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NTA\OneDrive - HKNC\2026 PI PJT\시험용 계획 양시 계획\"/>
    </mc:Choice>
  </mc:AlternateContent>
  <bookViews>
    <workbookView xWindow="0" yWindow="0" windowWidth="28800" windowHeight="12348" tabRatio="808" activeTab="10"/>
  </bookViews>
  <sheets>
    <sheet name="요약" sheetId="6" r:id="rId1"/>
    <sheet name="Graph" sheetId="8" r:id="rId2"/>
    <sheet name="시험용" sheetId="1" r:id="rId3"/>
    <sheet name="양시" sheetId="2" r:id="rId4"/>
    <sheet name="TBR" sheetId="3" r:id="rId5"/>
    <sheet name="시험요청" sheetId="4" r:id="rId6"/>
    <sheet name="양시요청" sheetId="5" r:id="rId7"/>
    <sheet name="시험용 담당" sheetId="7" state="hidden" r:id="rId8"/>
    <sheet name="양시 실적" sheetId="9" r:id="rId9"/>
    <sheet name="Ver 변경(시)" sheetId="12" r:id="rId10"/>
    <sheet name="Ver 변경(양)" sheetId="13" r:id="rId11"/>
    <sheet name="연기 규격" sheetId="14" r:id="rId12"/>
    <sheet name="Status_0526" sheetId="10" r:id="rId13"/>
    <sheet name="Compare" sheetId="11" state="hidden" r:id="rId14"/>
  </sheets>
  <externalReferences>
    <externalReference r:id="rId15"/>
  </externalReferences>
  <definedNames>
    <definedName name="_xlnm._FilterDatabase" localSheetId="12" hidden="1">Status_0526!$B$3:$BM$8</definedName>
    <definedName name="_xlnm._FilterDatabase" localSheetId="4" hidden="1">TBR!$A$11:$CD$11</definedName>
    <definedName name="_xlnm._FilterDatabase" localSheetId="5" hidden="1">시험요청!$EW$1:$EW$194</definedName>
    <definedName name="_xlnm._FilterDatabase" localSheetId="2" hidden="1">시험용!$CC$1:$CC$416</definedName>
    <definedName name="_xlnm._FilterDatabase" localSheetId="7" hidden="1">'시험용 담당'!$A$1:$A$12</definedName>
    <definedName name="_xlnm._FilterDatabase" localSheetId="3" hidden="1">양시!$CF$1:$CF$180</definedName>
    <definedName name="_xlnm._FilterDatabase" localSheetId="8" hidden="1">'양시 실적'!$A$1:$J$2257</definedName>
    <definedName name="_xlnm._FilterDatabase" localSheetId="6" hidden="1">양시요청!$EX$1:$EX$176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U410" i="4" l="1"/>
  <c r="EV410" i="4" s="1"/>
  <c r="EW410" i="4" s="1"/>
  <c r="CB404" i="1"/>
  <c r="CA404" i="1"/>
  <c r="CE404" i="1" l="1"/>
  <c r="BZ135" i="2"/>
  <c r="CA135" i="2"/>
  <c r="CB135" i="2"/>
  <c r="CC135" i="2" s="1"/>
  <c r="CD135" i="2"/>
  <c r="CE135" i="2" s="1"/>
  <c r="CG135" i="2"/>
  <c r="CH135" i="2"/>
  <c r="CJ135" i="2"/>
  <c r="BZ136" i="2"/>
  <c r="CA136" i="2"/>
  <c r="CB136" i="2"/>
  <c r="CC136" i="2" s="1"/>
  <c r="CD136" i="2"/>
  <c r="CE136" i="2" s="1"/>
  <c r="CG136" i="2"/>
  <c r="CH136" i="2" s="1"/>
  <c r="CJ136" i="2"/>
  <c r="BK96" i="10" l="1"/>
  <c r="BL96" i="10"/>
  <c r="BM96" i="10" s="1"/>
  <c r="BK97" i="10"/>
  <c r="BL97" i="10"/>
  <c r="BK98" i="10"/>
  <c r="BL98" i="10"/>
  <c r="BM98" i="10"/>
  <c r="BK99" i="10"/>
  <c r="BL99" i="10"/>
  <c r="BM102" i="10" s="1"/>
  <c r="BM99" i="10"/>
  <c r="BK100" i="10"/>
  <c r="BL100" i="10"/>
  <c r="BM100" i="10"/>
  <c r="BK101" i="10"/>
  <c r="BL101" i="10"/>
  <c r="BM101" i="10" s="1"/>
  <c r="BK102" i="10"/>
  <c r="BL102" i="10"/>
  <c r="BK103" i="10"/>
  <c r="BL103" i="10"/>
  <c r="BM103" i="10"/>
  <c r="BK104" i="10"/>
  <c r="BL104" i="10"/>
  <c r="BM104" i="10"/>
  <c r="BK105" i="10"/>
  <c r="BL105" i="10"/>
  <c r="BM105" i="10"/>
  <c r="J2642" i="9"/>
  <c r="J2643" i="9"/>
  <c r="B2643" i="9" s="1"/>
  <c r="J2644" i="9"/>
  <c r="J2645" i="9"/>
  <c r="B2645" i="9" s="1"/>
  <c r="J2646" i="9"/>
  <c r="B2646" i="9" s="1"/>
  <c r="J2647" i="9"/>
  <c r="J2648" i="9"/>
  <c r="J2649" i="9"/>
  <c r="J2650" i="9"/>
  <c r="B2650" i="9" s="1"/>
  <c r="J2651" i="9"/>
  <c r="B2651" i="9" s="1"/>
  <c r="J2652" i="9"/>
  <c r="J2653" i="9"/>
  <c r="J2654" i="9"/>
  <c r="B2654" i="9" s="1"/>
  <c r="J2655" i="9"/>
  <c r="J2656" i="9"/>
  <c r="B2656" i="9" s="1"/>
  <c r="J2657" i="9"/>
  <c r="B2657" i="9" s="1"/>
  <c r="J2658" i="9"/>
  <c r="B2658" i="9" s="1"/>
  <c r="J2659" i="9"/>
  <c r="B2659" i="9" s="1"/>
  <c r="J2660" i="9"/>
  <c r="J2661" i="9"/>
  <c r="J2662" i="9"/>
  <c r="J2663" i="9"/>
  <c r="B2663" i="9" s="1"/>
  <c r="J2664" i="9"/>
  <c r="B2664" i="9" s="1"/>
  <c r="J2665" i="9"/>
  <c r="J2666" i="9"/>
  <c r="J2667" i="9"/>
  <c r="J2668" i="9"/>
  <c r="B2668" i="9" s="1"/>
  <c r="J2669" i="9"/>
  <c r="B2669" i="9" s="1"/>
  <c r="J2670" i="9"/>
  <c r="J2671" i="9"/>
  <c r="J2672" i="9"/>
  <c r="J2673" i="9"/>
  <c r="J2674" i="9"/>
  <c r="B2674" i="9" s="1"/>
  <c r="J2675" i="9"/>
  <c r="B2675" i="9" s="1"/>
  <c r="J2676" i="9"/>
  <c r="B2676" i="9" s="1"/>
  <c r="J2677" i="9"/>
  <c r="B2677" i="9" s="1"/>
  <c r="J2678" i="9"/>
  <c r="J2679" i="9"/>
  <c r="J2680" i="9"/>
  <c r="J2681" i="9"/>
  <c r="B2681" i="9" s="1"/>
  <c r="J2682" i="9"/>
  <c r="B2682" i="9" s="1"/>
  <c r="J2683" i="9"/>
  <c r="J2684" i="9"/>
  <c r="J2685" i="9"/>
  <c r="J2686" i="9"/>
  <c r="B2686" i="9" s="1"/>
  <c r="J2687" i="9"/>
  <c r="B2687" i="9" s="1"/>
  <c r="J2688" i="9"/>
  <c r="J2689" i="9"/>
  <c r="J2690" i="9"/>
  <c r="J2691" i="9"/>
  <c r="J2692" i="9"/>
  <c r="B2692" i="9" s="1"/>
  <c r="J2693" i="9"/>
  <c r="B2693" i="9" s="1"/>
  <c r="J2694" i="9"/>
  <c r="B2694" i="9" s="1"/>
  <c r="J2695" i="9"/>
  <c r="B2695" i="9" s="1"/>
  <c r="J2696" i="9"/>
  <c r="J2697" i="9"/>
  <c r="J2698" i="9"/>
  <c r="J2699" i="9"/>
  <c r="B2699" i="9" s="1"/>
  <c r="J2700" i="9"/>
  <c r="B2700" i="9" s="1"/>
  <c r="J2701" i="9"/>
  <c r="J2702" i="9"/>
  <c r="J2703" i="9"/>
  <c r="J2704" i="9"/>
  <c r="B2704" i="9" s="1"/>
  <c r="J2705" i="9"/>
  <c r="B2705" i="9" s="1"/>
  <c r="J2706" i="9"/>
  <c r="J2707" i="9"/>
  <c r="J2708" i="9"/>
  <c r="J2709" i="9"/>
  <c r="B2709" i="9" s="1"/>
  <c r="J2710" i="9"/>
  <c r="B2710" i="9" s="1"/>
  <c r="J2711" i="9"/>
  <c r="B2711" i="9" s="1"/>
  <c r="J2712" i="9"/>
  <c r="B2712" i="9" s="1"/>
  <c r="J2713" i="9"/>
  <c r="B2713" i="9" s="1"/>
  <c r="J2714" i="9"/>
  <c r="J2715" i="9"/>
  <c r="J2716" i="9"/>
  <c r="J2717" i="9"/>
  <c r="B2717" i="9" s="1"/>
  <c r="J2718" i="9"/>
  <c r="B2718" i="9" s="1"/>
  <c r="J2719" i="9"/>
  <c r="J2720" i="9"/>
  <c r="J2721" i="9"/>
  <c r="J2722" i="9"/>
  <c r="B2722" i="9" s="1"/>
  <c r="J2723" i="9"/>
  <c r="B2723" i="9" s="1"/>
  <c r="J2724" i="9"/>
  <c r="J2725" i="9"/>
  <c r="J2726" i="9"/>
  <c r="J2727" i="9"/>
  <c r="J2728" i="9"/>
  <c r="B2728" i="9" s="1"/>
  <c r="J2729" i="9"/>
  <c r="B2729" i="9" s="1"/>
  <c r="J2730" i="9"/>
  <c r="B2730" i="9" s="1"/>
  <c r="J2731" i="9"/>
  <c r="B2731" i="9" s="1"/>
  <c r="J2732" i="9"/>
  <c r="J2733" i="9"/>
  <c r="J2734" i="9"/>
  <c r="J2735" i="9"/>
  <c r="B2735" i="9" s="1"/>
  <c r="J2736" i="9"/>
  <c r="B2736" i="9" s="1"/>
  <c r="J2737" i="9"/>
  <c r="J2738" i="9"/>
  <c r="J2739" i="9"/>
  <c r="J2740" i="9"/>
  <c r="B2740" i="9" s="1"/>
  <c r="J2741" i="9"/>
  <c r="B2741" i="9" s="1"/>
  <c r="J2742" i="9"/>
  <c r="J2743" i="9"/>
  <c r="J2744" i="9"/>
  <c r="J2745" i="9"/>
  <c r="J2746" i="9"/>
  <c r="B2746" i="9" s="1"/>
  <c r="J2747" i="9"/>
  <c r="B2747" i="9" s="1"/>
  <c r="J2748" i="9"/>
  <c r="B2748" i="9" s="1"/>
  <c r="J2749" i="9"/>
  <c r="B2749" i="9" s="1"/>
  <c r="J2750" i="9"/>
  <c r="J2751" i="9"/>
  <c r="J2752" i="9"/>
  <c r="J2753" i="9"/>
  <c r="B2753" i="9" s="1"/>
  <c r="J2754" i="9"/>
  <c r="B2754" i="9" s="1"/>
  <c r="J2755" i="9"/>
  <c r="J2756" i="9"/>
  <c r="J2757" i="9"/>
  <c r="J2758" i="9"/>
  <c r="B2758" i="9" s="1"/>
  <c r="J2759" i="9"/>
  <c r="B2759" i="9" s="1"/>
  <c r="J2760" i="9"/>
  <c r="J2761" i="9"/>
  <c r="J2762" i="9"/>
  <c r="J2763" i="9"/>
  <c r="J2764" i="9"/>
  <c r="B2764" i="9" s="1"/>
  <c r="J2765" i="9"/>
  <c r="B2765" i="9" s="1"/>
  <c r="J2766" i="9"/>
  <c r="B2766" i="9" s="1"/>
  <c r="J2767" i="9"/>
  <c r="B2767" i="9" s="1"/>
  <c r="J2768" i="9"/>
  <c r="J2769" i="9"/>
  <c r="J2770" i="9"/>
  <c r="J2771" i="9"/>
  <c r="B2771" i="9" s="1"/>
  <c r="J2772" i="9"/>
  <c r="B2772" i="9" s="1"/>
  <c r="J2773" i="9"/>
  <c r="J2774" i="9"/>
  <c r="J2775" i="9"/>
  <c r="J2776" i="9"/>
  <c r="B2776" i="9" s="1"/>
  <c r="J2777" i="9"/>
  <c r="B2777" i="9" s="1"/>
  <c r="J2778" i="9"/>
  <c r="J2779" i="9"/>
  <c r="J2780" i="9"/>
  <c r="B2780" i="9" s="1"/>
  <c r="J2781" i="9"/>
  <c r="B2781" i="9" s="1"/>
  <c r="J2782" i="9"/>
  <c r="B2782" i="9" s="1"/>
  <c r="J2783" i="9"/>
  <c r="B2783" i="9" s="1"/>
  <c r="J2784" i="9"/>
  <c r="B2784" i="9" s="1"/>
  <c r="J2785" i="9"/>
  <c r="B2785" i="9" s="1"/>
  <c r="J2786" i="9"/>
  <c r="J2787" i="9"/>
  <c r="J2788" i="9"/>
  <c r="J2789" i="9"/>
  <c r="B2789" i="9" s="1"/>
  <c r="J2790" i="9"/>
  <c r="B2790" i="9" s="1"/>
  <c r="J2791" i="9"/>
  <c r="J2792" i="9"/>
  <c r="J2793" i="9"/>
  <c r="J2794" i="9"/>
  <c r="B2794" i="9" s="1"/>
  <c r="J2795" i="9"/>
  <c r="B2795" i="9" s="1"/>
  <c r="J2796" i="9"/>
  <c r="J2797" i="9"/>
  <c r="J2798" i="9"/>
  <c r="B2798" i="9" s="1"/>
  <c r="J2799" i="9"/>
  <c r="B2799" i="9" s="1"/>
  <c r="J2800" i="9"/>
  <c r="B2800" i="9" s="1"/>
  <c r="J2801" i="9"/>
  <c r="B2801" i="9" s="1"/>
  <c r="J2802" i="9"/>
  <c r="B2802" i="9" s="1"/>
  <c r="J2803" i="9"/>
  <c r="B2803" i="9" s="1"/>
  <c r="J2804" i="9"/>
  <c r="J2805" i="9"/>
  <c r="J2806" i="9"/>
  <c r="J2807" i="9"/>
  <c r="B2807" i="9" s="1"/>
  <c r="J2808" i="9"/>
  <c r="B2808" i="9" s="1"/>
  <c r="J2809" i="9"/>
  <c r="J2810" i="9"/>
  <c r="J2811" i="9"/>
  <c r="J2812" i="9"/>
  <c r="B2812" i="9" s="1"/>
  <c r="J2813" i="9"/>
  <c r="B2813" i="9" s="1"/>
  <c r="J2814" i="9"/>
  <c r="J2815" i="9"/>
  <c r="J2816" i="9"/>
  <c r="B2816" i="9" s="1"/>
  <c r="J2817" i="9"/>
  <c r="B2817" i="9" s="1"/>
  <c r="J2818" i="9"/>
  <c r="B2818" i="9" s="1"/>
  <c r="J2819" i="9"/>
  <c r="B2819" i="9" s="1"/>
  <c r="J2820" i="9"/>
  <c r="B2820" i="9" s="1"/>
  <c r="J2821" i="9"/>
  <c r="B2821" i="9" s="1"/>
  <c r="J2822" i="9"/>
  <c r="J2823" i="9"/>
  <c r="J2824" i="9"/>
  <c r="J2825" i="9"/>
  <c r="B2825" i="9" s="1"/>
  <c r="J2826" i="9"/>
  <c r="B2826" i="9" s="1"/>
  <c r="J2827" i="9"/>
  <c r="J2828" i="9"/>
  <c r="J2829" i="9"/>
  <c r="J2830" i="9"/>
  <c r="B2830" i="9" s="1"/>
  <c r="J2831" i="9"/>
  <c r="B2831" i="9" s="1"/>
  <c r="J2832" i="9"/>
  <c r="J2833" i="9"/>
  <c r="A2642" i="9"/>
  <c r="B2642" i="9"/>
  <c r="A2643" i="9"/>
  <c r="A2644" i="9"/>
  <c r="B2644" i="9"/>
  <c r="A2645" i="9"/>
  <c r="A2646" i="9"/>
  <c r="A2647" i="9"/>
  <c r="B2647" i="9"/>
  <c r="A2648" i="9"/>
  <c r="B2648" i="9"/>
  <c r="A2649" i="9"/>
  <c r="B2649" i="9"/>
  <c r="A2650" i="9"/>
  <c r="A2651" i="9"/>
  <c r="A2652" i="9"/>
  <c r="B2652" i="9"/>
  <c r="A2653" i="9"/>
  <c r="B2653" i="9"/>
  <c r="A2654" i="9"/>
  <c r="A2655" i="9"/>
  <c r="B2655" i="9"/>
  <c r="A2656" i="9"/>
  <c r="A2657" i="9"/>
  <c r="A2658" i="9"/>
  <c r="A2659" i="9"/>
  <c r="A2660" i="9"/>
  <c r="B2660" i="9"/>
  <c r="A2661" i="9"/>
  <c r="B2661" i="9"/>
  <c r="A2662" i="9"/>
  <c r="B2662" i="9"/>
  <c r="A2663" i="9"/>
  <c r="A2664" i="9"/>
  <c r="A2665" i="9"/>
  <c r="B2665" i="9"/>
  <c r="A2666" i="9"/>
  <c r="B2666" i="9"/>
  <c r="A2667" i="9"/>
  <c r="B2667" i="9"/>
  <c r="A2668" i="9"/>
  <c r="A2669" i="9"/>
  <c r="A2670" i="9"/>
  <c r="B2670" i="9"/>
  <c r="A2671" i="9"/>
  <c r="B2671" i="9"/>
  <c r="A2672" i="9"/>
  <c r="B2672" i="9"/>
  <c r="A2673" i="9"/>
  <c r="B2673" i="9"/>
  <c r="A2674" i="9"/>
  <c r="A2675" i="9"/>
  <c r="A2676" i="9"/>
  <c r="A2677" i="9"/>
  <c r="A2678" i="9"/>
  <c r="B2678" i="9"/>
  <c r="A2679" i="9"/>
  <c r="B2679" i="9"/>
  <c r="A2680" i="9"/>
  <c r="B2680" i="9"/>
  <c r="A2681" i="9"/>
  <c r="A2682" i="9"/>
  <c r="A2683" i="9"/>
  <c r="B2683" i="9"/>
  <c r="A2684" i="9"/>
  <c r="B2684" i="9"/>
  <c r="A2685" i="9"/>
  <c r="B2685" i="9"/>
  <c r="A2686" i="9"/>
  <c r="A2687" i="9"/>
  <c r="A2688" i="9"/>
  <c r="B2688" i="9"/>
  <c r="A2689" i="9"/>
  <c r="B2689" i="9"/>
  <c r="A2690" i="9"/>
  <c r="B2690" i="9"/>
  <c r="A2691" i="9"/>
  <c r="B2691" i="9"/>
  <c r="A2692" i="9"/>
  <c r="A2693" i="9"/>
  <c r="A2694" i="9"/>
  <c r="A2695" i="9"/>
  <c r="A2696" i="9"/>
  <c r="B2696" i="9"/>
  <c r="A2697" i="9"/>
  <c r="B2697" i="9"/>
  <c r="A2698" i="9"/>
  <c r="B2698" i="9"/>
  <c r="A2699" i="9"/>
  <c r="A2700" i="9"/>
  <c r="A2701" i="9"/>
  <c r="B2701" i="9"/>
  <c r="A2702" i="9"/>
  <c r="B2702" i="9"/>
  <c r="A2703" i="9"/>
  <c r="B2703" i="9"/>
  <c r="A2704" i="9"/>
  <c r="A2705" i="9"/>
  <c r="A2706" i="9"/>
  <c r="B2706" i="9"/>
  <c r="A2707" i="9"/>
  <c r="B2707" i="9"/>
  <c r="A2708" i="9"/>
  <c r="B2708" i="9"/>
  <c r="A2709" i="9"/>
  <c r="A2710" i="9"/>
  <c r="A2711" i="9"/>
  <c r="A2712" i="9"/>
  <c r="A2713" i="9"/>
  <c r="A2714" i="9"/>
  <c r="B2714" i="9"/>
  <c r="A2715" i="9"/>
  <c r="B2715" i="9"/>
  <c r="A2716" i="9"/>
  <c r="B2716" i="9"/>
  <c r="A2717" i="9"/>
  <c r="A2718" i="9"/>
  <c r="A2719" i="9"/>
  <c r="B2719" i="9"/>
  <c r="A2720" i="9"/>
  <c r="B2720" i="9"/>
  <c r="A2721" i="9"/>
  <c r="B2721" i="9"/>
  <c r="A2722" i="9"/>
  <c r="A2723" i="9"/>
  <c r="A2724" i="9"/>
  <c r="B2724" i="9"/>
  <c r="A2725" i="9"/>
  <c r="B2725" i="9"/>
  <c r="A2726" i="9"/>
  <c r="B2726" i="9"/>
  <c r="A2727" i="9"/>
  <c r="B2727" i="9"/>
  <c r="A2728" i="9"/>
  <c r="A2729" i="9"/>
  <c r="A2730" i="9"/>
  <c r="A2731" i="9"/>
  <c r="A2732" i="9"/>
  <c r="B2732" i="9"/>
  <c r="A2733" i="9"/>
  <c r="B2733" i="9"/>
  <c r="A2734" i="9"/>
  <c r="B2734" i="9"/>
  <c r="A2735" i="9"/>
  <c r="A2736" i="9"/>
  <c r="A2737" i="9"/>
  <c r="B2737" i="9"/>
  <c r="A2738" i="9"/>
  <c r="B2738" i="9"/>
  <c r="A2739" i="9"/>
  <c r="B2739" i="9"/>
  <c r="A2740" i="9"/>
  <c r="A2741" i="9"/>
  <c r="A2742" i="9"/>
  <c r="B2742" i="9"/>
  <c r="A2743" i="9"/>
  <c r="B2743" i="9"/>
  <c r="A2744" i="9"/>
  <c r="B2744" i="9"/>
  <c r="A2745" i="9"/>
  <c r="B2745" i="9"/>
  <c r="A2746" i="9"/>
  <c r="A2747" i="9"/>
  <c r="A2748" i="9"/>
  <c r="A2749" i="9"/>
  <c r="A2750" i="9"/>
  <c r="B2750" i="9"/>
  <c r="A2751" i="9"/>
  <c r="B2751" i="9"/>
  <c r="A2752" i="9"/>
  <c r="B2752" i="9"/>
  <c r="A2753" i="9"/>
  <c r="A2754" i="9"/>
  <c r="A2755" i="9"/>
  <c r="B2755" i="9"/>
  <c r="A2756" i="9"/>
  <c r="B2756" i="9"/>
  <c r="A2757" i="9"/>
  <c r="B2757" i="9"/>
  <c r="A2758" i="9"/>
  <c r="A2759" i="9"/>
  <c r="A2760" i="9"/>
  <c r="B2760" i="9"/>
  <c r="A2761" i="9"/>
  <c r="B2761" i="9"/>
  <c r="A2762" i="9"/>
  <c r="B2762" i="9"/>
  <c r="A2763" i="9"/>
  <c r="B2763" i="9"/>
  <c r="A2764" i="9"/>
  <c r="A2765" i="9"/>
  <c r="A2766" i="9"/>
  <c r="A2767" i="9"/>
  <c r="A2768" i="9"/>
  <c r="B2768" i="9"/>
  <c r="A2769" i="9"/>
  <c r="B2769" i="9"/>
  <c r="A2770" i="9"/>
  <c r="B2770" i="9"/>
  <c r="A2771" i="9"/>
  <c r="A2772" i="9"/>
  <c r="A2773" i="9"/>
  <c r="B2773" i="9"/>
  <c r="A2774" i="9"/>
  <c r="B2774" i="9"/>
  <c r="A2775" i="9"/>
  <c r="B2775" i="9"/>
  <c r="A2776" i="9"/>
  <c r="A2777" i="9"/>
  <c r="A2778" i="9"/>
  <c r="B2778" i="9"/>
  <c r="A2779" i="9"/>
  <c r="B2779" i="9"/>
  <c r="A2780" i="9"/>
  <c r="A2781" i="9"/>
  <c r="A2782" i="9"/>
  <c r="A2783" i="9"/>
  <c r="A2784" i="9"/>
  <c r="A2785" i="9"/>
  <c r="A2786" i="9"/>
  <c r="B2786" i="9"/>
  <c r="A2787" i="9"/>
  <c r="B2787" i="9"/>
  <c r="A2788" i="9"/>
  <c r="B2788" i="9"/>
  <c r="A2789" i="9"/>
  <c r="A2790" i="9"/>
  <c r="A2791" i="9"/>
  <c r="B2791" i="9"/>
  <c r="A2792" i="9"/>
  <c r="B2792" i="9"/>
  <c r="A2793" i="9"/>
  <c r="B2793" i="9"/>
  <c r="A2794" i="9"/>
  <c r="A2795" i="9"/>
  <c r="A2796" i="9"/>
  <c r="B2796" i="9"/>
  <c r="A2797" i="9"/>
  <c r="B2797" i="9"/>
  <c r="A2798" i="9"/>
  <c r="A2799" i="9"/>
  <c r="A2800" i="9"/>
  <c r="A2801" i="9"/>
  <c r="A2802" i="9"/>
  <c r="A2803" i="9"/>
  <c r="A2804" i="9"/>
  <c r="B2804" i="9"/>
  <c r="A2805" i="9"/>
  <c r="B2805" i="9"/>
  <c r="A2806" i="9"/>
  <c r="B2806" i="9"/>
  <c r="A2807" i="9"/>
  <c r="A2808" i="9"/>
  <c r="A2809" i="9"/>
  <c r="B2809" i="9"/>
  <c r="A2810" i="9"/>
  <c r="B2810" i="9"/>
  <c r="A2811" i="9"/>
  <c r="B2811" i="9"/>
  <c r="A2812" i="9"/>
  <c r="A2813" i="9"/>
  <c r="A2814" i="9"/>
  <c r="B2814" i="9"/>
  <c r="A2815" i="9"/>
  <c r="B2815" i="9"/>
  <c r="A2816" i="9"/>
  <c r="A2817" i="9"/>
  <c r="A2818" i="9"/>
  <c r="A2819" i="9"/>
  <c r="A2820" i="9"/>
  <c r="A2821" i="9"/>
  <c r="A2822" i="9"/>
  <c r="B2822" i="9"/>
  <c r="A2823" i="9"/>
  <c r="B2823" i="9"/>
  <c r="A2824" i="9"/>
  <c r="B2824" i="9"/>
  <c r="A2825" i="9"/>
  <c r="A2826" i="9"/>
  <c r="A2827" i="9"/>
  <c r="B2827" i="9"/>
  <c r="A2828" i="9"/>
  <c r="B2828" i="9"/>
  <c r="A2829" i="9"/>
  <c r="B2829" i="9"/>
  <c r="A2830" i="9"/>
  <c r="A2831" i="9"/>
  <c r="A2832" i="9"/>
  <c r="B2832" i="9"/>
  <c r="A2833" i="9"/>
  <c r="B2833" i="9"/>
  <c r="BM97" i="10" l="1"/>
  <c r="J2453" i="9"/>
  <c r="J2454" i="9"/>
  <c r="J2455" i="9"/>
  <c r="J2456" i="9"/>
  <c r="J2457" i="9"/>
  <c r="B2457" i="9" s="1"/>
  <c r="J2458" i="9"/>
  <c r="B2458" i="9" s="1"/>
  <c r="J2459" i="9"/>
  <c r="J2460" i="9"/>
  <c r="B2460" i="9" s="1"/>
  <c r="J2461" i="9"/>
  <c r="J2462" i="9"/>
  <c r="J2463" i="9"/>
  <c r="J2464" i="9"/>
  <c r="J2465" i="9"/>
  <c r="J2466" i="9"/>
  <c r="B2466" i="9" s="1"/>
  <c r="J2467" i="9"/>
  <c r="B2467" i="9" s="1"/>
  <c r="J2468" i="9"/>
  <c r="B2468" i="9" s="1"/>
  <c r="J2469" i="9"/>
  <c r="B2469" i="9" s="1"/>
  <c r="J2470" i="9"/>
  <c r="B2470" i="9" s="1"/>
  <c r="J2471" i="9"/>
  <c r="J2472" i="9"/>
  <c r="J2473" i="9"/>
  <c r="J2474" i="9"/>
  <c r="J2475" i="9"/>
  <c r="B2475" i="9" s="1"/>
  <c r="J2476" i="9"/>
  <c r="B2476" i="9" s="1"/>
  <c r="J2477" i="9"/>
  <c r="J2478" i="9"/>
  <c r="B2478" i="9" s="1"/>
  <c r="J2479" i="9"/>
  <c r="J2480" i="9"/>
  <c r="J2481" i="9"/>
  <c r="J2482" i="9"/>
  <c r="J2483" i="9"/>
  <c r="J2484" i="9"/>
  <c r="B2484" i="9" s="1"/>
  <c r="J2485" i="9"/>
  <c r="B2485" i="9" s="1"/>
  <c r="J2486" i="9"/>
  <c r="B2486" i="9" s="1"/>
  <c r="J2487" i="9"/>
  <c r="B2487" i="9" s="1"/>
  <c r="J2488" i="9"/>
  <c r="B2488" i="9" s="1"/>
  <c r="J2489" i="9"/>
  <c r="J2490" i="9"/>
  <c r="J2491" i="9"/>
  <c r="J2492" i="9"/>
  <c r="J2493" i="9"/>
  <c r="B2493" i="9" s="1"/>
  <c r="J2494" i="9"/>
  <c r="B2494" i="9" s="1"/>
  <c r="J2495" i="9"/>
  <c r="J2496" i="9"/>
  <c r="B2496" i="9" s="1"/>
  <c r="J2497" i="9"/>
  <c r="J2498" i="9"/>
  <c r="J2499" i="9"/>
  <c r="J2500" i="9"/>
  <c r="J2501" i="9"/>
  <c r="J2502" i="9"/>
  <c r="B2502" i="9" s="1"/>
  <c r="J2503" i="9"/>
  <c r="B2503" i="9" s="1"/>
  <c r="J2504" i="9"/>
  <c r="B2504" i="9" s="1"/>
  <c r="J2505" i="9"/>
  <c r="B2505" i="9" s="1"/>
  <c r="J2506" i="9"/>
  <c r="B2506" i="9" s="1"/>
  <c r="J2507" i="9"/>
  <c r="J2508" i="9"/>
  <c r="J2509" i="9"/>
  <c r="J2510" i="9"/>
  <c r="J2511" i="9"/>
  <c r="B2511" i="9" s="1"/>
  <c r="J2512" i="9"/>
  <c r="B2512" i="9" s="1"/>
  <c r="J2513" i="9"/>
  <c r="J2514" i="9"/>
  <c r="B2514" i="9" s="1"/>
  <c r="J2515" i="9"/>
  <c r="J2516" i="9"/>
  <c r="J2517" i="9"/>
  <c r="J2518" i="9"/>
  <c r="J2519" i="9"/>
  <c r="J2520" i="9"/>
  <c r="B2520" i="9" s="1"/>
  <c r="J2521" i="9"/>
  <c r="B2521" i="9" s="1"/>
  <c r="J2522" i="9"/>
  <c r="B2522" i="9" s="1"/>
  <c r="J2523" i="9"/>
  <c r="B2523" i="9" s="1"/>
  <c r="J2524" i="9"/>
  <c r="B2524" i="9" s="1"/>
  <c r="J2525" i="9"/>
  <c r="J2526" i="9"/>
  <c r="J2527" i="9"/>
  <c r="J2528" i="9"/>
  <c r="J2529" i="9"/>
  <c r="B2529" i="9" s="1"/>
  <c r="J2530" i="9"/>
  <c r="B2530" i="9" s="1"/>
  <c r="J2531" i="9"/>
  <c r="J2532" i="9"/>
  <c r="B2532" i="9" s="1"/>
  <c r="J2533" i="9"/>
  <c r="J2534" i="9"/>
  <c r="J2535" i="9"/>
  <c r="J2536" i="9"/>
  <c r="J2537" i="9"/>
  <c r="J2538" i="9"/>
  <c r="B2538" i="9" s="1"/>
  <c r="J2539" i="9"/>
  <c r="B2539" i="9" s="1"/>
  <c r="J2540" i="9"/>
  <c r="B2540" i="9" s="1"/>
  <c r="J2541" i="9"/>
  <c r="B2541" i="9" s="1"/>
  <c r="J2542" i="9"/>
  <c r="B2542" i="9" s="1"/>
  <c r="J2543" i="9"/>
  <c r="J2544" i="9"/>
  <c r="J2545" i="9"/>
  <c r="J2546" i="9"/>
  <c r="J2547" i="9"/>
  <c r="B2547" i="9" s="1"/>
  <c r="J2548" i="9"/>
  <c r="B2548" i="9" s="1"/>
  <c r="J2549" i="9"/>
  <c r="J2550" i="9"/>
  <c r="B2550" i="9" s="1"/>
  <c r="J2551" i="9"/>
  <c r="J2552" i="9"/>
  <c r="J2553" i="9"/>
  <c r="J2554" i="9"/>
  <c r="J2555" i="9"/>
  <c r="J2556" i="9"/>
  <c r="B2556" i="9" s="1"/>
  <c r="J2557" i="9"/>
  <c r="B2557" i="9" s="1"/>
  <c r="J2558" i="9"/>
  <c r="B2558" i="9" s="1"/>
  <c r="J2559" i="9"/>
  <c r="B2559" i="9" s="1"/>
  <c r="J2560" i="9"/>
  <c r="B2560" i="9" s="1"/>
  <c r="J2561" i="9"/>
  <c r="J2562" i="9"/>
  <c r="J2563" i="9"/>
  <c r="J2564" i="9"/>
  <c r="J2565" i="9"/>
  <c r="B2565" i="9" s="1"/>
  <c r="J2566" i="9"/>
  <c r="B2566" i="9" s="1"/>
  <c r="J2567" i="9"/>
  <c r="J2568" i="9"/>
  <c r="B2568" i="9" s="1"/>
  <c r="J2569" i="9"/>
  <c r="J2570" i="9"/>
  <c r="J2571" i="9"/>
  <c r="J2572" i="9"/>
  <c r="J2573" i="9"/>
  <c r="J2574" i="9"/>
  <c r="B2574" i="9" s="1"/>
  <c r="J2575" i="9"/>
  <c r="B2575" i="9" s="1"/>
  <c r="J2576" i="9"/>
  <c r="B2576" i="9" s="1"/>
  <c r="J2577" i="9"/>
  <c r="B2577" i="9" s="1"/>
  <c r="J2578" i="9"/>
  <c r="B2578" i="9" s="1"/>
  <c r="J2579" i="9"/>
  <c r="J2580" i="9"/>
  <c r="J2581" i="9"/>
  <c r="J2582" i="9"/>
  <c r="J2583" i="9"/>
  <c r="B2583" i="9" s="1"/>
  <c r="J2584" i="9"/>
  <c r="B2584" i="9" s="1"/>
  <c r="J2585" i="9"/>
  <c r="J2586" i="9"/>
  <c r="B2586" i="9" s="1"/>
  <c r="J2587" i="9"/>
  <c r="J2588" i="9"/>
  <c r="J2589" i="9"/>
  <c r="J2590" i="9"/>
  <c r="J2591" i="9"/>
  <c r="J2592" i="9"/>
  <c r="B2592" i="9" s="1"/>
  <c r="J2593" i="9"/>
  <c r="B2593" i="9" s="1"/>
  <c r="J2594" i="9"/>
  <c r="B2594" i="9" s="1"/>
  <c r="J2595" i="9"/>
  <c r="B2595" i="9" s="1"/>
  <c r="J2596" i="9"/>
  <c r="B2596" i="9" s="1"/>
  <c r="J2597" i="9"/>
  <c r="J2598" i="9"/>
  <c r="J2599" i="9"/>
  <c r="J2600" i="9"/>
  <c r="J2601" i="9"/>
  <c r="B2601" i="9" s="1"/>
  <c r="J2602" i="9"/>
  <c r="B2602" i="9" s="1"/>
  <c r="J2603" i="9"/>
  <c r="J2604" i="9"/>
  <c r="B2604" i="9" s="1"/>
  <c r="J2605" i="9"/>
  <c r="J2606" i="9"/>
  <c r="J2607" i="9"/>
  <c r="J2608" i="9"/>
  <c r="J2609" i="9"/>
  <c r="J2610" i="9"/>
  <c r="B2610" i="9" s="1"/>
  <c r="J2611" i="9"/>
  <c r="B2611" i="9" s="1"/>
  <c r="J2612" i="9"/>
  <c r="B2612" i="9" s="1"/>
  <c r="J2613" i="9"/>
  <c r="B2613" i="9" s="1"/>
  <c r="J2614" i="9"/>
  <c r="B2614" i="9" s="1"/>
  <c r="J2615" i="9"/>
  <c r="J2616" i="9"/>
  <c r="J2617" i="9"/>
  <c r="J2618" i="9"/>
  <c r="J2619" i="9"/>
  <c r="B2619" i="9" s="1"/>
  <c r="J2620" i="9"/>
  <c r="B2620" i="9" s="1"/>
  <c r="J2621" i="9"/>
  <c r="J2622" i="9"/>
  <c r="B2622" i="9" s="1"/>
  <c r="J2623" i="9"/>
  <c r="J2624" i="9"/>
  <c r="J2625" i="9"/>
  <c r="J2626" i="9"/>
  <c r="J2627" i="9"/>
  <c r="J2628" i="9"/>
  <c r="B2628" i="9" s="1"/>
  <c r="J2629" i="9"/>
  <c r="B2629" i="9" s="1"/>
  <c r="J2630" i="9"/>
  <c r="B2630" i="9" s="1"/>
  <c r="J2631" i="9"/>
  <c r="B2631" i="9" s="1"/>
  <c r="J2632" i="9"/>
  <c r="B2632" i="9" s="1"/>
  <c r="J2633" i="9"/>
  <c r="J2634" i="9"/>
  <c r="J2635" i="9"/>
  <c r="J2636" i="9"/>
  <c r="J2637" i="9"/>
  <c r="B2637" i="9" s="1"/>
  <c r="J2638" i="9"/>
  <c r="B2638" i="9" s="1"/>
  <c r="J2639" i="9"/>
  <c r="J2640" i="9"/>
  <c r="B2640" i="9" s="1"/>
  <c r="J2641" i="9"/>
  <c r="A2453" i="9"/>
  <c r="B2453" i="9"/>
  <c r="A2454" i="9"/>
  <c r="B2454" i="9"/>
  <c r="A2455" i="9"/>
  <c r="B2455" i="9"/>
  <c r="A2456" i="9"/>
  <c r="B2456" i="9"/>
  <c r="A2457" i="9"/>
  <c r="A2458" i="9"/>
  <c r="A2459" i="9"/>
  <c r="B2459" i="9"/>
  <c r="A2460" i="9"/>
  <c r="A2461" i="9"/>
  <c r="B2461" i="9"/>
  <c r="A2462" i="9"/>
  <c r="B2462" i="9"/>
  <c r="A2463" i="9"/>
  <c r="B2463" i="9"/>
  <c r="A2464" i="9"/>
  <c r="B2464" i="9"/>
  <c r="A2465" i="9"/>
  <c r="B2465" i="9"/>
  <c r="A2466" i="9"/>
  <c r="A2467" i="9"/>
  <c r="A2468" i="9"/>
  <c r="A2469" i="9"/>
  <c r="A2470" i="9"/>
  <c r="A2471" i="9"/>
  <c r="B2471" i="9"/>
  <c r="A2472" i="9"/>
  <c r="B2472" i="9"/>
  <c r="A2473" i="9"/>
  <c r="B2473" i="9"/>
  <c r="A2474" i="9"/>
  <c r="B2474" i="9"/>
  <c r="A2475" i="9"/>
  <c r="A2476" i="9"/>
  <c r="A2477" i="9"/>
  <c r="B2477" i="9"/>
  <c r="A2478" i="9"/>
  <c r="A2479" i="9"/>
  <c r="B2479" i="9"/>
  <c r="A2480" i="9"/>
  <c r="B2480" i="9"/>
  <c r="A2481" i="9"/>
  <c r="B2481" i="9"/>
  <c r="A2482" i="9"/>
  <c r="B2482" i="9"/>
  <c r="A2483" i="9"/>
  <c r="B2483" i="9"/>
  <c r="A2484" i="9"/>
  <c r="A2485" i="9"/>
  <c r="A2486" i="9"/>
  <c r="A2487" i="9"/>
  <c r="A2488" i="9"/>
  <c r="A2489" i="9"/>
  <c r="B2489" i="9"/>
  <c r="A2490" i="9"/>
  <c r="B2490" i="9"/>
  <c r="A2491" i="9"/>
  <c r="B2491" i="9"/>
  <c r="A2492" i="9"/>
  <c r="B2492" i="9"/>
  <c r="A2493" i="9"/>
  <c r="A2494" i="9"/>
  <c r="A2495" i="9"/>
  <c r="B2495" i="9"/>
  <c r="A2496" i="9"/>
  <c r="A2497" i="9"/>
  <c r="B2497" i="9"/>
  <c r="A2498" i="9"/>
  <c r="B2498" i="9"/>
  <c r="A2499" i="9"/>
  <c r="B2499" i="9"/>
  <c r="A2500" i="9"/>
  <c r="B2500" i="9"/>
  <c r="A2501" i="9"/>
  <c r="B2501" i="9"/>
  <c r="A2502" i="9"/>
  <c r="A2503" i="9"/>
  <c r="A2504" i="9"/>
  <c r="A2505" i="9"/>
  <c r="A2506" i="9"/>
  <c r="A2507" i="9"/>
  <c r="B2507" i="9"/>
  <c r="A2508" i="9"/>
  <c r="B2508" i="9"/>
  <c r="A2509" i="9"/>
  <c r="B2509" i="9"/>
  <c r="A2510" i="9"/>
  <c r="B2510" i="9"/>
  <c r="A2511" i="9"/>
  <c r="A2512" i="9"/>
  <c r="A2513" i="9"/>
  <c r="B2513" i="9"/>
  <c r="A2514" i="9"/>
  <c r="A2515" i="9"/>
  <c r="B2515" i="9"/>
  <c r="A2516" i="9"/>
  <c r="B2516" i="9"/>
  <c r="A2517" i="9"/>
  <c r="B2517" i="9"/>
  <c r="A2518" i="9"/>
  <c r="B2518" i="9"/>
  <c r="A2519" i="9"/>
  <c r="B2519" i="9"/>
  <c r="A2520" i="9"/>
  <c r="A2521" i="9"/>
  <c r="A2522" i="9"/>
  <c r="A2523" i="9"/>
  <c r="A2524" i="9"/>
  <c r="A2525" i="9"/>
  <c r="B2525" i="9"/>
  <c r="A2526" i="9"/>
  <c r="B2526" i="9"/>
  <c r="A2527" i="9"/>
  <c r="B2527" i="9"/>
  <c r="A2528" i="9"/>
  <c r="B2528" i="9"/>
  <c r="A2529" i="9"/>
  <c r="A2530" i="9"/>
  <c r="A2531" i="9"/>
  <c r="B2531" i="9"/>
  <c r="A2532" i="9"/>
  <c r="A2533" i="9"/>
  <c r="B2533" i="9"/>
  <c r="A2534" i="9"/>
  <c r="B2534" i="9"/>
  <c r="A2535" i="9"/>
  <c r="B2535" i="9"/>
  <c r="A2536" i="9"/>
  <c r="B2536" i="9"/>
  <c r="A2537" i="9"/>
  <c r="B2537" i="9"/>
  <c r="A2538" i="9"/>
  <c r="A2539" i="9"/>
  <c r="A2540" i="9"/>
  <c r="A2541" i="9"/>
  <c r="A2542" i="9"/>
  <c r="A2543" i="9"/>
  <c r="B2543" i="9"/>
  <c r="A2544" i="9"/>
  <c r="B2544" i="9"/>
  <c r="A2545" i="9"/>
  <c r="B2545" i="9"/>
  <c r="A2546" i="9"/>
  <c r="B2546" i="9"/>
  <c r="A2547" i="9"/>
  <c r="A2548" i="9"/>
  <c r="A2549" i="9"/>
  <c r="B2549" i="9"/>
  <c r="A2550" i="9"/>
  <c r="A2551" i="9"/>
  <c r="B2551" i="9"/>
  <c r="A2552" i="9"/>
  <c r="B2552" i="9"/>
  <c r="A2553" i="9"/>
  <c r="B2553" i="9"/>
  <c r="A2554" i="9"/>
  <c r="B2554" i="9"/>
  <c r="A2555" i="9"/>
  <c r="B2555" i="9"/>
  <c r="A2556" i="9"/>
  <c r="A2557" i="9"/>
  <c r="A2558" i="9"/>
  <c r="A2559" i="9"/>
  <c r="A2560" i="9"/>
  <c r="A2561" i="9"/>
  <c r="B2561" i="9"/>
  <c r="A2562" i="9"/>
  <c r="B2562" i="9"/>
  <c r="A2563" i="9"/>
  <c r="B2563" i="9"/>
  <c r="A2564" i="9"/>
  <c r="B2564" i="9"/>
  <c r="A2565" i="9"/>
  <c r="A2566" i="9"/>
  <c r="A2567" i="9"/>
  <c r="B2567" i="9"/>
  <c r="A2568" i="9"/>
  <c r="A2569" i="9"/>
  <c r="B2569" i="9"/>
  <c r="A2570" i="9"/>
  <c r="B2570" i="9"/>
  <c r="A2571" i="9"/>
  <c r="B2571" i="9"/>
  <c r="A2572" i="9"/>
  <c r="B2572" i="9"/>
  <c r="A2573" i="9"/>
  <c r="B2573" i="9"/>
  <c r="A2574" i="9"/>
  <c r="A2575" i="9"/>
  <c r="A2576" i="9"/>
  <c r="A2577" i="9"/>
  <c r="A2578" i="9"/>
  <c r="A2579" i="9"/>
  <c r="B2579" i="9"/>
  <c r="A2580" i="9"/>
  <c r="B2580" i="9"/>
  <c r="A2581" i="9"/>
  <c r="B2581" i="9"/>
  <c r="A2582" i="9"/>
  <c r="B2582" i="9"/>
  <c r="A2583" i="9"/>
  <c r="A2584" i="9"/>
  <c r="A2585" i="9"/>
  <c r="B2585" i="9"/>
  <c r="A2586" i="9"/>
  <c r="A2587" i="9"/>
  <c r="B2587" i="9"/>
  <c r="A2588" i="9"/>
  <c r="B2588" i="9"/>
  <c r="A2589" i="9"/>
  <c r="B2589" i="9"/>
  <c r="A2590" i="9"/>
  <c r="B2590" i="9"/>
  <c r="A2591" i="9"/>
  <c r="B2591" i="9"/>
  <c r="A2592" i="9"/>
  <c r="A2593" i="9"/>
  <c r="A2594" i="9"/>
  <c r="A2595" i="9"/>
  <c r="A2596" i="9"/>
  <c r="A2597" i="9"/>
  <c r="B2597" i="9"/>
  <c r="A2598" i="9"/>
  <c r="B2598" i="9"/>
  <c r="A2599" i="9"/>
  <c r="B2599" i="9"/>
  <c r="A2600" i="9"/>
  <c r="B2600" i="9"/>
  <c r="A2601" i="9"/>
  <c r="A2602" i="9"/>
  <c r="A2603" i="9"/>
  <c r="B2603" i="9"/>
  <c r="A2604" i="9"/>
  <c r="A2605" i="9"/>
  <c r="B2605" i="9"/>
  <c r="A2606" i="9"/>
  <c r="B2606" i="9"/>
  <c r="A2607" i="9"/>
  <c r="B2607" i="9"/>
  <c r="A2608" i="9"/>
  <c r="B2608" i="9"/>
  <c r="A2609" i="9"/>
  <c r="B2609" i="9"/>
  <c r="A2610" i="9"/>
  <c r="A2611" i="9"/>
  <c r="A2612" i="9"/>
  <c r="A2613" i="9"/>
  <c r="A2614" i="9"/>
  <c r="A2615" i="9"/>
  <c r="B2615" i="9"/>
  <c r="A2616" i="9"/>
  <c r="B2616" i="9"/>
  <c r="A2617" i="9"/>
  <c r="B2617" i="9"/>
  <c r="A2618" i="9"/>
  <c r="B2618" i="9"/>
  <c r="A2619" i="9"/>
  <c r="A2620" i="9"/>
  <c r="A2621" i="9"/>
  <c r="B2621" i="9"/>
  <c r="A2622" i="9"/>
  <c r="A2623" i="9"/>
  <c r="B2623" i="9"/>
  <c r="A2624" i="9"/>
  <c r="B2624" i="9"/>
  <c r="A2625" i="9"/>
  <c r="B2625" i="9"/>
  <c r="A2626" i="9"/>
  <c r="B2626" i="9"/>
  <c r="A2627" i="9"/>
  <c r="B2627" i="9"/>
  <c r="A2628" i="9"/>
  <c r="A2629" i="9"/>
  <c r="A2630" i="9"/>
  <c r="A2631" i="9"/>
  <c r="A2632" i="9"/>
  <c r="A2633" i="9"/>
  <c r="B2633" i="9"/>
  <c r="A2634" i="9"/>
  <c r="B2634" i="9"/>
  <c r="A2635" i="9"/>
  <c r="B2635" i="9"/>
  <c r="A2636" i="9"/>
  <c r="B2636" i="9"/>
  <c r="A2637" i="9"/>
  <c r="A2638" i="9"/>
  <c r="A2639" i="9"/>
  <c r="B2639" i="9"/>
  <c r="A2640" i="9"/>
  <c r="A2641" i="9"/>
  <c r="B2641" i="9"/>
  <c r="CE418" i="1"/>
  <c r="BZ138" i="2"/>
  <c r="CJ138" i="2" s="1"/>
  <c r="CA138" i="2"/>
  <c r="CB138" i="2"/>
  <c r="CC138" i="2" s="1"/>
  <c r="CG138" i="2"/>
  <c r="CH138" i="2" s="1"/>
  <c r="BZ139" i="2"/>
  <c r="CJ139" i="2" s="1"/>
  <c r="CA139" i="2"/>
  <c r="CB139" i="2"/>
  <c r="CC139" i="2" s="1"/>
  <c r="CG139" i="2"/>
  <c r="CH139" i="2" s="1"/>
  <c r="BZ140" i="2"/>
  <c r="CJ140" i="2" s="1"/>
  <c r="CA140" i="2"/>
  <c r="CB140" i="2"/>
  <c r="CC140" i="2" s="1"/>
  <c r="CG140" i="2"/>
  <c r="CH140" i="2" s="1"/>
  <c r="CA417" i="1"/>
  <c r="CE417" i="1" s="1"/>
  <c r="CB417" i="1"/>
  <c r="CA418" i="1"/>
  <c r="CB418" i="1"/>
  <c r="CA420" i="1"/>
  <c r="CE420" i="1" s="1"/>
  <c r="CB420" i="1"/>
  <c r="CA422" i="1"/>
  <c r="CE422" i="1" s="1"/>
  <c r="CB422" i="1"/>
  <c r="CA419" i="1"/>
  <c r="CE419" i="1" s="1"/>
  <c r="CB419" i="1"/>
  <c r="CA421" i="1"/>
  <c r="CE421" i="1" s="1"/>
  <c r="CB421" i="1"/>
  <c r="CA424" i="1"/>
  <c r="CE424" i="1" s="1"/>
  <c r="CB424" i="1"/>
  <c r="CA425" i="1"/>
  <c r="CE425" i="1" s="1"/>
  <c r="CB425" i="1"/>
  <c r="CA426" i="1"/>
  <c r="CE426" i="1" s="1"/>
  <c r="CB426" i="1"/>
  <c r="CA427" i="1"/>
  <c r="CE427" i="1" s="1"/>
  <c r="CB427" i="1"/>
  <c r="CA423" i="1"/>
  <c r="CE423" i="1" s="1"/>
  <c r="CB423" i="1"/>
  <c r="CA428" i="1"/>
  <c r="CE428" i="1" s="1"/>
  <c r="CB428" i="1"/>
  <c r="CA429" i="1"/>
  <c r="CE429" i="1" s="1"/>
  <c r="CB429" i="1"/>
  <c r="CA430" i="1"/>
  <c r="CE430" i="1" s="1"/>
  <c r="CB430" i="1"/>
  <c r="CA431" i="1"/>
  <c r="CE431" i="1" s="1"/>
  <c r="CB431" i="1"/>
  <c r="CD139" i="2" l="1"/>
  <c r="CE139" i="2" s="1"/>
  <c r="CD138" i="2"/>
  <c r="CE138" i="2" s="1"/>
  <c r="CD140" i="2"/>
  <c r="CE140" i="2" s="1"/>
  <c r="EU411" i="4"/>
  <c r="EV411" i="4" s="1"/>
  <c r="EU412" i="4"/>
  <c r="EV412" i="4"/>
  <c r="EU413" i="4"/>
  <c r="EV413" i="4" s="1"/>
  <c r="EU414" i="4"/>
  <c r="EV414" i="4"/>
  <c r="EU415" i="4"/>
  <c r="EV415" i="4"/>
  <c r="EU416" i="4"/>
  <c r="EV416" i="4"/>
  <c r="EU417" i="4"/>
  <c r="EV417" i="4" s="1"/>
  <c r="EU418" i="4"/>
  <c r="EV418" i="4"/>
  <c r="EU419" i="4"/>
  <c r="EV419" i="4" s="1"/>
  <c r="EU420" i="4"/>
  <c r="EV420" i="4"/>
  <c r="EU421" i="4"/>
  <c r="EV421" i="4"/>
  <c r="EU422" i="4"/>
  <c r="EV422" i="4"/>
  <c r="EU423" i="4"/>
  <c r="EV423" i="4" s="1"/>
  <c r="EU424" i="4"/>
  <c r="EV424" i="4"/>
  <c r="EU222" i="5" l="1"/>
  <c r="EV222" i="5" s="1"/>
  <c r="EU223" i="5"/>
  <c r="EV223" i="5" s="1"/>
  <c r="EU224" i="5"/>
  <c r="EV224" i="5" s="1"/>
  <c r="EU225" i="5"/>
  <c r="EV225" i="5" s="1"/>
  <c r="EU226" i="5"/>
  <c r="EV226" i="5" s="1"/>
  <c r="EU384" i="4" l="1"/>
  <c r="EV384" i="4" s="1"/>
  <c r="EU385" i="4"/>
  <c r="EV385" i="4" s="1"/>
  <c r="EU386" i="4"/>
  <c r="EV386" i="4" s="1"/>
  <c r="EV218" i="5" l="1"/>
  <c r="BZ132" i="2"/>
  <c r="CJ132" i="2" s="1"/>
  <c r="BZ134" i="2"/>
  <c r="CJ134" i="2" s="1"/>
  <c r="BZ133" i="2"/>
  <c r="CJ133" i="2" s="1"/>
  <c r="BZ137" i="2"/>
  <c r="CJ137" i="2" s="1"/>
  <c r="CA132" i="2"/>
  <c r="CD132" i="2" s="1"/>
  <c r="CE132" i="2" s="1"/>
  <c r="CB132" i="2"/>
  <c r="CC132" i="2" s="1"/>
  <c r="CG132" i="2"/>
  <c r="CH132" i="2" s="1"/>
  <c r="CA134" i="2"/>
  <c r="CD134" i="2" s="1"/>
  <c r="CE134" i="2" s="1"/>
  <c r="CB134" i="2"/>
  <c r="CC134" i="2" s="1"/>
  <c r="CG134" i="2"/>
  <c r="CH134" i="2"/>
  <c r="CA133" i="2"/>
  <c r="CD133" i="2" s="1"/>
  <c r="CE133" i="2" s="1"/>
  <c r="CB133" i="2"/>
  <c r="CC133" i="2" s="1"/>
  <c r="CG133" i="2"/>
  <c r="CH133" i="2"/>
  <c r="CA137" i="2"/>
  <c r="CD137" i="2" s="1"/>
  <c r="CE137" i="2" s="1"/>
  <c r="CB137" i="2"/>
  <c r="CC137" i="2" s="1"/>
  <c r="CG137" i="2"/>
  <c r="CH137" i="2" s="1"/>
  <c r="CA390" i="1"/>
  <c r="CE390" i="1" s="1"/>
  <c r="CB390" i="1"/>
  <c r="CA396" i="1"/>
  <c r="CE396" i="1" s="1"/>
  <c r="CB396" i="1"/>
  <c r="CA397" i="1"/>
  <c r="CE397" i="1" s="1"/>
  <c r="CB397" i="1"/>
  <c r="CA398" i="1"/>
  <c r="CE398" i="1" s="1"/>
  <c r="CB398" i="1"/>
  <c r="CA399" i="1"/>
  <c r="CE399" i="1" s="1"/>
  <c r="CB399" i="1"/>
  <c r="CA400" i="1"/>
  <c r="CE400" i="1" s="1"/>
  <c r="CB400" i="1"/>
  <c r="CA388" i="1"/>
  <c r="CE388" i="1" s="1"/>
  <c r="CB388" i="1"/>
  <c r="CA401" i="1"/>
  <c r="CE401" i="1" s="1"/>
  <c r="CB401" i="1"/>
  <c r="CA402" i="1"/>
  <c r="CE402" i="1" s="1"/>
  <c r="CB402" i="1"/>
  <c r="CA403" i="1"/>
  <c r="CE403" i="1" s="1"/>
  <c r="CB403" i="1"/>
  <c r="CA405" i="1"/>
  <c r="CE405" i="1" s="1"/>
  <c r="CB405" i="1"/>
  <c r="CA406" i="1"/>
  <c r="CE406" i="1" s="1"/>
  <c r="CB406" i="1"/>
  <c r="CA407" i="1"/>
  <c r="CE407" i="1" s="1"/>
  <c r="CB407" i="1"/>
  <c r="CA408" i="1"/>
  <c r="CE408" i="1" s="1"/>
  <c r="CB408" i="1"/>
  <c r="CA409" i="1"/>
  <c r="CE409" i="1" s="1"/>
  <c r="CB409" i="1"/>
  <c r="CA410" i="1"/>
  <c r="CE410" i="1" s="1"/>
  <c r="CB410" i="1"/>
  <c r="CA411" i="1"/>
  <c r="CE411" i="1" s="1"/>
  <c r="CB411" i="1"/>
  <c r="CA412" i="1"/>
  <c r="CE412" i="1" s="1"/>
  <c r="CB412" i="1"/>
  <c r="CA413" i="1"/>
  <c r="CE413" i="1" s="1"/>
  <c r="CB413" i="1"/>
  <c r="CA414" i="1"/>
  <c r="CE414" i="1" s="1"/>
  <c r="CB414" i="1"/>
  <c r="CA415" i="1"/>
  <c r="CE415" i="1" s="1"/>
  <c r="CB415" i="1"/>
  <c r="CA416" i="1"/>
  <c r="CE416" i="1" s="1"/>
  <c r="CB416" i="1"/>
  <c r="EU214" i="5" l="1"/>
  <c r="EV214" i="5"/>
  <c r="EU215" i="5"/>
  <c r="EV215" i="5" s="1"/>
  <c r="EU216" i="5"/>
  <c r="EV216" i="5" s="1"/>
  <c r="EU217" i="5"/>
  <c r="EV217" i="5" s="1"/>
  <c r="EU218" i="5"/>
  <c r="EU219" i="5"/>
  <c r="EV219" i="5" s="1"/>
  <c r="EU220" i="5"/>
  <c r="EV220" i="5" s="1"/>
  <c r="EU221" i="5"/>
  <c r="EV221" i="5"/>
  <c r="ET214" i="5"/>
  <c r="ET215" i="5"/>
  <c r="ET216" i="5"/>
  <c r="ET217" i="5"/>
  <c r="ET218" i="5"/>
  <c r="ET219" i="5"/>
  <c r="ET220" i="5"/>
  <c r="ET221" i="5"/>
  <c r="EU394" i="4" l="1"/>
  <c r="EV394" i="4" s="1"/>
  <c r="EU395" i="4"/>
  <c r="EV395" i="4"/>
  <c r="EU396" i="4"/>
  <c r="EV396" i="4" s="1"/>
  <c r="EU397" i="4"/>
  <c r="EV397" i="4"/>
  <c r="EU398" i="4"/>
  <c r="EV398" i="4"/>
  <c r="EU399" i="4"/>
  <c r="EV399" i="4" s="1"/>
  <c r="EU400" i="4"/>
  <c r="EV400" i="4" s="1"/>
  <c r="EU401" i="4"/>
  <c r="EV401" i="4"/>
  <c r="EU402" i="4"/>
  <c r="EV402" i="4" s="1"/>
  <c r="EU403" i="4"/>
  <c r="EV403" i="4" s="1"/>
  <c r="EU404" i="4"/>
  <c r="EV404" i="4" s="1"/>
  <c r="EU405" i="4"/>
  <c r="EV405" i="4" s="1"/>
  <c r="EU406" i="4"/>
  <c r="EV406" i="4" s="1"/>
  <c r="EU407" i="4"/>
  <c r="EV407" i="4" s="1"/>
  <c r="EU408" i="4"/>
  <c r="EV408" i="4"/>
  <c r="EU409" i="4"/>
  <c r="EV409" i="4" s="1"/>
  <c r="EU393" i="4" l="1"/>
  <c r="EV393" i="4" s="1"/>
  <c r="EU392" i="4"/>
  <c r="EV392" i="4" s="1"/>
  <c r="EU391" i="4"/>
  <c r="EV391" i="4" s="1"/>
  <c r="EU390" i="4"/>
  <c r="EV390" i="4" s="1"/>
  <c r="EU389" i="4"/>
  <c r="EV389" i="4" s="1"/>
  <c r="EU388" i="4"/>
  <c r="EV388" i="4" s="1"/>
  <c r="EU387" i="4"/>
  <c r="EV387" i="4" s="1"/>
  <c r="Z38" i="6"/>
  <c r="CB386" i="1"/>
  <c r="CA386" i="1"/>
  <c r="CE386" i="1" s="1"/>
  <c r="EU364" i="4"/>
  <c r="EV364" i="4" s="1"/>
  <c r="BZ131" i="2" l="1"/>
  <c r="CJ131" i="2" s="1"/>
  <c r="CA131" i="2"/>
  <c r="CD131" i="2" s="1"/>
  <c r="CE131" i="2" s="1"/>
  <c r="CB131" i="2"/>
  <c r="CC131" i="2" s="1"/>
  <c r="CG131" i="2"/>
  <c r="CH131" i="2" s="1"/>
  <c r="CA384" i="1"/>
  <c r="CE384" i="1" s="1"/>
  <c r="CB384" i="1"/>
  <c r="CA385" i="1"/>
  <c r="CE385" i="1" s="1"/>
  <c r="CB385" i="1"/>
  <c r="CA387" i="1"/>
  <c r="CE387" i="1" s="1"/>
  <c r="CB387" i="1"/>
  <c r="CA391" i="1"/>
  <c r="CE391" i="1" s="1"/>
  <c r="CB391" i="1"/>
  <c r="CA393" i="1"/>
  <c r="CE393" i="1" s="1"/>
  <c r="CB393" i="1"/>
  <c r="CA394" i="1"/>
  <c r="CE394" i="1" s="1"/>
  <c r="CB394" i="1"/>
  <c r="CA392" i="1"/>
  <c r="CE392" i="1" s="1"/>
  <c r="CB392" i="1"/>
  <c r="CA389" i="1"/>
  <c r="CE389" i="1" s="1"/>
  <c r="CB389" i="1"/>
  <c r="CA395" i="1"/>
  <c r="CE395" i="1" s="1"/>
  <c r="CB395" i="1"/>
  <c r="EU213" i="5" l="1"/>
  <c r="EV213" i="5" s="1"/>
  <c r="EU365" i="4" l="1"/>
  <c r="EV365" i="4" s="1"/>
  <c r="EU366" i="4"/>
  <c r="EV366" i="4" s="1"/>
  <c r="EU367" i="4"/>
  <c r="EV367" i="4" s="1"/>
  <c r="EU368" i="4"/>
  <c r="EV368" i="4"/>
  <c r="EU369" i="4"/>
  <c r="EV369" i="4" s="1"/>
  <c r="EU370" i="4"/>
  <c r="EV370" i="4" s="1"/>
  <c r="EU371" i="4"/>
  <c r="EV371" i="4" s="1"/>
  <c r="EU372" i="4"/>
  <c r="EV372" i="4" s="1"/>
  <c r="EU373" i="4"/>
  <c r="EV373" i="4" s="1"/>
  <c r="EU374" i="4"/>
  <c r="EV374" i="4" s="1"/>
  <c r="EU375" i="4"/>
  <c r="EV375" i="4" s="1"/>
  <c r="EU376" i="4"/>
  <c r="EV376" i="4" s="1"/>
  <c r="EU377" i="4"/>
  <c r="EV377" i="4" s="1"/>
  <c r="EU378" i="4"/>
  <c r="EV378" i="4" s="1"/>
  <c r="EU379" i="4"/>
  <c r="EV379" i="4" s="1"/>
  <c r="EU380" i="4"/>
  <c r="EV380" i="4" s="1"/>
  <c r="EU381" i="4"/>
  <c r="EV381" i="4" s="1"/>
  <c r="EU382" i="4"/>
  <c r="EV382" i="4" s="1"/>
  <c r="EU383" i="4"/>
  <c r="EV383" i="4" s="1"/>
  <c r="J2258" i="9" l="1"/>
  <c r="J2259" i="9"/>
  <c r="B2259" i="9" s="1"/>
  <c r="J2260" i="9"/>
  <c r="J2261" i="9"/>
  <c r="J2262" i="9"/>
  <c r="B2262" i="9" s="1"/>
  <c r="J2263" i="9"/>
  <c r="B2263" i="9" s="1"/>
  <c r="J2264" i="9"/>
  <c r="J2265" i="9"/>
  <c r="J2266" i="9"/>
  <c r="J2267" i="9"/>
  <c r="J2268" i="9"/>
  <c r="B2268" i="9" s="1"/>
  <c r="J2269" i="9"/>
  <c r="B2269" i="9" s="1"/>
  <c r="J2270" i="9"/>
  <c r="B2270" i="9" s="1"/>
  <c r="J2271" i="9"/>
  <c r="B2271" i="9" s="1"/>
  <c r="J2272" i="9"/>
  <c r="B2272" i="9" s="1"/>
  <c r="J2273" i="9"/>
  <c r="B2273" i="9" s="1"/>
  <c r="J2274" i="9"/>
  <c r="B2274" i="9" s="1"/>
  <c r="J2275" i="9"/>
  <c r="B2275" i="9" s="1"/>
  <c r="J2276" i="9"/>
  <c r="J2277" i="9"/>
  <c r="B2277" i="9" s="1"/>
  <c r="J2278" i="9"/>
  <c r="J2279" i="9"/>
  <c r="J2280" i="9"/>
  <c r="B2280" i="9" s="1"/>
  <c r="J2281" i="9"/>
  <c r="B2281" i="9" s="1"/>
  <c r="J2282" i="9"/>
  <c r="J2283" i="9"/>
  <c r="J2284" i="9"/>
  <c r="J2285" i="9"/>
  <c r="J2286" i="9"/>
  <c r="B2286" i="9" s="1"/>
  <c r="J2287" i="9"/>
  <c r="B2287" i="9" s="1"/>
  <c r="J2288" i="9"/>
  <c r="B2288" i="9" s="1"/>
  <c r="J2289" i="9"/>
  <c r="B2289" i="9" s="1"/>
  <c r="J2290" i="9"/>
  <c r="B2290" i="9" s="1"/>
  <c r="J2291" i="9"/>
  <c r="B2291" i="9" s="1"/>
  <c r="J2292" i="9"/>
  <c r="B2292" i="9" s="1"/>
  <c r="J2293" i="9"/>
  <c r="B2293" i="9" s="1"/>
  <c r="J2294" i="9"/>
  <c r="J2295" i="9"/>
  <c r="B2295" i="9" s="1"/>
  <c r="J2296" i="9"/>
  <c r="J2297" i="9"/>
  <c r="J2298" i="9"/>
  <c r="B2298" i="9" s="1"/>
  <c r="J2299" i="9"/>
  <c r="B2299" i="9" s="1"/>
  <c r="J2300" i="9"/>
  <c r="J2301" i="9"/>
  <c r="J2302" i="9"/>
  <c r="J2303" i="9"/>
  <c r="J2304" i="9"/>
  <c r="B2304" i="9" s="1"/>
  <c r="J2305" i="9"/>
  <c r="B2305" i="9" s="1"/>
  <c r="J2306" i="9"/>
  <c r="B2306" i="9" s="1"/>
  <c r="J2307" i="9"/>
  <c r="B2307" i="9" s="1"/>
  <c r="J2308" i="9"/>
  <c r="B2308" i="9" s="1"/>
  <c r="J2309" i="9"/>
  <c r="B2309" i="9" s="1"/>
  <c r="J2310" i="9"/>
  <c r="B2310" i="9" s="1"/>
  <c r="J2311" i="9"/>
  <c r="B2311" i="9" s="1"/>
  <c r="J2312" i="9"/>
  <c r="J2313" i="9"/>
  <c r="B2313" i="9" s="1"/>
  <c r="J2314" i="9"/>
  <c r="J2315" i="9"/>
  <c r="J2316" i="9"/>
  <c r="B2316" i="9" s="1"/>
  <c r="J2317" i="9"/>
  <c r="B2317" i="9" s="1"/>
  <c r="J2318" i="9"/>
  <c r="J2319" i="9"/>
  <c r="J2320" i="9"/>
  <c r="J2321" i="9"/>
  <c r="J2322" i="9"/>
  <c r="B2322" i="9" s="1"/>
  <c r="J2323" i="9"/>
  <c r="B2323" i="9" s="1"/>
  <c r="J2324" i="9"/>
  <c r="B2324" i="9" s="1"/>
  <c r="J2325" i="9"/>
  <c r="B2325" i="9" s="1"/>
  <c r="J2326" i="9"/>
  <c r="B2326" i="9" s="1"/>
  <c r="J2327" i="9"/>
  <c r="B2327" i="9" s="1"/>
  <c r="J2328" i="9"/>
  <c r="B2328" i="9" s="1"/>
  <c r="J2329" i="9"/>
  <c r="B2329" i="9" s="1"/>
  <c r="J2330" i="9"/>
  <c r="J2331" i="9"/>
  <c r="B2331" i="9" s="1"/>
  <c r="J2332" i="9"/>
  <c r="J2333" i="9"/>
  <c r="J2334" i="9"/>
  <c r="B2334" i="9" s="1"/>
  <c r="J2335" i="9"/>
  <c r="B2335" i="9" s="1"/>
  <c r="J2336" i="9"/>
  <c r="J2337" i="9"/>
  <c r="J2338" i="9"/>
  <c r="J2339" i="9"/>
  <c r="J2340" i="9"/>
  <c r="B2340" i="9" s="1"/>
  <c r="J2341" i="9"/>
  <c r="B2341" i="9" s="1"/>
  <c r="J2342" i="9"/>
  <c r="B2342" i="9" s="1"/>
  <c r="J2343" i="9"/>
  <c r="B2343" i="9" s="1"/>
  <c r="J2344" i="9"/>
  <c r="B2344" i="9" s="1"/>
  <c r="J2345" i="9"/>
  <c r="B2345" i="9" s="1"/>
  <c r="J2346" i="9"/>
  <c r="B2346" i="9" s="1"/>
  <c r="J2347" i="9"/>
  <c r="B2347" i="9" s="1"/>
  <c r="J2348" i="9"/>
  <c r="J2349" i="9"/>
  <c r="B2349" i="9" s="1"/>
  <c r="J2350" i="9"/>
  <c r="J2351" i="9"/>
  <c r="J2352" i="9"/>
  <c r="B2352" i="9" s="1"/>
  <c r="J2353" i="9"/>
  <c r="B2353" i="9" s="1"/>
  <c r="J2354" i="9"/>
  <c r="J2355" i="9"/>
  <c r="J2356" i="9"/>
  <c r="J2357" i="9"/>
  <c r="J2358" i="9"/>
  <c r="B2358" i="9" s="1"/>
  <c r="J2359" i="9"/>
  <c r="B2359" i="9" s="1"/>
  <c r="J2360" i="9"/>
  <c r="B2360" i="9" s="1"/>
  <c r="J2361" i="9"/>
  <c r="B2361" i="9" s="1"/>
  <c r="J2362" i="9"/>
  <c r="B2362" i="9" s="1"/>
  <c r="J2363" i="9"/>
  <c r="B2363" i="9" s="1"/>
  <c r="J2364" i="9"/>
  <c r="B2364" i="9" s="1"/>
  <c r="J2365" i="9"/>
  <c r="B2365" i="9" s="1"/>
  <c r="J2366" i="9"/>
  <c r="J2367" i="9"/>
  <c r="B2367" i="9" s="1"/>
  <c r="J2368" i="9"/>
  <c r="J2369" i="9"/>
  <c r="J2370" i="9"/>
  <c r="B2370" i="9" s="1"/>
  <c r="J2371" i="9"/>
  <c r="B2371" i="9" s="1"/>
  <c r="J2372" i="9"/>
  <c r="J2373" i="9"/>
  <c r="J2374" i="9"/>
  <c r="J2375" i="9"/>
  <c r="J2376" i="9"/>
  <c r="B2376" i="9" s="1"/>
  <c r="J2377" i="9"/>
  <c r="B2377" i="9" s="1"/>
  <c r="J2378" i="9"/>
  <c r="B2378" i="9" s="1"/>
  <c r="J2379" i="9"/>
  <c r="B2379" i="9" s="1"/>
  <c r="J2380" i="9"/>
  <c r="B2380" i="9" s="1"/>
  <c r="J2381" i="9"/>
  <c r="B2381" i="9" s="1"/>
  <c r="J2382" i="9"/>
  <c r="B2382" i="9" s="1"/>
  <c r="J2383" i="9"/>
  <c r="B2383" i="9" s="1"/>
  <c r="J2384" i="9"/>
  <c r="J2385" i="9"/>
  <c r="B2385" i="9" s="1"/>
  <c r="J2386" i="9"/>
  <c r="J2387" i="9"/>
  <c r="J2388" i="9"/>
  <c r="B2388" i="9" s="1"/>
  <c r="J2389" i="9"/>
  <c r="B2389" i="9" s="1"/>
  <c r="J2390" i="9"/>
  <c r="J2391" i="9"/>
  <c r="J2392" i="9"/>
  <c r="J2393" i="9"/>
  <c r="J2394" i="9"/>
  <c r="B2394" i="9" s="1"/>
  <c r="J2395" i="9"/>
  <c r="B2395" i="9" s="1"/>
  <c r="J2396" i="9"/>
  <c r="B2396" i="9" s="1"/>
  <c r="J2397" i="9"/>
  <c r="B2397" i="9" s="1"/>
  <c r="J2398" i="9"/>
  <c r="B2398" i="9" s="1"/>
  <c r="J2399" i="9"/>
  <c r="B2399" i="9" s="1"/>
  <c r="J2400" i="9"/>
  <c r="B2400" i="9" s="1"/>
  <c r="J2401" i="9"/>
  <c r="B2401" i="9" s="1"/>
  <c r="J2402" i="9"/>
  <c r="J2403" i="9"/>
  <c r="B2403" i="9" s="1"/>
  <c r="J2404" i="9"/>
  <c r="J2405" i="9"/>
  <c r="J2406" i="9"/>
  <c r="B2406" i="9" s="1"/>
  <c r="J2407" i="9"/>
  <c r="B2407" i="9" s="1"/>
  <c r="J2408" i="9"/>
  <c r="J2409" i="9"/>
  <c r="J2410" i="9"/>
  <c r="J2411" i="9"/>
  <c r="J2412" i="9"/>
  <c r="B2412" i="9" s="1"/>
  <c r="J2413" i="9"/>
  <c r="B2413" i="9" s="1"/>
  <c r="J2414" i="9"/>
  <c r="B2414" i="9" s="1"/>
  <c r="J2415" i="9"/>
  <c r="B2415" i="9" s="1"/>
  <c r="J2416" i="9"/>
  <c r="B2416" i="9" s="1"/>
  <c r="J2417" i="9"/>
  <c r="B2417" i="9" s="1"/>
  <c r="J2418" i="9"/>
  <c r="B2418" i="9" s="1"/>
  <c r="J2419" i="9"/>
  <c r="B2419" i="9" s="1"/>
  <c r="J2420" i="9"/>
  <c r="J2421" i="9"/>
  <c r="B2421" i="9" s="1"/>
  <c r="J2422" i="9"/>
  <c r="J2423" i="9"/>
  <c r="J2424" i="9"/>
  <c r="B2424" i="9" s="1"/>
  <c r="J2425" i="9"/>
  <c r="B2425" i="9" s="1"/>
  <c r="J2426" i="9"/>
  <c r="J2427" i="9"/>
  <c r="J2428" i="9"/>
  <c r="J2429" i="9"/>
  <c r="J2430" i="9"/>
  <c r="B2430" i="9" s="1"/>
  <c r="J2431" i="9"/>
  <c r="B2431" i="9" s="1"/>
  <c r="J2432" i="9"/>
  <c r="B2432" i="9" s="1"/>
  <c r="J2433" i="9"/>
  <c r="B2433" i="9" s="1"/>
  <c r="J2434" i="9"/>
  <c r="B2434" i="9" s="1"/>
  <c r="J2435" i="9"/>
  <c r="B2435" i="9" s="1"/>
  <c r="J2436" i="9"/>
  <c r="B2436" i="9" s="1"/>
  <c r="J2437" i="9"/>
  <c r="B2437" i="9" s="1"/>
  <c r="J2438" i="9"/>
  <c r="J2439" i="9"/>
  <c r="B2439" i="9" s="1"/>
  <c r="J2440" i="9"/>
  <c r="J2441" i="9"/>
  <c r="J2442" i="9"/>
  <c r="B2442" i="9" s="1"/>
  <c r="J2443" i="9"/>
  <c r="B2443" i="9" s="1"/>
  <c r="J2444" i="9"/>
  <c r="J2445" i="9"/>
  <c r="J2446" i="9"/>
  <c r="J2447" i="9"/>
  <c r="J2448" i="9"/>
  <c r="B2448" i="9" s="1"/>
  <c r="J2449" i="9"/>
  <c r="B2449" i="9" s="1"/>
  <c r="J2450" i="9"/>
  <c r="B2450" i="9" s="1"/>
  <c r="J2451" i="9"/>
  <c r="B2451" i="9" s="1"/>
  <c r="J2452" i="9"/>
  <c r="B2452" i="9" s="1"/>
  <c r="A2258" i="9"/>
  <c r="B2258" i="9"/>
  <c r="A2259" i="9"/>
  <c r="A2260" i="9"/>
  <c r="B2260" i="9"/>
  <c r="A2261" i="9"/>
  <c r="B2261" i="9"/>
  <c r="A2262" i="9"/>
  <c r="A2263" i="9"/>
  <c r="A2264" i="9"/>
  <c r="B2264" i="9"/>
  <c r="A2265" i="9"/>
  <c r="B2265" i="9"/>
  <c r="A2266" i="9"/>
  <c r="B2266" i="9"/>
  <c r="A2267" i="9"/>
  <c r="B2267" i="9"/>
  <c r="A2268" i="9"/>
  <c r="A2269" i="9"/>
  <c r="A2270" i="9"/>
  <c r="A2271" i="9"/>
  <c r="A2272" i="9"/>
  <c r="A2273" i="9"/>
  <c r="A2274" i="9"/>
  <c r="A2275" i="9"/>
  <c r="A2276" i="9"/>
  <c r="B2276" i="9"/>
  <c r="A2277" i="9"/>
  <c r="A2278" i="9"/>
  <c r="B2278" i="9"/>
  <c r="A2279" i="9"/>
  <c r="B2279" i="9"/>
  <c r="A2280" i="9"/>
  <c r="A2281" i="9"/>
  <c r="A2282" i="9"/>
  <c r="B2282" i="9"/>
  <c r="A2283" i="9"/>
  <c r="B2283" i="9"/>
  <c r="A2284" i="9"/>
  <c r="B2284" i="9"/>
  <c r="A2285" i="9"/>
  <c r="B2285" i="9"/>
  <c r="A2286" i="9"/>
  <c r="A2287" i="9"/>
  <c r="A2288" i="9"/>
  <c r="A2289" i="9"/>
  <c r="A2290" i="9"/>
  <c r="A2291" i="9"/>
  <c r="A2292" i="9"/>
  <c r="A2293" i="9"/>
  <c r="A2294" i="9"/>
  <c r="B2294" i="9"/>
  <c r="A2295" i="9"/>
  <c r="A2296" i="9"/>
  <c r="B2296" i="9"/>
  <c r="A2297" i="9"/>
  <c r="B2297" i="9"/>
  <c r="A2298" i="9"/>
  <c r="A2299" i="9"/>
  <c r="A2300" i="9"/>
  <c r="B2300" i="9"/>
  <c r="A2301" i="9"/>
  <c r="B2301" i="9"/>
  <c r="A2302" i="9"/>
  <c r="B2302" i="9"/>
  <c r="A2303" i="9"/>
  <c r="B2303" i="9"/>
  <c r="A2304" i="9"/>
  <c r="A2305" i="9"/>
  <c r="A2306" i="9"/>
  <c r="A2307" i="9"/>
  <c r="A2308" i="9"/>
  <c r="A2309" i="9"/>
  <c r="A2310" i="9"/>
  <c r="A2311" i="9"/>
  <c r="A2312" i="9"/>
  <c r="B2312" i="9"/>
  <c r="A2313" i="9"/>
  <c r="A2314" i="9"/>
  <c r="B2314" i="9"/>
  <c r="A2315" i="9"/>
  <c r="B2315" i="9"/>
  <c r="A2316" i="9"/>
  <c r="A2317" i="9"/>
  <c r="A2318" i="9"/>
  <c r="B2318" i="9"/>
  <c r="A2319" i="9"/>
  <c r="B2319" i="9"/>
  <c r="A2320" i="9"/>
  <c r="B2320" i="9"/>
  <c r="A2321" i="9"/>
  <c r="B2321" i="9"/>
  <c r="A2322" i="9"/>
  <c r="A2323" i="9"/>
  <c r="A2324" i="9"/>
  <c r="A2325" i="9"/>
  <c r="A2326" i="9"/>
  <c r="A2327" i="9"/>
  <c r="A2328" i="9"/>
  <c r="A2329" i="9"/>
  <c r="A2330" i="9"/>
  <c r="B2330" i="9"/>
  <c r="A2331" i="9"/>
  <c r="A2332" i="9"/>
  <c r="B2332" i="9"/>
  <c r="A2333" i="9"/>
  <c r="B2333" i="9"/>
  <c r="A2334" i="9"/>
  <c r="A2335" i="9"/>
  <c r="A2336" i="9"/>
  <c r="B2336" i="9"/>
  <c r="A2337" i="9"/>
  <c r="B2337" i="9"/>
  <c r="A2338" i="9"/>
  <c r="B2338" i="9"/>
  <c r="A2339" i="9"/>
  <c r="B2339" i="9"/>
  <c r="A2340" i="9"/>
  <c r="A2341" i="9"/>
  <c r="A2342" i="9"/>
  <c r="A2343" i="9"/>
  <c r="A2344" i="9"/>
  <c r="A2345" i="9"/>
  <c r="A2346" i="9"/>
  <c r="A2347" i="9"/>
  <c r="A2348" i="9"/>
  <c r="B2348" i="9"/>
  <c r="A2349" i="9"/>
  <c r="A2350" i="9"/>
  <c r="B2350" i="9"/>
  <c r="A2351" i="9"/>
  <c r="B2351" i="9"/>
  <c r="A2352" i="9"/>
  <c r="A2353" i="9"/>
  <c r="A2354" i="9"/>
  <c r="B2354" i="9"/>
  <c r="A2355" i="9"/>
  <c r="B2355" i="9"/>
  <c r="A2356" i="9"/>
  <c r="B2356" i="9"/>
  <c r="A2357" i="9"/>
  <c r="B2357" i="9"/>
  <c r="A2358" i="9"/>
  <c r="A2359" i="9"/>
  <c r="A2360" i="9"/>
  <c r="A2361" i="9"/>
  <c r="A2362" i="9"/>
  <c r="A2363" i="9"/>
  <c r="A2364" i="9"/>
  <c r="A2365" i="9"/>
  <c r="A2366" i="9"/>
  <c r="B2366" i="9"/>
  <c r="A2367" i="9"/>
  <c r="A2368" i="9"/>
  <c r="B2368" i="9"/>
  <c r="A2369" i="9"/>
  <c r="B2369" i="9"/>
  <c r="A2370" i="9"/>
  <c r="A2371" i="9"/>
  <c r="A2372" i="9"/>
  <c r="B2372" i="9"/>
  <c r="A2373" i="9"/>
  <c r="B2373" i="9"/>
  <c r="A2374" i="9"/>
  <c r="B2374" i="9"/>
  <c r="A2375" i="9"/>
  <c r="B2375" i="9"/>
  <c r="A2376" i="9"/>
  <c r="A2377" i="9"/>
  <c r="A2378" i="9"/>
  <c r="A2379" i="9"/>
  <c r="A2380" i="9"/>
  <c r="A2381" i="9"/>
  <c r="A2382" i="9"/>
  <c r="A2383" i="9"/>
  <c r="A2384" i="9"/>
  <c r="B2384" i="9"/>
  <c r="A2385" i="9"/>
  <c r="A2386" i="9"/>
  <c r="B2386" i="9"/>
  <c r="A2387" i="9"/>
  <c r="B2387" i="9"/>
  <c r="A2388" i="9"/>
  <c r="A2389" i="9"/>
  <c r="A2390" i="9"/>
  <c r="B2390" i="9"/>
  <c r="A2391" i="9"/>
  <c r="B2391" i="9"/>
  <c r="A2392" i="9"/>
  <c r="B2392" i="9"/>
  <c r="A2393" i="9"/>
  <c r="B2393" i="9"/>
  <c r="A2394" i="9"/>
  <c r="A2395" i="9"/>
  <c r="A2396" i="9"/>
  <c r="A2397" i="9"/>
  <c r="A2398" i="9"/>
  <c r="A2399" i="9"/>
  <c r="A2400" i="9"/>
  <c r="A2401" i="9"/>
  <c r="A2402" i="9"/>
  <c r="B2402" i="9"/>
  <c r="A2403" i="9"/>
  <c r="A2404" i="9"/>
  <c r="B2404" i="9"/>
  <c r="A2405" i="9"/>
  <c r="B2405" i="9"/>
  <c r="A2406" i="9"/>
  <c r="A2407" i="9"/>
  <c r="A2408" i="9"/>
  <c r="B2408" i="9"/>
  <c r="A2409" i="9"/>
  <c r="B2409" i="9"/>
  <c r="A2410" i="9"/>
  <c r="B2410" i="9"/>
  <c r="A2411" i="9"/>
  <c r="B2411" i="9"/>
  <c r="A2412" i="9"/>
  <c r="A2413" i="9"/>
  <c r="A2414" i="9"/>
  <c r="A2415" i="9"/>
  <c r="A2416" i="9"/>
  <c r="A2417" i="9"/>
  <c r="A2418" i="9"/>
  <c r="A2419" i="9"/>
  <c r="A2420" i="9"/>
  <c r="B2420" i="9"/>
  <c r="A2421" i="9"/>
  <c r="A2422" i="9"/>
  <c r="B2422" i="9"/>
  <c r="A2423" i="9"/>
  <c r="B2423" i="9"/>
  <c r="A2424" i="9"/>
  <c r="A2425" i="9"/>
  <c r="A2426" i="9"/>
  <c r="B2426" i="9"/>
  <c r="A2427" i="9"/>
  <c r="B2427" i="9"/>
  <c r="A2428" i="9"/>
  <c r="B2428" i="9"/>
  <c r="A2429" i="9"/>
  <c r="B2429" i="9"/>
  <c r="A2430" i="9"/>
  <c r="A2431" i="9"/>
  <c r="A2432" i="9"/>
  <c r="A2433" i="9"/>
  <c r="A2434" i="9"/>
  <c r="A2435" i="9"/>
  <c r="A2436" i="9"/>
  <c r="A2437" i="9"/>
  <c r="A2438" i="9"/>
  <c r="B2438" i="9"/>
  <c r="A2439" i="9"/>
  <c r="A2440" i="9"/>
  <c r="B2440" i="9"/>
  <c r="A2441" i="9"/>
  <c r="B2441" i="9"/>
  <c r="A2442" i="9"/>
  <c r="A2443" i="9"/>
  <c r="A2444" i="9"/>
  <c r="B2444" i="9"/>
  <c r="A2445" i="9"/>
  <c r="B2445" i="9"/>
  <c r="A2446" i="9"/>
  <c r="B2446" i="9"/>
  <c r="A2447" i="9"/>
  <c r="B2447" i="9"/>
  <c r="A2448" i="9"/>
  <c r="A2449" i="9"/>
  <c r="A2450" i="9"/>
  <c r="A2451" i="9"/>
  <c r="A2452" i="9"/>
  <c r="BK93" i="10" l="1"/>
  <c r="BL93" i="10"/>
  <c r="BK94" i="10"/>
  <c r="BL94" i="10"/>
  <c r="BK95" i="10"/>
  <c r="BL95" i="10"/>
  <c r="BK92" i="10"/>
  <c r="BL92" i="10"/>
  <c r="BZ128" i="2" l="1"/>
  <c r="CJ128" i="2" s="1"/>
  <c r="CA128" i="2"/>
  <c r="CD128" i="2" s="1"/>
  <c r="CE128" i="2" s="1"/>
  <c r="CB128" i="2"/>
  <c r="CC128" i="2" s="1"/>
  <c r="CG128" i="2"/>
  <c r="CH128" i="2" s="1"/>
  <c r="BZ129" i="2"/>
  <c r="CJ129" i="2" s="1"/>
  <c r="CA129" i="2"/>
  <c r="CD129" i="2" s="1"/>
  <c r="CE129" i="2" s="1"/>
  <c r="CB129" i="2"/>
  <c r="CC129" i="2" s="1"/>
  <c r="CG129" i="2"/>
  <c r="CH129" i="2"/>
  <c r="BZ130" i="2"/>
  <c r="CJ130" i="2" s="1"/>
  <c r="CA130" i="2"/>
  <c r="CD130" i="2" s="1"/>
  <c r="CE130" i="2" s="1"/>
  <c r="CB130" i="2"/>
  <c r="CC130" i="2" s="1"/>
  <c r="CG130" i="2"/>
  <c r="CH130" i="2" s="1"/>
  <c r="CA370" i="1"/>
  <c r="CE370" i="1" s="1"/>
  <c r="CB370" i="1"/>
  <c r="CA371" i="1"/>
  <c r="CE371" i="1" s="1"/>
  <c r="CB371" i="1"/>
  <c r="CA360" i="1"/>
  <c r="CE360" i="1" s="1"/>
  <c r="CB360" i="1"/>
  <c r="CA363" i="1"/>
  <c r="CE363" i="1" s="1"/>
  <c r="CB363" i="1"/>
  <c r="CA364" i="1"/>
  <c r="CE364" i="1" s="1"/>
  <c r="CB364" i="1"/>
  <c r="CA365" i="1"/>
  <c r="CE365" i="1" s="1"/>
  <c r="CB365" i="1"/>
  <c r="CA366" i="1"/>
  <c r="CE366" i="1" s="1"/>
  <c r="CB366" i="1"/>
  <c r="CA367" i="1"/>
  <c r="CE367" i="1" s="1"/>
  <c r="CB367" i="1"/>
  <c r="CA368" i="1"/>
  <c r="CE368" i="1" s="1"/>
  <c r="CB368" i="1"/>
  <c r="CA369" i="1"/>
  <c r="CE369" i="1" s="1"/>
  <c r="CB369" i="1"/>
  <c r="CA372" i="1"/>
  <c r="CE372" i="1" s="1"/>
  <c r="CB372" i="1"/>
  <c r="CA373" i="1"/>
  <c r="CE373" i="1" s="1"/>
  <c r="CB373" i="1"/>
  <c r="CA374" i="1"/>
  <c r="CE374" i="1" s="1"/>
  <c r="CB374" i="1"/>
  <c r="CA375" i="1"/>
  <c r="CE375" i="1" s="1"/>
  <c r="CB375" i="1"/>
  <c r="CA361" i="1"/>
  <c r="CE361" i="1" s="1"/>
  <c r="CB361" i="1"/>
  <c r="CA362" i="1"/>
  <c r="CE362" i="1" s="1"/>
  <c r="CB362" i="1"/>
  <c r="CA382" i="1"/>
  <c r="CE382" i="1" s="1"/>
  <c r="CB382" i="1"/>
  <c r="CA383" i="1"/>
  <c r="CE383" i="1" s="1"/>
  <c r="CB383" i="1"/>
  <c r="CA378" i="1"/>
  <c r="CE378" i="1" s="1"/>
  <c r="CB378" i="1"/>
  <c r="CA379" i="1"/>
  <c r="CE379" i="1" s="1"/>
  <c r="CB379" i="1"/>
  <c r="CA376" i="1"/>
  <c r="CE376" i="1" s="1"/>
  <c r="CB376" i="1"/>
  <c r="CA377" i="1"/>
  <c r="CE377" i="1" s="1"/>
  <c r="CB377" i="1"/>
  <c r="CA380" i="1"/>
  <c r="CE380" i="1" s="1"/>
  <c r="CB380" i="1"/>
  <c r="CA381" i="1"/>
  <c r="CE381" i="1" s="1"/>
  <c r="CB381" i="1"/>
  <c r="J2040" i="9"/>
  <c r="J2041" i="9"/>
  <c r="B2041" i="9" s="1"/>
  <c r="J2042" i="9"/>
  <c r="B2042" i="9" s="1"/>
  <c r="J2043" i="9"/>
  <c r="B2043" i="9" s="1"/>
  <c r="J2044" i="9"/>
  <c r="B2044" i="9" s="1"/>
  <c r="J2045" i="9"/>
  <c r="B2045" i="9" s="1"/>
  <c r="J2046" i="9"/>
  <c r="J2047" i="9"/>
  <c r="B2047" i="9" s="1"/>
  <c r="J2048" i="9"/>
  <c r="B2048" i="9" s="1"/>
  <c r="J2049" i="9"/>
  <c r="B2049" i="9" s="1"/>
  <c r="J2050" i="9"/>
  <c r="B2050" i="9" s="1"/>
  <c r="J2051" i="9"/>
  <c r="B2051" i="9" s="1"/>
  <c r="J2052" i="9"/>
  <c r="B2052" i="9" s="1"/>
  <c r="J2053" i="9"/>
  <c r="B2053" i="9" s="1"/>
  <c r="J2054" i="9"/>
  <c r="B2054" i="9" s="1"/>
  <c r="J2055" i="9"/>
  <c r="B2055" i="9" s="1"/>
  <c r="J2056" i="9"/>
  <c r="B2056" i="9" s="1"/>
  <c r="J2057" i="9"/>
  <c r="B2057" i="9" s="1"/>
  <c r="J2058" i="9"/>
  <c r="J2059" i="9"/>
  <c r="J2060" i="9"/>
  <c r="B2060" i="9" s="1"/>
  <c r="J2061" i="9"/>
  <c r="B2061" i="9" s="1"/>
  <c r="J2062" i="9"/>
  <c r="J2063" i="9"/>
  <c r="B2063" i="9" s="1"/>
  <c r="J2064" i="9"/>
  <c r="J2065" i="9"/>
  <c r="J2066" i="9"/>
  <c r="B2066" i="9" s="1"/>
  <c r="J2067" i="9"/>
  <c r="B2067" i="9" s="1"/>
  <c r="J2068" i="9"/>
  <c r="B2068" i="9" s="1"/>
  <c r="J2069" i="9"/>
  <c r="B2069" i="9" s="1"/>
  <c r="J2070" i="9"/>
  <c r="B2070" i="9" s="1"/>
  <c r="J2071" i="9"/>
  <c r="B2071" i="9" s="1"/>
  <c r="J2072" i="9"/>
  <c r="B2072" i="9" s="1"/>
  <c r="J2073" i="9"/>
  <c r="B2073" i="9" s="1"/>
  <c r="J2074" i="9"/>
  <c r="B2074" i="9" s="1"/>
  <c r="J2075" i="9"/>
  <c r="B2075" i="9" s="1"/>
  <c r="J2076" i="9"/>
  <c r="J2077" i="9"/>
  <c r="J2078" i="9"/>
  <c r="B2078" i="9" s="1"/>
  <c r="J2079" i="9"/>
  <c r="B2079" i="9" s="1"/>
  <c r="J2080" i="9"/>
  <c r="B2080" i="9" s="1"/>
  <c r="J2081" i="9"/>
  <c r="B2081" i="9" s="1"/>
  <c r="J2082" i="9"/>
  <c r="B2082" i="9" s="1"/>
  <c r="J2083" i="9"/>
  <c r="J2084" i="9"/>
  <c r="B2084" i="9" s="1"/>
  <c r="J2085" i="9"/>
  <c r="J2086" i="9"/>
  <c r="B2086" i="9" s="1"/>
  <c r="J2087" i="9"/>
  <c r="B2087" i="9" s="1"/>
  <c r="J2088" i="9"/>
  <c r="B2088" i="9" s="1"/>
  <c r="J2089" i="9"/>
  <c r="B2089" i="9" s="1"/>
  <c r="J2090" i="9"/>
  <c r="J2091" i="9"/>
  <c r="B2091" i="9" s="1"/>
  <c r="J2092" i="9"/>
  <c r="B2092" i="9" s="1"/>
  <c r="J2093" i="9"/>
  <c r="B2093" i="9" s="1"/>
  <c r="J2094" i="9"/>
  <c r="J2095" i="9"/>
  <c r="B2095" i="9" s="1"/>
  <c r="J2096" i="9"/>
  <c r="B2096" i="9" s="1"/>
  <c r="J2097" i="9"/>
  <c r="B2097" i="9" s="1"/>
  <c r="J2098" i="9"/>
  <c r="B2098" i="9" s="1"/>
  <c r="J2099" i="9"/>
  <c r="B2099" i="9" s="1"/>
  <c r="J2100" i="9"/>
  <c r="J2101" i="9"/>
  <c r="J2102" i="9"/>
  <c r="J2103" i="9"/>
  <c r="B2103" i="9" s="1"/>
  <c r="J2104" i="9"/>
  <c r="B2104" i="9" s="1"/>
  <c r="J2105" i="9"/>
  <c r="B2105" i="9" s="1"/>
  <c r="J2106" i="9"/>
  <c r="B2106" i="9" s="1"/>
  <c r="J2107" i="9"/>
  <c r="B2107" i="9" s="1"/>
  <c r="J2108" i="9"/>
  <c r="B2108" i="9" s="1"/>
  <c r="J2109" i="9"/>
  <c r="B2109" i="9" s="1"/>
  <c r="J2110" i="9"/>
  <c r="B2110" i="9" s="1"/>
  <c r="J2111" i="9"/>
  <c r="B2111" i="9" s="1"/>
  <c r="J2112" i="9"/>
  <c r="J2113" i="9"/>
  <c r="J2114" i="9"/>
  <c r="B2114" i="9" s="1"/>
  <c r="J2115" i="9"/>
  <c r="B2115" i="9" s="1"/>
  <c r="J2116" i="9"/>
  <c r="B2116" i="9" s="1"/>
  <c r="J2117" i="9"/>
  <c r="B2117" i="9" s="1"/>
  <c r="J2118" i="9"/>
  <c r="B2118" i="9" s="1"/>
  <c r="J2119" i="9"/>
  <c r="J2120" i="9"/>
  <c r="J2121" i="9"/>
  <c r="J2122" i="9"/>
  <c r="B2122" i="9" s="1"/>
  <c r="J2123" i="9"/>
  <c r="B2123" i="9" s="1"/>
  <c r="J2124" i="9"/>
  <c r="B2124" i="9" s="1"/>
  <c r="J2125" i="9"/>
  <c r="B2125" i="9" s="1"/>
  <c r="J2126" i="9"/>
  <c r="J2127" i="9"/>
  <c r="B2127" i="9" s="1"/>
  <c r="J2128" i="9"/>
  <c r="B2128" i="9" s="1"/>
  <c r="J2129" i="9"/>
  <c r="B2129" i="9" s="1"/>
  <c r="J2130" i="9"/>
  <c r="J2131" i="9"/>
  <c r="J2132" i="9"/>
  <c r="B2132" i="9" s="1"/>
  <c r="J2133" i="9"/>
  <c r="B2133" i="9" s="1"/>
  <c r="J2134" i="9"/>
  <c r="B2134" i="9" s="1"/>
  <c r="J2135" i="9"/>
  <c r="B2135" i="9" s="1"/>
  <c r="J2136" i="9"/>
  <c r="J2137" i="9"/>
  <c r="J2138" i="9"/>
  <c r="B2138" i="9" s="1"/>
  <c r="J2139" i="9"/>
  <c r="B2139" i="9" s="1"/>
  <c r="J2140" i="9"/>
  <c r="B2140" i="9" s="1"/>
  <c r="J2141" i="9"/>
  <c r="B2141" i="9" s="1"/>
  <c r="J2142" i="9"/>
  <c r="B2142" i="9" s="1"/>
  <c r="J2143" i="9"/>
  <c r="B2143" i="9" s="1"/>
  <c r="J2144" i="9"/>
  <c r="B2144" i="9" s="1"/>
  <c r="J2145" i="9"/>
  <c r="B2145" i="9" s="1"/>
  <c r="J2146" i="9"/>
  <c r="B2146" i="9" s="1"/>
  <c r="J2147" i="9"/>
  <c r="B2147" i="9" s="1"/>
  <c r="J2148" i="9"/>
  <c r="J2149" i="9"/>
  <c r="B2149" i="9" s="1"/>
  <c r="J2150" i="9"/>
  <c r="B2150" i="9" s="1"/>
  <c r="J2151" i="9"/>
  <c r="B2151" i="9" s="1"/>
  <c r="J2152" i="9"/>
  <c r="B2152" i="9" s="1"/>
  <c r="J2153" i="9"/>
  <c r="B2153" i="9" s="1"/>
  <c r="J2154" i="9"/>
  <c r="J2155" i="9"/>
  <c r="J2156" i="9"/>
  <c r="B2156" i="9" s="1"/>
  <c r="J2157" i="9"/>
  <c r="B2157" i="9" s="1"/>
  <c r="J2158" i="9"/>
  <c r="B2158" i="9" s="1"/>
  <c r="J2159" i="9"/>
  <c r="B2159" i="9" s="1"/>
  <c r="J2160" i="9"/>
  <c r="B2160" i="9" s="1"/>
  <c r="J2161" i="9"/>
  <c r="B2161" i="9" s="1"/>
  <c r="J2162" i="9"/>
  <c r="J2163" i="9"/>
  <c r="J2164" i="9"/>
  <c r="B2164" i="9" s="1"/>
  <c r="J2165" i="9"/>
  <c r="B2165" i="9" s="1"/>
  <c r="J2166" i="9"/>
  <c r="J2167" i="9"/>
  <c r="J2168" i="9"/>
  <c r="B2168" i="9" s="1"/>
  <c r="J2169" i="9"/>
  <c r="B2169" i="9" s="1"/>
  <c r="J2170" i="9"/>
  <c r="J2171" i="9"/>
  <c r="B2171" i="9" s="1"/>
  <c r="J2172" i="9"/>
  <c r="J2173" i="9"/>
  <c r="J2174" i="9"/>
  <c r="J2175" i="9"/>
  <c r="B2175" i="9" s="1"/>
  <c r="J2176" i="9"/>
  <c r="B2176" i="9" s="1"/>
  <c r="J2177" i="9"/>
  <c r="B2177" i="9" s="1"/>
  <c r="J2178" i="9"/>
  <c r="B2178" i="9" s="1"/>
  <c r="J2179" i="9"/>
  <c r="B2179" i="9" s="1"/>
  <c r="J2180" i="9"/>
  <c r="B2180" i="9" s="1"/>
  <c r="J2181" i="9"/>
  <c r="B2181" i="9" s="1"/>
  <c r="J2182" i="9"/>
  <c r="B2182" i="9" s="1"/>
  <c r="J2183" i="9"/>
  <c r="B2183" i="9" s="1"/>
  <c r="J2184" i="9"/>
  <c r="J2185" i="9"/>
  <c r="J2186" i="9"/>
  <c r="B2186" i="9" s="1"/>
  <c r="J2187" i="9"/>
  <c r="B2187" i="9" s="1"/>
  <c r="J2188" i="9"/>
  <c r="B2188" i="9" s="1"/>
  <c r="J2189" i="9"/>
  <c r="B2189" i="9" s="1"/>
  <c r="J2190" i="9"/>
  <c r="J2191" i="9"/>
  <c r="B2191" i="9" s="1"/>
  <c r="J2192" i="9"/>
  <c r="B2192" i="9" s="1"/>
  <c r="J2193" i="9"/>
  <c r="B2193" i="9" s="1"/>
  <c r="J2194" i="9"/>
  <c r="B2194" i="9" s="1"/>
  <c r="J2195" i="9"/>
  <c r="B2195" i="9" s="1"/>
  <c r="J2196" i="9"/>
  <c r="B2196" i="9" s="1"/>
  <c r="J2197" i="9"/>
  <c r="B2197" i="9" s="1"/>
  <c r="J2198" i="9"/>
  <c r="B2198" i="9" s="1"/>
  <c r="J2199" i="9"/>
  <c r="J2200" i="9"/>
  <c r="B2200" i="9" s="1"/>
  <c r="J2201" i="9"/>
  <c r="B2201" i="9" s="1"/>
  <c r="J2202" i="9"/>
  <c r="J2203" i="9"/>
  <c r="B2203" i="9" s="1"/>
  <c r="J2204" i="9"/>
  <c r="B2204" i="9" s="1"/>
  <c r="J2205" i="9"/>
  <c r="B2205" i="9" s="1"/>
  <c r="J2206" i="9"/>
  <c r="B2206" i="9" s="1"/>
  <c r="J2207" i="9"/>
  <c r="B2207" i="9" s="1"/>
  <c r="J2208" i="9"/>
  <c r="J2209" i="9"/>
  <c r="J2210" i="9"/>
  <c r="J2211" i="9"/>
  <c r="J2212" i="9"/>
  <c r="B2212" i="9" s="1"/>
  <c r="J2213" i="9"/>
  <c r="B2213" i="9" s="1"/>
  <c r="J2214" i="9"/>
  <c r="B2214" i="9" s="1"/>
  <c r="J2215" i="9"/>
  <c r="B2215" i="9" s="1"/>
  <c r="J2216" i="9"/>
  <c r="B2216" i="9" s="1"/>
  <c r="J2217" i="9"/>
  <c r="B2217" i="9" s="1"/>
  <c r="J2218" i="9"/>
  <c r="B2218" i="9" s="1"/>
  <c r="J2219" i="9"/>
  <c r="B2219" i="9" s="1"/>
  <c r="J2220" i="9"/>
  <c r="J2221" i="9"/>
  <c r="J2222" i="9"/>
  <c r="B2222" i="9" s="1"/>
  <c r="J2223" i="9"/>
  <c r="B2223" i="9" s="1"/>
  <c r="J2224" i="9"/>
  <c r="B2224" i="9" s="1"/>
  <c r="J2225" i="9"/>
  <c r="B2225" i="9" s="1"/>
  <c r="J2226" i="9"/>
  <c r="J2227" i="9"/>
  <c r="B2227" i="9" s="1"/>
  <c r="J2228" i="9"/>
  <c r="B2228" i="9" s="1"/>
  <c r="J2229" i="9"/>
  <c r="J2230" i="9"/>
  <c r="B2230" i="9" s="1"/>
  <c r="J2231" i="9"/>
  <c r="B2231" i="9" s="1"/>
  <c r="J2232" i="9"/>
  <c r="B2232" i="9" s="1"/>
  <c r="J2233" i="9"/>
  <c r="B2233" i="9" s="1"/>
  <c r="J2234" i="9"/>
  <c r="J2235" i="9"/>
  <c r="B2235" i="9" s="1"/>
  <c r="J2236" i="9"/>
  <c r="B2236" i="9" s="1"/>
  <c r="J2237" i="9"/>
  <c r="B2237" i="9" s="1"/>
  <c r="J2238" i="9"/>
  <c r="J2239" i="9"/>
  <c r="B2239" i="9" s="1"/>
  <c r="J2240" i="9"/>
  <c r="B2240" i="9" s="1"/>
  <c r="J2241" i="9"/>
  <c r="B2241" i="9" s="1"/>
  <c r="J2242" i="9"/>
  <c r="B2242" i="9" s="1"/>
  <c r="J2243" i="9"/>
  <c r="B2243" i="9" s="1"/>
  <c r="J2244" i="9"/>
  <c r="J2245" i="9"/>
  <c r="J2246" i="9"/>
  <c r="B2246" i="9" s="1"/>
  <c r="J2247" i="9"/>
  <c r="J2248" i="9"/>
  <c r="B2248" i="9" s="1"/>
  <c r="J2249" i="9"/>
  <c r="B2249" i="9" s="1"/>
  <c r="J2250" i="9"/>
  <c r="B2250" i="9" s="1"/>
  <c r="J2251" i="9"/>
  <c r="B2251" i="9" s="1"/>
  <c r="J2252" i="9"/>
  <c r="B2252" i="9" s="1"/>
  <c r="J2253" i="9"/>
  <c r="B2253" i="9" s="1"/>
  <c r="J2254" i="9"/>
  <c r="B2254" i="9" s="1"/>
  <c r="J2255" i="9"/>
  <c r="B2255" i="9" s="1"/>
  <c r="J2256" i="9"/>
  <c r="J2257" i="9"/>
  <c r="B2257" i="9" s="1"/>
  <c r="A2040" i="9"/>
  <c r="B2040" i="9"/>
  <c r="A2041" i="9"/>
  <c r="A2042" i="9"/>
  <c r="A2043" i="9"/>
  <c r="A2044" i="9"/>
  <c r="A2045" i="9"/>
  <c r="A2046" i="9"/>
  <c r="B2046" i="9"/>
  <c r="A2047" i="9"/>
  <c r="A2048" i="9"/>
  <c r="A2049" i="9"/>
  <c r="A2050" i="9"/>
  <c r="A2051" i="9"/>
  <c r="A2052" i="9"/>
  <c r="A2053" i="9"/>
  <c r="A2054" i="9"/>
  <c r="A2055" i="9"/>
  <c r="A2056" i="9"/>
  <c r="A2057" i="9"/>
  <c r="A2058" i="9"/>
  <c r="B2058" i="9"/>
  <c r="A2059" i="9"/>
  <c r="B2059" i="9"/>
  <c r="A2060" i="9"/>
  <c r="A2061" i="9"/>
  <c r="A2062" i="9"/>
  <c r="B2062" i="9"/>
  <c r="A2063" i="9"/>
  <c r="A2064" i="9"/>
  <c r="B2064" i="9"/>
  <c r="A2065" i="9"/>
  <c r="B2065" i="9"/>
  <c r="A2066" i="9"/>
  <c r="A2067" i="9"/>
  <c r="A2068" i="9"/>
  <c r="A2069" i="9"/>
  <c r="A2070" i="9"/>
  <c r="A2071" i="9"/>
  <c r="A2072" i="9"/>
  <c r="A2073" i="9"/>
  <c r="A2074" i="9"/>
  <c r="A2075" i="9"/>
  <c r="A2076" i="9"/>
  <c r="B2076" i="9"/>
  <c r="A2077" i="9"/>
  <c r="B2077" i="9"/>
  <c r="A2078" i="9"/>
  <c r="A2079" i="9"/>
  <c r="A2080" i="9"/>
  <c r="A2081" i="9"/>
  <c r="A2082" i="9"/>
  <c r="A2083" i="9"/>
  <c r="B2083" i="9"/>
  <c r="A2084" i="9"/>
  <c r="A2085" i="9"/>
  <c r="B2085" i="9"/>
  <c r="A2086" i="9"/>
  <c r="A2087" i="9"/>
  <c r="A2088" i="9"/>
  <c r="A2089" i="9"/>
  <c r="A2090" i="9"/>
  <c r="B2090" i="9"/>
  <c r="A2091" i="9"/>
  <c r="A2092" i="9"/>
  <c r="A2093" i="9"/>
  <c r="A2094" i="9"/>
  <c r="B2094" i="9"/>
  <c r="A2095" i="9"/>
  <c r="A2096" i="9"/>
  <c r="A2097" i="9"/>
  <c r="A2098" i="9"/>
  <c r="A2099" i="9"/>
  <c r="A2100" i="9"/>
  <c r="B2100" i="9"/>
  <c r="A2101" i="9"/>
  <c r="B2101" i="9"/>
  <c r="A2102" i="9"/>
  <c r="B2102" i="9"/>
  <c r="A2103" i="9"/>
  <c r="A2104" i="9"/>
  <c r="A2105" i="9"/>
  <c r="A2106" i="9"/>
  <c r="A2107" i="9"/>
  <c r="A2108" i="9"/>
  <c r="A2109" i="9"/>
  <c r="A2110" i="9"/>
  <c r="A2111" i="9"/>
  <c r="A2112" i="9"/>
  <c r="B2112" i="9"/>
  <c r="A2113" i="9"/>
  <c r="B2113" i="9"/>
  <c r="A2114" i="9"/>
  <c r="A2115" i="9"/>
  <c r="A2116" i="9"/>
  <c r="A2117" i="9"/>
  <c r="A2118" i="9"/>
  <c r="A2119" i="9"/>
  <c r="B2119" i="9"/>
  <c r="A2120" i="9"/>
  <c r="B2120" i="9"/>
  <c r="A2121" i="9"/>
  <c r="B2121" i="9"/>
  <c r="A2122" i="9"/>
  <c r="A2123" i="9"/>
  <c r="A2124" i="9"/>
  <c r="A2125" i="9"/>
  <c r="A2126" i="9"/>
  <c r="B2126" i="9"/>
  <c r="A2127" i="9"/>
  <c r="A2128" i="9"/>
  <c r="A2129" i="9"/>
  <c r="A2130" i="9"/>
  <c r="B2130" i="9"/>
  <c r="A2131" i="9"/>
  <c r="B2131" i="9"/>
  <c r="A2132" i="9"/>
  <c r="A2133" i="9"/>
  <c r="A2134" i="9"/>
  <c r="A2135" i="9"/>
  <c r="A2136" i="9"/>
  <c r="B2136" i="9"/>
  <c r="A2137" i="9"/>
  <c r="B2137" i="9"/>
  <c r="A2138" i="9"/>
  <c r="A2139" i="9"/>
  <c r="A2140" i="9"/>
  <c r="A2141" i="9"/>
  <c r="A2142" i="9"/>
  <c r="A2143" i="9"/>
  <c r="A2144" i="9"/>
  <c r="A2145" i="9"/>
  <c r="A2146" i="9"/>
  <c r="A2147" i="9"/>
  <c r="A2148" i="9"/>
  <c r="B2148" i="9"/>
  <c r="A2149" i="9"/>
  <c r="A2150" i="9"/>
  <c r="A2151" i="9"/>
  <c r="A2152" i="9"/>
  <c r="A2153" i="9"/>
  <c r="A2154" i="9"/>
  <c r="B2154" i="9"/>
  <c r="A2155" i="9"/>
  <c r="B2155" i="9"/>
  <c r="A2156" i="9"/>
  <c r="A2157" i="9"/>
  <c r="A2158" i="9"/>
  <c r="A2159" i="9"/>
  <c r="A2160" i="9"/>
  <c r="A2161" i="9"/>
  <c r="A2162" i="9"/>
  <c r="B2162" i="9"/>
  <c r="A2163" i="9"/>
  <c r="B2163" i="9"/>
  <c r="A2164" i="9"/>
  <c r="A2165" i="9"/>
  <c r="A2166" i="9"/>
  <c r="B2166" i="9"/>
  <c r="A2167" i="9"/>
  <c r="B2167" i="9"/>
  <c r="A2168" i="9"/>
  <c r="A2169" i="9"/>
  <c r="A2170" i="9"/>
  <c r="B2170" i="9"/>
  <c r="A2171" i="9"/>
  <c r="A2172" i="9"/>
  <c r="B2172" i="9"/>
  <c r="A2173" i="9"/>
  <c r="B2173" i="9"/>
  <c r="A2174" i="9"/>
  <c r="B2174" i="9"/>
  <c r="A2175" i="9"/>
  <c r="A2176" i="9"/>
  <c r="A2177" i="9"/>
  <c r="A2178" i="9"/>
  <c r="A2179" i="9"/>
  <c r="A2180" i="9"/>
  <c r="A2181" i="9"/>
  <c r="A2182" i="9"/>
  <c r="A2183" i="9"/>
  <c r="A2184" i="9"/>
  <c r="B2184" i="9"/>
  <c r="A2185" i="9"/>
  <c r="B2185" i="9"/>
  <c r="A2186" i="9"/>
  <c r="A2187" i="9"/>
  <c r="A2188" i="9"/>
  <c r="A2189" i="9"/>
  <c r="A2190" i="9"/>
  <c r="B2190" i="9"/>
  <c r="A2191" i="9"/>
  <c r="A2192" i="9"/>
  <c r="A2193" i="9"/>
  <c r="A2194" i="9"/>
  <c r="A2195" i="9"/>
  <c r="A2196" i="9"/>
  <c r="A2197" i="9"/>
  <c r="A2198" i="9"/>
  <c r="A2199" i="9"/>
  <c r="B2199" i="9"/>
  <c r="A2200" i="9"/>
  <c r="A2201" i="9"/>
  <c r="A2202" i="9"/>
  <c r="B2202" i="9"/>
  <c r="A2203" i="9"/>
  <c r="A2204" i="9"/>
  <c r="A2205" i="9"/>
  <c r="A2206" i="9"/>
  <c r="A2207" i="9"/>
  <c r="A2208" i="9"/>
  <c r="B2208" i="9"/>
  <c r="A2209" i="9"/>
  <c r="B2209" i="9"/>
  <c r="A2210" i="9"/>
  <c r="B2210" i="9"/>
  <c r="A2211" i="9"/>
  <c r="B2211" i="9"/>
  <c r="A2212" i="9"/>
  <c r="A2213" i="9"/>
  <c r="A2214" i="9"/>
  <c r="A2215" i="9"/>
  <c r="A2216" i="9"/>
  <c r="A2217" i="9"/>
  <c r="A2218" i="9"/>
  <c r="A2219" i="9"/>
  <c r="A2220" i="9"/>
  <c r="B2220" i="9"/>
  <c r="A2221" i="9"/>
  <c r="B2221" i="9"/>
  <c r="A2222" i="9"/>
  <c r="A2223" i="9"/>
  <c r="A2224" i="9"/>
  <c r="A2225" i="9"/>
  <c r="A2226" i="9"/>
  <c r="B2226" i="9"/>
  <c r="A2227" i="9"/>
  <c r="A2228" i="9"/>
  <c r="A2229" i="9"/>
  <c r="B2229" i="9"/>
  <c r="A2230" i="9"/>
  <c r="A2231" i="9"/>
  <c r="A2232" i="9"/>
  <c r="A2233" i="9"/>
  <c r="A2234" i="9"/>
  <c r="B2234" i="9"/>
  <c r="A2235" i="9"/>
  <c r="A2236" i="9"/>
  <c r="A2237" i="9"/>
  <c r="A2238" i="9"/>
  <c r="B2238" i="9"/>
  <c r="A2239" i="9"/>
  <c r="A2240" i="9"/>
  <c r="A2241" i="9"/>
  <c r="A2242" i="9"/>
  <c r="A2243" i="9"/>
  <c r="A2244" i="9"/>
  <c r="B2244" i="9"/>
  <c r="A2245" i="9"/>
  <c r="B2245" i="9"/>
  <c r="A2246" i="9"/>
  <c r="A2247" i="9"/>
  <c r="B2247" i="9"/>
  <c r="A2248" i="9"/>
  <c r="A2249" i="9"/>
  <c r="A2250" i="9"/>
  <c r="A2251" i="9"/>
  <c r="A2252" i="9"/>
  <c r="A2253" i="9"/>
  <c r="A2254" i="9"/>
  <c r="A2255" i="9"/>
  <c r="A2256" i="9"/>
  <c r="B2256" i="9"/>
  <c r="A2257" i="9"/>
  <c r="EU348" i="4" l="1"/>
  <c r="EV348" i="4" s="1"/>
  <c r="EU349" i="4"/>
  <c r="EV349" i="4" s="1"/>
  <c r="EU350" i="4"/>
  <c r="EV350" i="4" s="1"/>
  <c r="EU351" i="4"/>
  <c r="EV351" i="4"/>
  <c r="EU352" i="4"/>
  <c r="EV352" i="4"/>
  <c r="EU353" i="4"/>
  <c r="EV353" i="4" s="1"/>
  <c r="EU354" i="4"/>
  <c r="EV354" i="4" s="1"/>
  <c r="EU355" i="4"/>
  <c r="EV355" i="4" s="1"/>
  <c r="EU356" i="4"/>
  <c r="EV356" i="4" s="1"/>
  <c r="EU357" i="4"/>
  <c r="EV357" i="4" s="1"/>
  <c r="EU358" i="4"/>
  <c r="EV358" i="4" s="1"/>
  <c r="EU359" i="4"/>
  <c r="EV359" i="4"/>
  <c r="EU360" i="4"/>
  <c r="EV360" i="4" s="1"/>
  <c r="EU361" i="4"/>
  <c r="EV361" i="4"/>
  <c r="EU362" i="4"/>
  <c r="EV362" i="4" s="1"/>
  <c r="EU363" i="4"/>
  <c r="EV363" i="4"/>
  <c r="EU210" i="5" l="1"/>
  <c r="EV210" i="5" s="1"/>
  <c r="EU211" i="5"/>
  <c r="EV211" i="5" s="1"/>
  <c r="EU212" i="5"/>
  <c r="EV212" i="5" s="1"/>
  <c r="BK91" i="10" l="1"/>
  <c r="BL91" i="10"/>
  <c r="A1828" i="9" l="1"/>
  <c r="A1829" i="9"/>
  <c r="A1830" i="9"/>
  <c r="A1831" i="9"/>
  <c r="A1832" i="9"/>
  <c r="A1833" i="9"/>
  <c r="A1834" i="9"/>
  <c r="B1834" i="9"/>
  <c r="A1835" i="9"/>
  <c r="B1835" i="9"/>
  <c r="A1836" i="9"/>
  <c r="A1837" i="9"/>
  <c r="A1838" i="9"/>
  <c r="A1839" i="9"/>
  <c r="A1840" i="9"/>
  <c r="B1840" i="9"/>
  <c r="A1841" i="9"/>
  <c r="A1842" i="9"/>
  <c r="A1843" i="9"/>
  <c r="A1844" i="9"/>
  <c r="A1845" i="9"/>
  <c r="A1846" i="9"/>
  <c r="A1847" i="9"/>
  <c r="A1848" i="9"/>
  <c r="A1849" i="9"/>
  <c r="A1850" i="9"/>
  <c r="A1851" i="9"/>
  <c r="A1852" i="9"/>
  <c r="B1852" i="9"/>
  <c r="A1853" i="9"/>
  <c r="B1853" i="9"/>
  <c r="A1854" i="9"/>
  <c r="A1855" i="9"/>
  <c r="A1856" i="9"/>
  <c r="A1857" i="9"/>
  <c r="A1858" i="9"/>
  <c r="A1859" i="9"/>
  <c r="B1859" i="9"/>
  <c r="A1860" i="9"/>
  <c r="B1860" i="9"/>
  <c r="A1861" i="9"/>
  <c r="A1862" i="9"/>
  <c r="A1863" i="9"/>
  <c r="A1864" i="9"/>
  <c r="A1865" i="9"/>
  <c r="A1866" i="9"/>
  <c r="A1867" i="9"/>
  <c r="A1868" i="9"/>
  <c r="A1869" i="9"/>
  <c r="A1870" i="9"/>
  <c r="A1871" i="9"/>
  <c r="B1871" i="9"/>
  <c r="A1872" i="9"/>
  <c r="A1873" i="9"/>
  <c r="A1874" i="9"/>
  <c r="B1874" i="9"/>
  <c r="A1875" i="9"/>
  <c r="A1876" i="9"/>
  <c r="A1877" i="9"/>
  <c r="B1877" i="9"/>
  <c r="A1878" i="9"/>
  <c r="A1879" i="9"/>
  <c r="A1880" i="9"/>
  <c r="A1881" i="9"/>
  <c r="A1882" i="9"/>
  <c r="A1883" i="9"/>
  <c r="A1884" i="9"/>
  <c r="A1885" i="9"/>
  <c r="A1886" i="9"/>
  <c r="A1887" i="9"/>
  <c r="A1888" i="9"/>
  <c r="B1888" i="9"/>
  <c r="A1889" i="9"/>
  <c r="B1889" i="9"/>
  <c r="A1890" i="9"/>
  <c r="A1891" i="9"/>
  <c r="A1892" i="9"/>
  <c r="A1893" i="9"/>
  <c r="A1894" i="9"/>
  <c r="A1895" i="9"/>
  <c r="A1896" i="9"/>
  <c r="A1897" i="9"/>
  <c r="A1898" i="9"/>
  <c r="A1899" i="9"/>
  <c r="A1900" i="9"/>
  <c r="A1901" i="9"/>
  <c r="A1902" i="9"/>
  <c r="A1903" i="9"/>
  <c r="A1904" i="9"/>
  <c r="A1905" i="9"/>
  <c r="A1906" i="9"/>
  <c r="B1906" i="9"/>
  <c r="A1907" i="9"/>
  <c r="A1908" i="9"/>
  <c r="A1909" i="9"/>
  <c r="A1910" i="9"/>
  <c r="A1911" i="9"/>
  <c r="A1912" i="9"/>
  <c r="A1913" i="9"/>
  <c r="B1913" i="9"/>
  <c r="A1914" i="9"/>
  <c r="B1914" i="9"/>
  <c r="A1915" i="9"/>
  <c r="A1916" i="9"/>
  <c r="A1917" i="9"/>
  <c r="A1918" i="9"/>
  <c r="A1919" i="9"/>
  <c r="A1920" i="9"/>
  <c r="A1921" i="9"/>
  <c r="A1922" i="9"/>
  <c r="A1923" i="9"/>
  <c r="A1924" i="9"/>
  <c r="B1924" i="9"/>
  <c r="A1925" i="9"/>
  <c r="B1925" i="9"/>
  <c r="A1926" i="9"/>
  <c r="A1927" i="9"/>
  <c r="A1928" i="9"/>
  <c r="B1928" i="9"/>
  <c r="A1929" i="9"/>
  <c r="A1930" i="9"/>
  <c r="A1931" i="9"/>
  <c r="A1932" i="9"/>
  <c r="A1933" i="9"/>
  <c r="A1934" i="9"/>
  <c r="A1935" i="9"/>
  <c r="A1936" i="9"/>
  <c r="A1937" i="9"/>
  <c r="A1938" i="9"/>
  <c r="A1939" i="9"/>
  <c r="A1940" i="9"/>
  <c r="A1941" i="9"/>
  <c r="A1942" i="9"/>
  <c r="A1943" i="9"/>
  <c r="A1944" i="9"/>
  <c r="A1945" i="9"/>
  <c r="A1946" i="9"/>
  <c r="A1947" i="9"/>
  <c r="A1948" i="9"/>
  <c r="A1949" i="9"/>
  <c r="A1950" i="9"/>
  <c r="B1950" i="9"/>
  <c r="A1951" i="9"/>
  <c r="B1951" i="9"/>
  <c r="A1952" i="9"/>
  <c r="A1953" i="9"/>
  <c r="A1954" i="9"/>
  <c r="A1955" i="9"/>
  <c r="A1956" i="9"/>
  <c r="A1957" i="9"/>
  <c r="A1958" i="9"/>
  <c r="A1959" i="9"/>
  <c r="A1960" i="9"/>
  <c r="B1960" i="9"/>
  <c r="A1961" i="9"/>
  <c r="B1961" i="9"/>
  <c r="A1962" i="9"/>
  <c r="A1963" i="9"/>
  <c r="A1964" i="9"/>
  <c r="B1964" i="9"/>
  <c r="A1965" i="9"/>
  <c r="A1966" i="9"/>
  <c r="A1967" i="9"/>
  <c r="A1968" i="9"/>
  <c r="A1969" i="9"/>
  <c r="A1970" i="9"/>
  <c r="A1971" i="9"/>
  <c r="A1972" i="9"/>
  <c r="A1973" i="9"/>
  <c r="A1974" i="9"/>
  <c r="A1975" i="9"/>
  <c r="A1976" i="9"/>
  <c r="A1977" i="9"/>
  <c r="A1978" i="9"/>
  <c r="B1978" i="9"/>
  <c r="A1979" i="9"/>
  <c r="A1980" i="9"/>
  <c r="A1981" i="9"/>
  <c r="A1982" i="9"/>
  <c r="A1983" i="9"/>
  <c r="A1984" i="9"/>
  <c r="A1985" i="9"/>
  <c r="B1985" i="9"/>
  <c r="A1986" i="9"/>
  <c r="A1987" i="9"/>
  <c r="A1988" i="9"/>
  <c r="B1988" i="9"/>
  <c r="A1989" i="9"/>
  <c r="A1990" i="9"/>
  <c r="A1991" i="9"/>
  <c r="A1992" i="9"/>
  <c r="A1993" i="9"/>
  <c r="A1994" i="9"/>
  <c r="A1995" i="9"/>
  <c r="A1996" i="9"/>
  <c r="B1996" i="9"/>
  <c r="A1997" i="9"/>
  <c r="B1997" i="9"/>
  <c r="A1998" i="9"/>
  <c r="A1999" i="9"/>
  <c r="A2000" i="9"/>
  <c r="A2001" i="9"/>
  <c r="A2002" i="9"/>
  <c r="B2002" i="9"/>
  <c r="A2003" i="9"/>
  <c r="A2004" i="9"/>
  <c r="A2005" i="9"/>
  <c r="A2006" i="9"/>
  <c r="A2007" i="9"/>
  <c r="A2008" i="9"/>
  <c r="A2009" i="9"/>
  <c r="A2010" i="9"/>
  <c r="A2011" i="9"/>
  <c r="A2012" i="9"/>
  <c r="A2013" i="9"/>
  <c r="A2014" i="9"/>
  <c r="B2014" i="9"/>
  <c r="A2015" i="9"/>
  <c r="B2015" i="9"/>
  <c r="A2016" i="9"/>
  <c r="A2017" i="9"/>
  <c r="A2018" i="9"/>
  <c r="A2019" i="9"/>
  <c r="A2020" i="9"/>
  <c r="A2021" i="9"/>
  <c r="B2021" i="9"/>
  <c r="A2022" i="9"/>
  <c r="A2023" i="9"/>
  <c r="A2024" i="9"/>
  <c r="A2025" i="9"/>
  <c r="A2026" i="9"/>
  <c r="A2027" i="9"/>
  <c r="A2028" i="9"/>
  <c r="A2029" i="9"/>
  <c r="A2030" i="9"/>
  <c r="A2031" i="9"/>
  <c r="A2032" i="9"/>
  <c r="A2033" i="9"/>
  <c r="B2033" i="9"/>
  <c r="A2034" i="9"/>
  <c r="A2035" i="9"/>
  <c r="A2036" i="9"/>
  <c r="B2036" i="9"/>
  <c r="A2037" i="9"/>
  <c r="A2038" i="9"/>
  <c r="A2039" i="9"/>
  <c r="B2039" i="9"/>
  <c r="J1828" i="9"/>
  <c r="B1828" i="9" s="1"/>
  <c r="J1829" i="9"/>
  <c r="B1829" i="9" s="1"/>
  <c r="J1830" i="9"/>
  <c r="B1830" i="9" s="1"/>
  <c r="J1831" i="9"/>
  <c r="B1831" i="9" s="1"/>
  <c r="J1832" i="9"/>
  <c r="B1832" i="9" s="1"/>
  <c r="J1833" i="9"/>
  <c r="B1833" i="9" s="1"/>
  <c r="J1834" i="9"/>
  <c r="J1835" i="9"/>
  <c r="J1836" i="9"/>
  <c r="B1836" i="9" s="1"/>
  <c r="J1837" i="9"/>
  <c r="B1837" i="9" s="1"/>
  <c r="J1838" i="9"/>
  <c r="B1838" i="9" s="1"/>
  <c r="J1839" i="9"/>
  <c r="B1839" i="9" s="1"/>
  <c r="J1840" i="9"/>
  <c r="J1841" i="9"/>
  <c r="B1841" i="9" s="1"/>
  <c r="J1842" i="9"/>
  <c r="B1842" i="9" s="1"/>
  <c r="J1843" i="9"/>
  <c r="B1843" i="9" s="1"/>
  <c r="J1844" i="9"/>
  <c r="B1844" i="9" s="1"/>
  <c r="J1845" i="9"/>
  <c r="B1845" i="9" s="1"/>
  <c r="J1846" i="9"/>
  <c r="B1846" i="9" s="1"/>
  <c r="J1847" i="9"/>
  <c r="B1847" i="9" s="1"/>
  <c r="J1848" i="9"/>
  <c r="B1848" i="9" s="1"/>
  <c r="J1849" i="9"/>
  <c r="B1849" i="9" s="1"/>
  <c r="J1850" i="9"/>
  <c r="B1850" i="9" s="1"/>
  <c r="J1851" i="9"/>
  <c r="B1851" i="9" s="1"/>
  <c r="J1852" i="9"/>
  <c r="J1853" i="9"/>
  <c r="J1854" i="9"/>
  <c r="B1854" i="9" s="1"/>
  <c r="J1855" i="9"/>
  <c r="B1855" i="9" s="1"/>
  <c r="J1856" i="9"/>
  <c r="B1856" i="9" s="1"/>
  <c r="J1857" i="9"/>
  <c r="B1857" i="9" s="1"/>
  <c r="J1858" i="9"/>
  <c r="B1858" i="9" s="1"/>
  <c r="J1859" i="9"/>
  <c r="J1860" i="9"/>
  <c r="J1861" i="9"/>
  <c r="B1861" i="9" s="1"/>
  <c r="J1862" i="9"/>
  <c r="B1862" i="9" s="1"/>
  <c r="J1863" i="9"/>
  <c r="B1863" i="9" s="1"/>
  <c r="J1864" i="9"/>
  <c r="B1864" i="9" s="1"/>
  <c r="J1865" i="9"/>
  <c r="B1865" i="9" s="1"/>
  <c r="J1866" i="9"/>
  <c r="B1866" i="9" s="1"/>
  <c r="J1867" i="9"/>
  <c r="B1867" i="9" s="1"/>
  <c r="J1868" i="9"/>
  <c r="B1868" i="9" s="1"/>
  <c r="J1869" i="9"/>
  <c r="B1869" i="9" s="1"/>
  <c r="J1870" i="9"/>
  <c r="B1870" i="9" s="1"/>
  <c r="J1871" i="9"/>
  <c r="J1872" i="9"/>
  <c r="B1872" i="9" s="1"/>
  <c r="J1873" i="9"/>
  <c r="B1873" i="9" s="1"/>
  <c r="J1874" i="9"/>
  <c r="J1875" i="9"/>
  <c r="B1875" i="9" s="1"/>
  <c r="J1876" i="9"/>
  <c r="B1876" i="9" s="1"/>
  <c r="J1877" i="9"/>
  <c r="J1878" i="9"/>
  <c r="B1878" i="9" s="1"/>
  <c r="J1879" i="9"/>
  <c r="B1879" i="9" s="1"/>
  <c r="J1880" i="9"/>
  <c r="B1880" i="9" s="1"/>
  <c r="J1881" i="9"/>
  <c r="B1881" i="9" s="1"/>
  <c r="J1882" i="9"/>
  <c r="B1882" i="9" s="1"/>
  <c r="J1883" i="9"/>
  <c r="B1883" i="9" s="1"/>
  <c r="J1884" i="9"/>
  <c r="B1884" i="9" s="1"/>
  <c r="J1885" i="9"/>
  <c r="B1885" i="9" s="1"/>
  <c r="J1886" i="9"/>
  <c r="B1886" i="9" s="1"/>
  <c r="J1887" i="9"/>
  <c r="B1887" i="9" s="1"/>
  <c r="J1888" i="9"/>
  <c r="J1889" i="9"/>
  <c r="J1890" i="9"/>
  <c r="B1890" i="9" s="1"/>
  <c r="J1891" i="9"/>
  <c r="B1891" i="9" s="1"/>
  <c r="J1892" i="9"/>
  <c r="B1892" i="9" s="1"/>
  <c r="J1893" i="9"/>
  <c r="B1893" i="9" s="1"/>
  <c r="J1894" i="9"/>
  <c r="B1894" i="9" s="1"/>
  <c r="J1895" i="9"/>
  <c r="B1895" i="9" s="1"/>
  <c r="J1896" i="9"/>
  <c r="B1896" i="9" s="1"/>
  <c r="J1897" i="9"/>
  <c r="B1897" i="9" s="1"/>
  <c r="J1898" i="9"/>
  <c r="B1898" i="9" s="1"/>
  <c r="J1899" i="9"/>
  <c r="B1899" i="9" s="1"/>
  <c r="J1900" i="9"/>
  <c r="B1900" i="9" s="1"/>
  <c r="J1901" i="9"/>
  <c r="B1901" i="9" s="1"/>
  <c r="J1902" i="9"/>
  <c r="B1902" i="9" s="1"/>
  <c r="J1903" i="9"/>
  <c r="B1903" i="9" s="1"/>
  <c r="J1904" i="9"/>
  <c r="B1904" i="9" s="1"/>
  <c r="J1905" i="9"/>
  <c r="B1905" i="9" s="1"/>
  <c r="J1906" i="9"/>
  <c r="J1907" i="9"/>
  <c r="B1907" i="9" s="1"/>
  <c r="J1908" i="9"/>
  <c r="B1908" i="9" s="1"/>
  <c r="J1909" i="9"/>
  <c r="B1909" i="9" s="1"/>
  <c r="J1910" i="9"/>
  <c r="B1910" i="9" s="1"/>
  <c r="J1911" i="9"/>
  <c r="B1911" i="9" s="1"/>
  <c r="J1912" i="9"/>
  <c r="B1912" i="9" s="1"/>
  <c r="J1913" i="9"/>
  <c r="J1914" i="9"/>
  <c r="J1915" i="9"/>
  <c r="B1915" i="9" s="1"/>
  <c r="J1916" i="9"/>
  <c r="B1916" i="9" s="1"/>
  <c r="J1917" i="9"/>
  <c r="B1917" i="9" s="1"/>
  <c r="J1918" i="9"/>
  <c r="B1918" i="9" s="1"/>
  <c r="J1919" i="9"/>
  <c r="B1919" i="9" s="1"/>
  <c r="J1920" i="9"/>
  <c r="B1920" i="9" s="1"/>
  <c r="J1921" i="9"/>
  <c r="B1921" i="9" s="1"/>
  <c r="J1922" i="9"/>
  <c r="B1922" i="9" s="1"/>
  <c r="J1923" i="9"/>
  <c r="B1923" i="9" s="1"/>
  <c r="J1924" i="9"/>
  <c r="J1925" i="9"/>
  <c r="J1926" i="9"/>
  <c r="B1926" i="9" s="1"/>
  <c r="J1927" i="9"/>
  <c r="B1927" i="9" s="1"/>
  <c r="J1928" i="9"/>
  <c r="J1929" i="9"/>
  <c r="B1929" i="9" s="1"/>
  <c r="J1930" i="9"/>
  <c r="B1930" i="9" s="1"/>
  <c r="J1931" i="9"/>
  <c r="B1931" i="9" s="1"/>
  <c r="J1932" i="9"/>
  <c r="B1932" i="9" s="1"/>
  <c r="J1933" i="9"/>
  <c r="B1933" i="9" s="1"/>
  <c r="J1934" i="9"/>
  <c r="B1934" i="9" s="1"/>
  <c r="J1935" i="9"/>
  <c r="B1935" i="9" s="1"/>
  <c r="J1936" i="9"/>
  <c r="B1936" i="9" s="1"/>
  <c r="J1937" i="9"/>
  <c r="B1937" i="9" s="1"/>
  <c r="J1938" i="9"/>
  <c r="B1938" i="9" s="1"/>
  <c r="J1939" i="9"/>
  <c r="B1939" i="9" s="1"/>
  <c r="J1940" i="9"/>
  <c r="B1940" i="9" s="1"/>
  <c r="J1941" i="9"/>
  <c r="B1941" i="9" s="1"/>
  <c r="J1942" i="9"/>
  <c r="B1942" i="9" s="1"/>
  <c r="J1943" i="9"/>
  <c r="B1943" i="9" s="1"/>
  <c r="J1944" i="9"/>
  <c r="B1944" i="9" s="1"/>
  <c r="J1945" i="9"/>
  <c r="B1945" i="9" s="1"/>
  <c r="J1946" i="9"/>
  <c r="B1946" i="9" s="1"/>
  <c r="J1947" i="9"/>
  <c r="B1947" i="9" s="1"/>
  <c r="J1948" i="9"/>
  <c r="B1948" i="9" s="1"/>
  <c r="J1949" i="9"/>
  <c r="B1949" i="9" s="1"/>
  <c r="J1950" i="9"/>
  <c r="J1951" i="9"/>
  <c r="J1952" i="9"/>
  <c r="B1952" i="9" s="1"/>
  <c r="J1953" i="9"/>
  <c r="B1953" i="9" s="1"/>
  <c r="J1954" i="9"/>
  <c r="B1954" i="9" s="1"/>
  <c r="J1955" i="9"/>
  <c r="B1955" i="9" s="1"/>
  <c r="J1956" i="9"/>
  <c r="B1956" i="9" s="1"/>
  <c r="J1957" i="9"/>
  <c r="B1957" i="9" s="1"/>
  <c r="J1958" i="9"/>
  <c r="B1958" i="9" s="1"/>
  <c r="J1959" i="9"/>
  <c r="B1959" i="9" s="1"/>
  <c r="J1960" i="9"/>
  <c r="J1961" i="9"/>
  <c r="J1962" i="9"/>
  <c r="B1962" i="9" s="1"/>
  <c r="J1963" i="9"/>
  <c r="B1963" i="9" s="1"/>
  <c r="J1964" i="9"/>
  <c r="J1965" i="9"/>
  <c r="B1965" i="9" s="1"/>
  <c r="J1966" i="9"/>
  <c r="B1966" i="9" s="1"/>
  <c r="J1967" i="9"/>
  <c r="B1967" i="9" s="1"/>
  <c r="J1968" i="9"/>
  <c r="B1968" i="9" s="1"/>
  <c r="J1969" i="9"/>
  <c r="B1969" i="9" s="1"/>
  <c r="J1970" i="9"/>
  <c r="B1970" i="9" s="1"/>
  <c r="J1971" i="9"/>
  <c r="B1971" i="9" s="1"/>
  <c r="J1972" i="9"/>
  <c r="B1972" i="9" s="1"/>
  <c r="J1973" i="9"/>
  <c r="B1973" i="9" s="1"/>
  <c r="J1974" i="9"/>
  <c r="B1974" i="9" s="1"/>
  <c r="J1975" i="9"/>
  <c r="B1975" i="9" s="1"/>
  <c r="J1976" i="9"/>
  <c r="B1976" i="9" s="1"/>
  <c r="J1977" i="9"/>
  <c r="B1977" i="9" s="1"/>
  <c r="J1978" i="9"/>
  <c r="J1979" i="9"/>
  <c r="B1979" i="9" s="1"/>
  <c r="J1980" i="9"/>
  <c r="B1980" i="9" s="1"/>
  <c r="J1981" i="9"/>
  <c r="B1981" i="9" s="1"/>
  <c r="J1982" i="9"/>
  <c r="B1982" i="9" s="1"/>
  <c r="J1983" i="9"/>
  <c r="B1983" i="9" s="1"/>
  <c r="J1984" i="9"/>
  <c r="B1984" i="9" s="1"/>
  <c r="J1985" i="9"/>
  <c r="J1986" i="9"/>
  <c r="B1986" i="9" s="1"/>
  <c r="J1987" i="9"/>
  <c r="B1987" i="9" s="1"/>
  <c r="J1988" i="9"/>
  <c r="J1989" i="9"/>
  <c r="B1989" i="9" s="1"/>
  <c r="J1990" i="9"/>
  <c r="B1990" i="9" s="1"/>
  <c r="J1991" i="9"/>
  <c r="B1991" i="9" s="1"/>
  <c r="J1992" i="9"/>
  <c r="B1992" i="9" s="1"/>
  <c r="J1993" i="9"/>
  <c r="B1993" i="9" s="1"/>
  <c r="J1994" i="9"/>
  <c r="B1994" i="9" s="1"/>
  <c r="J1995" i="9"/>
  <c r="B1995" i="9" s="1"/>
  <c r="J1996" i="9"/>
  <c r="J1997" i="9"/>
  <c r="J1998" i="9"/>
  <c r="B1998" i="9" s="1"/>
  <c r="J1999" i="9"/>
  <c r="B1999" i="9" s="1"/>
  <c r="J2000" i="9"/>
  <c r="B2000" i="9" s="1"/>
  <c r="J2001" i="9"/>
  <c r="B2001" i="9" s="1"/>
  <c r="J2002" i="9"/>
  <c r="J2003" i="9"/>
  <c r="B2003" i="9" s="1"/>
  <c r="J2004" i="9"/>
  <c r="B2004" i="9" s="1"/>
  <c r="J2005" i="9"/>
  <c r="B2005" i="9" s="1"/>
  <c r="J2006" i="9"/>
  <c r="B2006" i="9" s="1"/>
  <c r="J2007" i="9"/>
  <c r="B2007" i="9" s="1"/>
  <c r="J2008" i="9"/>
  <c r="B2008" i="9" s="1"/>
  <c r="J2009" i="9"/>
  <c r="B2009" i="9" s="1"/>
  <c r="J2010" i="9"/>
  <c r="B2010" i="9" s="1"/>
  <c r="J2011" i="9"/>
  <c r="B2011" i="9" s="1"/>
  <c r="J2012" i="9"/>
  <c r="B2012" i="9" s="1"/>
  <c r="J2013" i="9"/>
  <c r="B2013" i="9" s="1"/>
  <c r="J2014" i="9"/>
  <c r="J2015" i="9"/>
  <c r="J2016" i="9"/>
  <c r="B2016" i="9" s="1"/>
  <c r="J2017" i="9"/>
  <c r="B2017" i="9" s="1"/>
  <c r="J2018" i="9"/>
  <c r="B2018" i="9" s="1"/>
  <c r="J2019" i="9"/>
  <c r="B2019" i="9" s="1"/>
  <c r="J2020" i="9"/>
  <c r="B2020" i="9" s="1"/>
  <c r="J2021" i="9"/>
  <c r="J2022" i="9"/>
  <c r="B2022" i="9" s="1"/>
  <c r="J2023" i="9"/>
  <c r="B2023" i="9" s="1"/>
  <c r="J2024" i="9"/>
  <c r="B2024" i="9" s="1"/>
  <c r="J2025" i="9"/>
  <c r="B2025" i="9" s="1"/>
  <c r="J2026" i="9"/>
  <c r="B2026" i="9" s="1"/>
  <c r="J2027" i="9"/>
  <c r="B2027" i="9" s="1"/>
  <c r="J2028" i="9"/>
  <c r="B2028" i="9" s="1"/>
  <c r="J2029" i="9"/>
  <c r="B2029" i="9" s="1"/>
  <c r="J2030" i="9"/>
  <c r="B2030" i="9" s="1"/>
  <c r="J2031" i="9"/>
  <c r="B2031" i="9" s="1"/>
  <c r="J2032" i="9"/>
  <c r="B2032" i="9" s="1"/>
  <c r="J2033" i="9"/>
  <c r="J2034" i="9"/>
  <c r="B2034" i="9" s="1"/>
  <c r="J2035" i="9"/>
  <c r="B2035" i="9" s="1"/>
  <c r="J2036" i="9"/>
  <c r="J2037" i="9"/>
  <c r="B2037" i="9" s="1"/>
  <c r="J2038" i="9"/>
  <c r="B2038" i="9" s="1"/>
  <c r="J2039" i="9"/>
  <c r="CG125" i="2" l="1"/>
  <c r="CH125" i="2" s="1"/>
  <c r="CG126" i="2"/>
  <c r="CH126" i="2" s="1"/>
  <c r="CG127" i="2"/>
  <c r="CH127" i="2" s="1"/>
  <c r="BZ125" i="2"/>
  <c r="CA125" i="2"/>
  <c r="CB125" i="2"/>
  <c r="BZ126" i="2"/>
  <c r="CA126" i="2"/>
  <c r="CB126" i="2"/>
  <c r="BZ127" i="2"/>
  <c r="CA127" i="2"/>
  <c r="CB127" i="2"/>
  <c r="CA335" i="1"/>
  <c r="CB335" i="1"/>
  <c r="CA336" i="1"/>
  <c r="CB336" i="1"/>
  <c r="CA337" i="1"/>
  <c r="CB337" i="1"/>
  <c r="CA338" i="1"/>
  <c r="CB338" i="1"/>
  <c r="CA339" i="1"/>
  <c r="CB339" i="1"/>
  <c r="CA340" i="1"/>
  <c r="CB340" i="1"/>
  <c r="CA341" i="1"/>
  <c r="CB341" i="1"/>
  <c r="CA342" i="1"/>
  <c r="CB342" i="1"/>
  <c r="CA343" i="1"/>
  <c r="CB343" i="1"/>
  <c r="CA344" i="1"/>
  <c r="CB344" i="1"/>
  <c r="CA345" i="1"/>
  <c r="CB345" i="1"/>
  <c r="CA346" i="1"/>
  <c r="CB346" i="1"/>
  <c r="CA347" i="1"/>
  <c r="CB347" i="1"/>
  <c r="CA348" i="1"/>
  <c r="CB348" i="1"/>
  <c r="CA349" i="1"/>
  <c r="CB349" i="1"/>
  <c r="CA350" i="1"/>
  <c r="CB350" i="1"/>
  <c r="CA351" i="1"/>
  <c r="CB351" i="1"/>
  <c r="CA352" i="1"/>
  <c r="CB352" i="1"/>
  <c r="CA353" i="1"/>
  <c r="CB353" i="1"/>
  <c r="CA354" i="1"/>
  <c r="CB354" i="1"/>
  <c r="CA355" i="1"/>
  <c r="CB355" i="1"/>
  <c r="CA356" i="1"/>
  <c r="CB356" i="1"/>
  <c r="CA357" i="1"/>
  <c r="CB357" i="1"/>
  <c r="CA358" i="1"/>
  <c r="CB358" i="1"/>
  <c r="CA359" i="1"/>
  <c r="CB359" i="1"/>
  <c r="EU328" i="4" l="1"/>
  <c r="EV328" i="4" s="1"/>
  <c r="EU329" i="4"/>
  <c r="EV329" i="4" s="1"/>
  <c r="EU330" i="4"/>
  <c r="EV330" i="4"/>
  <c r="EU331" i="4"/>
  <c r="EV331" i="4" s="1"/>
  <c r="EU332" i="4"/>
  <c r="EV332" i="4" s="1"/>
  <c r="EU333" i="4"/>
  <c r="EV333" i="4" s="1"/>
  <c r="EU334" i="4"/>
  <c r="EV334" i="4"/>
  <c r="EU335" i="4"/>
  <c r="EV335" i="4"/>
  <c r="EU336" i="4"/>
  <c r="EV336" i="4" s="1"/>
  <c r="EU337" i="4"/>
  <c r="EV337" i="4" s="1"/>
  <c r="EU338" i="4"/>
  <c r="EV338" i="4" s="1"/>
  <c r="EU339" i="4"/>
  <c r="EV339" i="4" s="1"/>
  <c r="EU340" i="4"/>
  <c r="EV340" i="4" s="1"/>
  <c r="EU341" i="4"/>
  <c r="EV341" i="4" s="1"/>
  <c r="EU342" i="4"/>
  <c r="EV342" i="4" s="1"/>
  <c r="EU343" i="4"/>
  <c r="EV343" i="4"/>
  <c r="EU344" i="4"/>
  <c r="EV344" i="4" s="1"/>
  <c r="EU345" i="4"/>
  <c r="EV345" i="4" s="1"/>
  <c r="EU346" i="4"/>
  <c r="EV346" i="4"/>
  <c r="EU347" i="4"/>
  <c r="EV347" i="4" s="1"/>
  <c r="EU204" i="5" l="1"/>
  <c r="EV204" i="5" s="1"/>
  <c r="EU205" i="5"/>
  <c r="EV205" i="5" s="1"/>
  <c r="EU206" i="5"/>
  <c r="EV206" i="5" s="1"/>
  <c r="EU207" i="5"/>
  <c r="EV207" i="5" s="1"/>
  <c r="EU208" i="5"/>
  <c r="EV208" i="5" s="1"/>
  <c r="EU209" i="5"/>
  <c r="EV209" i="5" s="1"/>
  <c r="BK70" i="10" l="1"/>
  <c r="BL70" i="10"/>
  <c r="BK71" i="10"/>
  <c r="BL71" i="10"/>
  <c r="BK72" i="10"/>
  <c r="BL72" i="10"/>
  <c r="BK73" i="10"/>
  <c r="BL73" i="10"/>
  <c r="BK74" i="10"/>
  <c r="BL74" i="10"/>
  <c r="BK75" i="10"/>
  <c r="BL75" i="10"/>
  <c r="BK76" i="10"/>
  <c r="BL76" i="10"/>
  <c r="BK77" i="10"/>
  <c r="BL77" i="10"/>
  <c r="BK78" i="10"/>
  <c r="BL78" i="10"/>
  <c r="BK79" i="10"/>
  <c r="BL79" i="10"/>
  <c r="BK80" i="10"/>
  <c r="BL80" i="10"/>
  <c r="BK81" i="10"/>
  <c r="BL81" i="10"/>
  <c r="BK82" i="10"/>
  <c r="BL82" i="10"/>
  <c r="BK83" i="10"/>
  <c r="BL83" i="10"/>
  <c r="BK84" i="10"/>
  <c r="BL84" i="10"/>
  <c r="BK85" i="10"/>
  <c r="BL85" i="10"/>
  <c r="BK86" i="10"/>
  <c r="BL86" i="10"/>
  <c r="BK87" i="10"/>
  <c r="BL87" i="10"/>
  <c r="BK88" i="10"/>
  <c r="BL88" i="10"/>
  <c r="BK89" i="10"/>
  <c r="BL89" i="10"/>
  <c r="BK90" i="10"/>
  <c r="BL90" i="10"/>
  <c r="BK69" i="10"/>
  <c r="BL69" i="10"/>
  <c r="BZ120" i="2" l="1"/>
  <c r="CA120" i="2"/>
  <c r="CB120" i="2"/>
  <c r="CG120" i="2"/>
  <c r="CH120" i="2" s="1"/>
  <c r="BZ121" i="2"/>
  <c r="CA121" i="2"/>
  <c r="CB121" i="2"/>
  <c r="CG121" i="2"/>
  <c r="CH121" i="2" s="1"/>
  <c r="BZ122" i="2"/>
  <c r="CA122" i="2"/>
  <c r="CB122" i="2"/>
  <c r="CG122" i="2"/>
  <c r="CH122" i="2" s="1"/>
  <c r="BZ123" i="2"/>
  <c r="CA123" i="2"/>
  <c r="CB123" i="2"/>
  <c r="CG123" i="2"/>
  <c r="CH123" i="2" s="1"/>
  <c r="BZ124" i="2"/>
  <c r="CA124" i="2"/>
  <c r="CB124" i="2"/>
  <c r="CG124" i="2"/>
  <c r="CH124" i="2" s="1"/>
  <c r="CA303" i="1"/>
  <c r="CB303" i="1"/>
  <c r="CA304" i="1"/>
  <c r="CB304" i="1"/>
  <c r="CA305" i="1"/>
  <c r="CB305" i="1"/>
  <c r="CA306" i="1"/>
  <c r="CB306" i="1"/>
  <c r="CA307" i="1"/>
  <c r="CB307" i="1"/>
  <c r="CA308" i="1"/>
  <c r="CB308" i="1"/>
  <c r="CA309" i="1"/>
  <c r="CB309" i="1"/>
  <c r="CA310" i="1"/>
  <c r="CB310" i="1"/>
  <c r="CA311" i="1"/>
  <c r="CB311" i="1"/>
  <c r="CA312" i="1"/>
  <c r="CB312" i="1"/>
  <c r="CA313" i="1"/>
  <c r="CB313" i="1"/>
  <c r="CA314" i="1"/>
  <c r="CB314" i="1"/>
  <c r="CA316" i="1"/>
  <c r="CB316" i="1"/>
  <c r="CA317" i="1"/>
  <c r="CB317" i="1"/>
  <c r="CA315" i="1"/>
  <c r="CB315" i="1"/>
  <c r="CA318" i="1"/>
  <c r="CB318" i="1"/>
  <c r="CA319" i="1"/>
  <c r="CB319" i="1"/>
  <c r="CA320" i="1"/>
  <c r="CB320" i="1"/>
  <c r="CA321" i="1"/>
  <c r="CB321" i="1"/>
  <c r="CA322" i="1"/>
  <c r="CB322" i="1"/>
  <c r="CA323" i="1"/>
  <c r="CB323" i="1"/>
  <c r="CA324" i="1"/>
  <c r="CB324" i="1"/>
  <c r="CA325" i="1"/>
  <c r="CB325" i="1"/>
  <c r="CA326" i="1"/>
  <c r="CB326" i="1"/>
  <c r="CA327" i="1"/>
  <c r="CB327" i="1"/>
  <c r="CA328" i="1"/>
  <c r="CB328" i="1"/>
  <c r="CA329" i="1"/>
  <c r="CB329" i="1"/>
  <c r="CA330" i="1"/>
  <c r="CB330" i="1"/>
  <c r="CA331" i="1"/>
  <c r="CB331" i="1"/>
  <c r="CA332" i="1"/>
  <c r="CB332" i="1"/>
  <c r="CA333" i="1"/>
  <c r="CB333" i="1"/>
  <c r="CA334" i="1"/>
  <c r="CB334" i="1"/>
  <c r="EU197" i="5" l="1"/>
  <c r="EV197" i="5" s="1"/>
  <c r="EU198" i="5"/>
  <c r="EV198" i="5" s="1"/>
  <c r="EU199" i="5"/>
  <c r="EV199" i="5" s="1"/>
  <c r="EU200" i="5"/>
  <c r="EV200" i="5"/>
  <c r="EU201" i="5"/>
  <c r="EV201" i="5" s="1"/>
  <c r="EU202" i="5"/>
  <c r="EV202" i="5" s="1"/>
  <c r="EU203" i="5"/>
  <c r="EV203" i="5" s="1"/>
  <c r="EU298" i="4"/>
  <c r="EV298" i="4"/>
  <c r="EU299" i="4"/>
  <c r="EV299" i="4" s="1"/>
  <c r="EU300" i="4"/>
  <c r="EV300" i="4" s="1"/>
  <c r="EU301" i="4"/>
  <c r="EV301" i="4" s="1"/>
  <c r="EU302" i="4"/>
  <c r="EV302" i="4"/>
  <c r="EU303" i="4"/>
  <c r="EV303" i="4" s="1"/>
  <c r="EU304" i="4"/>
  <c r="EV304" i="4" s="1"/>
  <c r="EU305" i="4"/>
  <c r="EV305" i="4" s="1"/>
  <c r="EU306" i="4"/>
  <c r="EV306" i="4" s="1"/>
  <c r="EU307" i="4"/>
  <c r="EV307" i="4" s="1"/>
  <c r="EU308" i="4"/>
  <c r="EV308" i="4" s="1"/>
  <c r="EU309" i="4"/>
  <c r="EV309" i="4" s="1"/>
  <c r="EU310" i="4"/>
  <c r="EV310" i="4"/>
  <c r="EU311" i="4"/>
  <c r="EV311" i="4" s="1"/>
  <c r="EU312" i="4"/>
  <c r="EV312" i="4"/>
  <c r="EU313" i="4"/>
  <c r="EV313" i="4" s="1"/>
  <c r="EU314" i="4"/>
  <c r="EV314" i="4" s="1"/>
  <c r="EU315" i="4"/>
  <c r="EV315" i="4"/>
  <c r="EU316" i="4"/>
  <c r="EV316" i="4"/>
  <c r="EU317" i="4"/>
  <c r="EV317" i="4" s="1"/>
  <c r="EU318" i="4"/>
  <c r="EV318" i="4" s="1"/>
  <c r="EU319" i="4"/>
  <c r="EV319" i="4" s="1"/>
  <c r="EU320" i="4"/>
  <c r="EV320" i="4" s="1"/>
  <c r="EU321" i="4"/>
  <c r="EV321" i="4"/>
  <c r="EU322" i="4"/>
  <c r="EV322" i="4" s="1"/>
  <c r="EU323" i="4"/>
  <c r="EV323" i="4"/>
  <c r="EU324" i="4"/>
  <c r="EV324" i="4" s="1"/>
  <c r="EU325" i="4"/>
  <c r="EV325" i="4" s="1"/>
  <c r="EU326" i="4"/>
  <c r="EV326" i="4" s="1"/>
  <c r="EU327" i="4"/>
  <c r="EV327" i="4"/>
  <c r="CA300" i="1" l="1"/>
  <c r="A1594" i="9" l="1"/>
  <c r="A1595" i="9"/>
  <c r="A1596" i="9"/>
  <c r="A1597" i="9"/>
  <c r="A1598" i="9"/>
  <c r="B1598" i="9"/>
  <c r="A1599" i="9"/>
  <c r="B1599" i="9"/>
  <c r="A1600" i="9"/>
  <c r="B1600" i="9"/>
  <c r="A1601" i="9"/>
  <c r="B1601" i="9"/>
  <c r="A1602" i="9"/>
  <c r="B1602" i="9"/>
  <c r="A1603" i="9"/>
  <c r="A1604" i="9"/>
  <c r="A1605" i="9"/>
  <c r="A1606" i="9"/>
  <c r="A1607" i="9"/>
  <c r="A1608" i="9"/>
  <c r="A1609" i="9"/>
  <c r="A1610" i="9"/>
  <c r="A1611" i="9"/>
  <c r="A1612" i="9"/>
  <c r="A1613" i="9"/>
  <c r="A1614" i="9"/>
  <c r="A1615" i="9"/>
  <c r="A1616" i="9"/>
  <c r="B1616" i="9"/>
  <c r="A1617" i="9"/>
  <c r="B1617" i="9"/>
  <c r="A1618" i="9"/>
  <c r="A1619" i="9"/>
  <c r="A1620" i="9"/>
  <c r="A1621" i="9"/>
  <c r="A1622" i="9"/>
  <c r="A1623" i="9"/>
  <c r="A1624" i="9"/>
  <c r="A1625" i="9"/>
  <c r="A1626" i="9"/>
  <c r="A1627" i="9"/>
  <c r="A1628" i="9"/>
  <c r="A1629" i="9"/>
  <c r="A1630" i="9"/>
  <c r="B1630" i="9"/>
  <c r="A1631" i="9"/>
  <c r="A1632" i="9"/>
  <c r="A1633" i="9"/>
  <c r="A1634" i="9"/>
  <c r="A1635" i="9"/>
  <c r="A1636" i="9"/>
  <c r="B1636" i="9"/>
  <c r="A1637" i="9"/>
  <c r="B1637" i="9"/>
  <c r="A1638" i="9"/>
  <c r="B1638" i="9"/>
  <c r="A1639" i="9"/>
  <c r="A1640" i="9"/>
  <c r="B1640" i="9"/>
  <c r="A1641" i="9"/>
  <c r="A1642" i="9"/>
  <c r="A1643" i="9"/>
  <c r="A1644" i="9"/>
  <c r="A1645" i="9"/>
  <c r="A1646" i="9"/>
  <c r="A1647" i="9"/>
  <c r="A1648" i="9"/>
  <c r="A1649" i="9"/>
  <c r="A1650" i="9"/>
  <c r="A1651" i="9"/>
  <c r="A1652" i="9"/>
  <c r="B1652" i="9"/>
  <c r="A1653" i="9"/>
  <c r="B1653" i="9"/>
  <c r="A1654" i="9"/>
  <c r="B1654" i="9"/>
  <c r="A1655" i="9"/>
  <c r="A1656" i="9"/>
  <c r="A1657" i="9"/>
  <c r="A1658" i="9"/>
  <c r="A1659" i="9"/>
  <c r="A1660" i="9"/>
  <c r="A1661" i="9"/>
  <c r="A1662" i="9"/>
  <c r="A1663" i="9"/>
  <c r="A1664" i="9"/>
  <c r="A1665" i="9"/>
  <c r="A1666" i="9"/>
  <c r="B1666" i="9"/>
  <c r="A1667" i="9"/>
  <c r="A1668" i="9"/>
  <c r="A1669" i="9"/>
  <c r="A1670" i="9"/>
  <c r="B1670" i="9"/>
  <c r="A1671" i="9"/>
  <c r="A1672" i="9"/>
  <c r="A1673" i="9"/>
  <c r="A1674" i="9"/>
  <c r="B1674" i="9"/>
  <c r="A1675" i="9"/>
  <c r="A1676" i="9"/>
  <c r="B1676" i="9"/>
  <c r="A1677" i="9"/>
  <c r="A1678" i="9"/>
  <c r="A1679" i="9"/>
  <c r="A1680" i="9"/>
  <c r="A1681" i="9"/>
  <c r="A1682" i="9"/>
  <c r="A1683" i="9"/>
  <c r="A1684" i="9"/>
  <c r="A1685" i="9"/>
  <c r="A1686" i="9"/>
  <c r="A1687" i="9"/>
  <c r="A1688" i="9"/>
  <c r="B1688" i="9"/>
  <c r="A1689" i="9"/>
  <c r="B1689" i="9"/>
  <c r="A1690" i="9"/>
  <c r="B1690" i="9"/>
  <c r="A1691" i="9"/>
  <c r="B1691" i="9"/>
  <c r="A1692" i="9"/>
  <c r="A1693" i="9"/>
  <c r="A1694" i="9"/>
  <c r="B1694" i="9"/>
  <c r="A1695" i="9"/>
  <c r="A1696" i="9"/>
  <c r="A1697" i="9"/>
  <c r="A1698" i="9"/>
  <c r="A1699" i="9"/>
  <c r="A1700" i="9"/>
  <c r="A1701" i="9"/>
  <c r="A1702" i="9"/>
  <c r="A1703" i="9"/>
  <c r="A1704" i="9"/>
  <c r="A1705" i="9"/>
  <c r="A1706" i="9"/>
  <c r="A1707" i="9"/>
  <c r="B1707" i="9"/>
  <c r="A1708" i="9"/>
  <c r="A1709" i="9"/>
  <c r="A1710" i="9"/>
  <c r="A1711" i="9"/>
  <c r="A1712" i="9"/>
  <c r="B1712" i="9"/>
  <c r="A1713" i="9"/>
  <c r="A1714" i="9"/>
  <c r="A1715" i="9"/>
  <c r="A1716" i="9"/>
  <c r="A1717" i="9"/>
  <c r="A1718" i="9"/>
  <c r="A1719" i="9"/>
  <c r="A1720" i="9"/>
  <c r="A1721" i="9"/>
  <c r="A1722" i="9"/>
  <c r="A1723" i="9"/>
  <c r="A1724" i="9"/>
  <c r="B1724" i="9"/>
  <c r="A1725" i="9"/>
  <c r="B1725" i="9"/>
  <c r="A1726" i="9"/>
  <c r="B1726" i="9"/>
  <c r="A1727" i="9"/>
  <c r="B1727" i="9"/>
  <c r="A1728" i="9"/>
  <c r="B1728" i="9"/>
  <c r="A1729" i="9"/>
  <c r="A1730" i="9"/>
  <c r="A1731" i="9"/>
  <c r="A1732" i="9"/>
  <c r="A1733" i="9"/>
  <c r="A1734" i="9"/>
  <c r="A1735" i="9"/>
  <c r="A1736" i="9"/>
  <c r="A1737" i="9"/>
  <c r="A1738" i="9"/>
  <c r="A1739" i="9"/>
  <c r="A1740" i="9"/>
  <c r="A1741" i="9"/>
  <c r="A1742" i="9"/>
  <c r="B1742" i="9"/>
  <c r="A1743" i="9"/>
  <c r="A1744" i="9"/>
  <c r="B1744" i="9"/>
  <c r="A1745" i="9"/>
  <c r="A1746" i="9"/>
  <c r="A1747" i="9"/>
  <c r="A1748" i="9"/>
  <c r="B1748" i="9"/>
  <c r="A1749" i="9"/>
  <c r="A1750" i="9"/>
  <c r="A1751" i="9"/>
  <c r="A1752" i="9"/>
  <c r="A1753" i="9"/>
  <c r="A1754" i="9"/>
  <c r="A1755" i="9"/>
  <c r="A1756" i="9"/>
  <c r="A1757" i="9"/>
  <c r="A1758" i="9"/>
  <c r="A1759" i="9"/>
  <c r="A1760" i="9"/>
  <c r="A1761" i="9"/>
  <c r="B1761" i="9"/>
  <c r="A1762" i="9"/>
  <c r="B1762" i="9"/>
  <c r="A1763" i="9"/>
  <c r="B1763" i="9"/>
  <c r="A1764" i="9"/>
  <c r="B1764" i="9"/>
  <c r="A1765" i="9"/>
  <c r="A1766" i="9"/>
  <c r="A1767" i="9"/>
  <c r="A1768" i="9"/>
  <c r="A1769" i="9"/>
  <c r="A1770" i="9"/>
  <c r="A1771" i="9"/>
  <c r="A1772" i="9"/>
  <c r="A1773" i="9"/>
  <c r="A1774" i="9"/>
  <c r="A1775" i="9"/>
  <c r="A1776" i="9"/>
  <c r="A1777" i="9"/>
  <c r="A1778" i="9"/>
  <c r="B1778" i="9"/>
  <c r="A1779" i="9"/>
  <c r="B1779" i="9"/>
  <c r="A1780" i="9"/>
  <c r="A1781" i="9"/>
  <c r="A1782" i="9"/>
  <c r="A1783" i="9"/>
  <c r="A1784" i="9"/>
  <c r="A1785" i="9"/>
  <c r="A1786" i="9"/>
  <c r="A1787" i="9"/>
  <c r="A1788" i="9"/>
  <c r="A1789" i="9"/>
  <c r="A1790" i="9"/>
  <c r="A1791" i="9"/>
  <c r="A1792" i="9"/>
  <c r="B1792" i="9"/>
  <c r="A1793" i="9"/>
  <c r="A1794" i="9"/>
  <c r="A1795" i="9"/>
  <c r="A1796" i="9"/>
  <c r="A1797" i="9"/>
  <c r="A1798" i="9"/>
  <c r="B1798" i="9"/>
  <c r="A1799" i="9"/>
  <c r="B1799" i="9"/>
  <c r="A1800" i="9"/>
  <c r="B1800" i="9"/>
  <c r="A1801" i="9"/>
  <c r="A1802" i="9"/>
  <c r="B1802" i="9"/>
  <c r="A1803" i="9"/>
  <c r="A1804" i="9"/>
  <c r="A1805" i="9"/>
  <c r="A1806" i="9"/>
  <c r="A1807" i="9"/>
  <c r="A1808" i="9"/>
  <c r="A1809" i="9"/>
  <c r="A1810" i="9"/>
  <c r="A1811" i="9"/>
  <c r="A1812" i="9"/>
  <c r="A1813" i="9"/>
  <c r="A1814" i="9"/>
  <c r="B1814" i="9"/>
  <c r="A1815" i="9"/>
  <c r="B1815" i="9"/>
  <c r="A1816" i="9"/>
  <c r="B1816" i="9"/>
  <c r="A1817" i="9"/>
  <c r="A1818" i="9"/>
  <c r="A1819" i="9"/>
  <c r="A1820" i="9"/>
  <c r="A1821" i="9"/>
  <c r="A1822" i="9"/>
  <c r="A1823" i="9"/>
  <c r="A1824" i="9"/>
  <c r="A1825" i="9"/>
  <c r="A1826" i="9"/>
  <c r="A1827" i="9"/>
  <c r="J1594" i="9"/>
  <c r="B1594" i="9" s="1"/>
  <c r="J1595" i="9"/>
  <c r="B1595" i="9" s="1"/>
  <c r="J1596" i="9"/>
  <c r="B1596" i="9" s="1"/>
  <c r="J1597" i="9"/>
  <c r="B1597" i="9" s="1"/>
  <c r="J1598" i="9"/>
  <c r="J1599" i="9"/>
  <c r="J1600" i="9"/>
  <c r="J1601" i="9"/>
  <c r="J1602" i="9"/>
  <c r="J1603" i="9"/>
  <c r="B1603" i="9" s="1"/>
  <c r="J1604" i="9"/>
  <c r="B1604" i="9" s="1"/>
  <c r="J1605" i="9"/>
  <c r="B1605" i="9" s="1"/>
  <c r="J1606" i="9"/>
  <c r="B1606" i="9" s="1"/>
  <c r="J1607" i="9"/>
  <c r="B1607" i="9" s="1"/>
  <c r="J1608" i="9"/>
  <c r="B1608" i="9" s="1"/>
  <c r="J1609" i="9"/>
  <c r="B1609" i="9" s="1"/>
  <c r="J1610" i="9"/>
  <c r="B1610" i="9" s="1"/>
  <c r="J1611" i="9"/>
  <c r="B1611" i="9" s="1"/>
  <c r="J1612" i="9"/>
  <c r="B1612" i="9" s="1"/>
  <c r="J1613" i="9"/>
  <c r="B1613" i="9" s="1"/>
  <c r="J1614" i="9"/>
  <c r="B1614" i="9" s="1"/>
  <c r="J1615" i="9"/>
  <c r="B1615" i="9" s="1"/>
  <c r="J1616" i="9"/>
  <c r="J1617" i="9"/>
  <c r="J1618" i="9"/>
  <c r="B1618" i="9" s="1"/>
  <c r="J1619" i="9"/>
  <c r="B1619" i="9" s="1"/>
  <c r="J1620" i="9"/>
  <c r="B1620" i="9" s="1"/>
  <c r="J1621" i="9"/>
  <c r="B1621" i="9" s="1"/>
  <c r="J1622" i="9"/>
  <c r="B1622" i="9" s="1"/>
  <c r="J1623" i="9"/>
  <c r="B1623" i="9" s="1"/>
  <c r="J1624" i="9"/>
  <c r="B1624" i="9" s="1"/>
  <c r="J1625" i="9"/>
  <c r="B1625" i="9" s="1"/>
  <c r="J1626" i="9"/>
  <c r="B1626" i="9" s="1"/>
  <c r="J1627" i="9"/>
  <c r="B1627" i="9" s="1"/>
  <c r="J1628" i="9"/>
  <c r="B1628" i="9" s="1"/>
  <c r="J1629" i="9"/>
  <c r="B1629" i="9" s="1"/>
  <c r="J1630" i="9"/>
  <c r="J1631" i="9"/>
  <c r="B1631" i="9" s="1"/>
  <c r="J1632" i="9"/>
  <c r="B1632" i="9" s="1"/>
  <c r="J1633" i="9"/>
  <c r="B1633" i="9" s="1"/>
  <c r="J1634" i="9"/>
  <c r="B1634" i="9" s="1"/>
  <c r="J1635" i="9"/>
  <c r="B1635" i="9" s="1"/>
  <c r="J1636" i="9"/>
  <c r="J1637" i="9"/>
  <c r="J1638" i="9"/>
  <c r="J1639" i="9"/>
  <c r="B1639" i="9" s="1"/>
  <c r="J1640" i="9"/>
  <c r="J1641" i="9"/>
  <c r="B1641" i="9" s="1"/>
  <c r="J1642" i="9"/>
  <c r="B1642" i="9" s="1"/>
  <c r="J1643" i="9"/>
  <c r="B1643" i="9" s="1"/>
  <c r="J1644" i="9"/>
  <c r="B1644" i="9" s="1"/>
  <c r="J1645" i="9"/>
  <c r="B1645" i="9" s="1"/>
  <c r="J1646" i="9"/>
  <c r="B1646" i="9" s="1"/>
  <c r="J1647" i="9"/>
  <c r="B1647" i="9" s="1"/>
  <c r="J1648" i="9"/>
  <c r="B1648" i="9" s="1"/>
  <c r="J1649" i="9"/>
  <c r="B1649" i="9" s="1"/>
  <c r="J1650" i="9"/>
  <c r="B1650" i="9" s="1"/>
  <c r="J1651" i="9"/>
  <c r="B1651" i="9" s="1"/>
  <c r="J1652" i="9"/>
  <c r="J1653" i="9"/>
  <c r="J1654" i="9"/>
  <c r="J1655" i="9"/>
  <c r="B1655" i="9" s="1"/>
  <c r="J1656" i="9"/>
  <c r="B1656" i="9" s="1"/>
  <c r="J1657" i="9"/>
  <c r="B1657" i="9" s="1"/>
  <c r="J1658" i="9"/>
  <c r="B1658" i="9" s="1"/>
  <c r="J1659" i="9"/>
  <c r="B1659" i="9" s="1"/>
  <c r="J1660" i="9"/>
  <c r="B1660" i="9" s="1"/>
  <c r="J1661" i="9"/>
  <c r="B1661" i="9" s="1"/>
  <c r="J1662" i="9"/>
  <c r="B1662" i="9" s="1"/>
  <c r="J1663" i="9"/>
  <c r="B1663" i="9" s="1"/>
  <c r="J1664" i="9"/>
  <c r="B1664" i="9" s="1"/>
  <c r="J1665" i="9"/>
  <c r="B1665" i="9" s="1"/>
  <c r="J1666" i="9"/>
  <c r="J1667" i="9"/>
  <c r="B1667" i="9" s="1"/>
  <c r="J1668" i="9"/>
  <c r="B1668" i="9" s="1"/>
  <c r="J1669" i="9"/>
  <c r="B1669" i="9" s="1"/>
  <c r="J1670" i="9"/>
  <c r="J1671" i="9"/>
  <c r="B1671" i="9" s="1"/>
  <c r="J1672" i="9"/>
  <c r="B1672" i="9" s="1"/>
  <c r="J1673" i="9"/>
  <c r="B1673" i="9" s="1"/>
  <c r="J1674" i="9"/>
  <c r="J1675" i="9"/>
  <c r="B1675" i="9" s="1"/>
  <c r="J1676" i="9"/>
  <c r="J1677" i="9"/>
  <c r="B1677" i="9" s="1"/>
  <c r="J1678" i="9"/>
  <c r="B1678" i="9" s="1"/>
  <c r="J1679" i="9"/>
  <c r="B1679" i="9" s="1"/>
  <c r="J1680" i="9"/>
  <c r="B1680" i="9" s="1"/>
  <c r="J1681" i="9"/>
  <c r="B1681" i="9" s="1"/>
  <c r="J1682" i="9"/>
  <c r="B1682" i="9" s="1"/>
  <c r="J1683" i="9"/>
  <c r="B1683" i="9" s="1"/>
  <c r="J1684" i="9"/>
  <c r="B1684" i="9" s="1"/>
  <c r="J1685" i="9"/>
  <c r="B1685" i="9" s="1"/>
  <c r="J1686" i="9"/>
  <c r="B1686" i="9" s="1"/>
  <c r="J1687" i="9"/>
  <c r="B1687" i="9" s="1"/>
  <c r="J1688" i="9"/>
  <c r="J1689" i="9"/>
  <c r="J1690" i="9"/>
  <c r="J1691" i="9"/>
  <c r="J1692" i="9"/>
  <c r="B1692" i="9" s="1"/>
  <c r="J1693" i="9"/>
  <c r="B1693" i="9" s="1"/>
  <c r="J1694" i="9"/>
  <c r="J1695" i="9"/>
  <c r="B1695" i="9" s="1"/>
  <c r="J1696" i="9"/>
  <c r="B1696" i="9" s="1"/>
  <c r="J1697" i="9"/>
  <c r="B1697" i="9" s="1"/>
  <c r="J1698" i="9"/>
  <c r="B1698" i="9" s="1"/>
  <c r="J1699" i="9"/>
  <c r="B1699" i="9" s="1"/>
  <c r="J1700" i="9"/>
  <c r="B1700" i="9" s="1"/>
  <c r="J1701" i="9"/>
  <c r="B1701" i="9" s="1"/>
  <c r="J1702" i="9"/>
  <c r="B1702" i="9" s="1"/>
  <c r="J1703" i="9"/>
  <c r="B1703" i="9" s="1"/>
  <c r="J1704" i="9"/>
  <c r="B1704" i="9" s="1"/>
  <c r="J1705" i="9"/>
  <c r="B1705" i="9" s="1"/>
  <c r="J1706" i="9"/>
  <c r="B1706" i="9" s="1"/>
  <c r="J1707" i="9"/>
  <c r="J1708" i="9"/>
  <c r="B1708" i="9" s="1"/>
  <c r="J1709" i="9"/>
  <c r="B1709" i="9" s="1"/>
  <c r="J1710" i="9"/>
  <c r="B1710" i="9" s="1"/>
  <c r="J1711" i="9"/>
  <c r="B1711" i="9" s="1"/>
  <c r="J1712" i="9"/>
  <c r="J1713" i="9"/>
  <c r="B1713" i="9" s="1"/>
  <c r="J1714" i="9"/>
  <c r="B1714" i="9" s="1"/>
  <c r="J1715" i="9"/>
  <c r="B1715" i="9" s="1"/>
  <c r="J1716" i="9"/>
  <c r="B1716" i="9" s="1"/>
  <c r="J1717" i="9"/>
  <c r="B1717" i="9" s="1"/>
  <c r="J1718" i="9"/>
  <c r="B1718" i="9" s="1"/>
  <c r="J1719" i="9"/>
  <c r="B1719" i="9" s="1"/>
  <c r="J1720" i="9"/>
  <c r="B1720" i="9" s="1"/>
  <c r="J1721" i="9"/>
  <c r="B1721" i="9" s="1"/>
  <c r="J1722" i="9"/>
  <c r="B1722" i="9" s="1"/>
  <c r="J1723" i="9"/>
  <c r="B1723" i="9" s="1"/>
  <c r="J1724" i="9"/>
  <c r="J1725" i="9"/>
  <c r="J1726" i="9"/>
  <c r="J1727" i="9"/>
  <c r="J1728" i="9"/>
  <c r="J1729" i="9"/>
  <c r="B1729" i="9" s="1"/>
  <c r="J1730" i="9"/>
  <c r="B1730" i="9" s="1"/>
  <c r="J1731" i="9"/>
  <c r="B1731" i="9" s="1"/>
  <c r="J1732" i="9"/>
  <c r="B1732" i="9" s="1"/>
  <c r="J1733" i="9"/>
  <c r="B1733" i="9" s="1"/>
  <c r="J1734" i="9"/>
  <c r="B1734" i="9" s="1"/>
  <c r="J1735" i="9"/>
  <c r="B1735" i="9" s="1"/>
  <c r="J1736" i="9"/>
  <c r="B1736" i="9" s="1"/>
  <c r="J1737" i="9"/>
  <c r="B1737" i="9" s="1"/>
  <c r="J1738" i="9"/>
  <c r="B1738" i="9" s="1"/>
  <c r="J1739" i="9"/>
  <c r="B1739" i="9" s="1"/>
  <c r="J1740" i="9"/>
  <c r="B1740" i="9" s="1"/>
  <c r="J1741" i="9"/>
  <c r="B1741" i="9" s="1"/>
  <c r="J1742" i="9"/>
  <c r="J1743" i="9"/>
  <c r="B1743" i="9" s="1"/>
  <c r="J1744" i="9"/>
  <c r="J1745" i="9"/>
  <c r="B1745" i="9" s="1"/>
  <c r="J1746" i="9"/>
  <c r="B1746" i="9" s="1"/>
  <c r="J1747" i="9"/>
  <c r="B1747" i="9" s="1"/>
  <c r="J1748" i="9"/>
  <c r="J1749" i="9"/>
  <c r="B1749" i="9" s="1"/>
  <c r="J1750" i="9"/>
  <c r="B1750" i="9" s="1"/>
  <c r="J1751" i="9"/>
  <c r="B1751" i="9" s="1"/>
  <c r="J1752" i="9"/>
  <c r="B1752" i="9" s="1"/>
  <c r="J1753" i="9"/>
  <c r="B1753" i="9" s="1"/>
  <c r="J1754" i="9"/>
  <c r="B1754" i="9" s="1"/>
  <c r="J1755" i="9"/>
  <c r="B1755" i="9" s="1"/>
  <c r="J1756" i="9"/>
  <c r="B1756" i="9" s="1"/>
  <c r="J1757" i="9"/>
  <c r="B1757" i="9" s="1"/>
  <c r="J1758" i="9"/>
  <c r="B1758" i="9" s="1"/>
  <c r="J1759" i="9"/>
  <c r="B1759" i="9" s="1"/>
  <c r="J1760" i="9"/>
  <c r="B1760" i="9" s="1"/>
  <c r="J1761" i="9"/>
  <c r="J1762" i="9"/>
  <c r="J1763" i="9"/>
  <c r="J1764" i="9"/>
  <c r="J1765" i="9"/>
  <c r="B1765" i="9" s="1"/>
  <c r="J1766" i="9"/>
  <c r="B1766" i="9" s="1"/>
  <c r="J1767" i="9"/>
  <c r="B1767" i="9" s="1"/>
  <c r="J1768" i="9"/>
  <c r="B1768" i="9" s="1"/>
  <c r="J1769" i="9"/>
  <c r="B1769" i="9" s="1"/>
  <c r="J1770" i="9"/>
  <c r="B1770" i="9" s="1"/>
  <c r="J1771" i="9"/>
  <c r="B1771" i="9" s="1"/>
  <c r="J1772" i="9"/>
  <c r="B1772" i="9" s="1"/>
  <c r="J1773" i="9"/>
  <c r="B1773" i="9" s="1"/>
  <c r="J1774" i="9"/>
  <c r="B1774" i="9" s="1"/>
  <c r="J1775" i="9"/>
  <c r="B1775" i="9" s="1"/>
  <c r="J1776" i="9"/>
  <c r="B1776" i="9" s="1"/>
  <c r="J1777" i="9"/>
  <c r="B1777" i="9" s="1"/>
  <c r="J1778" i="9"/>
  <c r="J1779" i="9"/>
  <c r="J1780" i="9"/>
  <c r="B1780" i="9" s="1"/>
  <c r="J1781" i="9"/>
  <c r="B1781" i="9" s="1"/>
  <c r="J1782" i="9"/>
  <c r="B1782" i="9" s="1"/>
  <c r="J1783" i="9"/>
  <c r="B1783" i="9" s="1"/>
  <c r="J1784" i="9"/>
  <c r="B1784" i="9" s="1"/>
  <c r="J1785" i="9"/>
  <c r="B1785" i="9" s="1"/>
  <c r="J1786" i="9"/>
  <c r="B1786" i="9" s="1"/>
  <c r="J1787" i="9"/>
  <c r="B1787" i="9" s="1"/>
  <c r="J1788" i="9"/>
  <c r="B1788" i="9" s="1"/>
  <c r="J1789" i="9"/>
  <c r="B1789" i="9" s="1"/>
  <c r="J1790" i="9"/>
  <c r="B1790" i="9" s="1"/>
  <c r="J1791" i="9"/>
  <c r="B1791" i="9" s="1"/>
  <c r="J1792" i="9"/>
  <c r="J1793" i="9"/>
  <c r="B1793" i="9" s="1"/>
  <c r="J1794" i="9"/>
  <c r="B1794" i="9" s="1"/>
  <c r="J1795" i="9"/>
  <c r="B1795" i="9" s="1"/>
  <c r="J1796" i="9"/>
  <c r="B1796" i="9" s="1"/>
  <c r="J1797" i="9"/>
  <c r="B1797" i="9" s="1"/>
  <c r="J1798" i="9"/>
  <c r="J1799" i="9"/>
  <c r="J1800" i="9"/>
  <c r="J1801" i="9"/>
  <c r="B1801" i="9" s="1"/>
  <c r="J1802" i="9"/>
  <c r="J1803" i="9"/>
  <c r="B1803" i="9" s="1"/>
  <c r="J1804" i="9"/>
  <c r="B1804" i="9" s="1"/>
  <c r="J1805" i="9"/>
  <c r="B1805" i="9" s="1"/>
  <c r="J1806" i="9"/>
  <c r="B1806" i="9" s="1"/>
  <c r="J1807" i="9"/>
  <c r="B1807" i="9" s="1"/>
  <c r="J1808" i="9"/>
  <c r="B1808" i="9" s="1"/>
  <c r="J1809" i="9"/>
  <c r="B1809" i="9" s="1"/>
  <c r="J1810" i="9"/>
  <c r="B1810" i="9" s="1"/>
  <c r="J1811" i="9"/>
  <c r="B1811" i="9" s="1"/>
  <c r="J1812" i="9"/>
  <c r="B1812" i="9" s="1"/>
  <c r="J1813" i="9"/>
  <c r="B1813" i="9" s="1"/>
  <c r="J1814" i="9"/>
  <c r="J1815" i="9"/>
  <c r="J1816" i="9"/>
  <c r="J1817" i="9"/>
  <c r="B1817" i="9" s="1"/>
  <c r="J1818" i="9"/>
  <c r="B1818" i="9" s="1"/>
  <c r="J1819" i="9"/>
  <c r="B1819" i="9" s="1"/>
  <c r="J1820" i="9"/>
  <c r="B1820" i="9" s="1"/>
  <c r="J1821" i="9"/>
  <c r="B1821" i="9" s="1"/>
  <c r="J1822" i="9"/>
  <c r="B1822" i="9" s="1"/>
  <c r="J1823" i="9"/>
  <c r="B1823" i="9" s="1"/>
  <c r="J1824" i="9"/>
  <c r="B1824" i="9" s="1"/>
  <c r="J1825" i="9"/>
  <c r="B1825" i="9" s="1"/>
  <c r="J1826" i="9"/>
  <c r="B1826" i="9" s="1"/>
  <c r="J1827" i="9"/>
  <c r="B1827" i="9" s="1"/>
  <c r="EU297" i="4"/>
  <c r="EV297" i="4" s="1"/>
  <c r="CA290" i="1"/>
  <c r="CB290" i="1"/>
  <c r="CA291" i="1"/>
  <c r="CB291" i="1"/>
  <c r="CA292" i="1"/>
  <c r="CB292" i="1"/>
  <c r="CA293" i="1"/>
  <c r="CB293" i="1"/>
  <c r="CA294" i="1"/>
  <c r="CB294" i="1"/>
  <c r="CA295" i="1"/>
  <c r="CB295" i="1"/>
  <c r="CA296" i="1"/>
  <c r="CB296" i="1"/>
  <c r="CA297" i="1"/>
  <c r="CB297" i="1"/>
  <c r="CA298" i="1"/>
  <c r="CB298" i="1"/>
  <c r="CA299" i="1"/>
  <c r="CB299" i="1"/>
  <c r="CB300" i="1"/>
  <c r="CA301" i="1"/>
  <c r="CB301" i="1"/>
  <c r="CA302" i="1"/>
  <c r="CB302" i="1"/>
  <c r="EU296" i="4" l="1"/>
  <c r="EV296" i="4" s="1"/>
  <c r="A1412" i="9" l="1"/>
  <c r="A1413" i="9"/>
  <c r="A1414" i="9"/>
  <c r="A1415" i="9"/>
  <c r="A1416" i="9"/>
  <c r="A1417" i="9"/>
  <c r="A1418" i="9"/>
  <c r="A1419" i="9"/>
  <c r="A1420" i="9"/>
  <c r="B1420" i="9"/>
  <c r="A1421" i="9"/>
  <c r="A1422" i="9"/>
  <c r="A1423" i="9"/>
  <c r="A1424" i="9"/>
  <c r="A1425" i="9"/>
  <c r="A1426" i="9"/>
  <c r="A1427" i="9"/>
  <c r="B1427" i="9"/>
  <c r="A1428" i="9"/>
  <c r="B1428" i="9"/>
  <c r="A1429" i="9"/>
  <c r="B1429" i="9"/>
  <c r="A1430" i="9"/>
  <c r="A1431" i="9"/>
  <c r="A1432" i="9"/>
  <c r="A1433" i="9"/>
  <c r="A1434" i="9"/>
  <c r="B1434" i="9"/>
  <c r="A1435" i="9"/>
  <c r="A1436" i="9"/>
  <c r="B1436" i="9"/>
  <c r="A1437" i="9"/>
  <c r="A1438" i="9"/>
  <c r="A1439" i="9"/>
  <c r="A1440" i="9"/>
  <c r="A1441" i="9"/>
  <c r="A1442" i="9"/>
  <c r="A1443" i="9"/>
  <c r="A1444" i="9"/>
  <c r="B1444" i="9"/>
  <c r="A1445" i="9"/>
  <c r="B1445" i="9"/>
  <c r="A1446" i="9"/>
  <c r="B1446" i="9"/>
  <c r="A1447" i="9"/>
  <c r="B1447" i="9"/>
  <c r="A1448" i="9"/>
  <c r="A1449" i="9"/>
  <c r="A1450" i="9"/>
  <c r="A1451" i="9"/>
  <c r="A1452" i="9"/>
  <c r="A1453" i="9"/>
  <c r="A1454" i="9"/>
  <c r="A1455" i="9"/>
  <c r="A1456" i="9"/>
  <c r="A1457" i="9"/>
  <c r="A1458" i="9"/>
  <c r="A1459" i="9"/>
  <c r="A1460" i="9"/>
  <c r="A1461" i="9"/>
  <c r="A1462" i="9"/>
  <c r="A1463" i="9"/>
  <c r="A1464" i="9"/>
  <c r="B1464" i="9"/>
  <c r="A1465" i="9"/>
  <c r="B1465" i="9"/>
  <c r="A1466" i="9"/>
  <c r="A1467" i="9"/>
  <c r="A1468" i="9"/>
  <c r="A1469" i="9"/>
  <c r="A1470" i="9"/>
  <c r="B1470" i="9"/>
  <c r="A1471" i="9"/>
  <c r="A1472" i="9"/>
  <c r="B1472" i="9"/>
  <c r="A1473" i="9"/>
  <c r="B1473" i="9"/>
  <c r="A1474" i="9"/>
  <c r="A1475" i="9"/>
  <c r="A1476" i="9"/>
  <c r="A1477" i="9"/>
  <c r="A1478" i="9"/>
  <c r="A1479" i="9"/>
  <c r="A1480" i="9"/>
  <c r="A1481" i="9"/>
  <c r="B1481" i="9"/>
  <c r="A1482" i="9"/>
  <c r="B1482" i="9"/>
  <c r="A1483" i="9"/>
  <c r="B1483" i="9"/>
  <c r="A1484" i="9"/>
  <c r="A1485" i="9"/>
  <c r="A1486" i="9"/>
  <c r="A1487" i="9"/>
  <c r="A1488" i="9"/>
  <c r="A1489" i="9"/>
  <c r="A1490" i="9"/>
  <c r="A1491" i="9"/>
  <c r="A1492" i="9"/>
  <c r="A1493" i="9"/>
  <c r="A1494" i="9"/>
  <c r="A1495" i="9"/>
  <c r="A1496" i="9"/>
  <c r="A1497" i="9"/>
  <c r="A1498" i="9"/>
  <c r="A1499" i="9"/>
  <c r="B1499" i="9"/>
  <c r="A1500" i="9"/>
  <c r="A1501" i="9"/>
  <c r="A1502" i="9"/>
  <c r="A1503" i="9"/>
  <c r="A1504" i="9"/>
  <c r="A1505" i="9"/>
  <c r="A1506" i="9"/>
  <c r="A1507" i="9"/>
  <c r="A1508" i="9"/>
  <c r="B1508" i="9"/>
  <c r="A1509" i="9"/>
  <c r="B1509" i="9"/>
  <c r="A1510" i="9"/>
  <c r="B1510" i="9"/>
  <c r="A1511" i="9"/>
  <c r="A1512" i="9"/>
  <c r="A1513" i="9"/>
  <c r="A1514" i="9"/>
  <c r="A1515" i="9"/>
  <c r="A1516" i="9"/>
  <c r="A1517" i="9"/>
  <c r="B1517" i="9"/>
  <c r="A1518" i="9"/>
  <c r="B1518" i="9"/>
  <c r="A1519" i="9"/>
  <c r="B1519" i="9"/>
  <c r="A1520" i="9"/>
  <c r="A1521" i="9"/>
  <c r="A1522" i="9"/>
  <c r="A1523" i="9"/>
  <c r="A1524" i="9"/>
  <c r="B1524" i="9"/>
  <c r="A1525" i="9"/>
  <c r="A1526" i="9"/>
  <c r="A1527" i="9"/>
  <c r="A1528" i="9"/>
  <c r="A1529" i="9"/>
  <c r="A1530" i="9"/>
  <c r="A1531" i="9"/>
  <c r="A1532" i="9"/>
  <c r="A1533" i="9"/>
  <c r="A1534" i="9"/>
  <c r="A1535" i="9"/>
  <c r="B1535" i="9"/>
  <c r="A1536" i="9"/>
  <c r="B1536" i="9"/>
  <c r="A1537" i="9"/>
  <c r="B1537" i="9"/>
  <c r="A1538" i="9"/>
  <c r="A1539" i="9"/>
  <c r="A1540" i="9"/>
  <c r="A1541" i="9"/>
  <c r="A1542" i="9"/>
  <c r="A1543" i="9"/>
  <c r="A1544" i="9"/>
  <c r="A1545" i="9"/>
  <c r="A1546" i="9"/>
  <c r="A1547" i="9"/>
  <c r="A1548" i="9"/>
  <c r="A1549" i="9"/>
  <c r="A1550" i="9"/>
  <c r="A1551" i="9"/>
  <c r="A1552" i="9"/>
  <c r="A1553" i="9"/>
  <c r="A1554" i="9"/>
  <c r="A1555" i="9"/>
  <c r="B1555" i="9"/>
  <c r="A1556" i="9"/>
  <c r="A1557" i="9"/>
  <c r="A1558" i="9"/>
  <c r="A1559" i="9"/>
  <c r="A1560" i="9"/>
  <c r="B1560" i="9"/>
  <c r="A1561" i="9"/>
  <c r="A1562" i="9"/>
  <c r="A1563" i="9"/>
  <c r="B1563" i="9"/>
  <c r="A1564" i="9"/>
  <c r="A1565" i="9"/>
  <c r="A1566" i="9"/>
  <c r="A1567" i="9"/>
  <c r="A1568" i="9"/>
  <c r="A1569" i="9"/>
  <c r="A1570" i="9"/>
  <c r="A1571" i="9"/>
  <c r="B1571" i="9"/>
  <c r="A1572" i="9"/>
  <c r="B1572" i="9"/>
  <c r="A1573" i="9"/>
  <c r="B1573" i="9"/>
  <c r="A1574" i="9"/>
  <c r="A1575" i="9"/>
  <c r="A1576" i="9"/>
  <c r="A1577" i="9"/>
  <c r="A1578" i="9"/>
  <c r="A1579" i="9"/>
  <c r="A1580" i="9"/>
  <c r="A1581" i="9"/>
  <c r="A1582" i="9"/>
  <c r="A1583" i="9"/>
  <c r="A1584" i="9"/>
  <c r="A1585" i="9"/>
  <c r="A1586" i="9"/>
  <c r="A1587" i="9"/>
  <c r="A1588" i="9"/>
  <c r="A1589" i="9"/>
  <c r="B1589" i="9"/>
  <c r="A1590" i="9"/>
  <c r="B1590" i="9"/>
  <c r="A1591" i="9"/>
  <c r="A1592" i="9"/>
  <c r="A1593" i="9"/>
  <c r="J1412" i="9"/>
  <c r="B1412" i="9" s="1"/>
  <c r="J1413" i="9"/>
  <c r="B1413" i="9" s="1"/>
  <c r="J1414" i="9"/>
  <c r="B1414" i="9" s="1"/>
  <c r="J1415" i="9"/>
  <c r="B1415" i="9" s="1"/>
  <c r="J1416" i="9"/>
  <c r="B1416" i="9" s="1"/>
  <c r="J1417" i="9"/>
  <c r="B1417" i="9" s="1"/>
  <c r="J1418" i="9"/>
  <c r="B1418" i="9" s="1"/>
  <c r="J1419" i="9"/>
  <c r="B1419" i="9" s="1"/>
  <c r="J1420" i="9"/>
  <c r="J1421" i="9"/>
  <c r="B1421" i="9" s="1"/>
  <c r="J1422" i="9"/>
  <c r="B1422" i="9" s="1"/>
  <c r="J1423" i="9"/>
  <c r="B1423" i="9" s="1"/>
  <c r="J1424" i="9"/>
  <c r="B1424" i="9" s="1"/>
  <c r="J1425" i="9"/>
  <c r="B1425" i="9" s="1"/>
  <c r="J1426" i="9"/>
  <c r="B1426" i="9" s="1"/>
  <c r="J1427" i="9"/>
  <c r="J1428" i="9"/>
  <c r="J1429" i="9"/>
  <c r="J1430" i="9"/>
  <c r="B1430" i="9" s="1"/>
  <c r="J1431" i="9"/>
  <c r="B1431" i="9" s="1"/>
  <c r="J1432" i="9"/>
  <c r="B1432" i="9" s="1"/>
  <c r="J1433" i="9"/>
  <c r="B1433" i="9" s="1"/>
  <c r="J1434" i="9"/>
  <c r="J1435" i="9"/>
  <c r="B1435" i="9" s="1"/>
  <c r="J1436" i="9"/>
  <c r="J1437" i="9"/>
  <c r="B1437" i="9" s="1"/>
  <c r="J1438" i="9"/>
  <c r="B1438" i="9" s="1"/>
  <c r="J1439" i="9"/>
  <c r="B1439" i="9" s="1"/>
  <c r="J1440" i="9"/>
  <c r="B1440" i="9" s="1"/>
  <c r="J1441" i="9"/>
  <c r="B1441" i="9" s="1"/>
  <c r="J1442" i="9"/>
  <c r="B1442" i="9" s="1"/>
  <c r="J1443" i="9"/>
  <c r="B1443" i="9" s="1"/>
  <c r="J1444" i="9"/>
  <c r="J1445" i="9"/>
  <c r="J1446" i="9"/>
  <c r="J1447" i="9"/>
  <c r="J1448" i="9"/>
  <c r="B1448" i="9" s="1"/>
  <c r="J1449" i="9"/>
  <c r="B1449" i="9" s="1"/>
  <c r="J1450" i="9"/>
  <c r="B1450" i="9" s="1"/>
  <c r="J1451" i="9"/>
  <c r="B1451" i="9" s="1"/>
  <c r="J1452" i="9"/>
  <c r="B1452" i="9" s="1"/>
  <c r="J1453" i="9"/>
  <c r="B1453" i="9" s="1"/>
  <c r="J1454" i="9"/>
  <c r="B1454" i="9" s="1"/>
  <c r="J1455" i="9"/>
  <c r="B1455" i="9" s="1"/>
  <c r="J1456" i="9"/>
  <c r="B1456" i="9" s="1"/>
  <c r="J1457" i="9"/>
  <c r="B1457" i="9" s="1"/>
  <c r="J1458" i="9"/>
  <c r="B1458" i="9" s="1"/>
  <c r="J1459" i="9"/>
  <c r="B1459" i="9" s="1"/>
  <c r="J1460" i="9"/>
  <c r="B1460" i="9" s="1"/>
  <c r="J1461" i="9"/>
  <c r="B1461" i="9" s="1"/>
  <c r="J1462" i="9"/>
  <c r="B1462" i="9" s="1"/>
  <c r="J1463" i="9"/>
  <c r="B1463" i="9" s="1"/>
  <c r="J1464" i="9"/>
  <c r="J1465" i="9"/>
  <c r="J1466" i="9"/>
  <c r="B1466" i="9" s="1"/>
  <c r="J1467" i="9"/>
  <c r="B1467" i="9" s="1"/>
  <c r="J1468" i="9"/>
  <c r="B1468" i="9" s="1"/>
  <c r="J1469" i="9"/>
  <c r="B1469" i="9" s="1"/>
  <c r="J1470" i="9"/>
  <c r="J1471" i="9"/>
  <c r="B1471" i="9" s="1"/>
  <c r="J1472" i="9"/>
  <c r="J1473" i="9"/>
  <c r="J1474" i="9"/>
  <c r="B1474" i="9" s="1"/>
  <c r="J1475" i="9"/>
  <c r="B1475" i="9" s="1"/>
  <c r="J1476" i="9"/>
  <c r="B1476" i="9" s="1"/>
  <c r="J1477" i="9"/>
  <c r="B1477" i="9" s="1"/>
  <c r="J1478" i="9"/>
  <c r="B1478" i="9" s="1"/>
  <c r="J1479" i="9"/>
  <c r="B1479" i="9" s="1"/>
  <c r="J1480" i="9"/>
  <c r="B1480" i="9" s="1"/>
  <c r="J1481" i="9"/>
  <c r="J1482" i="9"/>
  <c r="J1483" i="9"/>
  <c r="J1484" i="9"/>
  <c r="B1484" i="9" s="1"/>
  <c r="J1485" i="9"/>
  <c r="B1485" i="9" s="1"/>
  <c r="J1486" i="9"/>
  <c r="B1486" i="9" s="1"/>
  <c r="J1487" i="9"/>
  <c r="B1487" i="9" s="1"/>
  <c r="J1488" i="9"/>
  <c r="B1488" i="9" s="1"/>
  <c r="J1489" i="9"/>
  <c r="B1489" i="9" s="1"/>
  <c r="J1490" i="9"/>
  <c r="B1490" i="9" s="1"/>
  <c r="J1491" i="9"/>
  <c r="B1491" i="9" s="1"/>
  <c r="J1492" i="9"/>
  <c r="B1492" i="9" s="1"/>
  <c r="J1493" i="9"/>
  <c r="B1493" i="9" s="1"/>
  <c r="J1494" i="9"/>
  <c r="B1494" i="9" s="1"/>
  <c r="J1495" i="9"/>
  <c r="B1495" i="9" s="1"/>
  <c r="J1496" i="9"/>
  <c r="B1496" i="9" s="1"/>
  <c r="J1497" i="9"/>
  <c r="B1497" i="9" s="1"/>
  <c r="J1498" i="9"/>
  <c r="B1498" i="9" s="1"/>
  <c r="J1499" i="9"/>
  <c r="J1500" i="9"/>
  <c r="B1500" i="9" s="1"/>
  <c r="J1501" i="9"/>
  <c r="B1501" i="9" s="1"/>
  <c r="J1502" i="9"/>
  <c r="B1502" i="9" s="1"/>
  <c r="J1503" i="9"/>
  <c r="B1503" i="9" s="1"/>
  <c r="J1504" i="9"/>
  <c r="B1504" i="9" s="1"/>
  <c r="J1505" i="9"/>
  <c r="B1505" i="9" s="1"/>
  <c r="J1506" i="9"/>
  <c r="B1506" i="9" s="1"/>
  <c r="J1507" i="9"/>
  <c r="B1507" i="9" s="1"/>
  <c r="J1508" i="9"/>
  <c r="J1509" i="9"/>
  <c r="J1510" i="9"/>
  <c r="J1511" i="9"/>
  <c r="B1511" i="9" s="1"/>
  <c r="J1512" i="9"/>
  <c r="B1512" i="9" s="1"/>
  <c r="J1513" i="9"/>
  <c r="B1513" i="9" s="1"/>
  <c r="J1514" i="9"/>
  <c r="B1514" i="9" s="1"/>
  <c r="J1515" i="9"/>
  <c r="B1515" i="9" s="1"/>
  <c r="J1516" i="9"/>
  <c r="B1516" i="9" s="1"/>
  <c r="J1517" i="9"/>
  <c r="J1518" i="9"/>
  <c r="J1519" i="9"/>
  <c r="J1520" i="9"/>
  <c r="B1520" i="9" s="1"/>
  <c r="J1521" i="9"/>
  <c r="B1521" i="9" s="1"/>
  <c r="J1522" i="9"/>
  <c r="B1522" i="9" s="1"/>
  <c r="J1523" i="9"/>
  <c r="B1523" i="9" s="1"/>
  <c r="J1524" i="9"/>
  <c r="J1525" i="9"/>
  <c r="B1525" i="9" s="1"/>
  <c r="J1526" i="9"/>
  <c r="B1526" i="9" s="1"/>
  <c r="J1527" i="9"/>
  <c r="B1527" i="9" s="1"/>
  <c r="J1528" i="9"/>
  <c r="B1528" i="9" s="1"/>
  <c r="J1529" i="9"/>
  <c r="B1529" i="9" s="1"/>
  <c r="J1530" i="9"/>
  <c r="B1530" i="9" s="1"/>
  <c r="J1531" i="9"/>
  <c r="B1531" i="9" s="1"/>
  <c r="J1532" i="9"/>
  <c r="B1532" i="9" s="1"/>
  <c r="J1533" i="9"/>
  <c r="B1533" i="9" s="1"/>
  <c r="J1534" i="9"/>
  <c r="B1534" i="9" s="1"/>
  <c r="J1535" i="9"/>
  <c r="J1536" i="9"/>
  <c r="J1537" i="9"/>
  <c r="J1538" i="9"/>
  <c r="B1538" i="9" s="1"/>
  <c r="J1539" i="9"/>
  <c r="B1539" i="9" s="1"/>
  <c r="J1540" i="9"/>
  <c r="B1540" i="9" s="1"/>
  <c r="J1541" i="9"/>
  <c r="B1541" i="9" s="1"/>
  <c r="J1542" i="9"/>
  <c r="B1542" i="9" s="1"/>
  <c r="J1543" i="9"/>
  <c r="B1543" i="9" s="1"/>
  <c r="J1544" i="9"/>
  <c r="B1544" i="9" s="1"/>
  <c r="J1545" i="9"/>
  <c r="B1545" i="9" s="1"/>
  <c r="J1546" i="9"/>
  <c r="B1546" i="9" s="1"/>
  <c r="J1547" i="9"/>
  <c r="B1547" i="9" s="1"/>
  <c r="J1548" i="9"/>
  <c r="B1548" i="9" s="1"/>
  <c r="J1549" i="9"/>
  <c r="B1549" i="9" s="1"/>
  <c r="J1550" i="9"/>
  <c r="B1550" i="9" s="1"/>
  <c r="J1551" i="9"/>
  <c r="B1551" i="9" s="1"/>
  <c r="J1552" i="9"/>
  <c r="B1552" i="9" s="1"/>
  <c r="J1553" i="9"/>
  <c r="B1553" i="9" s="1"/>
  <c r="J1554" i="9"/>
  <c r="B1554" i="9" s="1"/>
  <c r="J1555" i="9"/>
  <c r="J1556" i="9"/>
  <c r="B1556" i="9" s="1"/>
  <c r="J1557" i="9"/>
  <c r="B1557" i="9" s="1"/>
  <c r="J1558" i="9"/>
  <c r="B1558" i="9" s="1"/>
  <c r="J1559" i="9"/>
  <c r="B1559" i="9" s="1"/>
  <c r="J1560" i="9"/>
  <c r="J1561" i="9"/>
  <c r="B1561" i="9" s="1"/>
  <c r="J1562" i="9"/>
  <c r="B1562" i="9" s="1"/>
  <c r="J1563" i="9"/>
  <c r="J1564" i="9"/>
  <c r="B1564" i="9" s="1"/>
  <c r="J1565" i="9"/>
  <c r="B1565" i="9" s="1"/>
  <c r="J1566" i="9"/>
  <c r="B1566" i="9" s="1"/>
  <c r="J1567" i="9"/>
  <c r="B1567" i="9" s="1"/>
  <c r="J1568" i="9"/>
  <c r="B1568" i="9" s="1"/>
  <c r="J1569" i="9"/>
  <c r="B1569" i="9" s="1"/>
  <c r="J1570" i="9"/>
  <c r="B1570" i="9" s="1"/>
  <c r="J1571" i="9"/>
  <c r="J1572" i="9"/>
  <c r="J1573" i="9"/>
  <c r="J1574" i="9"/>
  <c r="B1574" i="9" s="1"/>
  <c r="J1575" i="9"/>
  <c r="B1575" i="9" s="1"/>
  <c r="J1576" i="9"/>
  <c r="B1576" i="9" s="1"/>
  <c r="J1577" i="9"/>
  <c r="B1577" i="9" s="1"/>
  <c r="J1578" i="9"/>
  <c r="B1578" i="9" s="1"/>
  <c r="J1579" i="9"/>
  <c r="B1579" i="9" s="1"/>
  <c r="J1580" i="9"/>
  <c r="B1580" i="9" s="1"/>
  <c r="J1581" i="9"/>
  <c r="B1581" i="9" s="1"/>
  <c r="J1582" i="9"/>
  <c r="B1582" i="9" s="1"/>
  <c r="J1583" i="9"/>
  <c r="B1583" i="9" s="1"/>
  <c r="J1584" i="9"/>
  <c r="B1584" i="9" s="1"/>
  <c r="J1585" i="9"/>
  <c r="B1585" i="9" s="1"/>
  <c r="J1586" i="9"/>
  <c r="B1586" i="9" s="1"/>
  <c r="J1587" i="9"/>
  <c r="B1587" i="9" s="1"/>
  <c r="J1588" i="9"/>
  <c r="B1588" i="9" s="1"/>
  <c r="J1589" i="9"/>
  <c r="J1590" i="9"/>
  <c r="J1591" i="9"/>
  <c r="B1591" i="9" s="1"/>
  <c r="J1592" i="9"/>
  <c r="B1592" i="9" s="1"/>
  <c r="J1593" i="9"/>
  <c r="B1593" i="9" s="1"/>
  <c r="CG113" i="2"/>
  <c r="CH113" i="2" s="1"/>
  <c r="CG114" i="2"/>
  <c r="CH114" i="2" s="1"/>
  <c r="CG117" i="2"/>
  <c r="CH117" i="2" s="1"/>
  <c r="CG118" i="2"/>
  <c r="CH118" i="2" s="1"/>
  <c r="CG115" i="2"/>
  <c r="CH115" i="2" s="1"/>
  <c r="CG116" i="2"/>
  <c r="CH116" i="2" s="1"/>
  <c r="CG119" i="2"/>
  <c r="CH119" i="2" s="1"/>
  <c r="BZ114" i="2"/>
  <c r="CA114" i="2"/>
  <c r="CB114" i="2"/>
  <c r="BZ117" i="2"/>
  <c r="CA117" i="2"/>
  <c r="CB117" i="2"/>
  <c r="BZ118" i="2"/>
  <c r="CA118" i="2"/>
  <c r="CB118" i="2"/>
  <c r="BZ115" i="2"/>
  <c r="CA115" i="2"/>
  <c r="CB115" i="2"/>
  <c r="BZ116" i="2"/>
  <c r="CA116" i="2"/>
  <c r="CB116" i="2"/>
  <c r="CC116" i="2" s="1"/>
  <c r="BZ119" i="2"/>
  <c r="CA119" i="2"/>
  <c r="CB119" i="2"/>
  <c r="BZ113" i="2"/>
  <c r="CA113" i="2"/>
  <c r="CB113" i="2"/>
  <c r="CA282" i="1"/>
  <c r="CB282" i="1"/>
  <c r="CA283" i="1"/>
  <c r="CB283" i="1"/>
  <c r="CA284" i="1"/>
  <c r="CB284" i="1"/>
  <c r="CA285" i="1"/>
  <c r="CB285" i="1"/>
  <c r="CA286" i="1"/>
  <c r="CB286" i="1"/>
  <c r="CA287" i="1"/>
  <c r="CB287" i="1"/>
  <c r="CA288" i="1"/>
  <c r="CB288" i="1"/>
  <c r="CA289" i="1"/>
  <c r="CB289" i="1"/>
  <c r="CA248" i="1"/>
  <c r="CB248" i="1"/>
  <c r="CA249" i="1"/>
  <c r="CB249" i="1"/>
  <c r="CA250" i="1"/>
  <c r="CB250" i="1"/>
  <c r="CA253" i="1"/>
  <c r="CB253" i="1"/>
  <c r="CA254" i="1"/>
  <c r="CB254" i="1"/>
  <c r="CA251" i="1"/>
  <c r="CB251" i="1"/>
  <c r="CA245" i="1"/>
  <c r="CB245" i="1"/>
  <c r="CA246" i="1"/>
  <c r="CB246" i="1"/>
  <c r="CA247" i="1"/>
  <c r="CB247" i="1"/>
  <c r="CA252" i="1"/>
  <c r="CB252" i="1"/>
  <c r="CA255" i="1"/>
  <c r="CB255" i="1"/>
  <c r="CA256" i="1"/>
  <c r="CB256" i="1"/>
  <c r="CA257" i="1"/>
  <c r="CB257" i="1"/>
  <c r="CA258" i="1"/>
  <c r="CB258" i="1"/>
  <c r="CA259" i="1"/>
  <c r="CB259" i="1"/>
  <c r="CA260" i="1"/>
  <c r="CB260" i="1"/>
  <c r="CA261" i="1"/>
  <c r="CB261" i="1"/>
  <c r="CA262" i="1"/>
  <c r="CB262" i="1"/>
  <c r="CA263" i="1"/>
  <c r="CB263" i="1"/>
  <c r="CA264" i="1"/>
  <c r="CB264" i="1"/>
  <c r="CA265" i="1"/>
  <c r="CB265" i="1"/>
  <c r="CA266" i="1"/>
  <c r="CB266" i="1"/>
  <c r="CA267" i="1"/>
  <c r="CB267" i="1"/>
  <c r="CA268" i="1"/>
  <c r="CB268" i="1"/>
  <c r="CA269" i="1"/>
  <c r="CB269" i="1"/>
  <c r="CA270" i="1"/>
  <c r="CB270" i="1"/>
  <c r="CA271" i="1"/>
  <c r="CB271" i="1"/>
  <c r="CA272" i="1"/>
  <c r="CB272" i="1"/>
  <c r="CA273" i="1"/>
  <c r="CB273" i="1"/>
  <c r="CA274" i="1"/>
  <c r="CB274" i="1"/>
  <c r="CA275" i="1"/>
  <c r="CB275" i="1"/>
  <c r="CA276" i="1"/>
  <c r="CB276" i="1"/>
  <c r="CA277" i="1"/>
  <c r="CB277" i="1"/>
  <c r="CA278" i="1"/>
  <c r="CB278" i="1"/>
  <c r="CA279" i="1"/>
  <c r="CB279" i="1"/>
  <c r="CA280" i="1"/>
  <c r="CB280" i="1"/>
  <c r="CA281" i="1"/>
  <c r="CB281" i="1"/>
  <c r="EU184" i="5"/>
  <c r="EV184" i="5" s="1"/>
  <c r="EU265" i="4"/>
  <c r="EV265" i="4" s="1"/>
  <c r="EU264" i="4"/>
  <c r="EV264" i="4" s="1"/>
  <c r="EU185" i="5" l="1"/>
  <c r="EV185" i="5" s="1"/>
  <c r="EU186" i="5"/>
  <c r="EV186" i="5" s="1"/>
  <c r="EU187" i="5"/>
  <c r="EV187" i="5" s="1"/>
  <c r="EU188" i="5"/>
  <c r="EV188" i="5" s="1"/>
  <c r="EU189" i="5"/>
  <c r="EV189" i="5" s="1"/>
  <c r="EU190" i="5"/>
  <c r="EV190" i="5" s="1"/>
  <c r="EU191" i="5"/>
  <c r="EV191" i="5" s="1"/>
  <c r="EU192" i="5"/>
  <c r="EU193" i="5"/>
  <c r="EU194" i="5"/>
  <c r="EV194" i="5" s="1"/>
  <c r="EU195" i="5"/>
  <c r="EU196" i="5"/>
  <c r="EV192" i="5"/>
  <c r="EV193" i="5"/>
  <c r="EV195" i="5"/>
  <c r="EV196" i="5"/>
  <c r="EU266" i="4"/>
  <c r="EV266" i="4" s="1"/>
  <c r="EU267" i="4"/>
  <c r="EV267" i="4" s="1"/>
  <c r="EU268" i="4"/>
  <c r="EV268" i="4" s="1"/>
  <c r="EU269" i="4"/>
  <c r="EV269" i="4" s="1"/>
  <c r="EU270" i="4"/>
  <c r="EV270" i="4"/>
  <c r="EU271" i="4"/>
  <c r="EV271" i="4"/>
  <c r="EU272" i="4"/>
  <c r="EV272" i="4" s="1"/>
  <c r="EU273" i="4"/>
  <c r="EV273" i="4"/>
  <c r="EU274" i="4"/>
  <c r="EV274" i="4"/>
  <c r="EU275" i="4"/>
  <c r="EV275" i="4" s="1"/>
  <c r="EU276" i="4"/>
  <c r="EV276" i="4" s="1"/>
  <c r="EU277" i="4"/>
  <c r="EV277" i="4" s="1"/>
  <c r="EU278" i="4"/>
  <c r="EV278" i="4" s="1"/>
  <c r="EU279" i="4"/>
  <c r="EV279" i="4" s="1"/>
  <c r="EU280" i="4"/>
  <c r="EV280" i="4" s="1"/>
  <c r="EU281" i="4"/>
  <c r="EV281" i="4" s="1"/>
  <c r="EU282" i="4"/>
  <c r="EV282" i="4"/>
  <c r="EU283" i="4"/>
  <c r="EV283" i="4"/>
  <c r="EU284" i="4"/>
  <c r="EV284" i="4"/>
  <c r="EU285" i="4"/>
  <c r="EV285" i="4"/>
  <c r="EU286" i="4"/>
  <c r="EV286" i="4" s="1"/>
  <c r="EU287" i="4"/>
  <c r="EV287" i="4" s="1"/>
  <c r="EU288" i="4"/>
  <c r="EV288" i="4" s="1"/>
  <c r="EU289" i="4"/>
  <c r="EV289" i="4" s="1"/>
  <c r="EU290" i="4"/>
  <c r="EV290" i="4" s="1"/>
  <c r="EU291" i="4"/>
  <c r="EV291" i="4"/>
  <c r="EU292" i="4"/>
  <c r="EV292" i="4" s="1"/>
  <c r="EU293" i="4"/>
  <c r="EV293" i="4" s="1"/>
  <c r="EU294" i="4"/>
  <c r="EV294" i="4" s="1"/>
  <c r="EU295" i="4"/>
  <c r="EV295" i="4"/>
  <c r="EU243" i="4" l="1"/>
  <c r="EV243" i="4" s="1"/>
  <c r="BZ108" i="2" l="1"/>
  <c r="CA108" i="2"/>
  <c r="CB108" i="2"/>
  <c r="CG108" i="2"/>
  <c r="CH108" i="2" s="1"/>
  <c r="BZ109" i="2"/>
  <c r="CA109" i="2"/>
  <c r="CB109" i="2"/>
  <c r="CG109" i="2"/>
  <c r="CH109" i="2" s="1"/>
  <c r="BZ110" i="2"/>
  <c r="CA110" i="2"/>
  <c r="CB110" i="2"/>
  <c r="CG110" i="2"/>
  <c r="CH110" i="2" s="1"/>
  <c r="BZ111" i="2"/>
  <c r="CA111" i="2"/>
  <c r="CB111" i="2"/>
  <c r="CG111" i="2"/>
  <c r="CH111" i="2" s="1"/>
  <c r="BZ112" i="2"/>
  <c r="CA112" i="2"/>
  <c r="CB112" i="2"/>
  <c r="CG112" i="2"/>
  <c r="CH112" i="2" s="1"/>
  <c r="CA236" i="1"/>
  <c r="CB236" i="1"/>
  <c r="EU177" i="5" l="1"/>
  <c r="EV177" i="5" s="1"/>
  <c r="EU178" i="5"/>
  <c r="EV178" i="5" s="1"/>
  <c r="EU179" i="5"/>
  <c r="EV179" i="5" s="1"/>
  <c r="EU180" i="5"/>
  <c r="EV180" i="5" s="1"/>
  <c r="EU181" i="5"/>
  <c r="EV181" i="5" s="1"/>
  <c r="EU182" i="5"/>
  <c r="EV182" i="5" s="1"/>
  <c r="EU183" i="5"/>
  <c r="EV183" i="5" s="1"/>
  <c r="EU244" i="4"/>
  <c r="EV244" i="4" s="1"/>
  <c r="EU245" i="4"/>
  <c r="EV245" i="4" s="1"/>
  <c r="EU246" i="4"/>
  <c r="EV246" i="4" s="1"/>
  <c r="EU247" i="4"/>
  <c r="EV247" i="4" s="1"/>
  <c r="EU248" i="4"/>
  <c r="EV248" i="4" s="1"/>
  <c r="EU249" i="4"/>
  <c r="EV249" i="4" s="1"/>
  <c r="EU250" i="4"/>
  <c r="EV250" i="4" s="1"/>
  <c r="EU251" i="4"/>
  <c r="EV251" i="4" s="1"/>
  <c r="EU252" i="4"/>
  <c r="EV252" i="4" s="1"/>
  <c r="EU253" i="4"/>
  <c r="EV253" i="4" s="1"/>
  <c r="EU254" i="4"/>
  <c r="EV254" i="4" s="1"/>
  <c r="EU255" i="4"/>
  <c r="EV255" i="4" s="1"/>
  <c r="EU256" i="4"/>
  <c r="EV256" i="4" s="1"/>
  <c r="EU257" i="4"/>
  <c r="EV257" i="4"/>
  <c r="EU258" i="4"/>
  <c r="EV258" i="4" s="1"/>
  <c r="EU259" i="4"/>
  <c r="EV259" i="4" s="1"/>
  <c r="EU260" i="4"/>
  <c r="EV260" i="4" s="1"/>
  <c r="EU261" i="4"/>
  <c r="EV261" i="4" s="1"/>
  <c r="EU262" i="4"/>
  <c r="EV262" i="4" s="1"/>
  <c r="EU263" i="4"/>
  <c r="EV263" i="4" s="1"/>
  <c r="C10" i="11" l="1"/>
  <c r="A2" i="11"/>
  <c r="B2" i="11" s="1"/>
  <c r="BL68" i="10"/>
  <c r="BK68" i="10"/>
  <c r="BL67" i="10"/>
  <c r="BK67" i="10"/>
  <c r="BL66" i="10"/>
  <c r="BK66" i="10"/>
  <c r="BL65" i="10"/>
  <c r="BK65" i="10"/>
  <c r="BL64" i="10"/>
  <c r="BK64" i="10"/>
  <c r="BL63" i="10"/>
  <c r="BK63" i="10"/>
  <c r="BL62" i="10"/>
  <c r="BK62" i="10"/>
  <c r="BL61" i="10"/>
  <c r="BK61" i="10"/>
  <c r="BL60" i="10"/>
  <c r="BK60" i="10"/>
  <c r="BL59" i="10"/>
  <c r="BK59" i="10"/>
  <c r="BL58" i="10"/>
  <c r="BK58" i="10"/>
  <c r="BL57" i="10"/>
  <c r="BK57" i="10"/>
  <c r="BL56" i="10"/>
  <c r="BK56" i="10"/>
  <c r="BL55" i="10"/>
  <c r="BK55" i="10"/>
  <c r="BL54" i="10"/>
  <c r="BK54" i="10"/>
  <c r="BL53" i="10"/>
  <c r="BK53" i="10"/>
  <c r="BL52" i="10"/>
  <c r="BK52" i="10"/>
  <c r="BL51" i="10"/>
  <c r="BK51" i="10"/>
  <c r="BL50" i="10"/>
  <c r="BK50" i="10"/>
  <c r="BL49" i="10"/>
  <c r="BK49" i="10"/>
  <c r="BL48" i="10"/>
  <c r="BK48" i="10"/>
  <c r="BL47" i="10"/>
  <c r="BK47" i="10"/>
  <c r="BL46" i="10"/>
  <c r="BK46" i="10"/>
  <c r="BL45" i="10"/>
  <c r="BK45" i="10"/>
  <c r="BL44" i="10"/>
  <c r="BK44" i="10"/>
  <c r="BL43" i="10"/>
  <c r="BK43" i="10"/>
  <c r="BL42" i="10"/>
  <c r="BK42" i="10"/>
  <c r="BL41" i="10"/>
  <c r="BK41" i="10"/>
  <c r="BL40" i="10"/>
  <c r="BK40" i="10"/>
  <c r="BL39" i="10"/>
  <c r="BK39" i="10"/>
  <c r="BL38" i="10"/>
  <c r="BK38" i="10"/>
  <c r="BL37" i="10"/>
  <c r="BK37" i="10"/>
  <c r="BL36" i="10"/>
  <c r="BK36" i="10"/>
  <c r="BL35" i="10"/>
  <c r="BK35" i="10"/>
  <c r="BL34" i="10"/>
  <c r="BK34" i="10"/>
  <c r="BL33" i="10"/>
  <c r="BK33" i="10"/>
  <c r="BL32" i="10"/>
  <c r="BK32" i="10"/>
  <c r="BL31" i="10"/>
  <c r="BK31" i="10"/>
  <c r="BL30" i="10"/>
  <c r="BK30" i="10"/>
  <c r="BL29" i="10"/>
  <c r="BK29" i="10"/>
  <c r="BL28" i="10"/>
  <c r="BK28" i="10"/>
  <c r="BL27" i="10"/>
  <c r="BK27" i="10"/>
  <c r="BL26" i="10"/>
  <c r="BK26" i="10"/>
  <c r="BL25" i="10"/>
  <c r="BK25" i="10"/>
  <c r="BL24" i="10"/>
  <c r="BK24" i="10"/>
  <c r="BL23" i="10"/>
  <c r="BK23" i="10"/>
  <c r="BL22" i="10"/>
  <c r="BK22" i="10"/>
  <c r="BL21" i="10"/>
  <c r="BK21" i="10"/>
  <c r="BL20" i="10"/>
  <c r="BK20" i="10"/>
  <c r="BL19" i="10"/>
  <c r="BK19" i="10"/>
  <c r="BL18" i="10"/>
  <c r="BK18" i="10"/>
  <c r="BL17" i="10"/>
  <c r="BK17" i="10"/>
  <c r="BL16" i="10"/>
  <c r="BK16" i="10"/>
  <c r="BL15" i="10"/>
  <c r="BK15" i="10"/>
  <c r="BL14" i="10"/>
  <c r="BK14" i="10"/>
  <c r="BL13" i="10"/>
  <c r="BK13" i="10"/>
  <c r="BL12" i="10"/>
  <c r="BK12" i="10"/>
  <c r="BL11" i="10"/>
  <c r="BK11" i="10"/>
  <c r="BL10" i="10"/>
  <c r="BK10" i="10"/>
  <c r="BL9" i="10"/>
  <c r="BK9" i="10"/>
  <c r="BL8" i="10"/>
  <c r="BK8" i="10"/>
  <c r="BL7" i="10"/>
  <c r="BK7" i="10"/>
  <c r="BL6" i="10"/>
  <c r="BK6" i="10"/>
  <c r="BL5" i="10"/>
  <c r="BK5" i="10"/>
  <c r="BL4" i="10"/>
  <c r="BK4" i="10"/>
  <c r="J1411" i="9"/>
  <c r="B1411" i="9"/>
  <c r="A1411" i="9"/>
  <c r="J1410" i="9"/>
  <c r="B1410" i="9"/>
  <c r="A1410" i="9"/>
  <c r="J1409" i="9"/>
  <c r="B1409" i="9"/>
  <c r="A1409" i="9"/>
  <c r="J1408" i="9"/>
  <c r="B1408" i="9"/>
  <c r="A1408" i="9"/>
  <c r="J1407" i="9"/>
  <c r="B1407" i="9" s="1"/>
  <c r="A1407" i="9"/>
  <c r="J1406" i="9"/>
  <c r="B1406" i="9"/>
  <c r="A1406" i="9"/>
  <c r="J1405" i="9"/>
  <c r="B1405" i="9" s="1"/>
  <c r="A1405" i="9"/>
  <c r="J1404" i="9"/>
  <c r="B1404" i="9" s="1"/>
  <c r="A1404" i="9"/>
  <c r="J1403" i="9"/>
  <c r="B1403" i="9" s="1"/>
  <c r="A1403" i="9"/>
  <c r="J1402" i="9"/>
  <c r="B1402" i="9" s="1"/>
  <c r="A1402" i="9"/>
  <c r="J1401" i="9"/>
  <c r="B1401" i="9" s="1"/>
  <c r="A1401" i="9"/>
  <c r="J1400" i="9"/>
  <c r="B1400" i="9" s="1"/>
  <c r="A1400" i="9"/>
  <c r="J1399" i="9"/>
  <c r="B1399" i="9" s="1"/>
  <c r="A1399" i="9"/>
  <c r="J1398" i="9"/>
  <c r="B1398" i="9" s="1"/>
  <c r="A1398" i="9"/>
  <c r="J1397" i="9"/>
  <c r="B1397" i="9"/>
  <c r="A1397" i="9"/>
  <c r="J1396" i="9"/>
  <c r="B1396" i="9" s="1"/>
  <c r="A1396" i="9"/>
  <c r="J1395" i="9"/>
  <c r="B1395" i="9" s="1"/>
  <c r="A1395" i="9"/>
  <c r="J1394" i="9"/>
  <c r="B1394" i="9"/>
  <c r="A1394" i="9"/>
  <c r="J1393" i="9"/>
  <c r="B1393" i="9" s="1"/>
  <c r="A1393" i="9"/>
  <c r="J1392" i="9"/>
  <c r="B1392" i="9" s="1"/>
  <c r="A1392" i="9"/>
  <c r="J1391" i="9"/>
  <c r="B1391" i="9"/>
  <c r="A1391" i="9"/>
  <c r="J1390" i="9"/>
  <c r="B1390" i="9" s="1"/>
  <c r="A1390" i="9"/>
  <c r="J1389" i="9"/>
  <c r="B1389" i="9" s="1"/>
  <c r="A1389" i="9"/>
  <c r="J1388" i="9"/>
  <c r="B1388" i="9" s="1"/>
  <c r="A1388" i="9"/>
  <c r="J1387" i="9"/>
  <c r="B1387" i="9"/>
  <c r="A1387" i="9"/>
  <c r="J1386" i="9"/>
  <c r="B1386" i="9" s="1"/>
  <c r="A1386" i="9"/>
  <c r="J1385" i="9"/>
  <c r="B1385" i="9" s="1"/>
  <c r="A1385" i="9"/>
  <c r="J1384" i="9"/>
  <c r="B1384" i="9" s="1"/>
  <c r="A1384" i="9"/>
  <c r="J1383" i="9"/>
  <c r="B1383" i="9" s="1"/>
  <c r="A1383" i="9"/>
  <c r="J1382" i="9"/>
  <c r="B1382" i="9" s="1"/>
  <c r="A1382" i="9"/>
  <c r="J1381" i="9"/>
  <c r="B1381" i="9" s="1"/>
  <c r="A1381" i="9"/>
  <c r="J1380" i="9"/>
  <c r="B1380" i="9" s="1"/>
  <c r="A1380" i="9"/>
  <c r="J1379" i="9"/>
  <c r="B1379" i="9" s="1"/>
  <c r="A1379" i="9"/>
  <c r="J1378" i="9"/>
  <c r="B1378" i="9"/>
  <c r="A1378" i="9"/>
  <c r="J1377" i="9"/>
  <c r="B1377" i="9" s="1"/>
  <c r="A1377" i="9"/>
  <c r="J1376" i="9"/>
  <c r="B1376" i="9" s="1"/>
  <c r="A1376" i="9"/>
  <c r="J1375" i="9"/>
  <c r="B1375" i="9" s="1"/>
  <c r="A1375" i="9"/>
  <c r="J1374" i="9"/>
  <c r="B1374" i="9" s="1"/>
  <c r="A1374" i="9"/>
  <c r="J1373" i="9"/>
  <c r="B1373" i="9" s="1"/>
  <c r="A1373" i="9"/>
  <c r="J1372" i="9"/>
  <c r="B1372" i="9"/>
  <c r="A1372" i="9"/>
  <c r="J1371" i="9"/>
  <c r="B1371" i="9" s="1"/>
  <c r="A1371" i="9"/>
  <c r="J1370" i="9"/>
  <c r="B1370" i="9" s="1"/>
  <c r="A1370" i="9"/>
  <c r="J1369" i="9"/>
  <c r="B1369" i="9" s="1"/>
  <c r="A1369" i="9"/>
  <c r="J1368" i="9"/>
  <c r="B1368" i="9"/>
  <c r="A1368" i="9"/>
  <c r="J1367" i="9"/>
  <c r="B1367" i="9" s="1"/>
  <c r="A1367" i="9"/>
  <c r="J1366" i="9"/>
  <c r="B1366" i="9" s="1"/>
  <c r="A1366" i="9"/>
  <c r="J1365" i="9"/>
  <c r="B1365" i="9" s="1"/>
  <c r="A1365" i="9"/>
  <c r="J1364" i="9"/>
  <c r="B1364" i="9"/>
  <c r="A1364" i="9"/>
  <c r="J1363" i="9"/>
  <c r="B1363" i="9" s="1"/>
  <c r="A1363" i="9"/>
  <c r="J1362" i="9"/>
  <c r="B1362" i="9" s="1"/>
  <c r="A1362" i="9"/>
  <c r="J1361" i="9"/>
  <c r="B1361" i="9" s="1"/>
  <c r="A1361" i="9"/>
  <c r="J1360" i="9"/>
  <c r="B1360" i="9"/>
  <c r="A1360" i="9"/>
  <c r="J1359" i="9"/>
  <c r="B1359" i="9" s="1"/>
  <c r="A1359" i="9"/>
  <c r="J1358" i="9"/>
  <c r="B1358" i="9" s="1"/>
  <c r="A1358" i="9"/>
  <c r="J1357" i="9"/>
  <c r="B1357" i="9"/>
  <c r="A1357" i="9"/>
  <c r="J1356" i="9"/>
  <c r="B1356" i="9"/>
  <c r="A1356" i="9"/>
  <c r="J1355" i="9"/>
  <c r="B1355" i="9" s="1"/>
  <c r="A1355" i="9"/>
  <c r="J1354" i="9"/>
  <c r="B1354" i="9" s="1"/>
  <c r="A1354" i="9"/>
  <c r="J1353" i="9"/>
  <c r="B1353" i="9" s="1"/>
  <c r="A1353" i="9"/>
  <c r="J1352" i="9"/>
  <c r="B1352" i="9" s="1"/>
  <c r="A1352" i="9"/>
  <c r="J1351" i="9"/>
  <c r="B1351" i="9" s="1"/>
  <c r="A1351" i="9"/>
  <c r="J1350" i="9"/>
  <c r="B1350" i="9" s="1"/>
  <c r="A1350" i="9"/>
  <c r="J1349" i="9"/>
  <c r="B1349" i="9"/>
  <c r="A1349" i="9"/>
  <c r="J1348" i="9"/>
  <c r="B1348" i="9" s="1"/>
  <c r="A1348" i="9"/>
  <c r="J1347" i="9"/>
  <c r="B1347" i="9" s="1"/>
  <c r="A1347" i="9"/>
  <c r="J1346" i="9"/>
  <c r="B1346" i="9" s="1"/>
  <c r="A1346" i="9"/>
  <c r="J1345" i="9"/>
  <c r="B1345" i="9" s="1"/>
  <c r="A1345" i="9"/>
  <c r="J1344" i="9"/>
  <c r="B1344" i="9" s="1"/>
  <c r="A1344" i="9"/>
  <c r="J1343" i="9"/>
  <c r="B1343" i="9" s="1"/>
  <c r="A1343" i="9"/>
  <c r="J1342" i="9"/>
  <c r="B1342" i="9"/>
  <c r="A1342" i="9"/>
  <c r="J1341" i="9"/>
  <c r="B1341" i="9" s="1"/>
  <c r="A1341" i="9"/>
  <c r="J1340" i="9"/>
  <c r="B1340" i="9" s="1"/>
  <c r="A1340" i="9"/>
  <c r="J1339" i="9"/>
  <c r="B1339" i="9" s="1"/>
  <c r="A1339" i="9"/>
  <c r="J1338" i="9"/>
  <c r="B1338" i="9" s="1"/>
  <c r="A1338" i="9"/>
  <c r="J1337" i="9"/>
  <c r="B1337" i="9"/>
  <c r="A1337" i="9"/>
  <c r="J1336" i="9"/>
  <c r="B1336" i="9" s="1"/>
  <c r="A1336" i="9"/>
  <c r="J1335" i="9"/>
  <c r="B1335" i="9" s="1"/>
  <c r="A1335" i="9"/>
  <c r="J1334" i="9"/>
  <c r="B1334" i="9" s="1"/>
  <c r="A1334" i="9"/>
  <c r="J1333" i="9"/>
  <c r="B1333" i="9"/>
  <c r="A1333" i="9"/>
  <c r="J1332" i="9"/>
  <c r="B1332" i="9" s="1"/>
  <c r="A1332" i="9"/>
  <c r="J1331" i="9"/>
  <c r="B1331" i="9" s="1"/>
  <c r="A1331" i="9"/>
  <c r="J1330" i="9"/>
  <c r="B1330" i="9"/>
  <c r="A1330" i="9"/>
  <c r="J1329" i="9"/>
  <c r="B1329" i="9" s="1"/>
  <c r="A1329" i="9"/>
  <c r="J1328" i="9"/>
  <c r="B1328" i="9"/>
  <c r="A1328" i="9"/>
  <c r="J1327" i="9"/>
  <c r="B1327" i="9" s="1"/>
  <c r="A1327" i="9"/>
  <c r="J1326" i="9"/>
  <c r="B1326" i="9"/>
  <c r="A1326" i="9"/>
  <c r="J1325" i="9"/>
  <c r="B1325" i="9" s="1"/>
  <c r="A1325" i="9"/>
  <c r="J1324" i="9"/>
  <c r="B1324" i="9" s="1"/>
  <c r="A1324" i="9"/>
  <c r="J1323" i="9"/>
  <c r="B1323" i="9" s="1"/>
  <c r="A1323" i="9"/>
  <c r="J1322" i="9"/>
  <c r="B1322" i="9"/>
  <c r="A1322" i="9"/>
  <c r="J1321" i="9"/>
  <c r="B1321" i="9"/>
  <c r="A1321" i="9"/>
  <c r="J1320" i="9"/>
  <c r="B1320" i="9" s="1"/>
  <c r="A1320" i="9"/>
  <c r="J1319" i="9"/>
  <c r="B1319" i="9"/>
  <c r="A1319" i="9"/>
  <c r="J1318" i="9"/>
  <c r="B1318" i="9" s="1"/>
  <c r="A1318" i="9"/>
  <c r="J1317" i="9"/>
  <c r="B1317" i="9" s="1"/>
  <c r="A1317" i="9"/>
  <c r="J1316" i="9"/>
  <c r="B1316" i="9"/>
  <c r="A1316" i="9"/>
  <c r="J1315" i="9"/>
  <c r="B1315" i="9" s="1"/>
  <c r="A1315" i="9"/>
  <c r="J1314" i="9"/>
  <c r="B1314" i="9" s="1"/>
  <c r="A1314" i="9"/>
  <c r="J1313" i="9"/>
  <c r="B1313" i="9" s="1"/>
  <c r="A1313" i="9"/>
  <c r="J1312" i="9"/>
  <c r="B1312" i="9" s="1"/>
  <c r="A1312" i="9"/>
  <c r="J1311" i="9"/>
  <c r="B1311" i="9" s="1"/>
  <c r="A1311" i="9"/>
  <c r="J1310" i="9"/>
  <c r="B1310" i="9" s="1"/>
  <c r="A1310" i="9"/>
  <c r="J1309" i="9"/>
  <c r="B1309" i="9"/>
  <c r="A1309" i="9"/>
  <c r="J1308" i="9"/>
  <c r="B1308" i="9" s="1"/>
  <c r="A1308" i="9"/>
  <c r="J1307" i="9"/>
  <c r="B1307" i="9"/>
  <c r="A1307" i="9"/>
  <c r="J1306" i="9"/>
  <c r="B1306" i="9"/>
  <c r="A1306" i="9"/>
  <c r="J1305" i="9"/>
  <c r="B1305" i="9" s="1"/>
  <c r="A1305" i="9"/>
  <c r="J1304" i="9"/>
  <c r="B1304" i="9" s="1"/>
  <c r="A1304" i="9"/>
  <c r="J1303" i="9"/>
  <c r="B1303" i="9" s="1"/>
  <c r="A1303" i="9"/>
  <c r="J1302" i="9"/>
  <c r="B1302" i="9"/>
  <c r="A1302" i="9"/>
  <c r="J1301" i="9"/>
  <c r="B1301" i="9" s="1"/>
  <c r="A1301" i="9"/>
  <c r="J1300" i="9"/>
  <c r="B1300" i="9"/>
  <c r="A1300" i="9"/>
  <c r="J1299" i="9"/>
  <c r="B1299" i="9" s="1"/>
  <c r="A1299" i="9"/>
  <c r="J1298" i="9"/>
  <c r="B1298" i="9"/>
  <c r="A1298" i="9"/>
  <c r="J1297" i="9"/>
  <c r="B1297" i="9"/>
  <c r="A1297" i="9"/>
  <c r="J1296" i="9"/>
  <c r="B1296" i="9" s="1"/>
  <c r="A1296" i="9"/>
  <c r="J1295" i="9"/>
  <c r="B1295" i="9"/>
  <c r="A1295" i="9"/>
  <c r="J1294" i="9"/>
  <c r="B1294" i="9" s="1"/>
  <c r="A1294" i="9"/>
  <c r="J1293" i="9"/>
  <c r="B1293" i="9" s="1"/>
  <c r="A1293" i="9"/>
  <c r="J1292" i="9"/>
  <c r="B1292" i="9"/>
  <c r="A1292" i="9"/>
  <c r="J1291" i="9"/>
  <c r="B1291" i="9"/>
  <c r="A1291" i="9"/>
  <c r="J1290" i="9"/>
  <c r="B1290" i="9"/>
  <c r="A1290" i="9"/>
  <c r="J1289" i="9"/>
  <c r="B1289" i="9" s="1"/>
  <c r="A1289" i="9"/>
  <c r="J1288" i="9"/>
  <c r="B1288" i="9" s="1"/>
  <c r="A1288" i="9"/>
  <c r="J1287" i="9"/>
  <c r="B1287" i="9" s="1"/>
  <c r="A1287" i="9"/>
  <c r="J1286" i="9"/>
  <c r="B1286" i="9"/>
  <c r="A1286" i="9"/>
  <c r="J1285" i="9"/>
  <c r="B1285" i="9" s="1"/>
  <c r="A1285" i="9"/>
  <c r="J1284" i="9"/>
  <c r="B1284" i="9" s="1"/>
  <c r="A1284" i="9"/>
  <c r="J1283" i="9"/>
  <c r="B1283" i="9"/>
  <c r="A1283" i="9"/>
  <c r="J1282" i="9"/>
  <c r="B1282" i="9" s="1"/>
  <c r="A1282" i="9"/>
  <c r="J1281" i="9"/>
  <c r="B1281" i="9" s="1"/>
  <c r="A1281" i="9"/>
  <c r="J1280" i="9"/>
  <c r="B1280" i="9" s="1"/>
  <c r="A1280" i="9"/>
  <c r="J1279" i="9"/>
  <c r="B1279" i="9"/>
  <c r="A1279" i="9"/>
  <c r="J1278" i="9"/>
  <c r="B1278" i="9" s="1"/>
  <c r="A1278" i="9"/>
  <c r="J1277" i="9"/>
  <c r="B1277" i="9"/>
  <c r="A1277" i="9"/>
  <c r="J1276" i="9"/>
  <c r="B1276" i="9"/>
  <c r="A1276" i="9"/>
  <c r="J1275" i="9"/>
  <c r="B1275" i="9" s="1"/>
  <c r="A1275" i="9"/>
  <c r="J1274" i="9"/>
  <c r="B1274" i="9" s="1"/>
  <c r="A1274" i="9"/>
  <c r="J1273" i="9"/>
  <c r="B1273" i="9" s="1"/>
  <c r="A1273" i="9"/>
  <c r="J1272" i="9"/>
  <c r="B1272" i="9"/>
  <c r="A1272" i="9"/>
  <c r="J1271" i="9"/>
  <c r="B1271" i="9" s="1"/>
  <c r="A1271" i="9"/>
  <c r="J1270" i="9"/>
  <c r="B1270" i="9" s="1"/>
  <c r="A1270" i="9"/>
  <c r="J1269" i="9"/>
  <c r="B1269" i="9" s="1"/>
  <c r="A1269" i="9"/>
  <c r="J1268" i="9"/>
  <c r="B1268" i="9" s="1"/>
  <c r="A1268" i="9"/>
  <c r="J1267" i="9"/>
  <c r="B1267" i="9" s="1"/>
  <c r="A1267" i="9"/>
  <c r="J1266" i="9"/>
  <c r="B1266" i="9" s="1"/>
  <c r="A1266" i="9"/>
  <c r="J1265" i="9"/>
  <c r="B1265" i="9"/>
  <c r="A1265" i="9"/>
  <c r="J1264" i="9"/>
  <c r="B1264" i="9"/>
  <c r="A1264" i="9"/>
  <c r="J1263" i="9"/>
  <c r="B1263" i="9" s="1"/>
  <c r="A1263" i="9"/>
  <c r="J1262" i="9"/>
  <c r="B1262" i="9"/>
  <c r="A1262" i="9"/>
  <c r="J1261" i="9"/>
  <c r="B1261" i="9" s="1"/>
  <c r="A1261" i="9"/>
  <c r="J1260" i="9"/>
  <c r="B1260" i="9" s="1"/>
  <c r="A1260" i="9"/>
  <c r="J1259" i="9"/>
  <c r="B1259" i="9"/>
  <c r="A1259" i="9"/>
  <c r="J1258" i="9"/>
  <c r="B1258" i="9" s="1"/>
  <c r="A1258" i="9"/>
  <c r="J1257" i="9"/>
  <c r="B1257" i="9" s="1"/>
  <c r="A1257" i="9"/>
  <c r="J1256" i="9"/>
  <c r="B1256" i="9"/>
  <c r="A1256" i="9"/>
  <c r="J1255" i="9"/>
  <c r="B1255" i="9" s="1"/>
  <c r="A1255" i="9"/>
  <c r="J1254" i="9"/>
  <c r="B1254" i="9"/>
  <c r="A1254" i="9"/>
  <c r="J1253" i="9"/>
  <c r="B1253" i="9" s="1"/>
  <c r="A1253" i="9"/>
  <c r="J1252" i="9"/>
  <c r="B1252" i="9" s="1"/>
  <c r="A1252" i="9"/>
  <c r="J1251" i="9"/>
  <c r="B1251" i="9" s="1"/>
  <c r="A1251" i="9"/>
  <c r="J1250" i="9"/>
  <c r="B1250" i="9" s="1"/>
  <c r="A1250" i="9"/>
  <c r="J1249" i="9"/>
  <c r="B1249" i="9" s="1"/>
  <c r="A1249" i="9"/>
  <c r="J1248" i="9"/>
  <c r="B1248" i="9"/>
  <c r="A1248" i="9"/>
  <c r="J1247" i="9"/>
  <c r="B1247" i="9" s="1"/>
  <c r="A1247" i="9"/>
  <c r="J1246" i="9"/>
  <c r="B1246" i="9" s="1"/>
  <c r="A1246" i="9"/>
  <c r="J1245" i="9"/>
  <c r="B1245" i="9" s="1"/>
  <c r="A1245" i="9"/>
  <c r="J1244" i="9"/>
  <c r="B1244" i="9" s="1"/>
  <c r="A1244" i="9"/>
  <c r="J1243" i="9"/>
  <c r="B1243" i="9"/>
  <c r="A1243" i="9"/>
  <c r="J1242" i="9"/>
  <c r="B1242" i="9" s="1"/>
  <c r="A1242" i="9"/>
  <c r="J1241" i="9"/>
  <c r="B1241" i="9"/>
  <c r="A1241" i="9"/>
  <c r="J1240" i="9"/>
  <c r="B1240" i="9"/>
  <c r="A1240" i="9"/>
  <c r="J1239" i="9"/>
  <c r="B1239" i="9" s="1"/>
  <c r="A1239" i="9"/>
  <c r="J1238" i="9"/>
  <c r="B1238" i="9" s="1"/>
  <c r="A1238" i="9"/>
  <c r="J1237" i="9"/>
  <c r="B1237" i="9" s="1"/>
  <c r="A1237" i="9"/>
  <c r="J1236" i="9"/>
  <c r="B1236" i="9"/>
  <c r="A1236" i="9"/>
  <c r="J1235" i="9"/>
  <c r="B1235" i="9"/>
  <c r="A1235" i="9"/>
  <c r="J1234" i="9"/>
  <c r="B1234" i="9"/>
  <c r="A1234" i="9"/>
  <c r="J1233" i="9"/>
  <c r="B1233" i="9" s="1"/>
  <c r="A1233" i="9"/>
  <c r="J1232" i="9"/>
  <c r="B1232" i="9" s="1"/>
  <c r="A1232" i="9"/>
  <c r="J1231" i="9"/>
  <c r="B1231" i="9" s="1"/>
  <c r="A1231" i="9"/>
  <c r="J1230" i="9"/>
  <c r="B1230" i="9"/>
  <c r="A1230" i="9"/>
  <c r="J1229" i="9"/>
  <c r="B1229" i="9"/>
  <c r="A1229" i="9"/>
  <c r="J1228" i="9"/>
  <c r="B1228" i="9" s="1"/>
  <c r="A1228" i="9"/>
  <c r="J1227" i="9"/>
  <c r="B1227" i="9" s="1"/>
  <c r="A1227" i="9"/>
  <c r="J1226" i="9"/>
  <c r="B1226" i="9"/>
  <c r="A1226" i="9"/>
  <c r="J1225" i="9"/>
  <c r="B1225" i="9" s="1"/>
  <c r="A1225" i="9"/>
  <c r="J1224" i="9"/>
  <c r="B1224" i="9" s="1"/>
  <c r="A1224" i="9"/>
  <c r="J1223" i="9"/>
  <c r="B1223" i="9" s="1"/>
  <c r="A1223" i="9"/>
  <c r="J1222" i="9"/>
  <c r="B1222" i="9" s="1"/>
  <c r="A1222" i="9"/>
  <c r="J1221" i="9"/>
  <c r="B1221" i="9" s="1"/>
  <c r="A1221" i="9"/>
  <c r="J1220" i="9"/>
  <c r="B1220" i="9"/>
  <c r="A1220" i="9"/>
  <c r="J1219" i="9"/>
  <c r="B1219" i="9"/>
  <c r="A1219" i="9"/>
  <c r="J1218" i="9"/>
  <c r="B1218" i="9" s="1"/>
  <c r="A1218" i="9"/>
  <c r="J1217" i="9"/>
  <c r="B1217" i="9" s="1"/>
  <c r="A1217" i="9"/>
  <c r="J1216" i="9"/>
  <c r="B1216" i="9" s="1"/>
  <c r="A1216" i="9"/>
  <c r="J1215" i="9"/>
  <c r="B1215" i="9" s="1"/>
  <c r="A1215" i="9"/>
  <c r="J1214" i="9"/>
  <c r="B1214" i="9" s="1"/>
  <c r="A1214" i="9"/>
  <c r="J1213" i="9"/>
  <c r="B1213" i="9"/>
  <c r="A1213" i="9"/>
  <c r="J1212" i="9"/>
  <c r="B1212" i="9" s="1"/>
  <c r="A1212" i="9"/>
  <c r="J1211" i="9"/>
  <c r="B1211" i="9" s="1"/>
  <c r="A1211" i="9"/>
  <c r="J1210" i="9"/>
  <c r="B1210" i="9"/>
  <c r="A1210" i="9"/>
  <c r="J1209" i="9"/>
  <c r="B1209" i="9" s="1"/>
  <c r="A1209" i="9"/>
  <c r="J1208" i="9"/>
  <c r="B1208" i="9" s="1"/>
  <c r="A1208" i="9"/>
  <c r="J1207" i="9"/>
  <c r="B1207" i="9" s="1"/>
  <c r="A1207" i="9"/>
  <c r="J1206" i="9"/>
  <c r="B1206" i="9"/>
  <c r="A1206" i="9"/>
  <c r="J1205" i="9"/>
  <c r="B1205" i="9"/>
  <c r="A1205" i="9"/>
  <c r="J1204" i="9"/>
  <c r="B1204" i="9" s="1"/>
  <c r="A1204" i="9"/>
  <c r="J1203" i="9"/>
  <c r="B1203" i="9" s="1"/>
  <c r="A1203" i="9"/>
  <c r="J1202" i="9"/>
  <c r="B1202" i="9" s="1"/>
  <c r="A1202" i="9"/>
  <c r="J1201" i="9"/>
  <c r="B1201" i="9"/>
  <c r="A1201" i="9"/>
  <c r="J1200" i="9"/>
  <c r="B1200" i="9" s="1"/>
  <c r="A1200" i="9"/>
  <c r="J1199" i="9"/>
  <c r="B1199" i="9" s="1"/>
  <c r="A1199" i="9"/>
  <c r="J1198" i="9"/>
  <c r="B1198" i="9" s="1"/>
  <c r="A1198" i="9"/>
  <c r="J1197" i="9"/>
  <c r="B1197" i="9" s="1"/>
  <c r="A1197" i="9"/>
  <c r="J1196" i="9"/>
  <c r="B1196" i="9" s="1"/>
  <c r="A1196" i="9"/>
  <c r="J1195" i="9"/>
  <c r="B1195" i="9" s="1"/>
  <c r="A1195" i="9"/>
  <c r="J1194" i="9"/>
  <c r="B1194" i="9" s="1"/>
  <c r="A1194" i="9"/>
  <c r="J1193" i="9"/>
  <c r="B1193" i="9" s="1"/>
  <c r="A1193" i="9"/>
  <c r="J1192" i="9"/>
  <c r="B1192" i="9" s="1"/>
  <c r="A1192" i="9"/>
  <c r="J1191" i="9"/>
  <c r="B1191" i="9" s="1"/>
  <c r="A1191" i="9"/>
  <c r="J1190" i="9"/>
  <c r="B1190" i="9"/>
  <c r="A1190" i="9"/>
  <c r="J1189" i="9"/>
  <c r="B1189" i="9" s="1"/>
  <c r="A1189" i="9"/>
  <c r="J1188" i="9"/>
  <c r="B1188" i="9" s="1"/>
  <c r="A1188" i="9"/>
  <c r="J1187" i="9"/>
  <c r="B1187" i="9" s="1"/>
  <c r="A1187" i="9"/>
  <c r="J1186" i="9"/>
  <c r="B1186" i="9" s="1"/>
  <c r="A1186" i="9"/>
  <c r="J1185" i="9"/>
  <c r="B1185" i="9" s="1"/>
  <c r="A1185" i="9"/>
  <c r="J1184" i="9"/>
  <c r="B1184" i="9" s="1"/>
  <c r="A1184" i="9"/>
  <c r="J1183" i="9"/>
  <c r="B1183" i="9"/>
  <c r="A1183" i="9"/>
  <c r="J1182" i="9"/>
  <c r="B1182" i="9"/>
  <c r="A1182" i="9"/>
  <c r="J1181" i="9"/>
  <c r="B1181" i="9" s="1"/>
  <c r="A1181" i="9"/>
  <c r="J1180" i="9"/>
  <c r="B1180" i="9"/>
  <c r="A1180" i="9"/>
  <c r="J1179" i="9"/>
  <c r="B1179" i="9" s="1"/>
  <c r="A1179" i="9"/>
  <c r="J1178" i="9"/>
  <c r="B1178" i="9"/>
  <c r="A1178" i="9"/>
  <c r="J1177" i="9"/>
  <c r="B1177" i="9" s="1"/>
  <c r="A1177" i="9"/>
  <c r="J1176" i="9"/>
  <c r="B1176" i="9" s="1"/>
  <c r="A1176" i="9"/>
  <c r="J1175" i="9"/>
  <c r="B1175" i="9" s="1"/>
  <c r="A1175" i="9"/>
  <c r="J1174" i="9"/>
  <c r="B1174" i="9" s="1"/>
  <c r="A1174" i="9"/>
  <c r="J1173" i="9"/>
  <c r="B1173" i="9" s="1"/>
  <c r="A1173" i="9"/>
  <c r="J1172" i="9"/>
  <c r="B1172" i="9" s="1"/>
  <c r="A1172" i="9"/>
  <c r="J1171" i="9"/>
  <c r="B1171" i="9" s="1"/>
  <c r="A1171" i="9"/>
  <c r="J1170" i="9"/>
  <c r="B1170" i="9" s="1"/>
  <c r="A1170" i="9"/>
  <c r="J1169" i="9"/>
  <c r="B1169" i="9" s="1"/>
  <c r="A1169" i="9"/>
  <c r="J1168" i="9"/>
  <c r="B1168" i="9" s="1"/>
  <c r="A1168" i="9"/>
  <c r="J1167" i="9"/>
  <c r="B1167" i="9" s="1"/>
  <c r="A1167" i="9"/>
  <c r="J1166" i="9"/>
  <c r="B1166" i="9" s="1"/>
  <c r="A1166" i="9"/>
  <c r="J1165" i="9"/>
  <c r="B1165" i="9" s="1"/>
  <c r="A1165" i="9"/>
  <c r="J1164" i="9"/>
  <c r="B1164" i="9"/>
  <c r="A1164" i="9"/>
  <c r="J1163" i="9"/>
  <c r="B1163" i="9" s="1"/>
  <c r="A1163" i="9"/>
  <c r="J1162" i="9"/>
  <c r="B1162" i="9"/>
  <c r="A1162" i="9"/>
  <c r="J1161" i="9"/>
  <c r="B1161" i="9" s="1"/>
  <c r="A1161" i="9"/>
  <c r="J1160" i="9"/>
  <c r="B1160" i="9" s="1"/>
  <c r="A1160" i="9"/>
  <c r="J1159" i="9"/>
  <c r="B1159" i="9" s="1"/>
  <c r="A1159" i="9"/>
  <c r="J1158" i="9"/>
  <c r="B1158" i="9" s="1"/>
  <c r="A1158" i="9"/>
  <c r="J1157" i="9"/>
  <c r="B1157" i="9" s="1"/>
  <c r="A1157" i="9"/>
  <c r="J1156" i="9"/>
  <c r="B1156" i="9" s="1"/>
  <c r="A1156" i="9"/>
  <c r="J1155" i="9"/>
  <c r="B1155" i="9" s="1"/>
  <c r="A1155" i="9"/>
  <c r="J1154" i="9"/>
  <c r="B1154" i="9"/>
  <c r="A1154" i="9"/>
  <c r="J1153" i="9"/>
  <c r="B1153" i="9" s="1"/>
  <c r="A1153" i="9"/>
  <c r="J1152" i="9"/>
  <c r="B1152" i="9"/>
  <c r="A1152" i="9"/>
  <c r="J1151" i="9"/>
  <c r="B1151" i="9"/>
  <c r="A1151" i="9"/>
  <c r="J1150" i="9"/>
  <c r="B1150" i="9" s="1"/>
  <c r="A1150" i="9"/>
  <c r="J1149" i="9"/>
  <c r="B1149" i="9" s="1"/>
  <c r="A1149" i="9"/>
  <c r="J1148" i="9"/>
  <c r="B1148" i="9" s="1"/>
  <c r="A1148" i="9"/>
  <c r="J1147" i="9"/>
  <c r="B1147" i="9" s="1"/>
  <c r="A1147" i="9"/>
  <c r="J1146" i="9"/>
  <c r="B1146" i="9"/>
  <c r="A1146" i="9"/>
  <c r="J1145" i="9"/>
  <c r="B1145" i="9" s="1"/>
  <c r="A1145" i="9"/>
  <c r="J1144" i="9"/>
  <c r="B1144" i="9" s="1"/>
  <c r="A1144" i="9"/>
  <c r="J1143" i="9"/>
  <c r="B1143" i="9" s="1"/>
  <c r="A1143" i="9"/>
  <c r="J1142" i="9"/>
  <c r="B1142" i="9"/>
  <c r="A1142" i="9"/>
  <c r="J1141" i="9"/>
  <c r="B1141" i="9"/>
  <c r="A1141" i="9"/>
  <c r="J1140" i="9"/>
  <c r="B1140" i="9"/>
  <c r="A1140" i="9"/>
  <c r="J1139" i="9"/>
  <c r="B1139" i="9" s="1"/>
  <c r="A1139" i="9"/>
  <c r="J1138" i="9"/>
  <c r="B1138" i="9" s="1"/>
  <c r="A1138" i="9"/>
  <c r="J1137" i="9"/>
  <c r="B1137" i="9" s="1"/>
  <c r="A1137" i="9"/>
  <c r="J1136" i="9"/>
  <c r="B1136" i="9" s="1"/>
  <c r="A1136" i="9"/>
  <c r="J1135" i="9"/>
  <c r="B1135" i="9"/>
  <c r="A1135" i="9"/>
  <c r="J1134" i="9"/>
  <c r="B1134" i="9" s="1"/>
  <c r="A1134" i="9"/>
  <c r="J1133" i="9"/>
  <c r="B1133" i="9"/>
  <c r="A1133" i="9"/>
  <c r="J1132" i="9"/>
  <c r="B1132" i="9" s="1"/>
  <c r="A1132" i="9"/>
  <c r="J1131" i="9"/>
  <c r="B1131" i="9" s="1"/>
  <c r="A1131" i="9"/>
  <c r="J1130" i="9"/>
  <c r="B1130" i="9" s="1"/>
  <c r="A1130" i="9"/>
  <c r="J1129" i="9"/>
  <c r="B1129" i="9"/>
  <c r="A1129" i="9"/>
  <c r="J1128" i="9"/>
  <c r="B1128" i="9" s="1"/>
  <c r="A1128" i="9"/>
  <c r="J1127" i="9"/>
  <c r="B1127" i="9" s="1"/>
  <c r="A1127" i="9"/>
  <c r="J1126" i="9"/>
  <c r="B1126" i="9"/>
  <c r="A1126" i="9"/>
  <c r="J1125" i="9"/>
  <c r="B1125" i="9" s="1"/>
  <c r="A1125" i="9"/>
  <c r="J1124" i="9"/>
  <c r="B1124" i="9" s="1"/>
  <c r="A1124" i="9"/>
  <c r="J1123" i="9"/>
  <c r="B1123" i="9" s="1"/>
  <c r="A1123" i="9"/>
  <c r="J1122" i="9"/>
  <c r="B1122" i="9" s="1"/>
  <c r="A1122" i="9"/>
  <c r="J1121" i="9"/>
  <c r="B1121" i="9" s="1"/>
  <c r="A1121" i="9"/>
  <c r="J1120" i="9"/>
  <c r="B1120" i="9" s="1"/>
  <c r="A1120" i="9"/>
  <c r="J1119" i="9"/>
  <c r="B1119" i="9" s="1"/>
  <c r="A1119" i="9"/>
  <c r="J1118" i="9"/>
  <c r="B1118" i="9"/>
  <c r="A1118" i="9"/>
  <c r="J1117" i="9"/>
  <c r="B1117" i="9"/>
  <c r="A1117" i="9"/>
  <c r="J1116" i="9"/>
  <c r="B1116" i="9"/>
  <c r="A1116" i="9"/>
  <c r="J1115" i="9"/>
  <c r="B1115" i="9" s="1"/>
  <c r="A1115" i="9"/>
  <c r="J1114" i="9"/>
  <c r="B1114" i="9" s="1"/>
  <c r="A1114" i="9"/>
  <c r="J1113" i="9"/>
  <c r="B1113" i="9" s="1"/>
  <c r="A1113" i="9"/>
  <c r="J1112" i="9"/>
  <c r="B1112" i="9" s="1"/>
  <c r="A1112" i="9"/>
  <c r="J1111" i="9"/>
  <c r="B1111" i="9"/>
  <c r="A1111" i="9"/>
  <c r="J1110" i="9"/>
  <c r="B1110" i="9"/>
  <c r="A1110" i="9"/>
  <c r="J1109" i="9"/>
  <c r="B1109" i="9"/>
  <c r="A1109" i="9"/>
  <c r="J1108" i="9"/>
  <c r="B1108" i="9" s="1"/>
  <c r="A1108" i="9"/>
  <c r="J1107" i="9"/>
  <c r="B1107" i="9" s="1"/>
  <c r="A1107" i="9"/>
  <c r="J1106" i="9"/>
  <c r="B1106" i="9" s="1"/>
  <c r="A1106" i="9"/>
  <c r="J1105" i="9"/>
  <c r="B1105" i="9"/>
  <c r="A1105" i="9"/>
  <c r="J1104" i="9"/>
  <c r="B1104" i="9"/>
  <c r="A1104" i="9"/>
  <c r="J1103" i="9"/>
  <c r="B1103" i="9" s="1"/>
  <c r="A1103" i="9"/>
  <c r="J1102" i="9"/>
  <c r="B1102" i="9"/>
  <c r="A1102" i="9"/>
  <c r="J1101" i="9"/>
  <c r="B1101" i="9" s="1"/>
  <c r="A1101" i="9"/>
  <c r="J1100" i="9"/>
  <c r="B1100" i="9"/>
  <c r="A1100" i="9"/>
  <c r="J1099" i="9"/>
  <c r="B1099" i="9" s="1"/>
  <c r="A1099" i="9"/>
  <c r="J1098" i="9"/>
  <c r="B1098" i="9"/>
  <c r="A1098" i="9"/>
  <c r="J1097" i="9"/>
  <c r="B1097" i="9" s="1"/>
  <c r="A1097" i="9"/>
  <c r="J1096" i="9"/>
  <c r="B1096" i="9" s="1"/>
  <c r="A1096" i="9"/>
  <c r="J1095" i="9"/>
  <c r="B1095" i="9" s="1"/>
  <c r="A1095" i="9"/>
  <c r="J1094" i="9"/>
  <c r="B1094" i="9" s="1"/>
  <c r="A1094" i="9"/>
  <c r="J1093" i="9"/>
  <c r="B1093" i="9"/>
  <c r="A1093" i="9"/>
  <c r="J1092" i="9"/>
  <c r="B1092" i="9"/>
  <c r="A1092" i="9"/>
  <c r="J1091" i="9"/>
  <c r="B1091" i="9" s="1"/>
  <c r="A1091" i="9"/>
  <c r="J1090" i="9"/>
  <c r="B1090" i="9"/>
  <c r="A1090" i="9"/>
  <c r="J1089" i="9"/>
  <c r="B1089" i="9" s="1"/>
  <c r="A1089" i="9"/>
  <c r="J1088" i="9"/>
  <c r="B1088" i="9" s="1"/>
  <c r="A1088" i="9"/>
  <c r="J1087" i="9"/>
  <c r="B1087" i="9" s="1"/>
  <c r="A1087" i="9"/>
  <c r="J1086" i="9"/>
  <c r="B1086" i="9" s="1"/>
  <c r="A1086" i="9"/>
  <c r="J1085" i="9"/>
  <c r="B1085" i="9"/>
  <c r="A1085" i="9"/>
  <c r="J1084" i="9"/>
  <c r="B1084" i="9"/>
  <c r="A1084" i="9"/>
  <c r="J1083" i="9"/>
  <c r="B1083" i="9" s="1"/>
  <c r="A1083" i="9"/>
  <c r="J1082" i="9"/>
  <c r="B1082" i="9" s="1"/>
  <c r="A1082" i="9"/>
  <c r="J1081" i="9"/>
  <c r="B1081" i="9" s="1"/>
  <c r="A1081" i="9"/>
  <c r="J1080" i="9"/>
  <c r="B1080" i="9"/>
  <c r="A1080" i="9"/>
  <c r="J1079" i="9"/>
  <c r="B1079" i="9" s="1"/>
  <c r="A1079" i="9"/>
  <c r="J1078" i="9"/>
  <c r="B1078" i="9" s="1"/>
  <c r="A1078" i="9"/>
  <c r="J1077" i="9"/>
  <c r="B1077" i="9" s="1"/>
  <c r="A1077" i="9"/>
  <c r="J1076" i="9"/>
  <c r="B1076" i="9"/>
  <c r="A1076" i="9"/>
  <c r="J1075" i="9"/>
  <c r="B1075" i="9"/>
  <c r="A1075" i="9"/>
  <c r="J1074" i="9"/>
  <c r="B1074" i="9"/>
  <c r="A1074" i="9"/>
  <c r="J1073" i="9"/>
  <c r="B1073" i="9" s="1"/>
  <c r="A1073" i="9"/>
  <c r="J1072" i="9"/>
  <c r="B1072" i="9" s="1"/>
  <c r="A1072" i="9"/>
  <c r="J1071" i="9"/>
  <c r="B1071" i="9" s="1"/>
  <c r="A1071" i="9"/>
  <c r="J1070" i="9"/>
  <c r="B1070" i="9"/>
  <c r="A1070" i="9"/>
  <c r="J1069" i="9"/>
  <c r="B1069" i="9" s="1"/>
  <c r="A1069" i="9"/>
  <c r="J1068" i="9"/>
  <c r="B1068" i="9"/>
  <c r="A1068" i="9"/>
  <c r="J1067" i="9"/>
  <c r="B1067" i="9"/>
  <c r="A1067" i="9"/>
  <c r="J1066" i="9"/>
  <c r="B1066" i="9" s="1"/>
  <c r="A1066" i="9"/>
  <c r="J1065" i="9"/>
  <c r="B1065" i="9" s="1"/>
  <c r="A1065" i="9"/>
  <c r="J1064" i="9"/>
  <c r="B1064" i="9" s="1"/>
  <c r="A1064" i="9"/>
  <c r="J1063" i="9"/>
  <c r="B1063" i="9" s="1"/>
  <c r="A1063" i="9"/>
  <c r="J1062" i="9"/>
  <c r="B1062" i="9" s="1"/>
  <c r="A1062" i="9"/>
  <c r="J1061" i="9"/>
  <c r="B1061" i="9" s="1"/>
  <c r="A1061" i="9"/>
  <c r="J1060" i="9"/>
  <c r="B1060" i="9" s="1"/>
  <c r="A1060" i="9"/>
  <c r="J1059" i="9"/>
  <c r="B1059" i="9" s="1"/>
  <c r="A1059" i="9"/>
  <c r="J1058" i="9"/>
  <c r="B1058" i="9"/>
  <c r="A1058" i="9"/>
  <c r="J1057" i="9"/>
  <c r="B1057" i="9" s="1"/>
  <c r="A1057" i="9"/>
  <c r="J1056" i="9"/>
  <c r="B1056" i="9" s="1"/>
  <c r="A1056" i="9"/>
  <c r="J1055" i="9"/>
  <c r="B1055" i="9" s="1"/>
  <c r="A1055" i="9"/>
  <c r="J1054" i="9"/>
  <c r="B1054" i="9"/>
  <c r="A1054" i="9"/>
  <c r="J1053" i="9"/>
  <c r="B1053" i="9" s="1"/>
  <c r="A1053" i="9"/>
  <c r="J1052" i="9"/>
  <c r="B1052" i="9"/>
  <c r="A1052" i="9"/>
  <c r="J1051" i="9"/>
  <c r="B1051" i="9" s="1"/>
  <c r="A1051" i="9"/>
  <c r="J1050" i="9"/>
  <c r="B1050" i="9" s="1"/>
  <c r="A1050" i="9"/>
  <c r="J1049" i="9"/>
  <c r="B1049" i="9" s="1"/>
  <c r="A1049" i="9"/>
  <c r="J1048" i="9"/>
  <c r="B1048" i="9" s="1"/>
  <c r="A1048" i="9"/>
  <c r="J1047" i="9"/>
  <c r="B1047" i="9" s="1"/>
  <c r="A1047" i="9"/>
  <c r="J1046" i="9"/>
  <c r="B1046" i="9"/>
  <c r="A1046" i="9"/>
  <c r="J1045" i="9"/>
  <c r="B1045" i="9" s="1"/>
  <c r="A1045" i="9"/>
  <c r="J1044" i="9"/>
  <c r="B1044" i="9" s="1"/>
  <c r="A1044" i="9"/>
  <c r="J1043" i="9"/>
  <c r="B1043" i="9" s="1"/>
  <c r="A1043" i="9"/>
  <c r="J1042" i="9"/>
  <c r="B1042" i="9" s="1"/>
  <c r="A1042" i="9"/>
  <c r="J1041" i="9"/>
  <c r="B1041" i="9" s="1"/>
  <c r="A1041" i="9"/>
  <c r="J1040" i="9"/>
  <c r="B1040" i="9" s="1"/>
  <c r="A1040" i="9"/>
  <c r="J1039" i="9"/>
  <c r="B1039" i="9"/>
  <c r="A1039" i="9"/>
  <c r="J1038" i="9"/>
  <c r="B1038" i="9"/>
  <c r="A1038" i="9"/>
  <c r="J1037" i="9"/>
  <c r="B1037" i="9"/>
  <c r="A1037" i="9"/>
  <c r="J1036" i="9"/>
  <c r="B1036" i="9" s="1"/>
  <c r="A1036" i="9"/>
  <c r="J1035" i="9"/>
  <c r="B1035" i="9" s="1"/>
  <c r="A1035" i="9"/>
  <c r="J1034" i="9"/>
  <c r="B1034" i="9" s="1"/>
  <c r="A1034" i="9"/>
  <c r="J1033" i="9"/>
  <c r="B1033" i="9"/>
  <c r="A1033" i="9"/>
  <c r="J1032" i="9"/>
  <c r="B1032" i="9"/>
  <c r="A1032" i="9"/>
  <c r="J1031" i="9"/>
  <c r="B1031" i="9" s="1"/>
  <c r="A1031" i="9"/>
  <c r="J1030" i="9"/>
  <c r="B1030" i="9" s="1"/>
  <c r="A1030" i="9"/>
  <c r="J1029" i="9"/>
  <c r="B1029" i="9" s="1"/>
  <c r="A1029" i="9"/>
  <c r="J1028" i="9"/>
  <c r="B1028" i="9" s="1"/>
  <c r="A1028" i="9"/>
  <c r="J1027" i="9"/>
  <c r="B1027" i="9" s="1"/>
  <c r="A1027" i="9"/>
  <c r="J1026" i="9"/>
  <c r="B1026" i="9" s="1"/>
  <c r="A1026" i="9"/>
  <c r="J1025" i="9"/>
  <c r="B1025" i="9" s="1"/>
  <c r="A1025" i="9"/>
  <c r="J1024" i="9"/>
  <c r="B1024" i="9"/>
  <c r="A1024" i="9"/>
  <c r="J1023" i="9"/>
  <c r="B1023" i="9" s="1"/>
  <c r="A1023" i="9"/>
  <c r="J1022" i="9"/>
  <c r="B1022" i="9" s="1"/>
  <c r="A1022" i="9"/>
  <c r="J1021" i="9"/>
  <c r="B1021" i="9" s="1"/>
  <c r="A1021" i="9"/>
  <c r="J1020" i="9"/>
  <c r="B1020" i="9" s="1"/>
  <c r="A1020" i="9"/>
  <c r="J1019" i="9"/>
  <c r="B1019" i="9" s="1"/>
  <c r="A1019" i="9"/>
  <c r="J1018" i="9"/>
  <c r="B1018" i="9"/>
  <c r="A1018" i="9"/>
  <c r="J1017" i="9"/>
  <c r="B1017" i="9" s="1"/>
  <c r="A1017" i="9"/>
  <c r="J1016" i="9"/>
  <c r="B1016" i="9" s="1"/>
  <c r="A1016" i="9"/>
  <c r="J1015" i="9"/>
  <c r="B1015" i="9" s="1"/>
  <c r="A1015" i="9"/>
  <c r="J1014" i="9"/>
  <c r="B1014" i="9" s="1"/>
  <c r="A1014" i="9"/>
  <c r="J1013" i="9"/>
  <c r="B1013" i="9"/>
  <c r="A1013" i="9"/>
  <c r="J1012" i="9"/>
  <c r="B1012" i="9" s="1"/>
  <c r="A1012" i="9"/>
  <c r="J1011" i="9"/>
  <c r="B1011" i="9" s="1"/>
  <c r="A1011" i="9"/>
  <c r="J1010" i="9"/>
  <c r="B1010" i="9"/>
  <c r="A1010" i="9"/>
  <c r="J1009" i="9"/>
  <c r="B1009" i="9"/>
  <c r="A1009" i="9"/>
  <c r="J1008" i="9"/>
  <c r="B1008" i="9" s="1"/>
  <c r="A1008" i="9"/>
  <c r="J1007" i="9"/>
  <c r="B1007" i="9" s="1"/>
  <c r="A1007" i="9"/>
  <c r="J1006" i="9"/>
  <c r="B1006" i="9"/>
  <c r="A1006" i="9"/>
  <c r="J1005" i="9"/>
  <c r="B1005" i="9" s="1"/>
  <c r="A1005" i="9"/>
  <c r="J1004" i="9"/>
  <c r="B1004" i="9" s="1"/>
  <c r="A1004" i="9"/>
  <c r="J1003" i="9"/>
  <c r="B1003" i="9"/>
  <c r="A1003" i="9"/>
  <c r="J1002" i="9"/>
  <c r="B1002" i="9" s="1"/>
  <c r="A1002" i="9"/>
  <c r="J1001" i="9"/>
  <c r="B1001" i="9" s="1"/>
  <c r="A1001" i="9"/>
  <c r="J1000" i="9"/>
  <c r="B1000" i="9" s="1"/>
  <c r="A1000" i="9"/>
  <c r="J999" i="9"/>
  <c r="B999" i="9" s="1"/>
  <c r="A999" i="9"/>
  <c r="J998" i="9"/>
  <c r="B998" i="9"/>
  <c r="A998" i="9"/>
  <c r="J997" i="9"/>
  <c r="B997" i="9"/>
  <c r="A997" i="9"/>
  <c r="J996" i="9"/>
  <c r="B996" i="9"/>
  <c r="A996" i="9"/>
  <c r="J995" i="9"/>
  <c r="B995" i="9"/>
  <c r="A995" i="9"/>
  <c r="J994" i="9"/>
  <c r="B994" i="9"/>
  <c r="A994" i="9"/>
  <c r="J993" i="9"/>
  <c r="B993" i="9" s="1"/>
  <c r="A993" i="9"/>
  <c r="J992" i="9"/>
  <c r="B992" i="9" s="1"/>
  <c r="A992" i="9"/>
  <c r="J991" i="9"/>
  <c r="B991" i="9"/>
  <c r="A991" i="9"/>
  <c r="J990" i="9"/>
  <c r="B990" i="9" s="1"/>
  <c r="A990" i="9"/>
  <c r="J989" i="9"/>
  <c r="B989" i="9" s="1"/>
  <c r="A989" i="9"/>
  <c r="J988" i="9"/>
  <c r="B988" i="9" s="1"/>
  <c r="A988" i="9"/>
  <c r="J987" i="9"/>
  <c r="B987" i="9" s="1"/>
  <c r="A987" i="9"/>
  <c r="J986" i="9"/>
  <c r="B986" i="9"/>
  <c r="A986" i="9"/>
  <c r="J985" i="9"/>
  <c r="B985" i="9" s="1"/>
  <c r="A985" i="9"/>
  <c r="J984" i="9"/>
  <c r="B984" i="9" s="1"/>
  <c r="A984" i="9"/>
  <c r="J983" i="9"/>
  <c r="B983" i="9" s="1"/>
  <c r="A983" i="9"/>
  <c r="J982" i="9"/>
  <c r="B982" i="9"/>
  <c r="A982" i="9"/>
  <c r="J981" i="9"/>
  <c r="B981" i="9" s="1"/>
  <c r="A981" i="9"/>
  <c r="J980" i="9"/>
  <c r="B980" i="9" s="1"/>
  <c r="A980" i="9"/>
  <c r="J979" i="9"/>
  <c r="B979" i="9" s="1"/>
  <c r="A979" i="9"/>
  <c r="J978" i="9"/>
  <c r="B978" i="9" s="1"/>
  <c r="A978" i="9"/>
  <c r="J977" i="9"/>
  <c r="B977" i="9"/>
  <c r="A977" i="9"/>
  <c r="J976" i="9"/>
  <c r="B976" i="9"/>
  <c r="A976" i="9"/>
  <c r="J975" i="9"/>
  <c r="B975" i="9" s="1"/>
  <c r="A975" i="9"/>
  <c r="J974" i="9"/>
  <c r="B974" i="9" s="1"/>
  <c r="A974" i="9"/>
  <c r="J973" i="9"/>
  <c r="B973" i="9"/>
  <c r="A973" i="9"/>
  <c r="J972" i="9"/>
  <c r="B972" i="9" s="1"/>
  <c r="A972" i="9"/>
  <c r="J971" i="9"/>
  <c r="B971" i="9" s="1"/>
  <c r="A971" i="9"/>
  <c r="J970" i="9"/>
  <c r="B970" i="9"/>
  <c r="A970" i="9"/>
  <c r="J969" i="9"/>
  <c r="B969" i="9" s="1"/>
  <c r="A969" i="9"/>
  <c r="J968" i="9"/>
  <c r="B968" i="9" s="1"/>
  <c r="A968" i="9"/>
  <c r="J967" i="9"/>
  <c r="B967" i="9"/>
  <c r="A967" i="9"/>
  <c r="J966" i="9"/>
  <c r="B966" i="9"/>
  <c r="A966" i="9"/>
  <c r="J965" i="9"/>
  <c r="B965" i="9" s="1"/>
  <c r="A965" i="9"/>
  <c r="J964" i="9"/>
  <c r="B964" i="9" s="1"/>
  <c r="A964" i="9"/>
  <c r="J963" i="9"/>
  <c r="B963" i="9" s="1"/>
  <c r="A963" i="9"/>
  <c r="J962" i="9"/>
  <c r="B962" i="9"/>
  <c r="A962" i="9"/>
  <c r="J961" i="9"/>
  <c r="B961" i="9" s="1"/>
  <c r="A961" i="9"/>
  <c r="J960" i="9"/>
  <c r="B960" i="9" s="1"/>
  <c r="A960" i="9"/>
  <c r="J959" i="9"/>
  <c r="B959" i="9" s="1"/>
  <c r="A959" i="9"/>
  <c r="J958" i="9"/>
  <c r="B958" i="9"/>
  <c r="A958" i="9"/>
  <c r="J957" i="9"/>
  <c r="B957" i="9" s="1"/>
  <c r="A957" i="9"/>
  <c r="J956" i="9"/>
  <c r="B956" i="9" s="1"/>
  <c r="A956" i="9"/>
  <c r="J955" i="9"/>
  <c r="B955" i="9"/>
  <c r="A955" i="9"/>
  <c r="J954" i="9"/>
  <c r="B954" i="9"/>
  <c r="A954" i="9"/>
  <c r="J953" i="9"/>
  <c r="B953" i="9"/>
  <c r="A953" i="9"/>
  <c r="J952" i="9"/>
  <c r="B952" i="9"/>
  <c r="A952" i="9"/>
  <c r="J951" i="9"/>
  <c r="B951" i="9" s="1"/>
  <c r="A951" i="9"/>
  <c r="J950" i="9"/>
  <c r="B950" i="9"/>
  <c r="A950" i="9"/>
  <c r="J949" i="9"/>
  <c r="B949" i="9" s="1"/>
  <c r="A949" i="9"/>
  <c r="J948" i="9"/>
  <c r="B948" i="9"/>
  <c r="A948" i="9"/>
  <c r="J947" i="9"/>
  <c r="B947" i="9" s="1"/>
  <c r="A947" i="9"/>
  <c r="J946" i="9"/>
  <c r="B946" i="9" s="1"/>
  <c r="A946" i="9"/>
  <c r="J945" i="9"/>
  <c r="B945" i="9" s="1"/>
  <c r="A945" i="9"/>
  <c r="J944" i="9"/>
  <c r="B944" i="9"/>
  <c r="A944" i="9"/>
  <c r="J943" i="9"/>
  <c r="B943" i="9"/>
  <c r="A943" i="9"/>
  <c r="J942" i="9"/>
  <c r="B942" i="9" s="1"/>
  <c r="A942" i="9"/>
  <c r="J941" i="9"/>
  <c r="B941" i="9" s="1"/>
  <c r="A941" i="9"/>
  <c r="J940" i="9"/>
  <c r="B940" i="9" s="1"/>
  <c r="A940" i="9"/>
  <c r="J939" i="9"/>
  <c r="B939" i="9" s="1"/>
  <c r="A939" i="9"/>
  <c r="J938" i="9"/>
  <c r="B938" i="9"/>
  <c r="A938" i="9"/>
  <c r="J937" i="9"/>
  <c r="B937" i="9" s="1"/>
  <c r="A937" i="9"/>
  <c r="J936" i="9"/>
  <c r="B936" i="9" s="1"/>
  <c r="A936" i="9"/>
  <c r="J935" i="9"/>
  <c r="B935" i="9" s="1"/>
  <c r="A935" i="9"/>
  <c r="J934" i="9"/>
  <c r="B934" i="9"/>
  <c r="A934" i="9"/>
  <c r="J933" i="9"/>
  <c r="B933" i="9" s="1"/>
  <c r="A933" i="9"/>
  <c r="J932" i="9"/>
  <c r="B932" i="9"/>
  <c r="A932" i="9"/>
  <c r="J931" i="9"/>
  <c r="B931" i="9" s="1"/>
  <c r="A931" i="9"/>
  <c r="J930" i="9"/>
  <c r="B930" i="9"/>
  <c r="A930" i="9"/>
  <c r="J929" i="9"/>
  <c r="B929" i="9" s="1"/>
  <c r="A929" i="9"/>
  <c r="J928" i="9"/>
  <c r="B928" i="9"/>
  <c r="A928" i="9"/>
  <c r="J927" i="9"/>
  <c r="B927" i="9" s="1"/>
  <c r="A927" i="9"/>
  <c r="J926" i="9"/>
  <c r="B926" i="9"/>
  <c r="A926" i="9"/>
  <c r="J925" i="9"/>
  <c r="B925" i="9"/>
  <c r="A925" i="9"/>
  <c r="J924" i="9"/>
  <c r="B924" i="9"/>
  <c r="A924" i="9"/>
  <c r="J923" i="9"/>
  <c r="B923" i="9" s="1"/>
  <c r="A923" i="9"/>
  <c r="J922" i="9"/>
  <c r="B922" i="9" s="1"/>
  <c r="A922" i="9"/>
  <c r="J921" i="9"/>
  <c r="B921" i="9" s="1"/>
  <c r="A921" i="9"/>
  <c r="J920" i="9"/>
  <c r="B920" i="9"/>
  <c r="A920" i="9"/>
  <c r="J919" i="9"/>
  <c r="B919" i="9"/>
  <c r="A919" i="9"/>
  <c r="J918" i="9"/>
  <c r="B918" i="9" s="1"/>
  <c r="A918" i="9"/>
  <c r="J917" i="9"/>
  <c r="B917" i="9"/>
  <c r="A917" i="9"/>
  <c r="J916" i="9"/>
  <c r="B916" i="9"/>
  <c r="A916" i="9"/>
  <c r="J915" i="9"/>
  <c r="B915" i="9" s="1"/>
  <c r="A915" i="9"/>
  <c r="J914" i="9"/>
  <c r="B914" i="9"/>
  <c r="A914" i="9"/>
  <c r="J913" i="9"/>
  <c r="B913" i="9" s="1"/>
  <c r="A913" i="9"/>
  <c r="J912" i="9"/>
  <c r="B912" i="9"/>
  <c r="A912" i="9"/>
  <c r="J911" i="9"/>
  <c r="B911" i="9" s="1"/>
  <c r="A911" i="9"/>
  <c r="J910" i="9"/>
  <c r="B910" i="9"/>
  <c r="A910" i="9"/>
  <c r="J909" i="9"/>
  <c r="B909" i="9" s="1"/>
  <c r="A909" i="9"/>
  <c r="J908" i="9"/>
  <c r="B908" i="9" s="1"/>
  <c r="A908" i="9"/>
  <c r="J907" i="9"/>
  <c r="B907" i="9"/>
  <c r="A907" i="9"/>
  <c r="J906" i="9"/>
  <c r="B906" i="9" s="1"/>
  <c r="A906" i="9"/>
  <c r="J905" i="9"/>
  <c r="B905" i="9" s="1"/>
  <c r="A905" i="9"/>
  <c r="J904" i="9"/>
  <c r="B904" i="9" s="1"/>
  <c r="A904" i="9"/>
  <c r="J903" i="9"/>
  <c r="B903" i="9" s="1"/>
  <c r="A903" i="9"/>
  <c r="J902" i="9"/>
  <c r="B902" i="9" s="1"/>
  <c r="A902" i="9"/>
  <c r="J901" i="9"/>
  <c r="B901" i="9" s="1"/>
  <c r="A901" i="9"/>
  <c r="J900" i="9"/>
  <c r="B900" i="9"/>
  <c r="A900" i="9"/>
  <c r="J899" i="9"/>
  <c r="B899" i="9" s="1"/>
  <c r="A899" i="9"/>
  <c r="J898" i="9"/>
  <c r="B898" i="9" s="1"/>
  <c r="A898" i="9"/>
  <c r="J897" i="9"/>
  <c r="B897" i="9"/>
  <c r="A897" i="9"/>
  <c r="J896" i="9"/>
  <c r="B896" i="9"/>
  <c r="A896" i="9"/>
  <c r="J895" i="9"/>
  <c r="B895" i="9"/>
  <c r="A895" i="9"/>
  <c r="J894" i="9"/>
  <c r="B894" i="9" s="1"/>
  <c r="A894" i="9"/>
  <c r="J893" i="9"/>
  <c r="B893" i="9" s="1"/>
  <c r="A893" i="9"/>
  <c r="J892" i="9"/>
  <c r="B892" i="9"/>
  <c r="A892" i="9"/>
  <c r="J891" i="9"/>
  <c r="B891" i="9" s="1"/>
  <c r="A891" i="9"/>
  <c r="J890" i="9"/>
  <c r="B890" i="9" s="1"/>
  <c r="A890" i="9"/>
  <c r="J889" i="9"/>
  <c r="B889" i="9" s="1"/>
  <c r="A889" i="9"/>
  <c r="J888" i="9"/>
  <c r="B888" i="9"/>
  <c r="A888" i="9"/>
  <c r="J887" i="9"/>
  <c r="B887" i="9" s="1"/>
  <c r="A887" i="9"/>
  <c r="J886" i="9"/>
  <c r="B886" i="9" s="1"/>
  <c r="A886" i="9"/>
  <c r="J885" i="9"/>
  <c r="B885" i="9"/>
  <c r="A885" i="9"/>
  <c r="J884" i="9"/>
  <c r="B884" i="9" s="1"/>
  <c r="A884" i="9"/>
  <c r="J883" i="9"/>
  <c r="B883" i="9" s="1"/>
  <c r="A883" i="9"/>
  <c r="J882" i="9"/>
  <c r="B882" i="9"/>
  <c r="A882" i="9"/>
  <c r="J881" i="9"/>
  <c r="B881" i="9" s="1"/>
  <c r="A881" i="9"/>
  <c r="J880" i="9"/>
  <c r="B880" i="9"/>
  <c r="A880" i="9"/>
  <c r="J879" i="9"/>
  <c r="B879" i="9" s="1"/>
  <c r="A879" i="9"/>
  <c r="J878" i="9"/>
  <c r="B878" i="9" s="1"/>
  <c r="A878" i="9"/>
  <c r="J877" i="9"/>
  <c r="B877" i="9"/>
  <c r="A877" i="9"/>
  <c r="J876" i="9"/>
  <c r="B876" i="9"/>
  <c r="A876" i="9"/>
  <c r="J875" i="9"/>
  <c r="B875" i="9" s="1"/>
  <c r="A875" i="9"/>
  <c r="J874" i="9"/>
  <c r="B874" i="9" s="1"/>
  <c r="A874" i="9"/>
  <c r="J873" i="9"/>
  <c r="B873" i="9"/>
  <c r="A873" i="9"/>
  <c r="J872" i="9"/>
  <c r="B872" i="9" s="1"/>
  <c r="A872" i="9"/>
  <c r="J871" i="9"/>
  <c r="B871" i="9" s="1"/>
  <c r="A871" i="9"/>
  <c r="J870" i="9"/>
  <c r="B870" i="9" s="1"/>
  <c r="A870" i="9"/>
  <c r="J869" i="9"/>
  <c r="B869" i="9" s="1"/>
  <c r="A869" i="9"/>
  <c r="J868" i="9"/>
  <c r="B868" i="9" s="1"/>
  <c r="A868" i="9"/>
  <c r="J867" i="9"/>
  <c r="B867" i="9" s="1"/>
  <c r="A867" i="9"/>
  <c r="J866" i="9"/>
  <c r="B866" i="9"/>
  <c r="A866" i="9"/>
  <c r="J865" i="9"/>
  <c r="B865" i="9" s="1"/>
  <c r="A865" i="9"/>
  <c r="J864" i="9"/>
  <c r="B864" i="9" s="1"/>
  <c r="A864" i="9"/>
  <c r="J863" i="9"/>
  <c r="B863" i="9" s="1"/>
  <c r="A863" i="9"/>
  <c r="J862" i="9"/>
  <c r="B862" i="9"/>
  <c r="A862" i="9"/>
  <c r="J861" i="9"/>
  <c r="B861" i="9" s="1"/>
  <c r="A861" i="9"/>
  <c r="J860" i="9"/>
  <c r="B860" i="9"/>
  <c r="A860" i="9"/>
  <c r="J859" i="9"/>
  <c r="B859" i="9" s="1"/>
  <c r="A859" i="9"/>
  <c r="J858" i="9"/>
  <c r="B858" i="9"/>
  <c r="A858" i="9"/>
  <c r="J857" i="9"/>
  <c r="B857" i="9" s="1"/>
  <c r="A857" i="9"/>
  <c r="J856" i="9"/>
  <c r="B856" i="9" s="1"/>
  <c r="A856" i="9"/>
  <c r="J855" i="9"/>
  <c r="B855" i="9" s="1"/>
  <c r="A855" i="9"/>
  <c r="J854" i="9"/>
  <c r="B854" i="9" s="1"/>
  <c r="A854" i="9"/>
  <c r="J853" i="9"/>
  <c r="B853" i="9" s="1"/>
  <c r="A853" i="9"/>
  <c r="J852" i="9"/>
  <c r="B852" i="9" s="1"/>
  <c r="A852" i="9"/>
  <c r="J851" i="9"/>
  <c r="B851" i="9" s="1"/>
  <c r="A851" i="9"/>
  <c r="J850" i="9"/>
  <c r="B850" i="9"/>
  <c r="A850" i="9"/>
  <c r="J849" i="9"/>
  <c r="B849" i="9"/>
  <c r="A849" i="9"/>
  <c r="J848" i="9"/>
  <c r="B848" i="9" s="1"/>
  <c r="A848" i="9"/>
  <c r="J847" i="9"/>
  <c r="B847" i="9" s="1"/>
  <c r="A847" i="9"/>
  <c r="J846" i="9"/>
  <c r="B846" i="9" s="1"/>
  <c r="A846" i="9"/>
  <c r="J845" i="9"/>
  <c r="B845" i="9" s="1"/>
  <c r="A845" i="9"/>
  <c r="J844" i="9"/>
  <c r="B844" i="9"/>
  <c r="A844" i="9"/>
  <c r="J843" i="9"/>
  <c r="B843" i="9"/>
  <c r="A843" i="9"/>
  <c r="J842" i="9"/>
  <c r="B842" i="9"/>
  <c r="A842" i="9"/>
  <c r="J841" i="9"/>
  <c r="B841" i="9" s="1"/>
  <c r="A841" i="9"/>
  <c r="J840" i="9"/>
  <c r="B840" i="9" s="1"/>
  <c r="A840" i="9"/>
  <c r="J839" i="9"/>
  <c r="B839" i="9" s="1"/>
  <c r="A839" i="9"/>
  <c r="J838" i="9"/>
  <c r="B838" i="9" s="1"/>
  <c r="A838" i="9"/>
  <c r="J837" i="9"/>
  <c r="B837" i="9"/>
  <c r="A837" i="9"/>
  <c r="J836" i="9"/>
  <c r="B836" i="9" s="1"/>
  <c r="A836" i="9"/>
  <c r="J835" i="9"/>
  <c r="B835" i="9" s="1"/>
  <c r="A835" i="9"/>
  <c r="J834" i="9"/>
  <c r="B834" i="9" s="1"/>
  <c r="A834" i="9"/>
  <c r="J833" i="9"/>
  <c r="B833" i="9" s="1"/>
  <c r="A833" i="9"/>
  <c r="J832" i="9"/>
  <c r="B832" i="9" s="1"/>
  <c r="A832" i="9"/>
  <c r="J831" i="9"/>
  <c r="B831" i="9" s="1"/>
  <c r="A831" i="9"/>
  <c r="J830" i="9"/>
  <c r="B830" i="9"/>
  <c r="A830" i="9"/>
  <c r="J829" i="9"/>
  <c r="B829" i="9"/>
  <c r="A829" i="9"/>
  <c r="J828" i="9"/>
  <c r="B828" i="9" s="1"/>
  <c r="A828" i="9"/>
  <c r="J827" i="9"/>
  <c r="B827" i="9" s="1"/>
  <c r="A827" i="9"/>
  <c r="J826" i="9"/>
  <c r="B826" i="9"/>
  <c r="A826" i="9"/>
  <c r="J825" i="9"/>
  <c r="B825" i="9"/>
  <c r="A825" i="9"/>
  <c r="J824" i="9"/>
  <c r="B824" i="9" s="1"/>
  <c r="A824" i="9"/>
  <c r="J823" i="9"/>
  <c r="B823" i="9" s="1"/>
  <c r="A823" i="9"/>
  <c r="J822" i="9"/>
  <c r="B822" i="9" s="1"/>
  <c r="A822" i="9"/>
  <c r="J821" i="9"/>
  <c r="B821" i="9" s="1"/>
  <c r="A821" i="9"/>
  <c r="J820" i="9"/>
  <c r="B820" i="9" s="1"/>
  <c r="A820" i="9"/>
  <c r="J819" i="9"/>
  <c r="B819" i="9" s="1"/>
  <c r="A819" i="9"/>
  <c r="J818" i="9"/>
  <c r="B818" i="9" s="1"/>
  <c r="A818" i="9"/>
  <c r="J817" i="9"/>
  <c r="B817" i="9" s="1"/>
  <c r="A817" i="9"/>
  <c r="J816" i="9"/>
  <c r="B816" i="9"/>
  <c r="A816" i="9"/>
  <c r="J815" i="9"/>
  <c r="B815" i="9" s="1"/>
  <c r="A815" i="9"/>
  <c r="J814" i="9"/>
  <c r="B814" i="9" s="1"/>
  <c r="A814" i="9"/>
  <c r="J813" i="9"/>
  <c r="B813" i="9" s="1"/>
  <c r="A813" i="9"/>
  <c r="J812" i="9"/>
  <c r="B812" i="9" s="1"/>
  <c r="A812" i="9"/>
  <c r="J811" i="9"/>
  <c r="B811" i="9" s="1"/>
  <c r="A811" i="9"/>
  <c r="J810" i="9"/>
  <c r="B810" i="9"/>
  <c r="A810" i="9"/>
  <c r="J809" i="9"/>
  <c r="B809" i="9" s="1"/>
  <c r="A809" i="9"/>
  <c r="J808" i="9"/>
  <c r="B808" i="9" s="1"/>
  <c r="A808" i="9"/>
  <c r="J807" i="9"/>
  <c r="B807" i="9"/>
  <c r="A807" i="9"/>
  <c r="J806" i="9"/>
  <c r="B806" i="9" s="1"/>
  <c r="A806" i="9"/>
  <c r="J805" i="9"/>
  <c r="B805" i="9" s="1"/>
  <c r="A805" i="9"/>
  <c r="J804" i="9"/>
  <c r="B804" i="9" s="1"/>
  <c r="A804" i="9"/>
  <c r="J803" i="9"/>
  <c r="B803" i="9" s="1"/>
  <c r="A803" i="9"/>
  <c r="J802" i="9"/>
  <c r="B802" i="9" s="1"/>
  <c r="A802" i="9"/>
  <c r="J801" i="9"/>
  <c r="B801" i="9" s="1"/>
  <c r="A801" i="9"/>
  <c r="J800" i="9"/>
  <c r="B800" i="9" s="1"/>
  <c r="A800" i="9"/>
  <c r="J799" i="9"/>
  <c r="B799" i="9" s="1"/>
  <c r="A799" i="9"/>
  <c r="J798" i="9"/>
  <c r="B798" i="9" s="1"/>
  <c r="A798" i="9"/>
  <c r="J797" i="9"/>
  <c r="B797" i="9" s="1"/>
  <c r="A797" i="9"/>
  <c r="J796" i="9"/>
  <c r="B796" i="9" s="1"/>
  <c r="A796" i="9"/>
  <c r="J795" i="9"/>
  <c r="B795" i="9" s="1"/>
  <c r="A795" i="9"/>
  <c r="J794" i="9"/>
  <c r="B794" i="9" s="1"/>
  <c r="A794" i="9"/>
  <c r="J793" i="9"/>
  <c r="B793" i="9"/>
  <c r="A793" i="9"/>
  <c r="J792" i="9"/>
  <c r="B792" i="9" s="1"/>
  <c r="A792" i="9"/>
  <c r="J791" i="9"/>
  <c r="B791" i="9" s="1"/>
  <c r="A791" i="9"/>
  <c r="J790" i="9"/>
  <c r="B790" i="9" s="1"/>
  <c r="A790" i="9"/>
  <c r="J789" i="9"/>
  <c r="B789" i="9"/>
  <c r="A789" i="9"/>
  <c r="J788" i="9"/>
  <c r="B788" i="9" s="1"/>
  <c r="A788" i="9"/>
  <c r="J787" i="9"/>
  <c r="B787" i="9" s="1"/>
  <c r="A787" i="9"/>
  <c r="J786" i="9"/>
  <c r="B786" i="9" s="1"/>
  <c r="A786" i="9"/>
  <c r="J785" i="9"/>
  <c r="B785" i="9" s="1"/>
  <c r="A785" i="9"/>
  <c r="J784" i="9"/>
  <c r="B784" i="9"/>
  <c r="A784" i="9"/>
  <c r="J783" i="9"/>
  <c r="B783" i="9" s="1"/>
  <c r="A783" i="9"/>
  <c r="J782" i="9"/>
  <c r="B782" i="9" s="1"/>
  <c r="A782" i="9"/>
  <c r="J781" i="9"/>
  <c r="B781" i="9" s="1"/>
  <c r="A781" i="9"/>
  <c r="J780" i="9"/>
  <c r="B780" i="9"/>
  <c r="A780" i="9"/>
  <c r="J779" i="9"/>
  <c r="B779" i="9" s="1"/>
  <c r="A779" i="9"/>
  <c r="J778" i="9"/>
  <c r="B778" i="9"/>
  <c r="A778" i="9"/>
  <c r="J777" i="9"/>
  <c r="B777" i="9"/>
  <c r="A777" i="9"/>
  <c r="J776" i="9"/>
  <c r="B776" i="9" s="1"/>
  <c r="A776" i="9"/>
  <c r="J775" i="9"/>
  <c r="B775" i="9" s="1"/>
  <c r="A775" i="9"/>
  <c r="J774" i="9"/>
  <c r="B774" i="9"/>
  <c r="A774" i="9"/>
  <c r="J773" i="9"/>
  <c r="B773" i="9" s="1"/>
  <c r="A773" i="9"/>
  <c r="J772" i="9"/>
  <c r="B772" i="9" s="1"/>
  <c r="A772" i="9"/>
  <c r="J771" i="9"/>
  <c r="B771" i="9"/>
  <c r="A771" i="9"/>
  <c r="J770" i="9"/>
  <c r="B770" i="9" s="1"/>
  <c r="A770" i="9"/>
  <c r="J769" i="9"/>
  <c r="B769" i="9" s="1"/>
  <c r="A769" i="9"/>
  <c r="J768" i="9"/>
  <c r="B768" i="9" s="1"/>
  <c r="A768" i="9"/>
  <c r="J767" i="9"/>
  <c r="B767" i="9" s="1"/>
  <c r="A767" i="9"/>
  <c r="J766" i="9"/>
  <c r="B766" i="9"/>
  <c r="A766" i="9"/>
  <c r="J765" i="9"/>
  <c r="B765" i="9"/>
  <c r="A765" i="9"/>
  <c r="J764" i="9"/>
  <c r="B764" i="9"/>
  <c r="A764" i="9"/>
  <c r="J763" i="9"/>
  <c r="B763" i="9" s="1"/>
  <c r="A763" i="9"/>
  <c r="J762" i="9"/>
  <c r="B762" i="9" s="1"/>
  <c r="A762" i="9"/>
  <c r="J761" i="9"/>
  <c r="B761" i="9" s="1"/>
  <c r="A761" i="9"/>
  <c r="J760" i="9"/>
  <c r="B760" i="9" s="1"/>
  <c r="A760" i="9"/>
  <c r="J759" i="9"/>
  <c r="B759" i="9" s="1"/>
  <c r="A759" i="9"/>
  <c r="J758" i="9"/>
  <c r="B758" i="9" s="1"/>
  <c r="A758" i="9"/>
  <c r="J757" i="9"/>
  <c r="B757" i="9" s="1"/>
  <c r="A757" i="9"/>
  <c r="J756" i="9"/>
  <c r="B756" i="9"/>
  <c r="A756" i="9"/>
  <c r="J755" i="9"/>
  <c r="B755" i="9" s="1"/>
  <c r="A755" i="9"/>
  <c r="J754" i="9"/>
  <c r="B754" i="9" s="1"/>
  <c r="A754" i="9"/>
  <c r="J753" i="9"/>
  <c r="B753" i="9"/>
  <c r="A753" i="9"/>
  <c r="J752" i="9"/>
  <c r="B752" i="9" s="1"/>
  <c r="A752" i="9"/>
  <c r="J751" i="9"/>
  <c r="B751" i="9"/>
  <c r="A751" i="9"/>
  <c r="J750" i="9"/>
  <c r="B750" i="9"/>
  <c r="A750" i="9"/>
  <c r="J749" i="9"/>
  <c r="B749" i="9" s="1"/>
  <c r="A749" i="9"/>
  <c r="J748" i="9"/>
  <c r="B748" i="9"/>
  <c r="A748" i="9"/>
  <c r="J747" i="9"/>
  <c r="B747" i="9" s="1"/>
  <c r="A747" i="9"/>
  <c r="J746" i="9"/>
  <c r="B746" i="9"/>
  <c r="A746" i="9"/>
  <c r="J745" i="9"/>
  <c r="B745" i="9" s="1"/>
  <c r="A745" i="9"/>
  <c r="J744" i="9"/>
  <c r="B744" i="9" s="1"/>
  <c r="A744" i="9"/>
  <c r="J743" i="9"/>
  <c r="B743" i="9" s="1"/>
  <c r="A743" i="9"/>
  <c r="J742" i="9"/>
  <c r="B742" i="9"/>
  <c r="A742" i="9"/>
  <c r="J741" i="9"/>
  <c r="B741" i="9" s="1"/>
  <c r="A741" i="9"/>
  <c r="J740" i="9"/>
  <c r="B740" i="9" s="1"/>
  <c r="A740" i="9"/>
  <c r="J739" i="9"/>
  <c r="B739" i="9" s="1"/>
  <c r="A739" i="9"/>
  <c r="J738" i="9"/>
  <c r="B738" i="9" s="1"/>
  <c r="A738" i="9"/>
  <c r="J737" i="9"/>
  <c r="B737" i="9" s="1"/>
  <c r="A737" i="9"/>
  <c r="J736" i="9"/>
  <c r="B736" i="9" s="1"/>
  <c r="A736" i="9"/>
  <c r="J735" i="9"/>
  <c r="B735" i="9"/>
  <c r="A735" i="9"/>
  <c r="J734" i="9"/>
  <c r="B734" i="9"/>
  <c r="A734" i="9"/>
  <c r="J733" i="9"/>
  <c r="B733" i="9" s="1"/>
  <c r="A733" i="9"/>
  <c r="J732" i="9"/>
  <c r="B732" i="9" s="1"/>
  <c r="A732" i="9"/>
  <c r="J731" i="9"/>
  <c r="B731" i="9" s="1"/>
  <c r="A731" i="9"/>
  <c r="J730" i="9"/>
  <c r="B730" i="9" s="1"/>
  <c r="A730" i="9"/>
  <c r="J729" i="9"/>
  <c r="B729" i="9" s="1"/>
  <c r="A729" i="9"/>
  <c r="J728" i="9"/>
  <c r="B728" i="9"/>
  <c r="A728" i="9"/>
  <c r="J727" i="9"/>
  <c r="B727" i="9" s="1"/>
  <c r="A727" i="9"/>
  <c r="J726" i="9"/>
  <c r="B726" i="9"/>
  <c r="A726" i="9"/>
  <c r="J725" i="9"/>
  <c r="B725" i="9" s="1"/>
  <c r="A725" i="9"/>
  <c r="J724" i="9"/>
  <c r="B724" i="9" s="1"/>
  <c r="A724" i="9"/>
  <c r="J723" i="9"/>
  <c r="B723" i="9" s="1"/>
  <c r="A723" i="9"/>
  <c r="J722" i="9"/>
  <c r="B722" i="9"/>
  <c r="A722" i="9"/>
  <c r="J721" i="9"/>
  <c r="B721" i="9"/>
  <c r="A721" i="9"/>
  <c r="J720" i="9"/>
  <c r="B720" i="9" s="1"/>
  <c r="A720" i="9"/>
  <c r="J719" i="9"/>
  <c r="B719" i="9" s="1"/>
  <c r="A719" i="9"/>
  <c r="J718" i="9"/>
  <c r="B718" i="9" s="1"/>
  <c r="A718" i="9"/>
  <c r="J717" i="9"/>
  <c r="B717" i="9" s="1"/>
  <c r="A717" i="9"/>
  <c r="J716" i="9"/>
  <c r="B716" i="9"/>
  <c r="A716" i="9"/>
  <c r="J715" i="9"/>
  <c r="B715" i="9" s="1"/>
  <c r="A715" i="9"/>
  <c r="J714" i="9"/>
  <c r="B714" i="9"/>
  <c r="A714" i="9"/>
  <c r="J713" i="9"/>
  <c r="B713" i="9" s="1"/>
  <c r="A713" i="9"/>
  <c r="J712" i="9"/>
  <c r="B712" i="9" s="1"/>
  <c r="A712" i="9"/>
  <c r="J711" i="9"/>
  <c r="B711" i="9" s="1"/>
  <c r="A711" i="9"/>
  <c r="J710" i="9"/>
  <c r="B710" i="9" s="1"/>
  <c r="A710" i="9"/>
  <c r="J709" i="9"/>
  <c r="B709" i="9"/>
  <c r="A709" i="9"/>
  <c r="J708" i="9"/>
  <c r="B708" i="9" s="1"/>
  <c r="A708" i="9"/>
  <c r="J707" i="9"/>
  <c r="B707" i="9" s="1"/>
  <c r="A707" i="9"/>
  <c r="J706" i="9"/>
  <c r="B706" i="9" s="1"/>
  <c r="A706" i="9"/>
  <c r="J705" i="9"/>
  <c r="B705" i="9" s="1"/>
  <c r="A705" i="9"/>
  <c r="J704" i="9"/>
  <c r="B704" i="9"/>
  <c r="A704" i="9"/>
  <c r="J703" i="9"/>
  <c r="B703" i="9" s="1"/>
  <c r="A703" i="9"/>
  <c r="J702" i="9"/>
  <c r="B702" i="9" s="1"/>
  <c r="A702" i="9"/>
  <c r="J701" i="9"/>
  <c r="B701" i="9" s="1"/>
  <c r="A701" i="9"/>
  <c r="J700" i="9"/>
  <c r="B700" i="9"/>
  <c r="A700" i="9"/>
  <c r="J699" i="9"/>
  <c r="B699" i="9"/>
  <c r="A699" i="9"/>
  <c r="J698" i="9"/>
  <c r="B698" i="9" s="1"/>
  <c r="A698" i="9"/>
  <c r="J697" i="9"/>
  <c r="B697" i="9" s="1"/>
  <c r="A697" i="9"/>
  <c r="J696" i="9"/>
  <c r="B696" i="9" s="1"/>
  <c r="A696" i="9"/>
  <c r="J695" i="9"/>
  <c r="B695" i="9" s="1"/>
  <c r="A695" i="9"/>
  <c r="J694" i="9"/>
  <c r="B694" i="9" s="1"/>
  <c r="A694" i="9"/>
  <c r="J693" i="9"/>
  <c r="B693" i="9" s="1"/>
  <c r="A693" i="9"/>
  <c r="J692" i="9"/>
  <c r="B692" i="9" s="1"/>
  <c r="A692" i="9"/>
  <c r="J691" i="9"/>
  <c r="B691" i="9"/>
  <c r="A691" i="9"/>
  <c r="J690" i="9"/>
  <c r="B690" i="9" s="1"/>
  <c r="A690" i="9"/>
  <c r="J689" i="9"/>
  <c r="B689" i="9" s="1"/>
  <c r="A689" i="9"/>
  <c r="J688" i="9"/>
  <c r="B688" i="9" s="1"/>
  <c r="A688" i="9"/>
  <c r="J687" i="9"/>
  <c r="B687" i="9" s="1"/>
  <c r="A687" i="9"/>
  <c r="J686" i="9"/>
  <c r="B686" i="9" s="1"/>
  <c r="A686" i="9"/>
  <c r="J685" i="9"/>
  <c r="B685" i="9"/>
  <c r="A685" i="9"/>
  <c r="J684" i="9"/>
  <c r="B684" i="9" s="1"/>
  <c r="A684" i="9"/>
  <c r="J683" i="9"/>
  <c r="B683" i="9" s="1"/>
  <c r="A683" i="9"/>
  <c r="J682" i="9"/>
  <c r="B682" i="9"/>
  <c r="A682" i="9"/>
  <c r="J681" i="9"/>
  <c r="B681" i="9" s="1"/>
  <c r="A681" i="9"/>
  <c r="J680" i="9"/>
  <c r="B680" i="9"/>
  <c r="A680" i="9"/>
  <c r="J679" i="9"/>
  <c r="B679" i="9" s="1"/>
  <c r="A679" i="9"/>
  <c r="J678" i="9"/>
  <c r="B678" i="9"/>
  <c r="A678" i="9"/>
  <c r="J677" i="9"/>
  <c r="B677" i="9" s="1"/>
  <c r="A677" i="9"/>
  <c r="J676" i="9"/>
  <c r="B676" i="9" s="1"/>
  <c r="A676" i="9"/>
  <c r="J675" i="9"/>
  <c r="B675" i="9"/>
  <c r="A675" i="9"/>
  <c r="J674" i="9"/>
  <c r="B674" i="9" s="1"/>
  <c r="A674" i="9"/>
  <c r="J673" i="9"/>
  <c r="B673" i="9" s="1"/>
  <c r="A673" i="9"/>
  <c r="J672" i="9"/>
  <c r="B672" i="9" s="1"/>
  <c r="A672" i="9"/>
  <c r="J671" i="9"/>
  <c r="B671" i="9" s="1"/>
  <c r="A671" i="9"/>
  <c r="J670" i="9"/>
  <c r="B670" i="9"/>
  <c r="A670" i="9"/>
  <c r="J669" i="9"/>
  <c r="B669" i="9" s="1"/>
  <c r="A669" i="9"/>
  <c r="J668" i="9"/>
  <c r="B668" i="9" s="1"/>
  <c r="A668" i="9"/>
  <c r="J667" i="9"/>
  <c r="B667" i="9"/>
  <c r="A667" i="9"/>
  <c r="J666" i="9"/>
  <c r="B666" i="9" s="1"/>
  <c r="A666" i="9"/>
  <c r="J665" i="9"/>
  <c r="B665" i="9" s="1"/>
  <c r="A665" i="9"/>
  <c r="J664" i="9"/>
  <c r="B664" i="9" s="1"/>
  <c r="A664" i="9"/>
  <c r="J663" i="9"/>
  <c r="B663" i="9" s="1"/>
  <c r="A663" i="9"/>
  <c r="J662" i="9"/>
  <c r="B662" i="9" s="1"/>
  <c r="A662" i="9"/>
  <c r="J661" i="9"/>
  <c r="B661" i="9"/>
  <c r="A661" i="9"/>
  <c r="J660" i="9"/>
  <c r="B660" i="9"/>
  <c r="A660" i="9"/>
  <c r="J659" i="9"/>
  <c r="B659" i="9" s="1"/>
  <c r="A659" i="9"/>
  <c r="J658" i="9"/>
  <c r="B658" i="9" s="1"/>
  <c r="A658" i="9"/>
  <c r="J657" i="9"/>
  <c r="B657" i="9"/>
  <c r="A657" i="9"/>
  <c r="J656" i="9"/>
  <c r="B656" i="9" s="1"/>
  <c r="A656" i="9"/>
  <c r="J655" i="9"/>
  <c r="B655" i="9" s="1"/>
  <c r="A655" i="9"/>
  <c r="J654" i="9"/>
  <c r="B654" i="9" s="1"/>
  <c r="A654" i="9"/>
  <c r="J653" i="9"/>
  <c r="B653" i="9" s="1"/>
  <c r="A653" i="9"/>
  <c r="J652" i="9"/>
  <c r="B652" i="9"/>
  <c r="A652" i="9"/>
  <c r="J651" i="9"/>
  <c r="B651" i="9"/>
  <c r="A651" i="9"/>
  <c r="J650" i="9"/>
  <c r="B650" i="9" s="1"/>
  <c r="A650" i="9"/>
  <c r="J649" i="9"/>
  <c r="B649" i="9" s="1"/>
  <c r="A649" i="9"/>
  <c r="J648" i="9"/>
  <c r="B648" i="9" s="1"/>
  <c r="A648" i="9"/>
  <c r="J647" i="9"/>
  <c r="B647" i="9" s="1"/>
  <c r="A647" i="9"/>
  <c r="J646" i="9"/>
  <c r="B646" i="9"/>
  <c r="A646" i="9"/>
  <c r="J645" i="9"/>
  <c r="B645" i="9" s="1"/>
  <c r="A645" i="9"/>
  <c r="J644" i="9"/>
  <c r="B644" i="9"/>
  <c r="A644" i="9"/>
  <c r="J643" i="9"/>
  <c r="B643" i="9" s="1"/>
  <c r="A643" i="9"/>
  <c r="J642" i="9"/>
  <c r="B642" i="9" s="1"/>
  <c r="A642" i="9"/>
  <c r="J641" i="9"/>
  <c r="B641" i="9" s="1"/>
  <c r="A641" i="9"/>
  <c r="J640" i="9"/>
  <c r="B640" i="9" s="1"/>
  <c r="A640" i="9"/>
  <c r="J639" i="9"/>
  <c r="B639" i="9" s="1"/>
  <c r="A639" i="9"/>
  <c r="J638" i="9"/>
  <c r="B638" i="9"/>
  <c r="A638" i="9"/>
  <c r="J637" i="9"/>
  <c r="B637" i="9"/>
  <c r="A637" i="9"/>
  <c r="J636" i="9"/>
  <c r="B636" i="9" s="1"/>
  <c r="A636" i="9"/>
  <c r="J635" i="9"/>
  <c r="B635" i="9" s="1"/>
  <c r="A635" i="9"/>
  <c r="J634" i="9"/>
  <c r="B634" i="9"/>
  <c r="A634" i="9"/>
  <c r="J633" i="9"/>
  <c r="B633" i="9"/>
  <c r="A633" i="9"/>
  <c r="J632" i="9"/>
  <c r="B632" i="9" s="1"/>
  <c r="A632" i="9"/>
  <c r="J631" i="9"/>
  <c r="B631" i="9"/>
  <c r="A631" i="9"/>
  <c r="J630" i="9"/>
  <c r="B630" i="9" s="1"/>
  <c r="A630" i="9"/>
  <c r="J629" i="9"/>
  <c r="B629" i="9" s="1"/>
  <c r="A629" i="9"/>
  <c r="J628" i="9"/>
  <c r="B628" i="9"/>
  <c r="A628" i="9"/>
  <c r="J627" i="9"/>
  <c r="B627" i="9"/>
  <c r="A627" i="9"/>
  <c r="J626" i="9"/>
  <c r="B626" i="9" s="1"/>
  <c r="A626" i="9"/>
  <c r="J625" i="9"/>
  <c r="B625" i="9" s="1"/>
  <c r="A625" i="9"/>
  <c r="J624" i="9"/>
  <c r="B624" i="9" s="1"/>
  <c r="A624" i="9"/>
  <c r="J623" i="9"/>
  <c r="B623" i="9" s="1"/>
  <c r="A623" i="9"/>
  <c r="J622" i="9"/>
  <c r="B622" i="9" s="1"/>
  <c r="A622" i="9"/>
  <c r="J621" i="9"/>
  <c r="B621" i="9"/>
  <c r="A621" i="9"/>
  <c r="J620" i="9"/>
  <c r="B620" i="9" s="1"/>
  <c r="A620" i="9"/>
  <c r="J619" i="9"/>
  <c r="B619" i="9"/>
  <c r="A619" i="9"/>
  <c r="J618" i="9"/>
  <c r="B618" i="9"/>
  <c r="A618" i="9"/>
  <c r="J617" i="9"/>
  <c r="B617" i="9" s="1"/>
  <c r="A617" i="9"/>
  <c r="J616" i="9"/>
  <c r="B616" i="9"/>
  <c r="A616" i="9"/>
  <c r="J615" i="9"/>
  <c r="B615" i="9"/>
  <c r="A615" i="9"/>
  <c r="J614" i="9"/>
  <c r="B614" i="9" s="1"/>
  <c r="A614" i="9"/>
  <c r="J613" i="9"/>
  <c r="B613" i="9" s="1"/>
  <c r="A613" i="9"/>
  <c r="J612" i="9"/>
  <c r="B612" i="9" s="1"/>
  <c r="A612" i="9"/>
  <c r="J611" i="9"/>
  <c r="B611" i="9" s="1"/>
  <c r="A611" i="9"/>
  <c r="J610" i="9"/>
  <c r="B610" i="9" s="1"/>
  <c r="A610" i="9"/>
  <c r="J609" i="9"/>
  <c r="B609" i="9"/>
  <c r="A609" i="9"/>
  <c r="J608" i="9"/>
  <c r="B608" i="9" s="1"/>
  <c r="A608" i="9"/>
  <c r="J607" i="9"/>
  <c r="B607" i="9"/>
  <c r="A607" i="9"/>
  <c r="J606" i="9"/>
  <c r="B606" i="9" s="1"/>
  <c r="A606" i="9"/>
  <c r="J605" i="9"/>
  <c r="B605" i="9" s="1"/>
  <c r="A605" i="9"/>
  <c r="J604" i="9"/>
  <c r="B604" i="9"/>
  <c r="A604" i="9"/>
  <c r="J603" i="9"/>
  <c r="B603" i="9" s="1"/>
  <c r="A603" i="9"/>
  <c r="J602" i="9"/>
  <c r="B602" i="9"/>
  <c r="A602" i="9"/>
  <c r="J601" i="9"/>
  <c r="B601" i="9" s="1"/>
  <c r="A601" i="9"/>
  <c r="J600" i="9"/>
  <c r="B600" i="9" s="1"/>
  <c r="A600" i="9"/>
  <c r="J599" i="9"/>
  <c r="B599" i="9" s="1"/>
  <c r="A599" i="9"/>
  <c r="J598" i="9"/>
  <c r="B598" i="9" s="1"/>
  <c r="A598" i="9"/>
  <c r="J597" i="9"/>
  <c r="B597" i="9" s="1"/>
  <c r="A597" i="9"/>
  <c r="J596" i="9"/>
  <c r="B596" i="9"/>
  <c r="A596" i="9"/>
  <c r="J595" i="9"/>
  <c r="B595" i="9"/>
  <c r="A595" i="9"/>
  <c r="J594" i="9"/>
  <c r="B594" i="9" s="1"/>
  <c r="A594" i="9"/>
  <c r="J593" i="9"/>
  <c r="B593" i="9" s="1"/>
  <c r="A593" i="9"/>
  <c r="J592" i="9"/>
  <c r="B592" i="9" s="1"/>
  <c r="A592" i="9"/>
  <c r="J591" i="9"/>
  <c r="B591" i="9" s="1"/>
  <c r="A591" i="9"/>
  <c r="J590" i="9"/>
  <c r="B590" i="9" s="1"/>
  <c r="A590" i="9"/>
  <c r="J589" i="9"/>
  <c r="B589" i="9"/>
  <c r="A589" i="9"/>
  <c r="J588" i="9"/>
  <c r="B588" i="9"/>
  <c r="A588" i="9"/>
  <c r="J587" i="9"/>
  <c r="B587" i="9" s="1"/>
  <c r="A587" i="9"/>
  <c r="J586" i="9"/>
  <c r="B586" i="9" s="1"/>
  <c r="A586" i="9"/>
  <c r="J585" i="9"/>
  <c r="B585" i="9" s="1"/>
  <c r="A585" i="9"/>
  <c r="J584" i="9"/>
  <c r="B584" i="9" s="1"/>
  <c r="A584" i="9"/>
  <c r="J583" i="9"/>
  <c r="B583" i="9" s="1"/>
  <c r="A583" i="9"/>
  <c r="J582" i="9"/>
  <c r="B582" i="9"/>
  <c r="A582" i="9"/>
  <c r="J581" i="9"/>
  <c r="B581" i="9" s="1"/>
  <c r="A581" i="9"/>
  <c r="J580" i="9"/>
  <c r="B580" i="9" s="1"/>
  <c r="A580" i="9"/>
  <c r="J579" i="9"/>
  <c r="B579" i="9" s="1"/>
  <c r="A579" i="9"/>
  <c r="J578" i="9"/>
  <c r="B578" i="9" s="1"/>
  <c r="A578" i="9"/>
  <c r="J577" i="9"/>
  <c r="B577" i="9" s="1"/>
  <c r="A577" i="9"/>
  <c r="J576" i="9"/>
  <c r="B576" i="9"/>
  <c r="A576" i="9"/>
  <c r="J575" i="9"/>
  <c r="B575" i="9" s="1"/>
  <c r="A575" i="9"/>
  <c r="J574" i="9"/>
  <c r="B574" i="9" s="1"/>
  <c r="A574" i="9"/>
  <c r="J573" i="9"/>
  <c r="B573" i="9"/>
  <c r="A573" i="9"/>
  <c r="J572" i="9"/>
  <c r="B572" i="9" s="1"/>
  <c r="A572" i="9"/>
  <c r="J571" i="9"/>
  <c r="B571" i="9" s="1"/>
  <c r="A571" i="9"/>
  <c r="J570" i="9"/>
  <c r="B570" i="9" s="1"/>
  <c r="A570" i="9"/>
  <c r="J569" i="9"/>
  <c r="B569" i="9" s="1"/>
  <c r="A569" i="9"/>
  <c r="J568" i="9"/>
  <c r="B568" i="9" s="1"/>
  <c r="A568" i="9"/>
  <c r="J567" i="9"/>
  <c r="B567" i="9" s="1"/>
  <c r="A567" i="9"/>
  <c r="J566" i="9"/>
  <c r="B566" i="9"/>
  <c r="A566" i="9"/>
  <c r="J565" i="9"/>
  <c r="B565" i="9" s="1"/>
  <c r="A565" i="9"/>
  <c r="J564" i="9"/>
  <c r="B564" i="9" s="1"/>
  <c r="A564" i="9"/>
  <c r="J563" i="9"/>
  <c r="B563" i="9" s="1"/>
  <c r="A563" i="9"/>
  <c r="J562" i="9"/>
  <c r="B562" i="9"/>
  <c r="A562" i="9"/>
  <c r="J561" i="9"/>
  <c r="B561" i="9" s="1"/>
  <c r="A561" i="9"/>
  <c r="J560" i="9"/>
  <c r="B560" i="9" s="1"/>
  <c r="A560" i="9"/>
  <c r="J559" i="9"/>
  <c r="B559" i="9" s="1"/>
  <c r="A559" i="9"/>
  <c r="J558" i="9"/>
  <c r="B558" i="9" s="1"/>
  <c r="A558" i="9"/>
  <c r="J557" i="9"/>
  <c r="B557" i="9" s="1"/>
  <c r="A557" i="9"/>
  <c r="J556" i="9"/>
  <c r="B556" i="9" s="1"/>
  <c r="A556" i="9"/>
  <c r="J555" i="9"/>
  <c r="B555" i="9" s="1"/>
  <c r="A555" i="9"/>
  <c r="J554" i="9"/>
  <c r="B554" i="9"/>
  <c r="A554" i="9"/>
  <c r="J553" i="9"/>
  <c r="B553" i="9"/>
  <c r="A553" i="9"/>
  <c r="J552" i="9"/>
  <c r="B552" i="9"/>
  <c r="A552" i="9"/>
  <c r="J551" i="9"/>
  <c r="B551" i="9" s="1"/>
  <c r="A551" i="9"/>
  <c r="J550" i="9"/>
  <c r="B550" i="9" s="1"/>
  <c r="A550" i="9"/>
  <c r="J549" i="9"/>
  <c r="B549" i="9" s="1"/>
  <c r="A549" i="9"/>
  <c r="J548" i="9"/>
  <c r="B548" i="9" s="1"/>
  <c r="A548" i="9"/>
  <c r="J547" i="9"/>
  <c r="B547" i="9" s="1"/>
  <c r="A547" i="9"/>
  <c r="J546" i="9"/>
  <c r="B546" i="9" s="1"/>
  <c r="A546" i="9"/>
  <c r="J545" i="9"/>
  <c r="B545" i="9" s="1"/>
  <c r="A545" i="9"/>
  <c r="J544" i="9"/>
  <c r="B544" i="9"/>
  <c r="A544" i="9"/>
  <c r="J543" i="9"/>
  <c r="B543" i="9" s="1"/>
  <c r="A543" i="9"/>
  <c r="J542" i="9"/>
  <c r="B542" i="9"/>
  <c r="A542" i="9"/>
  <c r="J541" i="9"/>
  <c r="B541" i="9" s="1"/>
  <c r="A541" i="9"/>
  <c r="J540" i="9"/>
  <c r="B540" i="9" s="1"/>
  <c r="A540" i="9"/>
  <c r="J539" i="9"/>
  <c r="B539" i="9" s="1"/>
  <c r="A539" i="9"/>
  <c r="J538" i="9"/>
  <c r="B538" i="9"/>
  <c r="A538" i="9"/>
  <c r="J537" i="9"/>
  <c r="B537" i="9" s="1"/>
  <c r="A537" i="9"/>
  <c r="J536" i="9"/>
  <c r="B536" i="9"/>
  <c r="A536" i="9"/>
  <c r="J535" i="9"/>
  <c r="B535" i="9" s="1"/>
  <c r="A535" i="9"/>
  <c r="J534" i="9"/>
  <c r="B534" i="9" s="1"/>
  <c r="A534" i="9"/>
  <c r="J533" i="9"/>
  <c r="B533" i="9" s="1"/>
  <c r="A533" i="9"/>
  <c r="J532" i="9"/>
  <c r="B532" i="9" s="1"/>
  <c r="A532" i="9"/>
  <c r="J531" i="9"/>
  <c r="B531" i="9"/>
  <c r="A531" i="9"/>
  <c r="J530" i="9"/>
  <c r="B530" i="9" s="1"/>
  <c r="A530" i="9"/>
  <c r="J529" i="9"/>
  <c r="B529" i="9"/>
  <c r="A529" i="9"/>
  <c r="J528" i="9"/>
  <c r="B528" i="9" s="1"/>
  <c r="A528" i="9"/>
  <c r="J527" i="9"/>
  <c r="B527" i="9" s="1"/>
  <c r="A527" i="9"/>
  <c r="J526" i="9"/>
  <c r="B526" i="9" s="1"/>
  <c r="A526" i="9"/>
  <c r="J525" i="9"/>
  <c r="B525" i="9"/>
  <c r="A525" i="9"/>
  <c r="J524" i="9"/>
  <c r="B524" i="9" s="1"/>
  <c r="A524" i="9"/>
  <c r="J523" i="9"/>
  <c r="B523" i="9"/>
  <c r="A523" i="9"/>
  <c r="J522" i="9"/>
  <c r="B522" i="9" s="1"/>
  <c r="A522" i="9"/>
  <c r="J521" i="9"/>
  <c r="B521" i="9" s="1"/>
  <c r="A521" i="9"/>
  <c r="J520" i="9"/>
  <c r="B520" i="9" s="1"/>
  <c r="A520" i="9"/>
  <c r="J519" i="9"/>
  <c r="B519" i="9" s="1"/>
  <c r="A519" i="9"/>
  <c r="J518" i="9"/>
  <c r="B518" i="9" s="1"/>
  <c r="A518" i="9"/>
  <c r="J517" i="9"/>
  <c r="B517" i="9"/>
  <c r="A517" i="9"/>
  <c r="J516" i="9"/>
  <c r="B516" i="9" s="1"/>
  <c r="A516" i="9"/>
  <c r="J515" i="9"/>
  <c r="B515" i="9" s="1"/>
  <c r="A515" i="9"/>
  <c r="J514" i="9"/>
  <c r="B514" i="9" s="1"/>
  <c r="A514" i="9"/>
  <c r="J513" i="9"/>
  <c r="B513" i="9"/>
  <c r="A513" i="9"/>
  <c r="J512" i="9"/>
  <c r="B512" i="9"/>
  <c r="A512" i="9"/>
  <c r="J511" i="9"/>
  <c r="B511" i="9" s="1"/>
  <c r="A511" i="9"/>
  <c r="J510" i="9"/>
  <c r="B510" i="9" s="1"/>
  <c r="A510" i="9"/>
  <c r="J509" i="9"/>
  <c r="B509" i="9" s="1"/>
  <c r="A509" i="9"/>
  <c r="J508" i="9"/>
  <c r="B508" i="9" s="1"/>
  <c r="A508" i="9"/>
  <c r="J507" i="9"/>
  <c r="B507" i="9" s="1"/>
  <c r="A507" i="9"/>
  <c r="J506" i="9"/>
  <c r="B506" i="9" s="1"/>
  <c r="A506" i="9"/>
  <c r="J505" i="9"/>
  <c r="B505" i="9"/>
  <c r="A505" i="9"/>
  <c r="J504" i="9"/>
  <c r="B504" i="9" s="1"/>
  <c r="A504" i="9"/>
  <c r="J503" i="9"/>
  <c r="B503" i="9" s="1"/>
  <c r="A503" i="9"/>
  <c r="J502" i="9"/>
  <c r="B502" i="9"/>
  <c r="A502" i="9"/>
  <c r="J501" i="9"/>
  <c r="B501" i="9" s="1"/>
  <c r="A501" i="9"/>
  <c r="J500" i="9"/>
  <c r="B500" i="9" s="1"/>
  <c r="A500" i="9"/>
  <c r="J499" i="9"/>
  <c r="B499" i="9" s="1"/>
  <c r="A499" i="9"/>
  <c r="J498" i="9"/>
  <c r="B498" i="9" s="1"/>
  <c r="A498" i="9"/>
  <c r="J497" i="9"/>
  <c r="B497" i="9" s="1"/>
  <c r="A497" i="9"/>
  <c r="J496" i="9"/>
  <c r="B496" i="9" s="1"/>
  <c r="A496" i="9"/>
  <c r="J495" i="9"/>
  <c r="B495" i="9"/>
  <c r="A495" i="9"/>
  <c r="J494" i="9"/>
  <c r="B494" i="9" s="1"/>
  <c r="A494" i="9"/>
  <c r="J493" i="9"/>
  <c r="B493" i="9" s="1"/>
  <c r="A493" i="9"/>
  <c r="J492" i="9"/>
  <c r="B492" i="9" s="1"/>
  <c r="A492" i="9"/>
  <c r="J491" i="9"/>
  <c r="B491" i="9" s="1"/>
  <c r="A491" i="9"/>
  <c r="J490" i="9"/>
  <c r="B490" i="9" s="1"/>
  <c r="A490" i="9"/>
  <c r="J489" i="9"/>
  <c r="B489" i="9"/>
  <c r="A489" i="9"/>
  <c r="J488" i="9"/>
  <c r="B488" i="9" s="1"/>
  <c r="A488" i="9"/>
  <c r="J487" i="9"/>
  <c r="B487" i="9" s="1"/>
  <c r="A487" i="9"/>
  <c r="J486" i="9"/>
  <c r="B486" i="9" s="1"/>
  <c r="A486" i="9"/>
  <c r="J485" i="9"/>
  <c r="B485" i="9" s="1"/>
  <c r="A485" i="9"/>
  <c r="J484" i="9"/>
  <c r="B484" i="9" s="1"/>
  <c r="A484" i="9"/>
  <c r="J483" i="9"/>
  <c r="B483" i="9"/>
  <c r="A483" i="9"/>
  <c r="J482" i="9"/>
  <c r="B482" i="9"/>
  <c r="A482" i="9"/>
  <c r="J481" i="9"/>
  <c r="B481" i="9" s="1"/>
  <c r="A481" i="9"/>
  <c r="J480" i="9"/>
  <c r="B480" i="9" s="1"/>
  <c r="A480" i="9"/>
  <c r="J479" i="9"/>
  <c r="B479" i="9" s="1"/>
  <c r="A479" i="9"/>
  <c r="J478" i="9"/>
  <c r="B478" i="9" s="1"/>
  <c r="A478" i="9"/>
  <c r="J477" i="9"/>
  <c r="B477" i="9" s="1"/>
  <c r="A477" i="9"/>
  <c r="J476" i="9"/>
  <c r="B476" i="9" s="1"/>
  <c r="A476" i="9"/>
  <c r="J475" i="9"/>
  <c r="B475" i="9"/>
  <c r="A475" i="9"/>
  <c r="J474" i="9"/>
  <c r="B474" i="9" s="1"/>
  <c r="A474" i="9"/>
  <c r="J473" i="9"/>
  <c r="B473" i="9" s="1"/>
  <c r="A473" i="9"/>
  <c r="J472" i="9"/>
  <c r="B472" i="9" s="1"/>
  <c r="A472" i="9"/>
  <c r="J471" i="9"/>
  <c r="B471" i="9"/>
  <c r="A471" i="9"/>
  <c r="J470" i="9"/>
  <c r="B470" i="9" s="1"/>
  <c r="A470" i="9"/>
  <c r="J469" i="9"/>
  <c r="B469" i="9"/>
  <c r="A469" i="9"/>
  <c r="J468" i="9"/>
  <c r="B468" i="9" s="1"/>
  <c r="A468" i="9"/>
  <c r="J467" i="9"/>
  <c r="B467" i="9" s="1"/>
  <c r="A467" i="9"/>
  <c r="J466" i="9"/>
  <c r="B466" i="9" s="1"/>
  <c r="A466" i="9"/>
  <c r="J465" i="9"/>
  <c r="B465" i="9" s="1"/>
  <c r="A465" i="9"/>
  <c r="J464" i="9"/>
  <c r="B464" i="9" s="1"/>
  <c r="A464" i="9"/>
  <c r="J463" i="9"/>
  <c r="B463" i="9"/>
  <c r="A463" i="9"/>
  <c r="J462" i="9"/>
  <c r="B462" i="9" s="1"/>
  <c r="A462" i="9"/>
  <c r="J461" i="9"/>
  <c r="B461" i="9" s="1"/>
  <c r="A461" i="9"/>
  <c r="J460" i="9"/>
  <c r="B460" i="9" s="1"/>
  <c r="A460" i="9"/>
  <c r="J459" i="9"/>
  <c r="B459" i="9"/>
  <c r="A459" i="9"/>
  <c r="J458" i="9"/>
  <c r="B458" i="9" s="1"/>
  <c r="A458" i="9"/>
  <c r="J457" i="9"/>
  <c r="B457" i="9" s="1"/>
  <c r="A457" i="9"/>
  <c r="J456" i="9"/>
  <c r="B456" i="9" s="1"/>
  <c r="A456" i="9"/>
  <c r="J455" i="9"/>
  <c r="B455" i="9" s="1"/>
  <c r="A455" i="9"/>
  <c r="J454" i="9"/>
  <c r="B454" i="9" s="1"/>
  <c r="A454" i="9"/>
  <c r="J453" i="9"/>
  <c r="B453" i="9"/>
  <c r="A453" i="9"/>
  <c r="J452" i="9"/>
  <c r="B452" i="9" s="1"/>
  <c r="A452" i="9"/>
  <c r="J451" i="9"/>
  <c r="B451" i="9"/>
  <c r="A451" i="9"/>
  <c r="J450" i="9"/>
  <c r="B450" i="9" s="1"/>
  <c r="A450" i="9"/>
  <c r="J449" i="9"/>
  <c r="B449" i="9" s="1"/>
  <c r="A449" i="9"/>
  <c r="J448" i="9"/>
  <c r="B448" i="9"/>
  <c r="A448" i="9"/>
  <c r="J447" i="9"/>
  <c r="B447" i="9"/>
  <c r="A447" i="9"/>
  <c r="J446" i="9"/>
  <c r="B446" i="9" s="1"/>
  <c r="A446" i="9"/>
  <c r="J445" i="9"/>
  <c r="B445" i="9" s="1"/>
  <c r="A445" i="9"/>
  <c r="J444" i="9"/>
  <c r="B444" i="9" s="1"/>
  <c r="A444" i="9"/>
  <c r="J443" i="9"/>
  <c r="B443" i="9" s="1"/>
  <c r="A443" i="9"/>
  <c r="J442" i="9"/>
  <c r="B442" i="9" s="1"/>
  <c r="A442" i="9"/>
  <c r="J441" i="9"/>
  <c r="B441" i="9"/>
  <c r="A441" i="9"/>
  <c r="J440" i="9"/>
  <c r="B440" i="9" s="1"/>
  <c r="A440" i="9"/>
  <c r="J439" i="9"/>
  <c r="B439" i="9"/>
  <c r="A439" i="9"/>
  <c r="J438" i="9"/>
  <c r="B438" i="9" s="1"/>
  <c r="A438" i="9"/>
  <c r="J437" i="9"/>
  <c r="B437" i="9" s="1"/>
  <c r="A437" i="9"/>
  <c r="J436" i="9"/>
  <c r="B436" i="9" s="1"/>
  <c r="A436" i="9"/>
  <c r="J435" i="9"/>
  <c r="B435" i="9" s="1"/>
  <c r="A435" i="9"/>
  <c r="J434" i="9"/>
  <c r="B434" i="9" s="1"/>
  <c r="A434" i="9"/>
  <c r="J433" i="9"/>
  <c r="B433" i="9" s="1"/>
  <c r="A433" i="9"/>
  <c r="J432" i="9"/>
  <c r="B432" i="9" s="1"/>
  <c r="A432" i="9"/>
  <c r="J431" i="9"/>
  <c r="B431" i="9" s="1"/>
  <c r="A431" i="9"/>
  <c r="J430" i="9"/>
  <c r="B430" i="9" s="1"/>
  <c r="A430" i="9"/>
  <c r="J429" i="9"/>
  <c r="B429" i="9" s="1"/>
  <c r="A429" i="9"/>
  <c r="J428" i="9"/>
  <c r="B428" i="9"/>
  <c r="A428" i="9"/>
  <c r="J427" i="9"/>
  <c r="B427" i="9"/>
  <c r="A427" i="9"/>
  <c r="J426" i="9"/>
  <c r="B426" i="9" s="1"/>
  <c r="A426" i="9"/>
  <c r="J425" i="9"/>
  <c r="B425" i="9" s="1"/>
  <c r="A425" i="9"/>
  <c r="J424" i="9"/>
  <c r="B424" i="9"/>
  <c r="A424" i="9"/>
  <c r="J423" i="9"/>
  <c r="B423" i="9"/>
  <c r="A423" i="9"/>
  <c r="J422" i="9"/>
  <c r="B422" i="9" s="1"/>
  <c r="A422" i="9"/>
  <c r="J421" i="9"/>
  <c r="B421" i="9"/>
  <c r="A421" i="9"/>
  <c r="J420" i="9"/>
  <c r="B420" i="9" s="1"/>
  <c r="A420" i="9"/>
  <c r="J419" i="9"/>
  <c r="B419" i="9" s="1"/>
  <c r="A419" i="9"/>
  <c r="J418" i="9"/>
  <c r="B418" i="9" s="1"/>
  <c r="A418" i="9"/>
  <c r="J417" i="9"/>
  <c r="B417" i="9"/>
  <c r="A417" i="9"/>
  <c r="J416" i="9"/>
  <c r="B416" i="9" s="1"/>
  <c r="A416" i="9"/>
  <c r="J415" i="9"/>
  <c r="B415" i="9"/>
  <c r="A415" i="9"/>
  <c r="J414" i="9"/>
  <c r="B414" i="9" s="1"/>
  <c r="A414" i="9"/>
  <c r="J413" i="9"/>
  <c r="B413" i="9" s="1"/>
  <c r="A413" i="9"/>
  <c r="J412" i="9"/>
  <c r="B412" i="9" s="1"/>
  <c r="A412" i="9"/>
  <c r="J411" i="9"/>
  <c r="B411" i="9" s="1"/>
  <c r="A411" i="9"/>
  <c r="J410" i="9"/>
  <c r="B410" i="9" s="1"/>
  <c r="A410" i="9"/>
  <c r="J409" i="9"/>
  <c r="B409" i="9"/>
  <c r="A409" i="9"/>
  <c r="J408" i="9"/>
  <c r="B408" i="9" s="1"/>
  <c r="A408" i="9"/>
  <c r="J407" i="9"/>
  <c r="B407" i="9" s="1"/>
  <c r="A407" i="9"/>
  <c r="J406" i="9"/>
  <c r="B406" i="9" s="1"/>
  <c r="A406" i="9"/>
  <c r="J405" i="9"/>
  <c r="B405" i="9"/>
  <c r="A405" i="9"/>
  <c r="J404" i="9"/>
  <c r="B404" i="9"/>
  <c r="A404" i="9"/>
  <c r="J403" i="9"/>
  <c r="B403" i="9" s="1"/>
  <c r="A403" i="9"/>
  <c r="J402" i="9"/>
  <c r="B402" i="9" s="1"/>
  <c r="A402" i="9"/>
  <c r="J401" i="9"/>
  <c r="B401" i="9" s="1"/>
  <c r="A401" i="9"/>
  <c r="J400" i="9"/>
  <c r="B400" i="9" s="1"/>
  <c r="A400" i="9"/>
  <c r="J399" i="9"/>
  <c r="B399" i="9" s="1"/>
  <c r="A399" i="9"/>
  <c r="J398" i="9"/>
  <c r="B398" i="9" s="1"/>
  <c r="A398" i="9"/>
  <c r="J397" i="9"/>
  <c r="B397" i="9" s="1"/>
  <c r="A397" i="9"/>
  <c r="J396" i="9"/>
  <c r="B396" i="9" s="1"/>
  <c r="A396" i="9"/>
  <c r="J395" i="9"/>
  <c r="B395" i="9" s="1"/>
  <c r="A395" i="9"/>
  <c r="J394" i="9"/>
  <c r="B394" i="9"/>
  <c r="A394" i="9"/>
  <c r="J393" i="9"/>
  <c r="B393" i="9"/>
  <c r="A393" i="9"/>
  <c r="J392" i="9"/>
  <c r="B392" i="9" s="1"/>
  <c r="A392" i="9"/>
  <c r="J391" i="9"/>
  <c r="B391" i="9" s="1"/>
  <c r="A391" i="9"/>
  <c r="J390" i="9"/>
  <c r="B390" i="9" s="1"/>
  <c r="A390" i="9"/>
  <c r="J389" i="9"/>
  <c r="B389" i="9" s="1"/>
  <c r="A389" i="9"/>
  <c r="J388" i="9"/>
  <c r="B388" i="9" s="1"/>
  <c r="A388" i="9"/>
  <c r="J387" i="9"/>
  <c r="B387" i="9"/>
  <c r="A387" i="9"/>
  <c r="J386" i="9"/>
  <c r="B386" i="9" s="1"/>
  <c r="A386" i="9"/>
  <c r="J385" i="9"/>
  <c r="B385" i="9"/>
  <c r="A385" i="9"/>
  <c r="J384" i="9"/>
  <c r="B384" i="9" s="1"/>
  <c r="A384" i="9"/>
  <c r="J383" i="9"/>
  <c r="B383" i="9" s="1"/>
  <c r="A383" i="9"/>
  <c r="J382" i="9"/>
  <c r="B382" i="9" s="1"/>
  <c r="A382" i="9"/>
  <c r="J381" i="9"/>
  <c r="B381" i="9"/>
  <c r="A381" i="9"/>
  <c r="J380" i="9"/>
  <c r="B380" i="9" s="1"/>
  <c r="A380" i="9"/>
  <c r="J379" i="9"/>
  <c r="B379" i="9" s="1"/>
  <c r="A379" i="9"/>
  <c r="J378" i="9"/>
  <c r="B378" i="9" s="1"/>
  <c r="A378" i="9"/>
  <c r="J377" i="9"/>
  <c r="B377" i="9" s="1"/>
  <c r="A377" i="9"/>
  <c r="J376" i="9"/>
  <c r="B376" i="9" s="1"/>
  <c r="A376" i="9"/>
  <c r="J375" i="9"/>
  <c r="B375" i="9"/>
  <c r="A375" i="9"/>
  <c r="J374" i="9"/>
  <c r="B374" i="9" s="1"/>
  <c r="A374" i="9"/>
  <c r="J373" i="9"/>
  <c r="B373" i="9"/>
  <c r="A373" i="9"/>
  <c r="J372" i="9"/>
  <c r="B372" i="9" s="1"/>
  <c r="A372" i="9"/>
  <c r="J371" i="9"/>
  <c r="B371" i="9" s="1"/>
  <c r="A371" i="9"/>
  <c r="J370" i="9"/>
  <c r="B370" i="9"/>
  <c r="A370" i="9"/>
  <c r="J369" i="9"/>
  <c r="B369" i="9" s="1"/>
  <c r="A369" i="9"/>
  <c r="J368" i="9"/>
  <c r="B368" i="9" s="1"/>
  <c r="A368" i="9"/>
  <c r="J367" i="9"/>
  <c r="B367" i="9" s="1"/>
  <c r="A367" i="9"/>
  <c r="J366" i="9"/>
  <c r="B366" i="9" s="1"/>
  <c r="A366" i="9"/>
  <c r="J365" i="9"/>
  <c r="B365" i="9" s="1"/>
  <c r="A365" i="9"/>
  <c r="J364" i="9"/>
  <c r="B364" i="9" s="1"/>
  <c r="A364" i="9"/>
  <c r="J363" i="9"/>
  <c r="B363" i="9" s="1"/>
  <c r="A363" i="9"/>
  <c r="J362" i="9"/>
  <c r="B362" i="9" s="1"/>
  <c r="A362" i="9"/>
  <c r="J361" i="9"/>
  <c r="B361" i="9"/>
  <c r="A361" i="9"/>
  <c r="J360" i="9"/>
  <c r="B360" i="9" s="1"/>
  <c r="A360" i="9"/>
  <c r="J359" i="9"/>
  <c r="B359" i="9" s="1"/>
  <c r="A359" i="9"/>
  <c r="J358" i="9"/>
  <c r="B358" i="9" s="1"/>
  <c r="A358" i="9"/>
  <c r="J357" i="9"/>
  <c r="B357" i="9" s="1"/>
  <c r="A357" i="9"/>
  <c r="J356" i="9"/>
  <c r="B356" i="9" s="1"/>
  <c r="A356" i="9"/>
  <c r="J355" i="9"/>
  <c r="B355" i="9" s="1"/>
  <c r="A355" i="9"/>
  <c r="J354" i="9"/>
  <c r="B354" i="9" s="1"/>
  <c r="A354" i="9"/>
  <c r="J353" i="9"/>
  <c r="B353" i="9" s="1"/>
  <c r="A353" i="9"/>
  <c r="J352" i="9"/>
  <c r="B352" i="9" s="1"/>
  <c r="A352" i="9"/>
  <c r="J351" i="9"/>
  <c r="B351" i="9" s="1"/>
  <c r="A351" i="9"/>
  <c r="J350" i="9"/>
  <c r="B350" i="9"/>
  <c r="A350" i="9"/>
  <c r="J349" i="9"/>
  <c r="B349" i="9" s="1"/>
  <c r="A349" i="9"/>
  <c r="J348" i="9"/>
  <c r="B348" i="9" s="1"/>
  <c r="A348" i="9"/>
  <c r="J347" i="9"/>
  <c r="B347" i="9" s="1"/>
  <c r="A347" i="9"/>
  <c r="J346" i="9"/>
  <c r="B346" i="9" s="1"/>
  <c r="A346" i="9"/>
  <c r="J345" i="9"/>
  <c r="B345" i="9"/>
  <c r="A345" i="9"/>
  <c r="J344" i="9"/>
  <c r="B344" i="9" s="1"/>
  <c r="A344" i="9"/>
  <c r="J343" i="9"/>
  <c r="B343" i="9" s="1"/>
  <c r="A343" i="9"/>
  <c r="J342" i="9"/>
  <c r="B342" i="9" s="1"/>
  <c r="A342" i="9"/>
  <c r="J341" i="9"/>
  <c r="B341" i="9" s="1"/>
  <c r="A341" i="9"/>
  <c r="J340" i="9"/>
  <c r="B340" i="9" s="1"/>
  <c r="A340" i="9"/>
  <c r="J339" i="9"/>
  <c r="B339" i="9"/>
  <c r="A339" i="9"/>
  <c r="J338" i="9"/>
  <c r="B338" i="9" s="1"/>
  <c r="A338" i="9"/>
  <c r="J337" i="9"/>
  <c r="B337" i="9" s="1"/>
  <c r="A337" i="9"/>
  <c r="J336" i="9"/>
  <c r="B336" i="9" s="1"/>
  <c r="A336" i="9"/>
  <c r="J335" i="9"/>
  <c r="B335" i="9" s="1"/>
  <c r="A335" i="9"/>
  <c r="J334" i="9"/>
  <c r="B334" i="9" s="1"/>
  <c r="A334" i="9"/>
  <c r="J333" i="9"/>
  <c r="B333" i="9"/>
  <c r="A333" i="9"/>
  <c r="J332" i="9"/>
  <c r="B332" i="9" s="1"/>
  <c r="A332" i="9"/>
  <c r="J331" i="9"/>
  <c r="B331" i="9"/>
  <c r="A331" i="9"/>
  <c r="J330" i="9"/>
  <c r="B330" i="9" s="1"/>
  <c r="A330" i="9"/>
  <c r="J329" i="9"/>
  <c r="B329" i="9" s="1"/>
  <c r="A329" i="9"/>
  <c r="J328" i="9"/>
  <c r="B328" i="9" s="1"/>
  <c r="A328" i="9"/>
  <c r="J327" i="9"/>
  <c r="B327" i="9"/>
  <c r="A327" i="9"/>
  <c r="J326" i="9"/>
  <c r="B326" i="9" s="1"/>
  <c r="A326" i="9"/>
  <c r="J325" i="9"/>
  <c r="B325" i="9"/>
  <c r="A325" i="9"/>
  <c r="J324" i="9"/>
  <c r="B324" i="9" s="1"/>
  <c r="A324" i="9"/>
  <c r="J323" i="9"/>
  <c r="B323" i="9" s="1"/>
  <c r="A323" i="9"/>
  <c r="J322" i="9"/>
  <c r="B322" i="9" s="1"/>
  <c r="A322" i="9"/>
  <c r="J321" i="9"/>
  <c r="B321" i="9" s="1"/>
  <c r="A321" i="9"/>
  <c r="J320" i="9"/>
  <c r="B320" i="9" s="1"/>
  <c r="A320" i="9"/>
  <c r="J319" i="9"/>
  <c r="B319" i="9"/>
  <c r="A319" i="9"/>
  <c r="J318" i="9"/>
  <c r="B318" i="9" s="1"/>
  <c r="A318" i="9"/>
  <c r="J317" i="9"/>
  <c r="B317" i="9" s="1"/>
  <c r="A317" i="9"/>
  <c r="J316" i="9"/>
  <c r="B316" i="9"/>
  <c r="A316" i="9"/>
  <c r="J315" i="9"/>
  <c r="B315" i="9"/>
  <c r="A315" i="9"/>
  <c r="J314" i="9"/>
  <c r="B314" i="9" s="1"/>
  <c r="A314" i="9"/>
  <c r="J313" i="9"/>
  <c r="B313" i="9" s="1"/>
  <c r="A313" i="9"/>
  <c r="J312" i="9"/>
  <c r="B312" i="9" s="1"/>
  <c r="A312" i="9"/>
  <c r="J311" i="9"/>
  <c r="B311" i="9" s="1"/>
  <c r="A311" i="9"/>
  <c r="J310" i="9"/>
  <c r="B310" i="9" s="1"/>
  <c r="A310" i="9"/>
  <c r="J309" i="9"/>
  <c r="B309" i="9"/>
  <c r="A309" i="9"/>
  <c r="J308" i="9"/>
  <c r="B308" i="9" s="1"/>
  <c r="A308" i="9"/>
  <c r="J307" i="9"/>
  <c r="B307" i="9"/>
  <c r="A307" i="9"/>
  <c r="J306" i="9"/>
  <c r="B306" i="9" s="1"/>
  <c r="A306" i="9"/>
  <c r="J305" i="9"/>
  <c r="B305" i="9" s="1"/>
  <c r="A305" i="9"/>
  <c r="J304" i="9"/>
  <c r="B304" i="9" s="1"/>
  <c r="A304" i="9"/>
  <c r="J303" i="9"/>
  <c r="B303" i="9" s="1"/>
  <c r="A303" i="9"/>
  <c r="J302" i="9"/>
  <c r="B302" i="9" s="1"/>
  <c r="A302" i="9"/>
  <c r="J301" i="9"/>
  <c r="B301" i="9"/>
  <c r="A301" i="9"/>
  <c r="J300" i="9"/>
  <c r="B300" i="9" s="1"/>
  <c r="A300" i="9"/>
  <c r="J299" i="9"/>
  <c r="B299" i="9" s="1"/>
  <c r="A299" i="9"/>
  <c r="J298" i="9"/>
  <c r="B298" i="9" s="1"/>
  <c r="A298" i="9"/>
  <c r="J297" i="9"/>
  <c r="B297" i="9" s="1"/>
  <c r="A297" i="9"/>
  <c r="J296" i="9"/>
  <c r="B296" i="9"/>
  <c r="A296" i="9"/>
  <c r="J295" i="9"/>
  <c r="B295" i="9"/>
  <c r="A295" i="9"/>
  <c r="J294" i="9"/>
  <c r="B294" i="9" s="1"/>
  <c r="A294" i="9"/>
  <c r="J293" i="9"/>
  <c r="B293" i="9" s="1"/>
  <c r="A293" i="9"/>
  <c r="J292" i="9"/>
  <c r="B292" i="9" s="1"/>
  <c r="A292" i="9"/>
  <c r="J291" i="9"/>
  <c r="B291" i="9" s="1"/>
  <c r="A291" i="9"/>
  <c r="J290" i="9"/>
  <c r="B290" i="9" s="1"/>
  <c r="A290" i="9"/>
  <c r="J289" i="9"/>
  <c r="B289" i="9" s="1"/>
  <c r="A289" i="9"/>
  <c r="J288" i="9"/>
  <c r="B288" i="9" s="1"/>
  <c r="A288" i="9"/>
  <c r="J287" i="9"/>
  <c r="B287" i="9" s="1"/>
  <c r="A287" i="9"/>
  <c r="J286" i="9"/>
  <c r="B286" i="9"/>
  <c r="A286" i="9"/>
  <c r="J285" i="9"/>
  <c r="B285" i="9"/>
  <c r="A285" i="9"/>
  <c r="J284" i="9"/>
  <c r="B284" i="9" s="1"/>
  <c r="A284" i="9"/>
  <c r="J283" i="9"/>
  <c r="B283" i="9" s="1"/>
  <c r="A283" i="9"/>
  <c r="J282" i="9"/>
  <c r="B282" i="9" s="1"/>
  <c r="A282" i="9"/>
  <c r="J281" i="9"/>
  <c r="B281" i="9" s="1"/>
  <c r="A281" i="9"/>
  <c r="J280" i="9"/>
  <c r="B280" i="9" s="1"/>
  <c r="A280" i="9"/>
  <c r="J279" i="9"/>
  <c r="B279" i="9" s="1"/>
  <c r="A279" i="9"/>
  <c r="J278" i="9"/>
  <c r="B278" i="9" s="1"/>
  <c r="A278" i="9"/>
  <c r="J277" i="9"/>
  <c r="B277" i="9"/>
  <c r="A277" i="9"/>
  <c r="J276" i="9"/>
  <c r="B276" i="9" s="1"/>
  <c r="A276" i="9"/>
  <c r="J275" i="9"/>
  <c r="B275" i="9" s="1"/>
  <c r="A275" i="9"/>
  <c r="J274" i="9"/>
  <c r="B274" i="9" s="1"/>
  <c r="A274" i="9"/>
  <c r="J273" i="9"/>
  <c r="B273" i="9"/>
  <c r="A273" i="9"/>
  <c r="J272" i="9"/>
  <c r="B272" i="9" s="1"/>
  <c r="A272" i="9"/>
  <c r="J271" i="9"/>
  <c r="B271" i="9"/>
  <c r="A271" i="9"/>
  <c r="J270" i="9"/>
  <c r="B270" i="9" s="1"/>
  <c r="A270" i="9"/>
  <c r="J269" i="9"/>
  <c r="B269" i="9" s="1"/>
  <c r="A269" i="9"/>
  <c r="J268" i="9"/>
  <c r="B268" i="9" s="1"/>
  <c r="A268" i="9"/>
  <c r="J267" i="9"/>
  <c r="B267" i="9"/>
  <c r="A267" i="9"/>
  <c r="J266" i="9"/>
  <c r="B266" i="9" s="1"/>
  <c r="A266" i="9"/>
  <c r="J265" i="9"/>
  <c r="B265" i="9"/>
  <c r="A265" i="9"/>
  <c r="J264" i="9"/>
  <c r="B264" i="9" s="1"/>
  <c r="A264" i="9"/>
  <c r="J263" i="9"/>
  <c r="B263" i="9" s="1"/>
  <c r="A263" i="9"/>
  <c r="J262" i="9"/>
  <c r="B262" i="9"/>
  <c r="A262" i="9"/>
  <c r="J261" i="9"/>
  <c r="B261" i="9" s="1"/>
  <c r="A261" i="9"/>
  <c r="J260" i="9"/>
  <c r="B260" i="9" s="1"/>
  <c r="A260" i="9"/>
  <c r="J259" i="9"/>
  <c r="B259" i="9" s="1"/>
  <c r="A259" i="9"/>
  <c r="J258" i="9"/>
  <c r="B258" i="9" s="1"/>
  <c r="A258" i="9"/>
  <c r="J257" i="9"/>
  <c r="B257" i="9" s="1"/>
  <c r="A257" i="9"/>
  <c r="J256" i="9"/>
  <c r="B256" i="9" s="1"/>
  <c r="A256" i="9"/>
  <c r="J255" i="9"/>
  <c r="B255" i="9" s="1"/>
  <c r="A255" i="9"/>
  <c r="J254" i="9"/>
  <c r="B254" i="9" s="1"/>
  <c r="A254" i="9"/>
  <c r="J253" i="9"/>
  <c r="B253" i="9" s="1"/>
  <c r="A253" i="9"/>
  <c r="J252" i="9"/>
  <c r="B252" i="9" s="1"/>
  <c r="A252" i="9"/>
  <c r="J251" i="9"/>
  <c r="B251" i="9" s="1"/>
  <c r="A251" i="9"/>
  <c r="J250" i="9"/>
  <c r="B250" i="9" s="1"/>
  <c r="A250" i="9"/>
  <c r="J249" i="9"/>
  <c r="B249" i="9" s="1"/>
  <c r="A249" i="9"/>
  <c r="J248" i="9"/>
  <c r="B248" i="9" s="1"/>
  <c r="A248" i="9"/>
  <c r="J247" i="9"/>
  <c r="B247" i="9" s="1"/>
  <c r="A247" i="9"/>
  <c r="J246" i="9"/>
  <c r="B246" i="9" s="1"/>
  <c r="A246" i="9"/>
  <c r="J245" i="9"/>
  <c r="B245" i="9" s="1"/>
  <c r="A245" i="9"/>
  <c r="J244" i="9"/>
  <c r="B244" i="9" s="1"/>
  <c r="A244" i="9"/>
  <c r="J243" i="9"/>
  <c r="B243" i="9" s="1"/>
  <c r="A243" i="9"/>
  <c r="J242" i="9"/>
  <c r="B242" i="9"/>
  <c r="A242" i="9"/>
  <c r="J241" i="9"/>
  <c r="B241" i="9"/>
  <c r="A241" i="9"/>
  <c r="J240" i="9"/>
  <c r="B240" i="9" s="1"/>
  <c r="A240" i="9"/>
  <c r="J239" i="9"/>
  <c r="B239" i="9" s="1"/>
  <c r="A239" i="9"/>
  <c r="J238" i="9"/>
  <c r="B238" i="9" s="1"/>
  <c r="A238" i="9"/>
  <c r="J237" i="9"/>
  <c r="B237" i="9"/>
  <c r="A237" i="9"/>
  <c r="J236" i="9"/>
  <c r="B236" i="9" s="1"/>
  <c r="A236" i="9"/>
  <c r="J235" i="9"/>
  <c r="B235" i="9" s="1"/>
  <c r="A235" i="9"/>
  <c r="J234" i="9"/>
  <c r="B234" i="9" s="1"/>
  <c r="A234" i="9"/>
  <c r="J233" i="9"/>
  <c r="B233" i="9" s="1"/>
  <c r="A233" i="9"/>
  <c r="J232" i="9"/>
  <c r="B232" i="9" s="1"/>
  <c r="A232" i="9"/>
  <c r="J231" i="9"/>
  <c r="B231" i="9"/>
  <c r="A231" i="9"/>
  <c r="J230" i="9"/>
  <c r="B230" i="9" s="1"/>
  <c r="A230" i="9"/>
  <c r="J229" i="9"/>
  <c r="B229" i="9" s="1"/>
  <c r="A229" i="9"/>
  <c r="J228" i="9"/>
  <c r="B228" i="9" s="1"/>
  <c r="A228" i="9"/>
  <c r="J227" i="9"/>
  <c r="B227" i="9" s="1"/>
  <c r="A227" i="9"/>
  <c r="J226" i="9"/>
  <c r="B226" i="9" s="1"/>
  <c r="A226" i="9"/>
  <c r="J225" i="9"/>
  <c r="B225" i="9"/>
  <c r="A225" i="9"/>
  <c r="J224" i="9"/>
  <c r="B224" i="9" s="1"/>
  <c r="A224" i="9"/>
  <c r="J223" i="9"/>
  <c r="B223" i="9"/>
  <c r="A223" i="9"/>
  <c r="J222" i="9"/>
  <c r="B222" i="9" s="1"/>
  <c r="A222" i="9"/>
  <c r="J221" i="9"/>
  <c r="B221" i="9" s="1"/>
  <c r="A221" i="9"/>
  <c r="J220" i="9"/>
  <c r="B220" i="9" s="1"/>
  <c r="A220" i="9"/>
  <c r="J219" i="9"/>
  <c r="B219" i="9"/>
  <c r="A219" i="9"/>
  <c r="J218" i="9"/>
  <c r="B218" i="9" s="1"/>
  <c r="A218" i="9"/>
  <c r="J217" i="9"/>
  <c r="B217" i="9"/>
  <c r="A217" i="9"/>
  <c r="J216" i="9"/>
  <c r="B216" i="9" s="1"/>
  <c r="A216" i="9"/>
  <c r="J215" i="9"/>
  <c r="B215" i="9" s="1"/>
  <c r="A215" i="9"/>
  <c r="J214" i="9"/>
  <c r="B214" i="9" s="1"/>
  <c r="A214" i="9"/>
  <c r="J213" i="9"/>
  <c r="B213" i="9"/>
  <c r="A213" i="9"/>
  <c r="J212" i="9"/>
  <c r="B212" i="9" s="1"/>
  <c r="A212" i="9"/>
  <c r="J211" i="9"/>
  <c r="B211" i="9" s="1"/>
  <c r="A211" i="9"/>
  <c r="J210" i="9"/>
  <c r="B210" i="9" s="1"/>
  <c r="A210" i="9"/>
  <c r="J209" i="9"/>
  <c r="B209" i="9" s="1"/>
  <c r="A209" i="9"/>
  <c r="J208" i="9"/>
  <c r="B208" i="9"/>
  <c r="A208" i="9"/>
  <c r="J207" i="9"/>
  <c r="B207" i="9"/>
  <c r="A207" i="9"/>
  <c r="J206" i="9"/>
  <c r="B206" i="9" s="1"/>
  <c r="A206" i="9"/>
  <c r="J205" i="9"/>
  <c r="B205" i="9" s="1"/>
  <c r="A205" i="9"/>
  <c r="J204" i="9"/>
  <c r="B204" i="9" s="1"/>
  <c r="A204" i="9"/>
  <c r="J203" i="9"/>
  <c r="B203" i="9" s="1"/>
  <c r="A203" i="9"/>
  <c r="J202" i="9"/>
  <c r="B202" i="9" s="1"/>
  <c r="A202" i="9"/>
  <c r="J201" i="9"/>
  <c r="B201" i="9"/>
  <c r="A201" i="9"/>
  <c r="J200" i="9"/>
  <c r="B200" i="9" s="1"/>
  <c r="A200" i="9"/>
  <c r="J199" i="9"/>
  <c r="B199" i="9" s="1"/>
  <c r="A199" i="9"/>
  <c r="J198" i="9"/>
  <c r="B198" i="9" s="1"/>
  <c r="A198" i="9"/>
  <c r="J197" i="9"/>
  <c r="B197" i="9" s="1"/>
  <c r="A197" i="9"/>
  <c r="J196" i="9"/>
  <c r="B196" i="9" s="1"/>
  <c r="A196" i="9"/>
  <c r="J195" i="9"/>
  <c r="B195" i="9" s="1"/>
  <c r="A195" i="9"/>
  <c r="J194" i="9"/>
  <c r="B194" i="9" s="1"/>
  <c r="A194" i="9"/>
  <c r="J193" i="9"/>
  <c r="B193" i="9"/>
  <c r="A193" i="9"/>
  <c r="J192" i="9"/>
  <c r="B192" i="9" s="1"/>
  <c r="A192" i="9"/>
  <c r="J191" i="9"/>
  <c r="B191" i="9" s="1"/>
  <c r="A191" i="9"/>
  <c r="J190" i="9"/>
  <c r="B190" i="9" s="1"/>
  <c r="A190" i="9"/>
  <c r="J189" i="9"/>
  <c r="B189" i="9" s="1"/>
  <c r="A189" i="9"/>
  <c r="J188" i="9"/>
  <c r="B188" i="9" s="1"/>
  <c r="A188" i="9"/>
  <c r="J187" i="9"/>
  <c r="B187" i="9"/>
  <c r="A187" i="9"/>
  <c r="J186" i="9"/>
  <c r="B186" i="9" s="1"/>
  <c r="A186" i="9"/>
  <c r="J185" i="9"/>
  <c r="B185" i="9" s="1"/>
  <c r="A185" i="9"/>
  <c r="J184" i="9"/>
  <c r="B184" i="9" s="1"/>
  <c r="A184" i="9"/>
  <c r="J183" i="9"/>
  <c r="B183" i="9"/>
  <c r="A183" i="9"/>
  <c r="J182" i="9"/>
  <c r="B182" i="9" s="1"/>
  <c r="A182" i="9"/>
  <c r="J181" i="9"/>
  <c r="B181" i="9"/>
  <c r="A181" i="9"/>
  <c r="J180" i="9"/>
  <c r="B180" i="9" s="1"/>
  <c r="A180" i="9"/>
  <c r="J179" i="9"/>
  <c r="B179" i="9" s="1"/>
  <c r="A179" i="9"/>
  <c r="J178" i="9"/>
  <c r="B178" i="9"/>
  <c r="A178" i="9"/>
  <c r="J177" i="9"/>
  <c r="B177" i="9" s="1"/>
  <c r="A177" i="9"/>
  <c r="J176" i="9"/>
  <c r="B176" i="9" s="1"/>
  <c r="A176" i="9"/>
  <c r="J175" i="9"/>
  <c r="B175" i="9"/>
  <c r="A175" i="9"/>
  <c r="J174" i="9"/>
  <c r="B174" i="9" s="1"/>
  <c r="A174" i="9"/>
  <c r="J173" i="9"/>
  <c r="B173" i="9"/>
  <c r="A173" i="9"/>
  <c r="J172" i="9"/>
  <c r="B172" i="9" s="1"/>
  <c r="A172" i="9"/>
  <c r="J171" i="9"/>
  <c r="B171" i="9"/>
  <c r="A171" i="9"/>
  <c r="J170" i="9"/>
  <c r="B170" i="9" s="1"/>
  <c r="A170" i="9"/>
  <c r="J169" i="9"/>
  <c r="B169" i="9" s="1"/>
  <c r="A169" i="9"/>
  <c r="J168" i="9"/>
  <c r="B168" i="9" s="1"/>
  <c r="A168" i="9"/>
  <c r="J167" i="9"/>
  <c r="B167" i="9" s="1"/>
  <c r="A167" i="9"/>
  <c r="J166" i="9"/>
  <c r="B166" i="9" s="1"/>
  <c r="A166" i="9"/>
  <c r="J165" i="9"/>
  <c r="B165" i="9" s="1"/>
  <c r="A165" i="9"/>
  <c r="J164" i="9"/>
  <c r="B164" i="9"/>
  <c r="A164" i="9"/>
  <c r="J163" i="9"/>
  <c r="B163" i="9" s="1"/>
  <c r="A163" i="9"/>
  <c r="J162" i="9"/>
  <c r="B162" i="9" s="1"/>
  <c r="A162" i="9"/>
  <c r="J161" i="9"/>
  <c r="B161" i="9"/>
  <c r="A161" i="9"/>
  <c r="J160" i="9"/>
  <c r="B160" i="9" s="1"/>
  <c r="A160" i="9"/>
  <c r="J159" i="9"/>
  <c r="B159" i="9"/>
  <c r="A159" i="9"/>
  <c r="J158" i="9"/>
  <c r="B158" i="9" s="1"/>
  <c r="A158" i="9"/>
  <c r="J157" i="9"/>
  <c r="B157" i="9" s="1"/>
  <c r="A157" i="9"/>
  <c r="J156" i="9"/>
  <c r="B156" i="9" s="1"/>
  <c r="A156" i="9"/>
  <c r="J155" i="9"/>
  <c r="B155" i="9" s="1"/>
  <c r="A155" i="9"/>
  <c r="J154" i="9"/>
  <c r="B154" i="9" s="1"/>
  <c r="A154" i="9"/>
  <c r="J153" i="9"/>
  <c r="B153" i="9"/>
  <c r="A153" i="9"/>
  <c r="J152" i="9"/>
  <c r="B152" i="9"/>
  <c r="A152" i="9"/>
  <c r="J151" i="9"/>
  <c r="B151" i="9" s="1"/>
  <c r="A151" i="9"/>
  <c r="J150" i="9"/>
  <c r="B150" i="9" s="1"/>
  <c r="A150" i="9"/>
  <c r="J149" i="9"/>
  <c r="B149" i="9"/>
  <c r="A149" i="9"/>
  <c r="J148" i="9"/>
  <c r="B148" i="9" s="1"/>
  <c r="A148" i="9"/>
  <c r="J147" i="9"/>
  <c r="B147" i="9" s="1"/>
  <c r="A147" i="9"/>
  <c r="J146" i="9"/>
  <c r="B146" i="9" s="1"/>
  <c r="A146" i="9"/>
  <c r="J145" i="9"/>
  <c r="B145" i="9"/>
  <c r="A145" i="9"/>
  <c r="J144" i="9"/>
  <c r="B144" i="9" s="1"/>
  <c r="A144" i="9"/>
  <c r="J143" i="9"/>
  <c r="B143" i="9"/>
  <c r="A143" i="9"/>
  <c r="J142" i="9"/>
  <c r="B142" i="9"/>
  <c r="A142" i="9"/>
  <c r="J141" i="9"/>
  <c r="B141" i="9" s="1"/>
  <c r="A141" i="9"/>
  <c r="J140" i="9"/>
  <c r="B140" i="9" s="1"/>
  <c r="A140" i="9"/>
  <c r="J139" i="9"/>
  <c r="B139" i="9" s="1"/>
  <c r="A139" i="9"/>
  <c r="J138" i="9"/>
  <c r="B138" i="9" s="1"/>
  <c r="A138" i="9"/>
  <c r="J137" i="9"/>
  <c r="B137" i="9" s="1"/>
  <c r="A137" i="9"/>
  <c r="J136" i="9"/>
  <c r="B136" i="9" s="1"/>
  <c r="A136" i="9"/>
  <c r="J135" i="9"/>
  <c r="B135" i="9" s="1"/>
  <c r="A135" i="9"/>
  <c r="J134" i="9"/>
  <c r="B134" i="9"/>
  <c r="A134" i="9"/>
  <c r="J133" i="9"/>
  <c r="B133" i="9"/>
  <c r="A133" i="9"/>
  <c r="J132" i="9"/>
  <c r="B132" i="9" s="1"/>
  <c r="A132" i="9"/>
  <c r="J131" i="9"/>
  <c r="B131" i="9" s="1"/>
  <c r="A131" i="9"/>
  <c r="J130" i="9"/>
  <c r="B130" i="9"/>
  <c r="A130" i="9"/>
  <c r="J129" i="9"/>
  <c r="B129" i="9" s="1"/>
  <c r="A129" i="9"/>
  <c r="J128" i="9"/>
  <c r="B128" i="9" s="1"/>
  <c r="A128" i="9"/>
  <c r="J127" i="9"/>
  <c r="B127" i="9" s="1"/>
  <c r="A127" i="9"/>
  <c r="J126" i="9"/>
  <c r="B126" i="9" s="1"/>
  <c r="A126" i="9"/>
  <c r="J125" i="9"/>
  <c r="B125" i="9" s="1"/>
  <c r="A125" i="9"/>
  <c r="J124" i="9"/>
  <c r="B124" i="9"/>
  <c r="A124" i="9"/>
  <c r="J123" i="9"/>
  <c r="B123" i="9"/>
  <c r="A123" i="9"/>
  <c r="J122" i="9"/>
  <c r="B122" i="9" s="1"/>
  <c r="A122" i="9"/>
  <c r="J121" i="9"/>
  <c r="B121" i="9" s="1"/>
  <c r="A121" i="9"/>
  <c r="J120" i="9"/>
  <c r="B120" i="9" s="1"/>
  <c r="A120" i="9"/>
  <c r="J119" i="9"/>
  <c r="B119" i="9" s="1"/>
  <c r="A119" i="9"/>
  <c r="J118" i="9"/>
  <c r="B118" i="9" s="1"/>
  <c r="A118" i="9"/>
  <c r="J117" i="9"/>
  <c r="B117" i="9" s="1"/>
  <c r="A117" i="9"/>
  <c r="J116" i="9"/>
  <c r="B116" i="9" s="1"/>
  <c r="A116" i="9"/>
  <c r="J115" i="9"/>
  <c r="B115" i="9" s="1"/>
  <c r="A115" i="9"/>
  <c r="J114" i="9"/>
  <c r="B114" i="9" s="1"/>
  <c r="A114" i="9"/>
  <c r="J113" i="9"/>
  <c r="B113" i="9"/>
  <c r="A113" i="9"/>
  <c r="J112" i="9"/>
  <c r="B112" i="9" s="1"/>
  <c r="A112" i="9"/>
  <c r="J111" i="9"/>
  <c r="B111" i="9"/>
  <c r="A111" i="9"/>
  <c r="J110" i="9"/>
  <c r="B110" i="9" s="1"/>
  <c r="A110" i="9"/>
  <c r="J109" i="9"/>
  <c r="B109" i="9" s="1"/>
  <c r="A109" i="9"/>
  <c r="J108" i="9"/>
  <c r="B108" i="9" s="1"/>
  <c r="A108" i="9"/>
  <c r="J107" i="9"/>
  <c r="B107" i="9" s="1"/>
  <c r="A107" i="9"/>
  <c r="J106" i="9"/>
  <c r="B106" i="9" s="1"/>
  <c r="A106" i="9"/>
  <c r="J105" i="9"/>
  <c r="B105" i="9"/>
  <c r="A105" i="9"/>
  <c r="J104" i="9"/>
  <c r="B104" i="9"/>
  <c r="A104" i="9"/>
  <c r="J103" i="9"/>
  <c r="B103" i="9" s="1"/>
  <c r="A103" i="9"/>
  <c r="J102" i="9"/>
  <c r="B102" i="9" s="1"/>
  <c r="A102" i="9"/>
  <c r="J101" i="9"/>
  <c r="B101" i="9"/>
  <c r="A101" i="9"/>
  <c r="J100" i="9"/>
  <c r="B100" i="9" s="1"/>
  <c r="A100" i="9"/>
  <c r="J99" i="9"/>
  <c r="B99" i="9" s="1"/>
  <c r="A99" i="9"/>
  <c r="J98" i="9"/>
  <c r="B98" i="9" s="1"/>
  <c r="A98" i="9"/>
  <c r="J97" i="9"/>
  <c r="B97" i="9" s="1"/>
  <c r="A97" i="9"/>
  <c r="J96" i="9"/>
  <c r="B96" i="9" s="1"/>
  <c r="A96" i="9"/>
  <c r="J95" i="9"/>
  <c r="B95" i="9" s="1"/>
  <c r="A95" i="9"/>
  <c r="J94" i="9"/>
  <c r="B94" i="9" s="1"/>
  <c r="A94" i="9"/>
  <c r="J93" i="9"/>
  <c r="B93" i="9" s="1"/>
  <c r="A93" i="9"/>
  <c r="J92" i="9"/>
  <c r="B92" i="9"/>
  <c r="A92" i="9"/>
  <c r="J91" i="9"/>
  <c r="B91" i="9" s="1"/>
  <c r="A91" i="9"/>
  <c r="J90" i="9"/>
  <c r="B90" i="9" s="1"/>
  <c r="A90" i="9"/>
  <c r="J89" i="9"/>
  <c r="B89" i="9" s="1"/>
  <c r="A89" i="9"/>
  <c r="J88" i="9"/>
  <c r="B88" i="9" s="1"/>
  <c r="A88" i="9"/>
  <c r="J87" i="9"/>
  <c r="B87" i="9"/>
  <c r="A87" i="9"/>
  <c r="J86" i="9"/>
  <c r="B86" i="9"/>
  <c r="A86" i="9"/>
  <c r="J85" i="9"/>
  <c r="B85" i="9"/>
  <c r="A85" i="9"/>
  <c r="J84" i="9"/>
  <c r="B84" i="9" s="1"/>
  <c r="A84" i="9"/>
  <c r="J83" i="9"/>
  <c r="B83" i="9"/>
  <c r="A83" i="9"/>
  <c r="J82" i="9"/>
  <c r="B82" i="9"/>
  <c r="A82" i="9"/>
  <c r="J81" i="9"/>
  <c r="B81" i="9" s="1"/>
  <c r="A81" i="9"/>
  <c r="J80" i="9"/>
  <c r="B80" i="9" s="1"/>
  <c r="A80" i="9"/>
  <c r="J79" i="9"/>
  <c r="B79" i="9" s="1"/>
  <c r="A79" i="9"/>
  <c r="J78" i="9"/>
  <c r="B78" i="9" s="1"/>
  <c r="A78" i="9"/>
  <c r="J77" i="9"/>
  <c r="B77" i="9"/>
  <c r="A77" i="9"/>
  <c r="J76" i="9"/>
  <c r="B76" i="9" s="1"/>
  <c r="A76" i="9"/>
  <c r="J75" i="9"/>
  <c r="B75" i="9" s="1"/>
  <c r="A75" i="9"/>
  <c r="J74" i="9"/>
  <c r="B74" i="9" s="1"/>
  <c r="A74" i="9"/>
  <c r="J73" i="9"/>
  <c r="B73" i="9" s="1"/>
  <c r="A73" i="9"/>
  <c r="J72" i="9"/>
  <c r="B72" i="9" s="1"/>
  <c r="A72" i="9"/>
  <c r="J71" i="9"/>
  <c r="B71" i="9" s="1"/>
  <c r="A71" i="9"/>
  <c r="J70" i="9"/>
  <c r="B70" i="9"/>
  <c r="A70" i="9"/>
  <c r="J69" i="9"/>
  <c r="B69" i="9" s="1"/>
  <c r="A69" i="9"/>
  <c r="J68" i="9"/>
  <c r="B68" i="9"/>
  <c r="A68" i="9"/>
  <c r="J67" i="9"/>
  <c r="B67" i="9"/>
  <c r="A67" i="9"/>
  <c r="J66" i="9"/>
  <c r="B66" i="9" s="1"/>
  <c r="A66" i="9"/>
  <c r="J65" i="9"/>
  <c r="B65" i="9" s="1"/>
  <c r="A65" i="9"/>
  <c r="J64" i="9"/>
  <c r="B64" i="9" s="1"/>
  <c r="A64" i="9"/>
  <c r="J63" i="9"/>
  <c r="B63" i="9"/>
  <c r="A63" i="9"/>
  <c r="J62" i="9"/>
  <c r="B62" i="9" s="1"/>
  <c r="A62" i="9"/>
  <c r="J61" i="9"/>
  <c r="B61" i="9" s="1"/>
  <c r="A61" i="9"/>
  <c r="J60" i="9"/>
  <c r="B60" i="9" s="1"/>
  <c r="A60" i="9"/>
  <c r="J59" i="9"/>
  <c r="B59" i="9" s="1"/>
  <c r="A59" i="9"/>
  <c r="J58" i="9"/>
  <c r="B58" i="9"/>
  <c r="A58" i="9"/>
  <c r="J57" i="9"/>
  <c r="B57" i="9" s="1"/>
  <c r="A57" i="9"/>
  <c r="J56" i="9"/>
  <c r="B56" i="9"/>
  <c r="A56" i="9"/>
  <c r="J55" i="9"/>
  <c r="B55" i="9" s="1"/>
  <c r="A55" i="9"/>
  <c r="J54" i="9"/>
  <c r="B54" i="9" s="1"/>
  <c r="A54" i="9"/>
  <c r="J53" i="9"/>
  <c r="B53" i="9" s="1"/>
  <c r="A53" i="9"/>
  <c r="J52" i="9"/>
  <c r="B52" i="9" s="1"/>
  <c r="A52" i="9"/>
  <c r="J51" i="9"/>
  <c r="B51" i="9" s="1"/>
  <c r="A51" i="9"/>
  <c r="J50" i="9"/>
  <c r="B50" i="9" s="1"/>
  <c r="A50" i="9"/>
  <c r="J49" i="9"/>
  <c r="B49" i="9" s="1"/>
  <c r="A49" i="9"/>
  <c r="J48" i="9"/>
  <c r="B48" i="9" s="1"/>
  <c r="A48" i="9"/>
  <c r="J47" i="9"/>
  <c r="B47" i="9" s="1"/>
  <c r="A47" i="9"/>
  <c r="J46" i="9"/>
  <c r="B46" i="9"/>
  <c r="A46" i="9"/>
  <c r="J45" i="9"/>
  <c r="B45" i="9"/>
  <c r="A45" i="9"/>
  <c r="J44" i="9"/>
  <c r="B44" i="9" s="1"/>
  <c r="A44" i="9"/>
  <c r="J43" i="9"/>
  <c r="B43" i="9" s="1"/>
  <c r="A43" i="9"/>
  <c r="J42" i="9"/>
  <c r="B42" i="9" s="1"/>
  <c r="A42" i="9"/>
  <c r="J41" i="9"/>
  <c r="B41" i="9"/>
  <c r="A41" i="9"/>
  <c r="J40" i="9"/>
  <c r="B40" i="9" s="1"/>
  <c r="A40" i="9"/>
  <c r="J39" i="9"/>
  <c r="B39" i="9"/>
  <c r="A39" i="9"/>
  <c r="J38" i="9"/>
  <c r="B38" i="9" s="1"/>
  <c r="A38" i="9"/>
  <c r="J37" i="9"/>
  <c r="B37" i="9"/>
  <c r="A37" i="9"/>
  <c r="J36" i="9"/>
  <c r="B36" i="9" s="1"/>
  <c r="A36" i="9"/>
  <c r="J35" i="9"/>
  <c r="B35" i="9"/>
  <c r="A35" i="9"/>
  <c r="J34" i="9"/>
  <c r="B34" i="9"/>
  <c r="A34" i="9"/>
  <c r="J33" i="9"/>
  <c r="B33" i="9" s="1"/>
  <c r="A33" i="9"/>
  <c r="J32" i="9"/>
  <c r="B32" i="9"/>
  <c r="A32" i="9"/>
  <c r="J31" i="9"/>
  <c r="B31" i="9" s="1"/>
  <c r="A31" i="9"/>
  <c r="J30" i="9"/>
  <c r="B30" i="9" s="1"/>
  <c r="A30" i="9"/>
  <c r="J29" i="9"/>
  <c r="B29" i="9" s="1"/>
  <c r="A29" i="9"/>
  <c r="J28" i="9"/>
  <c r="B28" i="9" s="1"/>
  <c r="A28" i="9"/>
  <c r="J27" i="9"/>
  <c r="B27" i="9" s="1"/>
  <c r="A27" i="9"/>
  <c r="J26" i="9"/>
  <c r="B26" i="9"/>
  <c r="A26" i="9"/>
  <c r="J25" i="9"/>
  <c r="B25" i="9"/>
  <c r="A25" i="9"/>
  <c r="J24" i="9"/>
  <c r="B24" i="9" s="1"/>
  <c r="A24" i="9"/>
  <c r="J23" i="9"/>
  <c r="B23" i="9" s="1"/>
  <c r="A23" i="9"/>
  <c r="J22" i="9"/>
  <c r="B22" i="9" s="1"/>
  <c r="A22" i="9"/>
  <c r="J21" i="9"/>
  <c r="B21" i="9" s="1"/>
  <c r="A21" i="9"/>
  <c r="J20" i="9"/>
  <c r="B20" i="9" s="1"/>
  <c r="A20" i="9"/>
  <c r="J19" i="9"/>
  <c r="B19" i="9" s="1"/>
  <c r="A19" i="9"/>
  <c r="J18" i="9"/>
  <c r="B18" i="9" s="1"/>
  <c r="A18" i="9"/>
  <c r="J17" i="9"/>
  <c r="B17" i="9"/>
  <c r="A17" i="9"/>
  <c r="J16" i="9"/>
  <c r="B16" i="9"/>
  <c r="A16" i="9"/>
  <c r="J15" i="9"/>
  <c r="B15" i="9" s="1"/>
  <c r="A15" i="9"/>
  <c r="J14" i="9"/>
  <c r="B14" i="9" s="1"/>
  <c r="A14" i="9"/>
  <c r="J13" i="9"/>
  <c r="B13" i="9" s="1"/>
  <c r="A13" i="9"/>
  <c r="J12" i="9"/>
  <c r="B12" i="9" s="1"/>
  <c r="A12" i="9"/>
  <c r="J11" i="9"/>
  <c r="B11" i="9" s="1"/>
  <c r="A11" i="9"/>
  <c r="J10" i="9"/>
  <c r="B10" i="9" s="1"/>
  <c r="A10" i="9"/>
  <c r="J9" i="9"/>
  <c r="B9" i="9" s="1"/>
  <c r="A9" i="9"/>
  <c r="J8" i="9"/>
  <c r="B8" i="9" s="1"/>
  <c r="A8" i="9"/>
  <c r="J7" i="9"/>
  <c r="B7" i="9"/>
  <c r="A7" i="9"/>
  <c r="J6" i="9"/>
  <c r="B6" i="9" s="1"/>
  <c r="A6" i="9"/>
  <c r="J5" i="9"/>
  <c r="B5" i="9"/>
  <c r="A5" i="9"/>
  <c r="J4" i="9"/>
  <c r="B4" i="9" s="1"/>
  <c r="A4" i="9"/>
  <c r="J3" i="9"/>
  <c r="B3" i="9"/>
  <c r="A3" i="9"/>
  <c r="J2" i="9"/>
  <c r="B2" i="9" s="1"/>
  <c r="A2" i="9"/>
  <c r="D12" i="7"/>
  <c r="D11" i="7"/>
  <c r="D10" i="7"/>
  <c r="D9" i="7"/>
  <c r="D8" i="7"/>
  <c r="D7" i="7"/>
  <c r="D6" i="7"/>
  <c r="D5" i="7"/>
  <c r="D4" i="7"/>
  <c r="D3" i="7"/>
  <c r="D2" i="7"/>
  <c r="EU176" i="5"/>
  <c r="EV176" i="5" s="1"/>
  <c r="EU175" i="5"/>
  <c r="EV175" i="5" s="1"/>
  <c r="EU174" i="5"/>
  <c r="EV174" i="5" s="1"/>
  <c r="EU173" i="5"/>
  <c r="EV173" i="5" s="1"/>
  <c r="EU172" i="5"/>
  <c r="EV172" i="5" s="1"/>
  <c r="EU171" i="5"/>
  <c r="EV171" i="5" s="1"/>
  <c r="EU170" i="5"/>
  <c r="EV170" i="5" s="1"/>
  <c r="EV169" i="5"/>
  <c r="EU169" i="5"/>
  <c r="EU168" i="5"/>
  <c r="EV168" i="5" s="1"/>
  <c r="EU167" i="5"/>
  <c r="EV167" i="5" s="1"/>
  <c r="EU166" i="5"/>
  <c r="EV166" i="5" s="1"/>
  <c r="EU165" i="5"/>
  <c r="EV165" i="5" s="1"/>
  <c r="EU164" i="5"/>
  <c r="EV164" i="5" s="1"/>
  <c r="EU163" i="5"/>
  <c r="EV163" i="5" s="1"/>
  <c r="EU162" i="5"/>
  <c r="EV162" i="5" s="1"/>
  <c r="EU161" i="5"/>
  <c r="EV161" i="5" s="1"/>
  <c r="EV160" i="5"/>
  <c r="EU160" i="5"/>
  <c r="EU159" i="5"/>
  <c r="EV159" i="5" s="1"/>
  <c r="EU158" i="5"/>
  <c r="EV158" i="5" s="1"/>
  <c r="EU157" i="5"/>
  <c r="EV157" i="5" s="1"/>
  <c r="EU156" i="5"/>
  <c r="EV156" i="5" s="1"/>
  <c r="EU155" i="5"/>
  <c r="EV155" i="5" s="1"/>
  <c r="EU154" i="5"/>
  <c r="EV154" i="5" s="1"/>
  <c r="EU153" i="5"/>
  <c r="EV153" i="5" s="1"/>
  <c r="EU152" i="5"/>
  <c r="EV152" i="5" s="1"/>
  <c r="EU151" i="5"/>
  <c r="EV151" i="5" s="1"/>
  <c r="EU150" i="5"/>
  <c r="EV150" i="5" s="1"/>
  <c r="EU149" i="5"/>
  <c r="EV149" i="5" s="1"/>
  <c r="EU148" i="5"/>
  <c r="EV148" i="5" s="1"/>
  <c r="EU147" i="5"/>
  <c r="EV147" i="5" s="1"/>
  <c r="EU146" i="5"/>
  <c r="EV146" i="5" s="1"/>
  <c r="EU145" i="5"/>
  <c r="EV145" i="5" s="1"/>
  <c r="EU144" i="5"/>
  <c r="EV144" i="5" s="1"/>
  <c r="EU143" i="5"/>
  <c r="EV143" i="5" s="1"/>
  <c r="EU142" i="5"/>
  <c r="EV142" i="5" s="1"/>
  <c r="EU141" i="5"/>
  <c r="EV141" i="5" s="1"/>
  <c r="EU140" i="5"/>
  <c r="EV140" i="5" s="1"/>
  <c r="EU139" i="5"/>
  <c r="EV139" i="5" s="1"/>
  <c r="EU138" i="5"/>
  <c r="EV138" i="5" s="1"/>
  <c r="EU137" i="5"/>
  <c r="EV137" i="5" s="1"/>
  <c r="EU136" i="5"/>
  <c r="EV136" i="5" s="1"/>
  <c r="EU135" i="5"/>
  <c r="EV135" i="5" s="1"/>
  <c r="EU134" i="5"/>
  <c r="EV134" i="5" s="1"/>
  <c r="EU133" i="5"/>
  <c r="EV133" i="5" s="1"/>
  <c r="EU132" i="5"/>
  <c r="EV132" i="5" s="1"/>
  <c r="EU131" i="5"/>
  <c r="EV131" i="5" s="1"/>
  <c r="EU130" i="5"/>
  <c r="EV130" i="5" s="1"/>
  <c r="EU129" i="5"/>
  <c r="EV129" i="5" s="1"/>
  <c r="EU128" i="5"/>
  <c r="EV128" i="5" s="1"/>
  <c r="EU127" i="5"/>
  <c r="EV127" i="5" s="1"/>
  <c r="EU126" i="5"/>
  <c r="EV126" i="5" s="1"/>
  <c r="EU125" i="5"/>
  <c r="EV125" i="5" s="1"/>
  <c r="EU124" i="5"/>
  <c r="EV124" i="5" s="1"/>
  <c r="EU123" i="5"/>
  <c r="EV123" i="5" s="1"/>
  <c r="EU122" i="5"/>
  <c r="EV122" i="5" s="1"/>
  <c r="EU121" i="5"/>
  <c r="EV121" i="5" s="1"/>
  <c r="EU120" i="5"/>
  <c r="EV120" i="5" s="1"/>
  <c r="EU119" i="5"/>
  <c r="EV119" i="5" s="1"/>
  <c r="EU118" i="5"/>
  <c r="EV118" i="5" s="1"/>
  <c r="EU117" i="5"/>
  <c r="EV117" i="5" s="1"/>
  <c r="EU116" i="5"/>
  <c r="EV116" i="5" s="1"/>
  <c r="EV115" i="5"/>
  <c r="EU115" i="5"/>
  <c r="EU114" i="5"/>
  <c r="EV114" i="5" s="1"/>
  <c r="EU113" i="5"/>
  <c r="EV113" i="5" s="1"/>
  <c r="EU112" i="5"/>
  <c r="EV112" i="5" s="1"/>
  <c r="EU111" i="5"/>
  <c r="EV111" i="5" s="1"/>
  <c r="EU110" i="5"/>
  <c r="EV110" i="5" s="1"/>
  <c r="EU109" i="5"/>
  <c r="EV109" i="5" s="1"/>
  <c r="EU108" i="5"/>
  <c r="EV108" i="5" s="1"/>
  <c r="EU107" i="5"/>
  <c r="EV107" i="5" s="1"/>
  <c r="EU106" i="5"/>
  <c r="EV106" i="5" s="1"/>
  <c r="EU105" i="5"/>
  <c r="EV105" i="5" s="1"/>
  <c r="EU104" i="5"/>
  <c r="EV104" i="5" s="1"/>
  <c r="EU103" i="5"/>
  <c r="EV103" i="5" s="1"/>
  <c r="EU102" i="5"/>
  <c r="EV102" i="5" s="1"/>
  <c r="EU101" i="5"/>
  <c r="EV101" i="5" s="1"/>
  <c r="EU100" i="5"/>
  <c r="EV100" i="5" s="1"/>
  <c r="EU99" i="5"/>
  <c r="EV99" i="5" s="1"/>
  <c r="EU98" i="5"/>
  <c r="EV98" i="5" s="1"/>
  <c r="EU97" i="5"/>
  <c r="EV97" i="5" s="1"/>
  <c r="EU96" i="5"/>
  <c r="EV96" i="5" s="1"/>
  <c r="EU95" i="5"/>
  <c r="EV95" i="5" s="1"/>
  <c r="EU94" i="5"/>
  <c r="EV94" i="5" s="1"/>
  <c r="EU93" i="5"/>
  <c r="EV93" i="5" s="1"/>
  <c r="EU92" i="5"/>
  <c r="EV92" i="5" s="1"/>
  <c r="EU91" i="5"/>
  <c r="EV91" i="5" s="1"/>
  <c r="EU90" i="5"/>
  <c r="EV90" i="5" s="1"/>
  <c r="EU89" i="5"/>
  <c r="EV89" i="5" s="1"/>
  <c r="EU88" i="5"/>
  <c r="EV88" i="5" s="1"/>
  <c r="EU87" i="5"/>
  <c r="EV87" i="5" s="1"/>
  <c r="EU86" i="5"/>
  <c r="EV86" i="5" s="1"/>
  <c r="EU85" i="5"/>
  <c r="EV85" i="5" s="1"/>
  <c r="EU84" i="5"/>
  <c r="EV84" i="5" s="1"/>
  <c r="EU83" i="5"/>
  <c r="EV83" i="5" s="1"/>
  <c r="EU82" i="5"/>
  <c r="EV82" i="5" s="1"/>
  <c r="EU81" i="5"/>
  <c r="EV81" i="5" s="1"/>
  <c r="EU80" i="5"/>
  <c r="EV80" i="5" s="1"/>
  <c r="EU79" i="5"/>
  <c r="EV79" i="5" s="1"/>
  <c r="EU78" i="5"/>
  <c r="EV78" i="5" s="1"/>
  <c r="EU77" i="5"/>
  <c r="EV77" i="5" s="1"/>
  <c r="EU76" i="5"/>
  <c r="EV76" i="5" s="1"/>
  <c r="EU75" i="5"/>
  <c r="EV75" i="5" s="1"/>
  <c r="EU74" i="5"/>
  <c r="EV74" i="5" s="1"/>
  <c r="EU73" i="5"/>
  <c r="EV73" i="5" s="1"/>
  <c r="EU72" i="5"/>
  <c r="EV72" i="5" s="1"/>
  <c r="EU71" i="5"/>
  <c r="EV71" i="5" s="1"/>
  <c r="EU70" i="5"/>
  <c r="EV70" i="5" s="1"/>
  <c r="EU69" i="5"/>
  <c r="EV69" i="5" s="1"/>
  <c r="EU68" i="5"/>
  <c r="EV68" i="5" s="1"/>
  <c r="EU67" i="5"/>
  <c r="EV67" i="5" s="1"/>
  <c r="EU66" i="5"/>
  <c r="EV66" i="5" s="1"/>
  <c r="EU65" i="5"/>
  <c r="EV65" i="5" s="1"/>
  <c r="EU64" i="5"/>
  <c r="EV64" i="5" s="1"/>
  <c r="EU63" i="5"/>
  <c r="EV63" i="5" s="1"/>
  <c r="EU62" i="5"/>
  <c r="EV62" i="5" s="1"/>
  <c r="EU61" i="5"/>
  <c r="EV61" i="5" s="1"/>
  <c r="EU60" i="5"/>
  <c r="EV60" i="5" s="1"/>
  <c r="EU59" i="5"/>
  <c r="EV59" i="5" s="1"/>
  <c r="EU58" i="5"/>
  <c r="EV58" i="5" s="1"/>
  <c r="EU57" i="5"/>
  <c r="EV57" i="5" s="1"/>
  <c r="EU56" i="5"/>
  <c r="EV56" i="5" s="1"/>
  <c r="EU55" i="5"/>
  <c r="EV55" i="5" s="1"/>
  <c r="EU54" i="5"/>
  <c r="EV54" i="5" s="1"/>
  <c r="EU53" i="5"/>
  <c r="EV53" i="5" s="1"/>
  <c r="EU52" i="5"/>
  <c r="EV52" i="5" s="1"/>
  <c r="EU51" i="5"/>
  <c r="EV51" i="5" s="1"/>
  <c r="EU50" i="5"/>
  <c r="EV50" i="5" s="1"/>
  <c r="EU49" i="5"/>
  <c r="EV49" i="5" s="1"/>
  <c r="EU48" i="5"/>
  <c r="EV48" i="5" s="1"/>
  <c r="EU47" i="5"/>
  <c r="EV47" i="5" s="1"/>
  <c r="EU46" i="5"/>
  <c r="EV46" i="5" s="1"/>
  <c r="EU45" i="5"/>
  <c r="EV45" i="5" s="1"/>
  <c r="EU44" i="5"/>
  <c r="EV44" i="5" s="1"/>
  <c r="EU43" i="5"/>
  <c r="EV43" i="5" s="1"/>
  <c r="EU42" i="5"/>
  <c r="EV42" i="5" s="1"/>
  <c r="EU41" i="5"/>
  <c r="EV41" i="5" s="1"/>
  <c r="EU40" i="5"/>
  <c r="EV40" i="5" s="1"/>
  <c r="EU39" i="5"/>
  <c r="EV39" i="5" s="1"/>
  <c r="EU38" i="5"/>
  <c r="EV38" i="5" s="1"/>
  <c r="EU37" i="5"/>
  <c r="EV37" i="5" s="1"/>
  <c r="EU36" i="5"/>
  <c r="EV36" i="5" s="1"/>
  <c r="EU35" i="5"/>
  <c r="EV35" i="5" s="1"/>
  <c r="EU34" i="5"/>
  <c r="EV34" i="5" s="1"/>
  <c r="EU33" i="5"/>
  <c r="EV33" i="5" s="1"/>
  <c r="EU32" i="5"/>
  <c r="EV32" i="5" s="1"/>
  <c r="EU31" i="5"/>
  <c r="EV31" i="5" s="1"/>
  <c r="EU30" i="5"/>
  <c r="EV30" i="5" s="1"/>
  <c r="EU29" i="5"/>
  <c r="EV29" i="5" s="1"/>
  <c r="EU28" i="5"/>
  <c r="EV28" i="5" s="1"/>
  <c r="EU27" i="5"/>
  <c r="EV27" i="5" s="1"/>
  <c r="EU26" i="5"/>
  <c r="EV26" i="5" s="1"/>
  <c r="EV25" i="5"/>
  <c r="EU25" i="5"/>
  <c r="EU24" i="5"/>
  <c r="EV24" i="5" s="1"/>
  <c r="EU23" i="5"/>
  <c r="EV23" i="5" s="1"/>
  <c r="EU22" i="5"/>
  <c r="EV22" i="5" s="1"/>
  <c r="EU21" i="5"/>
  <c r="EV21" i="5" s="1"/>
  <c r="EU20" i="5"/>
  <c r="EV20" i="5" s="1"/>
  <c r="EU19" i="5"/>
  <c r="EV19" i="5" s="1"/>
  <c r="EU18" i="5"/>
  <c r="EV18" i="5" s="1"/>
  <c r="EU17" i="5"/>
  <c r="EV17" i="5" s="1"/>
  <c r="EU16" i="5"/>
  <c r="EV16" i="5" s="1"/>
  <c r="EU15" i="5"/>
  <c r="EV15" i="5" s="1"/>
  <c r="EU14" i="5"/>
  <c r="EV14" i="5" s="1"/>
  <c r="EU13" i="5"/>
  <c r="EV13" i="5" s="1"/>
  <c r="EU12" i="5"/>
  <c r="EV12" i="5" s="1"/>
  <c r="ET9" i="5"/>
  <c r="ES9" i="5"/>
  <c r="ER9" i="5"/>
  <c r="EQ9" i="5"/>
  <c r="EP9" i="5"/>
  <c r="EO9" i="5"/>
  <c r="EN9" i="5"/>
  <c r="EM9" i="5"/>
  <c r="EL9" i="5"/>
  <c r="EK9" i="5"/>
  <c r="EJ9" i="5"/>
  <c r="EI9" i="5"/>
  <c r="EH9" i="5"/>
  <c r="EG9" i="5"/>
  <c r="EF9" i="5"/>
  <c r="EE9" i="5"/>
  <c r="ED9" i="5"/>
  <c r="EC9" i="5"/>
  <c r="EB9" i="5"/>
  <c r="EA9" i="5"/>
  <c r="DZ9" i="5"/>
  <c r="DY9" i="5"/>
  <c r="DX9" i="5"/>
  <c r="DW9" i="5"/>
  <c r="DV9" i="5"/>
  <c r="DU9" i="5"/>
  <c r="DT9" i="5"/>
  <c r="DS9" i="5"/>
  <c r="DR9" i="5"/>
  <c r="DQ9" i="5"/>
  <c r="DP9" i="5"/>
  <c r="DO9" i="5"/>
  <c r="DN9" i="5"/>
  <c r="DM9" i="5"/>
  <c r="DL9" i="5"/>
  <c r="DK9" i="5"/>
  <c r="DJ9" i="5"/>
  <c r="DI9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K9" i="5"/>
  <c r="CJ9" i="5"/>
  <c r="CI9" i="5"/>
  <c r="CH9" i="5"/>
  <c r="CG9" i="5"/>
  <c r="CF9" i="5"/>
  <c r="CE9" i="5"/>
  <c r="CD9" i="5"/>
  <c r="CC9" i="5"/>
  <c r="CB9" i="5"/>
  <c r="CA9" i="5"/>
  <c r="BZ9" i="5"/>
  <c r="BY9" i="5"/>
  <c r="BX9" i="5"/>
  <c r="BW9" i="5"/>
  <c r="BV9" i="5"/>
  <c r="BU9" i="5"/>
  <c r="BT9" i="5"/>
  <c r="BS9" i="5"/>
  <c r="BR9" i="5"/>
  <c r="BQ9" i="5"/>
  <c r="BP9" i="5"/>
  <c r="BO9" i="5"/>
  <c r="BN9" i="5"/>
  <c r="BM9" i="5"/>
  <c r="BL9" i="5"/>
  <c r="BK9" i="5"/>
  <c r="BJ9" i="5"/>
  <c r="BI9" i="5"/>
  <c r="BH9" i="5"/>
  <c r="BG9" i="5"/>
  <c r="BF9" i="5"/>
  <c r="BE9" i="5"/>
  <c r="BD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BB3" i="5"/>
  <c r="BA3" i="5"/>
  <c r="BC10" i="6" s="1"/>
  <c r="AZ3" i="5"/>
  <c r="BB10" i="6" s="1"/>
  <c r="AY3" i="5"/>
  <c r="BA10" i="6" s="1"/>
  <c r="AX3" i="5"/>
  <c r="AZ10" i="6" s="1"/>
  <c r="AW3" i="5"/>
  <c r="AY10" i="6" s="1"/>
  <c r="AV3" i="5"/>
  <c r="AX10" i="6" s="1"/>
  <c r="AU3" i="5"/>
  <c r="AW10" i="6" s="1"/>
  <c r="AT3" i="5"/>
  <c r="AS3" i="5"/>
  <c r="AU10" i="6" s="1"/>
  <c r="AR3" i="5"/>
  <c r="AT10" i="6" s="1"/>
  <c r="AQ3" i="5"/>
  <c r="AS10" i="6" s="1"/>
  <c r="AP3" i="5"/>
  <c r="AR10" i="6" s="1"/>
  <c r="AO3" i="5"/>
  <c r="AQ10" i="6" s="1"/>
  <c r="AN3" i="5"/>
  <c r="AM3" i="5"/>
  <c r="AO10" i="6" s="1"/>
  <c r="AL3" i="5"/>
  <c r="AN10" i="6" s="1"/>
  <c r="AK3" i="5"/>
  <c r="AJ3" i="5"/>
  <c r="AL10" i="6" s="1"/>
  <c r="AI3" i="5"/>
  <c r="AK10" i="6" s="1"/>
  <c r="AH3" i="5"/>
  <c r="AJ10" i="6" s="1"/>
  <c r="AG3" i="5"/>
  <c r="AF3" i="5"/>
  <c r="AE3" i="5"/>
  <c r="AD3" i="5"/>
  <c r="AF10" i="6" s="1"/>
  <c r="AC3" i="5"/>
  <c r="AE10" i="6" s="1"/>
  <c r="AB3" i="5"/>
  <c r="AA3" i="5"/>
  <c r="Z3" i="5"/>
  <c r="AB10" i="6" s="1"/>
  <c r="BB2" i="5"/>
  <c r="BD9" i="6" s="1"/>
  <c r="BA2" i="5"/>
  <c r="AZ2" i="5"/>
  <c r="BB9" i="6" s="1"/>
  <c r="AY2" i="5"/>
  <c r="BA9" i="6" s="1"/>
  <c r="AX2" i="5"/>
  <c r="AZ9" i="6" s="1"/>
  <c r="AW2" i="5"/>
  <c r="AY9" i="6" s="1"/>
  <c r="AV2" i="5"/>
  <c r="AX9" i="6" s="1"/>
  <c r="AU2" i="5"/>
  <c r="AW9" i="6" s="1"/>
  <c r="AT2" i="5"/>
  <c r="AV9" i="6" s="1"/>
  <c r="AS2" i="5"/>
  <c r="AU9" i="6" s="1"/>
  <c r="AR2" i="5"/>
  <c r="AT9" i="6" s="1"/>
  <c r="AQ2" i="5"/>
  <c r="AS9" i="6" s="1"/>
  <c r="AP2" i="5"/>
  <c r="AR9" i="6" s="1"/>
  <c r="AO2" i="5"/>
  <c r="AQ9" i="6" s="1"/>
  <c r="AN2" i="5"/>
  <c r="AP9" i="6" s="1"/>
  <c r="AM2" i="5"/>
  <c r="AO9" i="6" s="1"/>
  <c r="AL2" i="5"/>
  <c r="AK2" i="5"/>
  <c r="AM9" i="6" s="1"/>
  <c r="AJ2" i="5"/>
  <c r="AL9" i="6" s="1"/>
  <c r="AI2" i="5"/>
  <c r="AH2" i="5"/>
  <c r="AJ9" i="6" s="1"/>
  <c r="AG2" i="5"/>
  <c r="AI9" i="6" s="1"/>
  <c r="AF2" i="5"/>
  <c r="AH9" i="6" s="1"/>
  <c r="AE2" i="5"/>
  <c r="AG9" i="6" s="1"/>
  <c r="AD2" i="5"/>
  <c r="AF9" i="6" s="1"/>
  <c r="AC2" i="5"/>
  <c r="AE9" i="6" s="1"/>
  <c r="AB2" i="5"/>
  <c r="AD9" i="6" s="1"/>
  <c r="AA2" i="5"/>
  <c r="AC9" i="6" s="1"/>
  <c r="Z2" i="5"/>
  <c r="AB9" i="6" s="1"/>
  <c r="Y2" i="5"/>
  <c r="AA9" i="6" s="1"/>
  <c r="X2" i="5"/>
  <c r="Z9" i="6" s="1"/>
  <c r="W2" i="5"/>
  <c r="Y9" i="6" s="1"/>
  <c r="V2" i="5"/>
  <c r="X9" i="6" s="1"/>
  <c r="U2" i="5"/>
  <c r="W9" i="6" s="1"/>
  <c r="T2" i="5"/>
  <c r="V9" i="6" s="1"/>
  <c r="S2" i="5"/>
  <c r="U9" i="6" s="1"/>
  <c r="R2" i="5"/>
  <c r="T9" i="6" s="1"/>
  <c r="Q2" i="5"/>
  <c r="P2" i="5"/>
  <c r="R9" i="6" s="1"/>
  <c r="O2" i="5"/>
  <c r="Q9" i="6" s="1"/>
  <c r="N2" i="5"/>
  <c r="P9" i="6" s="1"/>
  <c r="M2" i="5"/>
  <c r="O9" i="6" s="1"/>
  <c r="L2" i="5"/>
  <c r="N9" i="6" s="1"/>
  <c r="K2" i="5"/>
  <c r="M9" i="6" s="1"/>
  <c r="J2" i="5"/>
  <c r="L9" i="6" s="1"/>
  <c r="I2" i="5"/>
  <c r="K9" i="6" s="1"/>
  <c r="H2" i="5"/>
  <c r="G2" i="5"/>
  <c r="I9" i="6" s="1"/>
  <c r="F2" i="5"/>
  <c r="H9" i="6" s="1"/>
  <c r="E2" i="5"/>
  <c r="G9" i="6" s="1"/>
  <c r="D2" i="5"/>
  <c r="F9" i="6" s="1"/>
  <c r="C2" i="5"/>
  <c r="E9" i="6" s="1"/>
  <c r="EU242" i="4"/>
  <c r="EV242" i="4" s="1"/>
  <c r="EU241" i="4"/>
  <c r="EV241" i="4" s="1"/>
  <c r="EU240" i="4"/>
  <c r="EV240" i="4" s="1"/>
  <c r="EU239" i="4"/>
  <c r="EV239" i="4" s="1"/>
  <c r="EU238" i="4"/>
  <c r="EV238" i="4" s="1"/>
  <c r="EU237" i="4"/>
  <c r="EV237" i="4" s="1"/>
  <c r="EU236" i="4"/>
  <c r="EV236" i="4" s="1"/>
  <c r="EU235" i="4"/>
  <c r="EV235" i="4" s="1"/>
  <c r="EU234" i="4"/>
  <c r="EV234" i="4" s="1"/>
  <c r="EU233" i="4"/>
  <c r="EV233" i="4" s="1"/>
  <c r="EU232" i="4"/>
  <c r="EV232" i="4" s="1"/>
  <c r="EU231" i="4"/>
  <c r="EV231" i="4" s="1"/>
  <c r="EU230" i="4"/>
  <c r="EV230" i="4" s="1"/>
  <c r="EU229" i="4"/>
  <c r="EV229" i="4" s="1"/>
  <c r="EU228" i="4"/>
  <c r="EV228" i="4" s="1"/>
  <c r="EU227" i="4"/>
  <c r="EV227" i="4" s="1"/>
  <c r="EU226" i="4"/>
  <c r="EV226" i="4" s="1"/>
  <c r="EU225" i="4"/>
  <c r="EV225" i="4" s="1"/>
  <c r="EU224" i="4"/>
  <c r="EV224" i="4" s="1"/>
  <c r="EU223" i="4"/>
  <c r="EV223" i="4" s="1"/>
  <c r="EU222" i="4"/>
  <c r="EV222" i="4" s="1"/>
  <c r="EU221" i="4"/>
  <c r="EV221" i="4" s="1"/>
  <c r="EU220" i="4"/>
  <c r="EV220" i="4" s="1"/>
  <c r="EU219" i="4"/>
  <c r="EV219" i="4" s="1"/>
  <c r="EU218" i="4"/>
  <c r="EV218" i="4" s="1"/>
  <c r="EU217" i="4"/>
  <c r="EV217" i="4" s="1"/>
  <c r="EU216" i="4"/>
  <c r="EV216" i="4" s="1"/>
  <c r="EU215" i="4"/>
  <c r="EV215" i="4" s="1"/>
  <c r="EU214" i="4"/>
  <c r="EV214" i="4" s="1"/>
  <c r="EU213" i="4"/>
  <c r="EV213" i="4" s="1"/>
  <c r="EU212" i="4"/>
  <c r="EV212" i="4" s="1"/>
  <c r="EU211" i="4"/>
  <c r="EV211" i="4" s="1"/>
  <c r="EU210" i="4"/>
  <c r="EV210" i="4" s="1"/>
  <c r="EU209" i="4"/>
  <c r="EV209" i="4" s="1"/>
  <c r="EU208" i="4"/>
  <c r="EV208" i="4" s="1"/>
  <c r="EU207" i="4"/>
  <c r="EV207" i="4" s="1"/>
  <c r="EU206" i="4"/>
  <c r="EV206" i="4" s="1"/>
  <c r="EU205" i="4"/>
  <c r="EV205" i="4" s="1"/>
  <c r="EU204" i="4"/>
  <c r="EV204" i="4" s="1"/>
  <c r="EU203" i="4"/>
  <c r="EV203" i="4" s="1"/>
  <c r="EU202" i="4"/>
  <c r="EV202" i="4" s="1"/>
  <c r="EU201" i="4"/>
  <c r="EV201" i="4" s="1"/>
  <c r="EU200" i="4"/>
  <c r="EV200" i="4" s="1"/>
  <c r="EU199" i="4"/>
  <c r="EV199" i="4" s="1"/>
  <c r="EU198" i="4"/>
  <c r="EV198" i="4" s="1"/>
  <c r="EU197" i="4"/>
  <c r="EV197" i="4" s="1"/>
  <c r="EU196" i="4"/>
  <c r="EV196" i="4" s="1"/>
  <c r="EU195" i="4"/>
  <c r="EV195" i="4" s="1"/>
  <c r="EU194" i="4"/>
  <c r="EV194" i="4" s="1"/>
  <c r="EU193" i="4"/>
  <c r="EV193" i="4" s="1"/>
  <c r="EU192" i="4"/>
  <c r="EV192" i="4" s="1"/>
  <c r="EU191" i="4"/>
  <c r="EV191" i="4" s="1"/>
  <c r="EU190" i="4"/>
  <c r="EV190" i="4" s="1"/>
  <c r="EU189" i="4"/>
  <c r="EV189" i="4" s="1"/>
  <c r="EU188" i="4"/>
  <c r="EV188" i="4" s="1"/>
  <c r="EU187" i="4"/>
  <c r="EV187" i="4" s="1"/>
  <c r="EU186" i="4"/>
  <c r="EV186" i="4" s="1"/>
  <c r="EU185" i="4"/>
  <c r="EV185" i="4" s="1"/>
  <c r="EU184" i="4"/>
  <c r="EV184" i="4" s="1"/>
  <c r="EU183" i="4"/>
  <c r="EV183" i="4" s="1"/>
  <c r="EU182" i="4"/>
  <c r="EV182" i="4" s="1"/>
  <c r="EU181" i="4"/>
  <c r="EV181" i="4" s="1"/>
  <c r="EU180" i="4"/>
  <c r="EV180" i="4" s="1"/>
  <c r="EU179" i="4"/>
  <c r="EV179" i="4" s="1"/>
  <c r="EU178" i="4"/>
  <c r="EV178" i="4" s="1"/>
  <c r="EU177" i="4"/>
  <c r="EV177" i="4" s="1"/>
  <c r="EU176" i="4"/>
  <c r="EV176" i="4" s="1"/>
  <c r="EU175" i="4"/>
  <c r="EV175" i="4" s="1"/>
  <c r="EU174" i="4"/>
  <c r="EV174" i="4" s="1"/>
  <c r="EU173" i="4"/>
  <c r="EV173" i="4" s="1"/>
  <c r="EU172" i="4"/>
  <c r="EV172" i="4" s="1"/>
  <c r="EU171" i="4"/>
  <c r="EV171" i="4" s="1"/>
  <c r="EU170" i="4"/>
  <c r="EV170" i="4" s="1"/>
  <c r="EU169" i="4"/>
  <c r="EV169" i="4" s="1"/>
  <c r="EU168" i="4"/>
  <c r="EV168" i="4" s="1"/>
  <c r="EU167" i="4"/>
  <c r="EV167" i="4" s="1"/>
  <c r="EU166" i="4"/>
  <c r="EV166" i="4" s="1"/>
  <c r="EU165" i="4"/>
  <c r="EV165" i="4" s="1"/>
  <c r="EU164" i="4"/>
  <c r="EV164" i="4" s="1"/>
  <c r="EU163" i="4"/>
  <c r="EV163" i="4" s="1"/>
  <c r="EU162" i="4"/>
  <c r="EV162" i="4" s="1"/>
  <c r="EU161" i="4"/>
  <c r="EV161" i="4" s="1"/>
  <c r="EU160" i="4"/>
  <c r="EV160" i="4" s="1"/>
  <c r="EU159" i="4"/>
  <c r="EV159" i="4" s="1"/>
  <c r="EU158" i="4"/>
  <c r="EV158" i="4" s="1"/>
  <c r="EU157" i="4"/>
  <c r="EV157" i="4" s="1"/>
  <c r="EU156" i="4"/>
  <c r="EV156" i="4" s="1"/>
  <c r="EU155" i="4"/>
  <c r="EV155" i="4" s="1"/>
  <c r="EU154" i="4"/>
  <c r="EV154" i="4" s="1"/>
  <c r="EU153" i="4"/>
  <c r="EV153" i="4" s="1"/>
  <c r="EU152" i="4"/>
  <c r="EV152" i="4" s="1"/>
  <c r="EU151" i="4"/>
  <c r="EV151" i="4" s="1"/>
  <c r="EU150" i="4"/>
  <c r="EV150" i="4" s="1"/>
  <c r="EU149" i="4"/>
  <c r="EV149" i="4" s="1"/>
  <c r="EU148" i="4"/>
  <c r="EV148" i="4" s="1"/>
  <c r="EU147" i="4"/>
  <c r="EV147" i="4" s="1"/>
  <c r="EU146" i="4"/>
  <c r="EV146" i="4" s="1"/>
  <c r="EU145" i="4"/>
  <c r="EV145" i="4" s="1"/>
  <c r="EU144" i="4"/>
  <c r="EV144" i="4" s="1"/>
  <c r="EU143" i="4"/>
  <c r="EV143" i="4" s="1"/>
  <c r="EU142" i="4"/>
  <c r="EV142" i="4" s="1"/>
  <c r="EU141" i="4"/>
  <c r="EV141" i="4" s="1"/>
  <c r="EU140" i="4"/>
  <c r="EV140" i="4" s="1"/>
  <c r="EU139" i="4"/>
  <c r="EV139" i="4" s="1"/>
  <c r="EU138" i="4"/>
  <c r="EV138" i="4" s="1"/>
  <c r="EU137" i="4"/>
  <c r="EV137" i="4" s="1"/>
  <c r="EU136" i="4"/>
  <c r="EV136" i="4" s="1"/>
  <c r="EU135" i="4"/>
  <c r="EV135" i="4" s="1"/>
  <c r="EU134" i="4"/>
  <c r="EV134" i="4" s="1"/>
  <c r="EU133" i="4"/>
  <c r="EV133" i="4" s="1"/>
  <c r="EU132" i="4"/>
  <c r="EV132" i="4" s="1"/>
  <c r="EU131" i="4"/>
  <c r="EV131" i="4" s="1"/>
  <c r="EU130" i="4"/>
  <c r="EV130" i="4" s="1"/>
  <c r="EU129" i="4"/>
  <c r="EV129" i="4" s="1"/>
  <c r="EU128" i="4"/>
  <c r="EV128" i="4" s="1"/>
  <c r="EU127" i="4"/>
  <c r="EV127" i="4" s="1"/>
  <c r="EU126" i="4"/>
  <c r="EV126" i="4" s="1"/>
  <c r="EU125" i="4"/>
  <c r="EV125" i="4" s="1"/>
  <c r="EU124" i="4"/>
  <c r="EV124" i="4" s="1"/>
  <c r="EU123" i="4"/>
  <c r="EV123" i="4" s="1"/>
  <c r="EU122" i="4"/>
  <c r="EV122" i="4" s="1"/>
  <c r="EU121" i="4"/>
  <c r="EV121" i="4" s="1"/>
  <c r="EU120" i="4"/>
  <c r="EV120" i="4" s="1"/>
  <c r="EU119" i="4"/>
  <c r="EV119" i="4" s="1"/>
  <c r="EU118" i="4"/>
  <c r="EV118" i="4" s="1"/>
  <c r="EU117" i="4"/>
  <c r="EV117" i="4" s="1"/>
  <c r="EU116" i="4"/>
  <c r="EV116" i="4" s="1"/>
  <c r="EU115" i="4"/>
  <c r="EV115" i="4" s="1"/>
  <c r="EU114" i="4"/>
  <c r="EV114" i="4" s="1"/>
  <c r="EU113" i="4"/>
  <c r="EV113" i="4" s="1"/>
  <c r="EU112" i="4"/>
  <c r="EV112" i="4" s="1"/>
  <c r="EU111" i="4"/>
  <c r="EV111" i="4" s="1"/>
  <c r="EU110" i="4"/>
  <c r="EV110" i="4" s="1"/>
  <c r="EU109" i="4"/>
  <c r="EV109" i="4" s="1"/>
  <c r="EU108" i="4"/>
  <c r="EV108" i="4" s="1"/>
  <c r="EU107" i="4"/>
  <c r="EV107" i="4" s="1"/>
  <c r="EU106" i="4"/>
  <c r="EV106" i="4" s="1"/>
  <c r="EU105" i="4"/>
  <c r="EV105" i="4" s="1"/>
  <c r="EU104" i="4"/>
  <c r="EV104" i="4" s="1"/>
  <c r="EU103" i="4"/>
  <c r="EV103" i="4" s="1"/>
  <c r="EU102" i="4"/>
  <c r="EV102" i="4" s="1"/>
  <c r="EU101" i="4"/>
  <c r="EV101" i="4" s="1"/>
  <c r="EU100" i="4"/>
  <c r="EV100" i="4" s="1"/>
  <c r="EV99" i="4"/>
  <c r="EU99" i="4"/>
  <c r="EU98" i="4"/>
  <c r="EV98" i="4" s="1"/>
  <c r="EU97" i="4"/>
  <c r="EV97" i="4" s="1"/>
  <c r="EU96" i="4"/>
  <c r="EV96" i="4" s="1"/>
  <c r="EU95" i="4"/>
  <c r="EV95" i="4" s="1"/>
  <c r="EU94" i="4"/>
  <c r="EV94" i="4" s="1"/>
  <c r="EU93" i="4"/>
  <c r="EV93" i="4" s="1"/>
  <c r="EU92" i="4"/>
  <c r="EV92" i="4" s="1"/>
  <c r="EU91" i="4"/>
  <c r="EV91" i="4" s="1"/>
  <c r="EU90" i="4"/>
  <c r="EV90" i="4" s="1"/>
  <c r="EU89" i="4"/>
  <c r="EV89" i="4" s="1"/>
  <c r="EU88" i="4"/>
  <c r="EV88" i="4" s="1"/>
  <c r="EU87" i="4"/>
  <c r="EV87" i="4" s="1"/>
  <c r="EU86" i="4"/>
  <c r="EV86" i="4" s="1"/>
  <c r="EU85" i="4"/>
  <c r="EV85" i="4" s="1"/>
  <c r="EU84" i="4"/>
  <c r="EV84" i="4" s="1"/>
  <c r="EU83" i="4"/>
  <c r="EV83" i="4" s="1"/>
  <c r="EU82" i="4"/>
  <c r="EV82" i="4" s="1"/>
  <c r="EU81" i="4"/>
  <c r="EV81" i="4" s="1"/>
  <c r="EU80" i="4"/>
  <c r="EV80" i="4" s="1"/>
  <c r="EU79" i="4"/>
  <c r="EV79" i="4" s="1"/>
  <c r="EU78" i="4"/>
  <c r="EV78" i="4" s="1"/>
  <c r="EU77" i="4"/>
  <c r="EV77" i="4" s="1"/>
  <c r="EU76" i="4"/>
  <c r="EV76" i="4" s="1"/>
  <c r="EU75" i="4"/>
  <c r="EV75" i="4" s="1"/>
  <c r="EU74" i="4"/>
  <c r="EV74" i="4" s="1"/>
  <c r="EU73" i="4"/>
  <c r="EV73" i="4" s="1"/>
  <c r="EU72" i="4"/>
  <c r="EV72" i="4" s="1"/>
  <c r="EU71" i="4"/>
  <c r="EV71" i="4" s="1"/>
  <c r="EU70" i="4"/>
  <c r="EV70" i="4" s="1"/>
  <c r="EU69" i="4"/>
  <c r="EV69" i="4" s="1"/>
  <c r="EU68" i="4"/>
  <c r="EV68" i="4" s="1"/>
  <c r="EU67" i="4"/>
  <c r="EV67" i="4" s="1"/>
  <c r="EU66" i="4"/>
  <c r="EV66" i="4" s="1"/>
  <c r="EU65" i="4"/>
  <c r="EV65" i="4" s="1"/>
  <c r="EU64" i="4"/>
  <c r="EV64" i="4" s="1"/>
  <c r="EU63" i="4"/>
  <c r="EV63" i="4" s="1"/>
  <c r="EU62" i="4"/>
  <c r="EV62" i="4" s="1"/>
  <c r="EU61" i="4"/>
  <c r="EV61" i="4" s="1"/>
  <c r="EU60" i="4"/>
  <c r="EV60" i="4" s="1"/>
  <c r="EU59" i="4"/>
  <c r="EV59" i="4" s="1"/>
  <c r="EU58" i="4"/>
  <c r="EV58" i="4" s="1"/>
  <c r="EU57" i="4"/>
  <c r="EV57" i="4" s="1"/>
  <c r="EU56" i="4"/>
  <c r="EV56" i="4" s="1"/>
  <c r="EU55" i="4"/>
  <c r="EV55" i="4" s="1"/>
  <c r="EU54" i="4"/>
  <c r="EV54" i="4" s="1"/>
  <c r="EU53" i="4"/>
  <c r="EV53" i="4" s="1"/>
  <c r="EU52" i="4"/>
  <c r="EV52" i="4" s="1"/>
  <c r="EU51" i="4"/>
  <c r="EV51" i="4" s="1"/>
  <c r="EU50" i="4"/>
  <c r="EV50" i="4" s="1"/>
  <c r="EU49" i="4"/>
  <c r="EV49" i="4" s="1"/>
  <c r="EU48" i="4"/>
  <c r="EV48" i="4" s="1"/>
  <c r="EU47" i="4"/>
  <c r="EV47" i="4" s="1"/>
  <c r="EU46" i="4"/>
  <c r="EV46" i="4" s="1"/>
  <c r="EU45" i="4"/>
  <c r="EV45" i="4" s="1"/>
  <c r="EU44" i="4"/>
  <c r="EV44" i="4" s="1"/>
  <c r="EU43" i="4"/>
  <c r="EV43" i="4" s="1"/>
  <c r="EU42" i="4"/>
  <c r="EV42" i="4" s="1"/>
  <c r="EU41" i="4"/>
  <c r="EV41" i="4" s="1"/>
  <c r="EU40" i="4"/>
  <c r="EV40" i="4" s="1"/>
  <c r="EU39" i="4"/>
  <c r="EV39" i="4" s="1"/>
  <c r="EU38" i="4"/>
  <c r="EV38" i="4" s="1"/>
  <c r="EU37" i="4"/>
  <c r="EV37" i="4" s="1"/>
  <c r="EU36" i="4"/>
  <c r="EV36" i="4" s="1"/>
  <c r="EU35" i="4"/>
  <c r="EV35" i="4" s="1"/>
  <c r="EU34" i="4"/>
  <c r="EV34" i="4" s="1"/>
  <c r="EU33" i="4"/>
  <c r="EV33" i="4" s="1"/>
  <c r="EU32" i="4"/>
  <c r="EV32" i="4" s="1"/>
  <c r="EU31" i="4"/>
  <c r="EV31" i="4" s="1"/>
  <c r="EU30" i="4"/>
  <c r="EV30" i="4" s="1"/>
  <c r="EU29" i="4"/>
  <c r="EV29" i="4" s="1"/>
  <c r="EU28" i="4"/>
  <c r="EV28" i="4" s="1"/>
  <c r="EU27" i="4"/>
  <c r="EV27" i="4" s="1"/>
  <c r="EU26" i="4"/>
  <c r="EV26" i="4" s="1"/>
  <c r="EU25" i="4"/>
  <c r="EV25" i="4" s="1"/>
  <c r="EU24" i="4"/>
  <c r="EV24" i="4" s="1"/>
  <c r="EU23" i="4"/>
  <c r="EV23" i="4" s="1"/>
  <c r="EU22" i="4"/>
  <c r="EV22" i="4" s="1"/>
  <c r="EU21" i="4"/>
  <c r="EV21" i="4" s="1"/>
  <c r="EU20" i="4"/>
  <c r="EV20" i="4" s="1"/>
  <c r="EU19" i="4"/>
  <c r="EV19" i="4" s="1"/>
  <c r="EU18" i="4"/>
  <c r="EV18" i="4" s="1"/>
  <c r="EU17" i="4"/>
  <c r="EV17" i="4" s="1"/>
  <c r="EU16" i="4"/>
  <c r="EV16" i="4" s="1"/>
  <c r="EU15" i="4"/>
  <c r="EV15" i="4" s="1"/>
  <c r="EU14" i="4"/>
  <c r="EV14" i="4" s="1"/>
  <c r="EU13" i="4"/>
  <c r="EV13" i="4" s="1"/>
  <c r="EU12" i="4"/>
  <c r="EV12" i="4" s="1"/>
  <c r="EU11" i="4"/>
  <c r="EV11" i="4" s="1"/>
  <c r="EU10" i="4"/>
  <c r="EV10" i="4" s="1"/>
  <c r="EU9" i="4"/>
  <c r="EV9" i="4" s="1"/>
  <c r="BB6" i="4"/>
  <c r="BB2" i="4" s="1"/>
  <c r="BD5" i="6" s="1"/>
  <c r="BA6" i="4"/>
  <c r="BA2" i="4" s="1"/>
  <c r="BC5" i="6" s="1"/>
  <c r="BC17" i="6" s="1"/>
  <c r="AZ6" i="4"/>
  <c r="AZ2" i="4" s="1"/>
  <c r="BB5" i="6" s="1"/>
  <c r="BB17" i="6" s="1"/>
  <c r="AY6" i="4"/>
  <c r="AY2" i="4" s="1"/>
  <c r="BA5" i="6" s="1"/>
  <c r="AX6" i="4"/>
  <c r="AX2" i="4" s="1"/>
  <c r="AZ5" i="6" s="1"/>
  <c r="AW6" i="4"/>
  <c r="AW2" i="4" s="1"/>
  <c r="AY5" i="6" s="1"/>
  <c r="AV6" i="4"/>
  <c r="AV2" i="4" s="1"/>
  <c r="AX5" i="6" s="1"/>
  <c r="AX17" i="6" s="1"/>
  <c r="AU6" i="4"/>
  <c r="AU2" i="4" s="1"/>
  <c r="AW5" i="6" s="1"/>
  <c r="AT6" i="4"/>
  <c r="AT2" i="4" s="1"/>
  <c r="AV5" i="6" s="1"/>
  <c r="AV17" i="6" s="1"/>
  <c r="AS6" i="4"/>
  <c r="AS2" i="4" s="1"/>
  <c r="AU5" i="6" s="1"/>
  <c r="AR6" i="4"/>
  <c r="AR2" i="4" s="1"/>
  <c r="AT5" i="6" s="1"/>
  <c r="AQ6" i="4"/>
  <c r="AQ2" i="4" s="1"/>
  <c r="AP6" i="4"/>
  <c r="AP2" i="4" s="1"/>
  <c r="AR5" i="6" s="1"/>
  <c r="AR17" i="6" s="1"/>
  <c r="AO6" i="4"/>
  <c r="AO2" i="4" s="1"/>
  <c r="AQ5" i="6" s="1"/>
  <c r="AN6" i="4"/>
  <c r="AN2" i="4" s="1"/>
  <c r="AP5" i="6" s="1"/>
  <c r="AP17" i="6" s="1"/>
  <c r="AM6" i="4"/>
  <c r="AM2" i="4" s="1"/>
  <c r="AO5" i="6" s="1"/>
  <c r="AO17" i="6" s="1"/>
  <c r="AL6" i="4"/>
  <c r="AL2" i="4" s="1"/>
  <c r="AN5" i="6" s="1"/>
  <c r="AN17" i="6" s="1"/>
  <c r="AK6" i="4"/>
  <c r="AK2" i="4" s="1"/>
  <c r="AM5" i="6" s="1"/>
  <c r="AM17" i="6" s="1"/>
  <c r="AJ6" i="4"/>
  <c r="AJ2" i="4" s="1"/>
  <c r="AL5" i="6" s="1"/>
  <c r="AI6" i="4"/>
  <c r="AI2" i="4" s="1"/>
  <c r="AK5" i="6" s="1"/>
  <c r="AK17" i="6" s="1"/>
  <c r="AH6" i="4"/>
  <c r="AH2" i="4" s="1"/>
  <c r="AJ5" i="6" s="1"/>
  <c r="AJ17" i="6" s="1"/>
  <c r="AG6" i="4"/>
  <c r="AG2" i="4" s="1"/>
  <c r="AI5" i="6" s="1"/>
  <c r="AF6" i="4"/>
  <c r="AF2" i="4" s="1"/>
  <c r="AH5" i="6" s="1"/>
  <c r="AE6" i="4"/>
  <c r="AE2" i="4" s="1"/>
  <c r="AG5" i="6" s="1"/>
  <c r="AD6" i="4"/>
  <c r="AD2" i="4" s="1"/>
  <c r="AF5" i="6" s="1"/>
  <c r="AF17" i="6" s="1"/>
  <c r="AC6" i="4"/>
  <c r="AC2" i="4" s="1"/>
  <c r="AE5" i="6" s="1"/>
  <c r="AB6" i="4"/>
  <c r="AB2" i="4" s="1"/>
  <c r="AD5" i="6" s="1"/>
  <c r="AD17" i="6" s="1"/>
  <c r="AA6" i="4"/>
  <c r="AA2" i="4" s="1"/>
  <c r="AC5" i="6" s="1"/>
  <c r="Z6" i="4"/>
  <c r="Z2" i="4" s="1"/>
  <c r="AB5" i="6" s="1"/>
  <c r="Y6" i="4"/>
  <c r="Y2" i="4" s="1"/>
  <c r="X6" i="4"/>
  <c r="X2" i="4" s="1"/>
  <c r="Z5" i="6" s="1"/>
  <c r="Z17" i="6" s="1"/>
  <c r="W6" i="4"/>
  <c r="W2" i="4" s="1"/>
  <c r="Y5" i="6" s="1"/>
  <c r="V6" i="4"/>
  <c r="V2" i="4" s="1"/>
  <c r="U6" i="4"/>
  <c r="U2" i="4" s="1"/>
  <c r="W5" i="6" s="1"/>
  <c r="W17" i="6" s="1"/>
  <c r="T6" i="4"/>
  <c r="S6" i="4"/>
  <c r="S2" i="4" s="1"/>
  <c r="U5" i="6" s="1"/>
  <c r="U17" i="6" s="1"/>
  <c r="R6" i="4"/>
  <c r="R2" i="4" s="1"/>
  <c r="T5" i="6" s="1"/>
  <c r="Q6" i="4"/>
  <c r="Q2" i="4" s="1"/>
  <c r="S5" i="6" s="1"/>
  <c r="S17" i="6" s="1"/>
  <c r="P6" i="4"/>
  <c r="P2" i="4" s="1"/>
  <c r="R5" i="6" s="1"/>
  <c r="R17" i="6" s="1"/>
  <c r="O6" i="4"/>
  <c r="O2" i="4" s="1"/>
  <c r="Q5" i="6" s="1"/>
  <c r="N6" i="4"/>
  <c r="N2" i="4" s="1"/>
  <c r="P5" i="6" s="1"/>
  <c r="M6" i="4"/>
  <c r="M2" i="4" s="1"/>
  <c r="O5" i="6" s="1"/>
  <c r="L6" i="4"/>
  <c r="L2" i="4" s="1"/>
  <c r="N5" i="6" s="1"/>
  <c r="N17" i="6" s="1"/>
  <c r="K6" i="4"/>
  <c r="K2" i="4" s="1"/>
  <c r="M5" i="6" s="1"/>
  <c r="J6" i="4"/>
  <c r="J2" i="4" s="1"/>
  <c r="L5" i="6" s="1"/>
  <c r="L17" i="6" s="1"/>
  <c r="I6" i="4"/>
  <c r="I2" i="4" s="1"/>
  <c r="K5" i="6" s="1"/>
  <c r="H6" i="4"/>
  <c r="H2" i="4" s="1"/>
  <c r="J5" i="6" s="1"/>
  <c r="J17" i="6" s="1"/>
  <c r="G6" i="4"/>
  <c r="G2" i="4" s="1"/>
  <c r="F6" i="4"/>
  <c r="F2" i="4" s="1"/>
  <c r="H5" i="6" s="1"/>
  <c r="H17" i="6" s="1"/>
  <c r="E6" i="4"/>
  <c r="E2" i="4" s="1"/>
  <c r="G5" i="6" s="1"/>
  <c r="D6" i="4"/>
  <c r="D2" i="4" s="1"/>
  <c r="C6" i="4"/>
  <c r="C2" i="4" s="1"/>
  <c r="E5" i="6" s="1"/>
  <c r="E17" i="6" s="1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BB3" i="4"/>
  <c r="BA3" i="4"/>
  <c r="BC7" i="6" s="1"/>
  <c r="AZ3" i="4"/>
  <c r="BB7" i="6" s="1"/>
  <c r="AY3" i="4"/>
  <c r="BA7" i="6" s="1"/>
  <c r="AX3" i="4"/>
  <c r="AZ7" i="6" s="1"/>
  <c r="AW3" i="4"/>
  <c r="AY7" i="6" s="1"/>
  <c r="AV3" i="4"/>
  <c r="AX7" i="6" s="1"/>
  <c r="AX18" i="6" s="1"/>
  <c r="AU3" i="4"/>
  <c r="AW7" i="6" s="1"/>
  <c r="AT3" i="4"/>
  <c r="AV7" i="6" s="1"/>
  <c r="AS3" i="4"/>
  <c r="AR3" i="4"/>
  <c r="AT7" i="6" s="1"/>
  <c r="AT18" i="6" s="1"/>
  <c r="AQ3" i="4"/>
  <c r="AS7" i="6" s="1"/>
  <c r="AS18" i="6" s="1"/>
  <c r="AP3" i="4"/>
  <c r="AR7" i="6" s="1"/>
  <c r="AO3" i="4"/>
  <c r="AN3" i="4"/>
  <c r="AM3" i="4"/>
  <c r="AL3" i="4"/>
  <c r="AN7" i="6" s="1"/>
  <c r="AK3" i="4"/>
  <c r="AJ3" i="4"/>
  <c r="AL7" i="6" s="1"/>
  <c r="AI3" i="4"/>
  <c r="AH3" i="4"/>
  <c r="AJ7" i="6" s="1"/>
  <c r="AG3" i="4"/>
  <c r="AF3" i="4"/>
  <c r="AE3" i="4"/>
  <c r="AG7" i="6" s="1"/>
  <c r="AG18" i="6" s="1"/>
  <c r="AD3" i="4"/>
  <c r="AF7" i="6" s="1"/>
  <c r="AF18" i="6" s="1"/>
  <c r="AC3" i="4"/>
  <c r="AE7" i="6" s="1"/>
  <c r="AE18" i="6" s="1"/>
  <c r="AB3" i="4"/>
  <c r="AD7" i="6" s="1"/>
  <c r="AD18" i="6" s="1"/>
  <c r="AA3" i="4"/>
  <c r="Z3" i="4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BC2" i="3"/>
  <c r="BB2" i="3"/>
  <c r="BA2" i="3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G107" i="2"/>
  <c r="CH107" i="2" s="1"/>
  <c r="CB107" i="2"/>
  <c r="CC107" i="2" s="1"/>
  <c r="CA107" i="2"/>
  <c r="BZ107" i="2"/>
  <c r="CG105" i="2"/>
  <c r="CH105" i="2" s="1"/>
  <c r="CB105" i="2"/>
  <c r="CC105" i="2" s="1"/>
  <c r="CA105" i="2"/>
  <c r="BZ105" i="2"/>
  <c r="CG104" i="2"/>
  <c r="CH104" i="2" s="1"/>
  <c r="CB104" i="2"/>
  <c r="CC104" i="2" s="1"/>
  <c r="CA104" i="2"/>
  <c r="BZ104" i="2"/>
  <c r="CG103" i="2"/>
  <c r="CH103" i="2" s="1"/>
  <c r="CB103" i="2"/>
  <c r="CC103" i="2" s="1"/>
  <c r="CA103" i="2"/>
  <c r="BZ103" i="2"/>
  <c r="CG102" i="2"/>
  <c r="CH102" i="2" s="1"/>
  <c r="CB102" i="2"/>
  <c r="CC102" i="2" s="1"/>
  <c r="CA102" i="2"/>
  <c r="BZ102" i="2"/>
  <c r="CG106" i="2"/>
  <c r="CH106" i="2" s="1"/>
  <c r="CB106" i="2"/>
  <c r="CC106" i="2" s="1"/>
  <c r="CA106" i="2"/>
  <c r="BZ106" i="2"/>
  <c r="CG101" i="2"/>
  <c r="CH101" i="2" s="1"/>
  <c r="CB101" i="2"/>
  <c r="CC101" i="2" s="1"/>
  <c r="CA101" i="2"/>
  <c r="BZ101" i="2"/>
  <c r="CG100" i="2"/>
  <c r="CH100" i="2" s="1"/>
  <c r="CB100" i="2"/>
  <c r="CC100" i="2" s="1"/>
  <c r="CA100" i="2"/>
  <c r="BZ100" i="2"/>
  <c r="CG99" i="2"/>
  <c r="CH99" i="2" s="1"/>
  <c r="CB99" i="2"/>
  <c r="CC99" i="2" s="1"/>
  <c r="CA99" i="2"/>
  <c r="BZ99" i="2"/>
  <c r="CG98" i="2"/>
  <c r="CH98" i="2" s="1"/>
  <c r="CB98" i="2"/>
  <c r="CC98" i="2" s="1"/>
  <c r="CA98" i="2"/>
  <c r="BZ98" i="2"/>
  <c r="CG97" i="2"/>
  <c r="CH97" i="2" s="1"/>
  <c r="CB97" i="2"/>
  <c r="CC97" i="2" s="1"/>
  <c r="CA97" i="2"/>
  <c r="BZ97" i="2"/>
  <c r="CG96" i="2"/>
  <c r="CH96" i="2" s="1"/>
  <c r="CB96" i="2"/>
  <c r="CC96" i="2" s="1"/>
  <c r="CA96" i="2"/>
  <c r="BZ96" i="2"/>
  <c r="CG95" i="2"/>
  <c r="CH95" i="2" s="1"/>
  <c r="CB95" i="2"/>
  <c r="CC95" i="2" s="1"/>
  <c r="CA95" i="2"/>
  <c r="BZ95" i="2"/>
  <c r="CG94" i="2"/>
  <c r="CH94" i="2" s="1"/>
  <c r="CB94" i="2"/>
  <c r="CC94" i="2" s="1"/>
  <c r="CA94" i="2"/>
  <c r="BZ94" i="2"/>
  <c r="CG93" i="2"/>
  <c r="CH93" i="2" s="1"/>
  <c r="CB93" i="2"/>
  <c r="CC93" i="2" s="1"/>
  <c r="CA93" i="2"/>
  <c r="BZ93" i="2"/>
  <c r="CG92" i="2"/>
  <c r="CH92" i="2" s="1"/>
  <c r="CB92" i="2"/>
  <c r="CC92" i="2" s="1"/>
  <c r="CA92" i="2"/>
  <c r="BZ92" i="2"/>
  <c r="CG91" i="2"/>
  <c r="CH91" i="2" s="1"/>
  <c r="CB91" i="2"/>
  <c r="CC91" i="2" s="1"/>
  <c r="CA91" i="2"/>
  <c r="BZ91" i="2"/>
  <c r="CG90" i="2"/>
  <c r="CH90" i="2" s="1"/>
  <c r="CB90" i="2"/>
  <c r="CC90" i="2" s="1"/>
  <c r="CA90" i="2"/>
  <c r="BZ90" i="2"/>
  <c r="CG89" i="2"/>
  <c r="CH89" i="2" s="1"/>
  <c r="CB89" i="2"/>
  <c r="CC89" i="2" s="1"/>
  <c r="CA89" i="2"/>
  <c r="BZ89" i="2"/>
  <c r="CG88" i="2"/>
  <c r="CH88" i="2" s="1"/>
  <c r="CB88" i="2"/>
  <c r="CC88" i="2" s="1"/>
  <c r="CA88" i="2"/>
  <c r="BZ88" i="2"/>
  <c r="CG87" i="2"/>
  <c r="CH87" i="2" s="1"/>
  <c r="CB87" i="2"/>
  <c r="CC87" i="2" s="1"/>
  <c r="CA87" i="2"/>
  <c r="BZ87" i="2"/>
  <c r="CG86" i="2"/>
  <c r="CH86" i="2" s="1"/>
  <c r="CB86" i="2"/>
  <c r="CC86" i="2" s="1"/>
  <c r="CA86" i="2"/>
  <c r="BZ86" i="2"/>
  <c r="CG85" i="2"/>
  <c r="CH85" i="2" s="1"/>
  <c r="CB85" i="2"/>
  <c r="CC85" i="2" s="1"/>
  <c r="CA85" i="2"/>
  <c r="BZ85" i="2"/>
  <c r="CG84" i="2"/>
  <c r="CH84" i="2" s="1"/>
  <c r="CB84" i="2"/>
  <c r="CC84" i="2" s="1"/>
  <c r="CA84" i="2"/>
  <c r="BZ84" i="2"/>
  <c r="CG83" i="2"/>
  <c r="CH83" i="2" s="1"/>
  <c r="CB83" i="2"/>
  <c r="CC83" i="2" s="1"/>
  <c r="CA83" i="2"/>
  <c r="BZ83" i="2"/>
  <c r="CG82" i="2"/>
  <c r="CB82" i="2"/>
  <c r="CC82" i="2" s="1"/>
  <c r="CA82" i="2"/>
  <c r="BZ82" i="2"/>
  <c r="CG81" i="2"/>
  <c r="CH81" i="2" s="1"/>
  <c r="CB81" i="2"/>
  <c r="CC81" i="2" s="1"/>
  <c r="CA81" i="2"/>
  <c r="BZ81" i="2"/>
  <c r="CG80" i="2"/>
  <c r="CH80" i="2" s="1"/>
  <c r="CB80" i="2"/>
  <c r="CC80" i="2" s="1"/>
  <c r="CA80" i="2"/>
  <c r="BZ80" i="2"/>
  <c r="CG79" i="2"/>
  <c r="CH79" i="2" s="1"/>
  <c r="CB79" i="2"/>
  <c r="CC79" i="2" s="1"/>
  <c r="CA79" i="2"/>
  <c r="BZ79" i="2"/>
  <c r="CG78" i="2"/>
  <c r="CH78" i="2" s="1"/>
  <c r="CB78" i="2"/>
  <c r="CC78" i="2" s="1"/>
  <c r="CA78" i="2"/>
  <c r="BZ78" i="2"/>
  <c r="CG77" i="2"/>
  <c r="CH77" i="2" s="1"/>
  <c r="CB77" i="2"/>
  <c r="CC77" i="2" s="1"/>
  <c r="CA77" i="2"/>
  <c r="BZ77" i="2"/>
  <c r="CG76" i="2"/>
  <c r="CH76" i="2" s="1"/>
  <c r="CB76" i="2"/>
  <c r="CC76" i="2" s="1"/>
  <c r="CA76" i="2"/>
  <c r="BZ76" i="2"/>
  <c r="CG75" i="2"/>
  <c r="CH75" i="2" s="1"/>
  <c r="CB75" i="2"/>
  <c r="CC75" i="2" s="1"/>
  <c r="CA75" i="2"/>
  <c r="BZ75" i="2"/>
  <c r="CG74" i="2"/>
  <c r="CB74" i="2"/>
  <c r="CC74" i="2" s="1"/>
  <c r="CA74" i="2"/>
  <c r="BZ74" i="2"/>
  <c r="CG73" i="2"/>
  <c r="CH73" i="2" s="1"/>
  <c r="CB73" i="2"/>
  <c r="CC73" i="2" s="1"/>
  <c r="CA73" i="2"/>
  <c r="BZ73" i="2"/>
  <c r="CG72" i="2"/>
  <c r="CH72" i="2" s="1"/>
  <c r="CB72" i="2"/>
  <c r="CC72" i="2" s="1"/>
  <c r="CA72" i="2"/>
  <c r="BZ72" i="2"/>
  <c r="CG71" i="2"/>
  <c r="CH71" i="2" s="1"/>
  <c r="CB71" i="2"/>
  <c r="CC71" i="2" s="1"/>
  <c r="CA71" i="2"/>
  <c r="BZ71" i="2"/>
  <c r="CG70" i="2"/>
  <c r="CB70" i="2"/>
  <c r="CC70" i="2" s="1"/>
  <c r="CA70" i="2"/>
  <c r="BZ70" i="2"/>
  <c r="CG69" i="2"/>
  <c r="CB69" i="2"/>
  <c r="CC69" i="2" s="1"/>
  <c r="CA69" i="2"/>
  <c r="BZ69" i="2"/>
  <c r="CG68" i="2"/>
  <c r="CH68" i="2" s="1"/>
  <c r="CB68" i="2"/>
  <c r="CC68" i="2" s="1"/>
  <c r="CA68" i="2"/>
  <c r="BZ68" i="2"/>
  <c r="CG67" i="2"/>
  <c r="CH67" i="2" s="1"/>
  <c r="CB67" i="2"/>
  <c r="CC67" i="2" s="1"/>
  <c r="CA67" i="2"/>
  <c r="BZ67" i="2"/>
  <c r="CG66" i="2"/>
  <c r="CH66" i="2" s="1"/>
  <c r="CB66" i="2"/>
  <c r="CC66" i="2" s="1"/>
  <c r="CA66" i="2"/>
  <c r="BZ66" i="2"/>
  <c r="CG65" i="2"/>
  <c r="CH65" i="2" s="1"/>
  <c r="CB65" i="2"/>
  <c r="CC65" i="2" s="1"/>
  <c r="CA65" i="2"/>
  <c r="BZ65" i="2"/>
  <c r="CG64" i="2"/>
  <c r="CH64" i="2" s="1"/>
  <c r="CB64" i="2"/>
  <c r="CC64" i="2" s="1"/>
  <c r="CA64" i="2"/>
  <c r="BZ64" i="2"/>
  <c r="CG63" i="2"/>
  <c r="CH63" i="2" s="1"/>
  <c r="CB63" i="2"/>
  <c r="CC63" i="2" s="1"/>
  <c r="CA63" i="2"/>
  <c r="BZ63" i="2"/>
  <c r="CG62" i="2"/>
  <c r="CH62" i="2" s="1"/>
  <c r="CB62" i="2"/>
  <c r="CC62" i="2" s="1"/>
  <c r="CA62" i="2"/>
  <c r="BZ62" i="2"/>
  <c r="CG61" i="2"/>
  <c r="CH61" i="2" s="1"/>
  <c r="CB61" i="2"/>
  <c r="CC61" i="2" s="1"/>
  <c r="CA61" i="2"/>
  <c r="BZ61" i="2"/>
  <c r="CG60" i="2"/>
  <c r="CH60" i="2" s="1"/>
  <c r="CB60" i="2"/>
  <c r="CC60" i="2" s="1"/>
  <c r="CA60" i="2"/>
  <c r="BZ60" i="2"/>
  <c r="CG59" i="2"/>
  <c r="CH59" i="2" s="1"/>
  <c r="CB59" i="2"/>
  <c r="CC59" i="2" s="1"/>
  <c r="CA59" i="2"/>
  <c r="BZ59" i="2"/>
  <c r="CG58" i="2"/>
  <c r="CH58" i="2" s="1"/>
  <c r="CB58" i="2"/>
  <c r="CC58" i="2" s="1"/>
  <c r="CA58" i="2"/>
  <c r="BZ58" i="2"/>
  <c r="CG57" i="2"/>
  <c r="CH57" i="2" s="1"/>
  <c r="CB57" i="2"/>
  <c r="CC57" i="2" s="1"/>
  <c r="CA57" i="2"/>
  <c r="BZ57" i="2"/>
  <c r="CG56" i="2"/>
  <c r="CH56" i="2" s="1"/>
  <c r="CB56" i="2"/>
  <c r="CC56" i="2" s="1"/>
  <c r="CA56" i="2"/>
  <c r="BZ56" i="2"/>
  <c r="CG55" i="2"/>
  <c r="CH55" i="2" s="1"/>
  <c r="CB55" i="2"/>
  <c r="CC55" i="2" s="1"/>
  <c r="CA55" i="2"/>
  <c r="BZ55" i="2"/>
  <c r="CG54" i="2"/>
  <c r="CH54" i="2" s="1"/>
  <c r="CB54" i="2"/>
  <c r="CC54" i="2" s="1"/>
  <c r="CA54" i="2"/>
  <c r="BZ54" i="2"/>
  <c r="CG53" i="2"/>
  <c r="CH53" i="2" s="1"/>
  <c r="CB53" i="2"/>
  <c r="CC53" i="2" s="1"/>
  <c r="CA53" i="2"/>
  <c r="BZ53" i="2"/>
  <c r="CG52" i="2"/>
  <c r="CH52" i="2" s="1"/>
  <c r="CB52" i="2"/>
  <c r="CC52" i="2" s="1"/>
  <c r="CA52" i="2"/>
  <c r="BZ52" i="2"/>
  <c r="CG51" i="2"/>
  <c r="CH51" i="2" s="1"/>
  <c r="CB51" i="2"/>
  <c r="CC51" i="2" s="1"/>
  <c r="CA51" i="2"/>
  <c r="BZ51" i="2"/>
  <c r="CG50" i="2"/>
  <c r="CH50" i="2" s="1"/>
  <c r="CB50" i="2"/>
  <c r="CC50" i="2" s="1"/>
  <c r="CA50" i="2"/>
  <c r="BZ50" i="2"/>
  <c r="CG49" i="2"/>
  <c r="CH49" i="2" s="1"/>
  <c r="CB49" i="2"/>
  <c r="CC49" i="2" s="1"/>
  <c r="CA49" i="2"/>
  <c r="BZ49" i="2"/>
  <c r="CG48" i="2"/>
  <c r="CH48" i="2" s="1"/>
  <c r="CB48" i="2"/>
  <c r="CC48" i="2" s="1"/>
  <c r="CA48" i="2"/>
  <c r="BZ48" i="2"/>
  <c r="CG47" i="2"/>
  <c r="CH47" i="2" s="1"/>
  <c r="CB47" i="2"/>
  <c r="CC47" i="2" s="1"/>
  <c r="CA47" i="2"/>
  <c r="BZ47" i="2"/>
  <c r="CG46" i="2"/>
  <c r="CH46" i="2" s="1"/>
  <c r="CB46" i="2"/>
  <c r="CC46" i="2" s="1"/>
  <c r="CA46" i="2"/>
  <c r="BZ46" i="2"/>
  <c r="CG45" i="2"/>
  <c r="CH45" i="2" s="1"/>
  <c r="CB45" i="2"/>
  <c r="CC45" i="2" s="1"/>
  <c r="CA45" i="2"/>
  <c r="BZ45" i="2"/>
  <c r="CG44" i="2"/>
  <c r="CH44" i="2" s="1"/>
  <c r="CB44" i="2"/>
  <c r="CC44" i="2" s="1"/>
  <c r="CA44" i="2"/>
  <c r="BZ44" i="2"/>
  <c r="CG43" i="2"/>
  <c r="CH43" i="2" s="1"/>
  <c r="CB43" i="2"/>
  <c r="CC43" i="2" s="1"/>
  <c r="CA43" i="2"/>
  <c r="BZ43" i="2"/>
  <c r="CG42" i="2"/>
  <c r="CH42" i="2" s="1"/>
  <c r="CB42" i="2"/>
  <c r="CC42" i="2" s="1"/>
  <c r="CA42" i="2"/>
  <c r="BZ42" i="2"/>
  <c r="CG41" i="2"/>
  <c r="CH41" i="2" s="1"/>
  <c r="CB41" i="2"/>
  <c r="CC41" i="2" s="1"/>
  <c r="CA41" i="2"/>
  <c r="BZ41" i="2"/>
  <c r="CG40" i="2"/>
  <c r="CH40" i="2" s="1"/>
  <c r="CB40" i="2"/>
  <c r="CC40" i="2" s="1"/>
  <c r="CA40" i="2"/>
  <c r="BZ40" i="2"/>
  <c r="CG39" i="2"/>
  <c r="CH39" i="2" s="1"/>
  <c r="CB39" i="2"/>
  <c r="CC39" i="2" s="1"/>
  <c r="CA39" i="2"/>
  <c r="BZ39" i="2"/>
  <c r="CG38" i="2"/>
  <c r="CH38" i="2" s="1"/>
  <c r="CB38" i="2"/>
  <c r="CC38" i="2" s="1"/>
  <c r="CA38" i="2"/>
  <c r="BZ38" i="2"/>
  <c r="CG37" i="2"/>
  <c r="CH37" i="2" s="1"/>
  <c r="CB37" i="2"/>
  <c r="CC37" i="2" s="1"/>
  <c r="CA37" i="2"/>
  <c r="BZ37" i="2"/>
  <c r="CG36" i="2"/>
  <c r="CH36" i="2" s="1"/>
  <c r="CB36" i="2"/>
  <c r="CC36" i="2" s="1"/>
  <c r="CA36" i="2"/>
  <c r="BZ36" i="2"/>
  <c r="CG35" i="2"/>
  <c r="CH35" i="2" s="1"/>
  <c r="CB35" i="2"/>
  <c r="CC35" i="2" s="1"/>
  <c r="CA35" i="2"/>
  <c r="BZ35" i="2"/>
  <c r="CG34" i="2"/>
  <c r="CH34" i="2" s="1"/>
  <c r="CB34" i="2"/>
  <c r="CC34" i="2" s="1"/>
  <c r="CA34" i="2"/>
  <c r="BZ34" i="2"/>
  <c r="CG33" i="2"/>
  <c r="CH33" i="2" s="1"/>
  <c r="CB33" i="2"/>
  <c r="CC33" i="2" s="1"/>
  <c r="CA33" i="2"/>
  <c r="BZ33" i="2"/>
  <c r="CG32" i="2"/>
  <c r="CH32" i="2" s="1"/>
  <c r="CB32" i="2"/>
  <c r="CC32" i="2" s="1"/>
  <c r="CA32" i="2"/>
  <c r="BZ32" i="2"/>
  <c r="CG31" i="2"/>
  <c r="CH31" i="2" s="1"/>
  <c r="CB31" i="2"/>
  <c r="CC31" i="2" s="1"/>
  <c r="CA31" i="2"/>
  <c r="BZ31" i="2"/>
  <c r="CG30" i="2"/>
  <c r="CH30" i="2" s="1"/>
  <c r="CB30" i="2"/>
  <c r="CC30" i="2" s="1"/>
  <c r="CA30" i="2"/>
  <c r="BZ30" i="2"/>
  <c r="CG29" i="2"/>
  <c r="CH29" i="2" s="1"/>
  <c r="CB29" i="2"/>
  <c r="CC29" i="2" s="1"/>
  <c r="CA29" i="2"/>
  <c r="BZ29" i="2"/>
  <c r="CG28" i="2"/>
  <c r="CH28" i="2" s="1"/>
  <c r="CB28" i="2"/>
  <c r="CC28" i="2" s="1"/>
  <c r="CA28" i="2"/>
  <c r="BZ28" i="2"/>
  <c r="CG27" i="2"/>
  <c r="CH27" i="2" s="1"/>
  <c r="CB27" i="2"/>
  <c r="CC27" i="2" s="1"/>
  <c r="CA27" i="2"/>
  <c r="BZ27" i="2"/>
  <c r="CG26" i="2"/>
  <c r="CH26" i="2" s="1"/>
  <c r="CB26" i="2"/>
  <c r="CC26" i="2" s="1"/>
  <c r="CA26" i="2"/>
  <c r="BZ26" i="2"/>
  <c r="CG25" i="2"/>
  <c r="CH25" i="2" s="1"/>
  <c r="CB25" i="2"/>
  <c r="CC25" i="2" s="1"/>
  <c r="CA25" i="2"/>
  <c r="BZ25" i="2"/>
  <c r="CG24" i="2"/>
  <c r="CH24" i="2" s="1"/>
  <c r="CB24" i="2"/>
  <c r="CC24" i="2" s="1"/>
  <c r="CA24" i="2"/>
  <c r="BZ24" i="2"/>
  <c r="CG23" i="2"/>
  <c r="CH23" i="2" s="1"/>
  <c r="CB23" i="2"/>
  <c r="CC23" i="2" s="1"/>
  <c r="CA23" i="2"/>
  <c r="BZ23" i="2"/>
  <c r="CG22" i="2"/>
  <c r="CH22" i="2" s="1"/>
  <c r="CB22" i="2"/>
  <c r="CC22" i="2" s="1"/>
  <c r="CA22" i="2"/>
  <c r="BZ22" i="2"/>
  <c r="CG21" i="2"/>
  <c r="CH21" i="2" s="1"/>
  <c r="CB21" i="2"/>
  <c r="CC21" i="2" s="1"/>
  <c r="CA21" i="2"/>
  <c r="BZ21" i="2"/>
  <c r="CG20" i="2"/>
  <c r="CH20" i="2" s="1"/>
  <c r="CB20" i="2"/>
  <c r="CC20" i="2" s="1"/>
  <c r="CA20" i="2"/>
  <c r="BZ20" i="2"/>
  <c r="CG19" i="2"/>
  <c r="CH19" i="2" s="1"/>
  <c r="CB19" i="2"/>
  <c r="CA19" i="2"/>
  <c r="BZ19" i="2"/>
  <c r="CG18" i="2"/>
  <c r="CH18" i="2" s="1"/>
  <c r="CB18" i="2"/>
  <c r="CC18" i="2" s="1"/>
  <c r="CA18" i="2"/>
  <c r="BZ18" i="2"/>
  <c r="CG17" i="2"/>
  <c r="CH17" i="2" s="1"/>
  <c r="CB17" i="2"/>
  <c r="CC17" i="2" s="1"/>
  <c r="CA17" i="2"/>
  <c r="BZ17" i="2"/>
  <c r="CG16" i="2"/>
  <c r="CH16" i="2" s="1"/>
  <c r="CB16" i="2"/>
  <c r="CC16" i="2" s="1"/>
  <c r="CA16" i="2"/>
  <c r="BZ16" i="2"/>
  <c r="CG15" i="2"/>
  <c r="CH15" i="2" s="1"/>
  <c r="CB15" i="2"/>
  <c r="CC15" i="2" s="1"/>
  <c r="CA15" i="2"/>
  <c r="BZ15" i="2"/>
  <c r="CG14" i="2"/>
  <c r="CH14" i="2" s="1"/>
  <c r="CB14" i="2"/>
  <c r="CC14" i="2" s="1"/>
  <c r="CA14" i="2"/>
  <c r="BZ14" i="2"/>
  <c r="CG13" i="2"/>
  <c r="CH13" i="2" s="1"/>
  <c r="CB13" i="2"/>
  <c r="CC13" i="2" s="1"/>
  <c r="CA13" i="2"/>
  <c r="BZ13" i="2"/>
  <c r="CG12" i="2"/>
  <c r="CH12" i="2" s="1"/>
  <c r="CB12" i="2"/>
  <c r="CC12" i="2" s="1"/>
  <c r="CA12" i="2"/>
  <c r="BZ12" i="2"/>
  <c r="CG11" i="2"/>
  <c r="CH11" i="2" s="1"/>
  <c r="CB11" i="2"/>
  <c r="CC11" i="2" s="1"/>
  <c r="CA11" i="2"/>
  <c r="BZ11" i="2"/>
  <c r="CG10" i="2"/>
  <c r="CH10" i="2" s="1"/>
  <c r="CB10" i="2"/>
  <c r="CC10" i="2" s="1"/>
  <c r="CA10" i="2"/>
  <c r="BZ10" i="2"/>
  <c r="BB7" i="2"/>
  <c r="BD30" i="6" s="1"/>
  <c r="BA7" i="2"/>
  <c r="BC30" i="6" s="1"/>
  <c r="AZ7" i="2"/>
  <c r="BB30" i="6" s="1"/>
  <c r="AY7" i="2"/>
  <c r="BA30" i="6" s="1"/>
  <c r="AX7" i="2"/>
  <c r="AZ30" i="6" s="1"/>
  <c r="AW7" i="2"/>
  <c r="AY30" i="6" s="1"/>
  <c r="AV7" i="2"/>
  <c r="AX30" i="6" s="1"/>
  <c r="AU7" i="2"/>
  <c r="AW30" i="6" s="1"/>
  <c r="AT7" i="2"/>
  <c r="AV30" i="6" s="1"/>
  <c r="AS7" i="2"/>
  <c r="AU30" i="6" s="1"/>
  <c r="AR7" i="2"/>
  <c r="AT30" i="6" s="1"/>
  <c r="AQ7" i="2"/>
  <c r="AS30" i="6" s="1"/>
  <c r="AP7" i="2"/>
  <c r="AR30" i="6" s="1"/>
  <c r="AO7" i="2"/>
  <c r="AQ30" i="6" s="1"/>
  <c r="AN7" i="2"/>
  <c r="AP30" i="6" s="1"/>
  <c r="AM7" i="2"/>
  <c r="AO30" i="6" s="1"/>
  <c r="AL7" i="2"/>
  <c r="AN30" i="6" s="1"/>
  <c r="AK7" i="2"/>
  <c r="AM30" i="6" s="1"/>
  <c r="AJ7" i="2"/>
  <c r="AL30" i="6" s="1"/>
  <c r="AI7" i="2"/>
  <c r="AK30" i="6" s="1"/>
  <c r="AH7" i="2"/>
  <c r="AJ30" i="6" s="1"/>
  <c r="AG7" i="2"/>
  <c r="AI30" i="6" s="1"/>
  <c r="AF7" i="2"/>
  <c r="AH30" i="6" s="1"/>
  <c r="AE7" i="2"/>
  <c r="AG30" i="6" s="1"/>
  <c r="AD7" i="2"/>
  <c r="AF30" i="6" s="1"/>
  <c r="AC7" i="2"/>
  <c r="AE30" i="6" s="1"/>
  <c r="AB7" i="2"/>
  <c r="AD30" i="6" s="1"/>
  <c r="AA7" i="2"/>
  <c r="AC30" i="6" s="1"/>
  <c r="Z7" i="2"/>
  <c r="AB30" i="6" s="1"/>
  <c r="Y7" i="2"/>
  <c r="AA30" i="6" s="1"/>
  <c r="X7" i="2"/>
  <c r="Z30" i="6" s="1"/>
  <c r="W7" i="2"/>
  <c r="Y30" i="6" s="1"/>
  <c r="V7" i="2"/>
  <c r="X30" i="6" s="1"/>
  <c r="D7" i="2"/>
  <c r="F30" i="6" s="1"/>
  <c r="BB6" i="2"/>
  <c r="BA6" i="2"/>
  <c r="BC23" i="6" s="1"/>
  <c r="AZ6" i="2"/>
  <c r="BB23" i="6" s="1"/>
  <c r="AY6" i="2"/>
  <c r="AX6" i="2"/>
  <c r="AZ23" i="6" s="1"/>
  <c r="AW6" i="2"/>
  <c r="AY23" i="6" s="1"/>
  <c r="AV6" i="2"/>
  <c r="AX23" i="6" s="1"/>
  <c r="AU6" i="2"/>
  <c r="AW23" i="6" s="1"/>
  <c r="AT6" i="2"/>
  <c r="AS6" i="2"/>
  <c r="AU23" i="6" s="1"/>
  <c r="AR6" i="2"/>
  <c r="AT23" i="6" s="1"/>
  <c r="AQ6" i="2"/>
  <c r="AP6" i="2"/>
  <c r="AO6" i="2"/>
  <c r="AQ23" i="6" s="1"/>
  <c r="AN6" i="2"/>
  <c r="AP23" i="6" s="1"/>
  <c r="AM6" i="2"/>
  <c r="AO23" i="6" s="1"/>
  <c r="AL6" i="2"/>
  <c r="AN23" i="6" s="1"/>
  <c r="AK6" i="2"/>
  <c r="AM23" i="6" s="1"/>
  <c r="AJ6" i="2"/>
  <c r="AI6" i="2"/>
  <c r="AK23" i="6" s="1"/>
  <c r="AH6" i="2"/>
  <c r="AJ23" i="6" s="1"/>
  <c r="AG6" i="2"/>
  <c r="AF6" i="2"/>
  <c r="AH23" i="6" s="1"/>
  <c r="AE6" i="2"/>
  <c r="AG23" i="6" s="1"/>
  <c r="AD6" i="2"/>
  <c r="AF23" i="6" s="1"/>
  <c r="AC6" i="2"/>
  <c r="AE23" i="6" s="1"/>
  <c r="AB6" i="2"/>
  <c r="AD23" i="6" s="1"/>
  <c r="AA6" i="2"/>
  <c r="AC23" i="6" s="1"/>
  <c r="Z6" i="2"/>
  <c r="AB23" i="6" s="1"/>
  <c r="Y6" i="2"/>
  <c r="X6" i="2"/>
  <c r="W6" i="2"/>
  <c r="Y23" i="6" s="1"/>
  <c r="V6" i="2"/>
  <c r="U6" i="2"/>
  <c r="W23" i="6" s="1"/>
  <c r="T6" i="2"/>
  <c r="V23" i="6" s="1"/>
  <c r="S6" i="2"/>
  <c r="U23" i="6" s="1"/>
  <c r="R6" i="2"/>
  <c r="Q6" i="2"/>
  <c r="S23" i="6" s="1"/>
  <c r="P6" i="2"/>
  <c r="O6" i="2"/>
  <c r="Q23" i="6" s="1"/>
  <c r="N6" i="2"/>
  <c r="P23" i="6" s="1"/>
  <c r="M6" i="2"/>
  <c r="L6" i="2"/>
  <c r="K6" i="2"/>
  <c r="M23" i="6" s="1"/>
  <c r="J6" i="2"/>
  <c r="I6" i="2"/>
  <c r="K23" i="6" s="1"/>
  <c r="H6" i="2"/>
  <c r="G6" i="2"/>
  <c r="F6" i="2"/>
  <c r="E6" i="2"/>
  <c r="G23" i="6" s="1"/>
  <c r="D6" i="2"/>
  <c r="F23" i="6" s="1"/>
  <c r="C6" i="2"/>
  <c r="E23" i="6" s="1"/>
  <c r="BB4" i="2"/>
  <c r="BD11" i="6" s="1"/>
  <c r="BA4" i="2"/>
  <c r="BC11" i="6" s="1"/>
  <c r="AZ4" i="2"/>
  <c r="BB11" i="6" s="1"/>
  <c r="AY4" i="2"/>
  <c r="BA11" i="6" s="1"/>
  <c r="AX4" i="2"/>
  <c r="AZ11" i="6" s="1"/>
  <c r="AW4" i="2"/>
  <c r="AY11" i="6" s="1"/>
  <c r="AV4" i="2"/>
  <c r="AX11" i="6" s="1"/>
  <c r="AU4" i="2"/>
  <c r="AW11" i="6" s="1"/>
  <c r="AT4" i="2"/>
  <c r="AV11" i="6" s="1"/>
  <c r="AS4" i="2"/>
  <c r="AU11" i="6" s="1"/>
  <c r="AR4" i="2"/>
  <c r="AT11" i="6" s="1"/>
  <c r="AQ4" i="2"/>
  <c r="AS11" i="6" s="1"/>
  <c r="AP4" i="2"/>
  <c r="AR11" i="6" s="1"/>
  <c r="AO4" i="2"/>
  <c r="AQ11" i="6" s="1"/>
  <c r="AN4" i="2"/>
  <c r="AP11" i="6" s="1"/>
  <c r="AM4" i="2"/>
  <c r="AO11" i="6" s="1"/>
  <c r="AL4" i="2"/>
  <c r="AN11" i="6" s="1"/>
  <c r="AK4" i="2"/>
  <c r="AM11" i="6" s="1"/>
  <c r="AJ4" i="2"/>
  <c r="AL11" i="6" s="1"/>
  <c r="AI4" i="2"/>
  <c r="AK11" i="6" s="1"/>
  <c r="AH4" i="2"/>
  <c r="AJ11" i="6" s="1"/>
  <c r="AG4" i="2"/>
  <c r="AI11" i="6" s="1"/>
  <c r="AF4" i="2"/>
  <c r="AH11" i="6" s="1"/>
  <c r="AE4" i="2"/>
  <c r="AG11" i="6" s="1"/>
  <c r="AD4" i="2"/>
  <c r="AF11" i="6" s="1"/>
  <c r="AC4" i="2"/>
  <c r="AE11" i="6" s="1"/>
  <c r="AB4" i="2"/>
  <c r="AD11" i="6" s="1"/>
  <c r="AA4" i="2"/>
  <c r="AC11" i="6" s="1"/>
  <c r="Z4" i="2"/>
  <c r="AB11" i="6" s="1"/>
  <c r="Y4" i="2"/>
  <c r="AA11" i="6" s="1"/>
  <c r="X4" i="2"/>
  <c r="Z11" i="6" s="1"/>
  <c r="W4" i="2"/>
  <c r="Y11" i="6" s="1"/>
  <c r="V4" i="2"/>
  <c r="X11" i="6" s="1"/>
  <c r="U4" i="2"/>
  <c r="W11" i="6" s="1"/>
  <c r="T4" i="2"/>
  <c r="V11" i="6" s="1"/>
  <c r="S4" i="2"/>
  <c r="U11" i="6" s="1"/>
  <c r="R4" i="2"/>
  <c r="T11" i="6" s="1"/>
  <c r="Q4" i="2"/>
  <c r="S11" i="6" s="1"/>
  <c r="P4" i="2"/>
  <c r="R11" i="6" s="1"/>
  <c r="O4" i="2"/>
  <c r="Q11" i="6" s="1"/>
  <c r="N4" i="2"/>
  <c r="P11" i="6" s="1"/>
  <c r="M4" i="2"/>
  <c r="O11" i="6" s="1"/>
  <c r="L4" i="2"/>
  <c r="N11" i="6" s="1"/>
  <c r="K4" i="2"/>
  <c r="M11" i="6" s="1"/>
  <c r="J4" i="2"/>
  <c r="L11" i="6" s="1"/>
  <c r="I4" i="2"/>
  <c r="K11" i="6" s="1"/>
  <c r="H4" i="2"/>
  <c r="J11" i="6" s="1"/>
  <c r="G4" i="2"/>
  <c r="I11" i="6" s="1"/>
  <c r="F4" i="2"/>
  <c r="H11" i="6" s="1"/>
  <c r="E4" i="2"/>
  <c r="G11" i="6" s="1"/>
  <c r="D4" i="2"/>
  <c r="F11" i="6" s="1"/>
  <c r="C4" i="2"/>
  <c r="E11" i="6" s="1"/>
  <c r="BB3" i="2"/>
  <c r="BD78" i="6" s="1"/>
  <c r="BA3" i="2"/>
  <c r="BC78" i="6" s="1"/>
  <c r="AZ3" i="2"/>
  <c r="BB78" i="6" s="1"/>
  <c r="AY3" i="2"/>
  <c r="BA78" i="6" s="1"/>
  <c r="AX3" i="2"/>
  <c r="AZ78" i="6" s="1"/>
  <c r="AW3" i="2"/>
  <c r="AY78" i="6" s="1"/>
  <c r="AV3" i="2"/>
  <c r="AX78" i="6" s="1"/>
  <c r="AU3" i="2"/>
  <c r="AW78" i="6" s="1"/>
  <c r="AT3" i="2"/>
  <c r="AV78" i="6" s="1"/>
  <c r="AS3" i="2"/>
  <c r="AU78" i="6" s="1"/>
  <c r="AR3" i="2"/>
  <c r="AT78" i="6" s="1"/>
  <c r="AQ3" i="2"/>
  <c r="AS78" i="6" s="1"/>
  <c r="AP3" i="2"/>
  <c r="AR78" i="6" s="1"/>
  <c r="AO3" i="2"/>
  <c r="AQ78" i="6" s="1"/>
  <c r="AN3" i="2"/>
  <c r="AP78" i="6" s="1"/>
  <c r="AM3" i="2"/>
  <c r="AO78" i="6" s="1"/>
  <c r="AL3" i="2"/>
  <c r="AN78" i="6" s="1"/>
  <c r="AK3" i="2"/>
  <c r="AM78" i="6" s="1"/>
  <c r="AJ3" i="2"/>
  <c r="AL78" i="6" s="1"/>
  <c r="AI3" i="2"/>
  <c r="AK78" i="6" s="1"/>
  <c r="AH3" i="2"/>
  <c r="AJ78" i="6" s="1"/>
  <c r="AG3" i="2"/>
  <c r="AI78" i="6" s="1"/>
  <c r="AF3" i="2"/>
  <c r="AH78" i="6" s="1"/>
  <c r="AE3" i="2"/>
  <c r="AG78" i="6" s="1"/>
  <c r="AD3" i="2"/>
  <c r="AF78" i="6" s="1"/>
  <c r="AC3" i="2"/>
  <c r="AE78" i="6" s="1"/>
  <c r="AB3" i="2"/>
  <c r="AD78" i="6" s="1"/>
  <c r="AA3" i="2"/>
  <c r="AC78" i="6" s="1"/>
  <c r="Z3" i="2"/>
  <c r="AB78" i="6" s="1"/>
  <c r="Y3" i="2"/>
  <c r="AA78" i="6" s="1"/>
  <c r="X3" i="2"/>
  <c r="Z78" i="6" s="1"/>
  <c r="W3" i="2"/>
  <c r="Y78" i="6" s="1"/>
  <c r="V3" i="2"/>
  <c r="X78" i="6" s="1"/>
  <c r="U3" i="2"/>
  <c r="W78" i="6" s="1"/>
  <c r="T3" i="2"/>
  <c r="V78" i="6" s="1"/>
  <c r="S3" i="2"/>
  <c r="U78" i="6" s="1"/>
  <c r="R3" i="2"/>
  <c r="T78" i="6" s="1"/>
  <c r="Q3" i="2"/>
  <c r="S78" i="6" s="1"/>
  <c r="P3" i="2"/>
  <c r="R78" i="6" s="1"/>
  <c r="O3" i="2"/>
  <c r="Q78" i="6" s="1"/>
  <c r="N3" i="2"/>
  <c r="P78" i="6" s="1"/>
  <c r="M3" i="2"/>
  <c r="O78" i="6" s="1"/>
  <c r="L3" i="2"/>
  <c r="N78" i="6" s="1"/>
  <c r="K3" i="2"/>
  <c r="M78" i="6" s="1"/>
  <c r="J3" i="2"/>
  <c r="L78" i="6" s="1"/>
  <c r="I3" i="2"/>
  <c r="K78" i="6" s="1"/>
  <c r="H3" i="2"/>
  <c r="J78" i="6" s="1"/>
  <c r="G3" i="2"/>
  <c r="I78" i="6" s="1"/>
  <c r="F3" i="2"/>
  <c r="H78" i="6" s="1"/>
  <c r="E3" i="2"/>
  <c r="G78" i="6" s="1"/>
  <c r="D3" i="2"/>
  <c r="F78" i="6" s="1"/>
  <c r="C3" i="2"/>
  <c r="E78" i="6" s="1"/>
  <c r="BB2" i="2"/>
  <c r="BD75" i="6" s="1"/>
  <c r="BA2" i="2"/>
  <c r="BC75" i="6" s="1"/>
  <c r="AZ2" i="2"/>
  <c r="BB75" i="6" s="1"/>
  <c r="AY2" i="2"/>
  <c r="BA75" i="6" s="1"/>
  <c r="AX2" i="2"/>
  <c r="AZ75" i="6" s="1"/>
  <c r="AW2" i="2"/>
  <c r="AY75" i="6" s="1"/>
  <c r="AV2" i="2"/>
  <c r="AX75" i="6" s="1"/>
  <c r="AU2" i="2"/>
  <c r="AW75" i="6" s="1"/>
  <c r="AT2" i="2"/>
  <c r="AV75" i="6" s="1"/>
  <c r="AS2" i="2"/>
  <c r="AU75" i="6" s="1"/>
  <c r="AR2" i="2"/>
  <c r="AT75" i="6" s="1"/>
  <c r="AQ2" i="2"/>
  <c r="AS75" i="6" s="1"/>
  <c r="AP2" i="2"/>
  <c r="AR75" i="6" s="1"/>
  <c r="AO2" i="2"/>
  <c r="AQ75" i="6" s="1"/>
  <c r="AN2" i="2"/>
  <c r="AP75" i="6" s="1"/>
  <c r="AM2" i="2"/>
  <c r="AO75" i="6" s="1"/>
  <c r="AL2" i="2"/>
  <c r="AN75" i="6" s="1"/>
  <c r="AK2" i="2"/>
  <c r="AM75" i="6" s="1"/>
  <c r="AJ2" i="2"/>
  <c r="AL75" i="6" s="1"/>
  <c r="AI2" i="2"/>
  <c r="AK75" i="6" s="1"/>
  <c r="AH2" i="2"/>
  <c r="AJ75" i="6" s="1"/>
  <c r="AG2" i="2"/>
  <c r="AI75" i="6" s="1"/>
  <c r="AF2" i="2"/>
  <c r="AH75" i="6" s="1"/>
  <c r="AE2" i="2"/>
  <c r="AG75" i="6" s="1"/>
  <c r="AD2" i="2"/>
  <c r="AF75" i="6" s="1"/>
  <c r="AC2" i="2"/>
  <c r="AE75" i="6" s="1"/>
  <c r="AB2" i="2"/>
  <c r="AD75" i="6" s="1"/>
  <c r="AA2" i="2"/>
  <c r="AC75" i="6" s="1"/>
  <c r="Z2" i="2"/>
  <c r="AB75" i="6" s="1"/>
  <c r="Y2" i="2"/>
  <c r="AA75" i="6" s="1"/>
  <c r="X2" i="2"/>
  <c r="Z75" i="6" s="1"/>
  <c r="W2" i="2"/>
  <c r="Y75" i="6" s="1"/>
  <c r="V2" i="2"/>
  <c r="X75" i="6" s="1"/>
  <c r="U2" i="2"/>
  <c r="W75" i="6" s="1"/>
  <c r="T2" i="2"/>
  <c r="V75" i="6" s="1"/>
  <c r="S2" i="2"/>
  <c r="U75" i="6" s="1"/>
  <c r="R2" i="2"/>
  <c r="T75" i="6" s="1"/>
  <c r="Q2" i="2"/>
  <c r="S75" i="6" s="1"/>
  <c r="P2" i="2"/>
  <c r="R75" i="6" s="1"/>
  <c r="O2" i="2"/>
  <c r="Q75" i="6" s="1"/>
  <c r="N2" i="2"/>
  <c r="P75" i="6" s="1"/>
  <c r="M2" i="2"/>
  <c r="O75" i="6" s="1"/>
  <c r="L2" i="2"/>
  <c r="N75" i="6" s="1"/>
  <c r="K2" i="2"/>
  <c r="M75" i="6" s="1"/>
  <c r="J2" i="2"/>
  <c r="L75" i="6" s="1"/>
  <c r="I2" i="2"/>
  <c r="K75" i="6" s="1"/>
  <c r="H2" i="2"/>
  <c r="J75" i="6" s="1"/>
  <c r="G2" i="2"/>
  <c r="I75" i="6" s="1"/>
  <c r="F2" i="2"/>
  <c r="H75" i="6" s="1"/>
  <c r="E2" i="2"/>
  <c r="G75" i="6" s="1"/>
  <c r="D2" i="2"/>
  <c r="F75" i="6" s="1"/>
  <c r="C2" i="2"/>
  <c r="E75" i="6" s="1"/>
  <c r="CB243" i="1"/>
  <c r="CA243" i="1"/>
  <c r="CB244" i="1"/>
  <c r="CA244" i="1"/>
  <c r="CB242" i="1"/>
  <c r="CA242" i="1"/>
  <c r="CB241" i="1"/>
  <c r="CA241" i="1"/>
  <c r="CB240" i="1"/>
  <c r="CA240" i="1"/>
  <c r="CB239" i="1"/>
  <c r="CA239" i="1"/>
  <c r="CB238" i="1"/>
  <c r="CA238" i="1"/>
  <c r="CB237" i="1"/>
  <c r="CA237" i="1"/>
  <c r="CB235" i="1"/>
  <c r="CA235" i="1"/>
  <c r="CB234" i="1"/>
  <c r="CA234" i="1"/>
  <c r="CB233" i="1"/>
  <c r="CA233" i="1"/>
  <c r="CB232" i="1"/>
  <c r="CA232" i="1"/>
  <c r="CB231" i="1"/>
  <c r="CA231" i="1"/>
  <c r="CB230" i="1"/>
  <c r="CA230" i="1"/>
  <c r="CB229" i="1"/>
  <c r="CA229" i="1"/>
  <c r="CB228" i="1"/>
  <c r="CA228" i="1"/>
  <c r="CB227" i="1"/>
  <c r="CA227" i="1"/>
  <c r="CB226" i="1"/>
  <c r="CA226" i="1"/>
  <c r="CB225" i="1"/>
  <c r="CA225" i="1"/>
  <c r="CB224" i="1"/>
  <c r="CA224" i="1"/>
  <c r="CB223" i="1"/>
  <c r="CA223" i="1"/>
  <c r="CB222" i="1"/>
  <c r="CA222" i="1"/>
  <c r="CB221" i="1"/>
  <c r="CA221" i="1"/>
  <c r="CB220" i="1"/>
  <c r="CA220" i="1"/>
  <c r="CB219" i="1"/>
  <c r="CA219" i="1"/>
  <c r="CB218" i="1"/>
  <c r="CA218" i="1"/>
  <c r="CB217" i="1"/>
  <c r="CA217" i="1"/>
  <c r="CB216" i="1"/>
  <c r="CA216" i="1"/>
  <c r="CB215" i="1"/>
  <c r="CA215" i="1"/>
  <c r="CB214" i="1"/>
  <c r="CA214" i="1"/>
  <c r="CB213" i="1"/>
  <c r="CA213" i="1"/>
  <c r="CB212" i="1"/>
  <c r="CA212" i="1"/>
  <c r="CB211" i="1"/>
  <c r="CA211" i="1"/>
  <c r="CB210" i="1"/>
  <c r="CA210" i="1"/>
  <c r="CB209" i="1"/>
  <c r="CA209" i="1"/>
  <c r="CB208" i="1"/>
  <c r="CA208" i="1"/>
  <c r="CB207" i="1"/>
  <c r="CA207" i="1"/>
  <c r="CB206" i="1"/>
  <c r="CA206" i="1"/>
  <c r="CB205" i="1"/>
  <c r="CA205" i="1"/>
  <c r="CB204" i="1"/>
  <c r="CA204" i="1"/>
  <c r="CB203" i="1"/>
  <c r="CA203" i="1"/>
  <c r="CB202" i="1"/>
  <c r="CA202" i="1"/>
  <c r="CB201" i="1"/>
  <c r="CA201" i="1"/>
  <c r="CB200" i="1"/>
  <c r="CA200" i="1"/>
  <c r="CB199" i="1"/>
  <c r="CA199" i="1"/>
  <c r="CB198" i="1"/>
  <c r="CA198" i="1"/>
  <c r="CB197" i="1"/>
  <c r="CA197" i="1"/>
  <c r="CB196" i="1"/>
  <c r="CA196" i="1"/>
  <c r="CB195" i="1"/>
  <c r="CA195" i="1"/>
  <c r="CB194" i="1"/>
  <c r="CA194" i="1"/>
  <c r="CB193" i="1"/>
  <c r="CA193" i="1"/>
  <c r="CB192" i="1"/>
  <c r="CA192" i="1"/>
  <c r="CB191" i="1"/>
  <c r="CA191" i="1"/>
  <c r="CB190" i="1"/>
  <c r="CA190" i="1"/>
  <c r="CB189" i="1"/>
  <c r="CA189" i="1"/>
  <c r="CB188" i="1"/>
  <c r="CA188" i="1"/>
  <c r="CB187" i="1"/>
  <c r="CA187" i="1"/>
  <c r="CB186" i="1"/>
  <c r="CA186" i="1"/>
  <c r="CB185" i="1"/>
  <c r="CA185" i="1"/>
  <c r="CB184" i="1"/>
  <c r="CA184" i="1"/>
  <c r="CB183" i="1"/>
  <c r="CA183" i="1"/>
  <c r="CB182" i="1"/>
  <c r="CA182" i="1"/>
  <c r="CB181" i="1"/>
  <c r="CA181" i="1"/>
  <c r="CB180" i="1"/>
  <c r="CA180" i="1"/>
  <c r="CB179" i="1"/>
  <c r="CA179" i="1"/>
  <c r="CB178" i="1"/>
  <c r="CA178" i="1"/>
  <c r="CB177" i="1"/>
  <c r="CA177" i="1"/>
  <c r="CB176" i="1"/>
  <c r="CA176" i="1"/>
  <c r="CB175" i="1"/>
  <c r="CA175" i="1"/>
  <c r="CB174" i="1"/>
  <c r="CA174" i="1"/>
  <c r="CB173" i="1"/>
  <c r="CA173" i="1"/>
  <c r="CB172" i="1"/>
  <c r="CA172" i="1"/>
  <c r="CB171" i="1"/>
  <c r="CA171" i="1"/>
  <c r="CB170" i="1"/>
  <c r="CA170" i="1"/>
  <c r="CB169" i="1"/>
  <c r="CA169" i="1"/>
  <c r="CB168" i="1"/>
  <c r="CA168" i="1"/>
  <c r="CB167" i="1"/>
  <c r="CA167" i="1"/>
  <c r="CB166" i="1"/>
  <c r="CA166" i="1"/>
  <c r="CB165" i="1"/>
  <c r="CA165" i="1"/>
  <c r="CB164" i="1"/>
  <c r="CA164" i="1"/>
  <c r="CB163" i="1"/>
  <c r="CA163" i="1"/>
  <c r="CB162" i="1"/>
  <c r="CA162" i="1"/>
  <c r="CB161" i="1"/>
  <c r="CA161" i="1"/>
  <c r="CB160" i="1"/>
  <c r="CA160" i="1"/>
  <c r="CB159" i="1"/>
  <c r="CA159" i="1"/>
  <c r="CB158" i="1"/>
  <c r="CA158" i="1"/>
  <c r="CB157" i="1"/>
  <c r="CA157" i="1"/>
  <c r="CB156" i="1"/>
  <c r="CA156" i="1"/>
  <c r="CB155" i="1"/>
  <c r="CA155" i="1"/>
  <c r="CB154" i="1"/>
  <c r="CA154" i="1"/>
  <c r="CB153" i="1"/>
  <c r="CA153" i="1"/>
  <c r="CB152" i="1"/>
  <c r="CA152" i="1"/>
  <c r="CB151" i="1"/>
  <c r="CA151" i="1"/>
  <c r="CB150" i="1"/>
  <c r="CA150" i="1"/>
  <c r="CB149" i="1"/>
  <c r="CA149" i="1"/>
  <c r="CB148" i="1"/>
  <c r="CA148" i="1"/>
  <c r="CB147" i="1"/>
  <c r="CA147" i="1"/>
  <c r="CB146" i="1"/>
  <c r="CA146" i="1"/>
  <c r="CB145" i="1"/>
  <c r="CA145" i="1"/>
  <c r="CB144" i="1"/>
  <c r="CA144" i="1"/>
  <c r="CB143" i="1"/>
  <c r="CA143" i="1"/>
  <c r="CB142" i="1"/>
  <c r="CA142" i="1"/>
  <c r="CB141" i="1"/>
  <c r="CA141" i="1"/>
  <c r="CB140" i="1"/>
  <c r="CA140" i="1"/>
  <c r="CB139" i="1"/>
  <c r="CA139" i="1"/>
  <c r="CB138" i="1"/>
  <c r="CA138" i="1"/>
  <c r="CB137" i="1"/>
  <c r="CA137" i="1"/>
  <c r="CB136" i="1"/>
  <c r="CA136" i="1"/>
  <c r="CB135" i="1"/>
  <c r="CA135" i="1"/>
  <c r="CB134" i="1"/>
  <c r="CA134" i="1"/>
  <c r="CB133" i="1"/>
  <c r="CA133" i="1"/>
  <c r="CB132" i="1"/>
  <c r="CA132" i="1"/>
  <c r="CB131" i="1"/>
  <c r="CA131" i="1"/>
  <c r="CB130" i="1"/>
  <c r="CA130" i="1"/>
  <c r="CB129" i="1"/>
  <c r="CA129" i="1"/>
  <c r="CB128" i="1"/>
  <c r="CA128" i="1"/>
  <c r="CB127" i="1"/>
  <c r="CA127" i="1"/>
  <c r="CB126" i="1"/>
  <c r="CA126" i="1"/>
  <c r="CB125" i="1"/>
  <c r="CA125" i="1"/>
  <c r="CB124" i="1"/>
  <c r="CA124" i="1"/>
  <c r="CB123" i="1"/>
  <c r="CA123" i="1"/>
  <c r="CB122" i="1"/>
  <c r="CA122" i="1"/>
  <c r="CB121" i="1"/>
  <c r="CA121" i="1"/>
  <c r="CB120" i="1"/>
  <c r="CA120" i="1"/>
  <c r="CB119" i="1"/>
  <c r="CA119" i="1"/>
  <c r="CB118" i="1"/>
  <c r="CA118" i="1"/>
  <c r="CB117" i="1"/>
  <c r="CA117" i="1"/>
  <c r="CB116" i="1"/>
  <c r="CA116" i="1"/>
  <c r="CB115" i="1"/>
  <c r="CA115" i="1"/>
  <c r="CB114" i="1"/>
  <c r="CA114" i="1"/>
  <c r="CB113" i="1"/>
  <c r="CA113" i="1"/>
  <c r="CB112" i="1"/>
  <c r="CA112" i="1"/>
  <c r="CB111" i="1"/>
  <c r="CA111" i="1"/>
  <c r="CB110" i="1"/>
  <c r="CA110" i="1"/>
  <c r="CB109" i="1"/>
  <c r="CA109" i="1"/>
  <c r="CB108" i="1"/>
  <c r="CA108" i="1"/>
  <c r="CB107" i="1"/>
  <c r="CA107" i="1"/>
  <c r="CB106" i="1"/>
  <c r="CA106" i="1"/>
  <c r="CB105" i="1"/>
  <c r="CA105" i="1"/>
  <c r="CB104" i="1"/>
  <c r="CA104" i="1"/>
  <c r="CB103" i="1"/>
  <c r="CA103" i="1"/>
  <c r="CB102" i="1"/>
  <c r="CA102" i="1"/>
  <c r="CB101" i="1"/>
  <c r="CA101" i="1"/>
  <c r="CB100" i="1"/>
  <c r="CA100" i="1"/>
  <c r="CB99" i="1"/>
  <c r="CA99" i="1"/>
  <c r="CB98" i="1"/>
  <c r="CA98" i="1"/>
  <c r="CB97" i="1"/>
  <c r="CA97" i="1"/>
  <c r="CB96" i="1"/>
  <c r="CA96" i="1"/>
  <c r="CB95" i="1"/>
  <c r="CA95" i="1"/>
  <c r="CB94" i="1"/>
  <c r="CA94" i="1"/>
  <c r="CB93" i="1"/>
  <c r="CA93" i="1"/>
  <c r="CB92" i="1"/>
  <c r="CA92" i="1"/>
  <c r="CB91" i="1"/>
  <c r="CA91" i="1"/>
  <c r="CB90" i="1"/>
  <c r="CA90" i="1"/>
  <c r="CB89" i="1"/>
  <c r="CA89" i="1"/>
  <c r="CB88" i="1"/>
  <c r="CA88" i="1"/>
  <c r="CB87" i="1"/>
  <c r="CA87" i="1"/>
  <c r="CB86" i="1"/>
  <c r="CA86" i="1"/>
  <c r="CB85" i="1"/>
  <c r="CA85" i="1"/>
  <c r="CB84" i="1"/>
  <c r="CA84" i="1"/>
  <c r="CB83" i="1"/>
  <c r="CA83" i="1"/>
  <c r="CB82" i="1"/>
  <c r="CA82" i="1"/>
  <c r="CB81" i="1"/>
  <c r="CA81" i="1"/>
  <c r="CB80" i="1"/>
  <c r="CA80" i="1"/>
  <c r="CB79" i="1"/>
  <c r="CA79" i="1"/>
  <c r="CB78" i="1"/>
  <c r="CA78" i="1"/>
  <c r="CB77" i="1"/>
  <c r="CA77" i="1"/>
  <c r="CB76" i="1"/>
  <c r="CA76" i="1"/>
  <c r="CB75" i="1"/>
  <c r="CA75" i="1"/>
  <c r="CB74" i="1"/>
  <c r="CA74" i="1"/>
  <c r="CB73" i="1"/>
  <c r="CA73" i="1"/>
  <c r="CB72" i="1"/>
  <c r="CA72" i="1"/>
  <c r="CB71" i="1"/>
  <c r="CA71" i="1"/>
  <c r="CB70" i="1"/>
  <c r="CA70" i="1"/>
  <c r="CB69" i="1"/>
  <c r="CA69" i="1"/>
  <c r="CB68" i="1"/>
  <c r="CA68" i="1"/>
  <c r="CB67" i="1"/>
  <c r="CA67" i="1"/>
  <c r="CB66" i="1"/>
  <c r="CA66" i="1"/>
  <c r="CB65" i="1"/>
  <c r="CA65" i="1"/>
  <c r="CB64" i="1"/>
  <c r="CA64" i="1"/>
  <c r="CB63" i="1"/>
  <c r="CA63" i="1"/>
  <c r="CB62" i="1"/>
  <c r="CA62" i="1"/>
  <c r="CB61" i="1"/>
  <c r="CA61" i="1"/>
  <c r="CB60" i="1"/>
  <c r="CA60" i="1"/>
  <c r="CB59" i="1"/>
  <c r="CA59" i="1"/>
  <c r="CB58" i="1"/>
  <c r="CA58" i="1"/>
  <c r="CB57" i="1"/>
  <c r="CA57" i="1"/>
  <c r="CB56" i="1"/>
  <c r="CA56" i="1"/>
  <c r="CB55" i="1"/>
  <c r="CA55" i="1"/>
  <c r="CB54" i="1"/>
  <c r="CA54" i="1"/>
  <c r="CB53" i="1"/>
  <c r="CA53" i="1"/>
  <c r="CB52" i="1"/>
  <c r="CA52" i="1"/>
  <c r="CB51" i="1"/>
  <c r="CA51" i="1"/>
  <c r="CB50" i="1"/>
  <c r="CA50" i="1"/>
  <c r="CB49" i="1"/>
  <c r="CA49" i="1"/>
  <c r="CB48" i="1"/>
  <c r="CA48" i="1"/>
  <c r="CB47" i="1"/>
  <c r="CA47" i="1"/>
  <c r="CB46" i="1"/>
  <c r="CA46" i="1"/>
  <c r="CB45" i="1"/>
  <c r="CA45" i="1"/>
  <c r="CB44" i="1"/>
  <c r="CA44" i="1"/>
  <c r="CB43" i="1"/>
  <c r="CA43" i="1"/>
  <c r="CB42" i="1"/>
  <c r="CA42" i="1"/>
  <c r="CB41" i="1"/>
  <c r="CA41" i="1"/>
  <c r="CB40" i="1"/>
  <c r="CA40" i="1"/>
  <c r="CB39" i="1"/>
  <c r="CA39" i="1"/>
  <c r="CB38" i="1"/>
  <c r="CA38" i="1"/>
  <c r="CB37" i="1"/>
  <c r="CA37" i="1"/>
  <c r="CB36" i="1"/>
  <c r="CA36" i="1"/>
  <c r="CB35" i="1"/>
  <c r="CA35" i="1"/>
  <c r="CB34" i="1"/>
  <c r="CA34" i="1"/>
  <c r="CB33" i="1"/>
  <c r="CA33" i="1"/>
  <c r="CB32" i="1"/>
  <c r="CA32" i="1"/>
  <c r="CB31" i="1"/>
  <c r="CA31" i="1"/>
  <c r="CB30" i="1"/>
  <c r="CA30" i="1"/>
  <c r="CB29" i="1"/>
  <c r="CA29" i="1"/>
  <c r="CB28" i="1"/>
  <c r="CA28" i="1"/>
  <c r="CB27" i="1"/>
  <c r="CA27" i="1"/>
  <c r="CB26" i="1"/>
  <c r="CA26" i="1"/>
  <c r="CB25" i="1"/>
  <c r="CA25" i="1"/>
  <c r="CB24" i="1"/>
  <c r="CA24" i="1"/>
  <c r="CB23" i="1"/>
  <c r="CA23" i="1"/>
  <c r="CB22" i="1"/>
  <c r="CA22" i="1"/>
  <c r="CB21" i="1"/>
  <c r="CA21" i="1"/>
  <c r="CB20" i="1"/>
  <c r="CA20" i="1"/>
  <c r="CB19" i="1"/>
  <c r="CA19" i="1"/>
  <c r="CB18" i="1"/>
  <c r="CA18" i="1"/>
  <c r="CB17" i="1"/>
  <c r="CA17" i="1"/>
  <c r="CB16" i="1"/>
  <c r="CA16" i="1"/>
  <c r="CB15" i="1"/>
  <c r="CA15" i="1"/>
  <c r="CB14" i="1"/>
  <c r="CA14" i="1"/>
  <c r="CB13" i="1"/>
  <c r="CA13" i="1"/>
  <c r="CB12" i="1"/>
  <c r="CA12" i="1"/>
  <c r="CB11" i="1"/>
  <c r="CA11" i="1"/>
  <c r="BC8" i="1"/>
  <c r="BD29" i="6" s="1"/>
  <c r="BB8" i="1"/>
  <c r="BC29" i="6" s="1"/>
  <c r="BA8" i="1"/>
  <c r="BB29" i="6" s="1"/>
  <c r="AZ8" i="1"/>
  <c r="BA29" i="6" s="1"/>
  <c r="AY8" i="1"/>
  <c r="AZ29" i="6" s="1"/>
  <c r="AX8" i="1"/>
  <c r="AY29" i="6" s="1"/>
  <c r="AW8" i="1"/>
  <c r="AX29" i="6" s="1"/>
  <c r="AV8" i="1"/>
  <c r="AW29" i="6" s="1"/>
  <c r="AU8" i="1"/>
  <c r="AV29" i="6" s="1"/>
  <c r="AT8" i="1"/>
  <c r="AU29" i="6" s="1"/>
  <c r="AS8" i="1"/>
  <c r="AT29" i="6" s="1"/>
  <c r="AR8" i="1"/>
  <c r="AS29" i="6" s="1"/>
  <c r="AQ8" i="1"/>
  <c r="AR29" i="6" s="1"/>
  <c r="AP8" i="1"/>
  <c r="AQ29" i="6" s="1"/>
  <c r="AO8" i="1"/>
  <c r="AP29" i="6" s="1"/>
  <c r="AN8" i="1"/>
  <c r="AO29" i="6" s="1"/>
  <c r="AM8" i="1"/>
  <c r="AN29" i="6" s="1"/>
  <c r="AL8" i="1"/>
  <c r="AM29" i="6" s="1"/>
  <c r="AK8" i="1"/>
  <c r="AL29" i="6" s="1"/>
  <c r="AJ8" i="1"/>
  <c r="AK29" i="6" s="1"/>
  <c r="AI8" i="1"/>
  <c r="AJ29" i="6" s="1"/>
  <c r="AH8" i="1"/>
  <c r="AI29" i="6" s="1"/>
  <c r="AG8" i="1"/>
  <c r="AH29" i="6" s="1"/>
  <c r="AF8" i="1"/>
  <c r="AG29" i="6" s="1"/>
  <c r="AE8" i="1"/>
  <c r="AF29" i="6" s="1"/>
  <c r="AD8" i="1"/>
  <c r="AE29" i="6" s="1"/>
  <c r="AC8" i="1"/>
  <c r="AD29" i="6" s="1"/>
  <c r="AB8" i="1"/>
  <c r="AC29" i="6" s="1"/>
  <c r="AA8" i="1"/>
  <c r="AB29" i="6" s="1"/>
  <c r="Z8" i="1"/>
  <c r="AA29" i="6" s="1"/>
  <c r="Y8" i="1"/>
  <c r="Z29" i="6" s="1"/>
  <c r="X8" i="1"/>
  <c r="Y29" i="6" s="1"/>
  <c r="W8" i="1"/>
  <c r="X29" i="6" s="1"/>
  <c r="V8" i="1"/>
  <c r="W29" i="6" s="1"/>
  <c r="U8" i="1"/>
  <c r="V29" i="6" s="1"/>
  <c r="T8" i="1"/>
  <c r="U29" i="6" s="1"/>
  <c r="S8" i="1"/>
  <c r="T29" i="6" s="1"/>
  <c r="R8" i="1"/>
  <c r="S29" i="6" s="1"/>
  <c r="Q8" i="1"/>
  <c r="R29" i="6" s="1"/>
  <c r="P8" i="1"/>
  <c r="Q29" i="6" s="1"/>
  <c r="O8" i="1"/>
  <c r="P29" i="6" s="1"/>
  <c r="N8" i="1"/>
  <c r="O29" i="6" s="1"/>
  <c r="M8" i="1"/>
  <c r="N29" i="6" s="1"/>
  <c r="L8" i="1"/>
  <c r="M29" i="6" s="1"/>
  <c r="K8" i="1"/>
  <c r="L29" i="6" s="1"/>
  <c r="J8" i="1"/>
  <c r="K29" i="6" s="1"/>
  <c r="I8" i="1"/>
  <c r="J29" i="6" s="1"/>
  <c r="H8" i="1"/>
  <c r="I29" i="6" s="1"/>
  <c r="G8" i="1"/>
  <c r="F8" i="1"/>
  <c r="G29" i="6" s="1"/>
  <c r="E8" i="1"/>
  <c r="F29" i="6" s="1"/>
  <c r="D8" i="1"/>
  <c r="E29" i="6" s="1"/>
  <c r="BC7" i="1"/>
  <c r="BD22" i="6" s="1"/>
  <c r="BB7" i="1"/>
  <c r="BC22" i="6" s="1"/>
  <c r="BA7" i="1"/>
  <c r="AZ7" i="1"/>
  <c r="AY7" i="1"/>
  <c r="AX7" i="1"/>
  <c r="AY22" i="6" s="1"/>
  <c r="AW7" i="1"/>
  <c r="AX22" i="6" s="1"/>
  <c r="AV7" i="1"/>
  <c r="AU7" i="1"/>
  <c r="AT7" i="1"/>
  <c r="AU22" i="6" s="1"/>
  <c r="AS7" i="1"/>
  <c r="AT22" i="6" s="1"/>
  <c r="AR7" i="1"/>
  <c r="AS22" i="6" s="1"/>
  <c r="AQ7" i="1"/>
  <c r="AP7" i="1"/>
  <c r="AO7" i="1"/>
  <c r="AP22" i="6" s="1"/>
  <c r="AN7" i="1"/>
  <c r="AM7" i="1"/>
  <c r="AL7" i="1"/>
  <c r="AK7" i="1"/>
  <c r="AL22" i="6" s="1"/>
  <c r="AJ7" i="1"/>
  <c r="AK22" i="6" s="1"/>
  <c r="AI7" i="1"/>
  <c r="AH7" i="1"/>
  <c r="AG7" i="1"/>
  <c r="AF7" i="1"/>
  <c r="AE7" i="1"/>
  <c r="AD7" i="1"/>
  <c r="AC7" i="1"/>
  <c r="AB7" i="1"/>
  <c r="AC22" i="6" s="1"/>
  <c r="AA7" i="1"/>
  <c r="AB22" i="6" s="1"/>
  <c r="Z7" i="1"/>
  <c r="AA22" i="6" s="1"/>
  <c r="Y7" i="1"/>
  <c r="X7" i="1"/>
  <c r="W7" i="1"/>
  <c r="X22" i="6" s="1"/>
  <c r="V7" i="1"/>
  <c r="U7" i="1"/>
  <c r="T7" i="1"/>
  <c r="S7" i="1"/>
  <c r="R7" i="1"/>
  <c r="Q7" i="1"/>
  <c r="P7" i="1"/>
  <c r="O7" i="1"/>
  <c r="N7" i="1"/>
  <c r="M7" i="1"/>
  <c r="L7" i="1"/>
  <c r="K7" i="1"/>
  <c r="J7" i="1"/>
  <c r="K22" i="6" s="1"/>
  <c r="I7" i="1"/>
  <c r="J22" i="6" s="1"/>
  <c r="H7" i="1"/>
  <c r="I22" i="6" s="1"/>
  <c r="G7" i="1"/>
  <c r="F7" i="1"/>
  <c r="E7" i="1"/>
  <c r="F22" i="6" s="1"/>
  <c r="D7" i="1"/>
  <c r="BC5" i="1"/>
  <c r="BD8" i="6" s="1"/>
  <c r="BB5" i="1"/>
  <c r="BC8" i="6" s="1"/>
  <c r="BA5" i="1"/>
  <c r="BB8" i="6" s="1"/>
  <c r="AZ5" i="1"/>
  <c r="BA8" i="6" s="1"/>
  <c r="AY5" i="1"/>
  <c r="AZ8" i="6" s="1"/>
  <c r="AX5" i="1"/>
  <c r="AY8" i="6" s="1"/>
  <c r="AW5" i="1"/>
  <c r="AX8" i="6" s="1"/>
  <c r="AV5" i="1"/>
  <c r="AW8" i="6" s="1"/>
  <c r="AU5" i="1"/>
  <c r="AV8" i="6" s="1"/>
  <c r="AT5" i="1"/>
  <c r="AU8" i="6" s="1"/>
  <c r="AS5" i="1"/>
  <c r="AT8" i="6" s="1"/>
  <c r="AR5" i="1"/>
  <c r="AS8" i="6" s="1"/>
  <c r="AQ5" i="1"/>
  <c r="AR8" i="6" s="1"/>
  <c r="AP5" i="1"/>
  <c r="AQ8" i="6" s="1"/>
  <c r="AO5" i="1"/>
  <c r="AP8" i="6" s="1"/>
  <c r="AN5" i="1"/>
  <c r="AO8" i="6" s="1"/>
  <c r="AM5" i="1"/>
  <c r="AN8" i="6" s="1"/>
  <c r="AL5" i="1"/>
  <c r="AM8" i="6" s="1"/>
  <c r="AK5" i="1"/>
  <c r="AL8" i="6" s="1"/>
  <c r="AJ5" i="1"/>
  <c r="AK8" i="6" s="1"/>
  <c r="AI5" i="1"/>
  <c r="AJ8" i="6" s="1"/>
  <c r="AH5" i="1"/>
  <c r="AI8" i="6" s="1"/>
  <c r="AG5" i="1"/>
  <c r="AH8" i="6" s="1"/>
  <c r="AF5" i="1"/>
  <c r="AG8" i="6" s="1"/>
  <c r="AE5" i="1"/>
  <c r="AF8" i="6" s="1"/>
  <c r="AD5" i="1"/>
  <c r="AE8" i="6" s="1"/>
  <c r="AC5" i="1"/>
  <c r="AD8" i="6" s="1"/>
  <c r="AB5" i="1"/>
  <c r="AC8" i="6" s="1"/>
  <c r="AA5" i="1"/>
  <c r="AB8" i="6" s="1"/>
  <c r="Z5" i="1"/>
  <c r="AA8" i="6" s="1"/>
  <c r="Y5" i="1"/>
  <c r="Z8" i="6" s="1"/>
  <c r="X5" i="1"/>
  <c r="Y8" i="6" s="1"/>
  <c r="W5" i="1"/>
  <c r="X8" i="6" s="1"/>
  <c r="V5" i="1"/>
  <c r="W8" i="6" s="1"/>
  <c r="U5" i="1"/>
  <c r="V8" i="6" s="1"/>
  <c r="T5" i="1"/>
  <c r="U8" i="6" s="1"/>
  <c r="S5" i="1"/>
  <c r="T8" i="6" s="1"/>
  <c r="R5" i="1"/>
  <c r="S8" i="6" s="1"/>
  <c r="Q5" i="1"/>
  <c r="R8" i="6" s="1"/>
  <c r="P5" i="1"/>
  <c r="Q8" i="6" s="1"/>
  <c r="O5" i="1"/>
  <c r="P8" i="6" s="1"/>
  <c r="N5" i="1"/>
  <c r="O8" i="6" s="1"/>
  <c r="M5" i="1"/>
  <c r="N8" i="6" s="1"/>
  <c r="L5" i="1"/>
  <c r="M8" i="6" s="1"/>
  <c r="K5" i="1"/>
  <c r="L8" i="6" s="1"/>
  <c r="J5" i="1"/>
  <c r="K8" i="6" s="1"/>
  <c r="I5" i="1"/>
  <c r="J8" i="6" s="1"/>
  <c r="H5" i="1"/>
  <c r="I8" i="6" s="1"/>
  <c r="G5" i="1"/>
  <c r="H8" i="6" s="1"/>
  <c r="F5" i="1"/>
  <c r="G8" i="6" s="1"/>
  <c r="E5" i="1"/>
  <c r="F8" i="6" s="1"/>
  <c r="D5" i="1"/>
  <c r="E8" i="6" s="1"/>
  <c r="BC4" i="1"/>
  <c r="BD77" i="6" s="1"/>
  <c r="BB4" i="1"/>
  <c r="BC77" i="6" s="1"/>
  <c r="BA4" i="1"/>
  <c r="BB77" i="6" s="1"/>
  <c r="AZ4" i="1"/>
  <c r="BA77" i="6" s="1"/>
  <c r="AY4" i="1"/>
  <c r="AZ77" i="6" s="1"/>
  <c r="AX4" i="1"/>
  <c r="AY77" i="6" s="1"/>
  <c r="AW4" i="1"/>
  <c r="AX77" i="6" s="1"/>
  <c r="AV4" i="1"/>
  <c r="AW77" i="6" s="1"/>
  <c r="AU4" i="1"/>
  <c r="AV77" i="6" s="1"/>
  <c r="AT4" i="1"/>
  <c r="AU77" i="6" s="1"/>
  <c r="AS4" i="1"/>
  <c r="AT77" i="6" s="1"/>
  <c r="AR4" i="1"/>
  <c r="AS77" i="6" s="1"/>
  <c r="AQ4" i="1"/>
  <c r="AR77" i="6" s="1"/>
  <c r="AP4" i="1"/>
  <c r="AQ77" i="6" s="1"/>
  <c r="AO4" i="1"/>
  <c r="AP77" i="6" s="1"/>
  <c r="AN4" i="1"/>
  <c r="AO77" i="6" s="1"/>
  <c r="AM4" i="1"/>
  <c r="AN77" i="6" s="1"/>
  <c r="AL4" i="1"/>
  <c r="AM77" i="6" s="1"/>
  <c r="AK4" i="1"/>
  <c r="AL77" i="6" s="1"/>
  <c r="AJ4" i="1"/>
  <c r="AK77" i="6" s="1"/>
  <c r="AI4" i="1"/>
  <c r="AJ77" i="6" s="1"/>
  <c r="AH4" i="1"/>
  <c r="AI77" i="6" s="1"/>
  <c r="AG4" i="1"/>
  <c r="AH77" i="6" s="1"/>
  <c r="AF4" i="1"/>
  <c r="AG77" i="6" s="1"/>
  <c r="AE4" i="1"/>
  <c r="AF77" i="6" s="1"/>
  <c r="AD4" i="1"/>
  <c r="AE77" i="6" s="1"/>
  <c r="AC4" i="1"/>
  <c r="AD77" i="6" s="1"/>
  <c r="AB4" i="1"/>
  <c r="AC77" i="6" s="1"/>
  <c r="AA4" i="1"/>
  <c r="AB77" i="6" s="1"/>
  <c r="Z4" i="1"/>
  <c r="AA77" i="6" s="1"/>
  <c r="Y4" i="1"/>
  <c r="Z77" i="6" s="1"/>
  <c r="X4" i="1"/>
  <c r="Y77" i="6" s="1"/>
  <c r="W4" i="1"/>
  <c r="X77" i="6" s="1"/>
  <c r="V4" i="1"/>
  <c r="W77" i="6" s="1"/>
  <c r="U4" i="1"/>
  <c r="V77" i="6" s="1"/>
  <c r="T4" i="1"/>
  <c r="U77" i="6" s="1"/>
  <c r="S4" i="1"/>
  <c r="T77" i="6" s="1"/>
  <c r="R4" i="1"/>
  <c r="S77" i="6" s="1"/>
  <c r="Q4" i="1"/>
  <c r="R77" i="6" s="1"/>
  <c r="P4" i="1"/>
  <c r="Q77" i="6" s="1"/>
  <c r="O4" i="1"/>
  <c r="P77" i="6" s="1"/>
  <c r="N4" i="1"/>
  <c r="O77" i="6" s="1"/>
  <c r="M4" i="1"/>
  <c r="N77" i="6" s="1"/>
  <c r="L4" i="1"/>
  <c r="M77" i="6" s="1"/>
  <c r="K4" i="1"/>
  <c r="L77" i="6" s="1"/>
  <c r="J4" i="1"/>
  <c r="K77" i="6" s="1"/>
  <c r="I4" i="1"/>
  <c r="J77" i="6" s="1"/>
  <c r="H4" i="1"/>
  <c r="I77" i="6" s="1"/>
  <c r="G4" i="1"/>
  <c r="H77" i="6" s="1"/>
  <c r="F4" i="1"/>
  <c r="G77" i="6" s="1"/>
  <c r="E4" i="1"/>
  <c r="F77" i="6" s="1"/>
  <c r="D4" i="1"/>
  <c r="E77" i="6" s="1"/>
  <c r="BC3" i="1"/>
  <c r="BD74" i="6" s="1"/>
  <c r="BB3" i="1"/>
  <c r="BC74" i="6" s="1"/>
  <c r="BA3" i="1"/>
  <c r="BB74" i="6" s="1"/>
  <c r="AZ3" i="1"/>
  <c r="BA74" i="6" s="1"/>
  <c r="AY3" i="1"/>
  <c r="AZ74" i="6" s="1"/>
  <c r="AX3" i="1"/>
  <c r="AY74" i="6" s="1"/>
  <c r="AW3" i="1"/>
  <c r="AX74" i="6" s="1"/>
  <c r="AV3" i="1"/>
  <c r="AW74" i="6" s="1"/>
  <c r="AU3" i="1"/>
  <c r="AV74" i="6" s="1"/>
  <c r="AT3" i="1"/>
  <c r="AU74" i="6" s="1"/>
  <c r="AS3" i="1"/>
  <c r="AT74" i="6" s="1"/>
  <c r="AR3" i="1"/>
  <c r="AS74" i="6" s="1"/>
  <c r="AQ3" i="1"/>
  <c r="AR74" i="6" s="1"/>
  <c r="AP3" i="1"/>
  <c r="AQ74" i="6" s="1"/>
  <c r="AO3" i="1"/>
  <c r="AP74" i="6" s="1"/>
  <c r="AN3" i="1"/>
  <c r="AO74" i="6" s="1"/>
  <c r="AM3" i="1"/>
  <c r="AN74" i="6" s="1"/>
  <c r="AL3" i="1"/>
  <c r="AM74" i="6" s="1"/>
  <c r="AK3" i="1"/>
  <c r="AL74" i="6" s="1"/>
  <c r="AJ3" i="1"/>
  <c r="AK74" i="6" s="1"/>
  <c r="AI3" i="1"/>
  <c r="AJ74" i="6" s="1"/>
  <c r="AH3" i="1"/>
  <c r="AI74" i="6" s="1"/>
  <c r="AG3" i="1"/>
  <c r="AH74" i="6" s="1"/>
  <c r="AF3" i="1"/>
  <c r="AG74" i="6" s="1"/>
  <c r="AE3" i="1"/>
  <c r="AF74" i="6" s="1"/>
  <c r="AD3" i="1"/>
  <c r="AE74" i="6" s="1"/>
  <c r="AC3" i="1"/>
  <c r="AD74" i="6" s="1"/>
  <c r="AB3" i="1"/>
  <c r="AC74" i="6" s="1"/>
  <c r="AA3" i="1"/>
  <c r="AB74" i="6" s="1"/>
  <c r="Z3" i="1"/>
  <c r="AA74" i="6" s="1"/>
  <c r="Y3" i="1"/>
  <c r="Z74" i="6" s="1"/>
  <c r="X3" i="1"/>
  <c r="Y74" i="6" s="1"/>
  <c r="W3" i="1"/>
  <c r="X74" i="6" s="1"/>
  <c r="V3" i="1"/>
  <c r="W74" i="6" s="1"/>
  <c r="U3" i="1"/>
  <c r="V74" i="6" s="1"/>
  <c r="T3" i="1"/>
  <c r="U74" i="6" s="1"/>
  <c r="S3" i="1"/>
  <c r="T74" i="6" s="1"/>
  <c r="R3" i="1"/>
  <c r="S74" i="6" s="1"/>
  <c r="Q3" i="1"/>
  <c r="R74" i="6" s="1"/>
  <c r="P3" i="1"/>
  <c r="Q74" i="6" s="1"/>
  <c r="O3" i="1"/>
  <c r="P74" i="6" s="1"/>
  <c r="N3" i="1"/>
  <c r="O74" i="6" s="1"/>
  <c r="M3" i="1"/>
  <c r="N74" i="6" s="1"/>
  <c r="L3" i="1"/>
  <c r="M74" i="6" s="1"/>
  <c r="K3" i="1"/>
  <c r="L74" i="6" s="1"/>
  <c r="J3" i="1"/>
  <c r="K74" i="6" s="1"/>
  <c r="I3" i="1"/>
  <c r="J74" i="6" s="1"/>
  <c r="H3" i="1"/>
  <c r="I74" i="6" s="1"/>
  <c r="G3" i="1"/>
  <c r="H74" i="6" s="1"/>
  <c r="F3" i="1"/>
  <c r="G74" i="6" s="1"/>
  <c r="E3" i="1"/>
  <c r="F74" i="6" s="1"/>
  <c r="D3" i="1"/>
  <c r="E74" i="6" s="1"/>
  <c r="CD70" i="8"/>
  <c r="CC70" i="8"/>
  <c r="CB70" i="8"/>
  <c r="CA70" i="8"/>
  <c r="BZ70" i="8"/>
  <c r="BY70" i="8"/>
  <c r="BX70" i="8"/>
  <c r="BW70" i="8"/>
  <c r="BV70" i="8"/>
  <c r="BU70" i="8"/>
  <c r="BT70" i="8"/>
  <c r="BS70" i="8"/>
  <c r="BR70" i="8"/>
  <c r="BQ70" i="8"/>
  <c r="BP70" i="8"/>
  <c r="BO70" i="8"/>
  <c r="BN70" i="8"/>
  <c r="BM70" i="8"/>
  <c r="BL70" i="8"/>
  <c r="BK70" i="8"/>
  <c r="BJ70" i="8"/>
  <c r="BI70" i="8"/>
  <c r="BH70" i="8"/>
  <c r="BG70" i="8"/>
  <c r="BF70" i="8"/>
  <c r="BE70" i="8"/>
  <c r="BD70" i="8"/>
  <c r="BC70" i="8"/>
  <c r="BB70" i="8"/>
  <c r="BA70" i="8"/>
  <c r="AZ70" i="8"/>
  <c r="AY70" i="8"/>
  <c r="AX70" i="8"/>
  <c r="AW70" i="8"/>
  <c r="AV70" i="8"/>
  <c r="AU70" i="8"/>
  <c r="AT70" i="8"/>
  <c r="AS70" i="8"/>
  <c r="AR70" i="8"/>
  <c r="AQ70" i="8"/>
  <c r="AP70" i="8"/>
  <c r="AO70" i="8"/>
  <c r="AN70" i="8"/>
  <c r="AM70" i="8"/>
  <c r="AL70" i="8"/>
  <c r="AK70" i="8"/>
  <c r="AJ70" i="8"/>
  <c r="AI70" i="8"/>
  <c r="AH70" i="8"/>
  <c r="AG70" i="8"/>
  <c r="AF70" i="8"/>
  <c r="AE70" i="8"/>
  <c r="Z67" i="8"/>
  <c r="Z57" i="8"/>
  <c r="CD55" i="8"/>
  <c r="CC55" i="8"/>
  <c r="CB55" i="8"/>
  <c r="CA55" i="8"/>
  <c r="BZ55" i="8"/>
  <c r="BY55" i="8"/>
  <c r="BX55" i="8"/>
  <c r="BW55" i="8"/>
  <c r="BV55" i="8"/>
  <c r="BU55" i="8"/>
  <c r="BT55" i="8"/>
  <c r="BS55" i="8"/>
  <c r="BR55" i="8"/>
  <c r="BQ55" i="8"/>
  <c r="BP55" i="8"/>
  <c r="BO55" i="8"/>
  <c r="BN55" i="8"/>
  <c r="BM55" i="8"/>
  <c r="BL55" i="8"/>
  <c r="BK55" i="8"/>
  <c r="BJ55" i="8"/>
  <c r="BI55" i="8"/>
  <c r="BH55" i="8"/>
  <c r="BG55" i="8"/>
  <c r="BF55" i="8"/>
  <c r="BE55" i="8"/>
  <c r="BD55" i="8"/>
  <c r="BC55" i="8"/>
  <c r="BB55" i="8"/>
  <c r="BA55" i="8"/>
  <c r="AZ55" i="8"/>
  <c r="AY55" i="8"/>
  <c r="AX55" i="8"/>
  <c r="AW55" i="8"/>
  <c r="AV55" i="8"/>
  <c r="AU55" i="8"/>
  <c r="AT55" i="8"/>
  <c r="AS55" i="8"/>
  <c r="AR55" i="8"/>
  <c r="AQ55" i="8"/>
  <c r="AP55" i="8"/>
  <c r="AO55" i="8"/>
  <c r="AN55" i="8"/>
  <c r="AM55" i="8"/>
  <c r="AL55" i="8"/>
  <c r="AK55" i="8"/>
  <c r="AJ55" i="8"/>
  <c r="AI55" i="8"/>
  <c r="AH55" i="8"/>
  <c r="AG55" i="8"/>
  <c r="AF55" i="8"/>
  <c r="AE55" i="8"/>
  <c r="AD55" i="8"/>
  <c r="CD54" i="8"/>
  <c r="CC54" i="8"/>
  <c r="CB54" i="8"/>
  <c r="CA54" i="8"/>
  <c r="BZ54" i="8"/>
  <c r="BY54" i="8"/>
  <c r="BX54" i="8"/>
  <c r="BW54" i="8"/>
  <c r="BV54" i="8"/>
  <c r="BU54" i="8"/>
  <c r="BT54" i="8"/>
  <c r="BS54" i="8"/>
  <c r="BR54" i="8"/>
  <c r="BQ54" i="8"/>
  <c r="BP54" i="8"/>
  <c r="BO54" i="8"/>
  <c r="BN54" i="8"/>
  <c r="BM54" i="8"/>
  <c r="BL54" i="8"/>
  <c r="BK54" i="8"/>
  <c r="BJ54" i="8"/>
  <c r="BI54" i="8"/>
  <c r="BH54" i="8"/>
  <c r="BG54" i="8"/>
  <c r="BF54" i="8"/>
  <c r="BE54" i="8"/>
  <c r="BD54" i="8"/>
  <c r="BC54" i="8"/>
  <c r="BB54" i="8"/>
  <c r="BA54" i="8"/>
  <c r="AX54" i="8"/>
  <c r="AS54" i="8"/>
  <c r="AR54" i="8"/>
  <c r="AM54" i="8"/>
  <c r="AL54" i="8"/>
  <c r="AK54" i="8"/>
  <c r="AJ54" i="8"/>
  <c r="AH54" i="8"/>
  <c r="AG54" i="8"/>
  <c r="AE54" i="8"/>
  <c r="CD53" i="8"/>
  <c r="CC53" i="8"/>
  <c r="CB53" i="8"/>
  <c r="CA53" i="8"/>
  <c r="BZ53" i="8"/>
  <c r="BY53" i="8"/>
  <c r="BX53" i="8"/>
  <c r="BW53" i="8"/>
  <c r="BV53" i="8"/>
  <c r="BU53" i="8"/>
  <c r="BT53" i="8"/>
  <c r="BS53" i="8"/>
  <c r="BR53" i="8"/>
  <c r="BQ53" i="8"/>
  <c r="BP53" i="8"/>
  <c r="BO53" i="8"/>
  <c r="BN53" i="8"/>
  <c r="BM53" i="8"/>
  <c r="BL53" i="8"/>
  <c r="BK53" i="8"/>
  <c r="BJ53" i="8"/>
  <c r="BI53" i="8"/>
  <c r="BH53" i="8"/>
  <c r="BG53" i="8"/>
  <c r="BF53" i="8"/>
  <c r="BE53" i="8"/>
  <c r="BD53" i="8"/>
  <c r="BC53" i="8"/>
  <c r="BB53" i="8"/>
  <c r="BA53" i="8"/>
  <c r="AZ53" i="8"/>
  <c r="AW53" i="8"/>
  <c r="AS53" i="8"/>
  <c r="AR53" i="8"/>
  <c r="AQ53" i="8"/>
  <c r="AO53" i="8"/>
  <c r="AN53" i="8"/>
  <c r="AK53" i="8"/>
  <c r="AJ53" i="8"/>
  <c r="AI53" i="8"/>
  <c r="AG53" i="8"/>
  <c r="AF53" i="8"/>
  <c r="AE53" i="8"/>
  <c r="CD52" i="8"/>
  <c r="CC52" i="8"/>
  <c r="CB52" i="8"/>
  <c r="CA52" i="8"/>
  <c r="BZ52" i="8"/>
  <c r="BY52" i="8"/>
  <c r="BX52" i="8"/>
  <c r="BW52" i="8"/>
  <c r="BV52" i="8"/>
  <c r="BU52" i="8"/>
  <c r="BT52" i="8"/>
  <c r="BS52" i="8"/>
  <c r="BR52" i="8"/>
  <c r="BQ52" i="8"/>
  <c r="BP52" i="8"/>
  <c r="BO52" i="8"/>
  <c r="BN52" i="8"/>
  <c r="BM52" i="8"/>
  <c r="BL52" i="8"/>
  <c r="BK52" i="8"/>
  <c r="BJ52" i="8"/>
  <c r="BI52" i="8"/>
  <c r="BH52" i="8"/>
  <c r="BG52" i="8"/>
  <c r="BF52" i="8"/>
  <c r="BE52" i="8"/>
  <c r="BD52" i="8"/>
  <c r="BC52" i="8"/>
  <c r="BB52" i="8"/>
  <c r="BA52" i="8"/>
  <c r="AZ52" i="8"/>
  <c r="AY52" i="8"/>
  <c r="AX52" i="8"/>
  <c r="AW52" i="8"/>
  <c r="AV52" i="8"/>
  <c r="AU52" i="8"/>
  <c r="AT52" i="8"/>
  <c r="AS52" i="8"/>
  <c r="AR52" i="8"/>
  <c r="AP52" i="8"/>
  <c r="AO52" i="8"/>
  <c r="AN52" i="8"/>
  <c r="AM52" i="8"/>
  <c r="AL52" i="8"/>
  <c r="AK52" i="8"/>
  <c r="AJ52" i="8"/>
  <c r="AI52" i="8"/>
  <c r="AH52" i="8"/>
  <c r="AG52" i="8"/>
  <c r="AF52" i="8"/>
  <c r="AE52" i="8"/>
  <c r="CD51" i="8"/>
  <c r="CC51" i="8"/>
  <c r="CB51" i="8"/>
  <c r="CA51" i="8"/>
  <c r="BZ51" i="8"/>
  <c r="BY51" i="8"/>
  <c r="BX51" i="8"/>
  <c r="BW51" i="8"/>
  <c r="BV51" i="8"/>
  <c r="BU51" i="8"/>
  <c r="BT51" i="8"/>
  <c r="BS51" i="8"/>
  <c r="BR51" i="8"/>
  <c r="BQ51" i="8"/>
  <c r="BP51" i="8"/>
  <c r="BO51" i="8"/>
  <c r="BN51" i="8"/>
  <c r="BM51" i="8"/>
  <c r="BL51" i="8"/>
  <c r="BK51" i="8"/>
  <c r="BJ51" i="8"/>
  <c r="BI51" i="8"/>
  <c r="BH51" i="8"/>
  <c r="BG51" i="8"/>
  <c r="BF51" i="8"/>
  <c r="BE51" i="8"/>
  <c r="BD51" i="8"/>
  <c r="BC51" i="8"/>
  <c r="BB51" i="8"/>
  <c r="BA51" i="8"/>
  <c r="AZ51" i="8"/>
  <c r="AY51" i="8"/>
  <c r="AW51" i="8"/>
  <c r="AU51" i="8"/>
  <c r="AR51" i="8"/>
  <c r="AK51" i="8"/>
  <c r="AG51" i="8"/>
  <c r="CD50" i="8"/>
  <c r="CC50" i="8"/>
  <c r="CB50" i="8"/>
  <c r="CA50" i="8"/>
  <c r="BZ50" i="8"/>
  <c r="BY50" i="8"/>
  <c r="BX50" i="8"/>
  <c r="BW50" i="8"/>
  <c r="BV50" i="8"/>
  <c r="BU50" i="8"/>
  <c r="BT50" i="8"/>
  <c r="BS50" i="8"/>
  <c r="BR50" i="8"/>
  <c r="BQ50" i="8"/>
  <c r="BP50" i="8"/>
  <c r="BO50" i="8"/>
  <c r="BN50" i="8"/>
  <c r="BM50" i="8"/>
  <c r="BL50" i="8"/>
  <c r="BK50" i="8"/>
  <c r="BJ50" i="8"/>
  <c r="BI50" i="8"/>
  <c r="BH50" i="8"/>
  <c r="BG50" i="8"/>
  <c r="BF50" i="8"/>
  <c r="BE50" i="8"/>
  <c r="BD50" i="8"/>
  <c r="BC50" i="8"/>
  <c r="BB50" i="8"/>
  <c r="Z50" i="8"/>
  <c r="CD49" i="8"/>
  <c r="CC49" i="8"/>
  <c r="CB49" i="8"/>
  <c r="CA49" i="8"/>
  <c r="BZ49" i="8"/>
  <c r="BY49" i="8"/>
  <c r="BX49" i="8"/>
  <c r="BW49" i="8"/>
  <c r="BV49" i="8"/>
  <c r="BU49" i="8"/>
  <c r="BT49" i="8"/>
  <c r="BS49" i="8"/>
  <c r="BR49" i="8"/>
  <c r="BQ49" i="8"/>
  <c r="BP49" i="8"/>
  <c r="BO49" i="8"/>
  <c r="BN49" i="8"/>
  <c r="BM49" i="8"/>
  <c r="BL49" i="8"/>
  <c r="BK49" i="8"/>
  <c r="BJ49" i="8"/>
  <c r="BI49" i="8"/>
  <c r="BH49" i="8"/>
  <c r="BG49" i="8"/>
  <c r="BF49" i="8"/>
  <c r="BE49" i="8"/>
  <c r="BD49" i="8"/>
  <c r="BC49" i="8"/>
  <c r="BB49" i="8"/>
  <c r="AO49" i="8"/>
  <c r="CD48" i="8"/>
  <c r="CC48" i="8"/>
  <c r="CB48" i="8"/>
  <c r="CA48" i="8"/>
  <c r="BZ48" i="8"/>
  <c r="BY48" i="8"/>
  <c r="BX48" i="8"/>
  <c r="BW48" i="8"/>
  <c r="BV48" i="8"/>
  <c r="BU48" i="8"/>
  <c r="BT48" i="8"/>
  <c r="BS48" i="8"/>
  <c r="BR48" i="8"/>
  <c r="BQ48" i="8"/>
  <c r="BP48" i="8"/>
  <c r="BO48" i="8"/>
  <c r="BN48" i="8"/>
  <c r="BM48" i="8"/>
  <c r="BL48" i="8"/>
  <c r="BK48" i="8"/>
  <c r="BJ48" i="8"/>
  <c r="BI48" i="8"/>
  <c r="BH48" i="8"/>
  <c r="BG48" i="8"/>
  <c r="BF48" i="8"/>
  <c r="BE48" i="8"/>
  <c r="BD48" i="8"/>
  <c r="BC48" i="8"/>
  <c r="BB48" i="8"/>
  <c r="AZ48" i="8"/>
  <c r="AY48" i="8"/>
  <c r="AK48" i="8"/>
  <c r="AH48" i="8"/>
  <c r="AG48" i="8"/>
  <c r="AF48" i="8"/>
  <c r="AE48" i="8"/>
  <c r="CD47" i="8"/>
  <c r="CC47" i="8"/>
  <c r="CB47" i="8"/>
  <c r="CA47" i="8"/>
  <c r="BZ47" i="8"/>
  <c r="BY47" i="8"/>
  <c r="BX47" i="8"/>
  <c r="BW47" i="8"/>
  <c r="BV47" i="8"/>
  <c r="BU47" i="8"/>
  <c r="BT47" i="8"/>
  <c r="BS47" i="8"/>
  <c r="BR47" i="8"/>
  <c r="BQ47" i="8"/>
  <c r="BP47" i="8"/>
  <c r="BO47" i="8"/>
  <c r="BN47" i="8"/>
  <c r="BM47" i="8"/>
  <c r="BL47" i="8"/>
  <c r="BK47" i="8"/>
  <c r="BJ47" i="8"/>
  <c r="BI47" i="8"/>
  <c r="BH47" i="8"/>
  <c r="BG47" i="8"/>
  <c r="BF47" i="8"/>
  <c r="BE47" i="8"/>
  <c r="BD47" i="8"/>
  <c r="BC47" i="8"/>
  <c r="BB47" i="8"/>
  <c r="AX47" i="8"/>
  <c r="AO47" i="8"/>
  <c r="AM47" i="8"/>
  <c r="AH47" i="8"/>
  <c r="AG47" i="8"/>
  <c r="AF47" i="8"/>
  <c r="AE47" i="8"/>
  <c r="CD46" i="8"/>
  <c r="CC46" i="8"/>
  <c r="CB46" i="8"/>
  <c r="CA46" i="8"/>
  <c r="BZ46" i="8"/>
  <c r="BY46" i="8"/>
  <c r="BX46" i="8"/>
  <c r="BW46" i="8"/>
  <c r="BV46" i="8"/>
  <c r="BU46" i="8"/>
  <c r="BT46" i="8"/>
  <c r="BS46" i="8"/>
  <c r="BR46" i="8"/>
  <c r="BQ46" i="8"/>
  <c r="BP46" i="8"/>
  <c r="BO46" i="8"/>
  <c r="BN46" i="8"/>
  <c r="BM46" i="8"/>
  <c r="BL46" i="8"/>
  <c r="BK46" i="8"/>
  <c r="BJ46" i="8"/>
  <c r="BI46" i="8"/>
  <c r="BH46" i="8"/>
  <c r="BG46" i="8"/>
  <c r="BF46" i="8"/>
  <c r="BE46" i="8"/>
  <c r="BD46" i="8"/>
  <c r="BC46" i="8"/>
  <c r="BB46" i="8"/>
  <c r="BA46" i="8"/>
  <c r="AZ46" i="8"/>
  <c r="AW46" i="8"/>
  <c r="AV46" i="8"/>
  <c r="AU46" i="8"/>
  <c r="AS46" i="8"/>
  <c r="AQ46" i="8"/>
  <c r="AL46" i="8"/>
  <c r="AK46" i="8"/>
  <c r="AJ46" i="8"/>
  <c r="AI46" i="8"/>
  <c r="AH46" i="8"/>
  <c r="AG46" i="8"/>
  <c r="AF46" i="8"/>
  <c r="AE46" i="8"/>
  <c r="CD45" i="8"/>
  <c r="CC45" i="8"/>
  <c r="CB45" i="8"/>
  <c r="CA45" i="8"/>
  <c r="BZ45" i="8"/>
  <c r="BY45" i="8"/>
  <c r="BX45" i="8"/>
  <c r="BW45" i="8"/>
  <c r="BV45" i="8"/>
  <c r="BU45" i="8"/>
  <c r="BT45" i="8"/>
  <c r="BS45" i="8"/>
  <c r="BR45" i="8"/>
  <c r="BQ45" i="8"/>
  <c r="BP45" i="8"/>
  <c r="BO45" i="8"/>
  <c r="BN45" i="8"/>
  <c r="BM45" i="8"/>
  <c r="BL45" i="8"/>
  <c r="BK45" i="8"/>
  <c r="BJ45" i="8"/>
  <c r="BI45" i="8"/>
  <c r="BH45" i="8"/>
  <c r="BG45" i="8"/>
  <c r="BF45" i="8"/>
  <c r="BE45" i="8"/>
  <c r="BD45" i="8"/>
  <c r="BC45" i="8"/>
  <c r="BB45" i="8"/>
  <c r="BA45" i="8"/>
  <c r="AZ45" i="8"/>
  <c r="AY45" i="8"/>
  <c r="AX45" i="8"/>
  <c r="AT45" i="8"/>
  <c r="AQ45" i="8"/>
  <c r="AP45" i="8"/>
  <c r="AO45" i="8"/>
  <c r="AL45" i="8"/>
  <c r="AK45" i="8"/>
  <c r="AJ45" i="8"/>
  <c r="AG45" i="8"/>
  <c r="AF45" i="8"/>
  <c r="AE45" i="8"/>
  <c r="CD40" i="8"/>
  <c r="CC40" i="8"/>
  <c r="CB40" i="8"/>
  <c r="CA40" i="8"/>
  <c r="BZ40" i="8"/>
  <c r="BY40" i="8"/>
  <c r="BX40" i="8"/>
  <c r="BW40" i="8"/>
  <c r="BV40" i="8"/>
  <c r="BU40" i="8"/>
  <c r="BT40" i="8"/>
  <c r="BS40" i="8"/>
  <c r="BR40" i="8"/>
  <c r="BQ40" i="8"/>
  <c r="BP40" i="8"/>
  <c r="BO40" i="8"/>
  <c r="BN40" i="8"/>
  <c r="BM40" i="8"/>
  <c r="BL40" i="8"/>
  <c r="BK40" i="8"/>
  <c r="BJ40" i="8"/>
  <c r="BI40" i="8"/>
  <c r="BH40" i="8"/>
  <c r="BG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T40" i="8"/>
  <c r="AS40" i="8"/>
  <c r="AR40" i="8"/>
  <c r="AQ40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CD39" i="8"/>
  <c r="CC39" i="8"/>
  <c r="CB39" i="8"/>
  <c r="CA39" i="8"/>
  <c r="BZ39" i="8"/>
  <c r="BY39" i="8"/>
  <c r="BX39" i="8"/>
  <c r="BW39" i="8"/>
  <c r="BV39" i="8"/>
  <c r="BU39" i="8"/>
  <c r="BT39" i="8"/>
  <c r="BS39" i="8"/>
  <c r="BR39" i="8"/>
  <c r="BQ39" i="8"/>
  <c r="BP39" i="8"/>
  <c r="BO39" i="8"/>
  <c r="BN39" i="8"/>
  <c r="BM39" i="8"/>
  <c r="BL39" i="8"/>
  <c r="BK39" i="8"/>
  <c r="BJ39" i="8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CD38" i="8"/>
  <c r="CC38" i="8"/>
  <c r="CB38" i="8"/>
  <c r="CA38" i="8"/>
  <c r="BZ38" i="8"/>
  <c r="BY38" i="8"/>
  <c r="BX38" i="8"/>
  <c r="BW38" i="8"/>
  <c r="BV38" i="8"/>
  <c r="BU38" i="8"/>
  <c r="BT38" i="8"/>
  <c r="BS38" i="8"/>
  <c r="BR38" i="8"/>
  <c r="BQ38" i="8"/>
  <c r="BP38" i="8"/>
  <c r="BO38" i="8"/>
  <c r="BN38" i="8"/>
  <c r="BM38" i="8"/>
  <c r="BL38" i="8"/>
  <c r="BK38" i="8"/>
  <c r="BJ38" i="8"/>
  <c r="BI38" i="8"/>
  <c r="BH38" i="8"/>
  <c r="BG38" i="8"/>
  <c r="BF38" i="8"/>
  <c r="BE38" i="8"/>
  <c r="BD38" i="8"/>
  <c r="BC38" i="8"/>
  <c r="BB38" i="8"/>
  <c r="BA38" i="8"/>
  <c r="AZ38" i="8"/>
  <c r="AY38" i="8"/>
  <c r="AX38" i="8"/>
  <c r="AW38" i="8"/>
  <c r="AV38" i="8"/>
  <c r="AU38" i="8"/>
  <c r="AT38" i="8"/>
  <c r="AS38" i="8"/>
  <c r="AR38" i="8"/>
  <c r="AQ38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CD37" i="8"/>
  <c r="CC37" i="8"/>
  <c r="CB37" i="8"/>
  <c r="CA37" i="8"/>
  <c r="BZ37" i="8"/>
  <c r="BY37" i="8"/>
  <c r="BX37" i="8"/>
  <c r="BW37" i="8"/>
  <c r="BV37" i="8"/>
  <c r="BU37" i="8"/>
  <c r="BT37" i="8"/>
  <c r="BS37" i="8"/>
  <c r="BR37" i="8"/>
  <c r="BQ37" i="8"/>
  <c r="BP37" i="8"/>
  <c r="BO37" i="8"/>
  <c r="BN37" i="8"/>
  <c r="BM37" i="8"/>
  <c r="BL37" i="8"/>
  <c r="BK37" i="8"/>
  <c r="BJ37" i="8"/>
  <c r="BI37" i="8"/>
  <c r="BH37" i="8"/>
  <c r="BG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T37" i="8"/>
  <c r="AS37" i="8"/>
  <c r="AR37" i="8"/>
  <c r="AQ37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CD36" i="8"/>
  <c r="CC36" i="8"/>
  <c r="CB36" i="8"/>
  <c r="CA36" i="8"/>
  <c r="BZ36" i="8"/>
  <c r="BY36" i="8"/>
  <c r="BX36" i="8"/>
  <c r="BW36" i="8"/>
  <c r="BV36" i="8"/>
  <c r="BU36" i="8"/>
  <c r="BT36" i="8"/>
  <c r="BS36" i="8"/>
  <c r="BR36" i="8"/>
  <c r="BQ36" i="8"/>
  <c r="BP36" i="8"/>
  <c r="BO36" i="8"/>
  <c r="BN36" i="8"/>
  <c r="BM36" i="8"/>
  <c r="BL36" i="8"/>
  <c r="BK36" i="8"/>
  <c r="BJ36" i="8"/>
  <c r="BI36" i="8"/>
  <c r="BH36" i="8"/>
  <c r="BG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T36" i="8"/>
  <c r="AS36" i="8"/>
  <c r="AR36" i="8"/>
  <c r="AQ36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CD35" i="8"/>
  <c r="CC35" i="8"/>
  <c r="CB35" i="8"/>
  <c r="CA35" i="8"/>
  <c r="BZ35" i="8"/>
  <c r="BY35" i="8"/>
  <c r="BX35" i="8"/>
  <c r="BW35" i="8"/>
  <c r="BV35" i="8"/>
  <c r="BU35" i="8"/>
  <c r="BT35" i="8"/>
  <c r="BS35" i="8"/>
  <c r="BR35" i="8"/>
  <c r="BQ35" i="8"/>
  <c r="BP35" i="8"/>
  <c r="BO35" i="8"/>
  <c r="BN35" i="8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CD34" i="8"/>
  <c r="CC34" i="8"/>
  <c r="CB34" i="8"/>
  <c r="CA34" i="8"/>
  <c r="BZ34" i="8"/>
  <c r="BY34" i="8"/>
  <c r="BX34" i="8"/>
  <c r="BW34" i="8"/>
  <c r="BV34" i="8"/>
  <c r="BU34" i="8"/>
  <c r="BT34" i="8"/>
  <c r="BS34" i="8"/>
  <c r="BR34" i="8"/>
  <c r="BQ34" i="8"/>
  <c r="BP34" i="8"/>
  <c r="BO34" i="8"/>
  <c r="BN34" i="8"/>
  <c r="BM34" i="8"/>
  <c r="BL34" i="8"/>
  <c r="BK34" i="8"/>
  <c r="BJ34" i="8"/>
  <c r="BI34" i="8"/>
  <c r="BH34" i="8"/>
  <c r="BG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T34" i="8"/>
  <c r="AS34" i="8"/>
  <c r="AR34" i="8"/>
  <c r="AQ34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CD33" i="8"/>
  <c r="CC33" i="8"/>
  <c r="CB33" i="8"/>
  <c r="CA33" i="8"/>
  <c r="BZ33" i="8"/>
  <c r="BY33" i="8"/>
  <c r="BX33" i="8"/>
  <c r="BW33" i="8"/>
  <c r="BV33" i="8"/>
  <c r="BU33" i="8"/>
  <c r="BT33" i="8"/>
  <c r="BS33" i="8"/>
  <c r="BR33" i="8"/>
  <c r="BQ33" i="8"/>
  <c r="BP33" i="8"/>
  <c r="BO33" i="8"/>
  <c r="BN33" i="8"/>
  <c r="BM33" i="8"/>
  <c r="BL33" i="8"/>
  <c r="BK33" i="8"/>
  <c r="BJ33" i="8"/>
  <c r="BI33" i="8"/>
  <c r="BH33" i="8"/>
  <c r="BG33" i="8"/>
  <c r="BF33" i="8"/>
  <c r="BE33" i="8"/>
  <c r="BD33" i="8"/>
  <c r="BC33" i="8"/>
  <c r="BB33" i="8"/>
  <c r="BA33" i="8"/>
  <c r="AZ33" i="8"/>
  <c r="AY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CD32" i="8"/>
  <c r="CC32" i="8"/>
  <c r="CB32" i="8"/>
  <c r="CA32" i="8"/>
  <c r="BZ32" i="8"/>
  <c r="BY32" i="8"/>
  <c r="BX32" i="8"/>
  <c r="BW32" i="8"/>
  <c r="BV32" i="8"/>
  <c r="BU32" i="8"/>
  <c r="BT32" i="8"/>
  <c r="BS32" i="8"/>
  <c r="BR32" i="8"/>
  <c r="BQ32" i="8"/>
  <c r="BP32" i="8"/>
  <c r="BO32" i="8"/>
  <c r="BN32" i="8"/>
  <c r="BM32" i="8"/>
  <c r="BL32" i="8"/>
  <c r="BK32" i="8"/>
  <c r="BJ32" i="8"/>
  <c r="BI32" i="8"/>
  <c r="BH32" i="8"/>
  <c r="BG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CD31" i="8"/>
  <c r="CC31" i="8"/>
  <c r="CB31" i="8"/>
  <c r="CA31" i="8"/>
  <c r="BZ31" i="8"/>
  <c r="BY31" i="8"/>
  <c r="BX31" i="8"/>
  <c r="BW31" i="8"/>
  <c r="BV31" i="8"/>
  <c r="BU31" i="8"/>
  <c r="BT31" i="8"/>
  <c r="BS31" i="8"/>
  <c r="BR31" i="8"/>
  <c r="BQ31" i="8"/>
  <c r="BP31" i="8"/>
  <c r="BO31" i="8"/>
  <c r="BN31" i="8"/>
  <c r="BM31" i="8"/>
  <c r="BL31" i="8"/>
  <c r="BK31" i="8"/>
  <c r="BJ31" i="8"/>
  <c r="BI31" i="8"/>
  <c r="BH31" i="8"/>
  <c r="BG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CD30" i="8"/>
  <c r="CC30" i="8"/>
  <c r="CB30" i="8"/>
  <c r="CA30" i="8"/>
  <c r="BZ30" i="8"/>
  <c r="BY30" i="8"/>
  <c r="BX30" i="8"/>
  <c r="BW30" i="8"/>
  <c r="BV30" i="8"/>
  <c r="BU30" i="8"/>
  <c r="BT30" i="8"/>
  <c r="BS30" i="8"/>
  <c r="BR30" i="8"/>
  <c r="BQ30" i="8"/>
  <c r="BP30" i="8"/>
  <c r="BO30" i="8"/>
  <c r="BN30" i="8"/>
  <c r="BM30" i="8"/>
  <c r="BL30" i="8"/>
  <c r="BK30" i="8"/>
  <c r="BJ30" i="8"/>
  <c r="BI30" i="8"/>
  <c r="BH30" i="8"/>
  <c r="BG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CD24" i="8"/>
  <c r="CC24" i="8"/>
  <c r="CB24" i="8"/>
  <c r="CA24" i="8"/>
  <c r="BZ24" i="8"/>
  <c r="BY24" i="8"/>
  <c r="BX24" i="8"/>
  <c r="BW24" i="8"/>
  <c r="BV24" i="8"/>
  <c r="BU24" i="8"/>
  <c r="BT24" i="8"/>
  <c r="BS24" i="8"/>
  <c r="BR24" i="8"/>
  <c r="BQ24" i="8"/>
  <c r="BP24" i="8"/>
  <c r="BO24" i="8"/>
  <c r="BN24" i="8"/>
  <c r="BM24" i="8"/>
  <c r="BL24" i="8"/>
  <c r="BK24" i="8"/>
  <c r="BJ24" i="8"/>
  <c r="BI24" i="8"/>
  <c r="BH24" i="8"/>
  <c r="BG24" i="8"/>
  <c r="BF24" i="8"/>
  <c r="BE24" i="8"/>
  <c r="BD24" i="8"/>
  <c r="BC24" i="8"/>
  <c r="BB24" i="8"/>
  <c r="BA24" i="8"/>
  <c r="AZ24" i="8"/>
  <c r="AY24" i="8"/>
  <c r="AX24" i="8"/>
  <c r="AF24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F23" i="8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F22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F21" i="8"/>
  <c r="CD20" i="8"/>
  <c r="CC20" i="8"/>
  <c r="CB20" i="8"/>
  <c r="CA20" i="8"/>
  <c r="BZ20" i="8"/>
  <c r="BY20" i="8"/>
  <c r="BX20" i="8"/>
  <c r="BW20" i="8"/>
  <c r="BV20" i="8"/>
  <c r="BU20" i="8"/>
  <c r="BT20" i="8"/>
  <c r="BS20" i="8"/>
  <c r="BR20" i="8"/>
  <c r="BQ20" i="8"/>
  <c r="BP20" i="8"/>
  <c r="BO20" i="8"/>
  <c r="BN20" i="8"/>
  <c r="BM20" i="8"/>
  <c r="BL20" i="8"/>
  <c r="BK20" i="8"/>
  <c r="BJ20" i="8"/>
  <c r="BI20" i="8"/>
  <c r="BH20" i="8"/>
  <c r="BG20" i="8"/>
  <c r="BF20" i="8"/>
  <c r="BE20" i="8"/>
  <c r="BD20" i="8"/>
  <c r="BC20" i="8"/>
  <c r="BB20" i="8"/>
  <c r="BA20" i="8"/>
  <c r="AZ20" i="8"/>
  <c r="AY20" i="8"/>
  <c r="AX20" i="8"/>
  <c r="AF20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F19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F18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F17" i="8"/>
  <c r="BD110" i="6"/>
  <c r="BC110" i="6"/>
  <c r="BB110" i="6"/>
  <c r="BA110" i="6"/>
  <c r="AZ110" i="6"/>
  <c r="AY110" i="6"/>
  <c r="AX110" i="6"/>
  <c r="AW110" i="6"/>
  <c r="AV110" i="6"/>
  <c r="AU110" i="6"/>
  <c r="AT110" i="6"/>
  <c r="AS110" i="6"/>
  <c r="AR110" i="6"/>
  <c r="AQ110" i="6"/>
  <c r="AP110" i="6"/>
  <c r="AO110" i="6"/>
  <c r="AN110" i="6"/>
  <c r="AM110" i="6"/>
  <c r="AL110" i="6"/>
  <c r="AK110" i="6"/>
  <c r="AJ110" i="6"/>
  <c r="AI110" i="6"/>
  <c r="AH110" i="6"/>
  <c r="AG110" i="6"/>
  <c r="AF110" i="6"/>
  <c r="AE110" i="6"/>
  <c r="AD110" i="6"/>
  <c r="AC110" i="6"/>
  <c r="AB110" i="6"/>
  <c r="AA110" i="6"/>
  <c r="Z110" i="6"/>
  <c r="Y110" i="6"/>
  <c r="X110" i="6"/>
  <c r="W110" i="6"/>
  <c r="V110" i="6"/>
  <c r="U110" i="6"/>
  <c r="T110" i="6"/>
  <c r="D110" i="6" s="1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09" i="6"/>
  <c r="D108" i="6"/>
  <c r="D107" i="6"/>
  <c r="D106" i="6"/>
  <c r="BD100" i="6"/>
  <c r="BC100" i="6"/>
  <c r="BB100" i="6"/>
  <c r="BA100" i="6"/>
  <c r="AZ100" i="6"/>
  <c r="AY100" i="6"/>
  <c r="AX100" i="6"/>
  <c r="AW100" i="6"/>
  <c r="AV100" i="6"/>
  <c r="AU100" i="6"/>
  <c r="AT100" i="6"/>
  <c r="AS100" i="6"/>
  <c r="AR100" i="6"/>
  <c r="AQ100" i="6"/>
  <c r="AP100" i="6"/>
  <c r="AO100" i="6"/>
  <c r="AN100" i="6"/>
  <c r="AM100" i="6"/>
  <c r="AL100" i="6"/>
  <c r="AK100" i="6"/>
  <c r="AJ100" i="6"/>
  <c r="AI100" i="6"/>
  <c r="AH100" i="6"/>
  <c r="AG100" i="6"/>
  <c r="AF100" i="6"/>
  <c r="AE100" i="6"/>
  <c r="AD100" i="6"/>
  <c r="AC100" i="6"/>
  <c r="AB100" i="6"/>
  <c r="AA100" i="6"/>
  <c r="Z100" i="6"/>
  <c r="Y100" i="6"/>
  <c r="X100" i="6"/>
  <c r="F100" i="6"/>
  <c r="BD99" i="6"/>
  <c r="BC99" i="6"/>
  <c r="BB99" i="6"/>
  <c r="BA99" i="6"/>
  <c r="AZ99" i="6"/>
  <c r="AY99" i="6"/>
  <c r="AX99" i="6"/>
  <c r="AW99" i="6"/>
  <c r="AV99" i="6"/>
  <c r="AU99" i="6"/>
  <c r="AT99" i="6"/>
  <c r="AS99" i="6"/>
  <c r="AR99" i="6"/>
  <c r="AQ99" i="6"/>
  <c r="AP99" i="6"/>
  <c r="AO99" i="6"/>
  <c r="AN99" i="6"/>
  <c r="AM99" i="6"/>
  <c r="AL99" i="6"/>
  <c r="AK99" i="6"/>
  <c r="AJ99" i="6"/>
  <c r="AI99" i="6"/>
  <c r="AH99" i="6"/>
  <c r="AG99" i="6"/>
  <c r="AF99" i="6"/>
  <c r="AE99" i="6"/>
  <c r="AD99" i="6"/>
  <c r="AC99" i="6"/>
  <c r="AB99" i="6"/>
  <c r="AA99" i="6"/>
  <c r="Z99" i="6"/>
  <c r="Y99" i="6"/>
  <c r="BD91" i="6"/>
  <c r="BC91" i="6"/>
  <c r="BB91" i="6"/>
  <c r="BA91" i="6"/>
  <c r="AZ91" i="6"/>
  <c r="AY91" i="6"/>
  <c r="AX91" i="6"/>
  <c r="AW91" i="6"/>
  <c r="AV91" i="6"/>
  <c r="AU91" i="6"/>
  <c r="AT91" i="6"/>
  <c r="AS91" i="6"/>
  <c r="AR91" i="6"/>
  <c r="AQ91" i="6"/>
  <c r="AP91" i="6"/>
  <c r="AO91" i="6"/>
  <c r="AN91" i="6"/>
  <c r="AM91" i="6"/>
  <c r="AL91" i="6"/>
  <c r="AK91" i="6"/>
  <c r="AJ91" i="6"/>
  <c r="AI91" i="6"/>
  <c r="AH91" i="6"/>
  <c r="AG91" i="6"/>
  <c r="AF91" i="6"/>
  <c r="AE91" i="6"/>
  <c r="AD91" i="6"/>
  <c r="AC91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BD90" i="6"/>
  <c r="BC90" i="6"/>
  <c r="BB90" i="6"/>
  <c r="BA90" i="6"/>
  <c r="AZ90" i="6"/>
  <c r="AY90" i="6"/>
  <c r="AX90" i="6"/>
  <c r="AW90" i="6"/>
  <c r="AV90" i="6"/>
  <c r="AU90" i="6"/>
  <c r="AT90" i="6"/>
  <c r="AS90" i="6"/>
  <c r="AR90" i="6"/>
  <c r="AQ90" i="6"/>
  <c r="AP90" i="6"/>
  <c r="AO90" i="6"/>
  <c r="AN90" i="6"/>
  <c r="AM90" i="6"/>
  <c r="AL90" i="6"/>
  <c r="AK90" i="6"/>
  <c r="AJ90" i="6"/>
  <c r="AI90" i="6"/>
  <c r="AH90" i="6"/>
  <c r="AG90" i="6"/>
  <c r="AF90" i="6"/>
  <c r="AE90" i="6"/>
  <c r="AD90" i="6"/>
  <c r="AC90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BD80" i="6"/>
  <c r="BC80" i="6"/>
  <c r="BB80" i="6"/>
  <c r="BA80" i="6"/>
  <c r="AZ80" i="6"/>
  <c r="AY80" i="6"/>
  <c r="AX80" i="6"/>
  <c r="AW80" i="6"/>
  <c r="AV80" i="6"/>
  <c r="AU80" i="6"/>
  <c r="AT80" i="6"/>
  <c r="AS80" i="6"/>
  <c r="AR80" i="6"/>
  <c r="AQ80" i="6"/>
  <c r="AP80" i="6"/>
  <c r="AO80" i="6"/>
  <c r="AN80" i="6"/>
  <c r="AM80" i="6"/>
  <c r="AL80" i="6"/>
  <c r="AK80" i="6"/>
  <c r="AJ80" i="6"/>
  <c r="AI80" i="6"/>
  <c r="AH80" i="6"/>
  <c r="AG80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BD79" i="6"/>
  <c r="BC79" i="6"/>
  <c r="BB79" i="6"/>
  <c r="BA79" i="6"/>
  <c r="AZ79" i="6"/>
  <c r="AY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BD76" i="6"/>
  <c r="BC76" i="6"/>
  <c r="BB76" i="6"/>
  <c r="BA76" i="6"/>
  <c r="AZ76" i="6"/>
  <c r="AY76" i="6"/>
  <c r="AX76" i="6"/>
  <c r="AW76" i="6"/>
  <c r="AV76" i="6"/>
  <c r="AU76" i="6"/>
  <c r="AT76" i="6"/>
  <c r="AS76" i="6"/>
  <c r="AR76" i="6"/>
  <c r="AQ76" i="6"/>
  <c r="AP76" i="6"/>
  <c r="AO76" i="6"/>
  <c r="AN76" i="6"/>
  <c r="AM76" i="6"/>
  <c r="AL76" i="6"/>
  <c r="AK76" i="6"/>
  <c r="AJ76" i="6"/>
  <c r="AI76" i="6"/>
  <c r="AH76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BD69" i="6"/>
  <c r="BC69" i="6"/>
  <c r="BB69" i="6"/>
  <c r="BA69" i="6"/>
  <c r="AZ69" i="6"/>
  <c r="AY69" i="6"/>
  <c r="AX69" i="6"/>
  <c r="AW69" i="6"/>
  <c r="AV69" i="6"/>
  <c r="AU69" i="6"/>
  <c r="AT69" i="6"/>
  <c r="AS69" i="6"/>
  <c r="AR69" i="6"/>
  <c r="AQ69" i="6"/>
  <c r="AP69" i="6"/>
  <c r="AO69" i="6"/>
  <c r="AN69" i="6"/>
  <c r="AM69" i="6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BD68" i="6"/>
  <c r="BC68" i="6"/>
  <c r="BB68" i="6"/>
  <c r="BA68" i="6"/>
  <c r="AZ68" i="6"/>
  <c r="AY68" i="6"/>
  <c r="AX68" i="6"/>
  <c r="AW68" i="6"/>
  <c r="AV68" i="6"/>
  <c r="AU68" i="6"/>
  <c r="AT68" i="6"/>
  <c r="AS68" i="6"/>
  <c r="AR68" i="6"/>
  <c r="AQ68" i="6"/>
  <c r="AP68" i="6"/>
  <c r="AO68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BD67" i="6"/>
  <c r="BC67" i="6"/>
  <c r="BB67" i="6"/>
  <c r="BA67" i="6"/>
  <c r="AZ67" i="6"/>
  <c r="AY67" i="6"/>
  <c r="AX67" i="6"/>
  <c r="AW67" i="6"/>
  <c r="AV67" i="6"/>
  <c r="AU67" i="6"/>
  <c r="AT67" i="6"/>
  <c r="AS67" i="6"/>
  <c r="AR67" i="6"/>
  <c r="AQ67" i="6"/>
  <c r="AP67" i="6"/>
  <c r="AO67" i="6"/>
  <c r="AN67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BD66" i="6"/>
  <c r="BC66" i="6"/>
  <c r="BB66" i="6"/>
  <c r="BA66" i="6"/>
  <c r="AZ66" i="6"/>
  <c r="AY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BD65" i="6"/>
  <c r="BC65" i="6"/>
  <c r="BB65" i="6"/>
  <c r="BA65" i="6"/>
  <c r="AZ65" i="6"/>
  <c r="AY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BD64" i="6"/>
  <c r="BC64" i="6"/>
  <c r="BB64" i="6"/>
  <c r="BA64" i="6"/>
  <c r="AZ64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BD63" i="6"/>
  <c r="BC63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44" i="6"/>
  <c r="D43" i="6"/>
  <c r="D42" i="6"/>
  <c r="D38" i="6"/>
  <c r="D37" i="6"/>
  <c r="D36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BD23" i="6"/>
  <c r="BA23" i="6"/>
  <c r="AV23" i="6"/>
  <c r="AS23" i="6"/>
  <c r="AR23" i="6"/>
  <c r="AL23" i="6"/>
  <c r="AI23" i="6"/>
  <c r="AA23" i="6"/>
  <c r="Z23" i="6"/>
  <c r="X23" i="6"/>
  <c r="T23" i="6"/>
  <c r="T25" i="6" s="1"/>
  <c r="R23" i="6"/>
  <c r="O23" i="6"/>
  <c r="N23" i="6"/>
  <c r="L23" i="6"/>
  <c r="J23" i="6"/>
  <c r="I23" i="6"/>
  <c r="H23" i="6"/>
  <c r="BB22" i="6"/>
  <c r="BA22" i="6"/>
  <c r="AZ22" i="6"/>
  <c r="AW22" i="6"/>
  <c r="AV22" i="6"/>
  <c r="AR22" i="6"/>
  <c r="AQ22" i="6"/>
  <c r="AO22" i="6"/>
  <c r="AN22" i="6"/>
  <c r="AM22" i="6"/>
  <c r="AJ22" i="6"/>
  <c r="AI22" i="6"/>
  <c r="AH22" i="6"/>
  <c r="AG22" i="6"/>
  <c r="AF22" i="6"/>
  <c r="AE22" i="6"/>
  <c r="AD22" i="6"/>
  <c r="Z22" i="6"/>
  <c r="Y22" i="6"/>
  <c r="W22" i="6"/>
  <c r="V22" i="6"/>
  <c r="U22" i="6"/>
  <c r="S22" i="6"/>
  <c r="R22" i="6"/>
  <c r="Q22" i="6"/>
  <c r="P22" i="6"/>
  <c r="O22" i="6"/>
  <c r="N22" i="6"/>
  <c r="M22" i="6"/>
  <c r="L22" i="6"/>
  <c r="H22" i="6"/>
  <c r="G22" i="6"/>
  <c r="E22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BD7" i="6"/>
  <c r="AU7" i="6"/>
  <c r="AU18" i="6" s="1"/>
  <c r="AQ7" i="6"/>
  <c r="AQ18" i="6" s="1"/>
  <c r="AP7" i="6"/>
  <c r="AP18" i="6" s="1"/>
  <c r="AO7" i="6"/>
  <c r="AM7" i="6"/>
  <c r="AK7" i="6"/>
  <c r="AI7" i="6"/>
  <c r="AH7" i="6"/>
  <c r="AC7" i="6"/>
  <c r="AC18" i="6" s="1"/>
  <c r="AB7" i="6"/>
  <c r="AB18" i="6" s="1"/>
  <c r="BC6" i="6"/>
  <c r="BB6" i="6"/>
  <c r="AZ6" i="6"/>
  <c r="AY6" i="6"/>
  <c r="AX6" i="6"/>
  <c r="AW6" i="6"/>
  <c r="AU6" i="6"/>
  <c r="AT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C6" i="6"/>
  <c r="Z6" i="6"/>
  <c r="Y6" i="6"/>
  <c r="W6" i="6"/>
  <c r="V6" i="6"/>
  <c r="U6" i="6"/>
  <c r="T6" i="6"/>
  <c r="S6" i="6"/>
  <c r="R6" i="6"/>
  <c r="P6" i="6"/>
  <c r="O6" i="6"/>
  <c r="N6" i="6"/>
  <c r="M6" i="6"/>
  <c r="L6" i="6"/>
  <c r="K6" i="6"/>
  <c r="I6" i="6"/>
  <c r="E6" i="6"/>
  <c r="C2" i="6"/>
  <c r="D2" i="6" s="1"/>
  <c r="CH69" i="2" l="1"/>
  <c r="BM95" i="10"/>
  <c r="BM92" i="10"/>
  <c r="BM93" i="10"/>
  <c r="BM94" i="10"/>
  <c r="BA6" i="6"/>
  <c r="X6" i="6"/>
  <c r="F6" i="6"/>
  <c r="G6" i="6"/>
  <c r="AB6" i="6"/>
  <c r="AV6" i="6"/>
  <c r="J6" i="6"/>
  <c r="EW226" i="5"/>
  <c r="EW225" i="5"/>
  <c r="EW224" i="5"/>
  <c r="EW223" i="5"/>
  <c r="EW222" i="5"/>
  <c r="EW221" i="5"/>
  <c r="EW220" i="5"/>
  <c r="EW219" i="5"/>
  <c r="EW217" i="5"/>
  <c r="EW216" i="5"/>
  <c r="EW215" i="5"/>
  <c r="EW214" i="5"/>
  <c r="EW218" i="5"/>
  <c r="EW412" i="4"/>
  <c r="EW420" i="4"/>
  <c r="BA47" i="8" s="1"/>
  <c r="BA62" i="8" s="1"/>
  <c r="EW414" i="4"/>
  <c r="EW415" i="4"/>
  <c r="EW424" i="4"/>
  <c r="EW418" i="4"/>
  <c r="EW421" i="4"/>
  <c r="EW422" i="4"/>
  <c r="EW416" i="4"/>
  <c r="EW423" i="4"/>
  <c r="EW419" i="4"/>
  <c r="EW413" i="4"/>
  <c r="EW411" i="4"/>
  <c r="EW417" i="4"/>
  <c r="EW386" i="4"/>
  <c r="EW384" i="4"/>
  <c r="EW385" i="4"/>
  <c r="AD6" i="6"/>
  <c r="H6" i="6"/>
  <c r="AA6" i="6"/>
  <c r="AS6" i="6"/>
  <c r="EW382" i="4"/>
  <c r="AY46" i="8" s="1"/>
  <c r="AY61" i="8" s="1"/>
  <c r="EW383" i="4"/>
  <c r="EW389" i="4"/>
  <c r="EW407" i="4"/>
  <c r="EW390" i="4"/>
  <c r="EW393" i="4"/>
  <c r="EW395" i="4"/>
  <c r="EW397" i="4"/>
  <c r="EW399" i="4"/>
  <c r="EW402" i="4"/>
  <c r="EW387" i="4"/>
  <c r="EW408" i="4"/>
  <c r="EW404" i="4"/>
  <c r="EW406" i="4"/>
  <c r="EW391" i="4"/>
  <c r="EW409" i="4"/>
  <c r="EW392" i="4"/>
  <c r="EW394" i="4"/>
  <c r="EW396" i="4"/>
  <c r="EW398" i="4"/>
  <c r="EW401" i="4"/>
  <c r="EW403" i="4"/>
  <c r="EW405" i="4"/>
  <c r="EW388" i="4"/>
  <c r="EW400" i="4"/>
  <c r="EW364" i="4"/>
  <c r="X99" i="6"/>
  <c r="X101" i="6" s="1"/>
  <c r="X102" i="6" s="1"/>
  <c r="EW213" i="5"/>
  <c r="EW212" i="5"/>
  <c r="EW211" i="5"/>
  <c r="EW210" i="5"/>
  <c r="Q6" i="6"/>
  <c r="EW380" i="4"/>
  <c r="EW372" i="4"/>
  <c r="AY53" i="8" s="1"/>
  <c r="AY68" i="8" s="1"/>
  <c r="EW374" i="4"/>
  <c r="EW368" i="4"/>
  <c r="EW377" i="4"/>
  <c r="EW378" i="4"/>
  <c r="EW365" i="4"/>
  <c r="EW366" i="4"/>
  <c r="EW375" i="4"/>
  <c r="EW370" i="4"/>
  <c r="EW371" i="4"/>
  <c r="EW369" i="4"/>
  <c r="EW367" i="4"/>
  <c r="EW379" i="4"/>
  <c r="EW376" i="4"/>
  <c r="EW373" i="4"/>
  <c r="EW381" i="4"/>
  <c r="BD6" i="6"/>
  <c r="CH82" i="2"/>
  <c r="BM54" i="10"/>
  <c r="BM36" i="10"/>
  <c r="CH70" i="2"/>
  <c r="BM66" i="10"/>
  <c r="BM91" i="10"/>
  <c r="BM60" i="10"/>
  <c r="CD126" i="2"/>
  <c r="CE126" i="2" s="1"/>
  <c r="CD125" i="2"/>
  <c r="CD127" i="2"/>
  <c r="CE127" i="2" s="1"/>
  <c r="CD124" i="2"/>
  <c r="CE124" i="2" s="1"/>
  <c r="CD123" i="2"/>
  <c r="CE123" i="2" s="1"/>
  <c r="CD122" i="2"/>
  <c r="CE122" i="2" s="1"/>
  <c r="CD121" i="2"/>
  <c r="CE121" i="2" s="1"/>
  <c r="CD120" i="2"/>
  <c r="CD114" i="2"/>
  <c r="CD119" i="2"/>
  <c r="CE119" i="2" s="1"/>
  <c r="CD116" i="2"/>
  <c r="CE116" i="2" s="1"/>
  <c r="CD118" i="2"/>
  <c r="CE118" i="2" s="1"/>
  <c r="CD113" i="2"/>
  <c r="CE113" i="2" s="1"/>
  <c r="CD115" i="2"/>
  <c r="CE115" i="2" s="1"/>
  <c r="CD117" i="2"/>
  <c r="CE117" i="2" s="1"/>
  <c r="CD111" i="2"/>
  <c r="CE111" i="2" s="1"/>
  <c r="CD109" i="2"/>
  <c r="CE109" i="2" s="1"/>
  <c r="CD110" i="2"/>
  <c r="CE110" i="2" s="1"/>
  <c r="CD108" i="2"/>
  <c r="CD112" i="2"/>
  <c r="CE112" i="2" s="1"/>
  <c r="CD68" i="2"/>
  <c r="CE68" i="2" s="1"/>
  <c r="CD77" i="2"/>
  <c r="CE77" i="2" s="1"/>
  <c r="CD86" i="2"/>
  <c r="CE86" i="2" s="1"/>
  <c r="CD95" i="2"/>
  <c r="CD103" i="2"/>
  <c r="CE103" i="2" s="1"/>
  <c r="CD10" i="2"/>
  <c r="CE10" i="2" s="1"/>
  <c r="CD28" i="2"/>
  <c r="CE28" i="2" s="1"/>
  <c r="CD37" i="2"/>
  <c r="CE37" i="2" s="1"/>
  <c r="CD46" i="2"/>
  <c r="CE46" i="2" s="1"/>
  <c r="CD55" i="2"/>
  <c r="CE55" i="2" s="1"/>
  <c r="CD64" i="2"/>
  <c r="CE64" i="2" s="1"/>
  <c r="CD73" i="2"/>
  <c r="CE73" i="2" s="1"/>
  <c r="CD82" i="2"/>
  <c r="CE82" i="2" s="1"/>
  <c r="CD91" i="2"/>
  <c r="CE91" i="2" s="1"/>
  <c r="CD100" i="2"/>
  <c r="CE100" i="2" s="1"/>
  <c r="CD15" i="2"/>
  <c r="CE15" i="2" s="1"/>
  <c r="CD24" i="2"/>
  <c r="CE24" i="2" s="1"/>
  <c r="CD33" i="2"/>
  <c r="CE33" i="2" s="1"/>
  <c r="CD42" i="2"/>
  <c r="CE42" i="2" s="1"/>
  <c r="CD51" i="2"/>
  <c r="CE51" i="2" s="1"/>
  <c r="CD60" i="2"/>
  <c r="CE60" i="2" s="1"/>
  <c r="CD69" i="2"/>
  <c r="CE69" i="2" s="1"/>
  <c r="CD78" i="2"/>
  <c r="CE78" i="2" s="1"/>
  <c r="CD87" i="2"/>
  <c r="CE87" i="2" s="1"/>
  <c r="CD96" i="2"/>
  <c r="CE96" i="2" s="1"/>
  <c r="CD104" i="2"/>
  <c r="CE104" i="2" s="1"/>
  <c r="CD11" i="2"/>
  <c r="CE11" i="2" s="1"/>
  <c r="CD20" i="2"/>
  <c r="CE20" i="2" s="1"/>
  <c r="CD29" i="2"/>
  <c r="CD38" i="2"/>
  <c r="CE38" i="2" s="1"/>
  <c r="CD47" i="2"/>
  <c r="CE47" i="2" s="1"/>
  <c r="CD56" i="2"/>
  <c r="CD65" i="2"/>
  <c r="CE65" i="2" s="1"/>
  <c r="CD74" i="2"/>
  <c r="CE74" i="2" s="1"/>
  <c r="CD83" i="2"/>
  <c r="CE83" i="2" s="1"/>
  <c r="CD92" i="2"/>
  <c r="CE92" i="2" s="1"/>
  <c r="CD101" i="2"/>
  <c r="CE101" i="2" s="1"/>
  <c r="CD16" i="2"/>
  <c r="CE16" i="2" s="1"/>
  <c r="CD25" i="2"/>
  <c r="CE25" i="2" s="1"/>
  <c r="CD34" i="2"/>
  <c r="CE34" i="2" s="1"/>
  <c r="CD43" i="2"/>
  <c r="CE43" i="2" s="1"/>
  <c r="CD52" i="2"/>
  <c r="CE52" i="2" s="1"/>
  <c r="CD61" i="2"/>
  <c r="CE61" i="2" s="1"/>
  <c r="CD70" i="2"/>
  <c r="CE70" i="2" s="1"/>
  <c r="CD79" i="2"/>
  <c r="CE79" i="2" s="1"/>
  <c r="CD88" i="2"/>
  <c r="CE88" i="2" s="1"/>
  <c r="CD97" i="2"/>
  <c r="CE97" i="2" s="1"/>
  <c r="CD105" i="2"/>
  <c r="CE105" i="2" s="1"/>
  <c r="CD12" i="2"/>
  <c r="CE12" i="2" s="1"/>
  <c r="CD21" i="2"/>
  <c r="CE21" i="2" s="1"/>
  <c r="CD30" i="2"/>
  <c r="CE30" i="2" s="1"/>
  <c r="CD39" i="2"/>
  <c r="CE39" i="2" s="1"/>
  <c r="CD48" i="2"/>
  <c r="CE48" i="2" s="1"/>
  <c r="CD57" i="2"/>
  <c r="CE57" i="2" s="1"/>
  <c r="CD66" i="2"/>
  <c r="CE66" i="2" s="1"/>
  <c r="CD75" i="2"/>
  <c r="CE75" i="2" s="1"/>
  <c r="CD84" i="2"/>
  <c r="CE84" i="2" s="1"/>
  <c r="CD93" i="2"/>
  <c r="CE93" i="2" s="1"/>
  <c r="CD106" i="2"/>
  <c r="CE106" i="2" s="1"/>
  <c r="CC115" i="2"/>
  <c r="CC117" i="2"/>
  <c r="CC118" i="2"/>
  <c r="CC125" i="2"/>
  <c r="CC127" i="2"/>
  <c r="CC126" i="2"/>
  <c r="CC123" i="2"/>
  <c r="CC122" i="2"/>
  <c r="CC120" i="2"/>
  <c r="CC121" i="2"/>
  <c r="CC124" i="2"/>
  <c r="CC119" i="2"/>
  <c r="CC113" i="2"/>
  <c r="CC114" i="2"/>
  <c r="CC110" i="2"/>
  <c r="CC111" i="2"/>
  <c r="CC112" i="2"/>
  <c r="CC108" i="2"/>
  <c r="CC109" i="2"/>
  <c r="CD17" i="2"/>
  <c r="CE17" i="2" s="1"/>
  <c r="CD26" i="2"/>
  <c r="CE26" i="2" s="1"/>
  <c r="CD35" i="2"/>
  <c r="CE35" i="2" s="1"/>
  <c r="CD44" i="2"/>
  <c r="CE44" i="2" s="1"/>
  <c r="CD53" i="2"/>
  <c r="CE53" i="2" s="1"/>
  <c r="CD62" i="2"/>
  <c r="CE62" i="2" s="1"/>
  <c r="CD71" i="2"/>
  <c r="CE71" i="2" s="1"/>
  <c r="CD80" i="2"/>
  <c r="CE80" i="2" s="1"/>
  <c r="CD89" i="2"/>
  <c r="CE89" i="2" s="1"/>
  <c r="CD98" i="2"/>
  <c r="CE98" i="2" s="1"/>
  <c r="CD107" i="2"/>
  <c r="CE107" i="2" s="1"/>
  <c r="CD13" i="2"/>
  <c r="CE13" i="2" s="1"/>
  <c r="CD22" i="2"/>
  <c r="CE22" i="2" s="1"/>
  <c r="CD31" i="2"/>
  <c r="CE31" i="2" s="1"/>
  <c r="CD40" i="2"/>
  <c r="CE40" i="2" s="1"/>
  <c r="CD49" i="2"/>
  <c r="CE49" i="2" s="1"/>
  <c r="CD58" i="2"/>
  <c r="CE58" i="2" s="1"/>
  <c r="CD67" i="2"/>
  <c r="CE67" i="2" s="1"/>
  <c r="CD76" i="2"/>
  <c r="CE76" i="2" s="1"/>
  <c r="CD85" i="2"/>
  <c r="CE85" i="2" s="1"/>
  <c r="CD94" i="2"/>
  <c r="CE94" i="2" s="1"/>
  <c r="CD102" i="2"/>
  <c r="CE102" i="2" s="1"/>
  <c r="CD18" i="2"/>
  <c r="CE18" i="2" s="1"/>
  <c r="CD27" i="2"/>
  <c r="CE27" i="2" s="1"/>
  <c r="CD36" i="2"/>
  <c r="CD45" i="2"/>
  <c r="CD54" i="2"/>
  <c r="CE54" i="2" s="1"/>
  <c r="CD63" i="2"/>
  <c r="CE63" i="2" s="1"/>
  <c r="CD72" i="2"/>
  <c r="CE72" i="2" s="1"/>
  <c r="CD81" i="2"/>
  <c r="CD90" i="2"/>
  <c r="CE90" i="2" s="1"/>
  <c r="CD99" i="2"/>
  <c r="CE99" i="2" s="1"/>
  <c r="CD14" i="2"/>
  <c r="CE14" i="2" s="1"/>
  <c r="CD23" i="2"/>
  <c r="CE23" i="2" s="1"/>
  <c r="CD32" i="2"/>
  <c r="CE32" i="2" s="1"/>
  <c r="CD41" i="2"/>
  <c r="CE41" i="2" s="1"/>
  <c r="CD50" i="2"/>
  <c r="CE50" i="2" s="1"/>
  <c r="CD59" i="2"/>
  <c r="CE59" i="2" s="1"/>
  <c r="EW355" i="4"/>
  <c r="EW362" i="4"/>
  <c r="EW363" i="4"/>
  <c r="AX49" i="8" s="1"/>
  <c r="AX64" i="8" s="1"/>
  <c r="EW350" i="4"/>
  <c r="EW357" i="4"/>
  <c r="EW351" i="4"/>
  <c r="EW361" i="4"/>
  <c r="EW349" i="4"/>
  <c r="EW356" i="4"/>
  <c r="EW358" i="4"/>
  <c r="EW352" i="4"/>
  <c r="AX51" i="8" s="1"/>
  <c r="AX66" i="8" s="1"/>
  <c r="EW354" i="4"/>
  <c r="EW353" i="4"/>
  <c r="EW360" i="4"/>
  <c r="EW359" i="4"/>
  <c r="EW348" i="4"/>
  <c r="BM69" i="8"/>
  <c r="BM53" i="10"/>
  <c r="BM61" i="10"/>
  <c r="BM12" i="10"/>
  <c r="BM62" i="10"/>
  <c r="BM30" i="10"/>
  <c r="BM55" i="10"/>
  <c r="BM64" i="10"/>
  <c r="BM6" i="10"/>
  <c r="BM56" i="10"/>
  <c r="BM48" i="10"/>
  <c r="BM65" i="10"/>
  <c r="BM24" i="10"/>
  <c r="BM44" i="10"/>
  <c r="BM77" i="10"/>
  <c r="BM81" i="10"/>
  <c r="BM84" i="10"/>
  <c r="BM86" i="10"/>
  <c r="BM74" i="10"/>
  <c r="BM87" i="10"/>
  <c r="BM75" i="10"/>
  <c r="BM80" i="10"/>
  <c r="BM90" i="10"/>
  <c r="BM88" i="10"/>
  <c r="BM79" i="10"/>
  <c r="BM76" i="10"/>
  <c r="BM72" i="10"/>
  <c r="BM82" i="10"/>
  <c r="BM73" i="10"/>
  <c r="BM89" i="10"/>
  <c r="BM85" i="10"/>
  <c r="BM69" i="10"/>
  <c r="BM70" i="10"/>
  <c r="BM71" i="10"/>
  <c r="BM78" i="10"/>
  <c r="BM83" i="10"/>
  <c r="BM58" i="10"/>
  <c r="CH74" i="2"/>
  <c r="BM50" i="10"/>
  <c r="BM42" i="10"/>
  <c r="BM59" i="10"/>
  <c r="BM67" i="10"/>
  <c r="BM18" i="10"/>
  <c r="BM68" i="10"/>
  <c r="BM52" i="10"/>
  <c r="BB88" i="6"/>
  <c r="CE18" i="1"/>
  <c r="CE27" i="1"/>
  <c r="CE36" i="1"/>
  <c r="CE45" i="1"/>
  <c r="CE54" i="1"/>
  <c r="CE63" i="1"/>
  <c r="CE81" i="1"/>
  <c r="CE99" i="1"/>
  <c r="CE108" i="1"/>
  <c r="CE117" i="1"/>
  <c r="CE135" i="1"/>
  <c r="CE144" i="1"/>
  <c r="CE153" i="1"/>
  <c r="CE162" i="1"/>
  <c r="CE171" i="1"/>
  <c r="CE180" i="1"/>
  <c r="CE198" i="1"/>
  <c r="CE207" i="1"/>
  <c r="CE225" i="1"/>
  <c r="CE234" i="1"/>
  <c r="CE243" i="1"/>
  <c r="CE342" i="1"/>
  <c r="CE357" i="1"/>
  <c r="CE340" i="1"/>
  <c r="CE354" i="1"/>
  <c r="CE339" i="1"/>
  <c r="CE337" i="1"/>
  <c r="CE335" i="1"/>
  <c r="CE358" i="1"/>
  <c r="CE350" i="1"/>
  <c r="CE355" i="1"/>
  <c r="CE347" i="1"/>
  <c r="CE359" i="1"/>
  <c r="CE346" i="1"/>
  <c r="CE356" i="1"/>
  <c r="CE325" i="1"/>
  <c r="CE318" i="1"/>
  <c r="CE315" i="1"/>
  <c r="CE313" i="1"/>
  <c r="CE328" i="1"/>
  <c r="CE307" i="1"/>
  <c r="CE323" i="1"/>
  <c r="CE331" i="1"/>
  <c r="CE326" i="1"/>
  <c r="CE309" i="1"/>
  <c r="CE334" i="1"/>
  <c r="CE333" i="1"/>
  <c r="CE316" i="1"/>
  <c r="CE329" i="1"/>
  <c r="CE319" i="1"/>
  <c r="CE327" i="1"/>
  <c r="CE303" i="1"/>
  <c r="CE332" i="1"/>
  <c r="CE295" i="1"/>
  <c r="CE294" i="1"/>
  <c r="CE291" i="1"/>
  <c r="CE297" i="1"/>
  <c r="CE293" i="1"/>
  <c r="CE301" i="1"/>
  <c r="CE290" i="1"/>
  <c r="CE296" i="1"/>
  <c r="CE298" i="1"/>
  <c r="CE300" i="1"/>
  <c r="CE299" i="1"/>
  <c r="CE253" i="1"/>
  <c r="CE251" i="1"/>
  <c r="CE289" i="1"/>
  <c r="CE250" i="1"/>
  <c r="CE264" i="1"/>
  <c r="CE259" i="1"/>
  <c r="CE249" i="1"/>
  <c r="CE281" i="1"/>
  <c r="CE255" i="1"/>
  <c r="CE252" i="1"/>
  <c r="CE288" i="1"/>
  <c r="CE248" i="1"/>
  <c r="CE261" i="1"/>
  <c r="CE267" i="1"/>
  <c r="CE286" i="1"/>
  <c r="CE274" i="1"/>
  <c r="CE245" i="1"/>
  <c r="CE265" i="1"/>
  <c r="CE283" i="1"/>
  <c r="CE257" i="1"/>
  <c r="CE273" i="1"/>
  <c r="CE266" i="1"/>
  <c r="CE282" i="1"/>
  <c r="CE285" i="1"/>
  <c r="CE284" i="1"/>
  <c r="CE280" i="1"/>
  <c r="CE236" i="1"/>
  <c r="CE19" i="1"/>
  <c r="CE28" i="1"/>
  <c r="CE37" i="1"/>
  <c r="CE46" i="1"/>
  <c r="CE55" i="1"/>
  <c r="CE82" i="1"/>
  <c r="CE109" i="1"/>
  <c r="CE118" i="1"/>
  <c r="CE127" i="1"/>
  <c r="CE154" i="1"/>
  <c r="CE172" i="1"/>
  <c r="CE181" i="1"/>
  <c r="CE199" i="1"/>
  <c r="CE208" i="1"/>
  <c r="CE217" i="1"/>
  <c r="CE226" i="1"/>
  <c r="CE235" i="1"/>
  <c r="CE20" i="1"/>
  <c r="CE29" i="1"/>
  <c r="CE38" i="1"/>
  <c r="CE47" i="1"/>
  <c r="CE56" i="1"/>
  <c r="CE83" i="1"/>
  <c r="K99" i="6" s="1"/>
  <c r="CE92" i="1"/>
  <c r="CE101" i="1"/>
  <c r="CE110" i="1"/>
  <c r="CE119" i="1"/>
  <c r="CE128" i="1"/>
  <c r="CE146" i="1"/>
  <c r="CE164" i="1"/>
  <c r="CE173" i="1"/>
  <c r="CE182" i="1"/>
  <c r="CE209" i="1"/>
  <c r="CE237" i="1"/>
  <c r="CE12" i="1"/>
  <c r="CE21" i="1"/>
  <c r="CE30" i="1"/>
  <c r="CE39" i="1"/>
  <c r="CE48" i="1"/>
  <c r="CE66" i="1"/>
  <c r="CE75" i="1"/>
  <c r="CE84" i="1"/>
  <c r="CE111" i="1"/>
  <c r="CE120" i="1"/>
  <c r="CE129" i="1"/>
  <c r="CE138" i="1"/>
  <c r="CE147" i="1"/>
  <c r="CE156" i="1"/>
  <c r="CE165" i="1"/>
  <c r="CE174" i="1"/>
  <c r="CE183" i="1"/>
  <c r="CE192" i="1"/>
  <c r="CE219" i="1"/>
  <c r="CE238" i="1"/>
  <c r="CE13" i="1"/>
  <c r="CE22" i="1"/>
  <c r="CE31" i="1"/>
  <c r="CE40" i="1"/>
  <c r="CE49" i="1"/>
  <c r="CE67" i="1"/>
  <c r="CE85" i="1"/>
  <c r="CE103" i="1"/>
  <c r="CE112" i="1"/>
  <c r="CE121" i="1"/>
  <c r="CE139" i="1"/>
  <c r="CE157" i="1"/>
  <c r="CE166" i="1"/>
  <c r="CE175" i="1"/>
  <c r="CE193" i="1"/>
  <c r="CE211" i="1"/>
  <c r="CE220" i="1"/>
  <c r="CE229" i="1"/>
  <c r="CE14" i="1"/>
  <c r="CE23" i="1"/>
  <c r="CE41" i="1"/>
  <c r="CE50" i="1"/>
  <c r="CE59" i="1"/>
  <c r="CE68" i="1"/>
  <c r="CE86" i="1"/>
  <c r="CE104" i="1"/>
  <c r="CE113" i="1"/>
  <c r="CE122" i="1"/>
  <c r="CE140" i="1"/>
  <c r="CE149" i="1"/>
  <c r="CE158" i="1"/>
  <c r="CE167" i="1"/>
  <c r="CE194" i="1"/>
  <c r="CE203" i="1"/>
  <c r="CE212" i="1"/>
  <c r="CE221" i="1"/>
  <c r="CE230" i="1"/>
  <c r="CE15" i="1"/>
  <c r="CE24" i="1"/>
  <c r="CE33" i="1"/>
  <c r="CE42" i="1"/>
  <c r="CE51" i="1"/>
  <c r="CE78" i="1"/>
  <c r="CE87" i="1"/>
  <c r="CE96" i="1"/>
  <c r="CE105" i="1"/>
  <c r="CE114" i="1"/>
  <c r="CE123" i="1"/>
  <c r="CE132" i="1"/>
  <c r="CE141" i="1"/>
  <c r="CE150" i="1"/>
  <c r="CE159" i="1"/>
  <c r="CE168" i="1"/>
  <c r="CE204" i="1"/>
  <c r="CE213" i="1"/>
  <c r="CE222" i="1"/>
  <c r="CE231" i="1"/>
  <c r="CE241" i="1"/>
  <c r="CE16" i="1"/>
  <c r="CE25" i="1"/>
  <c r="CE34" i="1"/>
  <c r="CE43" i="1"/>
  <c r="CE61" i="1"/>
  <c r="CE88" i="1"/>
  <c r="CE97" i="1"/>
  <c r="CE106" i="1"/>
  <c r="CE115" i="1"/>
  <c r="CE133" i="1"/>
  <c r="CE151" i="1"/>
  <c r="CE160" i="1"/>
  <c r="CE178" i="1"/>
  <c r="CE187" i="1"/>
  <c r="CE214" i="1"/>
  <c r="CE223" i="1"/>
  <c r="CE232" i="1"/>
  <c r="CE242" i="1"/>
  <c r="CE17" i="1"/>
  <c r="CE26" i="1"/>
  <c r="CE44" i="1"/>
  <c r="CE71" i="1"/>
  <c r="CE80" i="1"/>
  <c r="CE98" i="1"/>
  <c r="CE107" i="1"/>
  <c r="CE116" i="1"/>
  <c r="CE143" i="1"/>
  <c r="CE152" i="1"/>
  <c r="CE179" i="1"/>
  <c r="CE206" i="1"/>
  <c r="CE233" i="1"/>
  <c r="CE244" i="1"/>
  <c r="CJ126" i="2"/>
  <c r="CJ125" i="2"/>
  <c r="CJ127" i="2"/>
  <c r="CJ122" i="2"/>
  <c r="CJ121" i="2"/>
  <c r="CJ120" i="2"/>
  <c r="CJ124" i="2"/>
  <c r="CJ123" i="2"/>
  <c r="CJ116" i="2"/>
  <c r="CJ117" i="2"/>
  <c r="CJ113" i="2"/>
  <c r="CJ119" i="2"/>
  <c r="CJ115" i="2"/>
  <c r="CJ118" i="2"/>
  <c r="CJ114" i="2"/>
  <c r="CJ110" i="2"/>
  <c r="CJ111" i="2"/>
  <c r="CJ112" i="2"/>
  <c r="CJ108" i="2"/>
  <c r="CJ109" i="2"/>
  <c r="CJ42" i="2"/>
  <c r="CJ15" i="2"/>
  <c r="CJ66" i="2"/>
  <c r="CJ17" i="2"/>
  <c r="CJ26" i="2"/>
  <c r="CJ100" i="2"/>
  <c r="CJ13" i="2"/>
  <c r="CJ35" i="2"/>
  <c r="CJ48" i="2"/>
  <c r="CJ57" i="2"/>
  <c r="CJ74" i="2"/>
  <c r="CJ83" i="2"/>
  <c r="CJ22" i="2"/>
  <c r="CJ31" i="2"/>
  <c r="CJ96" i="2"/>
  <c r="CJ104" i="2"/>
  <c r="CJ40" i="2"/>
  <c r="CJ44" i="2"/>
  <c r="CJ53" i="2"/>
  <c r="CJ62" i="2"/>
  <c r="CJ70" i="2"/>
  <c r="CJ79" i="2"/>
  <c r="CJ88" i="2"/>
  <c r="CJ92" i="2"/>
  <c r="CJ18" i="2"/>
  <c r="CJ27" i="2"/>
  <c r="CJ101" i="2"/>
  <c r="CJ39" i="2"/>
  <c r="CJ52" i="2"/>
  <c r="CJ78" i="2"/>
  <c r="CJ87" i="2"/>
  <c r="CJ41" i="2"/>
  <c r="CJ45" i="2"/>
  <c r="CJ54" i="2"/>
  <c r="CJ63" i="2"/>
  <c r="CJ71" i="2"/>
  <c r="CJ80" i="2"/>
  <c r="CJ89" i="2"/>
  <c r="CJ93" i="2"/>
  <c r="CJ19" i="2"/>
  <c r="CJ28" i="2"/>
  <c r="CJ67" i="2"/>
  <c r="CJ106" i="2"/>
  <c r="CJ37" i="2"/>
  <c r="CJ50" i="2"/>
  <c r="CJ59" i="2"/>
  <c r="CJ76" i="2"/>
  <c r="CJ85" i="2"/>
  <c r="CJ11" i="2"/>
  <c r="CJ46" i="2"/>
  <c r="CJ55" i="2"/>
  <c r="CJ72" i="2"/>
  <c r="CJ81" i="2"/>
  <c r="CJ94" i="2"/>
  <c r="CJ20" i="2"/>
  <c r="CJ29" i="2"/>
  <c r="CJ64" i="2"/>
  <c r="CJ90" i="2"/>
  <c r="CJ102" i="2"/>
  <c r="CJ61" i="2"/>
  <c r="CJ69" i="2"/>
  <c r="CJ23" i="2"/>
  <c r="CJ32" i="2"/>
  <c r="CJ97" i="2"/>
  <c r="CJ105" i="2"/>
  <c r="CJ24" i="2"/>
  <c r="CJ33" i="2"/>
  <c r="CJ98" i="2"/>
  <c r="CJ107" i="2"/>
  <c r="CJ38" i="2"/>
  <c r="CJ51" i="2"/>
  <c r="CJ60" i="2"/>
  <c r="CJ68" i="2"/>
  <c r="CJ77" i="2"/>
  <c r="CJ86" i="2"/>
  <c r="CJ12" i="2"/>
  <c r="CJ34" i="2"/>
  <c r="CJ47" i="2"/>
  <c r="CJ56" i="2"/>
  <c r="CJ73" i="2"/>
  <c r="CJ82" i="2"/>
  <c r="CJ95" i="2"/>
  <c r="CJ14" i="2"/>
  <c r="CJ36" i="2"/>
  <c r="CJ49" i="2"/>
  <c r="CJ58" i="2"/>
  <c r="CJ75" i="2"/>
  <c r="CJ84" i="2"/>
  <c r="CJ16" i="2"/>
  <c r="CJ25" i="2"/>
  <c r="CJ99" i="2"/>
  <c r="CJ21" i="2"/>
  <c r="CJ30" i="2"/>
  <c r="CJ43" i="2"/>
  <c r="CJ65" i="2"/>
  <c r="CJ91" i="2"/>
  <c r="EW204" i="5"/>
  <c r="EW209" i="5"/>
  <c r="EW205" i="5"/>
  <c r="EW208" i="5"/>
  <c r="EW207" i="5"/>
  <c r="EW206" i="5"/>
  <c r="EW340" i="4"/>
  <c r="EW328" i="4"/>
  <c r="EW335" i="4"/>
  <c r="AW45" i="8" s="1"/>
  <c r="AW60" i="8" s="1"/>
  <c r="EW345" i="4"/>
  <c r="EW346" i="4"/>
  <c r="EW338" i="4"/>
  <c r="EW342" i="4"/>
  <c r="EW329" i="4"/>
  <c r="EW343" i="4"/>
  <c r="EW331" i="4"/>
  <c r="EW341" i="4"/>
  <c r="EW337" i="4"/>
  <c r="EW332" i="4"/>
  <c r="EW334" i="4"/>
  <c r="EW330" i="4"/>
  <c r="EW333" i="4"/>
  <c r="EW344" i="4"/>
  <c r="EW347" i="4"/>
  <c r="EW336" i="4"/>
  <c r="EW339" i="4"/>
  <c r="CJ103" i="2"/>
  <c r="EW201" i="5"/>
  <c r="EW202" i="5"/>
  <c r="EW200" i="5"/>
  <c r="EW198" i="5"/>
  <c r="EW203" i="5"/>
  <c r="EW197" i="5"/>
  <c r="EW199" i="5"/>
  <c r="BM9" i="10"/>
  <c r="BM15" i="10"/>
  <c r="BM21" i="10"/>
  <c r="BM27" i="10"/>
  <c r="BM33" i="10"/>
  <c r="BM39" i="10"/>
  <c r="BM45" i="10"/>
  <c r="BM51" i="10"/>
  <c r="BM57" i="10"/>
  <c r="BM63" i="10"/>
  <c r="BM4" i="10"/>
  <c r="BM10" i="10"/>
  <c r="BM16" i="10"/>
  <c r="BM22" i="10"/>
  <c r="BM28" i="10"/>
  <c r="BM34" i="10"/>
  <c r="BM40" i="10"/>
  <c r="BM46" i="10"/>
  <c r="BM5" i="10"/>
  <c r="BM11" i="10"/>
  <c r="BM17" i="10"/>
  <c r="BM23" i="10"/>
  <c r="BM29" i="10"/>
  <c r="BM35" i="10"/>
  <c r="BM41" i="10"/>
  <c r="BM47" i="10"/>
  <c r="BM7" i="10"/>
  <c r="BM13" i="10"/>
  <c r="BM19" i="10"/>
  <c r="BM25" i="10"/>
  <c r="BM31" i="10"/>
  <c r="BM37" i="10"/>
  <c r="BM43" i="10"/>
  <c r="BM49" i="10"/>
  <c r="BM8" i="10"/>
  <c r="BM14" i="10"/>
  <c r="BM20" i="10"/>
  <c r="BM26" i="10"/>
  <c r="BM32" i="10"/>
  <c r="BM38" i="10"/>
  <c r="EW308" i="4"/>
  <c r="EW324" i="4"/>
  <c r="EW317" i="4"/>
  <c r="EW318" i="4"/>
  <c r="EW302" i="4"/>
  <c r="EW311" i="4"/>
  <c r="EW320" i="4"/>
  <c r="AV45" i="8" s="1"/>
  <c r="AV60" i="8" s="1"/>
  <c r="EW314" i="4"/>
  <c r="EW306" i="4"/>
  <c r="AV51" i="8" s="1"/>
  <c r="AV66" i="8" s="1"/>
  <c r="EW299" i="4"/>
  <c r="EW326" i="4"/>
  <c r="EW323" i="4"/>
  <c r="EW301" i="4"/>
  <c r="EW313" i="4"/>
  <c r="EW316" i="4"/>
  <c r="EW321" i="4"/>
  <c r="EW303" i="4"/>
  <c r="EW310" i="4"/>
  <c r="EW309" i="4"/>
  <c r="EW315" i="4"/>
  <c r="EW327" i="4"/>
  <c r="EW298" i="4"/>
  <c r="EW305" i="4"/>
  <c r="EW325" i="4"/>
  <c r="EW312" i="4"/>
  <c r="EW322" i="4"/>
  <c r="EW300" i="4"/>
  <c r="EW307" i="4"/>
  <c r="EW304" i="4"/>
  <c r="EW319" i="4"/>
  <c r="EW297" i="4"/>
  <c r="Q89" i="6"/>
  <c r="BF64" i="8"/>
  <c r="BX64" i="8"/>
  <c r="BF68" i="8"/>
  <c r="BX68" i="8"/>
  <c r="EW296" i="4"/>
  <c r="EW178" i="5"/>
  <c r="EW184" i="5"/>
  <c r="EW194" i="5"/>
  <c r="EW195" i="5"/>
  <c r="EW196" i="5"/>
  <c r="EW192" i="5"/>
  <c r="EW187" i="5"/>
  <c r="EW191" i="5"/>
  <c r="EW188" i="5"/>
  <c r="EW190" i="5"/>
  <c r="EW185" i="5"/>
  <c r="EW193" i="5"/>
  <c r="EW189" i="5"/>
  <c r="EW186" i="5"/>
  <c r="CB1" i="2"/>
  <c r="BA89" i="6"/>
  <c r="BV62" i="8"/>
  <c r="AZ89" i="6"/>
  <c r="K89" i="6"/>
  <c r="AY89" i="6"/>
  <c r="AL25" i="6"/>
  <c r="AM25" i="6"/>
  <c r="R25" i="6"/>
  <c r="BB25" i="8"/>
  <c r="BT25" i="8"/>
  <c r="F89" i="6"/>
  <c r="AP25" i="6"/>
  <c r="P89" i="6"/>
  <c r="BC89" i="6"/>
  <c r="AF25" i="8"/>
  <c r="BN25" i="8"/>
  <c r="AX25" i="8"/>
  <c r="BP25" i="8"/>
  <c r="EW265" i="4"/>
  <c r="EW264" i="4"/>
  <c r="EW272" i="4"/>
  <c r="EW295" i="4"/>
  <c r="EW273" i="4"/>
  <c r="EW267" i="4"/>
  <c r="EW283" i="4"/>
  <c r="EW284" i="4"/>
  <c r="EW278" i="4"/>
  <c r="EW285" i="4"/>
  <c r="AU45" i="8" s="1"/>
  <c r="AU60" i="8" s="1"/>
  <c r="EW292" i="4"/>
  <c r="EW279" i="4"/>
  <c r="EW286" i="4"/>
  <c r="EW280" i="4"/>
  <c r="EW289" i="4"/>
  <c r="EW274" i="4"/>
  <c r="EW290" i="4"/>
  <c r="EW268" i="4"/>
  <c r="EW291" i="4"/>
  <c r="EW269" i="4"/>
  <c r="EW266" i="4"/>
  <c r="EW287" i="4"/>
  <c r="EW294" i="4"/>
  <c r="EW271" i="4"/>
  <c r="EW293" i="4"/>
  <c r="EW270" i="4"/>
  <c r="EW277" i="4"/>
  <c r="EW276" i="4"/>
  <c r="EW282" i="4"/>
  <c r="EW288" i="4"/>
  <c r="EW275" i="4"/>
  <c r="EW281" i="4"/>
  <c r="J87" i="6"/>
  <c r="AB87" i="6"/>
  <c r="AT87" i="6"/>
  <c r="AK4" i="5"/>
  <c r="K19" i="6"/>
  <c r="AC19" i="6"/>
  <c r="AN4" i="5"/>
  <c r="AB19" i="6"/>
  <c r="AT4" i="5"/>
  <c r="AF4" i="5"/>
  <c r="AG4" i="5"/>
  <c r="BD19" i="6"/>
  <c r="BV67" i="8"/>
  <c r="BN69" i="8"/>
  <c r="EW235" i="4"/>
  <c r="BH62" i="8"/>
  <c r="BZ62" i="8"/>
  <c r="BD67" i="8"/>
  <c r="N87" i="6"/>
  <c r="AF87" i="6"/>
  <c r="AX87" i="6"/>
  <c r="CE11" i="1"/>
  <c r="EW243" i="4"/>
  <c r="AS51" i="8" s="1"/>
  <c r="AS66" i="8" s="1"/>
  <c r="X87" i="6"/>
  <c r="AP87" i="6"/>
  <c r="G87" i="6"/>
  <c r="AQ87" i="6"/>
  <c r="AX89" i="6"/>
  <c r="EW12" i="5"/>
  <c r="EW61" i="5"/>
  <c r="EW67" i="5"/>
  <c r="EW73" i="5"/>
  <c r="EW104" i="5"/>
  <c r="EW110" i="5"/>
  <c r="EW116" i="5"/>
  <c r="EW122" i="5"/>
  <c r="EW128" i="5"/>
  <c r="EW134" i="5"/>
  <c r="EW140" i="5"/>
  <c r="EW146" i="5"/>
  <c r="EW152" i="5"/>
  <c r="EW158" i="5"/>
  <c r="EW164" i="5"/>
  <c r="EW170" i="5"/>
  <c r="EW176" i="5"/>
  <c r="AX32" i="6"/>
  <c r="CE29" i="2"/>
  <c r="CE95" i="2"/>
  <c r="EW43" i="5"/>
  <c r="EW49" i="5"/>
  <c r="EW55" i="5"/>
  <c r="EW86" i="5"/>
  <c r="EW92" i="5"/>
  <c r="EW98" i="5"/>
  <c r="K87" i="6"/>
  <c r="AC87" i="6"/>
  <c r="AU87" i="6"/>
  <c r="AY32" i="6"/>
  <c r="EW19" i="5"/>
  <c r="EW25" i="5"/>
  <c r="EW31" i="5"/>
  <c r="EW37" i="5"/>
  <c r="EW80" i="5"/>
  <c r="EW13" i="5"/>
  <c r="EW62" i="5"/>
  <c r="EW68" i="5"/>
  <c r="EW105" i="5"/>
  <c r="EW111" i="5"/>
  <c r="EW117" i="5"/>
  <c r="EW123" i="5"/>
  <c r="EW129" i="5"/>
  <c r="EW135" i="5"/>
  <c r="EW141" i="5"/>
  <c r="EW147" i="5"/>
  <c r="EW153" i="5"/>
  <c r="EW159" i="5"/>
  <c r="EW165" i="5"/>
  <c r="EW171" i="5"/>
  <c r="AQ25" i="6"/>
  <c r="AC89" i="6"/>
  <c r="AY25" i="8"/>
  <c r="BQ25" i="8"/>
  <c r="EW44" i="5"/>
  <c r="EW50" i="5"/>
  <c r="EW56" i="5"/>
  <c r="EW87" i="5"/>
  <c r="EW93" i="5"/>
  <c r="EW99" i="5"/>
  <c r="W25" i="6"/>
  <c r="AR25" i="6"/>
  <c r="EW20" i="5"/>
  <c r="EW26" i="5"/>
  <c r="EW32" i="5"/>
  <c r="EW38" i="5"/>
  <c r="EW75" i="5"/>
  <c r="EW81" i="5"/>
  <c r="X25" i="6"/>
  <c r="BA25" i="8"/>
  <c r="BS25" i="8"/>
  <c r="AL89" i="6"/>
  <c r="EW63" i="5"/>
  <c r="EW69" i="5"/>
  <c r="EW106" i="5"/>
  <c r="EW112" i="5"/>
  <c r="EW118" i="5"/>
  <c r="EW124" i="5"/>
  <c r="EW130" i="5"/>
  <c r="EW136" i="5"/>
  <c r="EW142" i="5"/>
  <c r="EW148" i="5"/>
  <c r="EW154" i="5"/>
  <c r="EW160" i="5"/>
  <c r="EW166" i="5"/>
  <c r="EW172" i="5"/>
  <c r="EW45" i="5"/>
  <c r="EW51" i="5"/>
  <c r="EW57" i="5"/>
  <c r="EW88" i="5"/>
  <c r="EW94" i="5"/>
  <c r="EW100" i="5"/>
  <c r="Y25" i="6"/>
  <c r="Z25" i="6"/>
  <c r="AI89" i="6"/>
  <c r="EW15" i="5"/>
  <c r="EW21" i="5"/>
  <c r="EW27" i="5"/>
  <c r="EW33" i="5"/>
  <c r="EW39" i="5"/>
  <c r="EW76" i="5"/>
  <c r="EW82" i="5"/>
  <c r="AY25" i="6"/>
  <c r="BD25" i="8"/>
  <c r="BV25" i="8"/>
  <c r="EW64" i="5"/>
  <c r="EW70" i="5"/>
  <c r="EW107" i="5"/>
  <c r="EW113" i="5"/>
  <c r="EW119" i="5"/>
  <c r="EW125" i="5"/>
  <c r="EW131" i="5"/>
  <c r="EW137" i="5"/>
  <c r="EW143" i="5"/>
  <c r="EW149" i="5"/>
  <c r="EW155" i="5"/>
  <c r="EW161" i="5"/>
  <c r="EW167" i="5"/>
  <c r="G25" i="6"/>
  <c r="X89" i="6"/>
  <c r="AP89" i="6"/>
  <c r="BE25" i="8"/>
  <c r="BW25" i="8"/>
  <c r="EW46" i="5"/>
  <c r="EW52" i="5"/>
  <c r="EW58" i="5"/>
  <c r="EW89" i="5"/>
  <c r="EW95" i="5"/>
  <c r="H25" i="6"/>
  <c r="BA25" i="6"/>
  <c r="EW16" i="5"/>
  <c r="EW22" i="5"/>
  <c r="EW28" i="5"/>
  <c r="EW34" i="5"/>
  <c r="EW40" i="5"/>
  <c r="EW77" i="5"/>
  <c r="EW83" i="5"/>
  <c r="EW177" i="5"/>
  <c r="BB25" i="6"/>
  <c r="AR89" i="6"/>
  <c r="EW65" i="5"/>
  <c r="EW71" i="5"/>
  <c r="EW102" i="5"/>
  <c r="EW108" i="5"/>
  <c r="EW114" i="5"/>
  <c r="EW120" i="5"/>
  <c r="EW126" i="5"/>
  <c r="EW132" i="5"/>
  <c r="EW138" i="5"/>
  <c r="EW144" i="5"/>
  <c r="EW150" i="5"/>
  <c r="EW156" i="5"/>
  <c r="EW162" i="5"/>
  <c r="EW168" i="5"/>
  <c r="EW174" i="5"/>
  <c r="EW179" i="5"/>
  <c r="EW47" i="5"/>
  <c r="EW53" i="5"/>
  <c r="EW90" i="5"/>
  <c r="EW96" i="5"/>
  <c r="EW180" i="5"/>
  <c r="EW17" i="5"/>
  <c r="EW23" i="5"/>
  <c r="EW29" i="5"/>
  <c r="EW35" i="5"/>
  <c r="EW41" i="5"/>
  <c r="EW78" i="5"/>
  <c r="EW84" i="5"/>
  <c r="EW181" i="5"/>
  <c r="AB32" i="6"/>
  <c r="AT32" i="6"/>
  <c r="EW60" i="5"/>
  <c r="EW66" i="5"/>
  <c r="EW72" i="5"/>
  <c r="EW103" i="5"/>
  <c r="EW109" i="5"/>
  <c r="EW115" i="5"/>
  <c r="EW121" i="5"/>
  <c r="EW127" i="5"/>
  <c r="EW133" i="5"/>
  <c r="EW139" i="5"/>
  <c r="EW145" i="5"/>
  <c r="EW151" i="5"/>
  <c r="EW157" i="5"/>
  <c r="EW163" i="5"/>
  <c r="EW169" i="5"/>
  <c r="EW175" i="5"/>
  <c r="EW182" i="5"/>
  <c r="BK25" i="8"/>
  <c r="L89" i="6"/>
  <c r="AD89" i="6"/>
  <c r="AV89" i="6"/>
  <c r="CJ10" i="2"/>
  <c r="EW48" i="5"/>
  <c r="EW54" i="5"/>
  <c r="EW91" i="5"/>
  <c r="EW97" i="5"/>
  <c r="EW183" i="5"/>
  <c r="EW18" i="5"/>
  <c r="EW24" i="5"/>
  <c r="EW30" i="5"/>
  <c r="EW36" i="5"/>
  <c r="EW79" i="5"/>
  <c r="BN68" i="8"/>
  <c r="CB67" i="8"/>
  <c r="E87" i="6"/>
  <c r="W87" i="6"/>
  <c r="AO87" i="6"/>
  <c r="R87" i="6"/>
  <c r="AJ87" i="6"/>
  <c r="BB87" i="6"/>
  <c r="H87" i="6"/>
  <c r="Z87" i="6"/>
  <c r="AR87" i="6"/>
  <c r="BP61" i="8"/>
  <c r="P87" i="6"/>
  <c r="AH87" i="6"/>
  <c r="Q87" i="6"/>
  <c r="AI87" i="6"/>
  <c r="BA87" i="6"/>
  <c r="U87" i="6"/>
  <c r="AM87" i="6"/>
  <c r="AR86" i="6"/>
  <c r="V87" i="6"/>
  <c r="AN87" i="6"/>
  <c r="I87" i="6"/>
  <c r="AA87" i="6"/>
  <c r="AS87" i="6"/>
  <c r="AS25" i="6"/>
  <c r="T87" i="6"/>
  <c r="AL87" i="6"/>
  <c r="BD87" i="6"/>
  <c r="AK70" i="6"/>
  <c r="AV25" i="6"/>
  <c r="S87" i="6"/>
  <c r="AK87" i="6"/>
  <c r="BC87" i="6"/>
  <c r="AD25" i="6"/>
  <c r="W86" i="6"/>
  <c r="Y87" i="6"/>
  <c r="AZ87" i="6"/>
  <c r="AO86" i="6"/>
  <c r="V70" i="6"/>
  <c r="AJ70" i="6"/>
  <c r="BB86" i="6"/>
  <c r="H86" i="6"/>
  <c r="AM70" i="6"/>
  <c r="EW252" i="4"/>
  <c r="AN70" i="6"/>
  <c r="D65" i="6"/>
  <c r="AA25" i="6"/>
  <c r="AY85" i="6"/>
  <c r="AZ85" i="6"/>
  <c r="BD88" i="6"/>
  <c r="BC85" i="6"/>
  <c r="U93" i="6"/>
  <c r="I25" i="6"/>
  <c r="BT65" i="8"/>
  <c r="D76" i="6"/>
  <c r="Z86" i="6"/>
  <c r="L25" i="6"/>
  <c r="L87" i="6"/>
  <c r="AD87" i="6"/>
  <c r="AV87" i="6"/>
  <c r="M87" i="6"/>
  <c r="AE87" i="6"/>
  <c r="AW87" i="6"/>
  <c r="S86" i="6"/>
  <c r="AN85" i="6"/>
  <c r="AP88" i="6"/>
  <c r="T86" i="6"/>
  <c r="BD86" i="6"/>
  <c r="U86" i="6"/>
  <c r="AM86" i="6"/>
  <c r="K70" i="6"/>
  <c r="AC70" i="6"/>
  <c r="AU70" i="6"/>
  <c r="O87" i="6"/>
  <c r="AG87" i="6"/>
  <c r="AY87" i="6"/>
  <c r="S70" i="6"/>
  <c r="U70" i="6"/>
  <c r="F87" i="6"/>
  <c r="F86" i="6"/>
  <c r="X86" i="6"/>
  <c r="AP86" i="6"/>
  <c r="Z53" i="8"/>
  <c r="AR68" i="8"/>
  <c r="BJ68" i="8"/>
  <c r="CB68" i="8"/>
  <c r="BQ62" i="8"/>
  <c r="BI67" i="8"/>
  <c r="CA67" i="8"/>
  <c r="AL67" i="8"/>
  <c r="BH69" i="8"/>
  <c r="BZ69" i="8"/>
  <c r="Z56" i="8"/>
  <c r="BK69" i="8"/>
  <c r="CC69" i="8"/>
  <c r="AS68" i="8"/>
  <c r="BK68" i="8"/>
  <c r="CC68" i="8"/>
  <c r="BK66" i="8"/>
  <c r="CC66" i="8"/>
  <c r="AG69" i="8"/>
  <c r="AS32" i="6"/>
  <c r="R85" i="6"/>
  <c r="AN32" i="6"/>
  <c r="AP85" i="6"/>
  <c r="AH10" i="6"/>
  <c r="AH15" i="6" s="1"/>
  <c r="AH16" i="6" s="1"/>
  <c r="AW68" i="8"/>
  <c r="BO68" i="8"/>
  <c r="BQ69" i="8"/>
  <c r="BS60" i="8"/>
  <c r="BQ68" i="8"/>
  <c r="BA60" i="8"/>
  <c r="AN68" i="8"/>
  <c r="AK66" i="8"/>
  <c r="AU67" i="8"/>
  <c r="BM67" i="8"/>
  <c r="AE68" i="8"/>
  <c r="BD62" i="8"/>
  <c r="BB65" i="8"/>
  <c r="BS64" i="8"/>
  <c r="BF25" i="8"/>
  <c r="AK89" i="6"/>
  <c r="BG25" i="8"/>
  <c r="BY25" i="8"/>
  <c r="BX25" i="8"/>
  <c r="BH25" i="8"/>
  <c r="BZ25" i="8"/>
  <c r="AC32" i="6"/>
  <c r="AU32" i="6"/>
  <c r="AG86" i="6"/>
  <c r="BI25" i="8"/>
  <c r="CA25" i="8"/>
  <c r="AW32" i="6"/>
  <c r="AH86" i="6"/>
  <c r="BJ25" i="8"/>
  <c r="CB25" i="8"/>
  <c r="AD32" i="6"/>
  <c r="AV32" i="6"/>
  <c r="AE32" i="6"/>
  <c r="BM25" i="8"/>
  <c r="BO25" i="8"/>
  <c r="CD25" i="8"/>
  <c r="AH32" i="6"/>
  <c r="AZ32" i="6"/>
  <c r="CC25" i="8"/>
  <c r="BL25" i="8"/>
  <c r="AL86" i="6"/>
  <c r="AR101" i="6"/>
  <c r="AR102" i="6" s="1"/>
  <c r="AI32" i="6"/>
  <c r="BA32" i="6"/>
  <c r="AZ25" i="8"/>
  <c r="BR25" i="8"/>
  <c r="BU25" i="8"/>
  <c r="BC25" i="8"/>
  <c r="AH89" i="6"/>
  <c r="R89" i="6"/>
  <c r="BB89" i="6"/>
  <c r="D23" i="6"/>
  <c r="AJ89" i="6"/>
  <c r="AW25" i="6"/>
  <c r="AG70" i="6"/>
  <c r="AJ86" i="6"/>
  <c r="H89" i="6"/>
  <c r="O25" i="6"/>
  <c r="AI25" i="6"/>
  <c r="BC25" i="6"/>
  <c r="E25" i="6"/>
  <c r="AF32" i="6"/>
  <c r="Q86" i="6"/>
  <c r="BC93" i="6"/>
  <c r="Q25" i="6"/>
  <c r="AK25" i="6"/>
  <c r="F70" i="6"/>
  <c r="X70" i="6"/>
  <c r="AY86" i="6"/>
  <c r="M89" i="6"/>
  <c r="AE89" i="6"/>
  <c r="AW89" i="6"/>
  <c r="AY70" i="6"/>
  <c r="D67" i="6"/>
  <c r="AI86" i="6"/>
  <c r="U89" i="6"/>
  <c r="Y89" i="6"/>
  <c r="AO32" i="6"/>
  <c r="AZ86" i="6"/>
  <c r="BA93" i="6"/>
  <c r="G89" i="6"/>
  <c r="S25" i="6"/>
  <c r="AP32" i="6"/>
  <c r="BA86" i="6"/>
  <c r="AM89" i="6"/>
  <c r="F32" i="6"/>
  <c r="AN25" i="6"/>
  <c r="AQ32" i="6"/>
  <c r="I70" i="6"/>
  <c r="AA70" i="6"/>
  <c r="AS70" i="6"/>
  <c r="O70" i="6"/>
  <c r="AJ81" i="6"/>
  <c r="N89" i="6"/>
  <c r="V89" i="6"/>
  <c r="Y32" i="6"/>
  <c r="U25" i="6"/>
  <c r="AO25" i="6"/>
  <c r="AR32" i="6"/>
  <c r="J70" i="6"/>
  <c r="AB70" i="6"/>
  <c r="AT70" i="6"/>
  <c r="P70" i="6"/>
  <c r="AZ70" i="6"/>
  <c r="O89" i="6"/>
  <c r="AU89" i="6"/>
  <c r="R93" i="6"/>
  <c r="Z32" i="6"/>
  <c r="AJ6" i="5"/>
  <c r="BB6" i="5"/>
  <c r="AA32" i="6"/>
  <c r="R70" i="6"/>
  <c r="S89" i="6"/>
  <c r="AK86" i="6"/>
  <c r="BC86" i="6"/>
  <c r="BC70" i="6"/>
  <c r="J25" i="6"/>
  <c r="AB25" i="6"/>
  <c r="AT25" i="6"/>
  <c r="V86" i="6"/>
  <c r="AN86" i="6"/>
  <c r="W89" i="6"/>
  <c r="AO89" i="6"/>
  <c r="AX25" i="6"/>
  <c r="Q70" i="6"/>
  <c r="AI70" i="6"/>
  <c r="BA70" i="6"/>
  <c r="E70" i="6"/>
  <c r="AH70" i="6"/>
  <c r="AG32" i="6"/>
  <c r="AN89" i="6"/>
  <c r="AE25" i="6"/>
  <c r="BB70" i="6"/>
  <c r="BD89" i="6"/>
  <c r="AJ32" i="6"/>
  <c r="BB32" i="6"/>
  <c r="I89" i="6"/>
  <c r="AA89" i="6"/>
  <c r="AS89" i="6"/>
  <c r="Z4" i="5"/>
  <c r="AR4" i="5"/>
  <c r="N70" i="6"/>
  <c r="AF70" i="6"/>
  <c r="AX70" i="6"/>
  <c r="T89" i="6"/>
  <c r="K25" i="6"/>
  <c r="AC25" i="6"/>
  <c r="AU25" i="6"/>
  <c r="N25" i="6"/>
  <c r="AH25" i="6"/>
  <c r="D64" i="6"/>
  <c r="P86" i="6"/>
  <c r="AK32" i="6"/>
  <c r="BC32" i="6"/>
  <c r="J89" i="6"/>
  <c r="AB89" i="6"/>
  <c r="AT89" i="6"/>
  <c r="V25" i="6"/>
  <c r="AQ89" i="6"/>
  <c r="Z89" i="6"/>
  <c r="M25" i="6"/>
  <c r="AG25" i="6"/>
  <c r="X32" i="6"/>
  <c r="T70" i="6"/>
  <c r="BD70" i="6"/>
  <c r="AL70" i="6"/>
  <c r="O86" i="6"/>
  <c r="AG89" i="6"/>
  <c r="AL32" i="6"/>
  <c r="BD32" i="6"/>
  <c r="AF25" i="6"/>
  <c r="AZ25" i="6"/>
  <c r="AF89" i="6"/>
  <c r="P25" i="6"/>
  <c r="AJ25" i="6"/>
  <c r="BD25" i="6"/>
  <c r="AM32" i="6"/>
  <c r="W70" i="6"/>
  <c r="R86" i="6"/>
  <c r="E89" i="6"/>
  <c r="D78" i="6"/>
  <c r="D11" i="6"/>
  <c r="D75" i="6"/>
  <c r="W81" i="6"/>
  <c r="K86" i="6"/>
  <c r="AC86" i="6"/>
  <c r="AU86" i="6"/>
  <c r="L86" i="6"/>
  <c r="AD86" i="6"/>
  <c r="AV86" i="6"/>
  <c r="G86" i="6"/>
  <c r="Y86" i="6"/>
  <c r="AQ86" i="6"/>
  <c r="I86" i="6"/>
  <c r="AA86" i="6"/>
  <c r="AS86" i="6"/>
  <c r="J86" i="6"/>
  <c r="AB86" i="6"/>
  <c r="AT86" i="6"/>
  <c r="M86" i="6"/>
  <c r="AE86" i="6"/>
  <c r="AW86" i="6"/>
  <c r="AO93" i="6"/>
  <c r="J93" i="6"/>
  <c r="N86" i="6"/>
  <c r="AF86" i="6"/>
  <c r="AX86" i="6"/>
  <c r="T93" i="6"/>
  <c r="X93" i="6"/>
  <c r="E86" i="6"/>
  <c r="BL69" i="8"/>
  <c r="CD69" i="8"/>
  <c r="BL66" i="8"/>
  <c r="CD66" i="8"/>
  <c r="BK65" i="8"/>
  <c r="CC65" i="8"/>
  <c r="BC66" i="8"/>
  <c r="BU66" i="8"/>
  <c r="AF61" i="8"/>
  <c r="BN60" i="8"/>
  <c r="AX69" i="8"/>
  <c r="BP69" i="8"/>
  <c r="BJ64" i="8"/>
  <c r="CB64" i="8"/>
  <c r="AB88" i="6"/>
  <c r="AB93" i="6"/>
  <c r="AG81" i="6"/>
  <c r="AO70" i="6"/>
  <c r="BA85" i="6"/>
  <c r="O85" i="6"/>
  <c r="AG85" i="6"/>
  <c r="AM88" i="6"/>
  <c r="AP70" i="6"/>
  <c r="AH81" i="6"/>
  <c r="AZ88" i="6"/>
  <c r="D66" i="6"/>
  <c r="AQ93" i="6"/>
  <c r="AQ88" i="6"/>
  <c r="S93" i="6"/>
  <c r="B7" i="1"/>
  <c r="D22" i="6"/>
  <c r="AO88" i="6"/>
  <c r="D63" i="6"/>
  <c r="H70" i="6"/>
  <c r="Z70" i="6"/>
  <c r="AR70" i="6"/>
  <c r="AI85" i="6"/>
  <c r="Y81" i="6"/>
  <c r="AQ85" i="6"/>
  <c r="AS93" i="6"/>
  <c r="L70" i="6"/>
  <c r="AD70" i="6"/>
  <c r="AV70" i="6"/>
  <c r="M70" i="6"/>
  <c r="AE70" i="6"/>
  <c r="AW70" i="6"/>
  <c r="BB81" i="6"/>
  <c r="BB85" i="6"/>
  <c r="F88" i="6"/>
  <c r="F93" i="6"/>
  <c r="P85" i="6"/>
  <c r="AS88" i="6"/>
  <c r="AP93" i="6"/>
  <c r="AK81" i="6"/>
  <c r="V85" i="6"/>
  <c r="AP81" i="6"/>
  <c r="BD93" i="6"/>
  <c r="F81" i="6"/>
  <c r="AG93" i="6"/>
  <c r="AS81" i="6"/>
  <c r="AJ88" i="6"/>
  <c r="BB93" i="6"/>
  <c r="Y85" i="6"/>
  <c r="AZ81" i="6"/>
  <c r="AH88" i="6"/>
  <c r="AI88" i="6"/>
  <c r="AS85" i="6"/>
  <c r="BA88" i="6"/>
  <c r="I85" i="6"/>
  <c r="X88" i="6"/>
  <c r="I88" i="6"/>
  <c r="BC81" i="6"/>
  <c r="U88" i="6"/>
  <c r="F25" i="6"/>
  <c r="AJ85" i="6"/>
  <c r="V93" i="6"/>
  <c r="S88" i="6"/>
  <c r="U85" i="6"/>
  <c r="EW9" i="4"/>
  <c r="EW15" i="4"/>
  <c r="EW21" i="4"/>
  <c r="EW27" i="4"/>
  <c r="EW33" i="4"/>
  <c r="AF51" i="8" s="1"/>
  <c r="AF66" i="8" s="1"/>
  <c r="EW39" i="4"/>
  <c r="EW45" i="4"/>
  <c r="EW51" i="4"/>
  <c r="EW57" i="4"/>
  <c r="EW63" i="4"/>
  <c r="EW69" i="4"/>
  <c r="EW75" i="4"/>
  <c r="EW81" i="4"/>
  <c r="EW87" i="4"/>
  <c r="EW93" i="4"/>
  <c r="EW99" i="4"/>
  <c r="EW105" i="4"/>
  <c r="EW111" i="4"/>
  <c r="EW117" i="4"/>
  <c r="EW123" i="4"/>
  <c r="EW129" i="4"/>
  <c r="EW135" i="4"/>
  <c r="EW141" i="4"/>
  <c r="EW147" i="4"/>
  <c r="EW153" i="4"/>
  <c r="AN45" i="8" s="1"/>
  <c r="AN60" i="8" s="1"/>
  <c r="EW159" i="4"/>
  <c r="EW165" i="4"/>
  <c r="AO51" i="8" s="1"/>
  <c r="AO66" i="8" s="1"/>
  <c r="EW171" i="4"/>
  <c r="EW177" i="4"/>
  <c r="EW183" i="4"/>
  <c r="EW189" i="4"/>
  <c r="EW195" i="4"/>
  <c r="EW201" i="4"/>
  <c r="EW207" i="4"/>
  <c r="EW213" i="4"/>
  <c r="EW219" i="4"/>
  <c r="EW225" i="4"/>
  <c r="EW231" i="4"/>
  <c r="EW237" i="4"/>
  <c r="AS45" i="8" s="1"/>
  <c r="AS60" i="8" s="1"/>
  <c r="AA81" i="6"/>
  <c r="W85" i="6"/>
  <c r="X85" i="6"/>
  <c r="AR88" i="6"/>
  <c r="EW10" i="4"/>
  <c r="AE51" i="8" s="1"/>
  <c r="AE66" i="8" s="1"/>
  <c r="EW16" i="4"/>
  <c r="EW22" i="4"/>
  <c r="EW28" i="4"/>
  <c r="EW34" i="4"/>
  <c r="EW40" i="4"/>
  <c r="EW46" i="4"/>
  <c r="EW52" i="4"/>
  <c r="AH51" i="8" s="1"/>
  <c r="AH66" i="8" s="1"/>
  <c r="EW58" i="4"/>
  <c r="EW64" i="4"/>
  <c r="EW70" i="4"/>
  <c r="EW76" i="4"/>
  <c r="EW82" i="4"/>
  <c r="EW88" i="4"/>
  <c r="EW94" i="4"/>
  <c r="EW100" i="4"/>
  <c r="EW106" i="4"/>
  <c r="EW112" i="4"/>
  <c r="EW118" i="4"/>
  <c r="EW124" i="4"/>
  <c r="EW130" i="4"/>
  <c r="EW136" i="4"/>
  <c r="AM45" i="8" s="1"/>
  <c r="AM60" i="8" s="1"/>
  <c r="EW142" i="4"/>
  <c r="EW148" i="4"/>
  <c r="EW154" i="4"/>
  <c r="AN49" i="8" s="1"/>
  <c r="AN64" i="8" s="1"/>
  <c r="EW160" i="4"/>
  <c r="EW166" i="4"/>
  <c r="EW172" i="4"/>
  <c r="EW178" i="4"/>
  <c r="EW184" i="4"/>
  <c r="EW190" i="4"/>
  <c r="EW196" i="4"/>
  <c r="EW202" i="4"/>
  <c r="AQ51" i="8" s="1"/>
  <c r="AQ66" i="8" s="1"/>
  <c r="EW208" i="4"/>
  <c r="EW214" i="4"/>
  <c r="EW220" i="4"/>
  <c r="EW226" i="4"/>
  <c r="EW232" i="4"/>
  <c r="EW238" i="4"/>
  <c r="EW11" i="4"/>
  <c r="EW17" i="4"/>
  <c r="EW23" i="4"/>
  <c r="EW29" i="4"/>
  <c r="EW35" i="4"/>
  <c r="EW41" i="4"/>
  <c r="EW47" i="4"/>
  <c r="EW53" i="4"/>
  <c r="EW59" i="4"/>
  <c r="EW65" i="4"/>
  <c r="EW71" i="4"/>
  <c r="EW77" i="4"/>
  <c r="EW83" i="4"/>
  <c r="EW89" i="4"/>
  <c r="EW95" i="4"/>
  <c r="AK47" i="8" s="1"/>
  <c r="AK62" i="8" s="1"/>
  <c r="EW101" i="4"/>
  <c r="EW107" i="4"/>
  <c r="EW113" i="4"/>
  <c r="EW119" i="4"/>
  <c r="EW125" i="4"/>
  <c r="EW131" i="4"/>
  <c r="EW137" i="4"/>
  <c r="AM51" i="8" s="1"/>
  <c r="AM66" i="8" s="1"/>
  <c r="EW143" i="4"/>
  <c r="EW149" i="4"/>
  <c r="EW155" i="4"/>
  <c r="EW161" i="4"/>
  <c r="EW167" i="4"/>
  <c r="EW173" i="4"/>
  <c r="AO48" i="8" s="1"/>
  <c r="AO63" i="8" s="1"/>
  <c r="EW179" i="4"/>
  <c r="EW185" i="4"/>
  <c r="EW191" i="4"/>
  <c r="AP49" i="8" s="1"/>
  <c r="AP64" i="8" s="1"/>
  <c r="EW197" i="4"/>
  <c r="EW203" i="4"/>
  <c r="EW209" i="4"/>
  <c r="EW215" i="4"/>
  <c r="AR46" i="8" s="1"/>
  <c r="AR61" i="8" s="1"/>
  <c r="EW221" i="4"/>
  <c r="EW227" i="4"/>
  <c r="EW233" i="4"/>
  <c r="EW239" i="4"/>
  <c r="D74" i="6"/>
  <c r="L93" i="6"/>
  <c r="AD93" i="6"/>
  <c r="EW258" i="4"/>
  <c r="AT46" i="8" s="1"/>
  <c r="AT61" i="8" s="1"/>
  <c r="AI81" i="6"/>
  <c r="BC88" i="6"/>
  <c r="AR85" i="6"/>
  <c r="J88" i="6"/>
  <c r="K85" i="6"/>
  <c r="AE93" i="6"/>
  <c r="EW259" i="4"/>
  <c r="AD85" i="6"/>
  <c r="AF88" i="6"/>
  <c r="EW12" i="4"/>
  <c r="EW18" i="4"/>
  <c r="EW24" i="4"/>
  <c r="EW30" i="4"/>
  <c r="EW36" i="4"/>
  <c r="EW42" i="4"/>
  <c r="EW48" i="4"/>
  <c r="EW54" i="4"/>
  <c r="EW60" i="4"/>
  <c r="EW66" i="4"/>
  <c r="EW72" i="4"/>
  <c r="EW78" i="4"/>
  <c r="AI45" i="8" s="1"/>
  <c r="AI60" i="8" s="1"/>
  <c r="EW84" i="4"/>
  <c r="EW90" i="4"/>
  <c r="EW96" i="4"/>
  <c r="EW102" i="4"/>
  <c r="EW108" i="4"/>
  <c r="EW114" i="4"/>
  <c r="EW120" i="4"/>
  <c r="EW126" i="4"/>
  <c r="EW132" i="4"/>
  <c r="EW138" i="4"/>
  <c r="EW144" i="4"/>
  <c r="EW150" i="4"/>
  <c r="EW156" i="4"/>
  <c r="EW162" i="4"/>
  <c r="EW168" i="4"/>
  <c r="EW174" i="4"/>
  <c r="EW180" i="4"/>
  <c r="EW186" i="4"/>
  <c r="EW192" i="4"/>
  <c r="EW198" i="4"/>
  <c r="EW204" i="4"/>
  <c r="EW210" i="4"/>
  <c r="EW216" i="4"/>
  <c r="EW222" i="4"/>
  <c r="EW228" i="4"/>
  <c r="EW234" i="4"/>
  <c r="EW240" i="4"/>
  <c r="EW260" i="4"/>
  <c r="M85" i="6"/>
  <c r="AG88" i="6"/>
  <c r="AF85" i="6"/>
  <c r="P93" i="6"/>
  <c r="AH93" i="6"/>
  <c r="AZ93" i="6"/>
  <c r="EW250" i="4"/>
  <c r="AT53" i="8" s="1"/>
  <c r="EW251" i="4"/>
  <c r="EW261" i="4"/>
  <c r="EW244" i="4"/>
  <c r="EW262" i="4"/>
  <c r="EW245" i="4"/>
  <c r="EW255" i="4"/>
  <c r="EW263" i="4"/>
  <c r="EW256" i="4"/>
  <c r="EW249" i="4"/>
  <c r="EW257" i="4"/>
  <c r="EW253" i="4"/>
  <c r="EW13" i="4"/>
  <c r="EW19" i="4"/>
  <c r="EW25" i="4"/>
  <c r="EW31" i="4"/>
  <c r="EW37" i="4"/>
  <c r="EW43" i="4"/>
  <c r="EW49" i="4"/>
  <c r="EW55" i="4"/>
  <c r="EW61" i="4"/>
  <c r="EW67" i="4"/>
  <c r="EW73" i="4"/>
  <c r="EW79" i="4"/>
  <c r="EW85" i="4"/>
  <c r="EW91" i="4"/>
  <c r="EW97" i="4"/>
  <c r="AL53" i="8" s="1"/>
  <c r="AL68" i="8" s="1"/>
  <c r="EW103" i="4"/>
  <c r="EW109" i="4"/>
  <c r="AL47" i="8" s="1"/>
  <c r="AL62" i="8" s="1"/>
  <c r="EW115" i="4"/>
  <c r="EW121" i="4"/>
  <c r="EW127" i="4"/>
  <c r="EW133" i="4"/>
  <c r="EW139" i="4"/>
  <c r="EW145" i="4"/>
  <c r="EW151" i="4"/>
  <c r="AN47" i="8" s="1"/>
  <c r="AN62" i="8" s="1"/>
  <c r="EW157" i="4"/>
  <c r="EW163" i="4"/>
  <c r="EW169" i="4"/>
  <c r="EW175" i="4"/>
  <c r="EW181" i="4"/>
  <c r="EW187" i="4"/>
  <c r="EW193" i="4"/>
  <c r="EW199" i="4"/>
  <c r="EW205" i="4"/>
  <c r="AQ52" i="8" s="1"/>
  <c r="AQ67" i="8" s="1"/>
  <c r="EW211" i="4"/>
  <c r="EW217" i="4"/>
  <c r="EW223" i="4"/>
  <c r="EW229" i="4"/>
  <c r="EW241" i="4"/>
  <c r="EW254" i="4"/>
  <c r="G70" i="6"/>
  <c r="Y70" i="6"/>
  <c r="AQ70" i="6"/>
  <c r="BA81" i="6"/>
  <c r="AI93" i="6"/>
  <c r="P81" i="6"/>
  <c r="AM93" i="6"/>
  <c r="AH85" i="6"/>
  <c r="R88" i="6"/>
  <c r="AJ93" i="6"/>
  <c r="EW246" i="4"/>
  <c r="G93" i="6"/>
  <c r="AN93" i="6"/>
  <c r="EW247" i="4"/>
  <c r="S85" i="6"/>
  <c r="H88" i="6"/>
  <c r="EW14" i="4"/>
  <c r="EW20" i="4"/>
  <c r="EW26" i="4"/>
  <c r="EW32" i="4"/>
  <c r="EW38" i="4"/>
  <c r="EW44" i="4"/>
  <c r="EW50" i="4"/>
  <c r="EW56" i="4"/>
  <c r="EW62" i="4"/>
  <c r="EW68" i="4"/>
  <c r="EW74" i="4"/>
  <c r="EW80" i="4"/>
  <c r="EW86" i="4"/>
  <c r="EW92" i="4"/>
  <c r="EW98" i="4"/>
  <c r="EW104" i="4"/>
  <c r="EW110" i="4"/>
  <c r="EW116" i="4"/>
  <c r="EW122" i="4"/>
  <c r="EW128" i="4"/>
  <c r="EW134" i="4"/>
  <c r="EW140" i="4"/>
  <c r="AN51" i="8" s="1"/>
  <c r="AN66" i="8" s="1"/>
  <c r="EW146" i="4"/>
  <c r="EW152" i="4"/>
  <c r="EW158" i="4"/>
  <c r="EW164" i="4"/>
  <c r="EW170" i="4"/>
  <c r="EW176" i="4"/>
  <c r="EW182" i="4"/>
  <c r="EW188" i="4"/>
  <c r="EW194" i="4"/>
  <c r="EW200" i="4"/>
  <c r="EW206" i="4"/>
  <c r="EW212" i="4"/>
  <c r="EW218" i="4"/>
  <c r="EW224" i="4"/>
  <c r="EW230" i="4"/>
  <c r="EW236" i="4"/>
  <c r="AS48" i="8" s="1"/>
  <c r="AS63" i="8" s="1"/>
  <c r="EW242" i="4"/>
  <c r="EW248" i="4"/>
  <c r="AL81" i="6"/>
  <c r="AL85" i="6"/>
  <c r="O88" i="6"/>
  <c r="O93" i="6"/>
  <c r="O81" i="6"/>
  <c r="L85" i="6"/>
  <c r="L81" i="6"/>
  <c r="AV85" i="6"/>
  <c r="AV81" i="6"/>
  <c r="AB81" i="6"/>
  <c r="AB85" i="6"/>
  <c r="AT81" i="6"/>
  <c r="AT85" i="6"/>
  <c r="AV93" i="6"/>
  <c r="AV88" i="6"/>
  <c r="AU85" i="6"/>
  <c r="AU81" i="6"/>
  <c r="AW93" i="6"/>
  <c r="AW88" i="6"/>
  <c r="N88" i="6"/>
  <c r="N93" i="6"/>
  <c r="AY93" i="6"/>
  <c r="AY81" i="6"/>
  <c r="AY88" i="6"/>
  <c r="AR81" i="6"/>
  <c r="L88" i="6"/>
  <c r="G88" i="6"/>
  <c r="AW81" i="6"/>
  <c r="AT93" i="6"/>
  <c r="AT88" i="6"/>
  <c r="E85" i="6"/>
  <c r="E81" i="6"/>
  <c r="AN81" i="6"/>
  <c r="Q88" i="6"/>
  <c r="Q93" i="6"/>
  <c r="AU88" i="6"/>
  <c r="AU93" i="6"/>
  <c r="T88" i="6"/>
  <c r="AR93" i="6"/>
  <c r="AD81" i="6"/>
  <c r="AE81" i="6"/>
  <c r="AE85" i="6"/>
  <c r="AK85" i="6"/>
  <c r="AX88" i="6"/>
  <c r="AX93" i="6"/>
  <c r="V88" i="6"/>
  <c r="H93" i="6"/>
  <c r="I81" i="6"/>
  <c r="I93" i="6"/>
  <c r="B8" i="1"/>
  <c r="H29" i="6"/>
  <c r="AC85" i="6"/>
  <c r="AC81" i="6"/>
  <c r="AM85" i="6"/>
  <c r="AM81" i="6"/>
  <c r="E93" i="6"/>
  <c r="E88" i="6"/>
  <c r="D77" i="6"/>
  <c r="W93" i="6"/>
  <c r="W88" i="6"/>
  <c r="N81" i="6"/>
  <c r="Z88" i="6"/>
  <c r="Z93" i="6"/>
  <c r="AE88" i="6"/>
  <c r="AA93" i="6"/>
  <c r="AA88" i="6"/>
  <c r="M81" i="6"/>
  <c r="F85" i="6"/>
  <c r="J81" i="6"/>
  <c r="J85" i="6"/>
  <c r="M93" i="6"/>
  <c r="M88" i="6"/>
  <c r="Q81" i="6"/>
  <c r="S81" i="6"/>
  <c r="N85" i="6"/>
  <c r="AW85" i="6"/>
  <c r="AO85" i="6"/>
  <c r="AO81" i="6"/>
  <c r="Y93" i="6"/>
  <c r="Y88" i="6"/>
  <c r="K81" i="6"/>
  <c r="AD88" i="6"/>
  <c r="T81" i="6"/>
  <c r="T85" i="6"/>
  <c r="BD81" i="6"/>
  <c r="BD85" i="6"/>
  <c r="AX81" i="6"/>
  <c r="AC88" i="6"/>
  <c r="AC93" i="6"/>
  <c r="U81" i="6"/>
  <c r="AX85" i="6"/>
  <c r="AK93" i="6"/>
  <c r="AK88" i="6"/>
  <c r="X81" i="6"/>
  <c r="Q85" i="6"/>
  <c r="H85" i="6"/>
  <c r="H81" i="6"/>
  <c r="AA85" i="6"/>
  <c r="D8" i="6"/>
  <c r="Z85" i="6"/>
  <c r="Z81" i="6"/>
  <c r="AL88" i="6"/>
  <c r="AL93" i="6"/>
  <c r="AF81" i="6"/>
  <c r="AN88" i="6"/>
  <c r="AF93" i="6"/>
  <c r="G81" i="6"/>
  <c r="G85" i="6"/>
  <c r="R81" i="6"/>
  <c r="K88" i="6"/>
  <c r="K93" i="6"/>
  <c r="V81" i="6"/>
  <c r="AQ81" i="6"/>
  <c r="P88" i="6"/>
  <c r="AY4" i="4"/>
  <c r="BA4" i="4"/>
  <c r="AA4" i="4"/>
  <c r="AQ101" i="6"/>
  <c r="AQ102" i="6" s="1"/>
  <c r="Z101" i="6"/>
  <c r="Z102" i="6" s="1"/>
  <c r="AN4" i="4"/>
  <c r="AH101" i="6"/>
  <c r="AH102" i="6" s="1"/>
  <c r="AR19" i="6"/>
  <c r="AP4" i="4"/>
  <c r="AD101" i="6"/>
  <c r="AD102" i="6" s="1"/>
  <c r="AV101" i="6"/>
  <c r="AV102" i="6" s="1"/>
  <c r="BG61" i="8"/>
  <c r="BY61" i="8"/>
  <c r="AN101" i="6"/>
  <c r="AN102" i="6" s="1"/>
  <c r="AF15" i="6"/>
  <c r="AF16" i="6" s="1"/>
  <c r="BD10" i="6"/>
  <c r="BD15" i="6" s="1"/>
  <c r="BD16" i="6" s="1"/>
  <c r="AL4" i="5"/>
  <c r="AV10" i="6"/>
  <c r="AV15" i="6" s="1"/>
  <c r="AV16" i="6" s="1"/>
  <c r="AX6" i="5"/>
  <c r="AI4" i="5"/>
  <c r="BA4" i="5"/>
  <c r="AX4" i="5"/>
  <c r="AP101" i="6"/>
  <c r="AP102" i="6" s="1"/>
  <c r="AA101" i="6"/>
  <c r="AA102" i="6" s="1"/>
  <c r="AS101" i="6"/>
  <c r="AS102" i="6" s="1"/>
  <c r="AA6" i="5"/>
  <c r="BA101" i="6"/>
  <c r="BA102" i="6" s="1"/>
  <c r="AL101" i="6"/>
  <c r="AL102" i="6" s="1"/>
  <c r="BD101" i="6"/>
  <c r="BD102" i="6" s="1"/>
  <c r="AM101" i="6"/>
  <c r="AM102" i="6" s="1"/>
  <c r="AO101" i="6"/>
  <c r="AO102" i="6" s="1"/>
  <c r="AJ4" i="5"/>
  <c r="Z6" i="5"/>
  <c r="AR6" i="5"/>
  <c r="AC101" i="6"/>
  <c r="AC102" i="6" s="1"/>
  <c r="AU101" i="6"/>
  <c r="AU102" i="6" s="1"/>
  <c r="AF101" i="6"/>
  <c r="AF102" i="6" s="1"/>
  <c r="AX101" i="6"/>
  <c r="AX102" i="6" s="1"/>
  <c r="AA4" i="5"/>
  <c r="AZ15" i="6"/>
  <c r="AZ16" i="6" s="1"/>
  <c r="AC10" i="6"/>
  <c r="AC15" i="6" s="1"/>
  <c r="AC16" i="6" s="1"/>
  <c r="AB6" i="5"/>
  <c r="AH6" i="5"/>
  <c r="AM4" i="5"/>
  <c r="AP4" i="5"/>
  <c r="AI6" i="5"/>
  <c r="BA6" i="5"/>
  <c r="AS4" i="5"/>
  <c r="AP19" i="6"/>
  <c r="AI10" i="6"/>
  <c r="AI15" i="6" s="1"/>
  <c r="AI16" i="6" s="1"/>
  <c r="AE6" i="5"/>
  <c r="Q19" i="6"/>
  <c r="BB4" i="5"/>
  <c r="AL6" i="5"/>
  <c r="AW6" i="5"/>
  <c r="AY4" i="5"/>
  <c r="J9" i="6"/>
  <c r="J19" i="6" s="1"/>
  <c r="BA19" i="6"/>
  <c r="AL19" i="6"/>
  <c r="AD10" i="6"/>
  <c r="AD15" i="6" s="1"/>
  <c r="AD16" i="6" s="1"/>
  <c r="AO6" i="5"/>
  <c r="Z19" i="6"/>
  <c r="AN9" i="6"/>
  <c r="AN19" i="6" s="1"/>
  <c r="AI19" i="6"/>
  <c r="AR15" i="6"/>
  <c r="AR16" i="6" s="1"/>
  <c r="AO4" i="5"/>
  <c r="AC6" i="5"/>
  <c r="AU6" i="5"/>
  <c r="AF6" i="5"/>
  <c r="O19" i="6"/>
  <c r="BA15" i="6"/>
  <c r="BA16" i="6" s="1"/>
  <c r="S9" i="6"/>
  <c r="S19" i="6" s="1"/>
  <c r="AK9" i="6"/>
  <c r="AK19" i="6" s="1"/>
  <c r="BC9" i="6"/>
  <c r="BC19" i="6" s="1"/>
  <c r="P19" i="6"/>
  <c r="AJ15" i="6"/>
  <c r="AJ16" i="6" s="1"/>
  <c r="BB15" i="6"/>
  <c r="BB16" i="6" s="1"/>
  <c r="AM10" i="6"/>
  <c r="AM15" i="6" s="1"/>
  <c r="AM16" i="6" s="1"/>
  <c r="Y101" i="6"/>
  <c r="Y102" i="6" s="1"/>
  <c r="AQ4" i="5"/>
  <c r="AS6" i="5"/>
  <c r="AK15" i="6"/>
  <c r="AK16" i="6" s="1"/>
  <c r="BC15" i="6"/>
  <c r="BC16" i="6" s="1"/>
  <c r="AT6" i="5"/>
  <c r="AQ19" i="6"/>
  <c r="AP10" i="6"/>
  <c r="AP15" i="6" s="1"/>
  <c r="AP16" i="6" s="1"/>
  <c r="AB101" i="6"/>
  <c r="AB102" i="6" s="1"/>
  <c r="AT101" i="6"/>
  <c r="AT102" i="6" s="1"/>
  <c r="AB4" i="5"/>
  <c r="AD6" i="5"/>
  <c r="AV6" i="5"/>
  <c r="T19" i="6"/>
  <c r="AN15" i="6"/>
  <c r="AN16" i="6" s="1"/>
  <c r="AC4" i="5"/>
  <c r="AU4" i="5"/>
  <c r="AL15" i="6"/>
  <c r="AL16" i="6" s="1"/>
  <c r="AT19" i="6"/>
  <c r="AO15" i="6"/>
  <c r="AO16" i="6" s="1"/>
  <c r="AD4" i="5"/>
  <c r="AV4" i="5"/>
  <c r="Y19" i="6"/>
  <c r="AU19" i="6"/>
  <c r="AE101" i="6"/>
  <c r="AE102" i="6" s="1"/>
  <c r="AW101" i="6"/>
  <c r="AW102" i="6" s="1"/>
  <c r="AE4" i="5"/>
  <c r="AW4" i="5"/>
  <c r="AG6" i="5"/>
  <c r="AY6" i="5"/>
  <c r="AZ6" i="5"/>
  <c r="AH4" i="5"/>
  <c r="AZ4" i="5"/>
  <c r="AK6" i="5"/>
  <c r="AY19" i="6"/>
  <c r="AZ101" i="6"/>
  <c r="AZ102" i="6" s="1"/>
  <c r="AZ19" i="6"/>
  <c r="AT15" i="6"/>
  <c r="AT16" i="6" s="1"/>
  <c r="AI101" i="6"/>
  <c r="AI102" i="6" s="1"/>
  <c r="AX15" i="6"/>
  <c r="AX16" i="6" s="1"/>
  <c r="AG19" i="6"/>
  <c r="AG10" i="6"/>
  <c r="AG15" i="6" s="1"/>
  <c r="AG16" i="6" s="1"/>
  <c r="AK101" i="6"/>
  <c r="AK102" i="6" s="1"/>
  <c r="BC101" i="6"/>
  <c r="BC102" i="6" s="1"/>
  <c r="AM6" i="5"/>
  <c r="AG101" i="6"/>
  <c r="AG102" i="6" s="1"/>
  <c r="AY101" i="6"/>
  <c r="AY102" i="6" s="1"/>
  <c r="G19" i="6"/>
  <c r="AJ101" i="6"/>
  <c r="AJ102" i="6" s="1"/>
  <c r="BB101" i="6"/>
  <c r="BB102" i="6" s="1"/>
  <c r="AH19" i="6"/>
  <c r="AW15" i="6"/>
  <c r="AW16" i="6" s="1"/>
  <c r="AN6" i="5"/>
  <c r="AY15" i="6"/>
  <c r="AY16" i="6" s="1"/>
  <c r="AP6" i="5"/>
  <c r="AQ6" i="5"/>
  <c r="BB18" i="6"/>
  <c r="AG4" i="4"/>
  <c r="BB4" i="4"/>
  <c r="AQ17" i="6"/>
  <c r="AW4" i="4"/>
  <c r="AJ18" i="6"/>
  <c r="AY18" i="6"/>
  <c r="AH4" i="4"/>
  <c r="AZ4" i="4"/>
  <c r="BA18" i="6"/>
  <c r="AQ15" i="6"/>
  <c r="AQ16" i="6" s="1"/>
  <c r="AS4" i="4"/>
  <c r="AK4" i="4"/>
  <c r="AB15" i="6"/>
  <c r="AB16" i="6" s="1"/>
  <c r="AL17" i="6"/>
  <c r="AF4" i="4"/>
  <c r="Z4" i="4"/>
  <c r="AR4" i="4"/>
  <c r="AV18" i="6"/>
  <c r="AE15" i="6"/>
  <c r="AE16" i="6" s="1"/>
  <c r="AW18" i="6"/>
  <c r="AT17" i="6"/>
  <c r="AE4" i="4"/>
  <c r="AU15" i="6"/>
  <c r="AU16" i="6" s="1"/>
  <c r="Z54" i="8"/>
  <c r="AM4" i="4"/>
  <c r="AS15" i="6"/>
  <c r="AS16" i="6" s="1"/>
  <c r="T17" i="6"/>
  <c r="BE60" i="8"/>
  <c r="BW60" i="8"/>
  <c r="Y17" i="6"/>
  <c r="AI18" i="6"/>
  <c r="AX4" i="4"/>
  <c r="X5" i="6"/>
  <c r="F5" i="6"/>
  <c r="AT60" i="8"/>
  <c r="BL60" i="8"/>
  <c r="CD60" i="8"/>
  <c r="AU61" i="8"/>
  <c r="BM61" i="8"/>
  <c r="BN62" i="8"/>
  <c r="AE63" i="8"/>
  <c r="BO63" i="8"/>
  <c r="BP64" i="8"/>
  <c r="BQ65" i="8"/>
  <c r="BA66" i="8"/>
  <c r="BS66" i="8"/>
  <c r="AK67" i="8"/>
  <c r="BC67" i="8"/>
  <c r="BU67" i="8"/>
  <c r="BE68" i="8"/>
  <c r="BW68" i="8"/>
  <c r="BG69" i="8"/>
  <c r="BY69" i="8"/>
  <c r="AB17" i="6"/>
  <c r="AH18" i="6"/>
  <c r="AZ18" i="6"/>
  <c r="BM60" i="8"/>
  <c r="AV61" i="8"/>
  <c r="BN61" i="8"/>
  <c r="AE62" i="8"/>
  <c r="BO62" i="8"/>
  <c r="AF63" i="8"/>
  <c r="BP63" i="8"/>
  <c r="BQ64" i="8"/>
  <c r="BR65" i="8"/>
  <c r="BB66" i="8"/>
  <c r="BT66" i="8"/>
  <c r="Z52" i="8"/>
  <c r="AE61" i="8"/>
  <c r="AW61" i="8"/>
  <c r="BO61" i="8"/>
  <c r="AF62" i="8"/>
  <c r="AX62" i="8"/>
  <c r="BP62" i="8"/>
  <c r="AG63" i="8"/>
  <c r="AY63" i="8"/>
  <c r="BQ63" i="8"/>
  <c r="BR64" i="8"/>
  <c r="BS65" i="8"/>
  <c r="AM67" i="8"/>
  <c r="BE67" i="8"/>
  <c r="BW67" i="8"/>
  <c r="AO68" i="8"/>
  <c r="BG68" i="8"/>
  <c r="BY68" i="8"/>
  <c r="BI69" i="8"/>
  <c r="CA69" i="8"/>
  <c r="AI4" i="4"/>
  <c r="AD32" i="8"/>
  <c r="AE60" i="8"/>
  <c r="BO60" i="8"/>
  <c r="AG62" i="8"/>
  <c r="AH63" i="8"/>
  <c r="AZ63" i="8"/>
  <c r="BR63" i="8"/>
  <c r="BD66" i="8"/>
  <c r="BV66" i="8"/>
  <c r="AN67" i="8"/>
  <c r="BF67" i="8"/>
  <c r="BX67" i="8"/>
  <c r="BH68" i="8"/>
  <c r="BZ68" i="8"/>
  <c r="AR69" i="8"/>
  <c r="BJ69" i="8"/>
  <c r="CB69" i="8"/>
  <c r="AJ4" i="4"/>
  <c r="AF60" i="8"/>
  <c r="AX60" i="8"/>
  <c r="BP60" i="8"/>
  <c r="AG61" i="8"/>
  <c r="BQ61" i="8"/>
  <c r="AH62" i="8"/>
  <c r="BR62" i="8"/>
  <c r="BS63" i="8"/>
  <c r="BB64" i="8"/>
  <c r="BT64" i="8"/>
  <c r="BC65" i="8"/>
  <c r="BU65" i="8"/>
  <c r="BE66" i="8"/>
  <c r="BW66" i="8"/>
  <c r="AO67" i="8"/>
  <c r="BG67" i="8"/>
  <c r="BY67" i="8"/>
  <c r="AQ68" i="8"/>
  <c r="BI68" i="8"/>
  <c r="CA68" i="8"/>
  <c r="AS69" i="8"/>
  <c r="AG60" i="8"/>
  <c r="AY60" i="8"/>
  <c r="BQ60" i="8"/>
  <c r="AH61" i="8"/>
  <c r="AZ61" i="8"/>
  <c r="BR61" i="8"/>
  <c r="BS62" i="8"/>
  <c r="BB63" i="8"/>
  <c r="BT63" i="8"/>
  <c r="BC64" i="8"/>
  <c r="BU64" i="8"/>
  <c r="BD65" i="8"/>
  <c r="BV65" i="8"/>
  <c r="BF66" i="8"/>
  <c r="BX66" i="8"/>
  <c r="AP67" i="8"/>
  <c r="BH67" i="8"/>
  <c r="BZ67" i="8"/>
  <c r="AL4" i="4"/>
  <c r="AD31" i="8"/>
  <c r="AL18" i="6"/>
  <c r="BD18" i="6"/>
  <c r="AM18" i="6"/>
  <c r="H19" i="6"/>
  <c r="AD30" i="8"/>
  <c r="Z55" i="8"/>
  <c r="AZ60" i="8"/>
  <c r="BR60" i="8"/>
  <c r="AI61" i="8"/>
  <c r="BA61" i="8"/>
  <c r="BS61" i="8"/>
  <c r="BB62" i="8"/>
  <c r="BT62" i="8"/>
  <c r="AK63" i="8"/>
  <c r="BC63" i="8"/>
  <c r="BU63" i="8"/>
  <c r="BD64" i="8"/>
  <c r="BV64" i="8"/>
  <c r="BE65" i="8"/>
  <c r="BW65" i="8"/>
  <c r="BG66" i="8"/>
  <c r="BY66" i="8"/>
  <c r="AJ61" i="8"/>
  <c r="BB61" i="8"/>
  <c r="BT61" i="8"/>
  <c r="BC62" i="8"/>
  <c r="BU62" i="8"/>
  <c r="BD63" i="8"/>
  <c r="BV63" i="8"/>
  <c r="BE64" i="8"/>
  <c r="BW64" i="8"/>
  <c r="BF65" i="8"/>
  <c r="BX65" i="8"/>
  <c r="BH66" i="8"/>
  <c r="BZ66" i="8"/>
  <c r="AR67" i="8"/>
  <c r="BJ67" i="8"/>
  <c r="BL68" i="8"/>
  <c r="CD68" i="8"/>
  <c r="AB4" i="4"/>
  <c r="AT4" i="4"/>
  <c r="AO18" i="6"/>
  <c r="R19" i="6"/>
  <c r="AJ60" i="8"/>
  <c r="BB60" i="8"/>
  <c r="BT60" i="8"/>
  <c r="AK61" i="8"/>
  <c r="BC61" i="8"/>
  <c r="BU61" i="8"/>
  <c r="BE63" i="8"/>
  <c r="BW63" i="8"/>
  <c r="BG65" i="8"/>
  <c r="BY65" i="8"/>
  <c r="BI66" i="8"/>
  <c r="CA66" i="8"/>
  <c r="AS67" i="8"/>
  <c r="BK67" i="8"/>
  <c r="CC67" i="8"/>
  <c r="BM68" i="8"/>
  <c r="BO69" i="8"/>
  <c r="AO4" i="4"/>
  <c r="AK18" i="6"/>
  <c r="BC18" i="6"/>
  <c r="AK60" i="8"/>
  <c r="BC60" i="8"/>
  <c r="BU60" i="8"/>
  <c r="AL61" i="8"/>
  <c r="BD61" i="8"/>
  <c r="BV61" i="8"/>
  <c r="AM62" i="8"/>
  <c r="BE62" i="8"/>
  <c r="BW62" i="8"/>
  <c r="BF63" i="8"/>
  <c r="BX63" i="8"/>
  <c r="AO64" i="8"/>
  <c r="BG64" i="8"/>
  <c r="BY64" i="8"/>
  <c r="BH65" i="8"/>
  <c r="BZ65" i="8"/>
  <c r="AR66" i="8"/>
  <c r="BJ66" i="8"/>
  <c r="CB66" i="8"/>
  <c r="AT67" i="8"/>
  <c r="BL67" i="8"/>
  <c r="CD67" i="8"/>
  <c r="AD39" i="8"/>
  <c r="AL60" i="8"/>
  <c r="BD60" i="8"/>
  <c r="BV60" i="8"/>
  <c r="BE61" i="8"/>
  <c r="BW61" i="8"/>
  <c r="BF62" i="8"/>
  <c r="BX62" i="8"/>
  <c r="BG63" i="8"/>
  <c r="BY63" i="8"/>
  <c r="BH64" i="8"/>
  <c r="BZ64" i="8"/>
  <c r="BI65" i="8"/>
  <c r="CA65" i="8"/>
  <c r="BF61" i="8"/>
  <c r="BX61" i="8"/>
  <c r="AO62" i="8"/>
  <c r="BG62" i="8"/>
  <c r="BY62" i="8"/>
  <c r="BH63" i="8"/>
  <c r="BZ63" i="8"/>
  <c r="BI64" i="8"/>
  <c r="CA64" i="8"/>
  <c r="BJ65" i="8"/>
  <c r="CB65" i="8"/>
  <c r="AV67" i="8"/>
  <c r="BN67" i="8"/>
  <c r="AF68" i="8"/>
  <c r="BP68" i="8"/>
  <c r="AH69" i="8"/>
  <c r="BR69" i="8"/>
  <c r="BD17" i="6"/>
  <c r="AN18" i="6"/>
  <c r="AR18" i="6"/>
  <c r="AD37" i="8"/>
  <c r="AD38" i="8"/>
  <c r="BF60" i="8"/>
  <c r="BX60" i="8"/>
  <c r="BI63" i="8"/>
  <c r="CA63" i="8"/>
  <c r="AU66" i="8"/>
  <c r="BM66" i="8"/>
  <c r="AW67" i="8"/>
  <c r="BO67" i="8"/>
  <c r="AG68" i="8"/>
  <c r="BA69" i="8"/>
  <c r="BS69" i="8"/>
  <c r="G17" i="6"/>
  <c r="AJ19" i="6"/>
  <c r="AD36" i="8"/>
  <c r="AO60" i="8"/>
  <c r="BG60" i="8"/>
  <c r="BY60" i="8"/>
  <c r="BH61" i="8"/>
  <c r="BZ61" i="8"/>
  <c r="BI62" i="8"/>
  <c r="CA62" i="8"/>
  <c r="BJ63" i="8"/>
  <c r="CB63" i="8"/>
  <c r="BK64" i="8"/>
  <c r="CC64" i="8"/>
  <c r="BL65" i="8"/>
  <c r="CD65" i="8"/>
  <c r="BN66" i="8"/>
  <c r="AF67" i="8"/>
  <c r="AX67" i="8"/>
  <c r="BP67" i="8"/>
  <c r="AZ68" i="8"/>
  <c r="BR68" i="8"/>
  <c r="AJ69" i="8"/>
  <c r="BB69" i="8"/>
  <c r="BT69" i="8"/>
  <c r="AV4" i="4"/>
  <c r="AD33" i="8"/>
  <c r="AD35" i="8"/>
  <c r="AP60" i="8"/>
  <c r="BH60" i="8"/>
  <c r="BZ60" i="8"/>
  <c r="AQ61" i="8"/>
  <c r="BI61" i="8"/>
  <c r="CA61" i="8"/>
  <c r="BJ62" i="8"/>
  <c r="CB62" i="8"/>
  <c r="BK63" i="8"/>
  <c r="CC63" i="8"/>
  <c r="BL64" i="8"/>
  <c r="CD64" i="8"/>
  <c r="BM65" i="8"/>
  <c r="AW66" i="8"/>
  <c r="BO66" i="8"/>
  <c r="AG67" i="8"/>
  <c r="AY67" i="8"/>
  <c r="BQ67" i="8"/>
  <c r="AI68" i="8"/>
  <c r="BA68" i="8"/>
  <c r="BS68" i="8"/>
  <c r="AK69" i="8"/>
  <c r="BC69" i="8"/>
  <c r="BU69" i="8"/>
  <c r="AQ60" i="8"/>
  <c r="BI60" i="8"/>
  <c r="CA60" i="8"/>
  <c r="BJ61" i="8"/>
  <c r="CB61" i="8"/>
  <c r="BK62" i="8"/>
  <c r="CC62" i="8"/>
  <c r="BL63" i="8"/>
  <c r="CD63" i="8"/>
  <c r="BM64" i="8"/>
  <c r="BN65" i="8"/>
  <c r="BP66" i="8"/>
  <c r="AH67" i="8"/>
  <c r="AZ67" i="8"/>
  <c r="BR67" i="8"/>
  <c r="AJ68" i="8"/>
  <c r="BB68" i="8"/>
  <c r="BT68" i="8"/>
  <c r="AL69" i="8"/>
  <c r="BD69" i="8"/>
  <c r="BV69" i="8"/>
  <c r="AD4" i="4"/>
  <c r="AD34" i="8"/>
  <c r="BJ60" i="8"/>
  <c r="CB60" i="8"/>
  <c r="AS61" i="8"/>
  <c r="BK61" i="8"/>
  <c r="CC61" i="8"/>
  <c r="BL62" i="8"/>
  <c r="CD62" i="8"/>
  <c r="BM63" i="8"/>
  <c r="BN64" i="8"/>
  <c r="BO65" i="8"/>
  <c r="AG66" i="8"/>
  <c r="AY66" i="8"/>
  <c r="BQ66" i="8"/>
  <c r="AI67" i="8"/>
  <c r="BA67" i="8"/>
  <c r="BS67" i="8"/>
  <c r="AK68" i="8"/>
  <c r="BC68" i="8"/>
  <c r="BU68" i="8"/>
  <c r="AM69" i="8"/>
  <c r="BE69" i="8"/>
  <c r="BW69" i="8"/>
  <c r="BB19" i="6"/>
  <c r="BK60" i="8"/>
  <c r="CC60" i="8"/>
  <c r="BL61" i="8"/>
  <c r="CD61" i="8"/>
  <c r="BM62" i="8"/>
  <c r="BN63" i="8"/>
  <c r="BO64" i="8"/>
  <c r="BP65" i="8"/>
  <c r="AZ66" i="8"/>
  <c r="BR66" i="8"/>
  <c r="AJ67" i="8"/>
  <c r="BB67" i="8"/>
  <c r="BT67" i="8"/>
  <c r="BD68" i="8"/>
  <c r="BV68" i="8"/>
  <c r="BF69" i="8"/>
  <c r="BX69" i="8"/>
  <c r="AA5" i="6"/>
  <c r="AS5" i="6"/>
  <c r="AQ4" i="4"/>
  <c r="AE17" i="6"/>
  <c r="AE19" i="6"/>
  <c r="AW17" i="6"/>
  <c r="AW19" i="6"/>
  <c r="M17" i="6"/>
  <c r="M19" i="6"/>
  <c r="I5" i="6"/>
  <c r="O17" i="6"/>
  <c r="AG17" i="6"/>
  <c r="AY17" i="6"/>
  <c r="K17" i="6"/>
  <c r="AC17" i="6"/>
  <c r="AU17" i="6"/>
  <c r="AE69" i="8"/>
  <c r="T2" i="4"/>
  <c r="V5" i="6" s="1"/>
  <c r="AE67" i="8"/>
  <c r="Q17" i="6"/>
  <c r="AI17" i="6"/>
  <c r="BA17" i="6"/>
  <c r="U19" i="6"/>
  <c r="AM19" i="6"/>
  <c r="E19" i="6"/>
  <c r="W19" i="6"/>
  <c r="AO19" i="6"/>
  <c r="N19" i="6"/>
  <c r="AF19" i="6"/>
  <c r="AX19" i="6"/>
  <c r="P17" i="6"/>
  <c r="AH17" i="6"/>
  <c r="AZ17" i="6"/>
  <c r="AC4" i="4"/>
  <c r="AU4" i="4"/>
  <c r="L19" i="6"/>
  <c r="AD19" i="6"/>
  <c r="AV19" i="6"/>
  <c r="N3" i="11"/>
  <c r="J3" i="11"/>
  <c r="F3" i="11"/>
  <c r="X8" i="5" l="1"/>
  <c r="X3" i="5"/>
  <c r="X9" i="5"/>
  <c r="X5" i="5"/>
  <c r="X7" i="5"/>
  <c r="Y8" i="5"/>
  <c r="Y3" i="5"/>
  <c r="Y9" i="5"/>
  <c r="Y5" i="5"/>
  <c r="Y7" i="5"/>
  <c r="BA49" i="8"/>
  <c r="BA64" i="8" s="1"/>
  <c r="AY47" i="8"/>
  <c r="AY62" i="8" s="1"/>
  <c r="BA50" i="8"/>
  <c r="BA65" i="8" s="1"/>
  <c r="Y3" i="4"/>
  <c r="Y5" i="4"/>
  <c r="BA48" i="8"/>
  <c r="BA63" i="8" s="1"/>
  <c r="CE338" i="1"/>
  <c r="AZ50" i="8"/>
  <c r="AZ65" i="8" s="1"/>
  <c r="AZ47" i="8"/>
  <c r="AZ62" i="8" s="1"/>
  <c r="AZ49" i="8"/>
  <c r="AZ64" i="8" s="1"/>
  <c r="CE145" i="1"/>
  <c r="CE277" i="1"/>
  <c r="CE275" i="1"/>
  <c r="CE306" i="1"/>
  <c r="CE349" i="1"/>
  <c r="CE126" i="1"/>
  <c r="CE134" i="1"/>
  <c r="CE205" i="1"/>
  <c r="CE185" i="1"/>
  <c r="CE94" i="1"/>
  <c r="CE74" i="1"/>
  <c r="CE136" i="1"/>
  <c r="CE258" i="1"/>
  <c r="CE311" i="1"/>
  <c r="CE125" i="1"/>
  <c r="CE196" i="1"/>
  <c r="CE176" i="1"/>
  <c r="CE227" i="1"/>
  <c r="CE65" i="1"/>
  <c r="CE278" i="1"/>
  <c r="CE341" i="1"/>
  <c r="CE348" i="1"/>
  <c r="CE52" i="1"/>
  <c r="CE32" i="1"/>
  <c r="CE239" i="1"/>
  <c r="CE76" i="1"/>
  <c r="CE218" i="1"/>
  <c r="CE287" i="1"/>
  <c r="CE246" i="1"/>
  <c r="CE320" i="1"/>
  <c r="CE351" i="1"/>
  <c r="CE268" i="1"/>
  <c r="CE321" i="1"/>
  <c r="CE352" i="1"/>
  <c r="CE90" i="1"/>
  <c r="CE169" i="1"/>
  <c r="CE58" i="1"/>
  <c r="CE200" i="1"/>
  <c r="CE100" i="1"/>
  <c r="CE262" i="1"/>
  <c r="CE270" i="1"/>
  <c r="CE353" i="1"/>
  <c r="CE89" i="1"/>
  <c r="CE69" i="1"/>
  <c r="CE191" i="1"/>
  <c r="CE91" i="1"/>
  <c r="CE247" i="1"/>
  <c r="CE271" i="1"/>
  <c r="CE308" i="1"/>
  <c r="CE344" i="1"/>
  <c r="CE72" i="1"/>
  <c r="CE60" i="1"/>
  <c r="CE131" i="1"/>
  <c r="CE202" i="1"/>
  <c r="CE260" i="1"/>
  <c r="CE292" i="1"/>
  <c r="CE142" i="1"/>
  <c r="CE102" i="1"/>
  <c r="CE73" i="1"/>
  <c r="CE263" i="1"/>
  <c r="CE312" i="1"/>
  <c r="CE336" i="1"/>
  <c r="CE216" i="1"/>
  <c r="CE224" i="1"/>
  <c r="CE62" i="1"/>
  <c r="CE184" i="1"/>
  <c r="CE93" i="1"/>
  <c r="CE64" i="1"/>
  <c r="CE302" i="1"/>
  <c r="CE330" i="1"/>
  <c r="CE345" i="1"/>
  <c r="CE215" i="1"/>
  <c r="CE195" i="1"/>
  <c r="CE155" i="1"/>
  <c r="CE186" i="1"/>
  <c r="CE95" i="1"/>
  <c r="CE256" i="1"/>
  <c r="CE272" i="1"/>
  <c r="CE189" i="1"/>
  <c r="CE53" i="1"/>
  <c r="CE124" i="1"/>
  <c r="CE197" i="1"/>
  <c r="CE35" i="1"/>
  <c r="CE177" i="1"/>
  <c r="CE228" i="1"/>
  <c r="CE137" i="1"/>
  <c r="CE304" i="1"/>
  <c r="CE188" i="1"/>
  <c r="CE240" i="1"/>
  <c r="CE77" i="1"/>
  <c r="CE148" i="1"/>
  <c r="CE57" i="1"/>
  <c r="CE190" i="1"/>
  <c r="CE269" i="1"/>
  <c r="CE305" i="1"/>
  <c r="CE317" i="1"/>
  <c r="CE210" i="1"/>
  <c r="CE276" i="1"/>
  <c r="CE322" i="1"/>
  <c r="CE170" i="1"/>
  <c r="CE79" i="1"/>
  <c r="CE130" i="1"/>
  <c r="CE201" i="1"/>
  <c r="CE279" i="1"/>
  <c r="CE314" i="1"/>
  <c r="CE324" i="1"/>
  <c r="CE161" i="1"/>
  <c r="CE70" i="1"/>
  <c r="CE163" i="1"/>
  <c r="CE254" i="1"/>
  <c r="CE310" i="1"/>
  <c r="CE343" i="1"/>
  <c r="D6" i="6"/>
  <c r="X3" i="4"/>
  <c r="X5" i="4"/>
  <c r="AZ54" i="8"/>
  <c r="AZ69" i="8" s="1"/>
  <c r="V8" i="5"/>
  <c r="V9" i="5"/>
  <c r="V3" i="5"/>
  <c r="V5" i="5"/>
  <c r="V7" i="5"/>
  <c r="W8" i="5"/>
  <c r="W9" i="5"/>
  <c r="W3" i="5"/>
  <c r="W5" i="5"/>
  <c r="W7" i="5"/>
  <c r="AY50" i="8"/>
  <c r="AY65" i="8" s="1"/>
  <c r="W5" i="4"/>
  <c r="AY54" i="8"/>
  <c r="AY69" i="8" s="1"/>
  <c r="W3" i="4"/>
  <c r="AY49" i="8"/>
  <c r="AY64" i="8" s="1"/>
  <c r="H7" i="2"/>
  <c r="J30" i="6" s="1"/>
  <c r="J32" i="6" s="1"/>
  <c r="CB5" i="2"/>
  <c r="CB6" i="2"/>
  <c r="CB4" i="2"/>
  <c r="CB3" i="2"/>
  <c r="CB2" i="2"/>
  <c r="AX50" i="8"/>
  <c r="AX65" i="8" s="1"/>
  <c r="AX48" i="8"/>
  <c r="AX63" i="8" s="1"/>
  <c r="G7" i="2"/>
  <c r="I30" i="6" s="1"/>
  <c r="I32" i="6" s="1"/>
  <c r="J7" i="2"/>
  <c r="L30" i="6" s="1"/>
  <c r="L32" i="6" s="1"/>
  <c r="P7" i="2"/>
  <c r="R30" i="6" s="1"/>
  <c r="R32" i="6" s="1"/>
  <c r="O7" i="2"/>
  <c r="Q30" i="6" s="1"/>
  <c r="Q32" i="6" s="1"/>
  <c r="I7" i="2"/>
  <c r="K30" i="6" s="1"/>
  <c r="K32" i="6" s="1"/>
  <c r="E7" i="2"/>
  <c r="G30" i="6" s="1"/>
  <c r="G32" i="6" s="1"/>
  <c r="N7" i="2"/>
  <c r="P30" i="6" s="1"/>
  <c r="P32" i="6" s="1"/>
  <c r="CE81" i="2"/>
  <c r="F7" i="2"/>
  <c r="H30" i="6" s="1"/>
  <c r="H32" i="6" s="1"/>
  <c r="CE56" i="2"/>
  <c r="AL22" i="8" s="1"/>
  <c r="CE45" i="2"/>
  <c r="AJ23" i="8" s="1"/>
  <c r="C7" i="2"/>
  <c r="E30" i="6" s="1"/>
  <c r="E32" i="6" s="1"/>
  <c r="Q7" i="2"/>
  <c r="S30" i="6" s="1"/>
  <c r="S32" i="6" s="1"/>
  <c r="CE114" i="2"/>
  <c r="S7" i="2"/>
  <c r="U30" i="6" s="1"/>
  <c r="U32" i="6" s="1"/>
  <c r="CE120" i="2"/>
  <c r="T7" i="2"/>
  <c r="V30" i="6" s="1"/>
  <c r="V32" i="6" s="1"/>
  <c r="AM20" i="8"/>
  <c r="M7" i="2"/>
  <c r="O30" i="6" s="1"/>
  <c r="O32" i="6" s="1"/>
  <c r="K7" i="2"/>
  <c r="M30" i="6" s="1"/>
  <c r="M32" i="6" s="1"/>
  <c r="L7" i="2"/>
  <c r="N30" i="6" s="1"/>
  <c r="N32" i="6" s="1"/>
  <c r="CE36" i="2"/>
  <c r="CE125" i="2"/>
  <c r="U7" i="2"/>
  <c r="W30" i="6" s="1"/>
  <c r="W32" i="6" s="1"/>
  <c r="CE108" i="2"/>
  <c r="R7" i="2"/>
  <c r="T30" i="6" s="1"/>
  <c r="T32" i="6" s="1"/>
  <c r="V5" i="4"/>
  <c r="AX53" i="8"/>
  <c r="AX68" i="8" s="1"/>
  <c r="V3" i="4"/>
  <c r="AX46" i="8"/>
  <c r="AX61" i="8" s="1"/>
  <c r="F99" i="6"/>
  <c r="F101" i="6" s="1"/>
  <c r="F102" i="6" s="1"/>
  <c r="O100" i="6"/>
  <c r="L100" i="6"/>
  <c r="M100" i="6"/>
  <c r="P100" i="6"/>
  <c r="Q100" i="6"/>
  <c r="N100" i="6"/>
  <c r="S100" i="6"/>
  <c r="K100" i="6"/>
  <c r="K101" i="6" s="1"/>
  <c r="K102" i="6" s="1"/>
  <c r="J100" i="6"/>
  <c r="R100" i="6"/>
  <c r="I100" i="6"/>
  <c r="H100" i="6"/>
  <c r="G100" i="6"/>
  <c r="U100" i="6"/>
  <c r="M99" i="6"/>
  <c r="G99" i="6"/>
  <c r="E99" i="6"/>
  <c r="E100" i="6"/>
  <c r="V100" i="6"/>
  <c r="W100" i="6"/>
  <c r="T100" i="6"/>
  <c r="U9" i="5"/>
  <c r="U3" i="5"/>
  <c r="U5" i="5"/>
  <c r="U7" i="5"/>
  <c r="U8" i="5"/>
  <c r="AW47" i="8"/>
  <c r="AW62" i="8" s="1"/>
  <c r="AW50" i="8"/>
  <c r="AW65" i="8" s="1"/>
  <c r="AW49" i="8"/>
  <c r="AW64" i="8" s="1"/>
  <c r="AW48" i="8"/>
  <c r="AW63" i="8" s="1"/>
  <c r="U3" i="4"/>
  <c r="U5" i="4"/>
  <c r="AW54" i="8"/>
  <c r="AW69" i="8" s="1"/>
  <c r="T8" i="5"/>
  <c r="T9" i="5"/>
  <c r="T3" i="5"/>
  <c r="T5" i="5"/>
  <c r="T7" i="5"/>
  <c r="CE3" i="2"/>
  <c r="CD3" i="2"/>
  <c r="CC3" i="2"/>
  <c r="AV47" i="8"/>
  <c r="AV62" i="8" s="1"/>
  <c r="AV53" i="8"/>
  <c r="AV68" i="8" s="1"/>
  <c r="AV50" i="8"/>
  <c r="AV65" i="8" s="1"/>
  <c r="AV48" i="8"/>
  <c r="AV63" i="8" s="1"/>
  <c r="AV49" i="8"/>
  <c r="AV64" i="8" s="1"/>
  <c r="AV54" i="8"/>
  <c r="AV69" i="8" s="1"/>
  <c r="T3" i="4"/>
  <c r="V7" i="6" s="1"/>
  <c r="T5" i="4"/>
  <c r="S9" i="5"/>
  <c r="S8" i="5"/>
  <c r="S7" i="5"/>
  <c r="S5" i="5"/>
  <c r="S3" i="5"/>
  <c r="AU48" i="8"/>
  <c r="AU63" i="8" s="1"/>
  <c r="AU53" i="8"/>
  <c r="AU68" i="8" s="1"/>
  <c r="AM21" i="8"/>
  <c r="AM19" i="8"/>
  <c r="AM18" i="8"/>
  <c r="AM17" i="8"/>
  <c r="AM24" i="8"/>
  <c r="AM23" i="8"/>
  <c r="V92" i="6"/>
  <c r="AD92" i="6"/>
  <c r="AU54" i="8"/>
  <c r="AU69" i="8" s="1"/>
  <c r="AU50" i="8"/>
  <c r="AU65" i="8" s="1"/>
  <c r="AU47" i="8"/>
  <c r="AU62" i="8" s="1"/>
  <c r="AU49" i="8"/>
  <c r="AU64" i="8" s="1"/>
  <c r="S5" i="4"/>
  <c r="S3" i="4"/>
  <c r="I92" i="6"/>
  <c r="AT51" i="8"/>
  <c r="AT66" i="8" s="1"/>
  <c r="N8" i="5"/>
  <c r="L3" i="5"/>
  <c r="N10" i="6" s="1"/>
  <c r="M8" i="5"/>
  <c r="L7" i="5"/>
  <c r="L8" i="5"/>
  <c r="C9" i="5"/>
  <c r="I9" i="5"/>
  <c r="J7" i="5"/>
  <c r="P9" i="5"/>
  <c r="F7" i="5"/>
  <c r="O7" i="5"/>
  <c r="Q5" i="5"/>
  <c r="N7" i="5"/>
  <c r="M9" i="5"/>
  <c r="J8" i="5"/>
  <c r="J9" i="5"/>
  <c r="C5" i="5"/>
  <c r="G7" i="5"/>
  <c r="K9" i="5"/>
  <c r="J3" i="5"/>
  <c r="L10" i="6" s="1"/>
  <c r="AJ21" i="8"/>
  <c r="E3" i="5"/>
  <c r="E5" i="5"/>
  <c r="AH20" i="8"/>
  <c r="AH21" i="8"/>
  <c r="AH22" i="8"/>
  <c r="AH23" i="8"/>
  <c r="AH24" i="8"/>
  <c r="AH17" i="8"/>
  <c r="AH18" i="8"/>
  <c r="AH19" i="8"/>
  <c r="I3" i="5"/>
  <c r="O5" i="5"/>
  <c r="O3" i="5"/>
  <c r="Q8" i="5"/>
  <c r="Q7" i="5"/>
  <c r="Q3" i="5"/>
  <c r="P5" i="5"/>
  <c r="P7" i="5"/>
  <c r="P3" i="5"/>
  <c r="Q9" i="5"/>
  <c r="P8" i="5"/>
  <c r="O9" i="5"/>
  <c r="AX92" i="6"/>
  <c r="N9" i="5"/>
  <c r="D7" i="5"/>
  <c r="D3" i="5"/>
  <c r="D9" i="5"/>
  <c r="D8" i="5"/>
  <c r="D5" i="5"/>
  <c r="F3" i="5"/>
  <c r="N5" i="5"/>
  <c r="N3" i="5"/>
  <c r="E8" i="5"/>
  <c r="F9" i="5"/>
  <c r="AI21" i="8"/>
  <c r="AI22" i="8"/>
  <c r="AI23" i="8"/>
  <c r="AI24" i="8"/>
  <c r="AI20" i="8"/>
  <c r="AI17" i="8"/>
  <c r="AI18" i="8"/>
  <c r="AI19" i="8"/>
  <c r="K8" i="5"/>
  <c r="J5" i="5"/>
  <c r="AE19" i="8"/>
  <c r="AE21" i="8"/>
  <c r="AE22" i="8"/>
  <c r="AE23" i="8"/>
  <c r="AE24" i="8"/>
  <c r="AE20" i="8"/>
  <c r="AE17" i="8"/>
  <c r="AE18" i="8"/>
  <c r="G8" i="5"/>
  <c r="E9" i="5"/>
  <c r="I8" i="5"/>
  <c r="C7" i="5"/>
  <c r="F5" i="5"/>
  <c r="K3" i="5"/>
  <c r="K5" i="5"/>
  <c r="K7" i="5"/>
  <c r="L9" i="5"/>
  <c r="AG20" i="8"/>
  <c r="AG19" i="8"/>
  <c r="AG22" i="8"/>
  <c r="AG21" i="8"/>
  <c r="AG23" i="8"/>
  <c r="AG24" i="8"/>
  <c r="AG17" i="8"/>
  <c r="AG18" i="8"/>
  <c r="F8" i="5"/>
  <c r="O8" i="5"/>
  <c r="AS17" i="8"/>
  <c r="AS19" i="8"/>
  <c r="AS21" i="8"/>
  <c r="AS20" i="8"/>
  <c r="AS22" i="8"/>
  <c r="AS23" i="8"/>
  <c r="AS18" i="8"/>
  <c r="AS24" i="8"/>
  <c r="G9" i="5"/>
  <c r="M3" i="5"/>
  <c r="M5" i="5"/>
  <c r="M7" i="5"/>
  <c r="I5" i="5"/>
  <c r="C8" i="5"/>
  <c r="C3" i="5"/>
  <c r="E10" i="6" s="1"/>
  <c r="G3" i="5"/>
  <c r="G5" i="5"/>
  <c r="E7" i="5"/>
  <c r="K92" i="6"/>
  <c r="F92" i="6"/>
  <c r="H9" i="5"/>
  <c r="H7" i="5"/>
  <c r="H3" i="5"/>
  <c r="H5" i="5"/>
  <c r="H8" i="5"/>
  <c r="AR17" i="8"/>
  <c r="AR18" i="8"/>
  <c r="AR19" i="8"/>
  <c r="AR21" i="8"/>
  <c r="AR20" i="8"/>
  <c r="AR22" i="8"/>
  <c r="AR23" i="8"/>
  <c r="AR24" i="8"/>
  <c r="L5" i="5"/>
  <c r="AO24" i="8"/>
  <c r="AO17" i="8"/>
  <c r="AO18" i="8"/>
  <c r="AO19" i="8"/>
  <c r="AO20" i="8"/>
  <c r="AO23" i="8"/>
  <c r="AO21" i="8"/>
  <c r="AO22" i="8"/>
  <c r="R5" i="5"/>
  <c r="R9" i="5"/>
  <c r="R8" i="5"/>
  <c r="R7" i="5"/>
  <c r="R3" i="5"/>
  <c r="I7" i="5"/>
  <c r="AP24" i="8"/>
  <c r="AP17" i="8"/>
  <c r="AP20" i="8"/>
  <c r="AP18" i="8"/>
  <c r="AP19" i="8"/>
  <c r="AP21" i="8"/>
  <c r="AP22" i="8"/>
  <c r="AP23" i="8"/>
  <c r="AM22" i="8"/>
  <c r="AQ17" i="8"/>
  <c r="AQ18" i="8"/>
  <c r="AQ20" i="8"/>
  <c r="AQ19" i="8"/>
  <c r="AQ24" i="8"/>
  <c r="AQ21" i="8"/>
  <c r="AQ22" i="8"/>
  <c r="AQ23" i="8"/>
  <c r="AK22" i="8"/>
  <c r="AK23" i="8"/>
  <c r="AK24" i="8"/>
  <c r="AK17" i="8"/>
  <c r="AK18" i="8"/>
  <c r="AK19" i="8"/>
  <c r="AK21" i="8"/>
  <c r="AK20" i="8"/>
  <c r="AN23" i="8"/>
  <c r="AN24" i="8"/>
  <c r="AN17" i="8"/>
  <c r="AN18" i="8"/>
  <c r="AN19" i="8"/>
  <c r="AN20" i="8"/>
  <c r="AN21" i="8"/>
  <c r="AN22" i="8"/>
  <c r="AK92" i="6"/>
  <c r="AA92" i="6"/>
  <c r="AP50" i="8"/>
  <c r="AP65" i="8" s="1"/>
  <c r="AN92" i="6"/>
  <c r="X92" i="6"/>
  <c r="BB92" i="6"/>
  <c r="J92" i="6"/>
  <c r="AT92" i="6"/>
  <c r="BC92" i="6"/>
  <c r="AW92" i="6"/>
  <c r="AB92" i="6"/>
  <c r="AG92" i="6"/>
  <c r="P92" i="6"/>
  <c r="S92" i="6"/>
  <c r="AJ92" i="6"/>
  <c r="U92" i="6"/>
  <c r="AM92" i="6"/>
  <c r="AC92" i="6"/>
  <c r="AU92" i="6"/>
  <c r="AZ92" i="6"/>
  <c r="BD92" i="6"/>
  <c r="AT68" i="8"/>
  <c r="D85" i="6"/>
  <c r="T92" i="6"/>
  <c r="AH92" i="6"/>
  <c r="D87" i="6"/>
  <c r="H92" i="6"/>
  <c r="D86" i="6"/>
  <c r="AT54" i="8"/>
  <c r="I5" i="4"/>
  <c r="AV92" i="6"/>
  <c r="AS92" i="6"/>
  <c r="AY92" i="6"/>
  <c r="O92" i="6"/>
  <c r="AP92" i="6"/>
  <c r="BA92" i="6"/>
  <c r="W92" i="6"/>
  <c r="N92" i="6"/>
  <c r="L92" i="6"/>
  <c r="R92" i="6"/>
  <c r="Q92" i="6"/>
  <c r="AL92" i="6"/>
  <c r="AI92" i="6"/>
  <c r="D89" i="6"/>
  <c r="AF92" i="6"/>
  <c r="M92" i="6"/>
  <c r="D25" i="6"/>
  <c r="Y92" i="6"/>
  <c r="N3" i="4"/>
  <c r="P7" i="6" s="1"/>
  <c r="P18" i="6" s="1"/>
  <c r="M3" i="4"/>
  <c r="M4" i="4" s="1"/>
  <c r="J5" i="4"/>
  <c r="K5" i="4"/>
  <c r="AE49" i="8"/>
  <c r="AE64" i="8" s="1"/>
  <c r="AO50" i="8"/>
  <c r="AO65" i="8" s="1"/>
  <c r="AR45" i="8"/>
  <c r="AR60" i="8" s="1"/>
  <c r="L5" i="4"/>
  <c r="E5" i="4"/>
  <c r="AM53" i="8"/>
  <c r="AM68" i="8" s="1"/>
  <c r="H5" i="4"/>
  <c r="I3" i="4"/>
  <c r="K7" i="6" s="1"/>
  <c r="C5" i="4"/>
  <c r="AD52" i="8"/>
  <c r="AP51" i="8"/>
  <c r="AP66" i="8" s="1"/>
  <c r="AT48" i="8"/>
  <c r="AT63" i="8" s="1"/>
  <c r="AP54" i="8"/>
  <c r="AP69" i="8" s="1"/>
  <c r="AI51" i="8"/>
  <c r="AI66" i="8" s="1"/>
  <c r="AL48" i="8"/>
  <c r="AL63" i="8" s="1"/>
  <c r="AP47" i="8"/>
  <c r="AP62" i="8" s="1"/>
  <c r="AJ47" i="8"/>
  <c r="AJ62" i="8" s="1"/>
  <c r="AN46" i="8"/>
  <c r="AN61" i="8" s="1"/>
  <c r="AR47" i="8"/>
  <c r="AR62" i="8" s="1"/>
  <c r="M5" i="4"/>
  <c r="F3" i="4"/>
  <c r="H7" i="6" s="1"/>
  <c r="O5" i="4"/>
  <c r="D5" i="4"/>
  <c r="AR92" i="6"/>
  <c r="AO92" i="6"/>
  <c r="AE92" i="6"/>
  <c r="Z92" i="6"/>
  <c r="O3" i="4"/>
  <c r="Q7" i="6" s="1"/>
  <c r="F5" i="4"/>
  <c r="AL49" i="8"/>
  <c r="AL64" i="8" s="1"/>
  <c r="AP48" i="8"/>
  <c r="AP63" i="8" s="1"/>
  <c r="AK49" i="8"/>
  <c r="AK64" i="8" s="1"/>
  <c r="AM46" i="8"/>
  <c r="AH49" i="8"/>
  <c r="AH64" i="8" s="1"/>
  <c r="AH50" i="8"/>
  <c r="AH65" i="8" s="1"/>
  <c r="AP53" i="8"/>
  <c r="AP68" i="8" s="1"/>
  <c r="Q3" i="4"/>
  <c r="AS50" i="8"/>
  <c r="G5" i="4"/>
  <c r="AR48" i="8"/>
  <c r="AR63" i="8" s="1"/>
  <c r="AN48" i="8"/>
  <c r="AN63" i="8" s="1"/>
  <c r="AP46" i="8"/>
  <c r="AP61" i="8" s="1"/>
  <c r="AQ49" i="8"/>
  <c r="AQ64" i="8" s="1"/>
  <c r="AL51" i="8"/>
  <c r="AL66" i="8" s="1"/>
  <c r="AO46" i="8"/>
  <c r="AO61" i="8" s="1"/>
  <c r="AO54" i="8"/>
  <c r="AO69" i="8" s="1"/>
  <c r="AE50" i="8"/>
  <c r="AG50" i="8"/>
  <c r="AG65" i="8" s="1"/>
  <c r="E3" i="4"/>
  <c r="AQ48" i="8"/>
  <c r="AQ63" i="8" s="1"/>
  <c r="AF49" i="8"/>
  <c r="AF64" i="8" s="1"/>
  <c r="AN50" i="8"/>
  <c r="AN65" i="8" s="1"/>
  <c r="AT49" i="8"/>
  <c r="AT64" i="8" s="1"/>
  <c r="AM48" i="8"/>
  <c r="AM63" i="8" s="1"/>
  <c r="AS47" i="8"/>
  <c r="D70" i="6"/>
  <c r="AT50" i="8"/>
  <c r="AT65" i="8" s="1"/>
  <c r="R5" i="4"/>
  <c r="R3" i="4"/>
  <c r="AJ48" i="8"/>
  <c r="AJ63" i="8" s="1"/>
  <c r="P3" i="4"/>
  <c r="AR50" i="8"/>
  <c r="AR65" i="8" s="1"/>
  <c r="C3" i="4"/>
  <c r="C4" i="4" s="1"/>
  <c r="AI50" i="8"/>
  <c r="AI65" i="8" s="1"/>
  <c r="AN54" i="8"/>
  <c r="AN69" i="8" s="1"/>
  <c r="L3" i="4"/>
  <c r="P5" i="4"/>
  <c r="AH45" i="8"/>
  <c r="AK50" i="8"/>
  <c r="AK65" i="8" s="1"/>
  <c r="AS49" i="8"/>
  <c r="AM49" i="8"/>
  <c r="AM64" i="8" s="1"/>
  <c r="AQ54" i="8"/>
  <c r="AQ69" i="8" s="1"/>
  <c r="AF50" i="8"/>
  <c r="AF65" i="8" s="1"/>
  <c r="AJ50" i="8"/>
  <c r="AJ65" i="8" s="1"/>
  <c r="K3" i="4"/>
  <c r="H3" i="4"/>
  <c r="AJ51" i="8"/>
  <c r="AT47" i="8"/>
  <c r="AT62" i="8" s="1"/>
  <c r="Q5" i="4"/>
  <c r="AQ92" i="6"/>
  <c r="AJ49" i="8"/>
  <c r="AJ64" i="8" s="1"/>
  <c r="N5" i="4"/>
  <c r="AG49" i="8"/>
  <c r="AG64" i="8" s="1"/>
  <c r="AR49" i="8"/>
  <c r="AR64" i="8" s="1"/>
  <c r="AI48" i="8"/>
  <c r="AH53" i="8"/>
  <c r="J3" i="4"/>
  <c r="L7" i="6" s="1"/>
  <c r="L18" i="6" s="1"/>
  <c r="AI49" i="8"/>
  <c r="AI64" i="8" s="1"/>
  <c r="AI47" i="8"/>
  <c r="AQ47" i="8"/>
  <c r="AQ62" i="8" s="1"/>
  <c r="AL50" i="8"/>
  <c r="AL65" i="8" s="1"/>
  <c r="AM50" i="8"/>
  <c r="AM65" i="8" s="1"/>
  <c r="G3" i="4"/>
  <c r="AI54" i="8"/>
  <c r="AI69" i="8" s="1"/>
  <c r="G92" i="6"/>
  <c r="D3" i="4"/>
  <c r="AF54" i="8"/>
  <c r="AQ50" i="8"/>
  <c r="AQ65" i="8" s="1"/>
  <c r="AN2" i="1"/>
  <c r="V2" i="1"/>
  <c r="D2" i="1"/>
  <c r="BZ11" i="8"/>
  <c r="BH11" i="8"/>
  <c r="AP11" i="8"/>
  <c r="BZ10" i="8"/>
  <c r="BH10" i="8"/>
  <c r="AP10" i="8"/>
  <c r="BZ9" i="8"/>
  <c r="BH9" i="8"/>
  <c r="AP9" i="8"/>
  <c r="BZ8" i="8"/>
  <c r="BH8" i="8"/>
  <c r="AP8" i="8"/>
  <c r="BZ7" i="8"/>
  <c r="BH7" i="8"/>
  <c r="AP7" i="8"/>
  <c r="BZ6" i="8"/>
  <c r="BH6" i="8"/>
  <c r="AP6" i="8"/>
  <c r="BZ5" i="8"/>
  <c r="BH5" i="8"/>
  <c r="AP5" i="8"/>
  <c r="BZ4" i="8"/>
  <c r="BH4" i="8"/>
  <c r="AP4" i="8"/>
  <c r="BC2" i="1"/>
  <c r="AK2" i="1"/>
  <c r="S2" i="1"/>
  <c r="BW11" i="8"/>
  <c r="BE11" i="8"/>
  <c r="AM11" i="8"/>
  <c r="BW10" i="8"/>
  <c r="BE10" i="8"/>
  <c r="AM10" i="8"/>
  <c r="BW9" i="8"/>
  <c r="BE9" i="8"/>
  <c r="AM9" i="8"/>
  <c r="BW8" i="8"/>
  <c r="BE8" i="8"/>
  <c r="AM8" i="8"/>
  <c r="BW7" i="8"/>
  <c r="BE7" i="8"/>
  <c r="AM7" i="8"/>
  <c r="BW6" i="8"/>
  <c r="BE6" i="8"/>
  <c r="AM6" i="8"/>
  <c r="BW5" i="8"/>
  <c r="BE5" i="8"/>
  <c r="AM5" i="8"/>
  <c r="BW4" i="8"/>
  <c r="BE4" i="8"/>
  <c r="AM4" i="8"/>
  <c r="AZ2" i="1"/>
  <c r="AH2" i="1"/>
  <c r="P2" i="1"/>
  <c r="BT11" i="8"/>
  <c r="BB11" i="8"/>
  <c r="AJ11" i="8"/>
  <c r="BT10" i="8"/>
  <c r="BB10" i="8"/>
  <c r="AJ10" i="8"/>
  <c r="BT9" i="8"/>
  <c r="BB9" i="8"/>
  <c r="AJ9" i="8"/>
  <c r="BT8" i="8"/>
  <c r="BB8" i="8"/>
  <c r="AJ8" i="8"/>
  <c r="BT7" i="8"/>
  <c r="BB7" i="8"/>
  <c r="AJ7" i="8"/>
  <c r="BT6" i="8"/>
  <c r="BB6" i="8"/>
  <c r="AJ6" i="8"/>
  <c r="BT5" i="8"/>
  <c r="BB5" i="8"/>
  <c r="AJ5" i="8"/>
  <c r="BT4" i="8"/>
  <c r="BB4" i="8"/>
  <c r="AJ4" i="8"/>
  <c r="AY2" i="1"/>
  <c r="AG2" i="1"/>
  <c r="O2" i="1"/>
  <c r="BS11" i="8"/>
  <c r="BA11" i="8"/>
  <c r="AI11" i="8"/>
  <c r="BS10" i="8"/>
  <c r="BA10" i="8"/>
  <c r="AI10" i="8"/>
  <c r="BS9" i="8"/>
  <c r="BA9" i="8"/>
  <c r="AI9" i="8"/>
  <c r="BS8" i="8"/>
  <c r="BA8" i="8"/>
  <c r="AI8" i="8"/>
  <c r="BS7" i="8"/>
  <c r="BA7" i="8"/>
  <c r="AI7" i="8"/>
  <c r="BS6" i="8"/>
  <c r="BA6" i="8"/>
  <c r="AI6" i="8"/>
  <c r="BS5" i="8"/>
  <c r="BA5" i="8"/>
  <c r="AI5" i="8"/>
  <c r="BS4" i="8"/>
  <c r="AX2" i="1"/>
  <c r="AF2" i="1"/>
  <c r="N2" i="1"/>
  <c r="BR11" i="8"/>
  <c r="AZ11" i="8"/>
  <c r="AH11" i="8"/>
  <c r="BR10" i="8"/>
  <c r="AZ10" i="8"/>
  <c r="AH10" i="8"/>
  <c r="BR9" i="8"/>
  <c r="AZ9" i="8"/>
  <c r="AH9" i="8"/>
  <c r="BR8" i="8"/>
  <c r="AZ8" i="8"/>
  <c r="AH8" i="8"/>
  <c r="BR7" i="8"/>
  <c r="AZ7" i="8"/>
  <c r="AH7" i="8"/>
  <c r="BR6" i="8"/>
  <c r="AZ6" i="8"/>
  <c r="AH6" i="8"/>
  <c r="BR5" i="8"/>
  <c r="AZ5" i="8"/>
  <c r="AH5" i="8"/>
  <c r="BR4" i="8"/>
  <c r="AZ4" i="8"/>
  <c r="AH4" i="8"/>
  <c r="AJ2" i="1"/>
  <c r="J2" i="1"/>
  <c r="BK11" i="8"/>
  <c r="AL11" i="8"/>
  <c r="BN10" i="8"/>
  <c r="AQ10" i="8"/>
  <c r="BQ9" i="8"/>
  <c r="AT9" i="8"/>
  <c r="BX8" i="8"/>
  <c r="AW8" i="8"/>
  <c r="CB7" i="8"/>
  <c r="BC7" i="8"/>
  <c r="BG6" i="8"/>
  <c r="AF6" i="8"/>
  <c r="BK5" i="8"/>
  <c r="AL5" i="8"/>
  <c r="BN4" i="8"/>
  <c r="AR4" i="8"/>
  <c r="AI2" i="1"/>
  <c r="I2" i="1"/>
  <c r="BJ11" i="8"/>
  <c r="AK11" i="8"/>
  <c r="BM10" i="8"/>
  <c r="AO10" i="8"/>
  <c r="BP9" i="8"/>
  <c r="AS9" i="8"/>
  <c r="BV8" i="8"/>
  <c r="AV8" i="8"/>
  <c r="CA7" i="8"/>
  <c r="AY7" i="8"/>
  <c r="CD6" i="8"/>
  <c r="BF6" i="8"/>
  <c r="AE6" i="8"/>
  <c r="BJ5" i="8"/>
  <c r="AK5" i="8"/>
  <c r="BM4" i="8"/>
  <c r="AQ4" i="8"/>
  <c r="AE2" i="1"/>
  <c r="H2" i="1"/>
  <c r="BI11" i="8"/>
  <c r="AG11" i="8"/>
  <c r="BL10" i="8"/>
  <c r="AN10" i="8"/>
  <c r="BO9" i="8"/>
  <c r="AR9" i="8"/>
  <c r="BU8" i="8"/>
  <c r="AU8" i="8"/>
  <c r="BY7" i="8"/>
  <c r="AX7" i="8"/>
  <c r="CC6" i="8"/>
  <c r="BD6" i="8"/>
  <c r="BI5" i="8"/>
  <c r="AG5" i="8"/>
  <c r="BL4" i="8"/>
  <c r="AO4" i="8"/>
  <c r="AD2" i="1"/>
  <c r="G2" i="1"/>
  <c r="BG11" i="8"/>
  <c r="AF11" i="8"/>
  <c r="BK10" i="8"/>
  <c r="AL10" i="8"/>
  <c r="BN9" i="8"/>
  <c r="AQ9" i="8"/>
  <c r="BQ8" i="8"/>
  <c r="AT8" i="8"/>
  <c r="BX7" i="8"/>
  <c r="AW7" i="8"/>
  <c r="CB6" i="8"/>
  <c r="BC6" i="8"/>
  <c r="BG5" i="8"/>
  <c r="AF5" i="8"/>
  <c r="BK4" i="8"/>
  <c r="AN4" i="8"/>
  <c r="AC2" i="1"/>
  <c r="F2" i="1"/>
  <c r="CD11" i="8"/>
  <c r="BF11" i="8"/>
  <c r="AE11" i="8"/>
  <c r="BJ10" i="8"/>
  <c r="AK10" i="8"/>
  <c r="BM9" i="8"/>
  <c r="AO9" i="8"/>
  <c r="BP8" i="8"/>
  <c r="AS8" i="8"/>
  <c r="BV7" i="8"/>
  <c r="AV7" i="8"/>
  <c r="CA6" i="8"/>
  <c r="AY6" i="8"/>
  <c r="CD5" i="8"/>
  <c r="BF5" i="8"/>
  <c r="AE5" i="8"/>
  <c r="BJ4" i="8"/>
  <c r="AL4" i="8"/>
  <c r="BB2" i="1"/>
  <c r="AB2" i="1"/>
  <c r="E2" i="1"/>
  <c r="CC11" i="8"/>
  <c r="BD11" i="8"/>
  <c r="AU2" i="1"/>
  <c r="X2" i="1"/>
  <c r="BX11" i="8"/>
  <c r="AW11" i="8"/>
  <c r="CB10" i="8"/>
  <c r="BC10" i="8"/>
  <c r="BG9" i="8"/>
  <c r="AF9" i="8"/>
  <c r="BK8" i="8"/>
  <c r="AL8" i="8"/>
  <c r="BN7" i="8"/>
  <c r="AQ7" i="8"/>
  <c r="BQ6" i="8"/>
  <c r="AT6" i="8"/>
  <c r="BX5" i="8"/>
  <c r="AW5" i="8"/>
  <c r="CB4" i="8"/>
  <c r="BC4" i="8"/>
  <c r="AE4" i="8"/>
  <c r="AT2" i="1"/>
  <c r="W2" i="1"/>
  <c r="BV11" i="8"/>
  <c r="AV11" i="8"/>
  <c r="CA10" i="8"/>
  <c r="AY10" i="8"/>
  <c r="CD9" i="8"/>
  <c r="BF9" i="8"/>
  <c r="AE9" i="8"/>
  <c r="BJ8" i="8"/>
  <c r="AK8" i="8"/>
  <c r="BM7" i="8"/>
  <c r="AO7" i="8"/>
  <c r="BP6" i="8"/>
  <c r="AS6" i="8"/>
  <c r="BV5" i="8"/>
  <c r="AV5" i="8"/>
  <c r="CA4" i="8"/>
  <c r="BA4" i="8"/>
  <c r="AS2" i="1"/>
  <c r="U2" i="1"/>
  <c r="BU11" i="8"/>
  <c r="AU11" i="8"/>
  <c r="BY10" i="8"/>
  <c r="AX10" i="8"/>
  <c r="CC9" i="8"/>
  <c r="BD9" i="8"/>
  <c r="BI8" i="8"/>
  <c r="AG8" i="8"/>
  <c r="BL7" i="8"/>
  <c r="AN7" i="8"/>
  <c r="BO6" i="8"/>
  <c r="AR6" i="8"/>
  <c r="BU5" i="8"/>
  <c r="AU5" i="8"/>
  <c r="BY4" i="8"/>
  <c r="AY4" i="8"/>
  <c r="AR2" i="1"/>
  <c r="T2" i="1"/>
  <c r="BQ11" i="8"/>
  <c r="AT11" i="8"/>
  <c r="BX10" i="8"/>
  <c r="AW10" i="8"/>
  <c r="CB9" i="8"/>
  <c r="BC9" i="8"/>
  <c r="BG8" i="8"/>
  <c r="AF8" i="8"/>
  <c r="BK7" i="8"/>
  <c r="AL7" i="8"/>
  <c r="BN6" i="8"/>
  <c r="AQ6" i="8"/>
  <c r="BQ5" i="8"/>
  <c r="AT5" i="8"/>
  <c r="BX4" i="8"/>
  <c r="AX4" i="8"/>
  <c r="AQ2" i="1"/>
  <c r="R2" i="1"/>
  <c r="BP11" i="8"/>
  <c r="AS11" i="8"/>
  <c r="BV10" i="8"/>
  <c r="AV10" i="8"/>
  <c r="CA9" i="8"/>
  <c r="AY9" i="8"/>
  <c r="CD8" i="8"/>
  <c r="BF8" i="8"/>
  <c r="AE8" i="8"/>
  <c r="BJ7" i="8"/>
  <c r="AK7" i="8"/>
  <c r="BM6" i="8"/>
  <c r="AO6" i="8"/>
  <c r="BP5" i="8"/>
  <c r="AS5" i="8"/>
  <c r="BV4" i="8"/>
  <c r="AW4" i="8"/>
  <c r="K2" i="1"/>
  <c r="BC11" i="8"/>
  <c r="AU10" i="8"/>
  <c r="AV9" i="8"/>
  <c r="AR8" i="8"/>
  <c r="AS7" i="8"/>
  <c r="AN6" i="8"/>
  <c r="AO5" i="8"/>
  <c r="AK4" i="8"/>
  <c r="Q2" i="1"/>
  <c r="BN11" i="8"/>
  <c r="BG10" i="8"/>
  <c r="BI9" i="8"/>
  <c r="BC8" i="8"/>
  <c r="BD7" i="8"/>
  <c r="AW6" i="8"/>
  <c r="AX5" i="8"/>
  <c r="AU4" i="8"/>
  <c r="AY11" i="8"/>
  <c r="AT10" i="8"/>
  <c r="AU9" i="8"/>
  <c r="AQ8" i="8"/>
  <c r="AR7" i="8"/>
  <c r="AL6" i="8"/>
  <c r="AN5" i="8"/>
  <c r="AI4" i="8"/>
  <c r="AN9" i="8"/>
  <c r="AR11" i="8"/>
  <c r="AR10" i="8"/>
  <c r="AN8" i="8"/>
  <c r="AF7" i="8"/>
  <c r="AG6" i="8"/>
  <c r="AF4" i="8"/>
  <c r="L2" i="1"/>
  <c r="BL11" i="8"/>
  <c r="BD10" i="8"/>
  <c r="AW9" i="8"/>
  <c r="AX8" i="8"/>
  <c r="AT7" i="8"/>
  <c r="AU6" i="8"/>
  <c r="AQ5" i="8"/>
  <c r="AS4" i="8"/>
  <c r="AX11" i="8"/>
  <c r="AS10" i="8"/>
  <c r="AO8" i="8"/>
  <c r="AG7" i="8"/>
  <c r="AK6" i="8"/>
  <c r="AG4" i="8"/>
  <c r="AL9" i="8"/>
  <c r="AV2" i="1"/>
  <c r="CB8" i="8"/>
  <c r="CC7" i="8"/>
  <c r="BX6" i="8"/>
  <c r="BY5" i="8"/>
  <c r="BQ4" i="8"/>
  <c r="Y2" i="1"/>
  <c r="AQ11" i="8"/>
  <c r="AG10" i="8"/>
  <c r="AK9" i="8"/>
  <c r="AE7" i="8"/>
  <c r="CC5" i="8"/>
  <c r="CD4" i="8"/>
  <c r="BI10" i="8"/>
  <c r="BF7" i="8"/>
  <c r="AY5" i="8"/>
  <c r="BA2" i="1"/>
  <c r="AO11" i="8"/>
  <c r="AF10" i="8"/>
  <c r="AG9" i="8"/>
  <c r="CB5" i="8"/>
  <c r="CC4" i="8"/>
  <c r="AW2" i="1"/>
  <c r="AN11" i="8"/>
  <c r="AE10" i="8"/>
  <c r="CC8" i="8"/>
  <c r="CD7" i="8"/>
  <c r="BY6" i="8"/>
  <c r="CA5" i="8"/>
  <c r="BU4" i="8"/>
  <c r="AP2" i="1"/>
  <c r="CD10" i="8"/>
  <c r="BY9" i="8"/>
  <c r="CA8" i="8"/>
  <c r="BU7" i="8"/>
  <c r="BV6" i="8"/>
  <c r="BO5" i="8"/>
  <c r="BP4" i="8"/>
  <c r="AO2" i="1"/>
  <c r="CC10" i="8"/>
  <c r="BX9" i="8"/>
  <c r="BY8" i="8"/>
  <c r="BQ7" i="8"/>
  <c r="BU6" i="8"/>
  <c r="BN5" i="8"/>
  <c r="BO4" i="8"/>
  <c r="BO11" i="8"/>
  <c r="BJ9" i="8"/>
  <c r="BD8" i="8"/>
  <c r="AX6" i="8"/>
  <c r="AV4" i="8"/>
  <c r="AM2" i="1"/>
  <c r="BU10" i="8"/>
  <c r="BV9" i="8"/>
  <c r="BO8" i="8"/>
  <c r="BP7" i="8"/>
  <c r="BL6" i="8"/>
  <c r="BM5" i="8"/>
  <c r="BI4" i="8"/>
  <c r="AA2" i="1"/>
  <c r="BP10" i="8"/>
  <c r="BL9" i="8"/>
  <c r="BI7" i="8"/>
  <c r="BD5" i="8"/>
  <c r="AV6" i="8"/>
  <c r="AL2" i="1"/>
  <c r="CB11" i="8"/>
  <c r="BQ10" i="8"/>
  <c r="BU9" i="8"/>
  <c r="BN8" i="8"/>
  <c r="BO7" i="8"/>
  <c r="BK6" i="8"/>
  <c r="BL5" i="8"/>
  <c r="BG4" i="8"/>
  <c r="CA11" i="8"/>
  <c r="BM8" i="8"/>
  <c r="BJ6" i="8"/>
  <c r="BF4" i="8"/>
  <c r="M2" i="1"/>
  <c r="BM11" i="8"/>
  <c r="BF10" i="8"/>
  <c r="AX9" i="8"/>
  <c r="AY8" i="8"/>
  <c r="AU7" i="8"/>
  <c r="AR5" i="8"/>
  <c r="AT4" i="8"/>
  <c r="Z2" i="1"/>
  <c r="BY11" i="8"/>
  <c r="BO10" i="8"/>
  <c r="BK9" i="8"/>
  <c r="BL8" i="8"/>
  <c r="BG7" i="8"/>
  <c r="BI6" i="8"/>
  <c r="BC5" i="8"/>
  <c r="BD4" i="8"/>
  <c r="D81" i="6"/>
  <c r="E92" i="6"/>
  <c r="D29" i="6"/>
  <c r="D93" i="6"/>
  <c r="D88" i="6"/>
  <c r="D9" i="6"/>
  <c r="AB37" i="8"/>
  <c r="R44" i="8"/>
  <c r="AB39" i="8"/>
  <c r="AB40" i="8"/>
  <c r="AB35" i="8"/>
  <c r="AB34" i="8"/>
  <c r="AB30" i="8"/>
  <c r="X19" i="6"/>
  <c r="X17" i="6"/>
  <c r="F19" i="6"/>
  <c r="F17" i="6"/>
  <c r="I19" i="6"/>
  <c r="I17" i="6"/>
  <c r="D5" i="6"/>
  <c r="V17" i="6"/>
  <c r="V19" i="6"/>
  <c r="AS19" i="6"/>
  <c r="AS17" i="6"/>
  <c r="AA19" i="6"/>
  <c r="AA17" i="6"/>
  <c r="I19" i="11"/>
  <c r="G12" i="11"/>
  <c r="G17" i="11"/>
  <c r="G10" i="11"/>
  <c r="G16" i="11"/>
  <c r="G9" i="11"/>
  <c r="G14" i="11"/>
  <c r="G15" i="11"/>
  <c r="G13" i="11"/>
  <c r="P19" i="11"/>
  <c r="K12" i="11"/>
  <c r="K10" i="11"/>
  <c r="K17" i="11"/>
  <c r="K16" i="11"/>
  <c r="K9" i="11"/>
  <c r="K15" i="11"/>
  <c r="K14" i="11"/>
  <c r="K13" i="11"/>
  <c r="O17" i="11"/>
  <c r="O10" i="11"/>
  <c r="O16" i="11"/>
  <c r="O9" i="11"/>
  <c r="O15" i="11"/>
  <c r="O14" i="11"/>
  <c r="O13" i="11"/>
  <c r="O7" i="11"/>
  <c r="O12" i="11"/>
  <c r="H99" i="6" l="1"/>
  <c r="H101" i="6" s="1"/>
  <c r="H102" i="6" s="1"/>
  <c r="AA10" i="6"/>
  <c r="Y6" i="5"/>
  <c r="Y4" i="5"/>
  <c r="Z10" i="6"/>
  <c r="X4" i="5"/>
  <c r="X6" i="5"/>
  <c r="AA7" i="6"/>
  <c r="Y4" i="4"/>
  <c r="S99" i="6"/>
  <c r="S101" i="6" s="1"/>
  <c r="S102" i="6" s="1"/>
  <c r="U99" i="6"/>
  <c r="U101" i="6" s="1"/>
  <c r="U102" i="6" s="1"/>
  <c r="Q99" i="6"/>
  <c r="Q101" i="6" s="1"/>
  <c r="Q102" i="6" s="1"/>
  <c r="W99" i="6"/>
  <c r="W101" i="6" s="1"/>
  <c r="W102" i="6" s="1"/>
  <c r="J99" i="6"/>
  <c r="J101" i="6" s="1"/>
  <c r="J102" i="6" s="1"/>
  <c r="N99" i="6"/>
  <c r="N101" i="6" s="1"/>
  <c r="N102" i="6" s="1"/>
  <c r="V99" i="6"/>
  <c r="V101" i="6" s="1"/>
  <c r="V102" i="6" s="1"/>
  <c r="T99" i="6"/>
  <c r="T101" i="6" s="1"/>
  <c r="T102" i="6" s="1"/>
  <c r="I99" i="6"/>
  <c r="R99" i="6"/>
  <c r="R101" i="6" s="1"/>
  <c r="R102" i="6" s="1"/>
  <c r="P99" i="6"/>
  <c r="P101" i="6" s="1"/>
  <c r="P102" i="6" s="1"/>
  <c r="O99" i="6"/>
  <c r="O101" i="6" s="1"/>
  <c r="O102" i="6" s="1"/>
  <c r="L99" i="6"/>
  <c r="L101" i="6" s="1"/>
  <c r="L102" i="6" s="1"/>
  <c r="Z7" i="6"/>
  <c r="X4" i="4"/>
  <c r="AJ22" i="8"/>
  <c r="Y10" i="6"/>
  <c r="W6" i="5"/>
  <c r="W4" i="5"/>
  <c r="AJ20" i="8"/>
  <c r="AJ19" i="8"/>
  <c r="AJ18" i="8"/>
  <c r="AJ24" i="8"/>
  <c r="V6" i="5"/>
  <c r="V4" i="5"/>
  <c r="X10" i="6"/>
  <c r="AJ17" i="8"/>
  <c r="Y7" i="6"/>
  <c r="W4" i="4"/>
  <c r="T4" i="4"/>
  <c r="AL21" i="8"/>
  <c r="AL20" i="8"/>
  <c r="AL19" i="8"/>
  <c r="AL18" i="8"/>
  <c r="AL17" i="8"/>
  <c r="AL24" i="8"/>
  <c r="AL23" i="8"/>
  <c r="G101" i="6"/>
  <c r="G102" i="6" s="1"/>
  <c r="D30" i="6"/>
  <c r="AT17" i="8"/>
  <c r="AT24" i="8"/>
  <c r="AT23" i="8"/>
  <c r="AT19" i="8"/>
  <c r="AT22" i="8"/>
  <c r="AT20" i="8"/>
  <c r="AT21" i="8"/>
  <c r="AT18" i="8"/>
  <c r="AW24" i="8"/>
  <c r="AW23" i="8"/>
  <c r="AW22" i="8"/>
  <c r="AW21" i="8"/>
  <c r="AW20" i="8"/>
  <c r="AW18" i="8"/>
  <c r="AW19" i="8"/>
  <c r="AW17" i="8"/>
  <c r="D32" i="6"/>
  <c r="AV23" i="8"/>
  <c r="AV24" i="8"/>
  <c r="AV22" i="8"/>
  <c r="AV21" i="8"/>
  <c r="AV20" i="8"/>
  <c r="AV18" i="8"/>
  <c r="AV19" i="8"/>
  <c r="AV17" i="8"/>
  <c r="AU18" i="8"/>
  <c r="AU24" i="8"/>
  <c r="AU23" i="8"/>
  <c r="AU22" i="8"/>
  <c r="AU21" i="8"/>
  <c r="AU20" i="8"/>
  <c r="AU19" i="8"/>
  <c r="AU17" i="8"/>
  <c r="M101" i="6"/>
  <c r="M102" i="6" s="1"/>
  <c r="X7" i="6"/>
  <c r="V4" i="4"/>
  <c r="E101" i="6"/>
  <c r="E102" i="6" s="1"/>
  <c r="D100" i="6"/>
  <c r="CF3" i="2"/>
  <c r="W10" i="6"/>
  <c r="U4" i="5"/>
  <c r="U6" i="5"/>
  <c r="W7" i="6"/>
  <c r="U4" i="4"/>
  <c r="G8" i="11"/>
  <c r="AM25" i="8"/>
  <c r="V10" i="6"/>
  <c r="V15" i="6" s="1"/>
  <c r="V16" i="6" s="1"/>
  <c r="T4" i="5"/>
  <c r="T6" i="5"/>
  <c r="Z48" i="8"/>
  <c r="G7" i="11"/>
  <c r="V18" i="6"/>
  <c r="K8" i="11"/>
  <c r="S4" i="5"/>
  <c r="S6" i="5"/>
  <c r="U10" i="6"/>
  <c r="L4" i="5"/>
  <c r="O8" i="11"/>
  <c r="U7" i="6"/>
  <c r="S4" i="4"/>
  <c r="E6" i="5"/>
  <c r="C4" i="5"/>
  <c r="C6" i="5"/>
  <c r="K7" i="11"/>
  <c r="K6" i="11"/>
  <c r="N4" i="4"/>
  <c r="O7" i="6"/>
  <c r="O18" i="6" s="1"/>
  <c r="K5" i="11"/>
  <c r="P6" i="5"/>
  <c r="J6" i="5"/>
  <c r="N6" i="5"/>
  <c r="F6" i="5"/>
  <c r="J4" i="5"/>
  <c r="L6" i="5"/>
  <c r="G6" i="5"/>
  <c r="I6" i="5"/>
  <c r="AG25" i="8"/>
  <c r="AQ25" i="8"/>
  <c r="AP25" i="8"/>
  <c r="T10" i="6"/>
  <c r="R6" i="5"/>
  <c r="R4" i="5"/>
  <c r="R10" i="6"/>
  <c r="P4" i="5"/>
  <c r="G10" i="6"/>
  <c r="E4" i="5"/>
  <c r="O10" i="6"/>
  <c r="M4" i="5"/>
  <c r="M6" i="5"/>
  <c r="AR25" i="8"/>
  <c r="S10" i="6"/>
  <c r="Q4" i="5"/>
  <c r="Q6" i="5"/>
  <c r="N4" i="5"/>
  <c r="P10" i="6"/>
  <c r="P15" i="6" s="1"/>
  <c r="P16" i="6" s="1"/>
  <c r="J10" i="6"/>
  <c r="H6" i="5"/>
  <c r="H4" i="5"/>
  <c r="O4" i="5"/>
  <c r="Q10" i="6"/>
  <c r="Q15" i="6" s="1"/>
  <c r="Q16" i="6" s="1"/>
  <c r="K4" i="5"/>
  <c r="M10" i="6"/>
  <c r="AI25" i="8"/>
  <c r="F4" i="5"/>
  <c r="H10" i="6"/>
  <c r="H15" i="6" s="1"/>
  <c r="H16" i="6" s="1"/>
  <c r="I4" i="5"/>
  <c r="K10" i="6"/>
  <c r="K15" i="6" s="1"/>
  <c r="K16" i="6" s="1"/>
  <c r="AN25" i="8"/>
  <c r="AO25" i="8"/>
  <c r="AS25" i="8"/>
  <c r="D4" i="5"/>
  <c r="F10" i="6"/>
  <c r="D6" i="5"/>
  <c r="AH25" i="8"/>
  <c r="AE25" i="8"/>
  <c r="O6" i="5"/>
  <c r="AK25" i="8"/>
  <c r="I10" i="6"/>
  <c r="G4" i="5"/>
  <c r="K6" i="5"/>
  <c r="Q18" i="6"/>
  <c r="O4" i="4"/>
  <c r="E7" i="6"/>
  <c r="E18" i="6" s="1"/>
  <c r="Z49" i="8"/>
  <c r="AT69" i="8"/>
  <c r="G5" i="11"/>
  <c r="G6" i="11"/>
  <c r="F4" i="4"/>
  <c r="D92" i="6"/>
  <c r="I4" i="4"/>
  <c r="O5" i="11"/>
  <c r="J4" i="4"/>
  <c r="O6" i="11"/>
  <c r="BV12" i="8"/>
  <c r="BA12" i="8"/>
  <c r="L15" i="6"/>
  <c r="L16" i="6" s="1"/>
  <c r="AD54" i="8"/>
  <c r="AF69" i="8"/>
  <c r="R7" i="6"/>
  <c r="P4" i="4"/>
  <c r="BY12" i="8"/>
  <c r="BS12" i="8"/>
  <c r="BW12" i="8"/>
  <c r="F7" i="6"/>
  <c r="D4" i="4"/>
  <c r="AF12" i="8"/>
  <c r="AD51" i="8"/>
  <c r="AJ66" i="8"/>
  <c r="T7" i="6"/>
  <c r="R4" i="4"/>
  <c r="J7" i="6"/>
  <c r="H4" i="4"/>
  <c r="I7" i="6"/>
  <c r="G4" i="4"/>
  <c r="M7" i="6"/>
  <c r="K4" i="4"/>
  <c r="AS65" i="8"/>
  <c r="Z47" i="8"/>
  <c r="AY12" i="8"/>
  <c r="AS62" i="8"/>
  <c r="Z45" i="8"/>
  <c r="S7" i="6"/>
  <c r="Q4" i="4"/>
  <c r="AL12" i="8"/>
  <c r="AD47" i="8"/>
  <c r="AI62" i="8"/>
  <c r="Z46" i="8"/>
  <c r="AS64" i="8"/>
  <c r="AM61" i="8"/>
  <c r="AD46" i="8"/>
  <c r="AH68" i="8"/>
  <c r="AD53" i="8"/>
  <c r="AD45" i="8"/>
  <c r="AH60" i="8"/>
  <c r="AD48" i="8"/>
  <c r="AI63" i="8"/>
  <c r="G7" i="6"/>
  <c r="E4" i="4"/>
  <c r="AD49" i="8"/>
  <c r="N7" i="6"/>
  <c r="L4" i="4"/>
  <c r="AD50" i="8"/>
  <c r="AE65" i="8"/>
  <c r="BF12" i="8"/>
  <c r="BD12" i="8"/>
  <c r="BI12" i="8"/>
  <c r="AU12" i="8"/>
  <c r="AW12" i="8"/>
  <c r="AM12" i="8"/>
  <c r="CC12" i="8"/>
  <c r="CB12" i="8"/>
  <c r="AD11" i="8"/>
  <c r="BX12" i="8"/>
  <c r="AG12" i="8"/>
  <c r="AV12" i="8"/>
  <c r="BJ12" i="8"/>
  <c r="AJ12" i="8"/>
  <c r="AP12" i="8"/>
  <c r="CD12" i="8"/>
  <c r="AI12" i="8"/>
  <c r="AD5" i="8"/>
  <c r="AN12" i="8"/>
  <c r="AO12" i="8"/>
  <c r="AQ12" i="8"/>
  <c r="BB12" i="8"/>
  <c r="BH12" i="8"/>
  <c r="BP12" i="8"/>
  <c r="AD9" i="8"/>
  <c r="BK12" i="8"/>
  <c r="BL12" i="8"/>
  <c r="BM12" i="8"/>
  <c r="AR12" i="8"/>
  <c r="AH12" i="8"/>
  <c r="BT12" i="8"/>
  <c r="BZ12" i="8"/>
  <c r="BG12" i="8"/>
  <c r="BC12" i="8"/>
  <c r="AD7" i="8"/>
  <c r="AS12" i="8"/>
  <c r="BN12" i="8"/>
  <c r="AZ12" i="8"/>
  <c r="AX12" i="8"/>
  <c r="BE12" i="8"/>
  <c r="CA12" i="8"/>
  <c r="AT12" i="8"/>
  <c r="AK12" i="8"/>
  <c r="BR12" i="8"/>
  <c r="AE12" i="8"/>
  <c r="AD4" i="8"/>
  <c r="AD6" i="8"/>
  <c r="AD8" i="8"/>
  <c r="BU12" i="8"/>
  <c r="BO12" i="8"/>
  <c r="AD10" i="8"/>
  <c r="BQ12" i="8"/>
  <c r="K18" i="6"/>
  <c r="H18" i="6"/>
  <c r="AA18" i="6" l="1"/>
  <c r="AA15" i="6"/>
  <c r="AA16" i="6" s="1"/>
  <c r="AJ25" i="8"/>
  <c r="D99" i="6"/>
  <c r="I101" i="6"/>
  <c r="I102" i="6" s="1"/>
  <c r="Z18" i="6"/>
  <c r="Z15" i="6"/>
  <c r="Z16" i="6" s="1"/>
  <c r="Y18" i="6"/>
  <c r="Y15" i="6"/>
  <c r="Y16" i="6" s="1"/>
  <c r="AL25" i="8"/>
  <c r="AD22" i="8"/>
  <c r="AD23" i="8"/>
  <c r="AD24" i="8"/>
  <c r="AD21" i="8"/>
  <c r="D101" i="6"/>
  <c r="D102" i="6" s="1"/>
  <c r="AU25" i="8"/>
  <c r="AD19" i="8"/>
  <c r="AD18" i="8"/>
  <c r="AD20" i="8"/>
  <c r="AD17" i="8"/>
  <c r="AW25" i="8"/>
  <c r="AV25" i="8"/>
  <c r="AT25" i="8"/>
  <c r="X18" i="6"/>
  <c r="X15" i="6"/>
  <c r="X16" i="6" s="1"/>
  <c r="W15" i="6"/>
  <c r="W16" i="6" s="1"/>
  <c r="W18" i="6"/>
  <c r="U18" i="6"/>
  <c r="U15" i="6"/>
  <c r="U16" i="6" s="1"/>
  <c r="O15" i="6"/>
  <c r="O16" i="6" s="1"/>
  <c r="D10" i="6"/>
  <c r="E15" i="6"/>
  <c r="E16" i="6" s="1"/>
  <c r="I18" i="6"/>
  <c r="I15" i="6"/>
  <c r="I16" i="6" s="1"/>
  <c r="D7" i="6"/>
  <c r="Z63" i="8"/>
  <c r="C6" i="11"/>
  <c r="AB49" i="8"/>
  <c r="G15" i="6"/>
  <c r="G16" i="6" s="1"/>
  <c r="G18" i="6"/>
  <c r="T15" i="6"/>
  <c r="T16" i="6" s="1"/>
  <c r="T18" i="6"/>
  <c r="N15" i="6"/>
  <c r="N16" i="6" s="1"/>
  <c r="N18" i="6"/>
  <c r="J15" i="6"/>
  <c r="J16" i="6" s="1"/>
  <c r="J18" i="6"/>
  <c r="C7" i="11"/>
  <c r="Z64" i="8"/>
  <c r="AB50" i="8"/>
  <c r="S15" i="6"/>
  <c r="S16" i="6" s="1"/>
  <c r="S18" i="6"/>
  <c r="F18" i="6"/>
  <c r="F15" i="6"/>
  <c r="F16" i="6" s="1"/>
  <c r="R15" i="6"/>
  <c r="R16" i="6" s="1"/>
  <c r="R18" i="6"/>
  <c r="C8" i="11"/>
  <c r="AB52" i="8"/>
  <c r="Z65" i="8"/>
  <c r="U44" i="8"/>
  <c r="U43" i="8" s="1"/>
  <c r="C5" i="11"/>
  <c r="AB55" i="8"/>
  <c r="Z62" i="8"/>
  <c r="AB45" i="8"/>
  <c r="M18" i="6"/>
  <c r="M15" i="6"/>
  <c r="M16" i="6" s="1"/>
  <c r="C9" i="11"/>
  <c r="AB54" i="8"/>
  <c r="Z66" i="8"/>
  <c r="AD12" i="8"/>
  <c r="AB5" i="8" s="1"/>
  <c r="AD25" i="8" l="1"/>
  <c r="AB17" i="8" s="1"/>
  <c r="AB10" i="8"/>
  <c r="AB11" i="8"/>
  <c r="AB4" i="8"/>
  <c r="AB9" i="8"/>
  <c r="AB8" i="8"/>
  <c r="D15" i="6"/>
  <c r="D16" i="6" s="1"/>
  <c r="AB7" i="8"/>
  <c r="AB6" i="8"/>
  <c r="AB18" i="8" l="1"/>
  <c r="AB21" i="8"/>
  <c r="AB22" i="8"/>
  <c r="AB24" i="8"/>
  <c r="AB20" i="8"/>
  <c r="AB23" i="8"/>
  <c r="AB19" i="8"/>
</calcChain>
</file>

<file path=xl/sharedStrings.xml><?xml version="1.0" encoding="utf-8"?>
<sst xmlns="http://schemas.openxmlformats.org/spreadsheetml/2006/main" count="134610" uniqueCount="11822">
  <si>
    <t>담당</t>
  </si>
  <si>
    <t>R&amp;D</t>
  </si>
  <si>
    <t>PI</t>
  </si>
  <si>
    <t>LINE</t>
  </si>
  <si>
    <t>ECN No.</t>
  </si>
  <si>
    <t>제조 특이 사항</t>
  </si>
  <si>
    <t>Product</t>
  </si>
  <si>
    <t>Size</t>
  </si>
  <si>
    <t>Pattern</t>
  </si>
  <si>
    <t>PR</t>
  </si>
  <si>
    <t>T/L</t>
  </si>
  <si>
    <t>B/W</t>
  </si>
  <si>
    <t>USE</t>
  </si>
  <si>
    <t>BR</t>
  </si>
  <si>
    <t>Spec No.</t>
  </si>
  <si>
    <t>EA.</t>
  </si>
  <si>
    <t>Plan</t>
  </si>
  <si>
    <t>성형기
(OE/RE)</t>
  </si>
  <si>
    <t>ECN Purpose</t>
  </si>
  <si>
    <t>T/D
CTB</t>
  </si>
  <si>
    <t>T/D
SUT</t>
  </si>
  <si>
    <t>T/D
TRW</t>
  </si>
  <si>
    <t>T/D
Chimney</t>
  </si>
  <si>
    <t>T/D
Die No</t>
  </si>
  <si>
    <t>T/D
New/Exist</t>
  </si>
  <si>
    <t>S/W
BSW</t>
  </si>
  <si>
    <t>S/W
RIC</t>
  </si>
  <si>
    <t>S/W
Die No</t>
  </si>
  <si>
    <t>S/W
New/Exist</t>
  </si>
  <si>
    <t>양산기술</t>
  </si>
  <si>
    <t>김상훈</t>
  </si>
  <si>
    <t>DP</t>
  </si>
  <si>
    <t>L</t>
  </si>
  <si>
    <t>B</t>
  </si>
  <si>
    <t>LF</t>
  </si>
  <si>
    <t>Transfer Dev.</t>
  </si>
  <si>
    <t>U33</t>
  </si>
  <si>
    <t>S25</t>
  </si>
  <si>
    <t>-
(C)</t>
  </si>
  <si>
    <t>B1003</t>
  </si>
  <si>
    <t>S24</t>
  </si>
  <si>
    <t>B89</t>
  </si>
  <si>
    <t>신제작</t>
  </si>
  <si>
    <t>RE</t>
  </si>
  <si>
    <t>노명동</t>
  </si>
  <si>
    <t>DS</t>
  </si>
  <si>
    <t>1036573</t>
  </si>
  <si>
    <t>8</t>
  </si>
  <si>
    <t>HK</t>
  </si>
  <si>
    <t>Expand</t>
  </si>
  <si>
    <t>U35</t>
  </si>
  <si>
    <t>B1007</t>
  </si>
  <si>
    <t>김영광</t>
  </si>
  <si>
    <t>1036575</t>
  </si>
  <si>
    <t>IW41A</t>
  </si>
  <si>
    <t>B1008</t>
  </si>
  <si>
    <t>이성현</t>
  </si>
  <si>
    <t>-</t>
  </si>
  <si>
    <t>1035747</t>
  </si>
  <si>
    <t>IH01</t>
  </si>
  <si>
    <t>U36</t>
  </si>
  <si>
    <t>U35
(C)</t>
  </si>
  <si>
    <t>P95</t>
  </si>
  <si>
    <t>-
(N)</t>
  </si>
  <si>
    <t>1036572</t>
  </si>
  <si>
    <t>1036621</t>
  </si>
  <si>
    <t>1036641</t>
  </si>
  <si>
    <t>Team</t>
  </si>
  <si>
    <t>Member</t>
  </si>
  <si>
    <t>M-Code</t>
  </si>
  <si>
    <t>성형기</t>
  </si>
  <si>
    <t>노명동</t>
    <phoneticPr fontId="162" type="noConversion"/>
  </si>
  <si>
    <t>PH46</t>
  </si>
  <si>
    <t>T00</t>
  </si>
  <si>
    <t>255/50R20V XL</t>
  </si>
  <si>
    <t>P90</t>
  </si>
  <si>
    <t>DOT</t>
    <phoneticPr fontId="161" type="noConversion"/>
  </si>
  <si>
    <t>FX29300</t>
  </si>
  <si>
    <t>ET10416</t>
  </si>
  <si>
    <t>ES20424</t>
  </si>
  <si>
    <t>BD41AI</t>
  </si>
  <si>
    <t>42M</t>
  </si>
  <si>
    <t>▶ 내구 2(Cut포함), RR 1
▶ Bp't O</t>
  </si>
  <si>
    <t>HPW</t>
  </si>
  <si>
    <t>FY25169</t>
  </si>
  <si>
    <t>FX28696</t>
  </si>
  <si>
    <t>ES10262</t>
  </si>
  <si>
    <t>FX27898</t>
  </si>
  <si>
    <t>ET10121</t>
  </si>
  <si>
    <t>BG32BU</t>
  </si>
  <si>
    <t>GU29032</t>
  </si>
  <si>
    <t>GW22189</t>
  </si>
  <si>
    <t>ET20271</t>
  </si>
  <si>
    <t>HL</t>
  </si>
  <si>
    <t>HR</t>
  </si>
  <si>
    <t>47M</t>
  </si>
  <si>
    <t>GU28784</t>
  </si>
  <si>
    <t>GW54007</t>
  </si>
  <si>
    <t>SYT</t>
  </si>
  <si>
    <t>ET10203</t>
  </si>
  <si>
    <t>GU29105</t>
  </si>
  <si>
    <t>GW21496</t>
  </si>
  <si>
    <t>C</t>
  </si>
  <si>
    <t>1036571</t>
  </si>
  <si>
    <t>400</t>
  </si>
  <si>
    <t>90</t>
  </si>
  <si>
    <t>27</t>
  </si>
  <si>
    <t>Ware
Ware</t>
  </si>
  <si>
    <t>1029453</t>
  </si>
  <si>
    <t>150</t>
  </si>
  <si>
    <t>0</t>
  </si>
  <si>
    <t>390</t>
  </si>
  <si>
    <t>410</t>
  </si>
  <si>
    <t>165</t>
  </si>
  <si>
    <t>155</t>
  </si>
  <si>
    <t>1204</t>
  </si>
  <si>
    <t>375</t>
  </si>
  <si>
    <t>430</t>
  </si>
  <si>
    <t>190</t>
  </si>
  <si>
    <t>30</t>
  </si>
  <si>
    <t>1032878</t>
  </si>
  <si>
    <t>24</t>
  </si>
  <si>
    <t>ET10151</t>
  </si>
  <si>
    <t>60</t>
  </si>
  <si>
    <t>T/D
Total Width</t>
  </si>
  <si>
    <t>S/W
Width</t>
  </si>
  <si>
    <t>PA</t>
  </si>
  <si>
    <t>Belt Drum
Circumference</t>
  </si>
  <si>
    <t>I/L#1
Code</t>
  </si>
  <si>
    <t>I/L#1
Width</t>
  </si>
  <si>
    <t>I/L#2
Width</t>
  </si>
  <si>
    <t>C/C#1
Code</t>
  </si>
  <si>
    <t>C/C#1
Rolled</t>
  </si>
  <si>
    <t>C/C#1
Width</t>
  </si>
  <si>
    <t>C/C#1
Angle</t>
  </si>
  <si>
    <t>C/C#2
Code</t>
  </si>
  <si>
    <t>C/C#2
Rolled</t>
  </si>
  <si>
    <t>C/C#2
Width</t>
  </si>
  <si>
    <t>C/C#2
Angle</t>
  </si>
  <si>
    <t>BT#1
Code</t>
  </si>
  <si>
    <t>BT#1
Rolled</t>
  </si>
  <si>
    <t>BT#1
Width</t>
  </si>
  <si>
    <t>BT#1
Angle</t>
  </si>
  <si>
    <t>BT#2
Code</t>
  </si>
  <si>
    <t>BT#2
Rolled</t>
  </si>
  <si>
    <t>BT#2
Width</t>
  </si>
  <si>
    <t>BT#2
Angle</t>
  </si>
  <si>
    <t>JLB
Rolled</t>
  </si>
  <si>
    <t>Side Filling Tape
Width</t>
  </si>
  <si>
    <t>SRFM
Code</t>
  </si>
  <si>
    <t>SRFM
Width</t>
  </si>
  <si>
    <t>SRFM
Angle</t>
  </si>
  <si>
    <t>Mold No.</t>
  </si>
  <si>
    <t>Bladder
Code</t>
  </si>
  <si>
    <t>Curing
Time(Old)</t>
  </si>
  <si>
    <t>CTR</t>
  </si>
  <si>
    <t>비드
OE</t>
  </si>
  <si>
    <t>Bead
Code</t>
  </si>
  <si>
    <t>Bead
Bundle</t>
  </si>
  <si>
    <t>Bead
BIC</t>
  </si>
  <si>
    <t>Special Notice</t>
  </si>
  <si>
    <t>Mold Ware
Status</t>
  </si>
  <si>
    <t>업체</t>
  </si>
  <si>
    <t>담당자</t>
  </si>
  <si>
    <t>TREAD</t>
  </si>
  <si>
    <t>1036637</t>
  </si>
  <si>
    <t>415</t>
  </si>
  <si>
    <t>450</t>
  </si>
  <si>
    <t>혜원</t>
  </si>
  <si>
    <t>1036628</t>
  </si>
  <si>
    <t>206</t>
  </si>
  <si>
    <t>135</t>
  </si>
  <si>
    <t>370</t>
  </si>
  <si>
    <t>FX27726</t>
  </si>
  <si>
    <t>490</t>
  </si>
  <si>
    <t>110</t>
  </si>
  <si>
    <t>590</t>
  </si>
  <si>
    <t>230</t>
  </si>
  <si>
    <t>220</t>
  </si>
  <si>
    <t>GU28182</t>
  </si>
  <si>
    <t>GW22186</t>
  </si>
  <si>
    <t>1542</t>
  </si>
  <si>
    <t>580</t>
  </si>
  <si>
    <t>BG05BP</t>
  </si>
  <si>
    <t>1622</t>
  </si>
  <si>
    <t>125</t>
  </si>
  <si>
    <t>480</t>
  </si>
  <si>
    <t>BG35BU</t>
  </si>
  <si>
    <t>1626</t>
  </si>
  <si>
    <t>302</t>
  </si>
  <si>
    <t>1865.0</t>
  </si>
  <si>
    <t>560</t>
  </si>
  <si>
    <t>175</t>
  </si>
  <si>
    <t>DOT</t>
    <phoneticPr fontId="161" type="noConversion"/>
  </si>
  <si>
    <t>Bead
Filler</t>
  </si>
  <si>
    <t>특이사항</t>
  </si>
  <si>
    <t>DOT</t>
    <phoneticPr fontId="162" type="noConversion"/>
  </si>
  <si>
    <t>SHW
Comp'd</t>
  </si>
  <si>
    <t>RIC
Comp'd</t>
  </si>
  <si>
    <t>RIC
New/Exist</t>
  </si>
  <si>
    <t>BT#3
Code</t>
  </si>
  <si>
    <t>BT#3
Rolled</t>
  </si>
  <si>
    <t>BT#3
Width</t>
  </si>
  <si>
    <t>BT#3
Angle</t>
  </si>
  <si>
    <t>170</t>
  </si>
  <si>
    <t>20</t>
  </si>
  <si>
    <t>Seq.</t>
  </si>
  <si>
    <t>Dept.</t>
  </si>
  <si>
    <t>Plant</t>
  </si>
  <si>
    <t>Priority
(R&amp;D)</t>
  </si>
  <si>
    <t>Priority
(Dept)</t>
  </si>
  <si>
    <t>Feedback</t>
  </si>
  <si>
    <t>Prod.
Line</t>
  </si>
  <si>
    <t>EP/PP</t>
  </si>
  <si>
    <t>Status</t>
  </si>
  <si>
    <t>Request Week</t>
  </si>
  <si>
    <t>Request Date</t>
  </si>
  <si>
    <t>Size Information</t>
  </si>
  <si>
    <t>Urgent</t>
  </si>
  <si>
    <t>Rolling Week</t>
  </si>
  <si>
    <t>DFM</t>
  </si>
  <si>
    <t>Mold Ware
Mold No</t>
  </si>
  <si>
    <t>Mold Ware
CTR</t>
  </si>
  <si>
    <t>Mold Ware
Inspection Request</t>
  </si>
  <si>
    <t>Mold Ware
Inspection</t>
  </si>
  <si>
    <t>Mold Ware
Stock</t>
  </si>
  <si>
    <t>Mold Ware
Ware Plant</t>
  </si>
  <si>
    <t>X-Comp'd(T/D)
CTB</t>
  </si>
  <si>
    <t>X-Comp'd(T/D)
SUT</t>
  </si>
  <si>
    <t>X-Comp'd(T/D)
TRW</t>
  </si>
  <si>
    <t>X-Comp'd(S/W)
S/W</t>
  </si>
  <si>
    <t>X-Comp'd(S/W)
R/C</t>
  </si>
  <si>
    <t>Screen Week</t>
  </si>
  <si>
    <t>Submission Week</t>
  </si>
  <si>
    <t>Sending Day</t>
  </si>
  <si>
    <t>Vacuum</t>
  </si>
  <si>
    <t>Special Material</t>
  </si>
  <si>
    <t>Tel</t>
  </si>
  <si>
    <t>ECN Title</t>
  </si>
  <si>
    <t>Budget Code</t>
  </si>
  <si>
    <t>Budget Order</t>
  </si>
  <si>
    <t>ECN Status</t>
  </si>
  <si>
    <t>Spec. Code.</t>
  </si>
  <si>
    <t>Barcode</t>
  </si>
  <si>
    <t>Special</t>
  </si>
  <si>
    <t>Over</t>
  </si>
  <si>
    <t>Mold Overall
Diameter</t>
  </si>
  <si>
    <t>Mold Skip
Depth</t>
  </si>
  <si>
    <t>T/D
Chimney Comp'd</t>
  </si>
  <si>
    <t>T/D
Sho'd Width</t>
  </si>
  <si>
    <t>S/W
Set#1</t>
  </si>
  <si>
    <t>I/L#1
Comp'd</t>
  </si>
  <si>
    <t>I/L#1
Ga.</t>
  </si>
  <si>
    <t>I/L#2
Comp'd</t>
  </si>
  <si>
    <t>I/L#2
Ga.</t>
  </si>
  <si>
    <t>I/L#2
Split Position</t>
  </si>
  <si>
    <t>C/C#3
Code</t>
  </si>
  <si>
    <t>C/C#3
Rolled</t>
  </si>
  <si>
    <t>C/C#3
Width</t>
  </si>
  <si>
    <t>C/C#3
Angle</t>
  </si>
  <si>
    <t>Rim Cusion Sheet
Code</t>
  </si>
  <si>
    <t>Rim Cusion Sheet
Comp'd</t>
  </si>
  <si>
    <t>Rim Cusion Sheet
Ga.</t>
  </si>
  <si>
    <t>Rim Cusion Sheet
Width</t>
  </si>
  <si>
    <t>Side Filling Tape
Code</t>
  </si>
  <si>
    <t>Side Filling Tape
Comp'd</t>
  </si>
  <si>
    <t>Belt Edge Cushion
Code</t>
  </si>
  <si>
    <t>Belt Edge Cushion
Comp'd</t>
  </si>
  <si>
    <t>Belt Edge Cushion
Width</t>
  </si>
  <si>
    <t>Bead Fiiler Tape
Code</t>
  </si>
  <si>
    <t>Bead Fiiler Tape
Comp'd</t>
  </si>
  <si>
    <t>Bead Fiiler Tape
Width</t>
  </si>
  <si>
    <t>SIR
Code</t>
  </si>
  <si>
    <t>SIR
New/Exist</t>
  </si>
  <si>
    <t>SIR
RUB</t>
  </si>
  <si>
    <t>SIR
Width</t>
  </si>
  <si>
    <t>Flipper
Code</t>
  </si>
  <si>
    <t>Flipper
Width</t>
  </si>
  <si>
    <t>NRFM
Code</t>
  </si>
  <si>
    <t>NRFM
Width</t>
  </si>
  <si>
    <t>NRFM
Angle</t>
  </si>
  <si>
    <t>BET#1
Code</t>
  </si>
  <si>
    <t>BET#1
Comp'd</t>
  </si>
  <si>
    <t>BET#1
Ga.</t>
  </si>
  <si>
    <t>BET#1
Width</t>
  </si>
  <si>
    <t>JLB
Code</t>
  </si>
  <si>
    <t>Curing
Time(New)</t>
  </si>
  <si>
    <t>1</t>
  </si>
  <si>
    <t>Product Industrialization Technology Department</t>
  </si>
  <si>
    <t>R&amp;D Product Industrialization&amp;Development Team</t>
  </si>
  <si>
    <t>EP</t>
  </si>
  <si>
    <t>Priority</t>
  </si>
  <si>
    <t>42M
42M</t>
  </si>
  <si>
    <t>DP
DP</t>
  </si>
  <si>
    <t>CQU33</t>
  </si>
  <si>
    <t>CQS25</t>
  </si>
  <si>
    <t>CQS24</t>
  </si>
  <si>
    <t>CQB89</t>
  </si>
  <si>
    <t>IE Approve</t>
  </si>
  <si>
    <t>04</t>
  </si>
  <si>
    <t>8.2</t>
  </si>
  <si>
    <t>156</t>
  </si>
  <si>
    <t>New</t>
  </si>
  <si>
    <t>132</t>
  </si>
  <si>
    <t>CQH61</t>
  </si>
  <si>
    <t>0.9</t>
  </si>
  <si>
    <t>CQC31</t>
  </si>
  <si>
    <t>0.5</t>
  </si>
  <si>
    <t>CQC54</t>
  </si>
  <si>
    <t>0.8</t>
  </si>
  <si>
    <t>FX00020</t>
  </si>
  <si>
    <t>N</t>
  </si>
  <si>
    <t>2</t>
  </si>
  <si>
    <t>5024</t>
  </si>
  <si>
    <t>CQP95</t>
  </si>
  <si>
    <t>Set Cure Time</t>
  </si>
  <si>
    <t>9.3</t>
  </si>
  <si>
    <t>FY24198</t>
  </si>
  <si>
    <t>1.0</t>
  </si>
  <si>
    <t>35</t>
  </si>
  <si>
    <t>3</t>
  </si>
  <si>
    <t>1M</t>
  </si>
  <si>
    <t>48L
48L</t>
  </si>
  <si>
    <t>10</t>
  </si>
  <si>
    <t>244</t>
  </si>
  <si>
    <t>FY25121</t>
  </si>
  <si>
    <t>525</t>
  </si>
  <si>
    <t>730</t>
  </si>
  <si>
    <t>FY22532</t>
  </si>
  <si>
    <t>CQC48</t>
  </si>
  <si>
    <t>0.7</t>
  </si>
  <si>
    <t>40</t>
  </si>
  <si>
    <t>250</t>
  </si>
  <si>
    <t>FY23577</t>
  </si>
  <si>
    <t>240</t>
  </si>
  <si>
    <t>CE09X13</t>
  </si>
  <si>
    <t>RE Development Department</t>
  </si>
  <si>
    <t>SW</t>
  </si>
  <si>
    <t>ECN NO</t>
  </si>
  <si>
    <t>요청</t>
    <phoneticPr fontId="161" type="noConversion"/>
  </si>
  <si>
    <t>반영</t>
    <phoneticPr fontId="161" type="noConversion"/>
  </si>
  <si>
    <t>반영여부</t>
    <phoneticPr fontId="161" type="noConversion"/>
  </si>
  <si>
    <t>반영 (Total)</t>
    <phoneticPr fontId="161" type="noConversion"/>
  </si>
  <si>
    <t>반영 (양산개발)</t>
    <phoneticPr fontId="161" type="noConversion"/>
  </si>
  <si>
    <t>반영 (RE)</t>
    <phoneticPr fontId="161" type="noConversion"/>
  </si>
  <si>
    <t>반영 (DP)</t>
    <phoneticPr fontId="161" type="noConversion"/>
  </si>
  <si>
    <t>반영률</t>
    <phoneticPr fontId="161" type="noConversion"/>
  </si>
  <si>
    <t>1036579</t>
  </si>
  <si>
    <t>DOT</t>
    <phoneticPr fontId="161" type="noConversion"/>
  </si>
  <si>
    <t>ECN EA</t>
    <phoneticPr fontId="161" type="noConversion"/>
  </si>
  <si>
    <t>T/D 신제작</t>
    <phoneticPr fontId="161" type="noConversion"/>
  </si>
  <si>
    <t>S/W 신제작</t>
    <phoneticPr fontId="161" type="noConversion"/>
  </si>
  <si>
    <t>DOT</t>
    <phoneticPr fontId="162" type="noConversion"/>
  </si>
  <si>
    <t>T/D 신제작</t>
    <phoneticPr fontId="162" type="noConversion"/>
  </si>
  <si>
    <t>S/W 신제작</t>
    <phoneticPr fontId="162" type="noConversion"/>
  </si>
  <si>
    <t>R/C 신제작</t>
    <phoneticPr fontId="161" type="noConversion"/>
  </si>
  <si>
    <t>시험용</t>
    <phoneticPr fontId="161" type="noConversion"/>
  </si>
  <si>
    <t>양시</t>
    <phoneticPr fontId="161" type="noConversion"/>
  </si>
  <si>
    <t>TBR</t>
    <phoneticPr fontId="161" type="noConversion"/>
  </si>
  <si>
    <t>Sub Total</t>
    <phoneticPr fontId="161" type="noConversion"/>
  </si>
  <si>
    <t>1035762</t>
  </si>
  <si>
    <t>1035836</t>
  </si>
  <si>
    <t>1036768</t>
  </si>
  <si>
    <t>1035097</t>
  </si>
  <si>
    <t>1036828</t>
  </si>
  <si>
    <t>1036756</t>
  </si>
  <si>
    <t>1036140</t>
  </si>
  <si>
    <t>1034890</t>
  </si>
  <si>
    <t>1036635</t>
  </si>
  <si>
    <t>1036626</t>
  </si>
  <si>
    <t>1036634</t>
  </si>
  <si>
    <t>1036638</t>
  </si>
  <si>
    <t>최종본 (취소)</t>
    <phoneticPr fontId="161" type="noConversion"/>
  </si>
  <si>
    <t>시험용 취소</t>
    <phoneticPr fontId="161" type="noConversion"/>
  </si>
  <si>
    <t>양시 취소</t>
    <phoneticPr fontId="162" type="noConversion"/>
  </si>
  <si>
    <t xml:space="preserve"> 취소 사유</t>
    <phoneticPr fontId="161" type="noConversion"/>
  </si>
  <si>
    <t>* 설 연휴</t>
    <phoneticPr fontId="161" type="noConversion"/>
  </si>
  <si>
    <t>1033188</t>
  </si>
  <si>
    <t>2022236</t>
  </si>
  <si>
    <t>1027740</t>
  </si>
  <si>
    <t>1031433</t>
  </si>
  <si>
    <t>1036827</t>
  </si>
  <si>
    <t>2021635</t>
  </si>
  <si>
    <t>1035345</t>
  </si>
  <si>
    <t>1036777</t>
  </si>
  <si>
    <t>1027951</t>
  </si>
  <si>
    <t>1036584</t>
  </si>
  <si>
    <t>1037196</t>
  </si>
  <si>
    <t>1037197</t>
  </si>
  <si>
    <t>1036757</t>
  </si>
  <si>
    <t>ECN
수량 파악</t>
    <phoneticPr fontId="162" type="noConversion"/>
  </si>
  <si>
    <t>특이사항</t>
    <phoneticPr fontId="161" type="noConversion"/>
  </si>
  <si>
    <t>ECN
수량 파악</t>
  </si>
  <si>
    <t>시험 + 양시</t>
    <phoneticPr fontId="161" type="noConversion"/>
  </si>
  <si>
    <t>JLB
Type</t>
  </si>
  <si>
    <t>반영 (최종)</t>
    <phoneticPr fontId="161" type="noConversion"/>
  </si>
  <si>
    <t>Racing</t>
    <phoneticPr fontId="161" type="noConversion"/>
  </si>
  <si>
    <t>PI</t>
    <phoneticPr fontId="161" type="noConversion"/>
  </si>
  <si>
    <t>C/C Drum
Circumference</t>
  </si>
  <si>
    <t>BT#4
Code</t>
  </si>
  <si>
    <t>BT#4
Rolled</t>
  </si>
  <si>
    <t>BT#4
Width</t>
  </si>
  <si>
    <t>BT#4
Angle</t>
  </si>
  <si>
    <t>CHS
Code</t>
  </si>
  <si>
    <t>CHS
Width</t>
  </si>
  <si>
    <t>UBF
Code</t>
  </si>
  <si>
    <t>UBF
Width</t>
  </si>
  <si>
    <t>LBF
Width</t>
  </si>
  <si>
    <t>계획준수율</t>
    <phoneticPr fontId="161" type="noConversion"/>
  </si>
  <si>
    <t>Spec. EA</t>
    <phoneticPr fontId="162" type="noConversion"/>
  </si>
  <si>
    <t>Tire EA</t>
    <phoneticPr fontId="162" type="noConversion"/>
  </si>
  <si>
    <t>생산일자</t>
  </si>
  <si>
    <t>설비</t>
  </si>
  <si>
    <t>규격</t>
  </si>
  <si>
    <t>M-CODE</t>
  </si>
  <si>
    <t>생산수량</t>
  </si>
  <si>
    <t>H104C</t>
  </si>
  <si>
    <t>HX265/70R17.5         14AH35 LBZ--</t>
  </si>
  <si>
    <t>3003105</t>
  </si>
  <si>
    <t>성형기</t>
    <phoneticPr fontId="162" type="noConversion"/>
  </si>
  <si>
    <t>성형 수량</t>
    <phoneticPr fontId="162" type="noConversion"/>
  </si>
  <si>
    <r>
      <t>LWD063 "</t>
    </r>
    <r>
      <rPr>
        <sz val="10"/>
        <color rgb="FF000000"/>
        <rFont val="돋움"/>
        <family val="3"/>
        <charset val="129"/>
      </rPr>
      <t>양시</t>
    </r>
    <r>
      <rPr>
        <sz val="10"/>
        <color rgb="FF000000"/>
        <rFont val="Calibri"/>
        <family val="2"/>
      </rPr>
      <t>"</t>
    </r>
    <r>
      <rPr>
        <sz val="10"/>
        <color rgb="FF000000"/>
        <rFont val="돋움"/>
        <family val="3"/>
        <charset val="129"/>
      </rPr>
      <t xml:space="preserve">
생산일자</t>
    </r>
    <r>
      <rPr>
        <sz val="10"/>
        <color rgb="FF000000"/>
        <rFont val="Calibri"/>
        <family val="2"/>
      </rPr>
      <t xml:space="preserve"> M-CODE</t>
    </r>
    <phoneticPr fontId="187" type="noConversion"/>
  </si>
  <si>
    <t>S/W
HUS</t>
  </si>
  <si>
    <t>RIC
Die No.</t>
  </si>
  <si>
    <t>CH1
Code</t>
  </si>
  <si>
    <t>비고2</t>
  </si>
  <si>
    <t>비고3</t>
  </si>
  <si>
    <t>비고4</t>
  </si>
  <si>
    <t>ISSUE</t>
    <phoneticPr fontId="162" type="noConversion"/>
  </si>
  <si>
    <t>INCH</t>
    <phoneticPr fontId="162" type="noConversion"/>
  </si>
  <si>
    <t>DOT</t>
  </si>
  <si>
    <t>SUM</t>
    <phoneticPr fontId="161" type="noConversion"/>
  </si>
  <si>
    <t>SUB</t>
    <phoneticPr fontId="161" type="noConversion"/>
  </si>
  <si>
    <t>◎ 인치별 시험용 제조 규격 수</t>
    <phoneticPr fontId="161" type="noConversion"/>
  </si>
  <si>
    <t>◎ 인치별 양시 제조 규격 수</t>
    <phoneticPr fontId="161" type="noConversion"/>
  </si>
  <si>
    <t>SUM</t>
    <phoneticPr fontId="161" type="noConversion"/>
  </si>
  <si>
    <t>EP/PP No.</t>
  </si>
  <si>
    <t>취소</t>
    <phoneticPr fontId="161" type="noConversion"/>
  </si>
  <si>
    <t>Sub Total (반영, 취소 포함)</t>
    <phoneticPr fontId="161" type="noConversion"/>
  </si>
  <si>
    <t>시험용 Spec. EA</t>
    <phoneticPr fontId="161" type="noConversion"/>
  </si>
  <si>
    <t>TBR Spec. EA</t>
    <phoneticPr fontId="161" type="noConversion"/>
  </si>
  <si>
    <t>양시 Spec. EA</t>
    <phoneticPr fontId="161" type="noConversion"/>
  </si>
  <si>
    <t>Spec. EA</t>
    <phoneticPr fontId="161" type="noConversion"/>
  </si>
  <si>
    <t xml:space="preserve">  -. Spec. EA (Racing 포함)</t>
    <phoneticPr fontId="161" type="noConversion"/>
  </si>
  <si>
    <t xml:space="preserve">  -. Tire 제조 EA (Racing 포함)</t>
    <phoneticPr fontId="161" type="noConversion"/>
  </si>
  <si>
    <t xml:space="preserve">1. 시험/양시 계획 반영 현황 (ECN) </t>
    <phoneticPr fontId="161" type="noConversion"/>
  </si>
  <si>
    <t>2. 시험/양시 제조 수량</t>
    <phoneticPr fontId="161" type="noConversion"/>
  </si>
  <si>
    <t>3. 시험/양시 취소 및 특이사항</t>
    <phoneticPr fontId="161" type="noConversion"/>
  </si>
  <si>
    <t xml:space="preserve">  -. 시험용 Racing 제조</t>
    <phoneticPr fontId="161" type="noConversion"/>
  </si>
  <si>
    <t xml:space="preserve">  -. 양시 Racing 제조</t>
    <phoneticPr fontId="161" type="noConversion"/>
  </si>
  <si>
    <t>시험용 Tire EA (계획)</t>
    <phoneticPr fontId="161" type="noConversion"/>
  </si>
  <si>
    <t>양시 Tire EA (계획)</t>
    <phoneticPr fontId="161" type="noConversion"/>
  </si>
  <si>
    <t>Sub Total</t>
    <phoneticPr fontId="161" type="noConversion"/>
  </si>
  <si>
    <t>4. 시험/양시 Die 제작 현황 (Racing 포함)</t>
    <phoneticPr fontId="161" type="noConversion"/>
  </si>
  <si>
    <t xml:space="preserve">  -. Racing Die 제작 현황</t>
    <phoneticPr fontId="161" type="noConversion"/>
  </si>
  <si>
    <t>* 어린이날 대체 휴일</t>
    <phoneticPr fontId="161" type="noConversion"/>
  </si>
  <si>
    <t>* 3.1절 대체 휴일</t>
    <phoneticPr fontId="161" type="noConversion"/>
  </si>
  <si>
    <t>* 근로자의 날</t>
    <phoneticPr fontId="161" type="noConversion"/>
  </si>
  <si>
    <t>* DP 하계 휴무</t>
    <phoneticPr fontId="161" type="noConversion"/>
  </si>
  <si>
    <t>* 개천절</t>
    <phoneticPr fontId="161" type="noConversion"/>
  </si>
  <si>
    <t>* 추석 연휴</t>
    <phoneticPr fontId="161" type="noConversion"/>
  </si>
  <si>
    <t>* 성탄절</t>
    <phoneticPr fontId="161" type="noConversion"/>
  </si>
  <si>
    <t>TODAY</t>
    <phoneticPr fontId="161" type="noConversion"/>
  </si>
  <si>
    <t>DOT</t>
    <phoneticPr fontId="161" type="noConversion"/>
  </si>
  <si>
    <t>기타 요청</t>
    <phoneticPr fontId="161" type="noConversion"/>
  </si>
  <si>
    <t>TEPS 요청</t>
    <phoneticPr fontId="161" type="noConversion"/>
  </si>
  <si>
    <t>DOT</t>
    <phoneticPr fontId="161" type="noConversion"/>
  </si>
  <si>
    <t>DOT+MCODE</t>
    <phoneticPr fontId="161" type="noConversion"/>
  </si>
  <si>
    <t>성형기 정보</t>
    <phoneticPr fontId="162" type="noConversion"/>
  </si>
  <si>
    <t>수량 정보</t>
    <phoneticPr fontId="162" type="noConversion"/>
  </si>
  <si>
    <t>반영 정보</t>
    <phoneticPr fontId="162" type="noConversion"/>
  </si>
  <si>
    <t>* 선거, 현충일</t>
    <phoneticPr fontId="161" type="noConversion"/>
  </si>
  <si>
    <t>TBR
(시험/양시)</t>
    <phoneticPr fontId="161" type="noConversion"/>
  </si>
  <si>
    <t>양시 Tire EA (실적)</t>
    <phoneticPr fontId="161" type="noConversion"/>
  </si>
  <si>
    <t>TBR Tire EA (계획)</t>
    <phoneticPr fontId="161" type="noConversion"/>
  </si>
  <si>
    <t/>
  </si>
  <si>
    <t>OK/Re_Mass/Wait</t>
    <phoneticPr fontId="187" type="noConversion"/>
  </si>
  <si>
    <t>Manufacturing Tech Team Review</t>
  </si>
  <si>
    <t>Development Team Review (Additional Review)</t>
  </si>
  <si>
    <t>Development Team Review (Cured Spec Review)</t>
  </si>
  <si>
    <t>Development Team Review</t>
  </si>
  <si>
    <t>Quality Team Review (Manager)</t>
  </si>
  <si>
    <t>Quality Team Review (In charge)</t>
  </si>
  <si>
    <t>PI(Iop) Team Review (Manager)</t>
  </si>
  <si>
    <t>RR Date</t>
  </si>
  <si>
    <t>RRC(Global)</t>
  </si>
  <si>
    <t>RRC(EU)</t>
  </si>
  <si>
    <t>TTM Date</t>
  </si>
  <si>
    <t>Visual Inspection</t>
  </si>
  <si>
    <t>Time(hh/mm)</t>
  </si>
  <si>
    <t>Test Code</t>
  </si>
  <si>
    <t>Dimension Date</t>
  </si>
  <si>
    <t>OD</t>
  </si>
  <si>
    <t>VMS(Non-Conformity) Comment</t>
  </si>
  <si>
    <t>VMS(Curing)</t>
  </si>
  <si>
    <t>VMS(Building)</t>
  </si>
  <si>
    <t>Report Result</t>
  </si>
  <si>
    <t>Report Completion</t>
  </si>
  <si>
    <t>Non Conformity</t>
  </si>
  <si>
    <t>G/T weight</t>
  </si>
  <si>
    <t>Measure Date</t>
  </si>
  <si>
    <t>Report No.</t>
  </si>
  <si>
    <t>U/F</t>
  </si>
  <si>
    <t>Appearance</t>
  </si>
  <si>
    <t>Curing</t>
  </si>
  <si>
    <t>G/T Dimension</t>
  </si>
  <si>
    <t>Building</t>
  </si>
  <si>
    <t>S/W</t>
  </si>
  <si>
    <t>T/D</t>
  </si>
  <si>
    <t>RubberProperty(RPA)</t>
  </si>
  <si>
    <t>RubberProperty</t>
  </si>
  <si>
    <t>Cap1 Compound</t>
  </si>
  <si>
    <t>Result</t>
  </si>
  <si>
    <t>Actual Building to Report</t>
  </si>
  <si>
    <t>Initial Building Plan to Report</t>
  </si>
  <si>
    <t>Plant Approval to Report</t>
  </si>
  <si>
    <t>Plant Approval Date</t>
  </si>
  <si>
    <t>Set Cure Time date</t>
  </si>
  <si>
    <t>ECN Approval Date</t>
  </si>
  <si>
    <t>Purpose</t>
  </si>
  <si>
    <t>Car Maker</t>
  </si>
  <si>
    <t>Owner</t>
  </si>
  <si>
    <t>Department</t>
  </si>
  <si>
    <t>Customer</t>
  </si>
  <si>
    <t>TireGroup</t>
  </si>
  <si>
    <t>Manufacturing Plan Date</t>
  </si>
  <si>
    <t>SPEC Status</t>
  </si>
  <si>
    <t>Report Status</t>
  </si>
  <si>
    <t>No</t>
  </si>
  <si>
    <t>RRC</t>
  </si>
  <si>
    <t>Endurance</t>
  </si>
  <si>
    <t>Dimension</t>
  </si>
  <si>
    <t>CTL Info</t>
  </si>
  <si>
    <t>Extruding</t>
  </si>
  <si>
    <t>Test Result</t>
  </si>
  <si>
    <t>Report</t>
  </si>
  <si>
    <t>Building Amount</t>
  </si>
  <si>
    <t>Manufacture Lead Time</t>
  </si>
  <si>
    <t>양시 결과</t>
    <phoneticPr fontId="162" type="noConversion"/>
  </si>
  <si>
    <t>OK/Re_Mass/Wait</t>
    <phoneticPr fontId="162" type="noConversion"/>
  </si>
  <si>
    <t>OK</t>
    <phoneticPr fontId="162" type="noConversion"/>
  </si>
  <si>
    <t>Total</t>
    <phoneticPr fontId="162" type="noConversion"/>
  </si>
  <si>
    <t>Re_Mass</t>
    <phoneticPr fontId="162" type="noConversion"/>
  </si>
  <si>
    <t>Delay</t>
    <phoneticPr fontId="162" type="noConversion"/>
  </si>
  <si>
    <t>On Going</t>
    <phoneticPr fontId="162" type="noConversion"/>
  </si>
  <si>
    <t>~ing (Report 등록)</t>
    <phoneticPr fontId="162" type="noConversion"/>
  </si>
  <si>
    <t>Expand</t>
    <phoneticPr fontId="161" type="noConversion"/>
  </si>
  <si>
    <t>OE</t>
    <phoneticPr fontId="161" type="noConversion"/>
  </si>
  <si>
    <t>Quality Improvement</t>
    <phoneticPr fontId="161" type="noConversion"/>
  </si>
  <si>
    <t>Research</t>
    <phoneticPr fontId="161" type="noConversion"/>
  </si>
  <si>
    <t>Cost Optimization</t>
    <phoneticPr fontId="161" type="noConversion"/>
  </si>
  <si>
    <t>New Technology</t>
    <phoneticPr fontId="161" type="noConversion"/>
  </si>
  <si>
    <t>Magazine Test</t>
    <phoneticPr fontId="161" type="noConversion"/>
  </si>
  <si>
    <t>Transfer Dev.</t>
    <phoneticPr fontId="161" type="noConversion"/>
  </si>
  <si>
    <t>Model Dev.</t>
    <phoneticPr fontId="161" type="noConversion"/>
  </si>
  <si>
    <t>MCODE</t>
    <phoneticPr fontId="161" type="noConversion"/>
  </si>
  <si>
    <t>Frequency</t>
    <phoneticPr fontId="161" type="noConversion"/>
  </si>
  <si>
    <t>재양시</t>
    <phoneticPr fontId="162" type="noConversion"/>
  </si>
  <si>
    <t>재재양시</t>
    <phoneticPr fontId="162" type="noConversion"/>
  </si>
  <si>
    <t>재재재양시</t>
    <phoneticPr fontId="162" type="noConversion"/>
  </si>
  <si>
    <t>재양시율</t>
    <phoneticPr fontId="162" type="noConversion"/>
  </si>
  <si>
    <t>※ 시험용 목적별 요청 수량</t>
    <phoneticPr fontId="161" type="noConversion"/>
  </si>
  <si>
    <t>※ 시험용 목적별 반영 수량</t>
    <phoneticPr fontId="161" type="noConversion"/>
  </si>
  <si>
    <t>※ 시험용 DOT별 반영률</t>
    <phoneticPr fontId="161" type="noConversion"/>
  </si>
  <si>
    <t>Portion</t>
    <phoneticPr fontId="161" type="noConversion"/>
  </si>
  <si>
    <t>※ DOT =</t>
    <phoneticPr fontId="161" type="noConversion"/>
  </si>
  <si>
    <t>Transfer</t>
    <phoneticPr fontId="161" type="noConversion"/>
  </si>
  <si>
    <t>Racing</t>
    <phoneticPr fontId="161" type="noConversion"/>
  </si>
  <si>
    <t>TBR</t>
    <phoneticPr fontId="161" type="noConversion"/>
  </si>
  <si>
    <t>Qaulity</t>
    <phoneticPr fontId="161" type="noConversion"/>
  </si>
  <si>
    <t>Development</t>
    <phoneticPr fontId="161" type="noConversion"/>
  </si>
  <si>
    <t>OE/Magazine</t>
    <phoneticPr fontId="161" type="noConversion"/>
  </si>
  <si>
    <t>요청 =</t>
    <phoneticPr fontId="161" type="noConversion"/>
  </si>
  <si>
    <t>반영 =</t>
    <phoneticPr fontId="161" type="noConversion"/>
  </si>
  <si>
    <t>[ 반영 ]</t>
    <phoneticPr fontId="161" type="noConversion"/>
  </si>
  <si>
    <t>[ 요청 ]</t>
    <phoneticPr fontId="161" type="noConversion"/>
  </si>
  <si>
    <t>&lt; 누적 반영 &gt;</t>
    <phoneticPr fontId="161" type="noConversion"/>
  </si>
  <si>
    <t>요청 (Total)</t>
    <phoneticPr fontId="161" type="noConversion"/>
  </si>
  <si>
    <t>반영 (Total)</t>
    <phoneticPr fontId="161" type="noConversion"/>
  </si>
  <si>
    <t>DOT</t>
    <phoneticPr fontId="161" type="noConversion"/>
  </si>
  <si>
    <t>Total</t>
    <phoneticPr fontId="161" type="noConversion"/>
  </si>
  <si>
    <t>반영 (Motor Sports)</t>
    <phoneticPr fontId="161" type="noConversion"/>
  </si>
  <si>
    <t>1월</t>
    <phoneticPr fontId="161" type="noConversion"/>
  </si>
  <si>
    <t>01/05~01/10</t>
    <phoneticPr fontId="161" type="noConversion"/>
  </si>
  <si>
    <t>1S</t>
  </si>
  <si>
    <t>PP</t>
  </si>
  <si>
    <t>PPDPPC2508630</t>
  </si>
  <si>
    <t>ECN2025112554</t>
  </si>
  <si>
    <t>DP 1035165
215/45ZR18Y XL K137 04 L B - HK</t>
  </si>
  <si>
    <t>51W까지 KP 정규 생산으로, 이후 몰드 개조 및 양시 진행 예정</t>
  </si>
  <si>
    <t>0126</t>
  </si>
  <si>
    <t>2026.01.05</t>
  </si>
  <si>
    <t>PC/LT</t>
  </si>
  <si>
    <t>23R18&lt;br/&gt;23R19</t>
  </si>
  <si>
    <t>CQP35</t>
  </si>
  <si>
    <t>CQU35</t>
  </si>
  <si>
    <t>AYOUNG JANG</t>
  </si>
  <si>
    <t>042-724-2847</t>
  </si>
  <si>
    <t>(KP→DS) 215/45ZR18Y XL 04 K137 1035165 T00-Spec Issue</t>
  </si>
  <si>
    <t>Release</t>
  </si>
  <si>
    <t>DSKT1035165T00000</t>
  </si>
  <si>
    <t>215/45ZR18Y XL</t>
  </si>
  <si>
    <t>K137</t>
  </si>
  <si>
    <t>SIDE</t>
  </si>
  <si>
    <t>524</t>
  </si>
  <si>
    <t>1895.0</t>
  </si>
  <si>
    <t>647</t>
  </si>
  <si>
    <t>7.6</t>
  </si>
  <si>
    <t>DR74982</t>
  </si>
  <si>
    <t>224</t>
  </si>
  <si>
    <t>DN68358</t>
  </si>
  <si>
    <t>105</t>
  </si>
  <si>
    <t>314</t>
  </si>
  <si>
    <t>FY24860</t>
  </si>
  <si>
    <t>360</t>
  </si>
  <si>
    <t>325</t>
  </si>
  <si>
    <t>FD24259</t>
  </si>
  <si>
    <t>DN56348</t>
  </si>
  <si>
    <t>CQU32</t>
  </si>
  <si>
    <t>25</t>
  </si>
  <si>
    <t>FHB0071</t>
  </si>
  <si>
    <t>ES20425</t>
  </si>
  <si>
    <t>195</t>
  </si>
  <si>
    <t>FX27446</t>
  </si>
  <si>
    <t>185</t>
  </si>
  <si>
    <t>GU28549</t>
  </si>
  <si>
    <t>GW21956</t>
  </si>
  <si>
    <t>DT115</t>
  </si>
  <si>
    <t>1462</t>
  </si>
  <si>
    <t>JF0</t>
  </si>
  <si>
    <t>FX30755</t>
  </si>
  <si>
    <t>BE48AI</t>
  </si>
  <si>
    <t>CA02X12</t>
  </si>
  <si>
    <t>68KF769</t>
  </si>
  <si>
    <t>Motor Sports Marketing Department</t>
  </si>
  <si>
    <t>Competition Tire 2 Project</t>
  </si>
  <si>
    <t>PPDPPC2509047</t>
  </si>
  <si>
    <t>ECN2025120768</t>
  </si>
  <si>
    <t>DP 1038776
170/650R15        RD R213M 04 L B M HL</t>
  </si>
  <si>
    <t>[Special] SRFM
[Special] SRFM 1x2 BELT</t>
  </si>
  <si>
    <t>20R48</t>
  </si>
  <si>
    <t>25.11.26</t>
  </si>
  <si>
    <t>25.11.27</t>
  </si>
  <si>
    <t>Ware</t>
  </si>
  <si>
    <t>CQF25</t>
  </si>
  <si>
    <t>CQS26</t>
  </si>
  <si>
    <t>Hyeongi Kim</t>
  </si>
  <si>
    <t>042-724-1285</t>
  </si>
  <si>
    <t>[DP]R213M 170/650R15 RD Use M HL T-Spec 발행</t>
  </si>
  <si>
    <t>DPKT1038776T00000</t>
  </si>
  <si>
    <t>170/650R15        RD</t>
  </si>
  <si>
    <t>R213M</t>
  </si>
  <si>
    <t>M</t>
  </si>
  <si>
    <t>1853.0</t>
  </si>
  <si>
    <t>646</t>
  </si>
  <si>
    <t>11.5</t>
  </si>
  <si>
    <t>DR69412</t>
  </si>
  <si>
    <t>B1006</t>
  </si>
  <si>
    <t>DN68409</t>
  </si>
  <si>
    <t>140</t>
  </si>
  <si>
    <t>FQ00889</t>
  </si>
  <si>
    <t>420</t>
  </si>
  <si>
    <t>0.6</t>
  </si>
  <si>
    <t>120</t>
  </si>
  <si>
    <t>FX31304</t>
  </si>
  <si>
    <t>ET11040</t>
  </si>
  <si>
    <t>77</t>
  </si>
  <si>
    <t>FX30608</t>
  </si>
  <si>
    <t>460</t>
  </si>
  <si>
    <t>FX31433</t>
  </si>
  <si>
    <t>FX30777</t>
  </si>
  <si>
    <t>FX29538</t>
  </si>
  <si>
    <t>115</t>
  </si>
  <si>
    <t>45</t>
  </si>
  <si>
    <t>FX27039</t>
  </si>
  <si>
    <t>FX27115</t>
  </si>
  <si>
    <t>GU29772</t>
  </si>
  <si>
    <t>GW22429</t>
  </si>
  <si>
    <t>DT240</t>
  </si>
  <si>
    <t>1208</t>
  </si>
  <si>
    <t>JF505</t>
  </si>
  <si>
    <t>FX26871</t>
  </si>
  <si>
    <t>ET11001</t>
  </si>
  <si>
    <t>Winter &amp; AW Expansion Project</t>
  </si>
  <si>
    <t>PPDPPC2509139</t>
  </si>
  <si>
    <t>ECN2025120942</t>
  </si>
  <si>
    <t>DP 1037824
245/65R17H XL W340A 04 L B - HK</t>
  </si>
  <si>
    <t>25D23
25D24</t>
  </si>
  <si>
    <t>47M
47M</t>
  </si>
  <si>
    <t>25.07.03
25.07.03</t>
  </si>
  <si>
    <t>25.07.14
25.07.14</t>
  </si>
  <si>
    <t>CQP42</t>
  </si>
  <si>
    <t>CQU36</t>
  </si>
  <si>
    <t>JEONGMIN KIM</t>
  </si>
  <si>
    <t>+82 42 724 2776</t>
  </si>
  <si>
    <t>[DS] 245/65R17H XL W340A T-SPEC 발행</t>
  </si>
  <si>
    <t>DSKT1037824T00002</t>
  </si>
  <si>
    <t>245/65R17H XL</t>
  </si>
  <si>
    <t>W340A</t>
  </si>
  <si>
    <t>828</t>
  </si>
  <si>
    <t>2190.0</t>
  </si>
  <si>
    <t>744.4</t>
  </si>
  <si>
    <t>DR75054</t>
  </si>
  <si>
    <t>194</t>
  </si>
  <si>
    <t>238</t>
  </si>
  <si>
    <t>DN69417</t>
  </si>
  <si>
    <t>458</t>
  </si>
  <si>
    <t>FY24840</t>
  </si>
  <si>
    <t>500</t>
  </si>
  <si>
    <t>465</t>
  </si>
  <si>
    <t>FX28997</t>
  </si>
  <si>
    <t>650</t>
  </si>
  <si>
    <t>FX27556</t>
  </si>
  <si>
    <t>530</t>
  </si>
  <si>
    <t>FHB0261</t>
  </si>
  <si>
    <t>200</t>
  </si>
  <si>
    <t>FX27884</t>
  </si>
  <si>
    <t>GU28558</t>
  </si>
  <si>
    <t>GW22198</t>
  </si>
  <si>
    <t>AH245</t>
  </si>
  <si>
    <t>1386</t>
  </si>
  <si>
    <t>BE44AI</t>
  </si>
  <si>
    <t>CE09M11</t>
  </si>
  <si>
    <t>78AH677</t>
  </si>
  <si>
    <t>4</t>
  </si>
  <si>
    <t>PPDPPC2509048</t>
  </si>
  <si>
    <t>ECN2025120769</t>
  </si>
  <si>
    <t>DP 1038777
170/650R15        RD R213M 04 L B M HR</t>
  </si>
  <si>
    <t>[Special] SRFM
[Special] SRFM 1x2 BELT</t>
    <phoneticPr fontId="162" type="noConversion"/>
  </si>
  <si>
    <t>20R49</t>
  </si>
  <si>
    <t>[DP]R213M 170/650R15 RD Use M HR T-Spec 발행</t>
  </si>
  <si>
    <t>DPKT1038777T00000</t>
  </si>
  <si>
    <t>5</t>
  </si>
  <si>
    <t>New Technology Productization Project</t>
  </si>
  <si>
    <t>PPDPPC2509105</t>
  </si>
  <si>
    <t>ECN2025093156</t>
  </si>
  <si>
    <t>DP 1037807
265/45R21W XL W340A 04 L B - HK</t>
  </si>
  <si>
    <t>대표양시</t>
  </si>
  <si>
    <t>25Q01
25Q02</t>
  </si>
  <si>
    <t>25.08.29
25.08.29</t>
  </si>
  <si>
    <t>25.09.02
25.09.02</t>
  </si>
  <si>
    <t>SUHYEON LEE</t>
  </si>
  <si>
    <t>2751</t>
  </si>
  <si>
    <t>[DS] 265/45R21W XL W340A T-Spec 발행</t>
  </si>
  <si>
    <t>2025-11R01223-10401-0130</t>
  </si>
  <si>
    <t>21011222</t>
  </si>
  <si>
    <t>DSKT1037807T00000</t>
  </si>
  <si>
    <t>265/45R21W XL</t>
  </si>
  <si>
    <t>658</t>
  </si>
  <si>
    <t>2270.0</t>
  </si>
  <si>
    <t>769.8</t>
  </si>
  <si>
    <t>DR74957</t>
  </si>
  <si>
    <t>B1004</t>
  </si>
  <si>
    <t>228</t>
  </si>
  <si>
    <t>266</t>
  </si>
  <si>
    <t>DN69094</t>
  </si>
  <si>
    <t>130</t>
  </si>
  <si>
    <t>398</t>
  </si>
  <si>
    <t>FY24792</t>
  </si>
  <si>
    <t>FD24367</t>
  </si>
  <si>
    <t>FHB0008</t>
  </si>
  <si>
    <t>235</t>
  </si>
  <si>
    <t>225</t>
  </si>
  <si>
    <t>GU29034</t>
  </si>
  <si>
    <t>GW46408</t>
  </si>
  <si>
    <t>AT225</t>
  </si>
  <si>
    <t>1706</t>
  </si>
  <si>
    <t>JF5</t>
  </si>
  <si>
    <t>BJ23BI</t>
  </si>
  <si>
    <t>CE01Z14</t>
  </si>
  <si>
    <t>68AH835</t>
  </si>
  <si>
    <t>6</t>
  </si>
  <si>
    <t>PPDPPC2508960</t>
  </si>
  <si>
    <t>ECN2025121100</t>
  </si>
  <si>
    <t>DP 1037789
245/35R19W XL W340 04 L B - HK</t>
  </si>
  <si>
    <t>5225</t>
  </si>
  <si>
    <t>2025.12.29</t>
  </si>
  <si>
    <t>25H97
25H98</t>
  </si>
  <si>
    <t>45M
45M</t>
  </si>
  <si>
    <t>25.09.16
25.09.16</t>
  </si>
  <si>
    <t>25.09.18
25.09.18</t>
  </si>
  <si>
    <t>25.09.22
25.09.22</t>
  </si>
  <si>
    <t>[DS] 245/35R19W XL W340 T-Spec 발행</t>
  </si>
  <si>
    <t>DSKT1037789T00000</t>
  </si>
  <si>
    <t>245/35R19W XL</t>
  </si>
  <si>
    <t>W340</t>
  </si>
  <si>
    <t>516</t>
  </si>
  <si>
    <t>1900.0</t>
  </si>
  <si>
    <t>649.2</t>
  </si>
  <si>
    <t>DR75042</t>
  </si>
  <si>
    <t>258</t>
  </si>
  <si>
    <t>DN69404</t>
  </si>
  <si>
    <t>336</t>
  </si>
  <si>
    <t>FY24865</t>
  </si>
  <si>
    <t>380</t>
  </si>
  <si>
    <t>345</t>
  </si>
  <si>
    <t>FS00455</t>
  </si>
  <si>
    <t>440</t>
  </si>
  <si>
    <t>FY23082</t>
  </si>
  <si>
    <t>FHB0164</t>
  </si>
  <si>
    <t>FX27212</t>
  </si>
  <si>
    <t>215</t>
  </si>
  <si>
    <t>AT115</t>
  </si>
  <si>
    <t>BG15BP</t>
  </si>
  <si>
    <t>CE01Z12</t>
  </si>
  <si>
    <t>68AH719</t>
  </si>
  <si>
    <t>7</t>
  </si>
  <si>
    <t>PPDPPC2509049</t>
  </si>
  <si>
    <t>ECN2025120770</t>
  </si>
  <si>
    <t>DP 1038778
170/650R15        RD R213M 04 L B S HL</t>
  </si>
  <si>
    <t>CQF28</t>
  </si>
  <si>
    <t>[DP]R213M 170/650R15 RD Use S HL T-Spec 발행</t>
  </si>
  <si>
    <t>DPKT1038778T00000</t>
  </si>
  <si>
    <t>S</t>
  </si>
  <si>
    <t>DR74789</t>
  </si>
  <si>
    <t>PPDPPC2509009</t>
  </si>
  <si>
    <t>ECN2025113522</t>
  </si>
  <si>
    <t>DP 1037671
225/55R19V W340A 04 L B - HK</t>
  </si>
  <si>
    <t>[New] P2000D/2</t>
  </si>
  <si>
    <t>25F14
25F15
25GF2
25GF3</t>
  </si>
  <si>
    <t>47M
47M
47M
47M</t>
  </si>
  <si>
    <t>25.08.26
25.08.26
-
-</t>
  </si>
  <si>
    <t>25.08.29
25.08.29
-
-</t>
  </si>
  <si>
    <t>25.09.01
25.09.01
-
-</t>
  </si>
  <si>
    <t>DP
DP
DP
DP</t>
  </si>
  <si>
    <t>Ware
Ware
Add
Add</t>
  </si>
  <si>
    <t>CQP47</t>
  </si>
  <si>
    <t>Jaeho Hyun</t>
  </si>
  <si>
    <t>042-724-1548</t>
  </si>
  <si>
    <t>[DS] 225/55R19V W340A T-Spec 발행</t>
  </si>
  <si>
    <t>DSKT1037671T00000</t>
  </si>
  <si>
    <t>50</t>
  </si>
  <si>
    <t>225/55R19V</t>
  </si>
  <si>
    <t>686</t>
  </si>
  <si>
    <t>2140.0</t>
  </si>
  <si>
    <t>726.2</t>
  </si>
  <si>
    <t>DR75047</t>
  </si>
  <si>
    <t>234</t>
  </si>
  <si>
    <t>DN69411</t>
  </si>
  <si>
    <t>386</t>
  </si>
  <si>
    <t>FY24549</t>
  </si>
  <si>
    <t>395</t>
  </si>
  <si>
    <t>FX31394</t>
  </si>
  <si>
    <t>ET10135</t>
  </si>
  <si>
    <t>FHB0013</t>
  </si>
  <si>
    <t>FX26553</t>
  </si>
  <si>
    <t>GU29023</t>
  </si>
  <si>
    <t>AT235</t>
  </si>
  <si>
    <t>CE01K12</t>
  </si>
  <si>
    <t>68AH721</t>
  </si>
  <si>
    <t>9</t>
  </si>
  <si>
    <t>PPDPPC2509050</t>
  </si>
  <si>
    <t>ECN2025120772</t>
  </si>
  <si>
    <t>DP 1038767
170/650R15        RD R213M 04 L B S HR</t>
  </si>
  <si>
    <t>[DP]R213M 170/650R15 RD Use S HR T-Spec 발행</t>
  </si>
  <si>
    <t>DPKT1038767T00000</t>
  </si>
  <si>
    <t>PPDPPC2509075</t>
  </si>
  <si>
    <t>DP 1037534
180/650R15        RD R213W 04 L B D HL</t>
  </si>
  <si>
    <t>Beadring BZ15185DBA 사용
Comp'd 정규화 진행 중으로, CQF24 코드 채번 완료 시 스펙 수정하여 재상신 예정입니다.</t>
  </si>
  <si>
    <t>[Special] SRFM</t>
  </si>
  <si>
    <t>24P29
24P30</t>
  </si>
  <si>
    <t>25.09.19
25.09.19</t>
  </si>
  <si>
    <t>25.09.27
25.09.27</t>
  </si>
  <si>
    <t>CQF26</t>
  </si>
  <si>
    <t>[DP]R213W 180/650R15 RD Use D HL T-Spec 발행</t>
  </si>
  <si>
    <t>26</t>
  </si>
  <si>
    <t>180/650R15        RD</t>
  </si>
  <si>
    <t>R213W</t>
  </si>
  <si>
    <t>D</t>
  </si>
  <si>
    <t>1810.0</t>
  </si>
  <si>
    <t>13.5</t>
  </si>
  <si>
    <t>DR75050</t>
  </si>
  <si>
    <t>180</t>
  </si>
  <si>
    <t>DN69413</t>
  </si>
  <si>
    <t>FQ00958</t>
  </si>
  <si>
    <t>FX31509</t>
  </si>
  <si>
    <t>85</t>
  </si>
  <si>
    <t>FX31571</t>
  </si>
  <si>
    <t>470</t>
  </si>
  <si>
    <t>FX31437</t>
  </si>
  <si>
    <t>FX28349</t>
  </si>
  <si>
    <t>70</t>
  </si>
  <si>
    <t>FX30048</t>
  </si>
  <si>
    <t>FX27195</t>
  </si>
  <si>
    <t>GU28734</t>
  </si>
  <si>
    <t>GW56009</t>
  </si>
  <si>
    <t>AB250</t>
  </si>
  <si>
    <t>BD40AI</t>
  </si>
  <si>
    <t>CE01M19</t>
  </si>
  <si>
    <t>68AH1155</t>
  </si>
  <si>
    <t>11</t>
  </si>
  <si>
    <t>PPDPPC2509202</t>
  </si>
  <si>
    <t>ECN2025122426</t>
  </si>
  <si>
    <t>DP 1037795
245/35R20W XL W340 04 L B - HK</t>
  </si>
  <si>
    <t>25P98
25P99</t>
  </si>
  <si>
    <t>25.09.05
25.09.05</t>
  </si>
  <si>
    <t>25.10.17
25.10.17</t>
  </si>
  <si>
    <t>[DS] 245/35R20W XL W340 T-Spec 발행</t>
  </si>
  <si>
    <t>DSKT1037795T00000</t>
  </si>
  <si>
    <t>245/35R20W XL</t>
  </si>
  <si>
    <t>STOS</t>
  </si>
  <si>
    <t>510</t>
  </si>
  <si>
    <t>1980.0</t>
  </si>
  <si>
    <t>674.6</t>
  </si>
  <si>
    <t>DR75067</t>
  </si>
  <si>
    <t>260</t>
  </si>
  <si>
    <t>DN69433</t>
  </si>
  <si>
    <t>330</t>
  </si>
  <si>
    <t>FX26754</t>
  </si>
  <si>
    <t>540</t>
  </si>
  <si>
    <t>12</t>
  </si>
  <si>
    <t>PPDPPC2509076</t>
  </si>
  <si>
    <t>DP 1037535
180/650R15        RD R213W 04 L B D HR</t>
  </si>
  <si>
    <t>24P27
24P28</t>
  </si>
  <si>
    <t>[DP]R213W 180/650R15 RD Use D HR T-Spec 발행</t>
  </si>
  <si>
    <t>R&amp;D양산개발팀</t>
    <phoneticPr fontId="161" type="noConversion"/>
  </si>
  <si>
    <t>Motor Sports</t>
    <phoneticPr fontId="161" type="noConversion"/>
  </si>
  <si>
    <t>김현기</t>
  </si>
  <si>
    <t>김상훈</t>
    <phoneticPr fontId="162" type="noConversion"/>
  </si>
  <si>
    <t>JF505
SRFM
1x2 B/T</t>
    <phoneticPr fontId="162" type="noConversion"/>
  </si>
  <si>
    <t>170/650R15        RD</t>
    <phoneticPr fontId="162" type="noConversion"/>
  </si>
  <si>
    <t>01/05 월</t>
  </si>
  <si>
    <t>RE/DP H115</t>
  </si>
  <si>
    <t>F25</t>
  </si>
  <si>
    <t>S26</t>
  </si>
  <si>
    <t>SRFM
SRFM 1x2 BELT</t>
  </si>
  <si>
    <t>[정규용] 20R48</t>
  </si>
  <si>
    <t>BD29BP</t>
  </si>
  <si>
    <t>GU29772
GS/60/24
GS01387</t>
    <phoneticPr fontId="162" type="noConversion"/>
  </si>
  <si>
    <t>SRFM Width 60mm
[HEW)OP Inform]
SRFM (1X2) B/T</t>
    <phoneticPr fontId="162" type="noConversion"/>
  </si>
  <si>
    <t>[정규용] 20R49</t>
  </si>
  <si>
    <t>이수현</t>
  </si>
  <si>
    <t>김노연</t>
    <phoneticPr fontId="162" type="noConversion"/>
  </si>
  <si>
    <t>60
(200)</t>
  </si>
  <si>
    <t>RE/DS H133</t>
  </si>
  <si>
    <t>P42</t>
  </si>
  <si>
    <t>DN69441</t>
    <phoneticPr fontId="162" type="noConversion"/>
  </si>
  <si>
    <t>신제작</t>
    <phoneticPr fontId="162" type="noConversion"/>
  </si>
  <si>
    <t>[정규용] 25Q01 25Q02</t>
  </si>
  <si>
    <t>48L</t>
  </si>
  <si>
    <t>01/06 화</t>
  </si>
  <si>
    <t>F28</t>
  </si>
  <si>
    <t>JF505
SRFM</t>
  </si>
  <si>
    <t>180/650R15        RD</t>
    <phoneticPr fontId="162" type="noConversion"/>
  </si>
  <si>
    <t>01/07 수</t>
  </si>
  <si>
    <t>SRFM</t>
  </si>
  <si>
    <t>[정규용] 24P29 24P30</t>
  </si>
  <si>
    <t>45M</t>
  </si>
  <si>
    <t>GU28734
GS/70/24
GS01247</t>
    <phoneticPr fontId="162" type="noConversion"/>
  </si>
  <si>
    <t>SRFM Width 70mm
[HEW)OP Inform]</t>
  </si>
  <si>
    <t>대광</t>
  </si>
  <si>
    <t>[정규용] 24P27 24P28</t>
  </si>
  <si>
    <t>장아영</t>
  </si>
  <si>
    <t>이준탁</t>
  </si>
  <si>
    <t>JF0
Aramid JLB</t>
  </si>
  <si>
    <t>RE/DS H171</t>
  </si>
  <si>
    <t>P35</t>
  </si>
  <si>
    <t>[정규용] 23R18 23R19
(개조중, KP, 미반출)</t>
    <phoneticPr fontId="162" type="noConversion"/>
  </si>
  <si>
    <t>42M</t>
    <phoneticPr fontId="162" type="noConversion"/>
  </si>
  <si>
    <t>혜원</t>
    <phoneticPr fontId="162" type="noConversion"/>
  </si>
  <si>
    <t>김정민</t>
  </si>
  <si>
    <t>RE/DS H131</t>
  </si>
  <si>
    <t>DR75071</t>
    <phoneticPr fontId="162" type="noConversion"/>
  </si>
  <si>
    <t>[정규용] 25H97 25H98</t>
  </si>
  <si>
    <t>01/08 목</t>
  </si>
  <si>
    <t>현재호</t>
  </si>
  <si>
    <t>JF0
P2000D/2</t>
  </si>
  <si>
    <t>RE/DS H187</t>
  </si>
  <si>
    <t>P47</t>
  </si>
  <si>
    <t>P2000D/2</t>
  </si>
  <si>
    <t>01/09 금</t>
  </si>
  <si>
    <t>RE/DS H132</t>
  </si>
  <si>
    <t>[정규용] 25P98 25P99</t>
  </si>
  <si>
    <t>BG37BP</t>
  </si>
  <si>
    <r>
      <rPr>
        <b/>
        <sz val="10"/>
        <rFont val="맑은 고딕"/>
        <family val="3"/>
        <charset val="129"/>
      </rPr>
      <t>[정규용] 25F14 25F15</t>
    </r>
    <r>
      <rPr>
        <b/>
        <sz val="10"/>
        <color rgb="FFFF0000"/>
        <rFont val="맑은 고딕"/>
        <family val="3"/>
        <charset val="129"/>
      </rPr>
      <t xml:space="preserve"> 25GF2 25GF3
(증설중)</t>
    </r>
    <phoneticPr fontId="162" type="noConversion"/>
  </si>
  <si>
    <t>EPDPPC2509004</t>
  </si>
  <si>
    <t>ECN2025121451</t>
  </si>
  <si>
    <t>DP 1037783
255/50R20V XL W340A 04 L B - HK</t>
  </si>
  <si>
    <t>중량개선 Spec</t>
  </si>
  <si>
    <t>Capa</t>
  </si>
  <si>
    <t>3125</t>
  </si>
  <si>
    <t>25H87
25H88</t>
  </si>
  <si>
    <t>25.09.11
25.09.18</t>
  </si>
  <si>
    <t>25.10.21
25.10.21</t>
  </si>
  <si>
    <t>HAKJIN LEE</t>
  </si>
  <si>
    <t>2748</t>
  </si>
  <si>
    <t>[DS] 255/50R20V XL W340A X-Spec 발행</t>
  </si>
  <si>
    <t>DSKT1037783X00001</t>
  </si>
  <si>
    <t>14</t>
  </si>
  <si>
    <t>102905591~102905604</t>
  </si>
  <si>
    <t>726</t>
  </si>
  <si>
    <t>2240.0</t>
  </si>
  <si>
    <t>759</t>
  </si>
  <si>
    <t>DR75045</t>
  </si>
  <si>
    <t>262</t>
  </si>
  <si>
    <t>DN69406</t>
  </si>
  <si>
    <t>426</t>
  </si>
  <si>
    <t>445</t>
  </si>
  <si>
    <t>600</t>
  </si>
  <si>
    <t>FX27503</t>
  </si>
  <si>
    <t>FHB0042</t>
  </si>
  <si>
    <t>FX27883</t>
  </si>
  <si>
    <t>CE09V12</t>
  </si>
  <si>
    <t>78AH762</t>
  </si>
  <si>
    <t>PCR Model Project</t>
  </si>
  <si>
    <t>EPDPPC2509187</t>
  </si>
  <si>
    <t>ECN2025122990</t>
  </si>
  <si>
    <t>DP 1033181
235/40R19W XL IH01 04 L B 6 HK</t>
  </si>
  <si>
    <t>4125</t>
  </si>
  <si>
    <t>22J03
22J04
23848</t>
  </si>
  <si>
    <t>47M
47M
47M</t>
  </si>
  <si>
    <t>25.12.18
25.12.18
24.04.22</t>
  </si>
  <si>
    <t>DP
DP
DP</t>
  </si>
  <si>
    <t>Use
Use
Ware</t>
  </si>
  <si>
    <t>CQP54</t>
  </si>
  <si>
    <t>DEOG KYO JUNG</t>
  </si>
  <si>
    <t>77-1095</t>
  </si>
  <si>
    <t>[DS] 235/40R19W XL IH01 X-Spec 발행</t>
  </si>
  <si>
    <t>Model Dev.</t>
  </si>
  <si>
    <t>DSKT1033181X00037</t>
  </si>
  <si>
    <t>32</t>
  </si>
  <si>
    <t>102915231~102915262</t>
  </si>
  <si>
    <t>235/40R19W XL</t>
  </si>
  <si>
    <t>528</t>
  </si>
  <si>
    <t>1950.0</t>
  </si>
  <si>
    <t>664.8</t>
  </si>
  <si>
    <t>8.3</t>
  </si>
  <si>
    <t>DR73039</t>
  </si>
  <si>
    <t>210</t>
  </si>
  <si>
    <t>254</t>
  </si>
  <si>
    <t>DN68330</t>
  </si>
  <si>
    <t>318</t>
  </si>
  <si>
    <t>FY24692</t>
  </si>
  <si>
    <t>335</t>
  </si>
  <si>
    <t>FS00463</t>
  </si>
  <si>
    <t>550</t>
  </si>
  <si>
    <t>FHB0044</t>
  </si>
  <si>
    <t>FX27266</t>
  </si>
  <si>
    <t>205</t>
  </si>
  <si>
    <t>JP0(5)0</t>
  </si>
  <si>
    <t>CE01W12</t>
  </si>
  <si>
    <t>68AH766</t>
  </si>
  <si>
    <t>EPDPPC2509193</t>
  </si>
  <si>
    <t>ECN2025122989</t>
  </si>
  <si>
    <t>DP 1036584
235/60R20H XL IW41A 04 L B 8 HK</t>
  </si>
  <si>
    <t>68DH + 3분 연장 가류</t>
  </si>
  <si>
    <t>24S96
24S97</t>
  </si>
  <si>
    <t>51M
51M</t>
  </si>
  <si>
    <t>25.04.01
24.11.20</t>
  </si>
  <si>
    <t>25.04.01
24.11.21</t>
  </si>
  <si>
    <t>25.04.01
24.12.03</t>
  </si>
  <si>
    <t>CQP94</t>
  </si>
  <si>
    <t>[DS] 235/60R20H XL IW41A X-Spec 발행</t>
  </si>
  <si>
    <t>DSKT1036584X00009</t>
  </si>
  <si>
    <t>102915719~102915730</t>
  </si>
  <si>
    <t>235/60R20H XL</t>
  </si>
  <si>
    <t>746</t>
  </si>
  <si>
    <t>2320.0</t>
  </si>
  <si>
    <t>786.2</t>
  </si>
  <si>
    <t>DR75065</t>
  </si>
  <si>
    <t>DN69231</t>
  </si>
  <si>
    <t>B1005</t>
  </si>
  <si>
    <t>160</t>
  </si>
  <si>
    <t>FY25095</t>
  </si>
  <si>
    <t>435</t>
  </si>
  <si>
    <t>FX30397</t>
  </si>
  <si>
    <t>610</t>
  </si>
  <si>
    <t>FHB0033</t>
  </si>
  <si>
    <t>GU29315</t>
  </si>
  <si>
    <t>CE02W17</t>
  </si>
  <si>
    <t>68DH1063</t>
  </si>
  <si>
    <t>EPDPPC2509179</t>
  </si>
  <si>
    <t>ECN2025121454</t>
  </si>
  <si>
    <t>DP 1037667
225/35R19W XL W340 04 L B - HK</t>
  </si>
  <si>
    <t>재시험</t>
  </si>
  <si>
    <t>3425</t>
  </si>
  <si>
    <t>25M87
25M88</t>
  </si>
  <si>
    <t>25.08.27
25.08.27</t>
  </si>
  <si>
    <t>[DS] 225/35R19V XL W340 X-SPEC 발행</t>
  </si>
  <si>
    <t>DSKT1037667X00001</t>
  </si>
  <si>
    <t>102914769~102914782</t>
  </si>
  <si>
    <t>225/35R19W XL</t>
  </si>
  <si>
    <t>472</t>
  </si>
  <si>
    <t>637.4</t>
  </si>
  <si>
    <t>DR75062</t>
  </si>
  <si>
    <t>204</t>
  </si>
  <si>
    <t>242</t>
  </si>
  <si>
    <t>DN69429</t>
  </si>
  <si>
    <t>FY25096</t>
  </si>
  <si>
    <t>350</t>
  </si>
  <si>
    <t>315</t>
  </si>
  <si>
    <t>FS00809</t>
  </si>
  <si>
    <t>FHB0005</t>
  </si>
  <si>
    <t>FX27873</t>
  </si>
  <si>
    <t>GU28246</t>
  </si>
  <si>
    <t>AH210</t>
  </si>
  <si>
    <t>BG25BU</t>
  </si>
  <si>
    <t>CA04Z14</t>
  </si>
  <si>
    <t>63KF835</t>
  </si>
  <si>
    <t>EPDPPC2509151</t>
  </si>
  <si>
    <t>ECN2025121816</t>
  </si>
  <si>
    <t>DP 1037813
235/50R17V XL W340 04 L B - HK</t>
  </si>
  <si>
    <t>재시험용, 168℃ 가류</t>
  </si>
  <si>
    <t>3725</t>
  </si>
  <si>
    <t>25P53
25P54</t>
  </si>
  <si>
    <t>25.10.20
25.10.20</t>
  </si>
  <si>
    <t>25.10.23
25.10.23</t>
  </si>
  <si>
    <t>25.11.27
25.11.27</t>
  </si>
  <si>
    <t>Subin Choi</t>
  </si>
  <si>
    <t>1100</t>
  </si>
  <si>
    <t>[DS] 235/50R17V XL W340 X-Spec 발행</t>
  </si>
  <si>
    <t>DSKT1037813X00001</t>
  </si>
  <si>
    <t>102912503~102912516</t>
  </si>
  <si>
    <t>235/50R17V XL</t>
  </si>
  <si>
    <t>668</t>
  </si>
  <si>
    <t>1945.0</t>
  </si>
  <si>
    <t>664</t>
  </si>
  <si>
    <t>DR74980</t>
  </si>
  <si>
    <t>198</t>
  </si>
  <si>
    <t>DN69422</t>
  </si>
  <si>
    <t>388</t>
  </si>
  <si>
    <t>FY24517</t>
  </si>
  <si>
    <t>405</t>
  </si>
  <si>
    <t>FX23123</t>
  </si>
  <si>
    <t>FX23174</t>
  </si>
  <si>
    <t>GU28137</t>
  </si>
  <si>
    <t>GW21958</t>
  </si>
  <si>
    <t>EPDPPC2509188</t>
  </si>
  <si>
    <t>ECN2025122398</t>
  </si>
  <si>
    <t>DP 1038787
225/55R19V LH01 04 L B - LF</t>
  </si>
  <si>
    <t>12월 31일 입고 예정</t>
  </si>
  <si>
    <t>0726</t>
  </si>
  <si>
    <t>2026.01.07</t>
  </si>
  <si>
    <t>OK</t>
  </si>
  <si>
    <t>25EM2
25EM3</t>
  </si>
  <si>
    <t>-
-</t>
  </si>
  <si>
    <t>Making
Making</t>
  </si>
  <si>
    <t>CQP90</t>
  </si>
  <si>
    <t>SEOYOUN LIM</t>
  </si>
  <si>
    <t>042-724-2694</t>
  </si>
  <si>
    <t>(IP→DS) 225/55R19V LH01 1023959→1038787 X00-Spec Issue</t>
  </si>
  <si>
    <t>DSKT1038787X00000</t>
  </si>
  <si>
    <t>102915291~102915302</t>
  </si>
  <si>
    <t>LH01</t>
  </si>
  <si>
    <t>2135.0</t>
  </si>
  <si>
    <t>727</t>
  </si>
  <si>
    <t>7.8</t>
  </si>
  <si>
    <t>DR75064</t>
  </si>
  <si>
    <t>196</t>
  </si>
  <si>
    <t>246</t>
  </si>
  <si>
    <t>DN69431</t>
  </si>
  <si>
    <t>FD24366</t>
  </si>
  <si>
    <t>FHB0288</t>
  </si>
  <si>
    <t>ES10259</t>
  </si>
  <si>
    <t>FX27989</t>
  </si>
  <si>
    <t>GU28155</t>
  </si>
  <si>
    <t>SUV &amp; LT Expansion Project</t>
  </si>
  <si>
    <t>EPDPPC2509113</t>
  </si>
  <si>
    <t>ECN2025120456</t>
  </si>
  <si>
    <t>DP 1038859
275/55R20T PC05 04 L B - HK</t>
  </si>
  <si>
    <t>25DH1
25DH2</t>
  </si>
  <si>
    <t>25.12.17
25.12.17</t>
  </si>
  <si>
    <t>BYUNG JAE LEE</t>
  </si>
  <si>
    <t>042-724-1212</t>
  </si>
  <si>
    <t>[DM] 275/55R20T PC05 X-Spec 발행</t>
  </si>
  <si>
    <t>2025-11R01223-10401-0080</t>
  </si>
  <si>
    <t>21011181</t>
  </si>
  <si>
    <t>DMKT1038859X00000</t>
  </si>
  <si>
    <t>102911284~102911295</t>
  </si>
  <si>
    <t>275/55R20T</t>
  </si>
  <si>
    <t>PC05</t>
  </si>
  <si>
    <t>834</t>
  </si>
  <si>
    <t>2365.0</t>
  </si>
  <si>
    <t>809</t>
  </si>
  <si>
    <t>10.3</t>
  </si>
  <si>
    <t>DR75053</t>
  </si>
  <si>
    <t>298</t>
  </si>
  <si>
    <t>DN69416</t>
  </si>
  <si>
    <t>484</t>
  </si>
  <si>
    <t>FY24970</t>
  </si>
  <si>
    <t>495</t>
  </si>
  <si>
    <t>FR03466</t>
  </si>
  <si>
    <t>680</t>
  </si>
  <si>
    <t>FD23261</t>
  </si>
  <si>
    <t>FHB0522</t>
  </si>
  <si>
    <t>FX31676</t>
  </si>
  <si>
    <t>GU29808</t>
  </si>
  <si>
    <t>BH245</t>
  </si>
  <si>
    <t>BG18AN</t>
  </si>
  <si>
    <t>78AH830</t>
  </si>
  <si>
    <t>EPDPLT2508975</t>
  </si>
  <si>
    <t>ECN2025120470</t>
  </si>
  <si>
    <t>DP 2022673
LT275/55R20 PC05 08 L B - HK</t>
  </si>
  <si>
    <t>0226</t>
  </si>
  <si>
    <t>2025.12.28</t>
  </si>
  <si>
    <t>25DG4
25DG5</t>
  </si>
  <si>
    <t>CQU73</t>
  </si>
  <si>
    <t>[DM] LT275/55R20 PC05 X-Spec 발행</t>
  </si>
  <si>
    <t>DMKT2022673X00000</t>
  </si>
  <si>
    <t>102904078~102904091</t>
  </si>
  <si>
    <t>LT275/55R20</t>
  </si>
  <si>
    <t>08</t>
  </si>
  <si>
    <t>850</t>
  </si>
  <si>
    <t>2325.0</t>
  </si>
  <si>
    <t>810</t>
  </si>
  <si>
    <t>DR75043</t>
  </si>
  <si>
    <t>292</t>
  </si>
  <si>
    <t>DN67648</t>
  </si>
  <si>
    <t>FY25532</t>
  </si>
  <si>
    <t>1.6</t>
  </si>
  <si>
    <t>505</t>
  </si>
  <si>
    <t>FR03639</t>
  </si>
  <si>
    <t>ET11006</t>
  </si>
  <si>
    <t>710</t>
  </si>
  <si>
    <t>FW02356</t>
  </si>
  <si>
    <t>DN56899</t>
  </si>
  <si>
    <t>CQB86</t>
  </si>
  <si>
    <t>FH25277</t>
  </si>
  <si>
    <t>ES12003</t>
  </si>
  <si>
    <t>FY21857</t>
  </si>
  <si>
    <t>CQC83</t>
  </si>
  <si>
    <t>FH25278</t>
  </si>
  <si>
    <t>GU29497</t>
  </si>
  <si>
    <t>GW22395</t>
  </si>
  <si>
    <t>BU118</t>
  </si>
  <si>
    <t>1634</t>
  </si>
  <si>
    <t>BG0450</t>
  </si>
  <si>
    <t>CE50Z25</t>
  </si>
  <si>
    <t>50CJ1494</t>
  </si>
  <si>
    <t>EPDPPC2508972</t>
  </si>
  <si>
    <t>ECN2025120447</t>
  </si>
  <si>
    <t>DP 1038853
265/70R16T PC05 04 L B - HK</t>
  </si>
  <si>
    <t>4825</t>
  </si>
  <si>
    <t>25DH9
25DJ1</t>
  </si>
  <si>
    <t>25.12.22
25.12.22</t>
  </si>
  <si>
    <t>[DS] 265/70R16T PC05 X-Spec 발행</t>
  </si>
  <si>
    <t>DSKT1038853X00000</t>
  </si>
  <si>
    <t>102903546~102903559</t>
  </si>
  <si>
    <t>265/70R16T</t>
  </si>
  <si>
    <t>984</t>
  </si>
  <si>
    <t>2260.0</t>
  </si>
  <si>
    <t>777.6</t>
  </si>
  <si>
    <t>DR71991</t>
  </si>
  <si>
    <t>DN69405</t>
  </si>
  <si>
    <t>FY24911</t>
  </si>
  <si>
    <t>1.1</t>
  </si>
  <si>
    <t>545</t>
  </si>
  <si>
    <t>FR02899</t>
  </si>
  <si>
    <t>750</t>
  </si>
  <si>
    <t>FW02181</t>
  </si>
  <si>
    <t>FH24988</t>
  </si>
  <si>
    <t>FX30296</t>
  </si>
  <si>
    <t>GU28569</t>
  </si>
  <si>
    <t>GW66006</t>
  </si>
  <si>
    <t>BB315</t>
  </si>
  <si>
    <t>1289</t>
  </si>
  <si>
    <t>BD0850</t>
  </si>
  <si>
    <t>CE09L13</t>
  </si>
  <si>
    <t>78AH791</t>
  </si>
  <si>
    <t>EPDPLT2509153</t>
  </si>
  <si>
    <t>ECN2025120465</t>
  </si>
  <si>
    <t>DP 2022670
LT265/70R18 PC05 10 L B - HK</t>
  </si>
  <si>
    <t>2026.01.04</t>
  </si>
  <si>
    <t>25DH5
25DH6</t>
  </si>
  <si>
    <t>51S
51S</t>
  </si>
  <si>
    <t>[DM] LT265/70R18 PC05 X-Spec 발행</t>
  </si>
  <si>
    <t>DMKT2022670X00000</t>
  </si>
  <si>
    <t>102913678~102913689</t>
  </si>
  <si>
    <t>LT265/70R18</t>
  </si>
  <si>
    <t>970</t>
  </si>
  <si>
    <t>2385.0</t>
  </si>
  <si>
    <t>828.6</t>
  </si>
  <si>
    <t>12.5</t>
  </si>
  <si>
    <t>DR75058</t>
  </si>
  <si>
    <t>DN69425</t>
  </si>
  <si>
    <t>FY25559</t>
  </si>
  <si>
    <t>1.8</t>
  </si>
  <si>
    <t>FR03504</t>
  </si>
  <si>
    <t>780</t>
  </si>
  <si>
    <t>FW02375</t>
  </si>
  <si>
    <t>FHB0175</t>
  </si>
  <si>
    <t>ES20427</t>
  </si>
  <si>
    <t>FH24381</t>
  </si>
  <si>
    <t>GU29791</t>
  </si>
  <si>
    <t>GW22184</t>
  </si>
  <si>
    <t>1475</t>
  </si>
  <si>
    <t>BE45AI</t>
  </si>
  <si>
    <t>65KJX19</t>
  </si>
  <si>
    <t>65KJ1193</t>
  </si>
  <si>
    <t>EPDPLT2509155</t>
  </si>
  <si>
    <t>ECN2025120572</t>
  </si>
  <si>
    <t>DP 2022682
LT265/65R18 PC05 10 L B - HK</t>
  </si>
  <si>
    <t>25EK9
25EM1</t>
  </si>
  <si>
    <t>[DM] LT265/65R18 PC05 X-SPEC 발행</t>
  </si>
  <si>
    <t>DMKT2022682X00000</t>
  </si>
  <si>
    <t>102913690~102913701</t>
  </si>
  <si>
    <t>LT265/65R18</t>
  </si>
  <si>
    <t>912</t>
  </si>
  <si>
    <t>2310.0</t>
  </si>
  <si>
    <t>800</t>
  </si>
  <si>
    <t>DR75059</t>
  </si>
  <si>
    <t>214</t>
  </si>
  <si>
    <t>270</t>
  </si>
  <si>
    <t>DN69144</t>
  </si>
  <si>
    <t>482</t>
  </si>
  <si>
    <t>FY25503</t>
  </si>
  <si>
    <t>FR03551</t>
  </si>
  <si>
    <t>FW02587</t>
  </si>
  <si>
    <t>570</t>
  </si>
  <si>
    <t>FHB0124</t>
  </si>
  <si>
    <t>FH24385</t>
  </si>
  <si>
    <t>BG20AP</t>
  </si>
  <si>
    <t>65KJH19</t>
  </si>
  <si>
    <t>65KJ1166</t>
  </si>
  <si>
    <t>EPDPPC2509154</t>
  </si>
  <si>
    <t>ECN2025120457</t>
  </si>
  <si>
    <t>DP 1038860
275/60R20T PC05 04 L B - HK</t>
  </si>
  <si>
    <t>25DH3
25DH4</t>
  </si>
  <si>
    <t>25.12.18
25.12.18</t>
  </si>
  <si>
    <t>[DM] 275/60R20T PC05 X-Spec 발행</t>
  </si>
  <si>
    <t>DMKT1038860X00000</t>
  </si>
  <si>
    <t>102913716~102913727</t>
  </si>
  <si>
    <t>275/60R20T</t>
  </si>
  <si>
    <t>914</t>
  </si>
  <si>
    <t>2440.0</t>
  </si>
  <si>
    <t>836.4</t>
  </si>
  <si>
    <t>DR75034</t>
  </si>
  <si>
    <t>B1001</t>
  </si>
  <si>
    <t>290</t>
  </si>
  <si>
    <t>DN68598</t>
  </si>
  <si>
    <t>B1005,B1006</t>
  </si>
  <si>
    <t>514</t>
  </si>
  <si>
    <t>FR03970</t>
  </si>
  <si>
    <t>FW00694</t>
  </si>
  <si>
    <t>FHB0375</t>
  </si>
  <si>
    <t>FX31176</t>
  </si>
  <si>
    <t>GU29287</t>
  </si>
  <si>
    <t>BH215</t>
  </si>
  <si>
    <t>CE09N14</t>
  </si>
  <si>
    <t>78AH859</t>
  </si>
  <si>
    <t>13</t>
  </si>
  <si>
    <t>EPDPLT2508080</t>
  </si>
  <si>
    <t>ECN2025102866</t>
  </si>
  <si>
    <t>DP 2022657
195/75R16C RA58 10 L B - HK</t>
  </si>
  <si>
    <t>Mold Air Vent Hole 개조 중
10P.R. 규격 식입, 168도 저온가류 적용 필요</t>
  </si>
  <si>
    <t>DP 2Ply LV : H103 #2B/T Min. NG</t>
  </si>
  <si>
    <t>4725</t>
  </si>
  <si>
    <t>2025.11.24</t>
  </si>
  <si>
    <t>24Q04
24Q05</t>
  </si>
  <si>
    <t>25.11.19
25.11.19</t>
  </si>
  <si>
    <t>25.11.20
25.11.20</t>
  </si>
  <si>
    <t>25.11.26
25.11.26</t>
  </si>
  <si>
    <t>CQT95</t>
  </si>
  <si>
    <t>CHANHWI PARK</t>
  </si>
  <si>
    <t>82-42-724-1244</t>
  </si>
  <si>
    <t>[JS→DP] 195/75R16C 10P RA58 (2022127→2022657)</t>
  </si>
  <si>
    <t>DPKT2022657X00000</t>
  </si>
  <si>
    <t>102870232~102870241</t>
  </si>
  <si>
    <t>195/75R16C</t>
  </si>
  <si>
    <t>RA58</t>
  </si>
  <si>
    <t>2010.0</t>
  </si>
  <si>
    <t>696.8</t>
  </si>
  <si>
    <t>DR74910</t>
  </si>
  <si>
    <t>F</t>
  </si>
  <si>
    <t>DN69281</t>
  </si>
  <si>
    <t>FY25695</t>
  </si>
  <si>
    <t>FW02579</t>
  </si>
  <si>
    <t>ET10216</t>
  </si>
  <si>
    <t>FR03898</t>
  </si>
  <si>
    <t>FHB0135</t>
  </si>
  <si>
    <t>FH25070</t>
  </si>
  <si>
    <t>GU28682</t>
  </si>
  <si>
    <t>GW66005</t>
  </si>
  <si>
    <t>1285</t>
  </si>
  <si>
    <t>CA02N15</t>
  </si>
  <si>
    <t>68KF924</t>
  </si>
  <si>
    <t>EPDPLT2508177</t>
  </si>
  <si>
    <t>ECN2025102771</t>
  </si>
  <si>
    <t>DP 2022660
225/75R16C RA58 10 L B - HK</t>
  </si>
  <si>
    <t>Mold Air Vent Hold 개조 중
10P.R. 규격 식입</t>
  </si>
  <si>
    <t>DP 2Ply LV : H103 BDC 1945mm</t>
  </si>
  <si>
    <t>2025.12.01</t>
  </si>
  <si>
    <t>24Q28
24Q29</t>
  </si>
  <si>
    <t>25.12.03
25.12.03</t>
  </si>
  <si>
    <t>25.12.12
25.12.12</t>
  </si>
  <si>
    <t>(JS-&gt;DP) 225/75R16C RA58 2022137-&gt;2022660 X00-spec issue</t>
  </si>
  <si>
    <t>DPKT2022660X00000</t>
  </si>
  <si>
    <t>102874858~102874867</t>
  </si>
  <si>
    <t>225/75R16C</t>
  </si>
  <si>
    <t>2145.0</t>
  </si>
  <si>
    <t>739.8</t>
  </si>
  <si>
    <t>9.5</t>
  </si>
  <si>
    <t>DR74946</t>
  </si>
  <si>
    <t>226</t>
  </si>
  <si>
    <t>DN69296</t>
  </si>
  <si>
    <t>FY25691</t>
  </si>
  <si>
    <t>FW01691</t>
  </si>
  <si>
    <t>660</t>
  </si>
  <si>
    <t>FR03423</t>
  </si>
  <si>
    <t>FHB0183</t>
  </si>
  <si>
    <t>FH25132</t>
  </si>
  <si>
    <t>B50750</t>
  </si>
  <si>
    <t>CE09X15</t>
  </si>
  <si>
    <t>78AH952</t>
  </si>
  <si>
    <t>15</t>
  </si>
  <si>
    <t>EPDPPC2508948</t>
  </si>
  <si>
    <t>ECN2025121286</t>
  </si>
  <si>
    <t>DP 1030901
P195/65R15H PH46 04 L B - HK</t>
  </si>
  <si>
    <t>Mold KP에서 수리 후 DP 입고 예정</t>
  </si>
  <si>
    <t>3325</t>
  </si>
  <si>
    <t>05388
05389</t>
  </si>
  <si>
    <t>MINYONG YOON</t>
  </si>
  <si>
    <t>76-5415</t>
  </si>
  <si>
    <t>(DS→DP) P195/65R15H PH46 1030901 X01 Spec issue</t>
  </si>
  <si>
    <t>DPKT1030901X00001</t>
  </si>
  <si>
    <t>102902271~102902280</t>
  </si>
  <si>
    <t>P195/65R15H</t>
  </si>
  <si>
    <t>1825.0</t>
  </si>
  <si>
    <t>632.8</t>
  </si>
  <si>
    <t>9.4</t>
  </si>
  <si>
    <t>DR57780</t>
  </si>
  <si>
    <t>166</t>
  </si>
  <si>
    <t>216</t>
  </si>
  <si>
    <t>DN69402</t>
  </si>
  <si>
    <t>144</t>
  </si>
  <si>
    <t>FA29476</t>
  </si>
  <si>
    <t>FX27532</t>
  </si>
  <si>
    <t>520</t>
  </si>
  <si>
    <t>FH23557</t>
  </si>
  <si>
    <t>FX25954</t>
  </si>
  <si>
    <t>AD225</t>
  </si>
  <si>
    <t>CE09W09</t>
  </si>
  <si>
    <t>78AH584</t>
  </si>
  <si>
    <t>16</t>
  </si>
  <si>
    <t>EPDPLT2509140</t>
  </si>
  <si>
    <t>ECN2025122406</t>
  </si>
  <si>
    <t>DP 2022628
195/70R15C RA58 08 L B - HK</t>
  </si>
  <si>
    <t>24Q30
24Q31</t>
  </si>
  <si>
    <t>25.11.25
25.11.25</t>
  </si>
  <si>
    <t>HYUNGIN CHOI</t>
  </si>
  <si>
    <t>042-724-2690</t>
  </si>
  <si>
    <t>(JS→DS) [195/70R15C] [RA58 8ply] [2022114→2022628] X03-spec issue</t>
  </si>
  <si>
    <t>DSKT2022628X00003</t>
  </si>
  <si>
    <t>102911949~102911958</t>
  </si>
  <si>
    <t>195/70R15C</t>
  </si>
  <si>
    <t>684</t>
  </si>
  <si>
    <t>1880.0</t>
  </si>
  <si>
    <t>651.8</t>
  </si>
  <si>
    <t>DR74914</t>
  </si>
  <si>
    <t>162</t>
  </si>
  <si>
    <t>DN69272</t>
  </si>
  <si>
    <t>354</t>
  </si>
  <si>
    <t>FY25628</t>
  </si>
  <si>
    <t>FW02577</t>
  </si>
  <si>
    <t>FHB0152</t>
  </si>
  <si>
    <t>FH23974</t>
  </si>
  <si>
    <t>GU28633</t>
  </si>
  <si>
    <t>GW56006</t>
  </si>
  <si>
    <t>BB215</t>
  </si>
  <si>
    <t>CA02Z15</t>
  </si>
  <si>
    <t>68KF895</t>
  </si>
  <si>
    <t>17</t>
  </si>
  <si>
    <t>EPDPPC2509206</t>
  </si>
  <si>
    <t>ECN2025121487</t>
  </si>
  <si>
    <t>DP 1028488
225/45R17W XL K135 04 L B - HK</t>
  </si>
  <si>
    <t>1월 5일 입고 예정</t>
  </si>
  <si>
    <t>4925</t>
  </si>
  <si>
    <t>2026.01.12</t>
  </si>
  <si>
    <t>20G30&lt;br/&gt;20G31</t>
  </si>
  <si>
    <t>CQP37</t>
  </si>
  <si>
    <t>(KP→DS) 225/45R17W XL K135 1028488 X00-Spec issue</t>
  </si>
  <si>
    <t>DSKT1028488X00000</t>
  </si>
  <si>
    <t>102916022~102916031</t>
  </si>
  <si>
    <t>225/45R17W XL</t>
  </si>
  <si>
    <t>K135</t>
  </si>
  <si>
    <t>554</t>
  </si>
  <si>
    <t>1835.0</t>
  </si>
  <si>
    <t>629.8</t>
  </si>
  <si>
    <t>DR75068</t>
  </si>
  <si>
    <t>DN69434</t>
  </si>
  <si>
    <t>334</t>
  </si>
  <si>
    <t>FY24849</t>
  </si>
  <si>
    <t>FD23257</t>
  </si>
  <si>
    <t>FHB0003</t>
  </si>
  <si>
    <t>FX26252</t>
  </si>
  <si>
    <t>GU28198</t>
  </si>
  <si>
    <t>GW21957</t>
  </si>
  <si>
    <t>1383</t>
  </si>
  <si>
    <t>미반영 사유</t>
    <phoneticPr fontId="161" type="noConversion"/>
  </si>
  <si>
    <t>이학진</t>
  </si>
  <si>
    <t>RE/DS H139</t>
  </si>
  <si>
    <t>[정규용] 25H87 25H88</t>
  </si>
  <si>
    <t>최수빈</t>
  </si>
  <si>
    <t>RE/DS H154</t>
  </si>
  <si>
    <t>DN69440</t>
  </si>
  <si>
    <t>[정규용] 25P53 25P54</t>
  </si>
  <si>
    <t>BE43AI</t>
  </si>
  <si>
    <t>168℃ 가류</t>
  </si>
  <si>
    <t>김노연</t>
  </si>
  <si>
    <t>[정규용] 25M87 25M88</t>
  </si>
  <si>
    <t>이병재</t>
  </si>
  <si>
    <t>DM</t>
  </si>
  <si>
    <t>RE/DM H107</t>
  </si>
  <si>
    <t>U73</t>
  </si>
  <si>
    <t>H107 C/C Turn-Up 68%</t>
  </si>
  <si>
    <t>최형인</t>
  </si>
  <si>
    <t>JF505
P2000D/2</t>
  </si>
  <si>
    <t>RE/DS H152</t>
  </si>
  <si>
    <t>T95</t>
  </si>
  <si>
    <t>U35
(F)</t>
  </si>
  <si>
    <t>[정규용] 24Q30 24Q31</t>
  </si>
  <si>
    <t>[정규용] 25DH5 25DH6
(신제작중)</t>
  </si>
  <si>
    <t>51S</t>
  </si>
  <si>
    <t>임서윤</t>
  </si>
  <si>
    <t>RE/DS H142</t>
  </si>
  <si>
    <t>P37</t>
  </si>
  <si>
    <t>[정규용] 20G30 20G31
(개조중, KP, 미반출)</t>
    <phoneticPr fontId="162" type="noConversion"/>
  </si>
  <si>
    <t>BE49AI</t>
  </si>
  <si>
    <t>JF5
P2000D/2</t>
  </si>
  <si>
    <t>[정규용] 25EM2 25EM3
(신제작중)</t>
  </si>
  <si>
    <t>현용 생산 有</t>
    <phoneticPr fontId="161" type="noConversion"/>
  </si>
  <si>
    <r>
      <t>P</t>
    </r>
    <r>
      <rPr>
        <sz val="10"/>
        <color theme="1"/>
        <rFont val="맑은 고딕"/>
        <family val="2"/>
        <charset val="129"/>
        <scheme val="minor"/>
      </rPr>
      <t>94 2주차 성형 진행</t>
    </r>
    <phoneticPr fontId="161" type="noConversion"/>
  </si>
  <si>
    <r>
      <t>H</t>
    </r>
    <r>
      <rPr>
        <sz val="10"/>
        <color theme="1"/>
        <rFont val="맑은 고딕"/>
        <family val="2"/>
        <charset val="129"/>
        <scheme val="minor"/>
      </rPr>
      <t>107 18" 생산 중</t>
    </r>
    <phoneticPr fontId="161" type="noConversion"/>
  </si>
  <si>
    <r>
      <t xml:space="preserve">생산 </t>
    </r>
    <r>
      <rPr>
        <sz val="10"/>
        <color theme="1"/>
        <rFont val="맑은 고딕"/>
        <family val="2"/>
        <charset val="129"/>
        <scheme val="minor"/>
      </rPr>
      <t>Grouping (BDC)</t>
    </r>
    <phoneticPr fontId="161" type="noConversion"/>
  </si>
  <si>
    <t>H103 #2 B/T 제약, H112 Grouping (BDC),
H193 Album Car (Silica), H192 C/C Drum 상이</t>
    <phoneticPr fontId="161" type="noConversion"/>
  </si>
  <si>
    <t>H103 H112 Grouping (BDC),
H193 Album Car (Silica), H192 C/C Drum 상이</t>
    <phoneticPr fontId="161" type="noConversion"/>
  </si>
  <si>
    <r>
      <t>H</t>
    </r>
    <r>
      <rPr>
        <sz val="10"/>
        <color theme="1"/>
        <rFont val="맑은 고딕"/>
        <family val="2"/>
        <charset val="129"/>
        <scheme val="minor"/>
      </rPr>
      <t>112 인치교체 Grouping BDC),
H115 Racing, H182 H183 2-Ply</t>
    </r>
    <phoneticPr fontId="161" type="noConversion"/>
  </si>
  <si>
    <t>-</t>
    <phoneticPr fontId="162" type="noConversion"/>
  </si>
  <si>
    <t>◎ 시험용 계획 변경 사유</t>
    <phoneticPr fontId="161" type="noConversion"/>
  </si>
  <si>
    <t>◎ 양시 계획 변경 사유</t>
    <phoneticPr fontId="161" type="noConversion"/>
  </si>
  <si>
    <t>시험/양시</t>
    <phoneticPr fontId="161" type="noConversion"/>
  </si>
  <si>
    <t>최초 반영 주차</t>
    <phoneticPr fontId="161" type="noConversion"/>
  </si>
  <si>
    <t>최종 반영 주차</t>
    <phoneticPr fontId="161" type="noConversion"/>
  </si>
  <si>
    <t>사유</t>
    <phoneticPr fontId="161" type="noConversion"/>
  </si>
  <si>
    <t>Competition Tire 1 Project</t>
  </si>
  <si>
    <t>EPDPPC2509264</t>
  </si>
  <si>
    <t>ECN2025123699</t>
  </si>
  <si>
    <t>DP 1038581
280/660R18 Z207 04 L B Q HK</t>
  </si>
  <si>
    <t>Z221 생산일정 이후에 시작품 제조 요청드립니다.</t>
  </si>
  <si>
    <t>[Special] 33도 벨트</t>
  </si>
  <si>
    <t>2026.01.16</t>
  </si>
  <si>
    <t>10A16
10A17</t>
  </si>
  <si>
    <t>48M
48M</t>
  </si>
  <si>
    <t>25.04.18
25.04.18</t>
  </si>
  <si>
    <t>CQF53</t>
  </si>
  <si>
    <t>YUJIN HUR</t>
  </si>
  <si>
    <t>042-724-1737</t>
  </si>
  <si>
    <t>[DP] 280/660R18 Z207 USE Q X-Spec Issue</t>
  </si>
  <si>
    <t>Quality Improvement</t>
  </si>
  <si>
    <t>DPKT1038581X00001</t>
  </si>
  <si>
    <t>22</t>
  </si>
  <si>
    <t>102918472~102918493</t>
  </si>
  <si>
    <t>280/660R18</t>
  </si>
  <si>
    <t>Z207</t>
  </si>
  <si>
    <t>Q</t>
  </si>
  <si>
    <t>1946.0</t>
  </si>
  <si>
    <t>657.6</t>
  </si>
  <si>
    <t>6.2</t>
  </si>
  <si>
    <t>DR72284</t>
  </si>
  <si>
    <t>264</t>
  </si>
  <si>
    <t>300</t>
  </si>
  <si>
    <t>DN69450</t>
  </si>
  <si>
    <t>236</t>
  </si>
  <si>
    <t>FA29724</t>
  </si>
  <si>
    <t>475</t>
  </si>
  <si>
    <t>FX28047</t>
  </si>
  <si>
    <t>625</t>
  </si>
  <si>
    <t>FX29625</t>
  </si>
  <si>
    <t>FJ22980</t>
  </si>
  <si>
    <t>33</t>
  </si>
  <si>
    <t>FY24179</t>
  </si>
  <si>
    <t>FX31860</t>
  </si>
  <si>
    <t>255</t>
  </si>
  <si>
    <t>GU28798</t>
  </si>
  <si>
    <t>GW22005</t>
  </si>
  <si>
    <t>DH220</t>
  </si>
  <si>
    <t>1466</t>
  </si>
  <si>
    <t>EPDPPC2509268</t>
  </si>
  <si>
    <t>ECN2025123704</t>
  </si>
  <si>
    <t>DP 1038585
320/710R18 Z207 04 L B Q HK</t>
  </si>
  <si>
    <t>21695
21696</t>
  </si>
  <si>
    <t>[DP] 320/710R18 Z207 USE Q X-Spec Issue</t>
  </si>
  <si>
    <t>DPKT1038585X00000</t>
  </si>
  <si>
    <t>102918500~102918521</t>
  </si>
  <si>
    <t>320/710R18</t>
  </si>
  <si>
    <t>2089.0</t>
  </si>
  <si>
    <t>702.6</t>
  </si>
  <si>
    <t>DR72282</t>
  </si>
  <si>
    <t>DN67305</t>
  </si>
  <si>
    <t>145</t>
  </si>
  <si>
    <t>285</t>
  </si>
  <si>
    <t>FX28035</t>
  </si>
  <si>
    <t>720</t>
  </si>
  <si>
    <t>FX30609</t>
  </si>
  <si>
    <t>FJ22983</t>
  </si>
  <si>
    <t>FX30830</t>
  </si>
  <si>
    <t>GU26850</t>
  </si>
  <si>
    <t>AH250</t>
  </si>
  <si>
    <t>성형 Grouping (BDC ↑)</t>
  </si>
  <si>
    <t>Mold 검수일 : 01/14</t>
  </si>
  <si>
    <t>CE55Q24</t>
  </si>
  <si>
    <t>55CJ1442</t>
  </si>
  <si>
    <t>Ware
Ware
Ware</t>
  </si>
  <si>
    <t>Summer &amp; AS Expansion Project</t>
  </si>
  <si>
    <t>EPDPPC2509141</t>
  </si>
  <si>
    <t>ECN2025122267</t>
  </si>
  <si>
    <t>DP 1035194
235/55ZR20W XL K137A 04 L B - HK</t>
  </si>
  <si>
    <t>24520
24521</t>
  </si>
  <si>
    <t>25.08.13
25.08.13</t>
  </si>
  <si>
    <t>Chi Hyung Ihn</t>
  </si>
  <si>
    <t>82-42-724-1456</t>
  </si>
  <si>
    <t>[DM] K137A 235/55ZR20W XL X-Spec (TOS→SOT 전환 시험용)</t>
  </si>
  <si>
    <t>DMKT1035194X00001</t>
  </si>
  <si>
    <t>102912009~102912020</t>
  </si>
  <si>
    <t>235/55ZR20W XL</t>
  </si>
  <si>
    <t>K137A</t>
  </si>
  <si>
    <t>716</t>
  </si>
  <si>
    <t>2245.0</t>
  </si>
  <si>
    <t>761.4</t>
  </si>
  <si>
    <t>DR75055</t>
  </si>
  <si>
    <t>DN69418</t>
  </si>
  <si>
    <t>416</t>
  </si>
  <si>
    <t>FY24833</t>
  </si>
  <si>
    <t>425</t>
  </si>
  <si>
    <t>FX29832</t>
  </si>
  <si>
    <t>FD23661</t>
  </si>
  <si>
    <t>FX27880</t>
  </si>
  <si>
    <t>GU29455</t>
  </si>
  <si>
    <t>DT235</t>
  </si>
  <si>
    <t>BG03BV</t>
  </si>
  <si>
    <t>CE09M12</t>
  </si>
  <si>
    <t>78AH738</t>
  </si>
  <si>
    <t>EPDPPC2509235</t>
  </si>
  <si>
    <t>ECN2025123192</t>
  </si>
  <si>
    <t>DP 1022658
245/50R20V H452 04 L B H HK</t>
  </si>
  <si>
    <t>Mold 검사 완료</t>
  </si>
  <si>
    <t>2026.01.13</t>
  </si>
  <si>
    <t>19N15&lt;br/&gt;19N18&lt;br/&gt;19N19&lt;br/&gt;22965</t>
  </si>
  <si>
    <t>CQP53</t>
  </si>
  <si>
    <t>(KP→DM) 245/50R20V H452 1022658 X00-Spec Issue.</t>
  </si>
  <si>
    <t>DMKT1022658X00000</t>
  </si>
  <si>
    <t>102917366~102917375</t>
  </si>
  <si>
    <t>245/50R20V</t>
  </si>
  <si>
    <t>H452</t>
  </si>
  <si>
    <t>H</t>
  </si>
  <si>
    <t>694</t>
  </si>
  <si>
    <t>2185.0</t>
  </si>
  <si>
    <t>DR75074</t>
  </si>
  <si>
    <t>256</t>
  </si>
  <si>
    <t>DN69445</t>
  </si>
  <si>
    <t>404</t>
  </si>
  <si>
    <t>FX23798</t>
  </si>
  <si>
    <t>FN00441</t>
  </si>
  <si>
    <t>FH23228</t>
  </si>
  <si>
    <t>FX27894</t>
  </si>
  <si>
    <t>CE09V11</t>
  </si>
  <si>
    <t>78AH699</t>
  </si>
  <si>
    <t>EPDPPC2509174</t>
  </si>
  <si>
    <t>ECN2025122434</t>
  </si>
  <si>
    <t>DP 1035193
245/50R20V XL K137A 04 L B - HK</t>
  </si>
  <si>
    <t>23P18
23P19</t>
  </si>
  <si>
    <t>25.01.03
25.01.03</t>
  </si>
  <si>
    <t>25.01.06
25.01.06</t>
  </si>
  <si>
    <t>[DM] K137A 245/50R20V XL X-Spec (TOS→SOT 전환 시험용)</t>
  </si>
  <si>
    <t>DMKT1035193X00000</t>
  </si>
  <si>
    <t>102914239~102914250</t>
  </si>
  <si>
    <t>245/50R20V XL</t>
  </si>
  <si>
    <t>702</t>
  </si>
  <si>
    <t>2210.0</t>
  </si>
  <si>
    <t>749.4</t>
  </si>
  <si>
    <t>DR75061</t>
  </si>
  <si>
    <t>DN69428</t>
  </si>
  <si>
    <t>412</t>
  </si>
  <si>
    <t>FX22860</t>
  </si>
  <si>
    <t>FD23750</t>
  </si>
  <si>
    <t>FHB0035</t>
  </si>
  <si>
    <t>FX27999</t>
  </si>
  <si>
    <t>CE09W11</t>
  </si>
  <si>
    <t>78AH705</t>
  </si>
  <si>
    <t>EPDPPC2509180</t>
  </si>
  <si>
    <t>ECN2025122829</t>
  </si>
  <si>
    <t>DP 1036835
255/50ZR20Y XL K137 04 L B - HK</t>
  </si>
  <si>
    <t>25255
25256</t>
  </si>
  <si>
    <t>25.12.10
25.12.10</t>
  </si>
  <si>
    <t>[DM] K137 255/50ZR20Y XL X-Spec (TOS→SOT 전환 시험용)</t>
  </si>
  <si>
    <t>DMKT1036835X00005</t>
  </si>
  <si>
    <t>102914836~102914847</t>
  </si>
  <si>
    <t>255/50ZR20Y XL</t>
  </si>
  <si>
    <t>2230.0</t>
  </si>
  <si>
    <t>758</t>
  </si>
  <si>
    <t>DR75063</t>
  </si>
  <si>
    <t>268</t>
  </si>
  <si>
    <t>DN69430</t>
  </si>
  <si>
    <t>FD24224</t>
  </si>
  <si>
    <t>FHB0037</t>
  </si>
  <si>
    <t>FX29063</t>
  </si>
  <si>
    <t>CE09W12</t>
  </si>
  <si>
    <t>78AH766</t>
  </si>
  <si>
    <t>Mono-Ply 대경 : H112 H114 성형 Grouping (BDC↑)</t>
  </si>
  <si>
    <t>Racing</t>
    <phoneticPr fontId="161" type="noConversion"/>
  </si>
  <si>
    <t>정덕교</t>
  </si>
  <si>
    <t>01/12 월</t>
  </si>
  <si>
    <t>RE/DM H101</t>
  </si>
  <si>
    <t>[정규용] 25DH1 25DH2
(신제작중(입고대기중))</t>
  </si>
  <si>
    <t>51M</t>
  </si>
  <si>
    <t>01/13 화</t>
  </si>
  <si>
    <t>[정규용] 25EK9 25EM1
(신제작중)</t>
  </si>
  <si>
    <t>[정규용] 25DH3 25DH4
(신제작중(입고대기중))</t>
  </si>
  <si>
    <t>01/14 수</t>
  </si>
  <si>
    <t>P94</t>
  </si>
  <si>
    <t>[정규용] 24S96 24S97</t>
  </si>
  <si>
    <t>2차 양시 NG (DS)
단면 확보 필요</t>
  </si>
  <si>
    <t>P53</t>
  </si>
  <si>
    <t>[정규용] 19N15 19N18 19N19 22965
(개조중, KP)</t>
  </si>
  <si>
    <t>허유진</t>
  </si>
  <si>
    <t>01/15 목</t>
  </si>
  <si>
    <t>RE/DP H103</t>
  </si>
  <si>
    <t>F53</t>
  </si>
  <si>
    <t>33도 벨트</t>
  </si>
  <si>
    <t>[정규용] 10A16 10A17</t>
  </si>
  <si>
    <t>BE0545</t>
  </si>
  <si>
    <t>48M</t>
  </si>
  <si>
    <t>[정규용] 21695 21696</t>
  </si>
  <si>
    <r>
      <t>S</t>
    </r>
    <r>
      <rPr>
        <sz val="10"/>
        <color theme="1"/>
        <rFont val="맑은 고딕"/>
        <family val="2"/>
        <charset val="129"/>
        <scheme val="minor"/>
      </rPr>
      <t>OT 전환 규격 (기술팀 담당)</t>
    </r>
    <phoneticPr fontId="161" type="noConversion"/>
  </si>
  <si>
    <t>H193 Album Car (Silica), H192 C/C Drum 상이</t>
    <phoneticPr fontId="161" type="noConversion"/>
  </si>
  <si>
    <t>PPDPPC2509258</t>
  </si>
  <si>
    <t>ECN2025123687</t>
  </si>
  <si>
    <t>DP 1038719
260/610R16 F200 04 L B Q HK</t>
  </si>
  <si>
    <t>23Q60
23Q61</t>
  </si>
  <si>
    <t>25.10.27
25.10.27</t>
  </si>
  <si>
    <t>CQF84</t>
  </si>
  <si>
    <t>JUNGHUN SON</t>
  </si>
  <si>
    <t>042-724-1250</t>
  </si>
  <si>
    <t>[DP] Radical 타이어 후륜 이관 개발 양시 평가용(260/610R16 F200 Q)</t>
  </si>
  <si>
    <t>DPKT1038719T00000</t>
  </si>
  <si>
    <t>260/610R16</t>
  </si>
  <si>
    <t>F200</t>
  </si>
  <si>
    <t>1808.0</t>
  </si>
  <si>
    <t>604</t>
  </si>
  <si>
    <t>3.5</t>
  </si>
  <si>
    <t>DR74738</t>
  </si>
  <si>
    <t>296</t>
  </si>
  <si>
    <t>DN69097</t>
  </si>
  <si>
    <t>FA29774</t>
  </si>
  <si>
    <t>FX31447</t>
  </si>
  <si>
    <t>FX30610</t>
  </si>
  <si>
    <t>FH25387</t>
  </si>
  <si>
    <t>FX27747</t>
  </si>
  <si>
    <t>245</t>
  </si>
  <si>
    <t>GU28691</t>
  </si>
  <si>
    <t>GW55012</t>
  </si>
  <si>
    <t>AD235</t>
  </si>
  <si>
    <t>F84</t>
  </si>
  <si>
    <t>[정규용] 23Q60 23Q61</t>
  </si>
  <si>
    <t>BD39AI</t>
  </si>
  <si>
    <t>Final Ver.</t>
    <phoneticPr fontId="161" type="noConversion"/>
  </si>
  <si>
    <t>245/50R20V</t>
    <phoneticPr fontId="162" type="noConversion"/>
  </si>
  <si>
    <r>
      <t>개발자 요청</t>
    </r>
    <r>
      <rPr>
        <sz val="10"/>
        <color theme="1"/>
        <rFont val="맑은 고딕"/>
        <family val="2"/>
        <charset val="129"/>
        <scheme val="minor"/>
      </rPr>
      <t xml:space="preserve"> 미진행 (현용 생산 有)</t>
    </r>
    <phoneticPr fontId="161" type="noConversion"/>
  </si>
  <si>
    <r>
      <t>M</t>
    </r>
    <r>
      <rPr>
        <sz val="10"/>
        <color theme="1"/>
        <rFont val="맑은 고딕"/>
        <family val="2"/>
        <charset val="129"/>
        <scheme val="minor"/>
      </rPr>
      <t>old 입고 지연 01/14 검수</t>
    </r>
    <phoneticPr fontId="161" type="noConversion"/>
  </si>
  <si>
    <t>* 어린이날</t>
    <phoneticPr fontId="161" type="noConversion"/>
  </si>
  <si>
    <t>* 대체공휴일</t>
    <phoneticPr fontId="161" type="noConversion"/>
  </si>
  <si>
    <t>* 선거</t>
    <phoneticPr fontId="161" type="noConversion"/>
  </si>
  <si>
    <t>* 한글날</t>
    <phoneticPr fontId="161" type="noConversion"/>
  </si>
  <si>
    <t>Spec. 변경 사항 (초안)</t>
    <phoneticPr fontId="161" type="noConversion"/>
  </si>
  <si>
    <r>
      <t>H</t>
    </r>
    <r>
      <rPr>
        <sz val="10"/>
        <color theme="1"/>
        <rFont val="맑은 고딕"/>
        <family val="2"/>
        <charset val="129"/>
        <scheme val="minor"/>
      </rPr>
      <t xml:space="preserve">112 Grouping (BDC), </t>
    </r>
    <r>
      <rPr>
        <sz val="10"/>
        <color theme="1"/>
        <rFont val="맑은 고딕"/>
        <family val="2"/>
        <charset val="129"/>
        <scheme val="minor"/>
      </rPr>
      <t>H182 H183 2-Ply</t>
    </r>
    <phoneticPr fontId="161" type="noConversion"/>
  </si>
  <si>
    <t>초안 최초 송부</t>
    <phoneticPr fontId="161" type="noConversion"/>
  </si>
  <si>
    <t>최종안 최초 송부</t>
    <phoneticPr fontId="161" type="noConversion"/>
  </si>
  <si>
    <t>DOT</t>
    <phoneticPr fontId="161" type="noConversion"/>
  </si>
  <si>
    <t>Ver. 1</t>
  </si>
  <si>
    <t>Ver. 1</t>
    <phoneticPr fontId="161" type="noConversion"/>
  </si>
  <si>
    <t>Ver. 2</t>
  </si>
  <si>
    <t>Ver. 2</t>
    <phoneticPr fontId="161" type="noConversion"/>
  </si>
  <si>
    <t>Ver. 3</t>
  </si>
  <si>
    <t>Ver. 3</t>
    <phoneticPr fontId="161" type="noConversion"/>
  </si>
  <si>
    <t>Ver. 4</t>
  </si>
  <si>
    <t>Ver. 4</t>
    <phoneticPr fontId="161" type="noConversion"/>
  </si>
  <si>
    <t>Ver. 5</t>
  </si>
  <si>
    <t>Ver. 5</t>
    <phoneticPr fontId="161" type="noConversion"/>
  </si>
  <si>
    <t>Ver. 6</t>
  </si>
  <si>
    <t>Ver. 6</t>
    <phoneticPr fontId="161" type="noConversion"/>
  </si>
  <si>
    <t>Ver. 7</t>
  </si>
  <si>
    <t>Ver. 7</t>
    <phoneticPr fontId="161" type="noConversion"/>
  </si>
  <si>
    <t>Ver. 8</t>
  </si>
  <si>
    <t>Ver. 8</t>
    <phoneticPr fontId="161" type="noConversion"/>
  </si>
  <si>
    <t>Ver. 9</t>
  </si>
  <si>
    <t>Ver. 9</t>
    <phoneticPr fontId="161" type="noConversion"/>
  </si>
  <si>
    <t>Ver. 10</t>
  </si>
  <si>
    <t>Ver. 10</t>
    <phoneticPr fontId="161" type="noConversion"/>
  </si>
  <si>
    <t>F24</t>
    <phoneticPr fontId="162" type="noConversion"/>
  </si>
  <si>
    <t>DR75078</t>
    <phoneticPr fontId="162" type="noConversion"/>
  </si>
  <si>
    <t>DN69451</t>
    <phoneticPr fontId="162" type="noConversion"/>
  </si>
  <si>
    <r>
      <t>R</t>
    </r>
    <r>
      <rPr>
        <sz val="10"/>
        <color theme="1"/>
        <rFont val="맑은 고딕"/>
        <family val="2"/>
        <charset val="129"/>
        <scheme val="minor"/>
      </rPr>
      <t>acing S/W 변경</t>
    </r>
    <phoneticPr fontId="161" type="noConversion"/>
  </si>
  <si>
    <t>-</t>
    <phoneticPr fontId="161" type="noConversion"/>
  </si>
  <si>
    <t>Racing 생산 계획 변경 (01/17~)</t>
    <phoneticPr fontId="162" type="noConversion"/>
  </si>
  <si>
    <r>
      <t>R</t>
    </r>
    <r>
      <rPr>
        <sz val="8"/>
        <color theme="1"/>
        <rFont val="맑은 고딕"/>
        <family val="3"/>
        <charset val="129"/>
        <scheme val="minor"/>
      </rPr>
      <t>acing 생산 계획 변경</t>
    </r>
    <phoneticPr fontId="161" type="noConversion"/>
  </si>
  <si>
    <t>Racing 생산 계획 변경 (3주차 진행)</t>
    <phoneticPr fontId="161" type="noConversion"/>
  </si>
  <si>
    <r>
      <t>S</t>
    </r>
    <r>
      <rPr>
        <sz val="10"/>
        <color theme="1"/>
        <rFont val="맑은 고딕"/>
        <family val="2"/>
        <charset val="129"/>
        <scheme val="minor"/>
      </rPr>
      <t>FT 40mm 발행 -&gt; 60mm 변경</t>
    </r>
    <phoneticPr fontId="161" type="noConversion"/>
  </si>
  <si>
    <t>생산 Grouping</t>
    <phoneticPr fontId="161" type="noConversion"/>
  </si>
  <si>
    <t>T02</t>
  </si>
  <si>
    <t>RE/DS H135</t>
  </si>
  <si>
    <t>[정규용] 25D23 25D24
(개조중)</t>
  </si>
  <si>
    <t>X</t>
    <phoneticPr fontId="162" type="noConversion"/>
  </si>
  <si>
    <r>
      <t xml:space="preserve">생산 </t>
    </r>
    <r>
      <rPr>
        <sz val="9"/>
        <color theme="1"/>
        <rFont val="맑은 고딕"/>
        <family val="3"/>
        <charset val="129"/>
        <scheme val="minor"/>
      </rPr>
      <t>Grouping 변경</t>
    </r>
    <phoneticPr fontId="161" type="noConversion"/>
  </si>
  <si>
    <t>H107 18" 생산 중</t>
  </si>
  <si>
    <t>25.12.30
25.12.30</t>
  </si>
  <si>
    <t>25.12.31
25.12.31</t>
  </si>
  <si>
    <t>EPDPPC2508769</t>
  </si>
  <si>
    <t>ECN2025112434</t>
  </si>
  <si>
    <t>DP 1035223
225/50ZR18Y XL K137A 04 L B - HK</t>
  </si>
  <si>
    <t>KP 정규 생산(~2주차) 후, 몰드 임대 예정</t>
  </si>
  <si>
    <t>4325</t>
  </si>
  <si>
    <t>0326</t>
  </si>
  <si>
    <t>2026.01.19</t>
  </si>
  <si>
    <t>23K96&lt;br/&gt;23K97</t>
  </si>
  <si>
    <t>(KP→DS) 225/50ZR18Y XL 04 K137A 1035223 X02-Spec Issue</t>
  </si>
  <si>
    <t>DSKT1035223X00002</t>
  </si>
  <si>
    <t>102894105~102894116</t>
  </si>
  <si>
    <t>225/50ZR18Y XL</t>
  </si>
  <si>
    <t>618</t>
  </si>
  <si>
    <t>1985.0</t>
  </si>
  <si>
    <t>DR75009</t>
  </si>
  <si>
    <t>202</t>
  </si>
  <si>
    <t>DN69053</t>
  </si>
  <si>
    <t>368</t>
  </si>
  <si>
    <t>FY24820</t>
  </si>
  <si>
    <t>385</t>
  </si>
  <si>
    <t>FX26760</t>
  </si>
  <si>
    <t>FH23629</t>
  </si>
  <si>
    <t>FX28671</t>
  </si>
  <si>
    <t>GU28444</t>
  </si>
  <si>
    <t>DT220</t>
  </si>
  <si>
    <t>BE46AI</t>
  </si>
  <si>
    <t>CE09K11</t>
  </si>
  <si>
    <t>78AH665</t>
  </si>
  <si>
    <t>PI Innovation Team</t>
  </si>
  <si>
    <t>EPDPPC2509256</t>
  </si>
  <si>
    <t>ECN2025121882</t>
  </si>
  <si>
    <t>DP 1027947
245/45R18W XL K135 04 L B Q HK</t>
  </si>
  <si>
    <t>0426</t>
  </si>
  <si>
    <t>2026.01.26</t>
  </si>
  <si>
    <t>24892&lt;br/&gt;24893</t>
  </si>
  <si>
    <t>(KP→DS) [245/45R18W XL] [K135] [1027947] X00-spec issue</t>
  </si>
  <si>
    <t>DSKT1027947X00000</t>
  </si>
  <si>
    <t>102918211~102918222</t>
  </si>
  <si>
    <t>245/45R18W XL</t>
  </si>
  <si>
    <t>1970.0</t>
  </si>
  <si>
    <t>DR75076</t>
  </si>
  <si>
    <t>DN69449</t>
  </si>
  <si>
    <t>FY24753</t>
  </si>
  <si>
    <t>FX26757</t>
  </si>
  <si>
    <t>630</t>
  </si>
  <si>
    <t>GU28436</t>
  </si>
  <si>
    <t>BE0145</t>
  </si>
  <si>
    <t>CE09X12</t>
  </si>
  <si>
    <t>78AH772</t>
  </si>
  <si>
    <t>H193 Album Type : T95 (Full Silica)</t>
  </si>
  <si>
    <r>
      <t>L</t>
    </r>
    <r>
      <rPr>
        <sz val="10"/>
        <color theme="1"/>
        <rFont val="맑은 고딕"/>
        <family val="2"/>
        <charset val="129"/>
        <scheme val="minor"/>
      </rPr>
      <t>S Group 변경 (C/C Drum)</t>
    </r>
    <phoneticPr fontId="161" type="noConversion"/>
  </si>
  <si>
    <t>Receive</t>
  </si>
  <si>
    <t>생산 Grouping</t>
  </si>
  <si>
    <t>26.01.05
26.01.05</t>
  </si>
  <si>
    <t>26.01.06
26.01.06</t>
  </si>
  <si>
    <t>Remodel
Remodel</t>
  </si>
  <si>
    <t>Motorsports Marketing Department</t>
  </si>
  <si>
    <t>16" Racing 생산 계획 01/17~</t>
  </si>
  <si>
    <t>CE01L17</t>
  </si>
  <si>
    <t>68AH1030</t>
  </si>
  <si>
    <t>SUV &amp; LT Development Team</t>
  </si>
  <si>
    <t>PPDPLT2600040</t>
  </si>
  <si>
    <t>ECN2026010097</t>
  </si>
  <si>
    <t>DP 2022562
LT305/55R20 LC02 12 L B - LF</t>
  </si>
  <si>
    <t>H107 LT 18" 생산 중</t>
  </si>
  <si>
    <t>25F08
25F09</t>
  </si>
  <si>
    <t>25.10.30
25.10.30</t>
  </si>
  <si>
    <t>25.11.03
25.11.03</t>
  </si>
  <si>
    <t>YOUNGGI YOON</t>
  </si>
  <si>
    <t>2729</t>
  </si>
  <si>
    <t>[DM] LC02 LT305/55R20 T-Spec issue (Back EC 개선)</t>
  </si>
  <si>
    <t>DMKT2022562T00002</t>
  </si>
  <si>
    <t>LT305/55R20</t>
  </si>
  <si>
    <t>LC02</t>
  </si>
  <si>
    <t>2405.0</t>
  </si>
  <si>
    <t>843.4</t>
  </si>
  <si>
    <t>DR75084</t>
  </si>
  <si>
    <t>310</t>
  </si>
  <si>
    <t>DN69455</t>
  </si>
  <si>
    <t>522</t>
  </si>
  <si>
    <t>FY25490</t>
  </si>
  <si>
    <t>FR03752</t>
  </si>
  <si>
    <t>FX31506</t>
  </si>
  <si>
    <t>740</t>
  </si>
  <si>
    <t>FW02312</t>
  </si>
  <si>
    <t>FH25366</t>
  </si>
  <si>
    <t>265</t>
  </si>
  <si>
    <t>FH25367</t>
  </si>
  <si>
    <t>GU29498</t>
  </si>
  <si>
    <t>GW22393</t>
  </si>
  <si>
    <t>1638</t>
  </si>
  <si>
    <t>BG44BP</t>
  </si>
  <si>
    <t>CE50Z29</t>
  </si>
  <si>
    <t>50CJ1739</t>
  </si>
  <si>
    <t>PPDPLT2509341</t>
  </si>
  <si>
    <t>ECN2025120467</t>
  </si>
  <si>
    <t>DP 2022671
LT275/65R18 PC05 10 L B - HK</t>
  </si>
  <si>
    <t>25DH7
25DH8</t>
  </si>
  <si>
    <t>25.12.23
25.12.23</t>
  </si>
  <si>
    <t>[DM] LT275/65R18 PC05 T-Spec 발행</t>
  </si>
  <si>
    <t>DMKT2022671T00000</t>
  </si>
  <si>
    <t>LT275/65R18</t>
  </si>
  <si>
    <t>942</t>
  </si>
  <si>
    <t>2340.0</t>
  </si>
  <si>
    <t>814.4</t>
  </si>
  <si>
    <t>DR73864</t>
  </si>
  <si>
    <t>286</t>
  </si>
  <si>
    <t>DN68460</t>
  </si>
  <si>
    <t>502</t>
  </si>
  <si>
    <t>FY25488</t>
  </si>
  <si>
    <t>535</t>
  </si>
  <si>
    <t>FR03531</t>
  </si>
  <si>
    <t>FW02306</t>
  </si>
  <si>
    <t>GU29560</t>
  </si>
  <si>
    <t>GW22201</t>
  </si>
  <si>
    <t>1479</t>
  </si>
  <si>
    <t>BE58BU</t>
  </si>
  <si>
    <t>CE50Q25</t>
  </si>
  <si>
    <t>50CJ1512</t>
  </si>
  <si>
    <t>PPDPLT2509342</t>
  </si>
  <si>
    <t>ECN2025120569</t>
  </si>
  <si>
    <t>DP 2022674
LT275/60R20 PC05 08 L B - HK</t>
  </si>
  <si>
    <t>25DK9
25DM1</t>
  </si>
  <si>
    <t>[DM] LT275/60R20 PC05 T-SPEC 발행</t>
  </si>
  <si>
    <t>DMKT2022674T00000</t>
  </si>
  <si>
    <t>LT275/60R20</t>
  </si>
  <si>
    <t>900</t>
  </si>
  <si>
    <t>DR73000</t>
  </si>
  <si>
    <t>282</t>
  </si>
  <si>
    <t>DN67574</t>
  </si>
  <si>
    <t>FY25558</t>
  </si>
  <si>
    <t>515</t>
  </si>
  <si>
    <t>FW02369</t>
  </si>
  <si>
    <t>FH24844</t>
  </si>
  <si>
    <t>FH24845</t>
  </si>
  <si>
    <t>CE50T25</t>
  </si>
  <si>
    <t>50CJ1542</t>
  </si>
  <si>
    <t>PPDPLT2600019</t>
  </si>
  <si>
    <t>ECN2025123852</t>
  </si>
  <si>
    <t>DP 2022563
LT275/65R20 PW90C 10 L B - PB</t>
  </si>
  <si>
    <t>25P59
25P60</t>
  </si>
  <si>
    <t>25.10.24
25.10.24</t>
  </si>
  <si>
    <t>Do Hyoung Kim</t>
  </si>
  <si>
    <t>042-724-2816</t>
  </si>
  <si>
    <t>[DM] LT275/65R20 PW90C T-SPEC 발행</t>
  </si>
  <si>
    <t>DMKT2022563T00000</t>
  </si>
  <si>
    <t>Stud(P)</t>
  </si>
  <si>
    <t>LT275/65R20</t>
  </si>
  <si>
    <t>PW90C</t>
  </si>
  <si>
    <t>PB</t>
  </si>
  <si>
    <t>924</t>
  </si>
  <si>
    <t>2485.0</t>
  </si>
  <si>
    <t>864.4</t>
  </si>
  <si>
    <t>DR75083</t>
  </si>
  <si>
    <t>232</t>
  </si>
  <si>
    <t>288</t>
  </si>
  <si>
    <t>DN69454</t>
  </si>
  <si>
    <t>494</t>
  </si>
  <si>
    <t>FR03502</t>
  </si>
  <si>
    <t>770</t>
  </si>
  <si>
    <t>FX31520</t>
  </si>
  <si>
    <t>FW02292</t>
  </si>
  <si>
    <t>CE50H27</t>
  </si>
  <si>
    <t>50CJ1636</t>
  </si>
  <si>
    <t>Winter &amp; All Weather Expansion Development Team</t>
  </si>
  <si>
    <t>PPDPPC2509234</t>
  </si>
  <si>
    <t>ECN2025123191</t>
  </si>
  <si>
    <t>DP 1037717
255/50R21H XL W340 04 L B - HK</t>
  </si>
  <si>
    <t>조건부협의 반영 재양시규격</t>
  </si>
  <si>
    <t>25D10
25D11</t>
  </si>
  <si>
    <t>25.06.16
25.06.16</t>
  </si>
  <si>
    <t>25.06.19
25.06.19</t>
  </si>
  <si>
    <t>25.06.25
25.06.25</t>
  </si>
  <si>
    <t>[DS] 255/50R21H XL W340 T-Spec 발행</t>
  </si>
  <si>
    <t>DSKT1037717T00001</t>
  </si>
  <si>
    <t>255/50R21H XL</t>
  </si>
  <si>
    <t>783.6</t>
  </si>
  <si>
    <t>DR75073</t>
  </si>
  <si>
    <t>DN67924</t>
  </si>
  <si>
    <t>GU29210</t>
  </si>
  <si>
    <t>BJ19AI</t>
  </si>
  <si>
    <t>CE01Z13</t>
  </si>
  <si>
    <t>68AH780</t>
  </si>
  <si>
    <t>PPDPPC2509340</t>
  </si>
  <si>
    <t>ECN2025120454</t>
  </si>
  <si>
    <t>DP 1038858
275/65R18T PC05 04 L B - HK</t>
  </si>
  <si>
    <t>25DJ8
25DJ9</t>
  </si>
  <si>
    <t>25.12.19
25.12.19</t>
  </si>
  <si>
    <t>[DM] 275/65R18T PC05 T-Spec 발행</t>
  </si>
  <si>
    <t>DMKT1038858T00000</t>
  </si>
  <si>
    <t>275/65R18T</t>
  </si>
  <si>
    <t>934</t>
  </si>
  <si>
    <t>2380.0</t>
  </si>
  <si>
    <t>815</t>
  </si>
  <si>
    <t>DN69393</t>
  </si>
  <si>
    <t>FY24764</t>
  </si>
  <si>
    <t>FR00622</t>
  </si>
  <si>
    <t>FW00420</t>
  </si>
  <si>
    <t>FH24264</t>
  </si>
  <si>
    <t>FX28355</t>
  </si>
  <si>
    <t>GU27657</t>
  </si>
  <si>
    <t>CE09W13</t>
  </si>
  <si>
    <t>78AH823</t>
  </si>
  <si>
    <t>손정훈</t>
  </si>
  <si>
    <t>01/19 월</t>
  </si>
  <si>
    <t>윤영기</t>
  </si>
  <si>
    <t>30
(100)</t>
  </si>
  <si>
    <t>[정규용] 25F08 25F09</t>
  </si>
  <si>
    <t>T01</t>
  </si>
  <si>
    <t>01/20 화</t>
  </si>
  <si>
    <t>[정규용] 25D10 25D11</t>
  </si>
  <si>
    <t>김도형</t>
  </si>
  <si>
    <t>01/21 수</t>
  </si>
  <si>
    <t>[정규용] 25P59 25P60</t>
  </si>
  <si>
    <t>01/23 금</t>
  </si>
  <si>
    <t>B1001</t>
    <phoneticPr fontId="162" type="noConversion"/>
  </si>
  <si>
    <t>B1005</t>
    <phoneticPr fontId="162" type="noConversion"/>
  </si>
  <si>
    <r>
      <rPr>
        <sz val="10"/>
        <rFont val="맑은 고딕"/>
        <family val="3"/>
        <charset val="129"/>
      </rPr>
      <t>▶ 내구 2(Cut포함), RR 1
▶ Bp't O</t>
    </r>
    <r>
      <rPr>
        <b/>
        <sz val="10"/>
        <color rgb="FF0000FF"/>
        <rFont val="맑은 고딕"/>
        <family val="3"/>
        <charset val="129"/>
      </rPr>
      <t xml:space="preserve">
H107 C/C Turn-Up 68%</t>
    </r>
    <phoneticPr fontId="162" type="noConversion"/>
  </si>
  <si>
    <r>
      <t xml:space="preserve">[정규 SIDEMOLD] 
</t>
    </r>
    <r>
      <rPr>
        <b/>
        <sz val="10"/>
        <rFont val="맑은 고딕"/>
        <family val="3"/>
        <charset val="129"/>
      </rPr>
      <t>Tread 24J92 24J93</t>
    </r>
    <r>
      <rPr>
        <b/>
        <sz val="10"/>
        <color rgb="FFFF0000"/>
        <rFont val="맑은 고딕"/>
        <family val="3"/>
        <charset val="129"/>
      </rPr>
      <t xml:space="preserve">
Side 25DK9 25DM1
(신제작중)</t>
    </r>
    <phoneticPr fontId="162" type="noConversion"/>
  </si>
  <si>
    <t>H107 LT 20" 교체 (01/12 월)</t>
    <phoneticPr fontId="161" type="noConversion"/>
  </si>
  <si>
    <t>[정규용] 25DG4 25DG5</t>
  </si>
  <si>
    <t>박찬휘</t>
  </si>
  <si>
    <t>RE/DP H192</t>
  </si>
  <si>
    <t>[정규용] 24Q04 24Q05</t>
  </si>
  <si>
    <t>10PR / BIC 1285</t>
  </si>
  <si>
    <t>01/22 목</t>
  </si>
  <si>
    <t>[정규용] 24Q28 24Q29</t>
  </si>
  <si>
    <t>RE/DS H172</t>
  </si>
  <si>
    <t>[정규용] 23K96 23K97
(KP)</t>
  </si>
  <si>
    <t>KP 정규 생산(~2주차) 후, 몰드 임대 예정
Aramid JLB</t>
  </si>
  <si>
    <t>[정규용] 24892 24893
(개조중, KP</t>
  </si>
  <si>
    <t>225/55R18V XL</t>
    <phoneticPr fontId="162" type="noConversion"/>
  </si>
  <si>
    <t>W330A</t>
  </si>
  <si>
    <t>T16</t>
  </si>
  <si>
    <t>RE/DS H184</t>
    <phoneticPr fontId="162" type="noConversion"/>
  </si>
  <si>
    <t>P84</t>
  </si>
  <si>
    <t>DR73830</t>
  </si>
  <si>
    <t>B1003</t>
    <phoneticPr fontId="162" type="noConversion"/>
  </si>
  <si>
    <t>DN69029</t>
  </si>
  <si>
    <t>FY24879</t>
  </si>
  <si>
    <t>FD24284</t>
  </si>
  <si>
    <t>FHB0020</t>
  </si>
  <si>
    <t>FX27874</t>
  </si>
  <si>
    <t>18</t>
  </si>
  <si>
    <t>GU28921</t>
  </si>
  <si>
    <t>GW46405</t>
  </si>
  <si>
    <t>AT235+</t>
  </si>
  <si>
    <t>신우</t>
    <phoneticPr fontId="162" type="noConversion"/>
  </si>
  <si>
    <t>DP)PI PJT</t>
    <phoneticPr fontId="161" type="noConversion"/>
  </si>
  <si>
    <t>ETC</t>
    <phoneticPr fontId="161" type="noConversion"/>
  </si>
  <si>
    <t>ECN2026010445</t>
    <phoneticPr fontId="161" type="noConversion"/>
  </si>
  <si>
    <t>DSKT1026387T00016</t>
    <phoneticPr fontId="161" type="noConversion"/>
  </si>
  <si>
    <t>P2000D/2 1EA 추가</t>
    <phoneticPr fontId="161" type="noConversion"/>
  </si>
  <si>
    <t>RE Development Department</t>
    <phoneticPr fontId="161" type="noConversion"/>
  </si>
  <si>
    <t>ECN2026010432</t>
    <phoneticPr fontId="161" type="noConversion"/>
  </si>
  <si>
    <t>DSKT1038341T00001</t>
    <phoneticPr fontId="161" type="noConversion"/>
  </si>
  <si>
    <t>현지용</t>
  </si>
  <si>
    <t>2026010432</t>
  </si>
  <si>
    <t>1038341</t>
  </si>
  <si>
    <t>225/35ZR19Y XL</t>
    <phoneticPr fontId="162" type="noConversion"/>
  </si>
  <si>
    <t>LK12</t>
  </si>
  <si>
    <t>RE/DS H131</t>
    <phoneticPr fontId="162" type="noConversion"/>
  </si>
  <si>
    <t>DR75079</t>
  </si>
  <si>
    <t>B1008</t>
    <phoneticPr fontId="162" type="noConversion"/>
  </si>
  <si>
    <t>DN69297</t>
  </si>
  <si>
    <t>B1007</t>
    <phoneticPr fontId="162" type="noConversion"/>
  </si>
  <si>
    <t>FX25333</t>
  </si>
  <si>
    <t>FD24369</t>
  </si>
  <si>
    <t>FHB0063</t>
  </si>
  <si>
    <t>FX26253</t>
  </si>
  <si>
    <t>19</t>
  </si>
  <si>
    <t>[정규용] 25X38 25X39</t>
  </si>
  <si>
    <t>CA04L14</t>
  </si>
  <si>
    <t>45M</t>
    <phoneticPr fontId="162" type="noConversion"/>
  </si>
  <si>
    <t>GU29746</t>
  </si>
  <si>
    <t>GW22102</t>
  </si>
  <si>
    <t>AT110+</t>
  </si>
  <si>
    <t>HPW</t>
    <phoneticPr fontId="162" type="noConversion"/>
  </si>
  <si>
    <t>Spec. 변경 : S/W Ga. 보강
Spec. 변경 : 가류 Bladder 변경</t>
    <phoneticPr fontId="162" type="noConversion"/>
  </si>
  <si>
    <t>Racing B/D 변경</t>
    <phoneticPr fontId="161" type="noConversion"/>
  </si>
  <si>
    <t>DN69463</t>
    <phoneticPr fontId="162" type="noConversion"/>
  </si>
  <si>
    <t>S/W 변경</t>
    <phoneticPr fontId="162" type="noConversion"/>
  </si>
  <si>
    <r>
      <t>L</t>
    </r>
    <r>
      <rPr>
        <sz val="10"/>
        <color theme="1"/>
        <rFont val="맑은 고딕"/>
        <family val="2"/>
        <charset val="129"/>
        <scheme val="minor"/>
      </rPr>
      <t>C02 S/W 변경</t>
    </r>
    <phoneticPr fontId="161" type="noConversion"/>
  </si>
  <si>
    <t>Urgent</t>
    <phoneticPr fontId="161" type="noConversion"/>
  </si>
  <si>
    <t>ECN2026010524</t>
    <phoneticPr fontId="161" type="noConversion"/>
  </si>
  <si>
    <t>ECN2026010526</t>
    <phoneticPr fontId="161" type="noConversion"/>
  </si>
  <si>
    <t>DPKT1037535T00002</t>
    <phoneticPr fontId="161" type="noConversion"/>
  </si>
  <si>
    <t>DPKT1037534T00002</t>
    <phoneticPr fontId="161" type="noConversion"/>
  </si>
  <si>
    <t>T02</t>
    <phoneticPr fontId="162" type="noConversion"/>
  </si>
  <si>
    <t>[소속] M-Code : 사유</t>
    <phoneticPr fontId="161" type="noConversion"/>
  </si>
  <si>
    <t>[DP] 1026387 : 양시 계획 추가 (P2000D/2)</t>
    <phoneticPr fontId="161" type="noConversion"/>
  </si>
  <si>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rFont val="맑은 고딕"/>
        <family val="3"/>
        <charset val="129"/>
        <scheme val="minor"/>
      </rPr>
      <t xml:space="preserve"> 1037534 : S/W 변경 (Ga. 보강)
</t>
    </r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rFont val="맑은 고딕"/>
        <family val="3"/>
        <charset val="129"/>
        <scheme val="minor"/>
      </rPr>
      <t xml:space="preserve"> 1037535 : S/W 변경 (Ga. 보강)</t>
    </r>
    <phoneticPr fontId="161" type="noConversion"/>
  </si>
  <si>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rFont val="맑은 고딕"/>
        <family val="3"/>
        <charset val="129"/>
        <scheme val="minor"/>
      </rPr>
      <t xml:space="preserve"> 1037534 : 가류 Bladder 변경
</t>
    </r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rFont val="맑은 고딕"/>
        <family val="3"/>
        <charset val="129"/>
        <scheme val="minor"/>
      </rPr>
      <t xml:space="preserve"> 1037535 : 가류 Bladder 변경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</si>
  <si>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2022682 : Mold 입고 지연 (01/14 검수)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</si>
  <si>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1033181 : 미진행 (현용 생산 有)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</si>
  <si>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rFont val="맑은 고딕"/>
        <family val="3"/>
        <charset val="129"/>
        <scheme val="minor"/>
      </rPr>
      <t xml:space="preserve"> 1038341 : 양시 계획 추가 (LK12)
</t>
    </r>
    <r>
      <rPr>
        <b/>
        <sz val="10"/>
        <color rgb="FF008000"/>
        <rFont val="맑은 고딕"/>
        <family val="3"/>
        <charset val="129"/>
        <scheme val="minor"/>
      </rPr>
      <t xml:space="preserve">[RE] </t>
    </r>
    <r>
      <rPr>
        <b/>
        <sz val="10"/>
        <rFont val="맑은 고딕"/>
        <family val="3"/>
        <charset val="129"/>
        <scheme val="minor"/>
      </rPr>
      <t>2022562 : S/W 변경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</si>
  <si>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2022682 : 인치교체에 따른 일정 변경
(성형 먼저 진행, Mold 01/14일 입고)</t>
    </r>
    <phoneticPr fontId="161" type="noConversion"/>
  </si>
  <si>
    <t>PC05 성형 先 진행</t>
    <phoneticPr fontId="161" type="noConversion"/>
  </si>
  <si>
    <t>성형 먼저 진행, Mold 01/14 입고
PLC Error : 가류 BD 변경 BE58BU</t>
    <phoneticPr fontId="162" type="noConversion"/>
  </si>
  <si>
    <t>OE Development Department</t>
  </si>
  <si>
    <t>LT OE Development Team</t>
  </si>
  <si>
    <t>EPDPLT2600139</t>
  </si>
  <si>
    <t>ECN2026010593</t>
  </si>
  <si>
    <t>DP 2022595
235/65R16C VL01E 10 L B H HK</t>
  </si>
  <si>
    <t>BFT, SRFM, 155°C Applying</t>
  </si>
  <si>
    <t>25H81</t>
  </si>
  <si>
    <t>25.08.12</t>
  </si>
  <si>
    <t>25.08.18</t>
  </si>
  <si>
    <t>25.08.20</t>
  </si>
  <si>
    <t>CQP46
CXT96 053</t>
  </si>
  <si>
    <t>CQU36
CQU36</t>
  </si>
  <si>
    <t>CQS25
CQS25</t>
  </si>
  <si>
    <t>CQS24
CQS24</t>
  </si>
  <si>
    <t>CQB98
CQB98</t>
  </si>
  <si>
    <t>Taesan Kim</t>
  </si>
  <si>
    <t>1614</t>
  </si>
  <si>
    <t>Benz BR446 235/65R16C 121/119R VL01E 1S Sample (rebuild)</t>
  </si>
  <si>
    <t>OE New Dev.</t>
  </si>
  <si>
    <t>2025-11R01221-10401-0410</t>
  </si>
  <si>
    <t>21011219</t>
  </si>
  <si>
    <t>DSKT2022595X00018
DSKT2022595X00019</t>
  </si>
  <si>
    <t>25
25</t>
  </si>
  <si>
    <t>102925998~102926047</t>
  </si>
  <si>
    <t>235/65R16C
235/65R16C</t>
  </si>
  <si>
    <t>VL01E
VL01E</t>
  </si>
  <si>
    <t>10
10</t>
  </si>
  <si>
    <t>L
L</t>
  </si>
  <si>
    <t>B
B</t>
  </si>
  <si>
    <t>H
H</t>
  </si>
  <si>
    <t>HK
HK</t>
  </si>
  <si>
    <t>TREAD
TREAD</t>
  </si>
  <si>
    <t>784
784</t>
  </si>
  <si>
    <t>2060.0
2060.0</t>
  </si>
  <si>
    <t>708
708</t>
  </si>
  <si>
    <t>8.6
8.6</t>
  </si>
  <si>
    <t>DR75089
DRC6199</t>
  </si>
  <si>
    <t>New
New</t>
  </si>
  <si>
    <t>CQP46
CXT96</t>
  </si>
  <si>
    <t>CQU35
CQU35</t>
  </si>
  <si>
    <t>F
F</t>
  </si>
  <si>
    <t>202
202</t>
  </si>
  <si>
    <t>242
242</t>
  </si>
  <si>
    <t>DN69125
DN69125</t>
  </si>
  <si>
    <t>B1005
B1005</t>
  </si>
  <si>
    <t>180
180</t>
  </si>
  <si>
    <t>424
424</t>
  </si>
  <si>
    <t>FY25573
FY25573</t>
  </si>
  <si>
    <t>CQH61
CQH61</t>
  </si>
  <si>
    <t>475
475</t>
  </si>
  <si>
    <t>1.8
1.8</t>
  </si>
  <si>
    <t>CQC31
CQC31</t>
  </si>
  <si>
    <t>440
440</t>
  </si>
  <si>
    <t>0.5
0.5</t>
  </si>
  <si>
    <t>FR03032
FR03032</t>
  </si>
  <si>
    <t>ET10203
ET10203</t>
  </si>
  <si>
    <t>670
670</t>
  </si>
  <si>
    <t>90
90</t>
  </si>
  <si>
    <t>FW02469
FX26739</t>
  </si>
  <si>
    <t>510
510</t>
  </si>
  <si>
    <t>FY22532
FY22532</t>
  </si>
  <si>
    <t>CQC48
CQC48</t>
  </si>
  <si>
    <t>0.7
0.7</t>
  </si>
  <si>
    <t>40
40</t>
  </si>
  <si>
    <t>DN56899
-</t>
  </si>
  <si>
    <t>CQB86
-</t>
  </si>
  <si>
    <t>45
-</t>
  </si>
  <si>
    <t>FX28061
-</t>
  </si>
  <si>
    <t>50
-</t>
  </si>
  <si>
    <t>24
-</t>
  </si>
  <si>
    <t>FHB0293
FHB0158</t>
  </si>
  <si>
    <t>ES20427
ES20427</t>
  </si>
  <si>
    <t>205
205</t>
  </si>
  <si>
    <t>20
27</t>
  </si>
  <si>
    <t>FY24198
FY24198</t>
  </si>
  <si>
    <t>CQC54
CQC54</t>
  </si>
  <si>
    <t>1.0
1.0</t>
  </si>
  <si>
    <t>35
35</t>
  </si>
  <si>
    <t>FH25049
FH25095</t>
  </si>
  <si>
    <t>190
190</t>
  </si>
  <si>
    <t>GU29382
GU29768</t>
  </si>
  <si>
    <t>GW21996
GW21996</t>
  </si>
  <si>
    <t>AD335
BB330</t>
  </si>
  <si>
    <t>1295
1295</t>
  </si>
  <si>
    <t>JF505
JF505</t>
  </si>
  <si>
    <t>FX26871
FX26871</t>
  </si>
  <si>
    <t>ET11001
ET11001</t>
  </si>
  <si>
    <t>BD48AI
BD48AI</t>
  </si>
  <si>
    <t>N
N</t>
  </si>
  <si>
    <t>CE55H21
CE55H21</t>
  </si>
  <si>
    <t>55CJ1276
55CJ1276</t>
  </si>
  <si>
    <t>EPDPLT2600177</t>
  </si>
  <si>
    <t>ECN2026010868</t>
  </si>
  <si>
    <t>DP 2022650
235/60R17C VT01E 08 L B K HK</t>
  </si>
  <si>
    <t>155˚ 저온가류 적용 요청드립니다.</t>
  </si>
  <si>
    <t>5125</t>
  </si>
  <si>
    <t>25W11</t>
  </si>
  <si>
    <t>25.09.12</t>
  </si>
  <si>
    <t>25.09.15</t>
  </si>
  <si>
    <t>CQP46</t>
  </si>
  <si>
    <t>CQB98</t>
  </si>
  <si>
    <t>JINSEO CHOI</t>
  </si>
  <si>
    <t>77-1857</t>
  </si>
  <si>
    <t>[KMC LW_DS] 235/60R17C VT01E X-Spec Release_1S Best Spec ESIR</t>
  </si>
  <si>
    <t>2025-11R01221-10401-0530</t>
  </si>
  <si>
    <t>21011135</t>
  </si>
  <si>
    <t>DSKT2022650X00009</t>
  </si>
  <si>
    <t>102927761~102927800</t>
  </si>
  <si>
    <t>235/60R17C</t>
  </si>
  <si>
    <t>VT01E</t>
  </si>
  <si>
    <t>K</t>
  </si>
  <si>
    <t>760</t>
  </si>
  <si>
    <t>2065.0</t>
  </si>
  <si>
    <t>708.8</t>
  </si>
  <si>
    <t>DR74852</t>
  </si>
  <si>
    <t>DN69203</t>
  </si>
  <si>
    <t>FY25517</t>
  </si>
  <si>
    <t>FR03044</t>
  </si>
  <si>
    <t>640</t>
  </si>
  <si>
    <t>FX26742</t>
  </si>
  <si>
    <t>FX27900</t>
  </si>
  <si>
    <t>FHB0190</t>
  </si>
  <si>
    <t>FH24628</t>
  </si>
  <si>
    <t>GU29786</t>
  </si>
  <si>
    <t>GW66009</t>
  </si>
  <si>
    <t>BB330</t>
  </si>
  <si>
    <t>CE55T17</t>
  </si>
  <si>
    <t>55CJ1059</t>
  </si>
  <si>
    <t>EPDPLT2600209</t>
  </si>
  <si>
    <t>ECN2026010758</t>
  </si>
  <si>
    <t>DP 2022594
235/50R19C VL01E 08 L B K HK</t>
  </si>
  <si>
    <t>몰드 예열 확인 필요 (전차수 부적합 대응)</t>
  </si>
  <si>
    <t>25W19</t>
  </si>
  <si>
    <t>25.12.15</t>
  </si>
  <si>
    <t>25.12.17</t>
  </si>
  <si>
    <t>CQP46
CQP46</t>
  </si>
  <si>
    <t>Yoonhyuk Choi</t>
  </si>
  <si>
    <t>77-2722</t>
  </si>
  <si>
    <t>[KMC LW_DP] 235/50R19C VL01E X-SPEC ISSUE</t>
  </si>
  <si>
    <t>DSKT2022594X00013
DSKT2022594X00014</t>
  </si>
  <si>
    <t>102928210~102928289</t>
  </si>
  <si>
    <t>235/50R19C
235/50R19C</t>
  </si>
  <si>
    <t>08
08</t>
  </si>
  <si>
    <t>K
K</t>
  </si>
  <si>
    <t>680
680</t>
  </si>
  <si>
    <t>2090.0
2090.0</t>
  </si>
  <si>
    <t>716
716</t>
  </si>
  <si>
    <t>DR74847
DR74848</t>
  </si>
  <si>
    <t>B1004
B1004</t>
  </si>
  <si>
    <t>204
204</t>
  </si>
  <si>
    <t>244
244</t>
  </si>
  <si>
    <t>DN69192
DN69192</t>
  </si>
  <si>
    <t>150
150</t>
  </si>
  <si>
    <t>380
380</t>
  </si>
  <si>
    <t>FY25349
FY24549</t>
  </si>
  <si>
    <t>430
430</t>
  </si>
  <si>
    <t>1.3
0.9</t>
  </si>
  <si>
    <t>395
395</t>
  </si>
  <si>
    <t>FR03946
FR03946</t>
  </si>
  <si>
    <t>585
585</t>
  </si>
  <si>
    <t>FW01383
FW01383</t>
  </si>
  <si>
    <t>465
465</t>
  </si>
  <si>
    <t>DN56899
DN56899</t>
  </si>
  <si>
    <t>CQB86
CQB86</t>
  </si>
  <si>
    <t>45
45</t>
  </si>
  <si>
    <t>FHB0175
FHB0083</t>
  </si>
  <si>
    <t>ES20427
ES10262</t>
  </si>
  <si>
    <t>215
215</t>
  </si>
  <si>
    <t>24
24</t>
  </si>
  <si>
    <t>FH24381
FX27864</t>
  </si>
  <si>
    <t>200
200</t>
  </si>
  <si>
    <t>GU29630
GU29630</t>
  </si>
  <si>
    <t>GW21965
GW21965</t>
  </si>
  <si>
    <t>BT235
BT235</t>
  </si>
  <si>
    <t>1546
1546</t>
  </si>
  <si>
    <t>JF5
JF505</t>
  </si>
  <si>
    <t>FX00020
FX00020</t>
  </si>
  <si>
    <t>ET10121
ET10121</t>
  </si>
  <si>
    <t>BG43BP
BG43BP</t>
  </si>
  <si>
    <t>CE55Z22
CE55Z22</t>
  </si>
  <si>
    <t>55CJ1309
55CJ1309</t>
  </si>
  <si>
    <t>EPDPPC2600220</t>
  </si>
  <si>
    <t>ECN2025123008</t>
  </si>
  <si>
    <t>DP 1037238
275/55R20T XL QA62B 04 L B - HK</t>
  </si>
  <si>
    <t>U/F 측정 부탁드립니다.</t>
  </si>
  <si>
    <t>25Z02</t>
  </si>
  <si>
    <t>Remodel</t>
  </si>
  <si>
    <t>CXP71 070</t>
  </si>
  <si>
    <t>HO YOUNG YOU</t>
  </si>
  <si>
    <t>1684</t>
  </si>
  <si>
    <t>[DM] 275/55R20T XL QA62B X-Spec 발행</t>
  </si>
  <si>
    <t>DMKT1037238X00003</t>
  </si>
  <si>
    <t>102928575~102928598</t>
  </si>
  <si>
    <t>275/55R20T XL</t>
  </si>
  <si>
    <t>QA62B</t>
  </si>
  <si>
    <t>824</t>
  </si>
  <si>
    <t>2345.0</t>
  </si>
  <si>
    <t>812</t>
  </si>
  <si>
    <t>DRC6214</t>
  </si>
  <si>
    <t>CXP71</t>
  </si>
  <si>
    <t>284</t>
  </si>
  <si>
    <t>DN69316</t>
  </si>
  <si>
    <t>FR03996</t>
  </si>
  <si>
    <t>670</t>
  </si>
  <si>
    <t>FD23295</t>
  </si>
  <si>
    <t>FHB0330</t>
  </si>
  <si>
    <t>FX27896</t>
  </si>
  <si>
    <t>GU29799</t>
  </si>
  <si>
    <t>BT235</t>
  </si>
  <si>
    <t>EPDPPC2600124</t>
  </si>
  <si>
    <t>ECN2026010400</t>
  </si>
  <si>
    <t>DP 1037810
275/35R20W XL W340 04 L B - HK</t>
  </si>
  <si>
    <t>이학진_재시험용</t>
  </si>
  <si>
    <t>3625</t>
  </si>
  <si>
    <t>25T49
25T50</t>
  </si>
  <si>
    <t>25.10.01
25.10.01</t>
  </si>
  <si>
    <t>25.10.28
25.10.28</t>
  </si>
  <si>
    <t>[DS] 275/35R20W XL W340 X-Spec 발행</t>
  </si>
  <si>
    <t>DSKT1037810X00001</t>
  </si>
  <si>
    <t>102925036~102925049</t>
  </si>
  <si>
    <t>275/35R20W XL</t>
  </si>
  <si>
    <t>2040.0</t>
  </si>
  <si>
    <t>695.8</t>
  </si>
  <si>
    <t>DR75023</t>
  </si>
  <si>
    <t>DN67205</t>
  </si>
  <si>
    <t>384</t>
  </si>
  <si>
    <t>FY25233</t>
  </si>
  <si>
    <t>FX22932</t>
  </si>
  <si>
    <t>FD24202</t>
  </si>
  <si>
    <t>FHB0092</t>
  </si>
  <si>
    <t>FX27895</t>
  </si>
  <si>
    <t>GU29027</t>
  </si>
  <si>
    <t>GW22190</t>
  </si>
  <si>
    <t>BG30BI</t>
  </si>
  <si>
    <t>CE01P13</t>
  </si>
  <si>
    <t>68AH815</t>
  </si>
  <si>
    <t>EPDPPC2400533</t>
  </si>
  <si>
    <t>ECN2024091792</t>
  </si>
  <si>
    <t>DP 1019795
175/65R14H LH41 04 L B C LF</t>
  </si>
  <si>
    <t>kp 생산 투입으로 요청 주차 변경</t>
  </si>
  <si>
    <t>15334&lt;br/&gt;15335</t>
  </si>
  <si>
    <t>CQP50</t>
  </si>
  <si>
    <t>042-724-1755</t>
  </si>
  <si>
    <t>(KP→DP) 175/65R14H LH41 X-Spec issue</t>
  </si>
  <si>
    <t>DPKT1019795X00000</t>
  </si>
  <si>
    <t>102446636~102446655</t>
  </si>
  <si>
    <t>175/65R14H</t>
  </si>
  <si>
    <t>LH41</t>
  </si>
  <si>
    <t>1685.0</t>
  </si>
  <si>
    <t>580.4</t>
  </si>
  <si>
    <t>7.4</t>
  </si>
  <si>
    <t>DR73684</t>
  </si>
  <si>
    <t>178</t>
  </si>
  <si>
    <t>DN69403</t>
  </si>
  <si>
    <t>114</t>
  </si>
  <si>
    <t>FA29528</t>
  </si>
  <si>
    <t>FX27527</t>
  </si>
  <si>
    <t>FH22844</t>
  </si>
  <si>
    <t>FX25992</t>
  </si>
  <si>
    <t>GU28631</t>
  </si>
  <si>
    <t>GW44006</t>
  </si>
  <si>
    <t>AB115</t>
  </si>
  <si>
    <t>1124</t>
  </si>
  <si>
    <t>BC06AP</t>
  </si>
  <si>
    <t>CE09K09</t>
  </si>
  <si>
    <t>78AH546</t>
  </si>
  <si>
    <t>DP)PI Project</t>
  </si>
  <si>
    <t>EPDPPC2600173</t>
  </si>
  <si>
    <t>ECN2026010956</t>
  </si>
  <si>
    <t>DP 1023385
225/60R18T RW10 04 L B - HK</t>
  </si>
  <si>
    <t>P2000D/2 시험용</t>
  </si>
  <si>
    <t>17575
17576</t>
  </si>
  <si>
    <t>CQP59</t>
  </si>
  <si>
    <t>Young-kwang Kim</t>
  </si>
  <si>
    <t>1557</t>
  </si>
  <si>
    <t>P2000D/2 225/60R18T RW10 X-Spec Issue</t>
  </si>
  <si>
    <t>Cost Optimization</t>
  </si>
  <si>
    <t>DSKT1023385X00007</t>
  </si>
  <si>
    <t>102927719~102927728</t>
  </si>
  <si>
    <t>225/60R18T</t>
  </si>
  <si>
    <t>RW10</t>
  </si>
  <si>
    <t>712</t>
  </si>
  <si>
    <t>2110.0</t>
  </si>
  <si>
    <t>724.0</t>
  </si>
  <si>
    <t>9.0</t>
  </si>
  <si>
    <t>DR72254</t>
  </si>
  <si>
    <t>192</t>
  </si>
  <si>
    <t>DN68751</t>
  </si>
  <si>
    <t>392</t>
  </si>
  <si>
    <t>FW02502</t>
  </si>
  <si>
    <t>FHB0373</t>
  </si>
  <si>
    <t>FX28352</t>
  </si>
  <si>
    <t>GU28045</t>
  </si>
  <si>
    <t>CE09K12</t>
  </si>
  <si>
    <t>78AH725</t>
  </si>
  <si>
    <t>Structure Optimization Team</t>
  </si>
  <si>
    <t>EPDPPC2507279</t>
  </si>
  <si>
    <t>ECN2025100759</t>
  </si>
  <si>
    <t>DP 1029425
215/65R16T LW71 04 L B - LF</t>
  </si>
  <si>
    <t>20Y47
20Y48</t>
  </si>
  <si>
    <t>25.09.05
25.09.08</t>
  </si>
  <si>
    <t>JUNG NAM KIM</t>
  </si>
  <si>
    <t>73-1498</t>
  </si>
  <si>
    <t>DS)215/65R16T LW71 X-spec Issue (P2000D/2 적용)</t>
  </si>
  <si>
    <t>DSKT1029425X00001</t>
  </si>
  <si>
    <t>102849223~102849234</t>
  </si>
  <si>
    <t>215/65R16T</t>
  </si>
  <si>
    <t>LW71</t>
  </si>
  <si>
    <t>738</t>
  </si>
  <si>
    <t>9.8</t>
  </si>
  <si>
    <t>DR69733</t>
  </si>
  <si>
    <t>DN68117</t>
  </si>
  <si>
    <t>B1005,B1007</t>
  </si>
  <si>
    <t>FY24872</t>
  </si>
  <si>
    <t>FX31387</t>
  </si>
  <si>
    <t>FHB0345</t>
  </si>
  <si>
    <t>FX25953</t>
  </si>
  <si>
    <t>GU28878</t>
  </si>
  <si>
    <t>GW55011</t>
  </si>
  <si>
    <t>CE09N11</t>
  </si>
  <si>
    <t>78AH679</t>
  </si>
  <si>
    <t>EPDPPC2507280</t>
  </si>
  <si>
    <t>ECN2025100847</t>
  </si>
  <si>
    <t>DP 1035083
235/55R20V RA43 04 L B - HK</t>
  </si>
  <si>
    <t>23K20
23K21</t>
  </si>
  <si>
    <t>25.11.18
25.11.18</t>
  </si>
  <si>
    <t>DS)235/55R20V RA43 X-spec Issue (P2000D/2 적용)</t>
  </si>
  <si>
    <t>DSKT1035083X00002</t>
  </si>
  <si>
    <t>102849235~102849246</t>
  </si>
  <si>
    <t>235/55R20V</t>
  </si>
  <si>
    <t>RA43</t>
  </si>
  <si>
    <t>2220.0</t>
  </si>
  <si>
    <t>759.2</t>
  </si>
  <si>
    <t>8.4</t>
  </si>
  <si>
    <t>DR74175</t>
  </si>
  <si>
    <t>DN69220</t>
  </si>
  <si>
    <t>FHB0103</t>
  </si>
  <si>
    <t>FX27689</t>
  </si>
  <si>
    <t>GU29013</t>
  </si>
  <si>
    <t>GW21729</t>
  </si>
  <si>
    <t>AT230</t>
  </si>
  <si>
    <t>CE09L12</t>
  </si>
  <si>
    <t>78AH727</t>
  </si>
  <si>
    <t>EPDPPC2600226</t>
  </si>
  <si>
    <t>ECN2026011108</t>
  </si>
  <si>
    <t>DP 1038838
245/45R21H XL IH01A 04 L B - HK</t>
  </si>
  <si>
    <t>5025</t>
  </si>
  <si>
    <t>25GZ2
25GZ3</t>
  </si>
  <si>
    <t>2816</t>
  </si>
  <si>
    <t>[DS] 245/45R21H XL IH01A X-SPEC 발행</t>
  </si>
  <si>
    <t>DSKT1038838X00000</t>
  </si>
  <si>
    <t>102928678~102928689</t>
  </si>
  <si>
    <t>245/45R21H XL</t>
  </si>
  <si>
    <t>IH01A</t>
  </si>
  <si>
    <t>594</t>
  </si>
  <si>
    <t>2200.0</t>
  </si>
  <si>
    <t>749</t>
  </si>
  <si>
    <t>DR75091</t>
  </si>
  <si>
    <t>252</t>
  </si>
  <si>
    <t>DN69468</t>
  </si>
  <si>
    <t>FY24869</t>
  </si>
  <si>
    <t>FS00813</t>
  </si>
  <si>
    <t>620</t>
  </si>
  <si>
    <t>GU29392</t>
  </si>
  <si>
    <t>GW46409</t>
  </si>
  <si>
    <t>AT220</t>
  </si>
  <si>
    <t>1702</t>
  </si>
  <si>
    <t>EPDPPC2600234</t>
  </si>
  <si>
    <t>ECN2026010739</t>
  </si>
  <si>
    <t>DP 1038832
245/45R19Y XL IH01 04 L B - HK</t>
  </si>
  <si>
    <t>25GZ4
25GZ5</t>
  </si>
  <si>
    <t>[DS] 245/45R19Y XL IH01 X-SPEC 발행</t>
  </si>
  <si>
    <t>DSKT1038832X00000</t>
  </si>
  <si>
    <t>102928741~102928752</t>
  </si>
  <si>
    <t>245/45R19Y XL</t>
  </si>
  <si>
    <t>2045.0</t>
  </si>
  <si>
    <t>699</t>
  </si>
  <si>
    <t>GU28407</t>
  </si>
  <si>
    <t>4주차 반영 예정</t>
  </si>
  <si>
    <t>EPDPLT2600246</t>
  </si>
  <si>
    <t>ECN2026011190</t>
  </si>
  <si>
    <t>DP 2022625
195/60R16C RA58 06 L B - HK</t>
  </si>
  <si>
    <t>4주차 반영 요청</t>
  </si>
  <si>
    <t>0526</t>
  </si>
  <si>
    <t>2026.02.02</t>
  </si>
  <si>
    <t>25J51
25J52</t>
  </si>
  <si>
    <t>25.11.24
25.11.24</t>
  </si>
  <si>
    <t>NOHYEON KIM</t>
  </si>
  <si>
    <t>77-1562</t>
  </si>
  <si>
    <t>[JS→DS] 195/60R16C 06 RA58 (2022124→2022625) X02</t>
  </si>
  <si>
    <t>DSKT2022625X00002</t>
  </si>
  <si>
    <t>102928838~102928847</t>
  </si>
  <si>
    <t>195/60R16C</t>
  </si>
  <si>
    <t>06</t>
  </si>
  <si>
    <t>616</t>
  </si>
  <si>
    <t>636.6</t>
  </si>
  <si>
    <t>DR74913</t>
  </si>
  <si>
    <t>172</t>
  </si>
  <si>
    <t>DN69260</t>
  </si>
  <si>
    <t>FY25659</t>
  </si>
  <si>
    <t>355</t>
  </si>
  <si>
    <t>FW02563</t>
  </si>
  <si>
    <t>FHB0157</t>
  </si>
  <si>
    <t>FH24210</t>
  </si>
  <si>
    <t>GU28586</t>
  </si>
  <si>
    <t>GW56011</t>
  </si>
  <si>
    <t>BD0150</t>
  </si>
  <si>
    <t>CA04X14</t>
  </si>
  <si>
    <t>63KF894</t>
  </si>
  <si>
    <t>S/W 폐기 DN69192 → DN69304</t>
    <phoneticPr fontId="161" type="noConversion"/>
  </si>
  <si>
    <t>OE</t>
  </si>
  <si>
    <t>OE</t>
    <phoneticPr fontId="161" type="noConversion"/>
  </si>
  <si>
    <t>최진서</t>
  </si>
  <si>
    <t>01/26 월</t>
  </si>
  <si>
    <t>OE/DS H154</t>
  </si>
  <si>
    <t>P46</t>
  </si>
  <si>
    <t>B98</t>
  </si>
  <si>
    <t>[신제품 개발] 25W11</t>
  </si>
  <si>
    <t>OE성적서</t>
  </si>
  <si>
    <t>GU29786
GS/45/24
GS01400</t>
  </si>
  <si>
    <t>155˚ 저온가류
SRFM Width 45mm
[HEW)OP Inform]</t>
  </si>
  <si>
    <t>최윤혁</t>
  </si>
  <si>
    <t>235/50R19C</t>
  </si>
  <si>
    <t>VL01E</t>
  </si>
  <si>
    <t>OE/DS H135</t>
  </si>
  <si>
    <t>DR74847</t>
  </si>
  <si>
    <t>DN69304</t>
  </si>
  <si>
    <t>FY25349</t>
  </si>
  <si>
    <t>FR03946</t>
  </si>
  <si>
    <t>FW01383</t>
  </si>
  <si>
    <t>[신제품 개발] 25W19</t>
  </si>
  <si>
    <t>BG43BP</t>
  </si>
  <si>
    <t>CE55Z22</t>
  </si>
  <si>
    <t>GU29630</t>
  </si>
  <si>
    <t>GW21965</t>
  </si>
  <si>
    <t>몰드 예열 확인 필요
(전차수 부적합 대응)</t>
  </si>
  <si>
    <t>DR74848</t>
  </si>
  <si>
    <t>FHB0083</t>
  </si>
  <si>
    <t>FX27864</t>
  </si>
  <si>
    <t>윤민용</t>
  </si>
  <si>
    <t>JF0
Mono-Ply</t>
  </si>
  <si>
    <t>01/27 화</t>
  </si>
  <si>
    <t>RE/DP H183</t>
  </si>
  <si>
    <t>[정규용] 05388 05389</t>
  </si>
  <si>
    <t>현용 BIC 1204
T/D Album Car</t>
  </si>
  <si>
    <t>신우</t>
  </si>
  <si>
    <t>김태산</t>
  </si>
  <si>
    <t>235/65R16C</t>
  </si>
  <si>
    <t>OE/DS H161</t>
  </si>
  <si>
    <t>DR75089</t>
  </si>
  <si>
    <t>DN69125</t>
  </si>
  <si>
    <t>FY25573</t>
  </si>
  <si>
    <t>FR03032</t>
  </si>
  <si>
    <t>FW02469</t>
  </si>
  <si>
    <t>FHB0293</t>
  </si>
  <si>
    <t>FH25049</t>
  </si>
  <si>
    <t>FX28061</t>
  </si>
  <si>
    <t>[신제품 개발] 25H81</t>
  </si>
  <si>
    <t>BD48AI</t>
  </si>
  <si>
    <t>CE55H21</t>
  </si>
  <si>
    <t>GU29382
GS/50/24
GS01314</t>
  </si>
  <si>
    <t>GW21996</t>
  </si>
  <si>
    <t>AD335</t>
  </si>
  <si>
    <t>155°C 저온가류
SRFM Width 50mm
[HEW)OP Inform]</t>
    <phoneticPr fontId="162" type="noConversion"/>
  </si>
  <si>
    <t>CXT96
X053</t>
  </si>
  <si>
    <t>DRC6199</t>
  </si>
  <si>
    <t>FX26739</t>
  </si>
  <si>
    <t>FHB0158</t>
  </si>
  <si>
    <t>FH25095</t>
  </si>
  <si>
    <t>GU29768</t>
  </si>
  <si>
    <t>155°C 저온가류</t>
  </si>
  <si>
    <t>유호영</t>
  </si>
  <si>
    <t>CXP71
X070</t>
  </si>
  <si>
    <t>[신제품 개발] 25Z02
(개조중)</t>
  </si>
  <si>
    <t>CE09Z14</t>
  </si>
  <si>
    <t>U/F 측정</t>
  </si>
  <si>
    <t>개조중</t>
  </si>
  <si>
    <t>JF505
Mono-Ply</t>
  </si>
  <si>
    <t>01/28 수</t>
  </si>
  <si>
    <t>RE/DP H114</t>
  </si>
  <si>
    <t>P50</t>
  </si>
  <si>
    <t>40M</t>
  </si>
  <si>
    <t>현용 BIC 1124</t>
  </si>
  <si>
    <t>RE/DS H173</t>
  </si>
  <si>
    <t>[정규 SIDEMOLD]
Tread 22X30 22X31
Side 25DH9 25DJ1
(신제작중(입고대기중))</t>
    <phoneticPr fontId="162" type="noConversion"/>
  </si>
  <si>
    <t>01/29 목</t>
  </si>
  <si>
    <t>RE/DS H164</t>
  </si>
  <si>
    <t>[정규용] 25J51 25J52</t>
  </si>
  <si>
    <t>RE/DS H184</t>
  </si>
  <si>
    <t>P59</t>
  </si>
  <si>
    <t>[정규용] 17575 17576
(개조중)</t>
  </si>
  <si>
    <t>RE/DS H138</t>
  </si>
  <si>
    <t>[정규용] 25T49 25T50</t>
  </si>
  <si>
    <t>01/30 금</t>
  </si>
  <si>
    <t>P54</t>
  </si>
  <si>
    <t>[정규용] 25GZ4 25GZ5
(신제작중)</t>
  </si>
  <si>
    <t>BG0145</t>
  </si>
  <si>
    <t>CE09X11</t>
  </si>
  <si>
    <t>Aramid JLB</t>
  </si>
  <si>
    <t>[정규용] 25GZ2 25GZ3
(신제작중)</t>
  </si>
  <si>
    <t>BJ01BP</t>
  </si>
  <si>
    <t>김정남</t>
  </si>
  <si>
    <t>RE/DS H161</t>
  </si>
  <si>
    <t>[정규용] 20Y47 20Y48</t>
  </si>
  <si>
    <r>
      <t>C</t>
    </r>
    <r>
      <rPr>
        <sz val="10"/>
        <color theme="1"/>
        <rFont val="맑은 고딕"/>
        <family val="2"/>
        <charset val="129"/>
        <scheme val="minor"/>
      </rPr>
      <t>apa Over</t>
    </r>
    <phoneticPr fontId="161" type="noConversion"/>
  </si>
  <si>
    <t>H183 Mono-Ply 생산 중</t>
    <phoneticPr fontId="162" type="noConversion"/>
  </si>
  <si>
    <t>-</t>
    <phoneticPr fontId="162" type="noConversion"/>
  </si>
  <si>
    <t>Green Optimization Team</t>
  </si>
  <si>
    <t>PPDPPC2509226</t>
  </si>
  <si>
    <t>ECN2025123319</t>
  </si>
  <si>
    <t>DP 1035086
255/55R20V XL RA43 04 L B - HK</t>
  </si>
  <si>
    <t>- CA09 가류 코드 적용 부탁드립니다.(이전 양시 LS 발생)
- 몰드 E-Mark 개조중</t>
  </si>
  <si>
    <t>23K44
23K45</t>
  </si>
  <si>
    <t>[IP→DM] 255/55R20V XL RA43 T02 Spec Issue</t>
  </si>
  <si>
    <t>DMKT1035086T00002</t>
  </si>
  <si>
    <t>255/55R20V XL</t>
  </si>
  <si>
    <t>756</t>
  </si>
  <si>
    <t>2300.0</t>
  </si>
  <si>
    <t>784.2</t>
  </si>
  <si>
    <t>DR74477</t>
  </si>
  <si>
    <t>274</t>
  </si>
  <si>
    <t>DN69444</t>
  </si>
  <si>
    <t>446</t>
  </si>
  <si>
    <t>FY24885</t>
  </si>
  <si>
    <t>FR03991</t>
  </si>
  <si>
    <t>FD24317</t>
  </si>
  <si>
    <t>FH23533</t>
  </si>
  <si>
    <t>FX27899</t>
  </si>
  <si>
    <t>GU29046</t>
  </si>
  <si>
    <t>AH240</t>
  </si>
  <si>
    <t>PPDPPC2502266</t>
  </si>
  <si>
    <t>ECN2025032165</t>
  </si>
  <si>
    <t>DP 1027951
205/65R15H LH41 04 L B - LF</t>
  </si>
  <si>
    <t>성형 Grouping</t>
  </si>
  <si>
    <t>2025.12.15</t>
  </si>
  <si>
    <t>23599
23600</t>
  </si>
  <si>
    <t>KP
KP</t>
  </si>
  <si>
    <t>MyeongDong No</t>
  </si>
  <si>
    <t>1561</t>
  </si>
  <si>
    <t>(DS→DP) 205-65R15H 04 LB LF LH41 1027951 T Spec</t>
  </si>
  <si>
    <t>DPKT1027951T00000</t>
  </si>
  <si>
    <t>205/65R15H</t>
  </si>
  <si>
    <t>1875.0</t>
  </si>
  <si>
    <t>642.8</t>
  </si>
  <si>
    <t>DR63783</t>
  </si>
  <si>
    <t>DN68816</t>
  </si>
  <si>
    <t>FA29596</t>
  </si>
  <si>
    <t>FX27546</t>
  </si>
  <si>
    <t>FH23260</t>
  </si>
  <si>
    <t>FX25861</t>
  </si>
  <si>
    <t>GU28884</t>
  </si>
  <si>
    <t>GW55007</t>
  </si>
  <si>
    <t>BD31AI</t>
  </si>
  <si>
    <t>CE09N09</t>
  </si>
  <si>
    <t>78AH561</t>
  </si>
  <si>
    <t>PPDPPC2600169</t>
  </si>
  <si>
    <t>ECN2026010558</t>
  </si>
  <si>
    <t>DP 1037465
275/30R20V XL IW01 04 L B - HK</t>
  </si>
  <si>
    <t>최우선순위로 반영 요청드립니다.
- 사유: 3차 재양시, 개발기한 지남</t>
  </si>
  <si>
    <t>25800
25801</t>
  </si>
  <si>
    <t>KANGWHI KIM</t>
  </si>
  <si>
    <t>2773</t>
  </si>
  <si>
    <t>[DS] IW01 275/30R20V XL T-Spec Issue</t>
  </si>
  <si>
    <t>DSKT1037465T00002</t>
  </si>
  <si>
    <t>Foam(A)</t>
  </si>
  <si>
    <t>275/30R20V XL</t>
  </si>
  <si>
    <t>IW01</t>
  </si>
  <si>
    <t>498</t>
  </si>
  <si>
    <t>1955.0</t>
  </si>
  <si>
    <t>8.7</t>
  </si>
  <si>
    <t>DR75090</t>
  </si>
  <si>
    <t>DN69466</t>
  </si>
  <si>
    <t>328</t>
  </si>
  <si>
    <t>FY25212</t>
  </si>
  <si>
    <t>FS00766</t>
  </si>
  <si>
    <t>FHB0431</t>
  </si>
  <si>
    <t>FX28017</t>
  </si>
  <si>
    <t>BG07BP</t>
  </si>
  <si>
    <t>CA04K15</t>
  </si>
  <si>
    <t>63KF904</t>
  </si>
  <si>
    <t>PPDPLT2600242</t>
  </si>
  <si>
    <t>ECN2026010584</t>
  </si>
  <si>
    <t>DP 2021719
215/65R16C RA58 08 L B - HK</t>
  </si>
  <si>
    <t>금주 mold E-Mark no. 개조 완료 예정</t>
  </si>
  <si>
    <t>24CM8
24CM9</t>
  </si>
  <si>
    <t>(JS→DS) 215/65R16C RA58 2022015→2021719 T00-Spec Issue</t>
  </si>
  <si>
    <t>DSKT2021719T00000</t>
  </si>
  <si>
    <t>215/65R16C</t>
  </si>
  <si>
    <t>724</t>
  </si>
  <si>
    <t>1975.0</t>
  </si>
  <si>
    <t>684.2</t>
  </si>
  <si>
    <t>DR75093</t>
  </si>
  <si>
    <t>186</t>
  </si>
  <si>
    <t>DN69469</t>
  </si>
  <si>
    <t>FY25519</t>
  </si>
  <si>
    <t>FW02525</t>
  </si>
  <si>
    <t>FHB0147</t>
  </si>
  <si>
    <t>FH24654</t>
  </si>
  <si>
    <t>PPDPPC2508772</t>
  </si>
  <si>
    <t>ECN2025113549</t>
  </si>
  <si>
    <t>DP 1030545
225/55ZR17W LH01 04 L B - LF</t>
  </si>
  <si>
    <t>21D36
21D37</t>
  </si>
  <si>
    <t>DS)225/55ZR17W LH01 T-Spec Issue (P2000D/2 적용)</t>
  </si>
  <si>
    <t>DSKT1030545T00004</t>
  </si>
  <si>
    <t>225/55ZR17W</t>
  </si>
  <si>
    <t>676.2</t>
  </si>
  <si>
    <t>DR75012</t>
  </si>
  <si>
    <t>DN69376</t>
  </si>
  <si>
    <t>378</t>
  </si>
  <si>
    <t>FD24228</t>
  </si>
  <si>
    <t>FHB0009</t>
  </si>
  <si>
    <t>FX27914</t>
  </si>
  <si>
    <t>BE38AI</t>
  </si>
  <si>
    <t>CE09Z10</t>
  </si>
  <si>
    <t>78AH598</t>
  </si>
  <si>
    <t>PPDPLT2600244</t>
  </si>
  <si>
    <t>ECN2026011119</t>
  </si>
  <si>
    <t>DP 2022627
225/65R16C RA58 08 L B - HK</t>
  </si>
  <si>
    <t>23Q83
23Q84</t>
  </si>
  <si>
    <t>25.12.05
25.12.05</t>
  </si>
  <si>
    <t>25.12.09
25.12.09</t>
  </si>
  <si>
    <t>(JS→DS) 225/65R16C RA58 2022136→2022627 T00-Spec Issue.</t>
  </si>
  <si>
    <t>DSKT2022627T00000</t>
  </si>
  <si>
    <t>225/65R16C</t>
  </si>
  <si>
    <t>778</t>
  </si>
  <si>
    <t>694.6</t>
  </si>
  <si>
    <t>DR74911</t>
  </si>
  <si>
    <t>DN69471</t>
  </si>
  <si>
    <t>428</t>
  </si>
  <si>
    <t>FR02981</t>
  </si>
  <si>
    <t>FW00380</t>
  </si>
  <si>
    <t>PPDPPC2508893</t>
  </si>
  <si>
    <t>ECN2025120918</t>
  </si>
  <si>
    <t>DP 1035098
235/55R19V RA43 04 L B - HK</t>
  </si>
  <si>
    <t>23K38
23K39</t>
  </si>
  <si>
    <t>CQP61</t>
  </si>
  <si>
    <t>[DS)235/55R19V RA43 T-spec Issue (P2000D/2)]</t>
  </si>
  <si>
    <t>DSKT1035098T00006</t>
  </si>
  <si>
    <t>235/55R19V</t>
  </si>
  <si>
    <t>722</t>
  </si>
  <si>
    <t>2150.0</t>
  </si>
  <si>
    <t>738.4</t>
  </si>
  <si>
    <t>DR75036</t>
  </si>
  <si>
    <t>DN69080</t>
  </si>
  <si>
    <t>402</t>
  </si>
  <si>
    <t>78AH713</t>
  </si>
  <si>
    <t>PPDPPC2508907</t>
  </si>
  <si>
    <t>ECN2025120953</t>
  </si>
  <si>
    <t>DP 1035096
225/60R18H RA43 04 L B - HK</t>
  </si>
  <si>
    <t>23K40
23K41</t>
  </si>
  <si>
    <t>DS)225/60R18H RA43 T-Spec Issue (P2000D/2 적용)</t>
  </si>
  <si>
    <t>DSKT1035096T00002</t>
  </si>
  <si>
    <t>225/60R18H</t>
  </si>
  <si>
    <t>728</t>
  </si>
  <si>
    <t>8.8</t>
  </si>
  <si>
    <t>DR75039</t>
  </si>
  <si>
    <t>DN68408</t>
  </si>
  <si>
    <t>FX31399</t>
  </si>
  <si>
    <t>GU28956</t>
  </si>
  <si>
    <t>BE55AU</t>
  </si>
  <si>
    <t>78AH678</t>
  </si>
  <si>
    <t>PPDPPC2600115</t>
  </si>
  <si>
    <t>ECN2026010399</t>
  </si>
  <si>
    <t>DP 1037786
275/35R19V XL W340 04 L B - HK</t>
  </si>
  <si>
    <t>이학진_대표규격 양시</t>
  </si>
  <si>
    <t>25J73
25J74</t>
  </si>
  <si>
    <t>25.10.22
25.10.22</t>
  </si>
  <si>
    <t>[DS] 275/35R19V XL W340 T-Spec 발행</t>
  </si>
  <si>
    <t>DSKT1037786T00000</t>
  </si>
  <si>
    <t>275/35R19V XL</t>
  </si>
  <si>
    <t>671.8</t>
  </si>
  <si>
    <t>DR75087</t>
  </si>
  <si>
    <t>GU28204</t>
  </si>
  <si>
    <t>1546</t>
  </si>
  <si>
    <t>BG33BU</t>
  </si>
  <si>
    <t>78AH761</t>
  </si>
  <si>
    <t>New Technology Commercialization Team</t>
  </si>
  <si>
    <t>PPDPPC2600122</t>
  </si>
  <si>
    <t>ECN2026010294</t>
  </si>
  <si>
    <t>DP 1037794
265/50R19V XL W340A 04 L B - HK</t>
  </si>
  <si>
    <t>대표양시입니다.</t>
  </si>
  <si>
    <t>25H95
25H96</t>
  </si>
  <si>
    <t>25.11.17
25.11.17</t>
  </si>
  <si>
    <t>[DS] 265/50R19V XL W340A T-Spec 발행</t>
  </si>
  <si>
    <t>DSKT1037794T00000</t>
  </si>
  <si>
    <t>265/50R19V XL</t>
  </si>
  <si>
    <t>752</t>
  </si>
  <si>
    <t>2195.0</t>
  </si>
  <si>
    <t>744.8</t>
  </si>
  <si>
    <t>DR75088</t>
  </si>
  <si>
    <t>222</t>
  </si>
  <si>
    <t>DN69465</t>
  </si>
  <si>
    <t>442</t>
  </si>
  <si>
    <t>FY25034</t>
  </si>
  <si>
    <t>455</t>
  </si>
  <si>
    <t>FX29248</t>
  </si>
  <si>
    <t>FHB0045</t>
  </si>
  <si>
    <t>GU28445</t>
  </si>
  <si>
    <t>CE09H12</t>
  </si>
  <si>
    <t>78AH747</t>
  </si>
  <si>
    <t>PPDPPC2600114</t>
  </si>
  <si>
    <t>ECN2026010550</t>
  </si>
  <si>
    <t>DP 1026408
225/55R19V W330A 04 L B - HK</t>
  </si>
  <si>
    <t>P2000D/2적용. 몰드 개조 필요</t>
  </si>
  <si>
    <t>23D03
23D04</t>
  </si>
  <si>
    <t>25.09.24
25.09.23</t>
  </si>
  <si>
    <t>CQP84</t>
  </si>
  <si>
    <t>P2000D/2 225/55R19V W330A T-Spec</t>
  </si>
  <si>
    <t>DSKT1026408T00007</t>
  </si>
  <si>
    <t>2130.0</t>
  </si>
  <si>
    <t>DR73986</t>
  </si>
  <si>
    <t>B1003,B1008</t>
  </si>
  <si>
    <t>DN69464</t>
  </si>
  <si>
    <t>78AH680</t>
  </si>
  <si>
    <t>PPDPPC2600172</t>
  </si>
  <si>
    <t>ECN2026010943</t>
  </si>
  <si>
    <t>DP 1023384
225/55R18T RW10 04 L B - HK</t>
  </si>
  <si>
    <t>P2000D/2 적용 양시 평가</t>
  </si>
  <si>
    <t>17577
17578</t>
  </si>
  <si>
    <t>P2000D/2 225/55R18T RW10 T-Spec Issue</t>
  </si>
  <si>
    <t>DSKT1023384T00014</t>
  </si>
  <si>
    <t>225/55R18T</t>
  </si>
  <si>
    <t>672</t>
  </si>
  <si>
    <t>2050.0</t>
  </si>
  <si>
    <t>703.0</t>
  </si>
  <si>
    <t>DR72255</t>
  </si>
  <si>
    <t>DN69467</t>
  </si>
  <si>
    <t>372</t>
  </si>
  <si>
    <t>GU29421</t>
  </si>
  <si>
    <t>78AH702</t>
  </si>
  <si>
    <t>205/65R15H</t>
    <phoneticPr fontId="162" type="noConversion"/>
  </si>
  <si>
    <t>[정규용] 23599 23600
(개조중, 금산공장)</t>
    <phoneticPr fontId="162" type="noConversion"/>
  </si>
  <si>
    <t>T/D Album Car</t>
    <phoneticPr fontId="162" type="noConversion"/>
  </si>
  <si>
    <t>김강휘</t>
  </si>
  <si>
    <t>[정규용] 25800 25801
(개조중)</t>
    <phoneticPr fontId="162" type="noConversion"/>
  </si>
  <si>
    <t>1037794</t>
  </si>
  <si>
    <t>RE/DS H186</t>
  </si>
  <si>
    <t>[정규용] 25H95 25H96</t>
  </si>
  <si>
    <t>1037786</t>
  </si>
  <si>
    <t>RE/DS H136</t>
  </si>
  <si>
    <t>[정규용] 25J73 25J74</t>
  </si>
  <si>
    <t>1035086</t>
  </si>
  <si>
    <t>[정규용] 23K44 23K45
(개조중)</t>
    <phoneticPr fontId="162" type="noConversion"/>
  </si>
  <si>
    <t>1026408</t>
  </si>
  <si>
    <t>T07</t>
  </si>
  <si>
    <t>[정규용] 23D03 23D04
(개조중, 미반출)</t>
    <phoneticPr fontId="162" type="noConversion"/>
  </si>
  <si>
    <t>2022627</t>
  </si>
  <si>
    <t>[정규용] 23Q83 23Q84</t>
  </si>
  <si>
    <t>H107 LT 20" 생산 중</t>
    <phoneticPr fontId="161" type="noConversion"/>
  </si>
  <si>
    <t>Capa Over</t>
    <phoneticPr fontId="161" type="noConversion"/>
  </si>
  <si>
    <t>OE/RE</t>
    <phoneticPr fontId="161" type="noConversion"/>
  </si>
  <si>
    <t>2026-01-05</t>
  </si>
  <si>
    <t>HX235/75R17.5         16AH35 LB---</t>
  </si>
  <si>
    <t>3003268</t>
  </si>
  <si>
    <t>2025101624</t>
  </si>
  <si>
    <t>HX235/75R17.5         18TH31 LB---</t>
  </si>
  <si>
    <t>3003745</t>
  </si>
  <si>
    <t>H105C</t>
  </si>
  <si>
    <t>HX215/75R17.5         16TH31 LB---</t>
  </si>
  <si>
    <t>3003744</t>
  </si>
  <si>
    <t>2025073418</t>
  </si>
  <si>
    <t>HX225/75R17.5         12AH35 LB---</t>
  </si>
  <si>
    <t>3002647</t>
  </si>
  <si>
    <t>2025073548</t>
  </si>
  <si>
    <t>HX245/70R17.5         18TH31 LB---</t>
  </si>
  <si>
    <t>H106C</t>
  </si>
  <si>
    <t>HX225/75R17.5         12DH35 LB---</t>
  </si>
  <si>
    <t>3002775</t>
  </si>
  <si>
    <t>H115C</t>
  </si>
  <si>
    <t>HX170/650R15        RD04R213MLBM--</t>
  </si>
  <si>
    <t>1038776</t>
  </si>
  <si>
    <t>2025120768</t>
  </si>
  <si>
    <t>H133C</t>
  </si>
  <si>
    <t>HX265/45R21W XL       04W340ALB---</t>
  </si>
  <si>
    <t>1037807</t>
  </si>
  <si>
    <t>2025093156</t>
  </si>
  <si>
    <t>H139C</t>
  </si>
  <si>
    <t>HX255/45R20Y XL       04IH01ALB6--</t>
  </si>
  <si>
    <t>1033184</t>
  </si>
  <si>
    <t>2025101801</t>
  </si>
  <si>
    <t>H173C</t>
  </si>
  <si>
    <t>HX225/65R16C          08RA30 LB---</t>
  </si>
  <si>
    <t>2021194</t>
  </si>
  <si>
    <t>2025023194</t>
  </si>
  <si>
    <t>H192C</t>
  </si>
  <si>
    <t>HX195/75R16           08RH12 LBF--</t>
  </si>
  <si>
    <t>2001864</t>
  </si>
  <si>
    <t>2025032594</t>
  </si>
  <si>
    <t>H193C</t>
  </si>
  <si>
    <t>HX205/80R16T XL       04RF10 LBQ--</t>
  </si>
  <si>
    <t>1018760</t>
  </si>
  <si>
    <t>2023111922</t>
  </si>
  <si>
    <t>2026-01-06</t>
  </si>
  <si>
    <t>HX170/650R15        RD04R213MLBS--</t>
  </si>
  <si>
    <t>1038767</t>
  </si>
  <si>
    <t>2025120772</t>
  </si>
  <si>
    <t>2026-01-07</t>
  </si>
  <si>
    <t>HX265/70R17.5         14DH35 LBZ--</t>
  </si>
  <si>
    <t>3003106</t>
  </si>
  <si>
    <t>2025073421</t>
  </si>
  <si>
    <t>HX180/650R15        RD04R213WLBD--</t>
  </si>
  <si>
    <t>1037534</t>
  </si>
  <si>
    <t>2026010524</t>
  </si>
  <si>
    <t>H131C</t>
  </si>
  <si>
    <t>HX245/35R19W XL       04W340 LB---</t>
  </si>
  <si>
    <t>1037789</t>
  </si>
  <si>
    <t>2025121100</t>
  </si>
  <si>
    <t>H171C</t>
  </si>
  <si>
    <t>HX215/45ZR18Y XL      04K137 LB---</t>
  </si>
  <si>
    <t>1035165</t>
  </si>
  <si>
    <t>2025112554</t>
  </si>
  <si>
    <t>H186C</t>
  </si>
  <si>
    <t>HX235/55R19V          04K135ALB---</t>
  </si>
  <si>
    <t>1031751</t>
  </si>
  <si>
    <t>2025073346</t>
  </si>
  <si>
    <t>2026-01-08</t>
  </si>
  <si>
    <t>H187C</t>
  </si>
  <si>
    <t>HX225/55R19V          04W340ALB---</t>
  </si>
  <si>
    <t>1037671</t>
  </si>
  <si>
    <t>2025113522</t>
  </si>
  <si>
    <t>2026-01-09</t>
  </si>
  <si>
    <t>H132C</t>
  </si>
  <si>
    <t>HX245/35R20W XL       04W340 LB---</t>
  </si>
  <si>
    <t>1037795</t>
  </si>
  <si>
    <t>2025122426</t>
  </si>
  <si>
    <t>2026-01-10</t>
  </si>
  <si>
    <t>HX245/70R17.5         14AH35 LB---</t>
  </si>
  <si>
    <t>3002716</t>
  </si>
  <si>
    <t>2026-01-11</t>
  </si>
  <si>
    <t>KT1038776T00000</t>
  </si>
  <si>
    <t>On Going</t>
  </si>
  <si>
    <t>T</t>
  </si>
  <si>
    <t>PCR</t>
  </si>
  <si>
    <t>Research Team 3</t>
  </si>
  <si>
    <t>KT1037807T00000</t>
  </si>
  <si>
    <t>RE Development Planning Team</t>
  </si>
  <si>
    <t>DPK2026-00120</t>
  </si>
  <si>
    <t>KT1038767T00000</t>
  </si>
  <si>
    <t>KT1037534T00001</t>
  </si>
  <si>
    <t>ECN2025123963</t>
  </si>
  <si>
    <t>CQF24</t>
  </si>
  <si>
    <t>KT1037789T00000</t>
  </si>
  <si>
    <t>KT1035165T00000</t>
  </si>
  <si>
    <t>KT1037671T00000</t>
  </si>
  <si>
    <t>KT1037795T00000</t>
  </si>
  <si>
    <r>
      <rPr>
        <b/>
        <sz val="10"/>
        <color rgb="FF008000"/>
        <rFont val="맑은 고딕"/>
        <family val="3"/>
        <charset val="129"/>
        <scheme val="minor"/>
      </rPr>
      <t xml:space="preserve">[RE] </t>
    </r>
    <r>
      <rPr>
        <b/>
        <sz val="10"/>
        <rFont val="맑은 고딕"/>
        <family val="3"/>
        <charset val="129"/>
        <scheme val="minor"/>
      </rPr>
      <t xml:space="preserve">1037824 : 생산 Grouping 변경 </t>
    </r>
    <r>
      <rPr>
        <b/>
        <sz val="10"/>
        <color rgb="FFFF6600"/>
        <rFont val="맑은 고딕"/>
        <family val="3"/>
        <charset val="129"/>
        <scheme val="minor"/>
      </rPr>
      <t>(성형 취소)</t>
    </r>
    <r>
      <rPr>
        <b/>
        <sz val="10"/>
        <rFont val="맑은 고딕"/>
        <family val="3"/>
        <charset val="129"/>
        <scheme val="minor"/>
      </rPr>
      <t xml:space="preserve">
(3주차 반영)</t>
    </r>
    <phoneticPr fontId="161" type="noConversion"/>
  </si>
  <si>
    <t>Median</t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</si>
  <si>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 xml:space="preserve">[RE] </t>
    </r>
    <r>
      <rPr>
        <b/>
        <sz val="10"/>
        <rFont val="맑은 고딕"/>
        <family val="3"/>
        <charset val="129"/>
        <scheme val="minor"/>
      </rPr>
      <t>1037824 : 생산 Grouping</t>
    </r>
    <phoneticPr fontId="161" type="noConversion"/>
  </si>
  <si>
    <t>생산 Grouping : 취소</t>
    <phoneticPr fontId="162" type="noConversion"/>
  </si>
  <si>
    <t>[정규용] 19D66 19D67</t>
    <phoneticPr fontId="162" type="noConversion"/>
  </si>
  <si>
    <t>FR03431</t>
    <phoneticPr fontId="162" type="noConversion"/>
  </si>
  <si>
    <t>ECN2026012134</t>
    <phoneticPr fontId="161" type="noConversion"/>
  </si>
  <si>
    <t>#2 C/C 변경 : Spec 변경</t>
    <phoneticPr fontId="162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</si>
  <si>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color theme="1"/>
        <rFont val="맑은 고딕"/>
        <family val="3"/>
        <charset val="129"/>
        <scheme val="minor"/>
      </rPr>
      <t xml:space="preserve"> 2022657 : #2 C/C 변경</t>
    </r>
    <phoneticPr fontId="161" type="noConversion"/>
  </si>
  <si>
    <t>정규 생산 有</t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</si>
  <si>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 xml:space="preserve">[RE] </t>
    </r>
    <r>
      <rPr>
        <b/>
        <sz val="10"/>
        <rFont val="맑은 고딕"/>
        <family val="3"/>
        <charset val="129"/>
        <scheme val="minor"/>
      </rPr>
      <t xml:space="preserve">1035096 : 정규 생산 有 </t>
    </r>
    <phoneticPr fontId="161" type="noConversion"/>
  </si>
  <si>
    <t>신우</t>
    <phoneticPr fontId="162" type="noConversion"/>
  </si>
  <si>
    <t>[정규용] 15334 15335
(개조중)</t>
    <phoneticPr fontId="162" type="noConversion"/>
  </si>
  <si>
    <t>Competition Tire Team 1</t>
  </si>
  <si>
    <t>EPDPPC2600471</t>
  </si>
  <si>
    <t>DP 1035592
290/710R18 F200 04 L B L HK</t>
  </si>
  <si>
    <t>G/T 상측 전사지 C92D 부착</t>
  </si>
  <si>
    <t>2026.02.04</t>
  </si>
  <si>
    <t>24237</t>
  </si>
  <si>
    <t>24.07.18</t>
  </si>
  <si>
    <t>24.08.07</t>
  </si>
  <si>
    <t>CQN12</t>
  </si>
  <si>
    <t>[DP] 290/710R18 F200 USE L X-Spec Issue (HWA EVO Test 공급용)</t>
  </si>
  <si>
    <t>DPKT1035592X00002</t>
  </si>
  <si>
    <t>102935731~102935742</t>
  </si>
  <si>
    <t>290/710R18</t>
  </si>
  <si>
    <t>2100.0</t>
  </si>
  <si>
    <t>704</t>
  </si>
  <si>
    <t>DR75106</t>
  </si>
  <si>
    <t>326</t>
  </si>
  <si>
    <t>342</t>
  </si>
  <si>
    <t>DN69487</t>
  </si>
  <si>
    <t>280</t>
  </si>
  <si>
    <t>FR04003</t>
  </si>
  <si>
    <t>72</t>
  </si>
  <si>
    <t>FX31752</t>
  </si>
  <si>
    <t>FX29648</t>
  </si>
  <si>
    <t>FH24904</t>
  </si>
  <si>
    <t>FX30252</t>
  </si>
  <si>
    <t>GU28285</t>
  </si>
  <si>
    <t>DH240</t>
  </si>
  <si>
    <t>EPDPPC2600472</t>
  </si>
  <si>
    <t>G/T 상측 전사지 C55D 부착</t>
  </si>
  <si>
    <t>CQF85</t>
  </si>
  <si>
    <t>[DP] 290/710R18 Z207 USE L X-Spec Issue (HWA EVO Test 공급용 F85)</t>
  </si>
  <si>
    <t>DPKT1035592X00003</t>
  </si>
  <si>
    <t>102935719~102935730</t>
  </si>
  <si>
    <t>DR75105</t>
  </si>
  <si>
    <t>EPDPPC2600459</t>
  </si>
  <si>
    <t>ECN2026011994</t>
  </si>
  <si>
    <t>DP 1034890
300/680R18 Z237 04 L B O HK</t>
  </si>
  <si>
    <t>해당 스펙중 1034890X29, 1034890X30 케이블 비드 사용 예정입니다.</t>
  </si>
  <si>
    <t>2026.02.05</t>
  </si>
  <si>
    <t>23J67
25461</t>
  </si>
  <si>
    <t>25.10.20
25.03.24</t>
  </si>
  <si>
    <t>25.10.20
25.04.01</t>
  </si>
  <si>
    <t>CXF53 058
CXF53 058
CXF53 064
CXF53 065</t>
  </si>
  <si>
    <t>CQU35
CQU35
CQU35
CQU35</t>
  </si>
  <si>
    <t>-
-
-
-</t>
  </si>
  <si>
    <t>CQS26
CQS26
CQS26
CQS26</t>
  </si>
  <si>
    <t>1250</t>
  </si>
  <si>
    <t>[DP] NLS 테스트 및 경기 공긍욥 Wet 1차 제조(300/680R18 Z237)</t>
  </si>
  <si>
    <t>DPKT1034890X00029
DPKT1034890X00030
DPKT1034890X00031
DPKT1034890X00032</t>
  </si>
  <si>
    <t>8
8
12
12</t>
  </si>
  <si>
    <t>102935521~102935560</t>
  </si>
  <si>
    <t>300/680R18
300/680R18
300/680R18
300/680R18</t>
  </si>
  <si>
    <t>Z237
Z237
Z237
Z237</t>
  </si>
  <si>
    <t>04
04
04
04</t>
  </si>
  <si>
    <t>L
L
L
L</t>
  </si>
  <si>
    <t>B
B
B
B</t>
  </si>
  <si>
    <t>O
O
O
O</t>
  </si>
  <si>
    <t>HK
HK
HK
HK</t>
  </si>
  <si>
    <t>TREAD
TREAD
TREAD
TREAD</t>
  </si>
  <si>
    <t>0
0
0
0</t>
  </si>
  <si>
    <t>2012.0
2012.0
2012.0
2012.0</t>
  </si>
  <si>
    <t>683
683
683
683</t>
  </si>
  <si>
    <t>6.5
6.5
6.5
6.5</t>
  </si>
  <si>
    <t>DRC3855
DRC3855
DRC3855
DRC3855</t>
  </si>
  <si>
    <t>New
New
New
New</t>
  </si>
  <si>
    <t>CXF53
CXF53
CXF53
CXF53</t>
  </si>
  <si>
    <t>N
N
N
N</t>
  </si>
  <si>
    <t>290
290
290
290</t>
  </si>
  <si>
    <t>336
336
336
336</t>
  </si>
  <si>
    <t>DN68577
DN68577
DN68577
DN68577</t>
  </si>
  <si>
    <t>125
125
125
125</t>
  </si>
  <si>
    <t>280
280
280
280</t>
  </si>
  <si>
    <t>FX31573
FX31573
FX31573
FX31573</t>
  </si>
  <si>
    <t>ET11040
ET11040
ET11040
ET11040</t>
  </si>
  <si>
    <t>645
645
645
645</t>
  </si>
  <si>
    <t>77
77
77
77</t>
  </si>
  <si>
    <t>FX31104
FX31104
FX31104
FX31104</t>
  </si>
  <si>
    <t>495
495
495
495</t>
  </si>
  <si>
    <t>-
DN56899
-
-</t>
  </si>
  <si>
    <t>-
CQB86
-
-</t>
  </si>
  <si>
    <t>-
45
-
-</t>
  </si>
  <si>
    <t>FX29582
FX29563
FX29582
FX29582</t>
  </si>
  <si>
    <t>120
100
120
120</t>
  </si>
  <si>
    <t>45
45
45
45</t>
  </si>
  <si>
    <t>FH24437
FH24437
FH24437
FH24437</t>
  </si>
  <si>
    <t>ES20425
ES20425
ES20425
ES20425</t>
  </si>
  <si>
    <t>295
295
295
295</t>
  </si>
  <si>
    <t>33
33
33
33</t>
  </si>
  <si>
    <t>FY23577
FY23577
FY23577
FY23577</t>
  </si>
  <si>
    <t>CQC54
CQC54
CQC54
CQC54</t>
  </si>
  <si>
    <t>0.8
0.8
0.8
0.8</t>
  </si>
  <si>
    <t>35
35
35
35</t>
  </si>
  <si>
    <t>FX30838
FX30838
FX30838
FX30838</t>
  </si>
  <si>
    <t>285
285
285
285</t>
  </si>
  <si>
    <t>GU26929
GU26929
GU26929
GU26929</t>
  </si>
  <si>
    <t>GW22005
GW22005
GW22005
GW22005</t>
  </si>
  <si>
    <t>DH230
DH230
DH230
DH230</t>
  </si>
  <si>
    <t>1466
1466
1466
1466</t>
  </si>
  <si>
    <t>JF505
JF505
JF505
JF505</t>
  </si>
  <si>
    <t>FX30755
FX30755
FX30755
FX30755</t>
  </si>
  <si>
    <t>ET10151
ET10151
ET10151
ET10151</t>
  </si>
  <si>
    <t>EPDPPC2600460</t>
  </si>
  <si>
    <t>ECN2026011995</t>
  </si>
  <si>
    <t>DP 1036140
320/710R18 Z237 04 L B D HK</t>
  </si>
  <si>
    <t xml:space="preserve">해당 스펙 중 1036140X21 Cable 비드 사용할 예정입니다. </t>
  </si>
  <si>
    <t>[Special] 36도 벨트</t>
  </si>
  <si>
    <t>25126
25462</t>
  </si>
  <si>
    <t>25.03.13
25.03.18</t>
  </si>
  <si>
    <t>25.04.01
25.04.01</t>
  </si>
  <si>
    <t>CXF53 058
CXF53 064
CXF53 065</t>
  </si>
  <si>
    <t>CQU35
CQU35
CQU35</t>
  </si>
  <si>
    <t>-
-
-</t>
  </si>
  <si>
    <t>CQS26
CQS26
CQS26</t>
  </si>
  <si>
    <t>[DP] NLS 테스트 및 경기 공급용 Wet 제조(320/710R18 Z237)</t>
  </si>
  <si>
    <t>DPKT1036140X00021
DPKT1036140X00022
DPKT1036140X00023</t>
  </si>
  <si>
    <t>12
12
12</t>
  </si>
  <si>
    <t>102935485~102935520</t>
  </si>
  <si>
    <t>320/710R18
320/710R18
320/710R18</t>
  </si>
  <si>
    <t>Z237
Z237
Z237</t>
  </si>
  <si>
    <t>04
04
04</t>
  </si>
  <si>
    <t>L
L
L</t>
  </si>
  <si>
    <t>B
B
B</t>
  </si>
  <si>
    <t>D
D
D</t>
  </si>
  <si>
    <t>HK
HK
HK</t>
  </si>
  <si>
    <t>TREAD
TREAD
TREAD</t>
  </si>
  <si>
    <t>0
0
0</t>
  </si>
  <si>
    <t>2068.0
2068.0
2068.0</t>
  </si>
  <si>
    <t>701.6
701.6
701.6</t>
  </si>
  <si>
    <t>6.5
6.5
6.5</t>
  </si>
  <si>
    <t>DRC4171
DRC4171
DRC4171</t>
  </si>
  <si>
    <t>New
New
New</t>
  </si>
  <si>
    <t>CXF53
CXF53
CXF53</t>
  </si>
  <si>
    <t>N
N
N</t>
  </si>
  <si>
    <t>312
312
312</t>
  </si>
  <si>
    <t>356
356
356</t>
  </si>
  <si>
    <t>DN68877
DN68877
DN68877</t>
  </si>
  <si>
    <t>B1006
B1006
B1006</t>
  </si>
  <si>
    <t>130
130
130</t>
  </si>
  <si>
    <t>304
304
304</t>
  </si>
  <si>
    <t>FX31840
FX31840
FX31840</t>
  </si>
  <si>
    <t>ET11040
ET11040
ET11040</t>
  </si>
  <si>
    <t>690
690
690</t>
  </si>
  <si>
    <t>77
77
77</t>
  </si>
  <si>
    <t>FX28044
FX28044
FX28044</t>
  </si>
  <si>
    <t>525
525
525</t>
  </si>
  <si>
    <t>FX30048
FX30048
FX30048</t>
  </si>
  <si>
    <t>135
135
135</t>
  </si>
  <si>
    <t>45
45
45</t>
  </si>
  <si>
    <t>FHB0477
FHB0477
FHB0477</t>
  </si>
  <si>
    <t>ES20425
ES20425
ES20425</t>
  </si>
  <si>
    <t>315
315
315</t>
  </si>
  <si>
    <t>36
36
36</t>
  </si>
  <si>
    <t>FY24198
FY24198
FY24198</t>
  </si>
  <si>
    <t>CQC54
CQC54
CQC54</t>
  </si>
  <si>
    <t>1.0
1.0
1.0</t>
  </si>
  <si>
    <t>35
35
35</t>
  </si>
  <si>
    <t>FX31810
FX31810
FX31810</t>
  </si>
  <si>
    <t>305
305
305</t>
  </si>
  <si>
    <t>GU28285
GU28285
GU28285</t>
  </si>
  <si>
    <t>GW22005
GW22005
GW22005</t>
  </si>
  <si>
    <t>DH240
DH240
DH240</t>
  </si>
  <si>
    <t>1466
1466
1466</t>
  </si>
  <si>
    <t>JF505
JF505
JF505</t>
  </si>
  <si>
    <t>FX30755
FX30755
FX30755</t>
  </si>
  <si>
    <t>ET10151
ET10151
ET10151</t>
  </si>
  <si>
    <t>EPDPLT2600433</t>
  </si>
  <si>
    <t>ECN2025123010</t>
  </si>
  <si>
    <t>DP 2022529
LT275/65R20 QA62B 10 L B - HK</t>
  </si>
  <si>
    <t>UF 측정 부탁드립니다.</t>
  </si>
  <si>
    <t>25AU8</t>
  </si>
  <si>
    <t>57M</t>
  </si>
  <si>
    <t>26.01.13</t>
  </si>
  <si>
    <t>Making</t>
  </si>
  <si>
    <t>CXT99 006
CQP95</t>
  </si>
  <si>
    <t>CQU73
CQU73</t>
  </si>
  <si>
    <t>CXS20 057
CXS20 057</t>
  </si>
  <si>
    <t>CQB89
CQB89</t>
  </si>
  <si>
    <t>77-1684</t>
  </si>
  <si>
    <t>[DM] LT275/65R20 QA62B X-Spec 발행</t>
  </si>
  <si>
    <t>DMKT2022529X00000
DMKT2022529X00001</t>
  </si>
  <si>
    <t>18
14</t>
  </si>
  <si>
    <t>102935220~102935251</t>
  </si>
  <si>
    <t>LT275/65R20
LT275/65R20</t>
  </si>
  <si>
    <t>QA62B
QA62B</t>
  </si>
  <si>
    <t>932
932</t>
  </si>
  <si>
    <t>2470.0
2470.0</t>
  </si>
  <si>
    <t>864.4
864.4</t>
  </si>
  <si>
    <t>13
13</t>
  </si>
  <si>
    <t>DRC6283
DR75103</t>
  </si>
  <si>
    <t>CXT99
CQP95</t>
  </si>
  <si>
    <t>232
232</t>
  </si>
  <si>
    <t>280
280</t>
  </si>
  <si>
    <t>DNC1798
DNC1798</t>
  </si>
  <si>
    <t>210
210</t>
  </si>
  <si>
    <t>CXS20
CXS20</t>
  </si>
  <si>
    <t>512
512</t>
  </si>
  <si>
    <t>FY25488
FY25488</t>
  </si>
  <si>
    <t>570
570</t>
  </si>
  <si>
    <t>535
535</t>
  </si>
  <si>
    <t>FR03621
FR03621</t>
  </si>
  <si>
    <t>ET11006
ET11006</t>
  </si>
  <si>
    <t>790
790</t>
  </si>
  <si>
    <t>FX31519
FX31519</t>
  </si>
  <si>
    <t>750
750</t>
  </si>
  <si>
    <t>FX31505
FX31505</t>
  </si>
  <si>
    <t>600
600</t>
  </si>
  <si>
    <t>FH25277
FH25277</t>
  </si>
  <si>
    <t>ES12003
ES12003</t>
  </si>
  <si>
    <t>240
240</t>
  </si>
  <si>
    <t>FY21857
FY21857</t>
  </si>
  <si>
    <t>CQC83
CQC83</t>
  </si>
  <si>
    <t>20
20</t>
  </si>
  <si>
    <t>FH25278
FH25278</t>
  </si>
  <si>
    <t>225
225</t>
  </si>
  <si>
    <t>GU29428
GU29428</t>
  </si>
  <si>
    <t>GW22393
GW22393</t>
  </si>
  <si>
    <t>BZ235
BZ235</t>
  </si>
  <si>
    <t>1638
1638</t>
  </si>
  <si>
    <t>JF5
JF5</t>
  </si>
  <si>
    <t>EPDPPC2600394</t>
  </si>
  <si>
    <t>ECN2025120585</t>
  </si>
  <si>
    <t>DP 1037787
215/50R19T W340 04 L B - HK</t>
  </si>
  <si>
    <t>재시험(몰드개조)</t>
  </si>
  <si>
    <t>3225</t>
  </si>
  <si>
    <t>25H91
25H92</t>
  </si>
  <si>
    <t>[DS] 215/50R19T W340 X-SPEC 발행</t>
  </si>
  <si>
    <t>DSKT1037787X00002</t>
  </si>
  <si>
    <t>102934563~102934576</t>
  </si>
  <si>
    <t>215/50R19T</t>
  </si>
  <si>
    <t>612</t>
  </si>
  <si>
    <t>2035.0</t>
  </si>
  <si>
    <t>693</t>
  </si>
  <si>
    <t>DR75102</t>
  </si>
  <si>
    <t>184</t>
  </si>
  <si>
    <t>DN69209</t>
  </si>
  <si>
    <t>352</t>
  </si>
  <si>
    <t>FY24639</t>
  </si>
  <si>
    <t>365</t>
  </si>
  <si>
    <t>FX27488</t>
  </si>
  <si>
    <t>FH23551</t>
  </si>
  <si>
    <t>FX26277</t>
  </si>
  <si>
    <t>BG24AI</t>
  </si>
  <si>
    <t>CE09P11</t>
  </si>
  <si>
    <t>78AH695</t>
  </si>
  <si>
    <t>EPDPLT2600407</t>
  </si>
  <si>
    <t>ECN2026010950</t>
  </si>
  <si>
    <t>DP 2021195
225/75R16C RA30 10 L B - HK</t>
  </si>
  <si>
    <t>가류 BPT 체크를 위한 가류기술연구팀 입회 예정
성형 후 다음날 오전 9시 이후 가류 진행 요청 드립니다.</t>
  </si>
  <si>
    <t>25V90
25V91</t>
  </si>
  <si>
    <t>25.09.26
25.09.26</t>
  </si>
  <si>
    <t>25.10.09
25.10.09</t>
  </si>
  <si>
    <t>Use
Use</t>
  </si>
  <si>
    <t>YUNHWAN MUN</t>
  </si>
  <si>
    <t>1455</t>
  </si>
  <si>
    <t>[DS] RA30 225/75R16C X-Spec Issue</t>
  </si>
  <si>
    <t>DSKT2021195X00014</t>
  </si>
  <si>
    <t>102934886~102934911</t>
  </si>
  <si>
    <t>RA30</t>
  </si>
  <si>
    <t>DR70689</t>
  </si>
  <si>
    <t>182</t>
  </si>
  <si>
    <t>DN69484</t>
  </si>
  <si>
    <t>444</t>
  </si>
  <si>
    <t>FY24716</t>
  </si>
  <si>
    <t>1.9</t>
  </si>
  <si>
    <t>FR03957</t>
  </si>
  <si>
    <t>690</t>
  </si>
  <si>
    <t>FX31891</t>
  </si>
  <si>
    <t>FH25400</t>
  </si>
  <si>
    <t>FH25401</t>
  </si>
  <si>
    <t>GU29748</t>
  </si>
  <si>
    <t>GW22137</t>
  </si>
  <si>
    <t>BT260</t>
  </si>
  <si>
    <t>BD33AP</t>
  </si>
  <si>
    <t>50KFH21</t>
  </si>
  <si>
    <t>50KF1287</t>
  </si>
  <si>
    <t>PCR Model Development Team</t>
  </si>
  <si>
    <t>EPDPPC2600368</t>
  </si>
  <si>
    <t>ECN2026011674</t>
  </si>
  <si>
    <t>DP 1031795
245/40ZR19Y XL H750 04 L B - HK</t>
  </si>
  <si>
    <t>* C/T : P47
* 성형 당일 가류 바랍니다.</t>
  </si>
  <si>
    <t>0125</t>
  </si>
  <si>
    <t>21Z65
21Z66</t>
  </si>
  <si>
    <t>25.09.23
25.09.23</t>
  </si>
  <si>
    <t>0626</t>
  </si>
  <si>
    <t>JIN KYU KIM</t>
  </si>
  <si>
    <t>[DS] 245/40ZR19Y XL H750 X-spec Issue</t>
  </si>
  <si>
    <t>DSKT1031795X00003</t>
  </si>
  <si>
    <t>102933912~102933941</t>
  </si>
  <si>
    <t>245/40ZR19Y XL</t>
  </si>
  <si>
    <t>H750</t>
  </si>
  <si>
    <t>578</t>
  </si>
  <si>
    <t>674.8</t>
  </si>
  <si>
    <t>DR74006</t>
  </si>
  <si>
    <t>DN66238</t>
  </si>
  <si>
    <t>348</t>
  </si>
  <si>
    <t>FY24867</t>
  </si>
  <si>
    <t>FX26753</t>
  </si>
  <si>
    <t>FHB0334</t>
  </si>
  <si>
    <t>FX27555</t>
  </si>
  <si>
    <t>BG23BI</t>
  </si>
  <si>
    <t>78AH674</t>
  </si>
  <si>
    <t>Summer &amp; All Season Expansion Development Team</t>
  </si>
  <si>
    <t>EPDPPC2600463</t>
  </si>
  <si>
    <t>ECN2026011839</t>
  </si>
  <si>
    <t>DP 1038547
175/65R15H LH43 04 L B - LF</t>
  </si>
  <si>
    <t>25CK4
25CK5</t>
  </si>
  <si>
    <t>25.12.02
25.12.02</t>
  </si>
  <si>
    <t>JIHO LEE</t>
  </si>
  <si>
    <t>1076</t>
  </si>
  <si>
    <t>[DS] LH43_175/65R15H X-SPEC</t>
  </si>
  <si>
    <t>DSKT1038547X00000</t>
  </si>
  <si>
    <t>102935576~102935589</t>
  </si>
  <si>
    <t>175/65R15H</t>
  </si>
  <si>
    <t>LH43</t>
  </si>
  <si>
    <t>586</t>
  </si>
  <si>
    <t>1760.0</t>
  </si>
  <si>
    <t>604.4</t>
  </si>
  <si>
    <t>DR75104</t>
  </si>
  <si>
    <t>DN69486</t>
  </si>
  <si>
    <t>316</t>
  </si>
  <si>
    <t>FY24786</t>
  </si>
  <si>
    <t>FH23593</t>
  </si>
  <si>
    <t>FX25970</t>
  </si>
  <si>
    <t>GU28422</t>
  </si>
  <si>
    <t>GW44007</t>
  </si>
  <si>
    <t>EPDPPC2600248</t>
  </si>
  <si>
    <t>ECN2026011142</t>
  </si>
  <si>
    <t>DP 1038834
265/45R19Y XL IH01 04 L B - HK</t>
  </si>
  <si>
    <t>[DS] 265/45R19Y XL IH01 X-SPEC 발행</t>
  </si>
  <si>
    <t>DSKT1038834X00000</t>
  </si>
  <si>
    <t>102928860~102928871</t>
  </si>
  <si>
    <t>265/45R19Y XL</t>
  </si>
  <si>
    <t>2090.0</t>
  </si>
  <si>
    <t>715</t>
  </si>
  <si>
    <t>DR73060</t>
  </si>
  <si>
    <t>276</t>
  </si>
  <si>
    <t>DN68413</t>
  </si>
  <si>
    <t>396</t>
  </si>
  <si>
    <t>FX23051</t>
  </si>
  <si>
    <t>FN00360</t>
  </si>
  <si>
    <t>GU28154</t>
  </si>
  <si>
    <t>EPDPPC2600229</t>
  </si>
  <si>
    <t>ECN2026010973</t>
  </si>
  <si>
    <t>DP 1033144
245/40ZR19(Y) XL K137 04 L B Q HK</t>
  </si>
  <si>
    <t>KP 생산중으로 몰드 입고 재확인 필요. DOT 개조 요청 완료.</t>
  </si>
  <si>
    <t>24539&lt;br/&gt;24540</t>
  </si>
  <si>
    <t>1755</t>
  </si>
  <si>
    <t>(KP→DS) 245-40ZR19(Y) XL K137 1033144 X02 spec issue</t>
  </si>
  <si>
    <t>DSKT1033144X00002</t>
  </si>
  <si>
    <t>102928731~102928740</t>
  </si>
  <si>
    <t>245/40ZR19(Y) XL</t>
  </si>
  <si>
    <t>556</t>
  </si>
  <si>
    <t>676.4</t>
  </si>
  <si>
    <t>DR75092</t>
  </si>
  <si>
    <t>DN68301</t>
  </si>
  <si>
    <t>FY24868</t>
  </si>
  <si>
    <t>FS00811</t>
  </si>
  <si>
    <t>FHB0439</t>
  </si>
  <si>
    <t>FX30138</t>
  </si>
  <si>
    <t>GU29017</t>
  </si>
  <si>
    <t>GW22283</t>
  </si>
  <si>
    <t>CE09K13</t>
  </si>
  <si>
    <t>78AH781</t>
  </si>
  <si>
    <t>EPDPPC2600377</t>
  </si>
  <si>
    <t>ECN2026011566</t>
  </si>
  <si>
    <t>DP 1037804
245/45R20V XL W340 04 L B - HK</t>
  </si>
  <si>
    <t>KP→DM 몰드 임대 요청 완료</t>
  </si>
  <si>
    <t>0627</t>
  </si>
  <si>
    <t>25G32&lt;br/&gt;25G33&lt;br/&gt;25GU8&lt;br/&gt;25GU9</t>
  </si>
  <si>
    <t>(KP→DM) 245-45R20V XL W340 1037804 X00-Spec Issue</t>
  </si>
  <si>
    <t>DMKT1037804X00000</t>
  </si>
  <si>
    <t>102934114~102934123</t>
  </si>
  <si>
    <t>245/45R20V XL</t>
  </si>
  <si>
    <t>DR75100</t>
  </si>
  <si>
    <t>DN69480</t>
  </si>
  <si>
    <t>FX22857</t>
  </si>
  <si>
    <t>FD23105</t>
  </si>
  <si>
    <t>FHB0041</t>
  </si>
  <si>
    <t>GU29024</t>
  </si>
  <si>
    <t>78AH704</t>
  </si>
  <si>
    <t>New Technology Industrialization Team</t>
  </si>
  <si>
    <t>EPDPPC2600351</t>
  </si>
  <si>
    <t>ECN2026011474</t>
  </si>
  <si>
    <t>DP 1035133
245/40ZR20(Y) XL K137 04 L B - HK</t>
  </si>
  <si>
    <t xml:space="preserve">PC성형 제조기술 Project 주관,
Mechanical 성형기 Air 부적합 개선을 위한 비정규 비대칭 Bead filler profile 검증 건입니다. </t>
  </si>
  <si>
    <t>23N47
23N48</t>
  </si>
  <si>
    <t>25.06.04
25.06.04</t>
  </si>
  <si>
    <t>CQP35
CQP35
CQP35</t>
  </si>
  <si>
    <t>CQS25
CQS25
CQS25</t>
  </si>
  <si>
    <t>CQS24
CQS24
CQS24</t>
  </si>
  <si>
    <t>CQB89
CQB89
CQB89</t>
  </si>
  <si>
    <t>Hae-yong Park</t>
  </si>
  <si>
    <t>1034</t>
  </si>
  <si>
    <t>Mechanical 성형기 Air 부적합 개선 시험용 _ 245/40ZR20(Y) XL K137</t>
  </si>
  <si>
    <t>Research</t>
  </si>
  <si>
    <t>DMKT1035133X00008
DMKT1035133X00009
DMKT1035133X00010</t>
  </si>
  <si>
    <t>16
16
16</t>
  </si>
  <si>
    <t>102933158~102933205</t>
  </si>
  <si>
    <t>245/40ZR20(Y) XL
245/40ZR20(Y) XL
245/40ZR20(Y) XL</t>
  </si>
  <si>
    <t>K137
K137
K137</t>
  </si>
  <si>
    <t>STOS
STOS
STOS</t>
  </si>
  <si>
    <t>548
548
548</t>
  </si>
  <si>
    <t>2060.0
2060.0
2060.0</t>
  </si>
  <si>
    <t>700
700
700</t>
  </si>
  <si>
    <t>7.6
7.6
7.6</t>
  </si>
  <si>
    <t>DR73486
DR73486
DR73486</t>
  </si>
  <si>
    <t>B1004,B1008
B1004,B1008
B1004,B1008</t>
  </si>
  <si>
    <t>C
C
C</t>
  </si>
  <si>
    <t>220
220
220</t>
  </si>
  <si>
    <t>258
258
258</t>
  </si>
  <si>
    <t>DN68468
DN68468
DN68468</t>
  </si>
  <si>
    <t>B1007
B1007
B1007</t>
  </si>
  <si>
    <t>105
105
105</t>
  </si>
  <si>
    <t>338
338
338</t>
  </si>
  <si>
    <t>FY24868
FY24868
FY24868</t>
  </si>
  <si>
    <t>CQH61
CQH61
CQH61</t>
  </si>
  <si>
    <t>390
390
390</t>
  </si>
  <si>
    <t>0.8
0.8
0.8</t>
  </si>
  <si>
    <t>CQC31
CQC31
CQC31</t>
  </si>
  <si>
    <t>355
355
355</t>
  </si>
  <si>
    <t>0.5
0.5
0.5</t>
  </si>
  <si>
    <t>FS00418
FS00418
FS00418</t>
  </si>
  <si>
    <t>ET10203
ET10203
ET10203</t>
  </si>
  <si>
    <t>580
580
580</t>
  </si>
  <si>
    <t>90
90
90</t>
  </si>
  <si>
    <t>FY23082
FY23082
FY23082</t>
  </si>
  <si>
    <t>CQC48
CQC48
CQC48</t>
  </si>
  <si>
    <t>60
60
60</t>
  </si>
  <si>
    <t>FHB0439
FHB0439
FHB0439</t>
  </si>
  <si>
    <t>225
225
225</t>
  </si>
  <si>
    <t>30
30
30</t>
  </si>
  <si>
    <t>FX30138
FX30138
FX30138</t>
  </si>
  <si>
    <t>215
215
215</t>
  </si>
  <si>
    <t>GU29462
GU29810
GU29811</t>
  </si>
  <si>
    <t>GW21496
GW21496
GW21496</t>
  </si>
  <si>
    <t>DT115
DX115
DX120</t>
  </si>
  <si>
    <t>1622
1622
1622</t>
  </si>
  <si>
    <t>JF0
JF0
JF0</t>
  </si>
  <si>
    <t>BG0145
BG0145
BG0145</t>
  </si>
  <si>
    <t>CE09V11
CE09V11
CE09V11</t>
  </si>
  <si>
    <t>78AH699
78AH699
78AH699</t>
  </si>
  <si>
    <t>Design Technology Department</t>
  </si>
  <si>
    <t>Structure&amp;Profile Team</t>
  </si>
  <si>
    <t>EPDPPC2600370</t>
  </si>
  <si>
    <t>ECN2026011396</t>
  </si>
  <si>
    <t>DP 1024287
245/45ZR19Y XL K127 04 L B - HK</t>
  </si>
  <si>
    <t>23639
23640
24T45
24T46
24U02
24U03</t>
  </si>
  <si>
    <t>47M
47M
47M
47M
47M
47M</t>
  </si>
  <si>
    <t>25.12.26
25.12.26
-
-
-
-</t>
  </si>
  <si>
    <t>DP
DP
DP
DP
DP
DP</t>
  </si>
  <si>
    <t>Remodel
Remodel
Remodel
Remodel
Use
Use</t>
  </si>
  <si>
    <t>CQZ12
CQZ12
CQZ12</t>
  </si>
  <si>
    <t>CQU33
CQU33
CQU33</t>
  </si>
  <si>
    <t>Moon-cheol Park</t>
  </si>
  <si>
    <t>1491</t>
  </si>
  <si>
    <t>[DS] 245/45ZR19Y XL K127 X-SPEC LTUH 내구 검증</t>
  </si>
  <si>
    <t>DSKT1024287X00039
DSKT1024287X00040
DSKT1024287X00041</t>
  </si>
  <si>
    <t>10
10
10</t>
  </si>
  <si>
    <t>102933775~102933804</t>
  </si>
  <si>
    <t>245/45ZR19Y XL
245/45ZR19Y XL
245/45ZR19Y XL</t>
  </si>
  <si>
    <t>K127
K127
K127</t>
  </si>
  <si>
    <t>SIDE
SIDE
SIDE</t>
  </si>
  <si>
    <t>614
614
614</t>
  </si>
  <si>
    <t>2055.0
2055.0
2055.0</t>
  </si>
  <si>
    <t>699.6
699.6
699.6</t>
  </si>
  <si>
    <t>8.2
8.2
8.2</t>
  </si>
  <si>
    <t>DR72506
DR72506
DR72506</t>
  </si>
  <si>
    <t>B1003,B1006,B1008
B1003,B1006,B1008
B1003,B1006,B1008</t>
  </si>
  <si>
    <t>216
216
216</t>
  </si>
  <si>
    <t>254
254
254</t>
  </si>
  <si>
    <t>DN66879
DN66879
DN69478</t>
  </si>
  <si>
    <t>B1005,B1006,B1007
B1005,B1006,B1007
New</t>
  </si>
  <si>
    <t>125
125
125</t>
  </si>
  <si>
    <t>364
364
364</t>
  </si>
  <si>
    <t>FY24820
FY24820
FY24820</t>
  </si>
  <si>
    <t>420
420
420</t>
  </si>
  <si>
    <t>0.9
0.9
0.9</t>
  </si>
  <si>
    <t>385
385
385</t>
  </si>
  <si>
    <t>FD24188
FD24188
FD24188</t>
  </si>
  <si>
    <t>ET10135
ET10135
ET10135</t>
  </si>
  <si>
    <t>460
460
460</t>
  </si>
  <si>
    <t>DN56348
DN56348
DN56348</t>
  </si>
  <si>
    <t>CQU32
CQU32
CQU32</t>
  </si>
  <si>
    <t>25
25
25</t>
  </si>
  <si>
    <t>FHB0034
FHB0034
FHB0034</t>
  </si>
  <si>
    <t>27
27
27</t>
  </si>
  <si>
    <t>FX27311
FX27311
FX27311</t>
  </si>
  <si>
    <t>210
210
210</t>
  </si>
  <si>
    <t>GU29123
GU29813
GU29813</t>
  </si>
  <si>
    <t>GW22186
GW22186
GW22186</t>
  </si>
  <si>
    <t>DT225
DT235
DT235</t>
  </si>
  <si>
    <t>1542
1542
1542</t>
  </si>
  <si>
    <t>BG41BP
BG41BP
BG41BP</t>
  </si>
  <si>
    <t>CE09M13
CE09M13
CE09M13</t>
  </si>
  <si>
    <t>78AH798
78AH798
78AH798</t>
  </si>
  <si>
    <t>EPDPLT2600350</t>
  </si>
  <si>
    <t>ECN2026011478</t>
  </si>
  <si>
    <t>DP 2022548
LT275/65R18 LC02 10 L B - LF</t>
  </si>
  <si>
    <t>H107 LT 20" 생산 중</t>
  </si>
  <si>
    <t>24CA2
24CA3</t>
  </si>
  <si>
    <t>25.06.27
25.06.27</t>
  </si>
  <si>
    <t>25.07.02
25.07.02</t>
  </si>
  <si>
    <t>[DM] LC02 LT275/65R18 X-Spec issue (P90 → P95)</t>
  </si>
  <si>
    <t>DMKT2022548X00003</t>
  </si>
  <si>
    <t>102933142~102933157</t>
  </si>
  <si>
    <t>936</t>
  </si>
  <si>
    <t>2335.0</t>
  </si>
  <si>
    <t>814.1</t>
  </si>
  <si>
    <t>DR75098</t>
  </si>
  <si>
    <t>506</t>
  </si>
  <si>
    <t>FR03932</t>
  </si>
  <si>
    <t>FW02322</t>
  </si>
  <si>
    <t>FH25362</t>
  </si>
  <si>
    <t>FH25363</t>
  </si>
  <si>
    <t>CE50T27</t>
  </si>
  <si>
    <t>50CJ1652</t>
  </si>
  <si>
    <t>EPDPPC2600386</t>
  </si>
  <si>
    <t>ECN2026011526</t>
  </si>
  <si>
    <t>DP 1029453
195/65R15T XL LW31 04 L B Q LF</t>
  </si>
  <si>
    <t>15399
20W72</t>
  </si>
  <si>
    <t>72-1562</t>
  </si>
  <si>
    <t>[DS→DP] 195/65R15T XL 1029453 LW31 X02-Spec issue</t>
  </si>
  <si>
    <t>DPKT1029453X00002</t>
  </si>
  <si>
    <t>102934221~102934230</t>
  </si>
  <si>
    <t>195/65R15T XL</t>
  </si>
  <si>
    <t>LW31</t>
  </si>
  <si>
    <t>DR74425</t>
  </si>
  <si>
    <t>208</t>
  </si>
  <si>
    <t>DN69482</t>
  </si>
  <si>
    <t>FA29678</t>
  </si>
  <si>
    <t>FX27325</t>
  </si>
  <si>
    <t>FH22950</t>
  </si>
  <si>
    <t>FX25850</t>
  </si>
  <si>
    <t>CE09L10</t>
  </si>
  <si>
    <t>78AH609</t>
  </si>
  <si>
    <t>T/D 3축 → 4축 변경</t>
    <phoneticPr fontId="161" type="noConversion"/>
  </si>
  <si>
    <t>B52750</t>
  </si>
  <si>
    <t>CE09H13</t>
  </si>
  <si>
    <t>78AH807</t>
  </si>
  <si>
    <t>PPDPPC2600475</t>
  </si>
  <si>
    <t>ECN2026011992</t>
  </si>
  <si>
    <t>성형시 G/T 상측 전사지 W55D 부착</t>
  </si>
  <si>
    <t>[DP] 280/660R18 Z207 USE Q T-Spec Issue (HWA EVO NLS 공급용)</t>
  </si>
  <si>
    <t>DPKT1038581T00000</t>
  </si>
  <si>
    <t>PPDPLT2600279</t>
  </si>
  <si>
    <t>ECN2026011129</t>
  </si>
  <si>
    <t>DP 2022631
225/75R16C RA58 08 L B - HK</t>
  </si>
  <si>
    <t>8ply 식입 플레이트 확인 필히 요청드립니다</t>
  </si>
  <si>
    <t>(JS→DS) [225/75R16C] [RA58] [2022144→2022631] T00-spec issue</t>
  </si>
  <si>
    <t>DSKT2022631T00000</t>
  </si>
  <si>
    <t>836</t>
  </si>
  <si>
    <t>DR75094</t>
  </si>
  <si>
    <t>DN69472</t>
  </si>
  <si>
    <t>456</t>
  </si>
  <si>
    <t>FY25520</t>
  </si>
  <si>
    <t>FR02752</t>
  </si>
  <si>
    <t>FW02523</t>
  </si>
  <si>
    <t>GU28334</t>
  </si>
  <si>
    <t>CE09K16</t>
  </si>
  <si>
    <t>78AH963</t>
  </si>
  <si>
    <t>PPDPPC2600476</t>
  </si>
  <si>
    <t>[DP] 320/710R18 Z207 USE Q T-Spec Issue (HWA EVO NLS 공급용)</t>
  </si>
  <si>
    <t>PPDPPC2600342</t>
  </si>
  <si>
    <t>ECN2026011343</t>
  </si>
  <si>
    <t>DP 1031415
245/50R20W RA43 04 L B - HK</t>
  </si>
  <si>
    <t>25694
25695</t>
  </si>
  <si>
    <t>(KP→DM) [245/50R20W] [RA43] [1031415] T00-spec issue</t>
  </si>
  <si>
    <t>DMKT1031415T00000</t>
  </si>
  <si>
    <t>245/50R20W</t>
  </si>
  <si>
    <t>692</t>
  </si>
  <si>
    <t>2180.0</t>
  </si>
  <si>
    <t>748.8</t>
  </si>
  <si>
    <t>DR74968</t>
  </si>
  <si>
    <t>218</t>
  </si>
  <si>
    <t>DN69476</t>
  </si>
  <si>
    <t>FX23722</t>
  </si>
  <si>
    <t>FD23064</t>
  </si>
  <si>
    <t>FH23614</t>
  </si>
  <si>
    <t>FX28618</t>
  </si>
  <si>
    <t>GU29026</t>
  </si>
  <si>
    <t>BG22BP</t>
  </si>
  <si>
    <t>78AH714</t>
  </si>
  <si>
    <t>PPDPPC2600365</t>
  </si>
  <si>
    <t>ECN2026011585</t>
  </si>
  <si>
    <t>DP 1031414
255/45R20W XL RA43 04 L B - HK</t>
  </si>
  <si>
    <t>24P31
24P32</t>
  </si>
  <si>
    <t>(KP→DM) 255/45R20W XL 04 RA43 1031414 T00-Spec Issue.</t>
  </si>
  <si>
    <t>DMKT1031414T00000</t>
  </si>
  <si>
    <t>255/45R20W XL</t>
  </si>
  <si>
    <t>634</t>
  </si>
  <si>
    <t>733.8</t>
  </si>
  <si>
    <t>DR74818</t>
  </si>
  <si>
    <t>DN69477</t>
  </si>
  <si>
    <t>FD23270</t>
  </si>
  <si>
    <t>GU29016</t>
  </si>
  <si>
    <t>CE09Z13</t>
  </si>
  <si>
    <t>78AH776</t>
  </si>
  <si>
    <t>이지호</t>
  </si>
  <si>
    <t>175/65R15H</t>
    <phoneticPr fontId="162" type="noConversion"/>
  </si>
  <si>
    <t>02/02 월</t>
  </si>
  <si>
    <t>P61</t>
  </si>
  <si>
    <t>DR75109</t>
    <phoneticPr fontId="162" type="noConversion"/>
  </si>
  <si>
    <t>BD32AI</t>
  </si>
  <si>
    <t>[정규용] 25H91 25H92
(개조중)</t>
  </si>
  <si>
    <t>02/03 화</t>
  </si>
  <si>
    <t>RE/DS H185</t>
  </si>
  <si>
    <t>[정규용] 23K20 23K21</t>
  </si>
  <si>
    <t>문윤환</t>
  </si>
  <si>
    <t>02/04 수</t>
  </si>
  <si>
    <t>[정규용] 25V90 25V91</t>
  </si>
  <si>
    <t>가류기술연구팀 입회 예정
성형 후 주간조 가류 진행</t>
    <phoneticPr fontId="162" type="noConversion"/>
  </si>
  <si>
    <t>박해용</t>
  </si>
  <si>
    <t>245/40ZR20(Y) XL</t>
  </si>
  <si>
    <t>DR73486</t>
  </si>
  <si>
    <t>DN68468</t>
  </si>
  <si>
    <t>FS00418</t>
  </si>
  <si>
    <t>[정규용] 23N47 23N48</t>
  </si>
  <si>
    <t>GU29462</t>
  </si>
  <si>
    <t>PC성형 제조기술 PJT
Mechanical 성형기
Air 부적합 개선
비정규 비대칭
B/F profile 검증
Aramid JLB</t>
    <phoneticPr fontId="162" type="noConversion"/>
  </si>
  <si>
    <t>GU29810</t>
  </si>
  <si>
    <t>DX115</t>
  </si>
  <si>
    <t>GU29811</t>
  </si>
  <si>
    <t>DX120</t>
  </si>
  <si>
    <t>김진규</t>
  </si>
  <si>
    <t>02/05 목</t>
  </si>
  <si>
    <t>[정규용] 21Z65 21Z66</t>
  </si>
  <si>
    <t>성형 당일 가류 요청</t>
  </si>
  <si>
    <t>02/06 금</t>
  </si>
  <si>
    <t>[정규용] 24539 24540
(수리중(미개조), KP)</t>
  </si>
  <si>
    <t>Aramid JLB</t>
    <phoneticPr fontId="162" type="noConversion"/>
  </si>
  <si>
    <t>설계기술</t>
  </si>
  <si>
    <t>박문철</t>
  </si>
  <si>
    <t>245/45ZR19Y XL</t>
  </si>
  <si>
    <t>K127</t>
  </si>
  <si>
    <t>02/07 토</t>
  </si>
  <si>
    <t>Z12</t>
  </si>
  <si>
    <t>DR72506</t>
  </si>
  <si>
    <t>DN66879</t>
  </si>
  <si>
    <t>FD24188</t>
  </si>
  <si>
    <t>FHB0034</t>
  </si>
  <si>
    <t>FX27311</t>
  </si>
  <si>
    <t>[정규용] 23639 23640 24T45 24T46 24U02 24U03
(개조중(미개조))</t>
  </si>
  <si>
    <t>BG41BP</t>
  </si>
  <si>
    <t>CE09M13</t>
  </si>
  <si>
    <t>GU29123</t>
  </si>
  <si>
    <t>DT225</t>
  </si>
  <si>
    <t>GU29813</t>
  </si>
  <si>
    <t>DN69478</t>
  </si>
  <si>
    <t>N12</t>
  </si>
  <si>
    <t>[샘플용] 24237</t>
  </si>
  <si>
    <t>G/T 상측 전사지 C92D
Aramid JLB</t>
  </si>
  <si>
    <t>F85</t>
  </si>
  <si>
    <t>G/T 상측 전사지 C55D
Aramid JLB</t>
  </si>
  <si>
    <t>300/680R18</t>
  </si>
  <si>
    <t>Z237</t>
  </si>
  <si>
    <t>O</t>
  </si>
  <si>
    <t>CXF53
X058</t>
  </si>
  <si>
    <t>DRC3855</t>
  </si>
  <si>
    <t>DN68577</t>
  </si>
  <si>
    <t>FX31573</t>
  </si>
  <si>
    <t>FX31104</t>
  </si>
  <si>
    <t>FH24437</t>
  </si>
  <si>
    <t>FX30838</t>
  </si>
  <si>
    <t>[샘플용] 23J67 25461</t>
  </si>
  <si>
    <t>GU26929</t>
  </si>
  <si>
    <t>DH230</t>
  </si>
  <si>
    <t>CXF53
X064</t>
  </si>
  <si>
    <t>CXF53
X065</t>
  </si>
  <si>
    <t>DRC4171</t>
  </si>
  <si>
    <t>DN68877</t>
  </si>
  <si>
    <t>FX31840</t>
  </si>
  <si>
    <t>FX28044</t>
  </si>
  <si>
    <t>FHB0477</t>
  </si>
  <si>
    <t>FX31810</t>
  </si>
  <si>
    <t>36도 벨트</t>
  </si>
  <si>
    <t>[샘플용] 25126 25462</t>
  </si>
  <si>
    <r>
      <rPr>
        <b/>
        <sz val="10"/>
        <color rgb="FFFF0000"/>
        <rFont val="맑은 고딕"/>
        <family val="3"/>
        <charset val="129"/>
      </rPr>
      <t>X21 케이블 비드</t>
    </r>
    <r>
      <rPr>
        <b/>
        <sz val="10"/>
        <color rgb="FF0000FF"/>
        <rFont val="맑은 고딕"/>
        <family val="3"/>
        <charset val="129"/>
      </rPr>
      <t xml:space="preserve">
Aramid JLB</t>
    </r>
    <phoneticPr fontId="162" type="noConversion"/>
  </si>
  <si>
    <t>CXS20 압출 대기</t>
    <phoneticPr fontId="161" type="noConversion"/>
  </si>
  <si>
    <r>
      <t>H</t>
    </r>
    <r>
      <rPr>
        <sz val="10"/>
        <color theme="1"/>
        <rFont val="맑은 고딕"/>
        <family val="2"/>
        <charset val="129"/>
        <scheme val="minor"/>
      </rPr>
      <t>107 LT 20" 생산 중</t>
    </r>
    <phoneticPr fontId="161" type="noConversion"/>
  </si>
  <si>
    <r>
      <t>압출기(고무</t>
    </r>
    <r>
      <rPr>
        <sz val="10"/>
        <color theme="1"/>
        <rFont val="맑은 고딕"/>
        <family val="2"/>
        <charset val="129"/>
        <scheme val="minor"/>
      </rPr>
      <t xml:space="preserve"> 운영) vs. 성형기
Bobbin vs. Album</t>
    </r>
    <phoneticPr fontId="161" type="noConversion"/>
  </si>
  <si>
    <t>[정규용] 25694 25695</t>
  </si>
  <si>
    <t>225/55ZR17W</t>
    <phoneticPr fontId="162" type="noConversion"/>
  </si>
  <si>
    <t>[정규용] 21D36 21D37
(개조중(미개조))</t>
  </si>
  <si>
    <t>T14</t>
  </si>
  <si>
    <t>[정규용] 17577 17578
(개조중(미개조))</t>
  </si>
  <si>
    <t>에스텍</t>
  </si>
  <si>
    <t>280/660R18</t>
    <phoneticPr fontId="162" type="noConversion"/>
  </si>
  <si>
    <t>BE0545</t>
    <phoneticPr fontId="162" type="noConversion"/>
  </si>
  <si>
    <t>CE01P18</t>
    <phoneticPr fontId="162" type="noConversion"/>
  </si>
  <si>
    <t>[정규용] 24CM8 24CM9
(개조중(미개조))</t>
    <phoneticPr fontId="162" type="noConversion"/>
  </si>
  <si>
    <t>BE0345</t>
    <phoneticPr fontId="162" type="noConversion"/>
  </si>
  <si>
    <t>[정규용] 24P31 24P32</t>
  </si>
  <si>
    <t>2026-01-12</t>
  </si>
  <si>
    <t>2026-01-13</t>
  </si>
  <si>
    <t>HX245/70R17.5         14DH35 LB---</t>
  </si>
  <si>
    <t>3002782</t>
  </si>
  <si>
    <t>2025073350</t>
  </si>
  <si>
    <t>2026-01-14</t>
  </si>
  <si>
    <t>HX8.5R17.5            12AH35 LB---</t>
  </si>
  <si>
    <t>3002719</t>
  </si>
  <si>
    <t>2025073423</t>
  </si>
  <si>
    <t>HX225/75R16C          10RA30 LB---</t>
  </si>
  <si>
    <t>2021195</t>
  </si>
  <si>
    <t>2025023223</t>
  </si>
  <si>
    <t>2026-01-15</t>
  </si>
  <si>
    <t>2026-01-16</t>
  </si>
  <si>
    <t>HX235/75R17.5         16DH35 LB---</t>
  </si>
  <si>
    <t>3003270</t>
  </si>
  <si>
    <t>HX8R17.5              10AH35 LB---</t>
  </si>
  <si>
    <t>3003554</t>
  </si>
  <si>
    <t>2025073422</t>
  </si>
  <si>
    <t>2026-01-17</t>
  </si>
  <si>
    <t>HX195/80R14C          08RA30 LB---</t>
  </si>
  <si>
    <t>2021177</t>
  </si>
  <si>
    <t>2025113520</t>
  </si>
  <si>
    <t>HX205/75R14C          08RA18 LB---</t>
  </si>
  <si>
    <t>2001951</t>
  </si>
  <si>
    <t>2025091039</t>
  </si>
  <si>
    <t>2026-01-18</t>
  </si>
  <si>
    <t>HX215/75R17.5         16TH31 LBZ--</t>
  </si>
  <si>
    <t>3003831</t>
  </si>
  <si>
    <t xml:space="preserve">  -. 기제작 Die 사용률 (Spec. 수 기준)</t>
    <phoneticPr fontId="161" type="noConversion"/>
  </si>
  <si>
    <r>
      <t>R</t>
    </r>
    <r>
      <rPr>
        <sz val="8"/>
        <color theme="1"/>
        <rFont val="맑은 고딕"/>
        <family val="3"/>
        <charset val="129"/>
        <scheme val="minor"/>
      </rPr>
      <t>acing Sho.폭 오기입</t>
    </r>
    <phoneticPr fontId="161" type="noConversion"/>
  </si>
  <si>
    <t>RE/DS H151</t>
    <phoneticPr fontId="162" type="noConversion"/>
  </si>
  <si>
    <t>Finish</t>
  </si>
  <si>
    <t>DPK2026-00152</t>
  </si>
  <si>
    <t>20260115</t>
  </si>
  <si>
    <t>DPK2026-00151</t>
  </si>
  <si>
    <t>DPK2026-00201</t>
  </si>
  <si>
    <t>DPK2026-00184</t>
  </si>
  <si>
    <t>DPK2026-00214</t>
  </si>
  <si>
    <t>DPK2026-00218</t>
  </si>
  <si>
    <t>KT1038719T00000</t>
  </si>
  <si>
    <t>Competition Tire Development Project</t>
  </si>
  <si>
    <t>KT2022562T00002</t>
  </si>
  <si>
    <t>LTR</t>
  </si>
  <si>
    <t>RE개발담당</t>
  </si>
  <si>
    <t>KT1037717T00001</t>
  </si>
  <si>
    <t>KT2022563T00000</t>
  </si>
  <si>
    <t>NG</t>
  </si>
  <si>
    <t>225/55R18V XL</t>
  </si>
  <si>
    <t>KT1026387T00016</t>
  </si>
  <si>
    <t>ECN2026010445</t>
  </si>
  <si>
    <t>[정규용] 25G32 25G33
(KP)</t>
    <phoneticPr fontId="162" type="noConversion"/>
  </si>
  <si>
    <t>[정규용] 25CK4 25CK5
(KP)</t>
    <phoneticPr fontId="162" type="noConversion"/>
  </si>
  <si>
    <t>DR75106</t>
    <phoneticPr fontId="162" type="noConversion"/>
  </si>
  <si>
    <t>DR75105</t>
    <phoneticPr fontId="162" type="noConversion"/>
  </si>
  <si>
    <r>
      <rPr>
        <b/>
        <sz val="10"/>
        <color rgb="FFFF0000"/>
        <rFont val="맑은 고딕"/>
        <family val="3"/>
        <charset val="129"/>
      </rPr>
      <t>X29, X33 케이블 비드</t>
    </r>
    <r>
      <rPr>
        <b/>
        <sz val="10"/>
        <color rgb="FF0000FF"/>
        <rFont val="맑은 고딕"/>
        <family val="3"/>
        <charset val="129"/>
      </rPr>
      <t xml:space="preserve">
Aramid JLB</t>
    </r>
    <phoneticPr fontId="162" type="noConversion"/>
  </si>
  <si>
    <t>ECN2026012411</t>
    <phoneticPr fontId="161" type="noConversion"/>
  </si>
  <si>
    <t>ECN2026012412</t>
    <phoneticPr fontId="161" type="noConversion"/>
  </si>
  <si>
    <t>2026-01-19</t>
  </si>
  <si>
    <t>H103C</t>
  </si>
  <si>
    <t>HX260/610R16          04F200 LBQ--</t>
  </si>
  <si>
    <t>1038719</t>
  </si>
  <si>
    <t>2025123687</t>
  </si>
  <si>
    <t>HX8R17.5              10DH35 LB---</t>
  </si>
  <si>
    <t>3002734</t>
  </si>
  <si>
    <t>HX215/75R17.5         14AH35 LB---</t>
  </si>
  <si>
    <t>3002609</t>
  </si>
  <si>
    <t>2026012909</t>
  </si>
  <si>
    <t>H107C</t>
  </si>
  <si>
    <t>HXLT305/55R20         12LC02 LB---</t>
  </si>
  <si>
    <t>2022562</t>
  </si>
  <si>
    <t>2026010097</t>
  </si>
  <si>
    <t>2026-01-20</t>
  </si>
  <si>
    <t>HX255/50R21H XL       04W340 LB---</t>
  </si>
  <si>
    <t>1037717</t>
  </si>
  <si>
    <t>2025123191</t>
  </si>
  <si>
    <t>2026-01-21</t>
  </si>
  <si>
    <t>HXLT275/65R20         10PW90CLB---</t>
  </si>
  <si>
    <t>2022563</t>
  </si>
  <si>
    <t>2025123852</t>
  </si>
  <si>
    <t>HX255/50R20V XL       04RA55 LB---</t>
  </si>
  <si>
    <t>1035852</t>
  </si>
  <si>
    <t>2025082351</t>
  </si>
  <si>
    <t>H184C</t>
  </si>
  <si>
    <t>HX225/55R18V XL       04W330ALB---</t>
  </si>
  <si>
    <t>1026387</t>
  </si>
  <si>
    <t>2026010445</t>
  </si>
  <si>
    <t>2026-01-22</t>
  </si>
  <si>
    <t>HX225/35ZR19Y XL      04LK12 LB---</t>
  </si>
  <si>
    <t>2026-01-23</t>
  </si>
  <si>
    <t>HXLT275/60R20         08PC05 LB---</t>
  </si>
  <si>
    <t>2022674</t>
  </si>
  <si>
    <t>2025120569</t>
  </si>
  <si>
    <t>H182C</t>
  </si>
  <si>
    <t>HX195/80R15T          04RF10 LBQ--</t>
  </si>
  <si>
    <t>1018905</t>
  </si>
  <si>
    <t>2025023666</t>
  </si>
  <si>
    <t>2026-01-24</t>
  </si>
  <si>
    <t>2026-01-25</t>
  </si>
  <si>
    <t>HX215/75R17.5         12DH35 LB---</t>
  </si>
  <si>
    <t>3002240</t>
  </si>
  <si>
    <t>2025073419</t>
  </si>
  <si>
    <t>Sho.폭 오기입 : Spec No. 변경</t>
    <phoneticPr fontId="162" type="noConversion"/>
  </si>
  <si>
    <t>BFT Length 누락 : Spec No. 변경</t>
    <phoneticPr fontId="162" type="noConversion"/>
  </si>
  <si>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rFont val="맑은 고딕"/>
        <family val="3"/>
        <charset val="129"/>
        <scheme val="minor"/>
      </rPr>
      <t xml:space="preserve"> 1036410 : 개발자 요청
(Cable Bead 입고 일정)</t>
    </r>
    <phoneticPr fontId="161" type="noConversion"/>
  </si>
  <si>
    <t>1037465
(1037466)</t>
    <phoneticPr fontId="162" type="noConversion"/>
  </si>
  <si>
    <t>BLW (Bead Loose Wire) : 추가 성형 취소</t>
    <phoneticPr fontId="162" type="noConversion"/>
  </si>
  <si>
    <t>SC : 추가 성형 취소</t>
    <phoneticPr fontId="162" type="noConversion"/>
  </si>
  <si>
    <t>CXS20 시험용 압출 대기</t>
  </si>
  <si>
    <t>DN68863
DN68863</t>
  </si>
  <si>
    <t>EPDPPC2600543</t>
  </si>
  <si>
    <t>ECN2026012138</t>
  </si>
  <si>
    <t>DP 1039023
235/50R21V XL RA43 04 L B - HK</t>
  </si>
  <si>
    <t>2026.02.09</t>
  </si>
  <si>
    <t>25JF7
25JF8</t>
  </si>
  <si>
    <t>1212</t>
  </si>
  <si>
    <t>[DS] 235/50R21V XL RA43 0th Spec Issue (RE Expansion Dev.)</t>
  </si>
  <si>
    <t>2026-11R02003-10401-0040</t>
  </si>
  <si>
    <t>21012122</t>
  </si>
  <si>
    <t>DSKT1039023X00000</t>
  </si>
  <si>
    <t>102937972~102937985</t>
  </si>
  <si>
    <t>235/50R21V XL</t>
  </si>
  <si>
    <t>674</t>
  </si>
  <si>
    <t>760.4</t>
  </si>
  <si>
    <t>DR72674</t>
  </si>
  <si>
    <t>B1003,B1004</t>
  </si>
  <si>
    <t>DN67126</t>
  </si>
  <si>
    <t>FD23922</t>
  </si>
  <si>
    <t>FH23218</t>
  </si>
  <si>
    <t>FX27897</t>
  </si>
  <si>
    <t>CE09N12</t>
  </si>
  <si>
    <t>78AH740</t>
  </si>
  <si>
    <t>EPDPPC2600604</t>
  </si>
  <si>
    <t>ECN2026010899</t>
  </si>
  <si>
    <t>DP 1038794
235/40R20V XL IK41 04 L B - HK</t>
  </si>
  <si>
    <t>몰드 입고 : 2/12 예정</t>
  </si>
  <si>
    <t>2026.02.12</t>
  </si>
  <si>
    <t>25HA4
25HA5</t>
  </si>
  <si>
    <t>HANBIT LEE</t>
  </si>
  <si>
    <t>1552</t>
  </si>
  <si>
    <t>[DS] 235/40R20V XL IK41 X-Spec 발행</t>
  </si>
  <si>
    <t>DSKT1038794X00000</t>
  </si>
  <si>
    <t>102941775~102941788</t>
  </si>
  <si>
    <t>235/40R20V XL</t>
  </si>
  <si>
    <t>IK41</t>
  </si>
  <si>
    <t>546</t>
  </si>
  <si>
    <t>2025.0</t>
  </si>
  <si>
    <t>687.6</t>
  </si>
  <si>
    <t>7.2</t>
  </si>
  <si>
    <t>DR75118</t>
  </si>
  <si>
    <t>DN66200</t>
  </si>
  <si>
    <t>FX26699</t>
  </si>
  <si>
    <t>BG47BI</t>
  </si>
  <si>
    <t>EPDPPC2600638</t>
  </si>
  <si>
    <t>ECN2026012697</t>
  </si>
  <si>
    <t>DP 1038542
225/50R17V XL LH43 04 L B - LF</t>
  </si>
  <si>
    <t>2/11 몰드 입고 예정</t>
  </si>
  <si>
    <t>25FQ8
25FQ9</t>
  </si>
  <si>
    <t>[DS] 225/50R17V XL LH43 X-Spec 발행</t>
  </si>
  <si>
    <t>DSKT1038542X00000</t>
  </si>
  <si>
    <t>102943684~102943695</t>
  </si>
  <si>
    <t>225/50R17V XL</t>
  </si>
  <si>
    <t>654</t>
  </si>
  <si>
    <t>1905.0</t>
  </si>
  <si>
    <t>652</t>
  </si>
  <si>
    <t>DR75120</t>
  </si>
  <si>
    <t>374</t>
  </si>
  <si>
    <t>FX31388</t>
  </si>
  <si>
    <t>FH23632</t>
  </si>
  <si>
    <t>EPDPPC2600489</t>
  </si>
  <si>
    <t>ECN2026011725</t>
  </si>
  <si>
    <t>DP 1035153
245/40ZR18Y XL K137 04 L B - HK</t>
  </si>
  <si>
    <t>24M03
24M04</t>
  </si>
  <si>
    <t>25.05.09
25.05.09</t>
  </si>
  <si>
    <t>25.05.14
25.05.14</t>
  </si>
  <si>
    <t>(KP→DS) 245-40ZR18Y XL 04 LB HK K137 1035153 X02 UTG.Sho 개선 spec</t>
  </si>
  <si>
    <t>DSKT1035153X00002</t>
  </si>
  <si>
    <t>102935954~102935963</t>
  </si>
  <si>
    <t>245/40ZR18Y XL</t>
  </si>
  <si>
    <t>542</t>
  </si>
  <si>
    <t>649</t>
  </si>
  <si>
    <t>DR75107</t>
  </si>
  <si>
    <t>DN68261</t>
  </si>
  <si>
    <t>332</t>
  </si>
  <si>
    <t>FS00475</t>
  </si>
  <si>
    <t>FHB0120</t>
  </si>
  <si>
    <t>FX27267</t>
  </si>
  <si>
    <t>EPDPPC2600526</t>
  </si>
  <si>
    <t>ECN2026012119</t>
  </si>
  <si>
    <t>DP 1032586
225/40ZR19Y XL H125 04 L B - HK</t>
  </si>
  <si>
    <t>담당자 (박상준) 입회 예정</t>
  </si>
  <si>
    <t>2026.02.10</t>
  </si>
  <si>
    <t>22782
22783</t>
  </si>
  <si>
    <t>25.11.05
25.11.05</t>
  </si>
  <si>
    <t>CQP42
CQP42
CQP42
CQP42</t>
  </si>
  <si>
    <t>CQU36
CQU36
CQU36
CQU36</t>
  </si>
  <si>
    <t>CQS25
CQS25
CQS25
CQS25</t>
  </si>
  <si>
    <t>CQS24
CQS24
CQS24
CQS24</t>
  </si>
  <si>
    <t>CQB89
CQB89
CQB89
CQB89</t>
  </si>
  <si>
    <t>Sang-jun Park</t>
  </si>
  <si>
    <t>1486</t>
  </si>
  <si>
    <t>DS] SOT 규격 BEC 삭제 평가 225/40ZR19Y XL H125 X-Spec 발행 (1032586)</t>
  </si>
  <si>
    <t>DSKT1032586X00003
DSKT1032586X00004
DSKT1032586X00005
DSKT1032586X00006</t>
  </si>
  <si>
    <t>20
20
20
20</t>
  </si>
  <si>
    <t>102936921~102937000</t>
  </si>
  <si>
    <t>225/40ZR19Y XL
225/40ZR19Y XL
225/40ZR19Y XL
225/40ZR19Y XL</t>
  </si>
  <si>
    <t>H125
H125
H125
H125</t>
  </si>
  <si>
    <t>SIDE
SIDE
SIDE
SIDE</t>
  </si>
  <si>
    <t>528
528
528
528</t>
  </si>
  <si>
    <t>1925.0
1925.0
1925.0
1925.0</t>
  </si>
  <si>
    <t>659
659
659
659</t>
  </si>
  <si>
    <t>8.2
8.2
8.2
8.2</t>
  </si>
  <si>
    <t>DR74502
DR74502
DR74502
DR74502</t>
  </si>
  <si>
    <t>B1004
B1004
B1004
B1004</t>
  </si>
  <si>
    <t>C
C
C
C</t>
  </si>
  <si>
    <t>202
202
202
202</t>
  </si>
  <si>
    <t>244
244
244
244</t>
  </si>
  <si>
    <t>DN60964
DN60964
DN60964
DN60964</t>
  </si>
  <si>
    <t>B1007
B1007
B1007
B1007</t>
  </si>
  <si>
    <t>105
105
105
105</t>
  </si>
  <si>
    <t>318
318
318
318</t>
  </si>
  <si>
    <t>FY24692
FY24692
FY24692
FY24692</t>
  </si>
  <si>
    <t>CQH61
CQH61
CQH61
CQH61</t>
  </si>
  <si>
    <t>370
370
370
370</t>
  </si>
  <si>
    <t>CQC31
CQC31
CQC31
CQC31</t>
  </si>
  <si>
    <t>335
335
335
335</t>
  </si>
  <si>
    <t>0.5
0.5
0.5
0.5</t>
  </si>
  <si>
    <t>FN00353
FS00731
FS00731
FS00632</t>
  </si>
  <si>
    <t>ET10416
ET10416
ET10416
ET10416</t>
  </si>
  <si>
    <t>450
450
450
450</t>
  </si>
  <si>
    <t>90
90
90
90</t>
  </si>
  <si>
    <t>FY23082
FY23082
FY23082
FY23082</t>
  </si>
  <si>
    <t>CQC48
CQC48
CQC48
CQC48</t>
  </si>
  <si>
    <t>60
60
60
60</t>
  </si>
  <si>
    <t>DN56348
-
-
-</t>
  </si>
  <si>
    <t>CQU32
-
-
-</t>
  </si>
  <si>
    <t>25
-
-
-</t>
  </si>
  <si>
    <t>FHB0005
FHB0005
FHA0131
FHB0005</t>
  </si>
  <si>
    <t>ES10262
ES10262
ES10262
ES10262</t>
  </si>
  <si>
    <t>210
210
210
210</t>
  </si>
  <si>
    <t>27
27
27
27</t>
  </si>
  <si>
    <t>FY24198
FY24198
FY24216
FY24198</t>
  </si>
  <si>
    <t>1.0
1.0
1.2
1.0</t>
  </si>
  <si>
    <t>FX27880
FX27880
FX27880
FX27880</t>
  </si>
  <si>
    <t>200
200
200
200</t>
  </si>
  <si>
    <t>GU28182
GU28182
GU28182
GU28182</t>
  </si>
  <si>
    <t>GW22186
GW22186
GW22186
GW22186</t>
  </si>
  <si>
    <t>AT115
AT115
AT115
AT115</t>
  </si>
  <si>
    <t>1542
1542
1542
1542</t>
  </si>
  <si>
    <t>FX26871
FX26871
FX26871
FX26871</t>
  </si>
  <si>
    <t>ET11001
ET11001
ET11001
ET11001</t>
  </si>
  <si>
    <t>BG08BP
BG08BP
BG08BP
BG08BP</t>
  </si>
  <si>
    <t>CE09L11
CE09L11
CE09L11
CE09L11</t>
  </si>
  <si>
    <t>78AH668
78AH668
78AH668
78AH668</t>
  </si>
  <si>
    <t>EPDPPC2600572</t>
  </si>
  <si>
    <t>ECN2026012057</t>
  </si>
  <si>
    <t>DP 1027946
205/55R16V K135 04 L B Q HK</t>
  </si>
  <si>
    <t>21R61&lt;br/&gt;21R70</t>
  </si>
  <si>
    <t>[KP→DS] 205/55R16V K135 1027946 X-Spec issue</t>
  </si>
  <si>
    <t>DSKT1027946X00006</t>
  </si>
  <si>
    <t>102939807~102939816</t>
  </si>
  <si>
    <t>205/55R16V</t>
  </si>
  <si>
    <t>628</t>
  </si>
  <si>
    <t>1840.0</t>
  </si>
  <si>
    <t>627.8</t>
  </si>
  <si>
    <t>DR75116</t>
  </si>
  <si>
    <t>DN69491</t>
  </si>
  <si>
    <t>FH23623</t>
  </si>
  <si>
    <t>FX26283</t>
  </si>
  <si>
    <t>GU28651</t>
  </si>
  <si>
    <t>GW54011</t>
  </si>
  <si>
    <t>AB235</t>
  </si>
  <si>
    <t>CE09L11</t>
  </si>
  <si>
    <t>78AH670</t>
  </si>
  <si>
    <t>H182 H183 : Album Car T/D&lt;br&gt;Z12 : B1003 압출 Bobbin Type</t>
  </si>
  <si>
    <t>EPDPPC2600599</t>
  </si>
  <si>
    <t>ECN2026011479</t>
  </si>
  <si>
    <t>DP 1021683
235/45ZR18W XL H462 04 L B - HK</t>
  </si>
  <si>
    <t>16642
16643</t>
  </si>
  <si>
    <t>25.04.02
25.04.02</t>
  </si>
  <si>
    <t>CQP53
CQP53
CQP53</t>
  </si>
  <si>
    <t>CQU36
CQU36
CQU36</t>
  </si>
  <si>
    <t>042-724-1491</t>
  </si>
  <si>
    <t>[DS] 235/45ZR18W XL H462 X-SPEC LTUH 내구 검증</t>
  </si>
  <si>
    <t>DSKT1021683X00026
DSKT1021683X00027
DSKT1021683X00028</t>
  </si>
  <si>
    <t>102940881~102940910</t>
  </si>
  <si>
    <t>235/45ZR18W XL
235/45ZR18W XL
235/45ZR18W XL</t>
  </si>
  <si>
    <t>H462
H462
H462</t>
  </si>
  <si>
    <t>590
590
590</t>
  </si>
  <si>
    <t>1935.0
1935.0
1935.0</t>
  </si>
  <si>
    <t>665.6
665.6
665.6</t>
  </si>
  <si>
    <t>8.8
8.8
8.8</t>
  </si>
  <si>
    <t>DR72858
DR72858
DR72858</t>
  </si>
  <si>
    <t>DN67450
DN67450
DN69494</t>
  </si>
  <si>
    <t>B1007
B1007
New</t>
  </si>
  <si>
    <t>120
120
120</t>
  </si>
  <si>
    <t>350
350
350</t>
  </si>
  <si>
    <t>FY24639
FY24639
FY24639</t>
  </si>
  <si>
    <t>400
400
400</t>
  </si>
  <si>
    <t>365
365
365</t>
  </si>
  <si>
    <t>FD24377
FD24377
FD24377</t>
  </si>
  <si>
    <t>440
440
440</t>
  </si>
  <si>
    <t>FHB0103
FHB0103
FHB0103</t>
  </si>
  <si>
    <t>ES20424
ES20424
ES20424</t>
  </si>
  <si>
    <t>FX27689
FX27689
FX27689</t>
  </si>
  <si>
    <t>205
205
205</t>
  </si>
  <si>
    <t>GU26757
GU28866
GU28866</t>
  </si>
  <si>
    <t>GW21956
GW21956
GW21956</t>
  </si>
  <si>
    <t>DH220
DT235
DT235</t>
  </si>
  <si>
    <t>1462
1462
1462</t>
  </si>
  <si>
    <t>JF5
JF5
JF5</t>
  </si>
  <si>
    <t>FX00020
FX00020
FX00020</t>
  </si>
  <si>
    <t>ET10121
ET10121
ET10121</t>
  </si>
  <si>
    <t>BE38AI
BE38AI
BE38AI</t>
  </si>
  <si>
    <t>CE09Z11
CE09Z11
CE09Z11</t>
  </si>
  <si>
    <t>78AH658
78AH658
78AH658</t>
  </si>
  <si>
    <t>EPDPPC2600606</t>
  </si>
  <si>
    <t>ECN2026011484</t>
  </si>
  <si>
    <t>DP 1027747
235/40ZR18Y XL H750 04 L B - HK</t>
  </si>
  <si>
    <t>20B04
20B05</t>
  </si>
  <si>
    <t>CQP84
CQP84
CQP84</t>
  </si>
  <si>
    <t>[DS] 235/40ZR18Y XL H750 X-SPEC LTUH 내구 검증</t>
  </si>
  <si>
    <t>DSKT1027747X00003
DSKT1027747X00004
DSKT1027747X00005</t>
  </si>
  <si>
    <t>102941745~102941774</t>
  </si>
  <si>
    <t>235/40ZR18Y XL
235/40ZR18Y XL
235/40ZR18Y XL</t>
  </si>
  <si>
    <t>H750
H750
H750</t>
  </si>
  <si>
    <t>550
550
550</t>
  </si>
  <si>
    <t>1870.0
1870.0
1870.0</t>
  </si>
  <si>
    <t>641
641
641</t>
  </si>
  <si>
    <t>DR73745
DR73745
DR73745</t>
  </si>
  <si>
    <t>B1008
B1008
B1008</t>
  </si>
  <si>
    <t>246
246
246</t>
  </si>
  <si>
    <t>DN69436
DN69436
DN69495</t>
  </si>
  <si>
    <t>115
115
115</t>
  </si>
  <si>
    <t>320
320
320</t>
  </si>
  <si>
    <t>FY24865
FY24865
FY24865</t>
  </si>
  <si>
    <t>380
380
380</t>
  </si>
  <si>
    <t>345
345
345</t>
  </si>
  <si>
    <t>FD24376
FD24376
FD24376</t>
  </si>
  <si>
    <t>FHB0044
FHB0044
FHB0044</t>
  </si>
  <si>
    <t>FX27266
FX27266
FX27266</t>
  </si>
  <si>
    <t>FX26871
FX26871
FX26871</t>
  </si>
  <si>
    <t>ET11001
ET11001
ET11001</t>
  </si>
  <si>
    <t>BE50BP
BE50BP
BE50BP</t>
  </si>
  <si>
    <t>CE09V10
CE09V10
CE09V10</t>
  </si>
  <si>
    <t>78AH637
78AH637
78AH637</t>
  </si>
  <si>
    <t>T/D 4축 → 3축 변경</t>
    <phoneticPr fontId="161" type="noConversion"/>
  </si>
  <si>
    <t>PPDPPC2600520</t>
  </si>
  <si>
    <t>ECN2026011744</t>
  </si>
  <si>
    <t>DP 1031412
265/50R20V RA43 04 L B - HK</t>
  </si>
  <si>
    <t>25Y24
25Y25</t>
  </si>
  <si>
    <t>25.11.04
25.11.04</t>
  </si>
  <si>
    <t>25.11.07
25.11.07</t>
  </si>
  <si>
    <t>(KP→DM) 265/50R20V 04 RA43 1031412 T00-Spec Issue.</t>
  </si>
  <si>
    <t>DMKT1031412T00000</t>
  </si>
  <si>
    <t>265/50R20V</t>
  </si>
  <si>
    <t>744</t>
  </si>
  <si>
    <t>767.2</t>
  </si>
  <si>
    <t>DR75108</t>
  </si>
  <si>
    <t>DN69488</t>
  </si>
  <si>
    <t>FX22916</t>
  </si>
  <si>
    <t>FD23842</t>
  </si>
  <si>
    <t>FH24559</t>
  </si>
  <si>
    <t>FX30402</t>
  </si>
  <si>
    <t>BG12AV</t>
  </si>
  <si>
    <t>PPDPPC2600525</t>
  </si>
  <si>
    <t>ECN2026011868</t>
  </si>
  <si>
    <t>DP 1037744
215/50R18V W340 04 L B - HK</t>
  </si>
  <si>
    <t>재양시(Mold 프로파일 개조)</t>
  </si>
  <si>
    <t>25E13
25E14</t>
  </si>
  <si>
    <t>[DS] 215/50R18V W340 T-Spec 발행</t>
  </si>
  <si>
    <t>DSKT1037744T00001</t>
  </si>
  <si>
    <t>215/50R18V</t>
  </si>
  <si>
    <t>667</t>
  </si>
  <si>
    <t>356</t>
  </si>
  <si>
    <t>GU28993</t>
  </si>
  <si>
    <t>78AH673</t>
  </si>
  <si>
    <t>PPDPLT2600627</t>
  </si>
  <si>
    <t>ECN2026013012</t>
  </si>
  <si>
    <t>DMKT2022563T00001</t>
  </si>
  <si>
    <t>DN69496</t>
  </si>
  <si>
    <t>504</t>
  </si>
  <si>
    <t>50CJ1646</t>
  </si>
  <si>
    <t>PPDPLT2600646</t>
  </si>
  <si>
    <t>ECN2026013028</t>
  </si>
  <si>
    <t>DP 2022571
LT275/65R18 PW90C 10 L B - PB</t>
  </si>
  <si>
    <t>25T91
25T92</t>
  </si>
  <si>
    <t>25.11.13
25.11.13</t>
  </si>
  <si>
    <t>25.11.21
25.11.21</t>
  </si>
  <si>
    <t>BYEONGMIN KANG</t>
  </si>
  <si>
    <t>2756</t>
  </si>
  <si>
    <t>[DP] PW90C LT275/65R18 T-Spec Issue</t>
  </si>
  <si>
    <t>DMKT2022571T00000</t>
  </si>
  <si>
    <t>813.5</t>
  </si>
  <si>
    <t>PPDPPC2600387</t>
  </si>
  <si>
    <t>ECN2026011655</t>
  </si>
  <si>
    <t>DP 1037384
305/30R21Y XL IH01 04 L B - HK</t>
  </si>
  <si>
    <t>25E09
25E10</t>
  </si>
  <si>
    <t>25.07.16
25.07.16</t>
  </si>
  <si>
    <t>25.07.18
25.07.18</t>
  </si>
  <si>
    <t>25.07.21
25.07.21</t>
  </si>
  <si>
    <t>[DS] 305/30R21Y XL IH01 T-SPEC 발행</t>
  </si>
  <si>
    <t>DSKT1037384T00000</t>
  </si>
  <si>
    <t>305/30R21Y XL</t>
  </si>
  <si>
    <t>592</t>
  </si>
  <si>
    <t>DR75101</t>
  </si>
  <si>
    <t>306</t>
  </si>
  <si>
    <t>DN69483</t>
  </si>
  <si>
    <t>382</t>
  </si>
  <si>
    <t>FY25311</t>
  </si>
  <si>
    <t>FS00739</t>
  </si>
  <si>
    <t>FHB0502</t>
  </si>
  <si>
    <t>275</t>
  </si>
  <si>
    <t>FX31325</t>
  </si>
  <si>
    <t>GU29475</t>
  </si>
  <si>
    <t>BJ13BP</t>
  </si>
  <si>
    <t>CE09P14</t>
  </si>
  <si>
    <t>78AH876</t>
  </si>
  <si>
    <t>정규 생산 有</t>
  </si>
  <si>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color theme="1"/>
        <rFont val="맑은 고딕"/>
        <family val="3"/>
        <charset val="129"/>
        <scheme val="minor"/>
      </rPr>
      <t xml:space="preserve"> 월간 레이싱 성형 계획 반영</t>
    </r>
    <phoneticPr fontId="161" type="noConversion"/>
  </si>
  <si>
    <t>임서윤</t>
    <phoneticPr fontId="162" type="noConversion"/>
  </si>
  <si>
    <t>[정규용] 25Y24 25Y25</t>
  </si>
  <si>
    <t>김정민</t>
    <phoneticPr fontId="162" type="noConversion"/>
  </si>
  <si>
    <t>02/10 화</t>
    <phoneticPr fontId="162" type="noConversion"/>
  </si>
  <si>
    <t>[정규용] 25D23 25D24</t>
  </si>
  <si>
    <t>김도형</t>
    <phoneticPr fontId="162" type="noConversion"/>
  </si>
  <si>
    <t>02/11 수</t>
    <phoneticPr fontId="162" type="noConversion"/>
  </si>
  <si>
    <t>[정규용] 25E09 25E10</t>
  </si>
  <si>
    <t>현재호</t>
    <phoneticPr fontId="162" type="noConversion"/>
  </si>
  <si>
    <t>02/12 목</t>
    <phoneticPr fontId="162" type="noConversion"/>
  </si>
  <si>
    <t>RE/DS H172</t>
    <phoneticPr fontId="162" type="noConversion"/>
  </si>
  <si>
    <t>[정규용] 25E13 25E14
(개조중)</t>
  </si>
  <si>
    <t>02/09 월</t>
  </si>
  <si>
    <t>[정규용] 24M03 24M04</t>
  </si>
  <si>
    <t>삼보</t>
  </si>
  <si>
    <t>박상준</t>
  </si>
  <si>
    <t>225/40ZR19Y XL</t>
  </si>
  <si>
    <t>H125</t>
  </si>
  <si>
    <t>RE/DS H137</t>
  </si>
  <si>
    <t>DR74502</t>
  </si>
  <si>
    <t>DN60964</t>
  </si>
  <si>
    <t>FN00353</t>
  </si>
  <si>
    <t>[정규용] 22782 22783</t>
  </si>
  <si>
    <t>BG08BP</t>
  </si>
  <si>
    <t>담당자 입회 예정</t>
  </si>
  <si>
    <t>FS00731</t>
  </si>
  <si>
    <t>FHA0131</t>
  </si>
  <si>
    <t>FS00632</t>
  </si>
  <si>
    <t>235/45ZR18W XL</t>
  </si>
  <si>
    <t>H462</t>
  </si>
  <si>
    <t>02/10 화</t>
  </si>
  <si>
    <t>RE/DS H162</t>
  </si>
  <si>
    <t>DR72858</t>
  </si>
  <si>
    <t>DN67450</t>
  </si>
  <si>
    <t>FD24377</t>
  </si>
  <si>
    <t>[정규용] 16642 16643</t>
  </si>
  <si>
    <t>CE09Z11</t>
  </si>
  <si>
    <t>GU26757</t>
  </si>
  <si>
    <t>GU28866</t>
  </si>
  <si>
    <t>DN69494</t>
  </si>
  <si>
    <t>CXT99
X006</t>
  </si>
  <si>
    <t>DRC6283</t>
  </si>
  <si>
    <t>DN68863</t>
  </si>
  <si>
    <t>FR03621</t>
  </si>
  <si>
    <t>FX31519</t>
  </si>
  <si>
    <t>[신제품 개발] 25AU8
(신제작중(입고대기중))</t>
  </si>
  <si>
    <t>GU29428</t>
  </si>
  <si>
    <t>BZ235</t>
  </si>
  <si>
    <t>UF 측정
H107 C/C Turn-Up 68%</t>
  </si>
  <si>
    <t>신제작중</t>
  </si>
  <si>
    <t>DR75103</t>
  </si>
  <si>
    <t>235/40ZR18Y XL</t>
  </si>
  <si>
    <t>02/11 수</t>
  </si>
  <si>
    <t>DR73745</t>
  </si>
  <si>
    <t>DN69436</t>
  </si>
  <si>
    <t>FD24376</t>
  </si>
  <si>
    <t>[정규용] 20B04 20B05
(개조중(미개조))</t>
  </si>
  <si>
    <t>BE50BP</t>
  </si>
  <si>
    <t>CE09V10</t>
  </si>
  <si>
    <t>DN69495</t>
  </si>
  <si>
    <t>02/12 목</t>
  </si>
  <si>
    <t>RE/DS H163</t>
  </si>
  <si>
    <t>DR75124</t>
  </si>
  <si>
    <t>이한빛</t>
  </si>
  <si>
    <t>02/13 금</t>
  </si>
  <si>
    <t>RE/DS H145</t>
  </si>
  <si>
    <t>DR75125</t>
    <phoneticPr fontId="162" type="noConversion"/>
  </si>
  <si>
    <t>[정규용] 25FQ8 25FQ9
(신제작중)</t>
  </si>
  <si>
    <t>02/11 몰드 입고</t>
  </si>
  <si>
    <t>미반영/취소 사유</t>
    <phoneticPr fontId="161" type="noConversion"/>
  </si>
  <si>
    <t>X</t>
    <phoneticPr fontId="161" type="noConversion"/>
  </si>
  <si>
    <t>양시</t>
    <phoneticPr fontId="161" type="noConversion"/>
  </si>
  <si>
    <t>◎ 계획 연기 규격 (취소 규격 반영)</t>
    <phoneticPr fontId="161" type="noConversion"/>
  </si>
  <si>
    <t>-</t>
    <phoneticPr fontId="162" type="noConversion"/>
  </si>
  <si>
    <t>01/31 -&gt; 01/30 금요일 진행</t>
    <phoneticPr fontId="162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</si>
  <si>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rFont val="맑은 고딕"/>
        <family val="3"/>
        <charset val="129"/>
        <scheme val="minor"/>
      </rPr>
      <t xml:space="preserve"> 1029425 : 성형 일정 변경 (PI 입회)</t>
    </r>
    <phoneticPr fontId="161" type="noConversion"/>
  </si>
  <si>
    <t>E-Mark 개조 진행 안함 (김정남, 박미라)</t>
    <phoneticPr fontId="162" type="noConversion"/>
  </si>
  <si>
    <t>T01</t>
    <phoneticPr fontId="162" type="noConversion"/>
  </si>
  <si>
    <t>ECN2026013451</t>
    <phoneticPr fontId="161" type="noConversion"/>
  </si>
  <si>
    <t>DPKT1038585T00001</t>
    <phoneticPr fontId="161" type="noConversion"/>
  </si>
  <si>
    <t>215/65R16C</t>
    <phoneticPr fontId="162" type="noConversion"/>
  </si>
  <si>
    <t>225/75R16C</t>
    <phoneticPr fontId="162" type="noConversion"/>
  </si>
  <si>
    <t>DSKT1030545T00004</t>
    <phoneticPr fontId="161" type="noConversion"/>
  </si>
  <si>
    <t>T04</t>
    <phoneticPr fontId="162" type="noConversion"/>
  </si>
  <si>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color theme="1"/>
        <rFont val="맑은 고딕"/>
        <family val="3"/>
        <charset val="129"/>
        <scheme val="minor"/>
      </rPr>
      <t xml:space="preserve"> 1038585 : C/C Width 변경</t>
    </r>
    <phoneticPr fontId="161" type="noConversion"/>
  </si>
  <si>
    <t>[정규용] 25GZ6 25GZ7
(신제작중)</t>
    <phoneticPr fontId="162" type="noConversion"/>
  </si>
  <si>
    <t>Mold No. 오기입 (25GZ4/5 -&gt; 25GZ6/7)</t>
    <phoneticPr fontId="162" type="noConversion"/>
  </si>
  <si>
    <r>
      <t>M</t>
    </r>
    <r>
      <rPr>
        <sz val="10"/>
        <color theme="1"/>
        <rFont val="맑은 고딕"/>
        <family val="2"/>
        <charset val="129"/>
        <scheme val="minor"/>
      </rPr>
      <t>old No. 오기입</t>
    </r>
    <phoneticPr fontId="161" type="noConversion"/>
  </si>
  <si>
    <t>고무재고 부족</t>
    <phoneticPr fontId="161" type="noConversion"/>
  </si>
  <si>
    <t>4주 취소 규격</t>
    <phoneticPr fontId="161" type="noConversion"/>
  </si>
  <si>
    <t>T95 고무 재고 부족</t>
    <phoneticPr fontId="161" type="noConversion"/>
  </si>
  <si>
    <t>Mold 입고 일정 지연 (계획 수정)</t>
    <phoneticPr fontId="162" type="noConversion"/>
  </si>
  <si>
    <r>
      <t>M</t>
    </r>
    <r>
      <rPr>
        <sz val="10"/>
        <color theme="1"/>
        <rFont val="맑은 고딕"/>
        <family val="2"/>
        <charset val="129"/>
        <scheme val="minor"/>
      </rPr>
      <t>old 검사 02/24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</si>
  <si>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1039023 : Mold 검사 02/24</t>
    </r>
    <phoneticPr fontId="161" type="noConversion"/>
  </si>
  <si>
    <t>T95 고무 재고 부족 (성형 취소)</t>
    <phoneticPr fontId="162" type="noConversion"/>
  </si>
  <si>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color theme="1"/>
        <rFont val="맑은 고딕"/>
        <family val="3"/>
        <charset val="129"/>
        <scheme val="minor"/>
      </rPr>
      <t xml:space="preserve"> 1035592 : F85 재내림</t>
    </r>
    <phoneticPr fontId="161" type="noConversion"/>
  </si>
  <si>
    <t>Sho.폭 오기입 : Spec No. 변경
F85 재내림</t>
    <phoneticPr fontId="162" type="noConversion"/>
  </si>
  <si>
    <t>DPK2026-00232</t>
  </si>
  <si>
    <t>20260130</t>
  </si>
  <si>
    <t>DPK2026-00317</t>
  </si>
  <si>
    <t>DPK2026-00288</t>
  </si>
  <si>
    <t>225/35ZR19Y XL</t>
  </si>
  <si>
    <t>KT1038341T00001</t>
  </si>
  <si>
    <t>ECN2026010432</t>
  </si>
  <si>
    <t>KT2022674T00000</t>
  </si>
  <si>
    <t>KT1027951T00000</t>
  </si>
  <si>
    <t>KT1037465T00002</t>
  </si>
  <si>
    <t>KT1037794T00000</t>
  </si>
  <si>
    <t>KT1037786T00000</t>
  </si>
  <si>
    <t>KT1035086T00002</t>
  </si>
  <si>
    <t>21</t>
  </si>
  <si>
    <t>KT1026408T00007</t>
  </si>
  <si>
    <t>* S/W '25년 기제작 비율 56.6%</t>
    <phoneticPr fontId="161" type="noConversion"/>
  </si>
  <si>
    <t>185/75R16C</t>
  </si>
  <si>
    <t>S01</t>
    <phoneticPr fontId="162" type="noConversion"/>
  </si>
  <si>
    <t>DR74942</t>
  </si>
  <si>
    <t>DN69499</t>
  </si>
  <si>
    <t>FY25511</t>
  </si>
  <si>
    <t>FR03925</t>
  </si>
  <si>
    <t>FW01815</t>
  </si>
  <si>
    <t>FHB0148</t>
  </si>
  <si>
    <t>FH24151</t>
  </si>
  <si>
    <t>[정규용] 25J49 25J50</t>
  </si>
  <si>
    <t>GU28426</t>
  </si>
  <si>
    <t>GW56012</t>
  </si>
  <si>
    <t>BB215+</t>
  </si>
  <si>
    <t>※ 정규 규격 (S-Spec)</t>
  </si>
  <si>
    <t>215/60R17C</t>
  </si>
  <si>
    <t>DR75134</t>
  </si>
  <si>
    <t>DN69510</t>
  </si>
  <si>
    <t>FY25545</t>
  </si>
  <si>
    <t>FW02319</t>
  </si>
  <si>
    <t>FHB0253</t>
  </si>
  <si>
    <t>FH25170</t>
  </si>
  <si>
    <t>[정규용] 25J55 25J56</t>
  </si>
  <si>
    <t>GU29047</t>
  </si>
  <si>
    <t>GW22253</t>
  </si>
  <si>
    <t>ETC</t>
    <phoneticPr fontId="161" type="noConversion"/>
  </si>
  <si>
    <t>양초 규격</t>
    <phoneticPr fontId="161" type="noConversion"/>
  </si>
  <si>
    <t>DSKT2022632S00001</t>
    <phoneticPr fontId="161" type="noConversion"/>
  </si>
  <si>
    <t>DSKT2022637S00001</t>
    <phoneticPr fontId="161" type="noConversion"/>
  </si>
  <si>
    <r>
      <t xml:space="preserve">양초 </t>
    </r>
    <r>
      <rPr>
        <sz val="10"/>
        <color theme="1"/>
        <rFont val="맑은 고딕"/>
        <family val="2"/>
        <charset val="129"/>
        <scheme val="minor"/>
      </rPr>
      <t>2EA 추가</t>
    </r>
    <phoneticPr fontId="161" type="noConversion"/>
  </si>
  <si>
    <t>양초 규격</t>
    <phoneticPr fontId="162" type="noConversion"/>
  </si>
  <si>
    <t>[정규용] 24680 24681
(개조중)</t>
    <phoneticPr fontId="162" type="noConversion"/>
  </si>
  <si>
    <r>
      <t>1주</t>
    </r>
    <r>
      <rPr>
        <sz val="10"/>
        <color theme="1"/>
        <rFont val="맑은 고딕"/>
        <family val="2"/>
        <charset val="129"/>
        <scheme val="minor"/>
      </rPr>
      <t xml:space="preserve"> 취소 규격 반영</t>
    </r>
    <phoneticPr fontId="161" type="noConversion"/>
  </si>
  <si>
    <r>
      <t>4주</t>
    </r>
    <r>
      <rPr>
        <sz val="10"/>
        <color theme="1"/>
        <rFont val="맑은 고딕"/>
        <family val="2"/>
        <charset val="129"/>
        <scheme val="minor"/>
      </rPr>
      <t xml:space="preserve"> 취소 규격 반영</t>
    </r>
    <phoneticPr fontId="161" type="noConversion"/>
  </si>
  <si>
    <t>RE/DS H152</t>
    <phoneticPr fontId="162" type="noConversion"/>
  </si>
  <si>
    <r>
      <t>M</t>
    </r>
    <r>
      <rPr>
        <sz val="10"/>
        <color theme="1"/>
        <rFont val="맑은 고딕"/>
        <family val="2"/>
        <charset val="129"/>
        <scheme val="minor"/>
      </rPr>
      <t>old 02/27 이후 입고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</si>
  <si>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 xml:space="preserve">[RE] </t>
    </r>
    <r>
      <rPr>
        <b/>
        <sz val="10"/>
        <color theme="1"/>
        <rFont val="맑은 고딕"/>
        <family val="3"/>
        <charset val="129"/>
        <scheme val="minor"/>
      </rPr>
      <t>1038794 : Mold 입고 지연 (02/27 이후)</t>
    </r>
    <phoneticPr fontId="161" type="noConversion"/>
  </si>
  <si>
    <t>Spec 변경 : C/C Width
고무 재고 부족 50EA 제조</t>
    <phoneticPr fontId="162" type="noConversion"/>
  </si>
  <si>
    <r>
      <t>F</t>
    </r>
    <r>
      <rPr>
        <sz val="10"/>
        <color theme="1"/>
        <rFont val="맑은 고딕"/>
        <family val="2"/>
        <charset val="129"/>
        <scheme val="minor"/>
      </rPr>
      <t>53 재고 부족</t>
    </r>
    <phoneticPr fontId="161" type="noConversion"/>
  </si>
  <si>
    <t>EPDPPC2600709</t>
  </si>
  <si>
    <t>ECN2026012213</t>
  </si>
  <si>
    <t>DP 1037806
315/40R21V XL W340A 04 L B - HK</t>
  </si>
  <si>
    <t>3525</t>
  </si>
  <si>
    <t>2026.02.16</t>
  </si>
  <si>
    <t>25U91
25U92</t>
  </si>
  <si>
    <t>[DS] 315/40R21V XL W340A X-Spec 발행</t>
  </si>
  <si>
    <t>DSKT1037806X00001</t>
  </si>
  <si>
    <t>102946705~102946718</t>
  </si>
  <si>
    <t>315/40R21V XL</t>
  </si>
  <si>
    <t>782.2</t>
  </si>
  <si>
    <t>DR75129</t>
  </si>
  <si>
    <t>272</t>
  </si>
  <si>
    <t>DN69506</t>
  </si>
  <si>
    <t>464</t>
  </si>
  <si>
    <t>FY24916</t>
  </si>
  <si>
    <t>FX26755</t>
  </si>
  <si>
    <t>FD24208</t>
  </si>
  <si>
    <t>BJ20BU</t>
  </si>
  <si>
    <t>CE09L14</t>
  </si>
  <si>
    <t>78AH852</t>
  </si>
  <si>
    <t>EPDPPC2601337</t>
  </si>
  <si>
    <t>ECN2026013893</t>
  </si>
  <si>
    <t>DW 369 : 6본 / DW 360 : 6본 제작 필요 (BLW건)</t>
  </si>
  <si>
    <t>3025</t>
  </si>
  <si>
    <t>26.01.21
26.01.21</t>
  </si>
  <si>
    <t>26.01.23
26.01.23</t>
  </si>
  <si>
    <t>(DS→DP) 205-65R15H 04 LB LF LH41 1027951 X Spec</t>
  </si>
  <si>
    <t>DPKT1027951X00001</t>
  </si>
  <si>
    <t>102950417~102950428</t>
  </si>
  <si>
    <t>EPDPPC2601353</t>
  </si>
  <si>
    <t>ECN2026020066</t>
  </si>
  <si>
    <t>DP 1037817
205/55R18H XL W340 04 L B - HK</t>
  </si>
  <si>
    <t>백인재_재시험용</t>
  </si>
  <si>
    <t>3825</t>
  </si>
  <si>
    <t>2026.02.15</t>
  </si>
  <si>
    <t>25U18
25U19</t>
  </si>
  <si>
    <t>25.11.28
25.11.28</t>
  </si>
  <si>
    <t>25.12.01
25.12.01</t>
  </si>
  <si>
    <t>InJae Back</t>
  </si>
  <si>
    <t>1492</t>
  </si>
  <si>
    <t>[DS] W340 205/55R18H XL X-spec issue</t>
  </si>
  <si>
    <t>DSKT1037817X00002</t>
  </si>
  <si>
    <t>102950983~102950994</t>
  </si>
  <si>
    <t>205/55R18H XL</t>
  </si>
  <si>
    <t>624</t>
  </si>
  <si>
    <t>1990.0</t>
  </si>
  <si>
    <t>677</t>
  </si>
  <si>
    <t>DR75173</t>
  </si>
  <si>
    <t>DN69517</t>
  </si>
  <si>
    <t>FX22858</t>
  </si>
  <si>
    <t>FX27206</t>
  </si>
  <si>
    <t>FHB0046</t>
  </si>
  <si>
    <t>FX26033</t>
  </si>
  <si>
    <t>GU28261</t>
  </si>
  <si>
    <t>GW21932</t>
  </si>
  <si>
    <t>EPDPPC2600932</t>
  </si>
  <si>
    <t>ECN2026013407</t>
  </si>
  <si>
    <t>DP 1038836
255/55R20V XL IH01A 04 L B - HK</t>
  </si>
  <si>
    <t>25GZ8
25GZ9</t>
  </si>
  <si>
    <t>[DS] 255/55R20V XL IH01A X-SPEC 발행</t>
  </si>
  <si>
    <t>DSKT1038836X00000</t>
  </si>
  <si>
    <t>102948133~102948148</t>
  </si>
  <si>
    <t>782</t>
  </si>
  <si>
    <t>DR75132</t>
  </si>
  <si>
    <t>DN69508</t>
  </si>
  <si>
    <t>FR03052</t>
  </si>
  <si>
    <t>FS00816</t>
  </si>
  <si>
    <t>78AH765</t>
  </si>
  <si>
    <t>H182 H183 : Album Car T/D&lt;br&gt;P84 : B1003 압출 Bobbin Type</t>
  </si>
  <si>
    <t>PPDPLT2600691</t>
  </si>
  <si>
    <t>ECN2026012127</t>
  </si>
  <si>
    <t>DP 2022630
205/75R16C RA58 08 L B - HK</t>
  </si>
  <si>
    <t>24Q26
24Q27</t>
  </si>
  <si>
    <t>Si-bong Jang</t>
  </si>
  <si>
    <t>1689</t>
  </si>
  <si>
    <t>[JS→DS] 205/75R16C RA58 T-spec 발행</t>
  </si>
  <si>
    <t>DSKT2022630T00000</t>
  </si>
  <si>
    <t>205/75R16C</t>
  </si>
  <si>
    <t>DR75126</t>
  </si>
  <si>
    <t>DN69500</t>
  </si>
  <si>
    <t>FR03027</t>
  </si>
  <si>
    <t>FW01582</t>
  </si>
  <si>
    <t>CE09P13</t>
  </si>
  <si>
    <t>78AH812</t>
  </si>
  <si>
    <t>PPDPLT2600696</t>
  </si>
  <si>
    <t>ECN2026012212</t>
  </si>
  <si>
    <t>DP 2022635
225/70R15C RA58 08 L B - HK</t>
  </si>
  <si>
    <t>25J53
25J54</t>
  </si>
  <si>
    <t>25.12.29
25.12.29</t>
  </si>
  <si>
    <t>1918</t>
  </si>
  <si>
    <t>(JS→DS) 225-70R15C 08 RA58 LBCHK 2022119→2022635 T spec</t>
  </si>
  <si>
    <t>DSKT2022635T00000</t>
  </si>
  <si>
    <t>225/70R15C</t>
  </si>
  <si>
    <t>806</t>
  </si>
  <si>
    <t>2005.0</t>
  </si>
  <si>
    <t>693.8</t>
  </si>
  <si>
    <t>DR75127</t>
  </si>
  <si>
    <t>DN69502</t>
  </si>
  <si>
    <t>FY25524</t>
  </si>
  <si>
    <t>FR03140</t>
  </si>
  <si>
    <t>FW01512</t>
  </si>
  <si>
    <t>GU27654</t>
  </si>
  <si>
    <t>GW66002</t>
  </si>
  <si>
    <t>BD37AI</t>
  </si>
  <si>
    <t>CE09H14</t>
  </si>
  <si>
    <t>78AH867</t>
  </si>
  <si>
    <t>920</t>
  </si>
  <si>
    <t>DR75135</t>
  </si>
  <si>
    <t>DN69512</t>
  </si>
  <si>
    <t>FW02331</t>
  </si>
  <si>
    <t>CE50T28</t>
  </si>
  <si>
    <t>50CJ1723</t>
  </si>
  <si>
    <t>PPDPLT2600707</t>
  </si>
  <si>
    <t>ECN2025123102</t>
  </si>
  <si>
    <t>DP 2022629
195/65R16C RA58 08 L B - HK</t>
  </si>
  <si>
    <t>25J47
25J48</t>
  </si>
  <si>
    <t>[JS→DS] 195/65R16C RA58 T-spec 발행</t>
  </si>
  <si>
    <t>DSKT2022629T00000</t>
  </si>
  <si>
    <t>195/65R16C</t>
  </si>
  <si>
    <t>1890.0</t>
  </si>
  <si>
    <t>656.6</t>
  </si>
  <si>
    <t>DR75128</t>
  </si>
  <si>
    <t>174</t>
  </si>
  <si>
    <t>DN69505</t>
  </si>
  <si>
    <t>FY25674</t>
  </si>
  <si>
    <t>FW02561</t>
  </si>
  <si>
    <t>FHB0153</t>
  </si>
  <si>
    <t>FH24662</t>
  </si>
  <si>
    <t>BD14AP</t>
  </si>
  <si>
    <t>CA02M14</t>
  </si>
  <si>
    <t>68KF856</t>
  </si>
  <si>
    <t>26.01.27
26.01.27</t>
  </si>
  <si>
    <t>26.01.28
26.01.28</t>
  </si>
  <si>
    <t>78AH703</t>
  </si>
  <si>
    <t>양초로 진행</t>
    <phoneticPr fontId="161" type="noConversion"/>
  </si>
  <si>
    <t>성형 Grouping (H183 인치 교체)</t>
    <phoneticPr fontId="161" type="noConversion"/>
  </si>
  <si>
    <r>
      <t>D</t>
    </r>
    <r>
      <rPr>
        <sz val="10"/>
        <color theme="1"/>
        <rFont val="맑은 고딕"/>
        <family val="2"/>
        <charset val="129"/>
        <scheme val="minor"/>
      </rPr>
      <t>OT 미개조</t>
    </r>
    <phoneticPr fontId="161" type="noConversion"/>
  </si>
  <si>
    <t>5주차 취소 규격</t>
    <phoneticPr fontId="161" type="noConversion"/>
  </si>
  <si>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rFont val="맑은 고딕"/>
        <family val="3"/>
        <charset val="129"/>
        <scheme val="minor"/>
      </rPr>
      <t xml:space="preserve"> 1035592 X02 :  Sho.폭 오기입
</t>
    </r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rFont val="맑은 고딕"/>
        <family val="3"/>
        <charset val="129"/>
        <scheme val="minor"/>
      </rPr>
      <t xml:space="preserve"> 1035592 X03 : Sho.폭 오기입</t>
    </r>
    <phoneticPr fontId="161" type="noConversion"/>
  </si>
  <si>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rFont val="맑은 고딕"/>
        <family val="3"/>
        <charset val="129"/>
        <scheme val="minor"/>
      </rPr>
      <t xml:space="preserve"> 1034890 X30 : BFT Length 누락</t>
    </r>
    <phoneticPr fontId="161" type="noConversion"/>
  </si>
  <si>
    <t>가류시간 연장</t>
    <phoneticPr fontId="162" type="noConversion"/>
  </si>
  <si>
    <t>4주 취소 규격 추가
가류시간 연장</t>
    <phoneticPr fontId="162" type="noConversion"/>
  </si>
  <si>
    <r>
      <t>R</t>
    </r>
    <r>
      <rPr>
        <sz val="9"/>
        <color theme="1"/>
        <rFont val="맑은 고딕"/>
        <family val="3"/>
        <charset val="129"/>
        <scheme val="minor"/>
      </rPr>
      <t>A58 가류시간 연장</t>
    </r>
    <phoneticPr fontId="161" type="noConversion"/>
  </si>
  <si>
    <t>2026-01-26</t>
  </si>
  <si>
    <t>HX205/75R17.5         12AH35 LB---</t>
  </si>
  <si>
    <t>3002645</t>
  </si>
  <si>
    <t>2025073416</t>
  </si>
  <si>
    <t>HX275/30R20V XL       04IW01 LB---</t>
  </si>
  <si>
    <t>1037465</t>
  </si>
  <si>
    <t>2026010558</t>
  </si>
  <si>
    <t>H183C</t>
  </si>
  <si>
    <t>HX205/65R15H          04LH41 LB---</t>
  </si>
  <si>
    <t>2025032165</t>
  </si>
  <si>
    <t>HX600R16C             10AH11SLBC--</t>
  </si>
  <si>
    <t>2001534</t>
  </si>
  <si>
    <t>2025073274</t>
  </si>
  <si>
    <t>2026-01-27</t>
  </si>
  <si>
    <t>HX265/50R19V XL       04W340ALB---</t>
  </si>
  <si>
    <t>2026010294</t>
  </si>
  <si>
    <t>2026-01-28</t>
  </si>
  <si>
    <t>H101C</t>
  </si>
  <si>
    <t>HX255/55R20V XL       04RA43 LB---</t>
  </si>
  <si>
    <t>2025123319</t>
  </si>
  <si>
    <t>HXLT265/60R20         10LC02 LB---</t>
  </si>
  <si>
    <t>2022558</t>
  </si>
  <si>
    <t>2026012609</t>
  </si>
  <si>
    <t>HX275/35R19V XL       04W340 LB---</t>
  </si>
  <si>
    <t>2026010399</t>
  </si>
  <si>
    <t>2026-01-29</t>
  </si>
  <si>
    <t>HXST225/90R16         14TH31 LB---</t>
  </si>
  <si>
    <t>3003860</t>
  </si>
  <si>
    <t>2025073425</t>
  </si>
  <si>
    <t>HXST235/80R16         14TH31 LB---</t>
  </si>
  <si>
    <t>3003859</t>
  </si>
  <si>
    <t>HX225/55R19V          04W330ALB---</t>
  </si>
  <si>
    <t>2026010550</t>
  </si>
  <si>
    <t>2026-01-30</t>
  </si>
  <si>
    <t>HX750R16              16AH35 TB---</t>
  </si>
  <si>
    <t>3003243</t>
  </si>
  <si>
    <t>2025073426</t>
  </si>
  <si>
    <t>HXST235/85R16         14TH31 LB---</t>
  </si>
  <si>
    <t>3003858</t>
  </si>
  <si>
    <t>2026-01-31</t>
  </si>
  <si>
    <t>2026-02-01</t>
  </si>
  <si>
    <t>RE/DS H136</t>
    <phoneticPr fontId="162" type="noConversion"/>
  </si>
  <si>
    <t>Hexa Bead 17~18시 입고</t>
    <phoneticPr fontId="162" type="noConversion"/>
  </si>
  <si>
    <t>02/20 금</t>
  </si>
  <si>
    <t>315/40R21V XL</t>
    <phoneticPr fontId="162" type="noConversion"/>
  </si>
  <si>
    <t>[정규용] 25U91 25U92</t>
  </si>
  <si>
    <t>RE/DS H175</t>
  </si>
  <si>
    <t>[정규용] 25J53 25J54</t>
  </si>
  <si>
    <t>장시봉</t>
  </si>
  <si>
    <t>[정규용] 25J47 25J48</t>
  </si>
  <si>
    <t>Mold DOT 미개조</t>
    <phoneticPr fontId="161" type="noConversion"/>
  </si>
  <si>
    <r>
      <rPr>
        <sz val="10"/>
        <color theme="1"/>
        <rFont val="맑은 고딕"/>
        <family val="2"/>
        <charset val="129"/>
        <scheme val="minor"/>
      </rPr>
      <t>5</t>
    </r>
    <r>
      <rPr>
        <sz val="10"/>
        <color theme="1"/>
        <rFont val="맑은 고딕"/>
        <family val="2"/>
        <charset val="129"/>
        <scheme val="minor"/>
      </rPr>
      <t>주</t>
    </r>
    <r>
      <rPr>
        <sz val="10"/>
        <color theme="1"/>
        <rFont val="맑은 고딕"/>
        <family val="2"/>
        <charset val="129"/>
        <scheme val="minor"/>
      </rPr>
      <t xml:space="preserve"> 취소 규격 반영</t>
    </r>
    <phoneticPr fontId="161" type="noConversion"/>
  </si>
  <si>
    <t>Working Day 1</t>
    <phoneticPr fontId="161" type="noConversion"/>
  </si>
  <si>
    <t>Working Day 4</t>
    <phoneticPr fontId="161" type="noConversion"/>
  </si>
  <si>
    <t>Working Day 3</t>
    <phoneticPr fontId="161" type="noConversion"/>
  </si>
  <si>
    <t>DOT 미개조</t>
    <phoneticPr fontId="161" type="noConversion"/>
  </si>
  <si>
    <t>RE/DS H161</t>
    <phoneticPr fontId="162" type="noConversion"/>
  </si>
  <si>
    <t>RE/DS H165</t>
    <phoneticPr fontId="162" type="noConversion"/>
  </si>
  <si>
    <t>생산 Grouping (BDC)</t>
    <phoneticPr fontId="161" type="noConversion"/>
  </si>
  <si>
    <t>[DP] 계획 일정 변경 (성형기 분산)</t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</si>
  <si>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1038836 : 성형 Grouping</t>
    </r>
    <phoneticPr fontId="161" type="noConversion"/>
  </si>
  <si>
    <t>시험</t>
    <phoneticPr fontId="161" type="noConversion"/>
  </si>
  <si>
    <t>성형 Grouping</t>
    <phoneticPr fontId="161" type="noConversion"/>
  </si>
  <si>
    <t>가류시간 연장, MK : 추가 성형 취소</t>
    <phoneticPr fontId="162" type="noConversion"/>
  </si>
  <si>
    <t>BRC : 추가 성형 취소</t>
    <phoneticPr fontId="162" type="noConversion"/>
  </si>
  <si>
    <t>양초 규격, 가류시간 연장</t>
    <phoneticPr fontId="162" type="noConversion"/>
  </si>
  <si>
    <t>T95 Scorch</t>
    <phoneticPr fontId="161" type="noConversion"/>
  </si>
  <si>
    <t>DM</t>
    <phoneticPr fontId="162" type="noConversion"/>
  </si>
  <si>
    <t>PPDPLT2601378</t>
  </si>
  <si>
    <t>ECN2026013489</t>
  </si>
  <si>
    <t>0826</t>
  </si>
  <si>
    <t>2026.02.23</t>
  </si>
  <si>
    <t>(JS→DS) [195/70R15C] [RA58] [2022114→2022628] T00-spec issue</t>
  </si>
  <si>
    <t>DSKT2022628T00000</t>
  </si>
  <si>
    <t>68KF922</t>
  </si>
  <si>
    <t>PPDPLT2601453</t>
  </si>
  <si>
    <t>ECN2026012469</t>
  </si>
  <si>
    <t>DP 2022661
215/75R16C RA58 10 L B - HK</t>
  </si>
  <si>
    <t>24Q24
24Q25</t>
  </si>
  <si>
    <t>(JS→DP) [215/75R16C] [RA58] [2022135→2022661] T00-spec issue</t>
  </si>
  <si>
    <t>DPKT2022661T00000</t>
  </si>
  <si>
    <t>215/75R16C</t>
  </si>
  <si>
    <t>DR74831</t>
  </si>
  <si>
    <t>212</t>
  </si>
  <si>
    <t>DN69522</t>
  </si>
  <si>
    <t>142</t>
  </si>
  <si>
    <t>FY25502</t>
  </si>
  <si>
    <t>FW01487</t>
  </si>
  <si>
    <t>FR03542</t>
  </si>
  <si>
    <t>FHB0137</t>
  </si>
  <si>
    <t>FH24660</t>
  </si>
  <si>
    <t>BD56BU</t>
  </si>
  <si>
    <t>CE09H15</t>
  </si>
  <si>
    <t>78AH928</t>
  </si>
  <si>
    <t>PPDPLT2601529</t>
  </si>
  <si>
    <t>ECN2026020729</t>
  </si>
  <si>
    <t>2026.02.22</t>
  </si>
  <si>
    <t>26.01.07
26.01.07</t>
  </si>
  <si>
    <t>[DM] LT265/70R18 PC05 T-Spec 발행</t>
  </si>
  <si>
    <t>DMKT2022670T00000</t>
  </si>
  <si>
    <t>954</t>
  </si>
  <si>
    <t>DN69535</t>
  </si>
  <si>
    <t>FW02288</t>
  </si>
  <si>
    <t>CE55T24</t>
  </si>
  <si>
    <t>55CJ1472</t>
  </si>
  <si>
    <t>PPDPLT2601454</t>
  </si>
  <si>
    <t>ECN2026012468</t>
  </si>
  <si>
    <t>DP 2022659
235/65R16C RA58 10 L B - HK</t>
  </si>
  <si>
    <t>24Q22
24Q23</t>
  </si>
  <si>
    <t>(JS→DP) [235/65R16C] [RA58] [2022095→2022659] T00-spec issue</t>
  </si>
  <si>
    <t>DPKT2022659T00000</t>
  </si>
  <si>
    <t>709.6</t>
  </si>
  <si>
    <t>DR75176</t>
  </si>
  <si>
    <t>DN69523</t>
  </si>
  <si>
    <t>FY25544</t>
  </si>
  <si>
    <t>FW02568</t>
  </si>
  <si>
    <t>FR03430</t>
  </si>
  <si>
    <t>78AH825</t>
  </si>
  <si>
    <t>PPDPPC2601519</t>
  </si>
  <si>
    <t>ECN2026020724</t>
  </si>
  <si>
    <t>26.01.09
26.01.09</t>
  </si>
  <si>
    <t>[DM] 275/55R20T PC05 T-Spec 발행</t>
  </si>
  <si>
    <t>DMKT1038859T00000</t>
  </si>
  <si>
    <t>DN69534</t>
  </si>
  <si>
    <t>478</t>
  </si>
  <si>
    <t>78AH829</t>
  </si>
  <si>
    <t>PPDPLT2601516</t>
  </si>
  <si>
    <t>ECN2026012517</t>
  </si>
  <si>
    <t>DP 2022634
195/75R16C RA58 08 L B - HK</t>
  </si>
  <si>
    <t>RR 성능 확보를 위한 가류 조건 변경 (68KF 적용)</t>
  </si>
  <si>
    <t>SEUNGJU CHOI</t>
  </si>
  <si>
    <t>042-724-1127</t>
  </si>
  <si>
    <t>(JS→DS) [195/75R16C] [RA58] [2022126→2022634] T00-spec issue</t>
  </si>
  <si>
    <t>DSKT2022634T00000</t>
  </si>
  <si>
    <t>DR75184</t>
  </si>
  <si>
    <t>DN69533</t>
  </si>
  <si>
    <t>FY25632</t>
  </si>
  <si>
    <t>FR02683</t>
  </si>
  <si>
    <t>FW01866</t>
  </si>
  <si>
    <t>CA02W15</t>
  </si>
  <si>
    <t>68KF945</t>
  </si>
  <si>
    <t>PPDPPC2601582</t>
  </si>
  <si>
    <t>ECN2026020728</t>
  </si>
  <si>
    <t>26.01.12
26.01.12</t>
  </si>
  <si>
    <t>[DM] 275/60R20T PC05 T-Spec 발행</t>
  </si>
  <si>
    <t>DMKT1038860T00000</t>
  </si>
  <si>
    <t>910</t>
  </si>
  <si>
    <t>DN69542</t>
  </si>
  <si>
    <t>FW02204</t>
  </si>
  <si>
    <t>PPDPPC2601385</t>
  </si>
  <si>
    <t>ECN2026013937</t>
  </si>
  <si>
    <t>DP 1035157
255/45ZR18Y XL K137 04 L B - HK</t>
  </si>
  <si>
    <t>23Q54&lt;br/&gt;23Q55</t>
  </si>
  <si>
    <t>(KP→DS) 255-45ZR18Y XL 04 LB HK K137 1035157 T-spec</t>
  </si>
  <si>
    <t>DSKT1035157T00000</t>
  </si>
  <si>
    <t>255/45ZR18Y XL</t>
  </si>
  <si>
    <t>683</t>
  </si>
  <si>
    <t>DR73740</t>
  </si>
  <si>
    <t>DN69521</t>
  </si>
  <si>
    <t>376</t>
  </si>
  <si>
    <t>FN00356</t>
  </si>
  <si>
    <t>GU29585</t>
  </si>
  <si>
    <t>78AH710</t>
  </si>
  <si>
    <t>PPDPPC2601533</t>
  </si>
  <si>
    <t>ECN2026020902</t>
  </si>
  <si>
    <t>4차 재양시 건으로 8주차 지급 반영부탁드립니다.</t>
  </si>
  <si>
    <t>26.01.22
26.01.22</t>
  </si>
  <si>
    <t>DSKT1037465T00003</t>
  </si>
  <si>
    <t>496</t>
  </si>
  <si>
    <t>DR75185</t>
  </si>
  <si>
    <t>DN69536</t>
  </si>
  <si>
    <t>PPDPPC2601563</t>
  </si>
  <si>
    <t>ECN2026021113</t>
  </si>
  <si>
    <t>DP 1019792
175/70R14T LH41 04 L B C LF</t>
  </si>
  <si>
    <t>15286
15287</t>
  </si>
  <si>
    <t>Jae-wook Yang</t>
  </si>
  <si>
    <t>1654</t>
  </si>
  <si>
    <t>(KP→DP) 175/70R14T LH41 T-Spec issue</t>
  </si>
  <si>
    <t>DPKT1019792T00000</t>
  </si>
  <si>
    <t>175/70R14T</t>
  </si>
  <si>
    <t>1740.0</t>
  </si>
  <si>
    <t>596.4</t>
  </si>
  <si>
    <t>DR73977</t>
  </si>
  <si>
    <t>134</t>
  </si>
  <si>
    <t>DN69540</t>
  </si>
  <si>
    <t>FA29501</t>
  </si>
  <si>
    <t>FH23261</t>
  </si>
  <si>
    <t>FX26096</t>
  </si>
  <si>
    <t>GU28668</t>
  </si>
  <si>
    <t>AD125</t>
  </si>
  <si>
    <t>PPDPPC2601475</t>
  </si>
  <si>
    <t>ECN2026020098</t>
  </si>
  <si>
    <t>DP 1037387
275/30R20Y XL IH01 04 L B - HK</t>
  </si>
  <si>
    <t>25960
25961</t>
  </si>
  <si>
    <t>[DS] 275/30R20Y XL IH01 T-SPEC 발행</t>
  </si>
  <si>
    <t>DSKT1037387T00002</t>
  </si>
  <si>
    <t>275/30R20Y XL</t>
  </si>
  <si>
    <t>669</t>
  </si>
  <si>
    <t>DR75181</t>
  </si>
  <si>
    <t>DN69284</t>
  </si>
  <si>
    <t>FY25369</t>
  </si>
  <si>
    <t>FS00554</t>
  </si>
  <si>
    <t>FHB0279</t>
  </si>
  <si>
    <t>FX27926</t>
  </si>
  <si>
    <t>GU29466</t>
  </si>
  <si>
    <t>CE01L13</t>
  </si>
  <si>
    <t>68AH792</t>
  </si>
  <si>
    <t>EPDPLT2600647</t>
  </si>
  <si>
    <t>ECN2026011654</t>
  </si>
  <si>
    <t>DP 2022636
235/65R16C RA58 08 L B - HK</t>
  </si>
  <si>
    <t>T95 대비 K92X 성능 비교 위한 시험용 제조</t>
  </si>
  <si>
    <t>CXK92 051</t>
  </si>
  <si>
    <t>YEON WOOK KIM</t>
  </si>
  <si>
    <t>77-2817</t>
  </si>
  <si>
    <t>235/65R16C RA58 - K92X 검증 위한 시험용 제조</t>
  </si>
  <si>
    <t>DSKT2022636X00004</t>
  </si>
  <si>
    <t>102943847~102943871</t>
  </si>
  <si>
    <t>802</t>
  </si>
  <si>
    <t>DRC6304</t>
  </si>
  <si>
    <t>CXK92</t>
  </si>
  <si>
    <t>DN69369</t>
  </si>
  <si>
    <t>FY25411</t>
  </si>
  <si>
    <t>FR03958</t>
  </si>
  <si>
    <t>FW00885</t>
  </si>
  <si>
    <t>CA09V15</t>
  </si>
  <si>
    <t>78BA937</t>
  </si>
  <si>
    <t>EPDPLT2600933</t>
  </si>
  <si>
    <t>ECN2026013458</t>
  </si>
  <si>
    <t>DP 2022648
235/65R16C QL50B 08 L B - HK</t>
  </si>
  <si>
    <t>P71X, T96X  6주 배합반영 완료. 8주 성형 반영 필요.</t>
  </si>
  <si>
    <t>4525</t>
  </si>
  <si>
    <t>25X04</t>
  </si>
  <si>
    <t>25.09.16</t>
  </si>
  <si>
    <t>25.09.18</t>
  </si>
  <si>
    <t>25.09.26</t>
  </si>
  <si>
    <t>CXP71 070
CXT96 053</t>
  </si>
  <si>
    <t>Min-seok Kang</t>
  </si>
  <si>
    <t>1458</t>
  </si>
  <si>
    <t>[DS] QL50B 235/65R16C X-Spec Issue</t>
  </si>
  <si>
    <t>DSKT2022648X00007
DSKT2022648X00008</t>
  </si>
  <si>
    <t>102948188~102948227</t>
  </si>
  <si>
    <t>QL50B
QL50B</t>
  </si>
  <si>
    <t>792
792</t>
  </si>
  <si>
    <t>2045.0
2045.0</t>
  </si>
  <si>
    <t>711
711</t>
  </si>
  <si>
    <t>10.5
10.5</t>
  </si>
  <si>
    <t>DRC6370
DRC6371</t>
  </si>
  <si>
    <t>CXP71
CXT96</t>
  </si>
  <si>
    <t>194
194</t>
  </si>
  <si>
    <t>234
234</t>
  </si>
  <si>
    <t>DN69509
DN69509</t>
  </si>
  <si>
    <t>175
175</t>
  </si>
  <si>
    <t>442
442</t>
  </si>
  <si>
    <t>FY25549
FY25549</t>
  </si>
  <si>
    <t>490
490</t>
  </si>
  <si>
    <t>1.6
1.6</t>
  </si>
  <si>
    <t>455
455</t>
  </si>
  <si>
    <t>FR03855
FR03855</t>
  </si>
  <si>
    <t>FX26716
FX26716</t>
  </si>
  <si>
    <t>520
520</t>
  </si>
  <si>
    <t>FHB0171
FHB0171</t>
  </si>
  <si>
    <t>FH23870
FH23870</t>
  </si>
  <si>
    <t>185
185</t>
  </si>
  <si>
    <t>GU29801
GU29801</t>
  </si>
  <si>
    <t>GW66006
GW66006</t>
  </si>
  <si>
    <t>BD350
BD350</t>
  </si>
  <si>
    <t>1289
1289</t>
  </si>
  <si>
    <t>BD56BU
BD56BU</t>
  </si>
  <si>
    <t>CE09W14
CE09W14</t>
  </si>
  <si>
    <t>78AH884
78AH884</t>
  </si>
  <si>
    <t>EPDPPC2601553</t>
  </si>
  <si>
    <t>ECN2026021107</t>
  </si>
  <si>
    <t>P71x 시험용 컴파운드 적용하였습니다.
U/F 측정 부탁드립니다. (미국 외부기관 평가 예정)</t>
  </si>
  <si>
    <t>Repair</t>
  </si>
  <si>
    <t>CXP71 070
CXP71 070</t>
  </si>
  <si>
    <t>CQU33
CQU33</t>
  </si>
  <si>
    <t>77-</t>
  </si>
  <si>
    <t>275/55R20T XL QA62B X-SPEC</t>
  </si>
  <si>
    <t>DMKT1037238X00004
DMKT1037238X00005</t>
  </si>
  <si>
    <t>24
12</t>
  </si>
  <si>
    <t>102956903~102956938</t>
  </si>
  <si>
    <t>275/55R20T XL
275/55R20T XL</t>
  </si>
  <si>
    <t>04
04</t>
  </si>
  <si>
    <t>SIDE
SIDE</t>
  </si>
  <si>
    <t>824
824</t>
  </si>
  <si>
    <t>2345.0
2345.0</t>
  </si>
  <si>
    <t>812
812</t>
  </si>
  <si>
    <t>11
11</t>
  </si>
  <si>
    <t>DRC6478
DRC6478</t>
  </si>
  <si>
    <t>CXP71
CXP71</t>
  </si>
  <si>
    <t>C
C</t>
  </si>
  <si>
    <t>286
286</t>
  </si>
  <si>
    <t>DN69539
DN69539</t>
  </si>
  <si>
    <t>170
170</t>
  </si>
  <si>
    <t>484
484</t>
  </si>
  <si>
    <t>FY24970
FY24970</t>
  </si>
  <si>
    <t>530
530</t>
  </si>
  <si>
    <t>495
495</t>
  </si>
  <si>
    <t>FR03996
FR03996</t>
  </si>
  <si>
    <t>FD24358
FD24358</t>
  </si>
  <si>
    <t>DN56348
DN56348</t>
  </si>
  <si>
    <t>CQU32
CQU32</t>
  </si>
  <si>
    <t>FHB0330
FHB0279</t>
  </si>
  <si>
    <t>ES10262
ES10262</t>
  </si>
  <si>
    <t>245
245</t>
  </si>
  <si>
    <t>24
27</t>
  </si>
  <si>
    <t>FX27896
FX27926</t>
  </si>
  <si>
    <t>235
235</t>
  </si>
  <si>
    <t>GU29799
GU29799</t>
  </si>
  <si>
    <t>GW22189
GW22189</t>
  </si>
  <si>
    <t>1626
1626</t>
  </si>
  <si>
    <t>EPDPLT2601552</t>
  </si>
  <si>
    <t>ECN2026012992</t>
  </si>
  <si>
    <t>T97x 시험용 컴파운드
150도 저온가류</t>
  </si>
  <si>
    <t>[New] P2000D/2
[Special] SRFM</t>
  </si>
  <si>
    <t>CXT96 053</t>
  </si>
  <si>
    <t>76-1455</t>
  </si>
  <si>
    <t>DSKT2021195X00015</t>
  </si>
  <si>
    <t>102956887~102956902</t>
  </si>
  <si>
    <t>DRC6482</t>
  </si>
  <si>
    <t>CXT96</t>
  </si>
  <si>
    <t>FX28067</t>
  </si>
  <si>
    <t>FH25413</t>
  </si>
  <si>
    <t>FH24749</t>
  </si>
  <si>
    <t>EPDPLT2601354</t>
  </si>
  <si>
    <t>ECN2026020117</t>
  </si>
  <si>
    <t>DP 2022599
245/45R20C RA58C 12 L B - HK</t>
  </si>
  <si>
    <t>25U80</t>
  </si>
  <si>
    <t>25.09.03</t>
  </si>
  <si>
    <t>25.09.05</t>
  </si>
  <si>
    <t>[DM] 245/45R20C RA58C X-SPEC ISSUE_RPB</t>
  </si>
  <si>
    <t>DMKT2022599X00011</t>
  </si>
  <si>
    <t>102951033~102951044</t>
  </si>
  <si>
    <t>245/45R20C</t>
  </si>
  <si>
    <t>RA58C</t>
  </si>
  <si>
    <t>2085.0</t>
  </si>
  <si>
    <t>723.5</t>
  </si>
  <si>
    <t>DR74908</t>
  </si>
  <si>
    <t>DN69255</t>
  </si>
  <si>
    <t>358</t>
  </si>
  <si>
    <t>FY25673</t>
  </si>
  <si>
    <t>1.3</t>
  </si>
  <si>
    <t>FR03981</t>
  </si>
  <si>
    <t>FX27744</t>
  </si>
  <si>
    <t>FH24959</t>
  </si>
  <si>
    <t>FH25411</t>
  </si>
  <si>
    <t>GU29691</t>
  </si>
  <si>
    <t>BH225</t>
  </si>
  <si>
    <t>CA04H16</t>
  </si>
  <si>
    <t>63KF990</t>
  </si>
  <si>
    <t>EPDPLT2601355</t>
  </si>
  <si>
    <t>ECN2026020108</t>
  </si>
  <si>
    <t>25U79</t>
  </si>
  <si>
    <t>[DM] 245/45R20C RA58C X-SPEC ISSUE_BIG FLAT</t>
  </si>
  <si>
    <t>DMKT2022599X00010</t>
  </si>
  <si>
    <t>102951049~102951060</t>
  </si>
  <si>
    <t>724.7</t>
  </si>
  <si>
    <t>DR74907</t>
  </si>
  <si>
    <t>DN69252</t>
  </si>
  <si>
    <t>FY24504</t>
  </si>
  <si>
    <t>FR03980</t>
  </si>
  <si>
    <t>FX28306</t>
  </si>
  <si>
    <t>FH25408</t>
  </si>
  <si>
    <t>FH24960</t>
  </si>
  <si>
    <t>CA04L17</t>
  </si>
  <si>
    <t>63KF1032</t>
  </si>
  <si>
    <t>성형 Grouping (BDC)</t>
  </si>
  <si>
    <t>26.02.06
26.02.06</t>
  </si>
  <si>
    <t>EPDPPC2601508</t>
  </si>
  <si>
    <t>ECN2026020774</t>
  </si>
  <si>
    <t>몰드 2조 임대 요청 완료.</t>
  </si>
  <si>
    <t>19N15&lt;br/&gt;19N16&lt;br/&gt;19N18&lt;br/&gt;22965</t>
  </si>
  <si>
    <t>KP→DM 245/50R20V H452 1022658 X01-Spec Issue.</t>
  </si>
  <si>
    <t>DMKT1022658X00001</t>
  </si>
  <si>
    <t>102955702~102955711</t>
  </si>
  <si>
    <t>696</t>
  </si>
  <si>
    <t>DN69528</t>
  </si>
  <si>
    <t>406</t>
  </si>
  <si>
    <t>FN00442</t>
  </si>
  <si>
    <t>CE01N12</t>
  </si>
  <si>
    <t>68AH742</t>
  </si>
  <si>
    <t>EPDPPC2601509</t>
  </si>
  <si>
    <t>ECN2026020758</t>
  </si>
  <si>
    <t>DP 1033019
275/55R20T RF12 04 L B - HK</t>
  </si>
  <si>
    <t>0725</t>
  </si>
  <si>
    <t>22M67&lt;br/&gt;22M68</t>
  </si>
  <si>
    <t>(KP→DM) 275/55R20T RF12 X-sped</t>
  </si>
  <si>
    <t>DMKT1033019X00000</t>
  </si>
  <si>
    <t>102955712~102955723</t>
  </si>
  <si>
    <t>RF12</t>
  </si>
  <si>
    <t>DN69529</t>
  </si>
  <si>
    <t>FR00532</t>
  </si>
  <si>
    <t>FHB0394</t>
  </si>
  <si>
    <t>FX28377</t>
  </si>
  <si>
    <t>78AH864</t>
  </si>
  <si>
    <t>EPDPPC2601469</t>
  </si>
  <si>
    <t>ECN2026013659</t>
  </si>
  <si>
    <t>DP 1035212
275/35ZR20(Y) XL K137 04 L B - HK</t>
  </si>
  <si>
    <t>24130
24131</t>
  </si>
  <si>
    <t>24.10.31
24.10.31</t>
  </si>
  <si>
    <t>24.11.04
24.11.04</t>
  </si>
  <si>
    <t>24.11.05
24.11.05</t>
  </si>
  <si>
    <t>CQP35
CQP35
CQP35
CQP35</t>
  </si>
  <si>
    <t>[DS] 275/35ZR20(Y) XL K137 X-SPEC_LTUH P-Ggte 1차</t>
  </si>
  <si>
    <t>DSKT1035212X00004
DSKT1035212X00005
DSKT1035212X00006
DSKT1035212X00007</t>
  </si>
  <si>
    <t>21
21
21
21</t>
  </si>
  <si>
    <t>102954224~102954307</t>
  </si>
  <si>
    <t>275/35ZR20(Y) XL
275/35ZR20(Y) XL
275/35ZR20(Y) XL
275/35ZR20(Y) XL</t>
  </si>
  <si>
    <t>K137
K137
K137
K137</t>
  </si>
  <si>
    <t>566
566
566
566</t>
  </si>
  <si>
    <t>2045.0
2045.0
2045.0
2045.0</t>
  </si>
  <si>
    <t>696
696
696
696</t>
  </si>
  <si>
    <t>7.6
7.6
7.6
7.6</t>
  </si>
  <si>
    <t>DR73991
DR73991
DR73991
DR73991</t>
  </si>
  <si>
    <t>B1004,B1006,B1008
B1004,B1006,B1008
B1004,B1006,B1008
B1004,B1006,B1008</t>
  </si>
  <si>
    <t>254
254
254
254</t>
  </si>
  <si>
    <t>DN68572
DN68572
DN69524
DN69524</t>
  </si>
  <si>
    <t>B1007
B1007
New
New</t>
  </si>
  <si>
    <t>100
100
100
100</t>
  </si>
  <si>
    <t>366
366
366
366</t>
  </si>
  <si>
    <t>FY24869
FY24869
FY24869
FY24869</t>
  </si>
  <si>
    <t>410
410
410
410</t>
  </si>
  <si>
    <t>375
375
375
375</t>
  </si>
  <si>
    <t>FX31942
FX27505
FX31942
FX31942</t>
  </si>
  <si>
    <t>ET10135
ET10203
ET10135
ET10135</t>
  </si>
  <si>
    <t>455
455
455
455</t>
  </si>
  <si>
    <t>FHB0434
FHB0434
FHB0434
FHB0434</t>
  </si>
  <si>
    <t>260
260
260
260</t>
  </si>
  <si>
    <t>30
30
30
30</t>
  </si>
  <si>
    <t>FY24198
FY24198
FY24198
FY24198</t>
  </si>
  <si>
    <t>1.0
1.0
1.0
1.0</t>
  </si>
  <si>
    <t>FX28016
FX28016
FX28016
FX28016</t>
  </si>
  <si>
    <t>250
250
250
250</t>
  </si>
  <si>
    <t>GU29815
GU29815
GU29815
GU29477</t>
  </si>
  <si>
    <t>GW21729
GW21729
GW21729
GW21729</t>
  </si>
  <si>
    <t>DT230
DT230
DT230
DH220</t>
  </si>
  <si>
    <t>1622
1622
1622
1622</t>
  </si>
  <si>
    <t>JF0
JF0
JF0
JF0</t>
  </si>
  <si>
    <t>BG43BP
BG43BP
BG43BP
BG43BP</t>
  </si>
  <si>
    <t>CE09V12
CE09V12
CE09V12
CE09V12</t>
  </si>
  <si>
    <t>78AH759
78AH759
78AH759
78AH759</t>
  </si>
  <si>
    <t>EPDPPC2601470</t>
  </si>
  <si>
    <t>ECN2026013660</t>
  </si>
  <si>
    <t>[DS] 275/35ZR20(Y) XL K137 X-SPEC_LTUH P-Ggte 2차</t>
  </si>
  <si>
    <t>DSKT1035212X00008
DSKT1035212X00009
DSKT1035212X00010
DSKT1035212X00011</t>
  </si>
  <si>
    <t>10
10
10
10</t>
  </si>
  <si>
    <t>102954308~102954347</t>
  </si>
  <si>
    <t>DN68572
DN68572
DN68572
DN68572</t>
  </si>
  <si>
    <t>FX31937
FX31937
FX31938
FX31938</t>
  </si>
  <si>
    <t>ET10135
ET10135
ET10135
ET10135</t>
  </si>
  <si>
    <t>445
445
465
465</t>
  </si>
  <si>
    <t>GU29477
GU29815
GU29477
GU29815</t>
  </si>
  <si>
    <t>DH220
DT230
DH220
DT230</t>
  </si>
  <si>
    <t>EPDPPC2601376</t>
  </si>
  <si>
    <t>ECN2026013234</t>
  </si>
  <si>
    <t>DP 1038541
235/50R18V LH43 04 L B - LF</t>
  </si>
  <si>
    <t>25FT7
25FT8</t>
  </si>
  <si>
    <t>26.02.03
26.02.03</t>
  </si>
  <si>
    <t>26.02.05
26.02.05</t>
  </si>
  <si>
    <t>SEONGHYUN KIM</t>
  </si>
  <si>
    <t>042-724-2725</t>
  </si>
  <si>
    <t>[DS] LH43 235/50R18V X-Spec Release</t>
  </si>
  <si>
    <t>DSKT1038541X00000</t>
  </si>
  <si>
    <t>102951911~102951924</t>
  </si>
  <si>
    <t>235/50R18V</t>
  </si>
  <si>
    <t>686.6</t>
  </si>
  <si>
    <t>DR75175</t>
  </si>
  <si>
    <t>DN64861</t>
  </si>
  <si>
    <t>FX31398</t>
  </si>
  <si>
    <t>FH24572</t>
  </si>
  <si>
    <t>FX29002</t>
  </si>
  <si>
    <t>78AH696</t>
  </si>
  <si>
    <t>EPDPPC2601564</t>
  </si>
  <si>
    <t>ECN2026020304</t>
  </si>
  <si>
    <t>DP 1038543
225/55R17V LH43 04 L B - LF</t>
  </si>
  <si>
    <t>25FZ6
25FZ7</t>
  </si>
  <si>
    <t>JIYONG HYUN</t>
  </si>
  <si>
    <t>2767</t>
  </si>
  <si>
    <t>[DS] LH43 225/55R17V X-Spec Issue(Exp. Dev., X00)</t>
  </si>
  <si>
    <t>DSKT1038543X00000</t>
  </si>
  <si>
    <t>102957328~102957339</t>
  </si>
  <si>
    <t>225/55R17V</t>
  </si>
  <si>
    <t>678</t>
  </si>
  <si>
    <t>673.2</t>
  </si>
  <si>
    <t>DR75192</t>
  </si>
  <si>
    <t>DN65398</t>
  </si>
  <si>
    <t>FX31395</t>
  </si>
  <si>
    <t>FHB0264</t>
  </si>
  <si>
    <t>FX26554</t>
  </si>
  <si>
    <t>GU28435</t>
  </si>
  <si>
    <t>EPDPPC2601539</t>
  </si>
  <si>
    <t>ECN2026020317</t>
  </si>
  <si>
    <t>DP 1037426
215/55R17V XL IH71 04 L B - HK</t>
  </si>
  <si>
    <t>24632
24633</t>
  </si>
  <si>
    <t>Repair
Repair</t>
  </si>
  <si>
    <t>[DS] 215/55R17V XL IH71 X-Spec 발행</t>
  </si>
  <si>
    <t>DSKT1037426X00000</t>
  </si>
  <si>
    <t>102956833~102956844</t>
  </si>
  <si>
    <t>215/55R17V XL</t>
  </si>
  <si>
    <t>IH71</t>
  </si>
  <si>
    <t>644</t>
  </si>
  <si>
    <t>1940.0</t>
  </si>
  <si>
    <t>DR75188</t>
  </si>
  <si>
    <t>DN68057</t>
  </si>
  <si>
    <t>364</t>
  </si>
  <si>
    <t>FX25047</t>
  </si>
  <si>
    <t>FHB0291</t>
  </si>
  <si>
    <t>FX27868</t>
  </si>
  <si>
    <t>CE09H10</t>
  </si>
  <si>
    <t>78AH626</t>
  </si>
  <si>
    <t>Material Technology Department</t>
  </si>
  <si>
    <t>Curing Technology Reasearch Team</t>
  </si>
  <si>
    <t>EPDPLT2600366</t>
  </si>
  <si>
    <t>ECN2026011185</t>
  </si>
  <si>
    <t>DP 2021636
LT275/55R20 RF12 08 L B - HK</t>
  </si>
  <si>
    <t>★ 담당자 가류 입회하여 BPT 평가 예정입니다. 
★ 성형 다음날 가류 부탁드립니다.
  - 몰드 교체 시 오전 예열 부탁드립니다.
★ G/T : Cap Tread 만 변경한  G/T 제조 및 가류 시간 차이 확인할 계획입니다.</t>
  </si>
  <si>
    <t>2026.02.24</t>
  </si>
  <si>
    <t>21583
21584
22C62
22C63</t>
  </si>
  <si>
    <t>51M
51M
51M
51M</t>
  </si>
  <si>
    <t>26.02.06
26.01.13
26.02.06
26.02.06</t>
  </si>
  <si>
    <t>Ware
Ware
Use
Use</t>
  </si>
  <si>
    <t>CQP95
CQT99</t>
  </si>
  <si>
    <t>HYUNGJOON KOO</t>
  </si>
  <si>
    <t>1894</t>
  </si>
  <si>
    <t>Set Cure Time Logic 고도화 : Cap Tread 변경 가류시간 평가 #11</t>
  </si>
  <si>
    <t>DMKT2021636X00005
DMKT2021636X00006</t>
  </si>
  <si>
    <t>102933504~102933523</t>
  </si>
  <si>
    <t>LT275/55R20
LT275/55R20</t>
  </si>
  <si>
    <t>RF12
RF12</t>
  </si>
  <si>
    <t>850
850</t>
  </si>
  <si>
    <t>2325.0
2325.0</t>
  </si>
  <si>
    <t>810
810</t>
  </si>
  <si>
    <t>12
12</t>
  </si>
  <si>
    <t>DR73107
DR75099</t>
  </si>
  <si>
    <t>230
230</t>
  </si>
  <si>
    <t>292
292</t>
  </si>
  <si>
    <t>DN67648
DN67648</t>
  </si>
  <si>
    <t>470
470</t>
  </si>
  <si>
    <t>FY25532
FY25532</t>
  </si>
  <si>
    <t>540
540</t>
  </si>
  <si>
    <t>505
505</t>
  </si>
  <si>
    <t>FR03639
FR03639</t>
  </si>
  <si>
    <t>710
710</t>
  </si>
  <si>
    <t>FW02356
FW02356</t>
  </si>
  <si>
    <t>560
560</t>
  </si>
  <si>
    <t>GU29497
GU29497</t>
  </si>
  <si>
    <t>GW22395
GW22395</t>
  </si>
  <si>
    <t>BU118
BU118</t>
  </si>
  <si>
    <t>1634
1634</t>
  </si>
  <si>
    <t>BG0450
BG0450</t>
  </si>
  <si>
    <t>CE50Q25
CE50Q25</t>
  </si>
  <si>
    <t>50CJ1503
50CJ1503</t>
  </si>
  <si>
    <t>OE</t>
    <phoneticPr fontId="161" type="noConversion"/>
  </si>
  <si>
    <r>
      <t>L</t>
    </r>
    <r>
      <rPr>
        <sz val="10"/>
        <color theme="1"/>
        <rFont val="맑은 고딕"/>
        <family val="2"/>
        <charset val="129"/>
        <scheme val="minor"/>
      </rPr>
      <t>T 18" 생산 예정</t>
    </r>
    <phoneticPr fontId="161" type="noConversion"/>
  </si>
  <si>
    <r>
      <t>9주차</t>
    </r>
    <r>
      <rPr>
        <sz val="10"/>
        <color theme="1"/>
        <rFont val="맑은 고딕"/>
        <family val="2"/>
        <charset val="129"/>
        <scheme val="minor"/>
      </rPr>
      <t xml:space="preserve"> 진행 예정</t>
    </r>
    <phoneticPr fontId="161" type="noConversion"/>
  </si>
  <si>
    <t>02/23 월</t>
  </si>
  <si>
    <t>[연구용] 25U80</t>
  </si>
  <si>
    <t>Mold Profile 상이</t>
  </si>
  <si>
    <t>[연구용] 25U79</t>
  </si>
  <si>
    <t>02/24 화</t>
  </si>
  <si>
    <t>[정규용] 23599 23600</t>
  </si>
  <si>
    <t>DW 369 : 6본
DW 360 : 6본 (BLW)
현용 BIC 1204
T/D Album Car</t>
    <phoneticPr fontId="162" type="noConversion"/>
  </si>
  <si>
    <t>김성현</t>
  </si>
  <si>
    <t>[정규용] 25FT7 25FT8
(신제작중(입고대기중))</t>
  </si>
  <si>
    <t>275/35ZR20(Y) XL</t>
  </si>
  <si>
    <t>DR73991</t>
  </si>
  <si>
    <t>DN68572</t>
  </si>
  <si>
    <t>FX31942</t>
  </si>
  <si>
    <t>FHB0434</t>
  </si>
  <si>
    <t>FX28016</t>
  </si>
  <si>
    <t>[정규용] 24130 24131</t>
  </si>
  <si>
    <t>GU29815</t>
  </si>
  <si>
    <t>DT230</t>
  </si>
  <si>
    <t>FX27505</t>
  </si>
  <si>
    <t>DN69524</t>
  </si>
  <si>
    <t>GU29477</t>
  </si>
  <si>
    <t>02/25 수</t>
  </si>
  <si>
    <t>FX31937</t>
  </si>
  <si>
    <t>FX31938</t>
  </si>
  <si>
    <t>[정규용] 19N15 19N16 19N18 22965
(금산공장)</t>
  </si>
  <si>
    <t>JF5
SRFM
P2000D/2</t>
  </si>
  <si>
    <t>02/26 목</t>
  </si>
  <si>
    <t>P2000D/2
SRFM</t>
  </si>
  <si>
    <t>GU29748
GS/40/24
GS01378</t>
  </si>
  <si>
    <t>150도 저온가류</t>
  </si>
  <si>
    <t>윤영기</t>
    <phoneticPr fontId="162" type="noConversion"/>
  </si>
  <si>
    <t>2022548</t>
  </si>
  <si>
    <t>RE/DM H107</t>
    <phoneticPr fontId="162" type="noConversion"/>
  </si>
  <si>
    <t>[정규용] 24CA2 24CA3</t>
  </si>
  <si>
    <t>대광</t>
    <phoneticPr fontId="162" type="noConversion"/>
  </si>
  <si>
    <t>강민석</t>
  </si>
  <si>
    <t>QL50B</t>
  </si>
  <si>
    <t>02/27 금</t>
  </si>
  <si>
    <t>DRC6370</t>
  </si>
  <si>
    <t>DN69509</t>
  </si>
  <si>
    <t>FY25549</t>
  </si>
  <si>
    <t>FR03855</t>
  </si>
  <si>
    <t>FX26716</t>
  </si>
  <si>
    <t>FHB0171</t>
  </si>
  <si>
    <t>FH23870</t>
  </si>
  <si>
    <t>[신제품 개발] 25X04</t>
  </si>
  <si>
    <t>CE09W14</t>
  </si>
  <si>
    <t>GU29801</t>
  </si>
  <si>
    <t>BD350</t>
  </si>
  <si>
    <t>DRC6371</t>
  </si>
  <si>
    <t>DRC6478</t>
  </si>
  <si>
    <t>DN69539</t>
  </si>
  <si>
    <t>FD24358</t>
  </si>
  <si>
    <t>[신제품 개발] 25Z02
(수리중)</t>
  </si>
  <si>
    <t>U/F 측정
(미국 외부기관 평가 예정)</t>
  </si>
  <si>
    <t>수리중</t>
  </si>
  <si>
    <t>최승주</t>
  </si>
  <si>
    <t>Mold 대표 규격 10PR</t>
  </si>
  <si>
    <t>이병재</t>
    <phoneticPr fontId="162" type="noConversion"/>
  </si>
  <si>
    <t>김영광</t>
    <phoneticPr fontId="162" type="noConversion"/>
  </si>
  <si>
    <t>[정규용] 25DH1 25DH2</t>
  </si>
  <si>
    <t>2022671</t>
  </si>
  <si>
    <t>[정규용] 25DH7 25DH8
(신제작중(입고대기중))</t>
    <phoneticPr fontId="162" type="noConversion"/>
  </si>
  <si>
    <t>B1006 / DR75146 (S60)</t>
    <phoneticPr fontId="162" type="noConversion"/>
  </si>
  <si>
    <t>1035157</t>
  </si>
  <si>
    <t>RE/DS H162</t>
    <phoneticPr fontId="162" type="noConversion"/>
  </si>
  <si>
    <t>B1004</t>
    <phoneticPr fontId="162" type="noConversion"/>
  </si>
  <si>
    <t>[정규용] 23Q54 23Q55
(금산공장)</t>
    <phoneticPr fontId="162" type="noConversion"/>
  </si>
  <si>
    <t>nan</t>
  </si>
  <si>
    <t>T03</t>
  </si>
  <si>
    <t>[정규용] 25800 25801</t>
  </si>
  <si>
    <t>[정규용] 24Q26 24Q27</t>
  </si>
  <si>
    <t>2022670</t>
  </si>
  <si>
    <t>[정규용] 25DH5 25DH6</t>
  </si>
  <si>
    <t>SYT</t>
    <phoneticPr fontId="162" type="noConversion"/>
  </si>
  <si>
    <t>2026-02-02</t>
  </si>
  <si>
    <t>HX280/660R18          04Z207 LBQ--</t>
  </si>
  <si>
    <t>1038581</t>
  </si>
  <si>
    <t>2026011992</t>
  </si>
  <si>
    <t>HX320/710R18          04Z207 LBQ--</t>
  </si>
  <si>
    <t>1038585</t>
  </si>
  <si>
    <t>2026013451</t>
  </si>
  <si>
    <t>2026-02-03</t>
  </si>
  <si>
    <t>H145C</t>
  </si>
  <si>
    <t>HX225/55R17V XL       04H318 LB---</t>
  </si>
  <si>
    <t>1033057</t>
  </si>
  <si>
    <t>2026020753</t>
  </si>
  <si>
    <t>H154C</t>
  </si>
  <si>
    <t>HX225/55ZR17W         04LH01 LB---</t>
  </si>
  <si>
    <t>1030545</t>
  </si>
  <si>
    <t>2025113549</t>
  </si>
  <si>
    <t>H161C</t>
  </si>
  <si>
    <t>HX225/65R16C          08RA58 LB---</t>
  </si>
  <si>
    <t>2026011119</t>
  </si>
  <si>
    <t>2026-02-04</t>
  </si>
  <si>
    <t>HX9.5R17.5            16DH35 LB---</t>
  </si>
  <si>
    <t>3002784</t>
  </si>
  <si>
    <t>2025112576</t>
  </si>
  <si>
    <t>H138C</t>
  </si>
  <si>
    <t>HX225/55R18T          04RW10 LB---</t>
  </si>
  <si>
    <t>1023384</t>
  </si>
  <si>
    <t>2026010943</t>
  </si>
  <si>
    <t>2026-02-05</t>
  </si>
  <si>
    <t>HX9.5R17.5            18TH31 LB---</t>
  </si>
  <si>
    <t>3003768</t>
  </si>
  <si>
    <t>HX215/65R16C          08RA58 LB---</t>
  </si>
  <si>
    <t>2021719</t>
  </si>
  <si>
    <t>2026010584</t>
  </si>
  <si>
    <t>2026-02-06</t>
  </si>
  <si>
    <t>HX245/50R20W          04RA43 LB---</t>
  </si>
  <si>
    <t>1031415</t>
  </si>
  <si>
    <t>2026011343</t>
  </si>
  <si>
    <t>HX225/75R16C          08RA58 LB---</t>
  </si>
  <si>
    <t>2022631</t>
  </si>
  <si>
    <t>2026011129</t>
  </si>
  <si>
    <t>2026-02-07</t>
  </si>
  <si>
    <t>HX215/75R17.5         12AH35 LB---</t>
  </si>
  <si>
    <t>3002239</t>
  </si>
  <si>
    <t>HX650R16C             10AH11STBQ--</t>
  </si>
  <si>
    <t>2001590</t>
  </si>
  <si>
    <t>2025080456</t>
  </si>
  <si>
    <t>2026-02-08</t>
  </si>
  <si>
    <t>HX9.5R17.5            16AH35 LB---</t>
  </si>
  <si>
    <t>3002720</t>
  </si>
  <si>
    <t>HX205/75R17.5         12DH35 LB---</t>
  </si>
  <si>
    <t>3002773</t>
  </si>
  <si>
    <t>HXP225/70R15T         04RF10 LBQ--</t>
  </si>
  <si>
    <t>1018752</t>
  </si>
  <si>
    <t>2024062086</t>
  </si>
  <si>
    <t>-</t>
    <phoneticPr fontId="162" type="noConversion"/>
  </si>
  <si>
    <r>
      <t>P</t>
    </r>
    <r>
      <rPr>
        <sz val="10"/>
        <color theme="1"/>
        <rFont val="맑은 고딕"/>
        <family val="2"/>
        <charset val="129"/>
        <scheme val="minor"/>
      </rPr>
      <t>46 DM Issue</t>
    </r>
    <phoneticPr fontId="161" type="noConversion"/>
  </si>
  <si>
    <t>P46 DM Issue</t>
    <phoneticPr fontId="161" type="noConversion"/>
  </si>
  <si>
    <t>Mold 청소 상태 불량, 5주차 취소 규격
P46 DM Issue 취소</t>
    <phoneticPr fontId="162" type="noConversion"/>
  </si>
  <si>
    <t>X</t>
    <phoneticPr fontId="161" type="noConversion"/>
  </si>
  <si>
    <t>P46 DM Issue</t>
    <phoneticPr fontId="161" type="noConversion"/>
  </si>
  <si>
    <t>LT</t>
    <phoneticPr fontId="162" type="noConversion"/>
  </si>
  <si>
    <t>6주차 재양시</t>
    <phoneticPr fontId="161" type="noConversion"/>
  </si>
  <si>
    <t>PW90C 양시 추가</t>
    <phoneticPr fontId="161" type="noConversion"/>
  </si>
  <si>
    <t>B1005</t>
    <phoneticPr fontId="162" type="noConversion"/>
  </si>
  <si>
    <t>02/21 토</t>
    <phoneticPr fontId="162" type="noConversion"/>
  </si>
  <si>
    <t>0926</t>
  </si>
  <si>
    <t>2026.03.02</t>
  </si>
  <si>
    <t>etc.</t>
  </si>
  <si>
    <t>Car &amp; Performance Group</t>
  </si>
  <si>
    <t>HMG OE Development Team</t>
  </si>
  <si>
    <t>EPDPPC2601699</t>
  </si>
  <si>
    <t>ECN2026021688</t>
  </si>
  <si>
    <t>DP 1031424
245/60R18V RA43 04 L B - HK</t>
  </si>
  <si>
    <t>- OE긴급대응예산 사용 시험용 제조
- 성형 당일 가류 요청드립니다.</t>
  </si>
  <si>
    <t>21V79
21V80</t>
  </si>
  <si>
    <t>25.09.21
25.09.21</t>
  </si>
  <si>
    <t>Yong Moo Kim</t>
  </si>
  <si>
    <t>KMC KA5 18인치 사전검증품 제조</t>
  </si>
  <si>
    <t>2026-11R01221-10401-0040</t>
  </si>
  <si>
    <t>21011946</t>
  </si>
  <si>
    <t>DSKT1031424X00031</t>
  </si>
  <si>
    <t>102962687~102962698</t>
  </si>
  <si>
    <t>245/60R18V</t>
  </si>
  <si>
    <t>804</t>
  </si>
  <si>
    <t>2188.0</t>
  </si>
  <si>
    <t>748</t>
  </si>
  <si>
    <t>DR74617</t>
  </si>
  <si>
    <t>DN69016</t>
  </si>
  <si>
    <t>424</t>
  </si>
  <si>
    <t>FY24834</t>
  </si>
  <si>
    <t>FX22852</t>
  </si>
  <si>
    <t>FS00817</t>
  </si>
  <si>
    <t>FHB0025</t>
  </si>
  <si>
    <t>FX28385</t>
  </si>
  <si>
    <t>GU29619</t>
  </si>
  <si>
    <t>AT240</t>
  </si>
  <si>
    <t>EPDPPC2601700</t>
  </si>
  <si>
    <t>ECN2026021689</t>
  </si>
  <si>
    <t>DP 1035088
245/55R19H RA43 04 L B - HK</t>
  </si>
  <si>
    <t>23K32
23K33</t>
  </si>
  <si>
    <t>KMC KA5 19인치 사전검증품 제조</t>
  </si>
  <si>
    <t>DSKT1035088X00001</t>
  </si>
  <si>
    <t>102962699~102962710</t>
  </si>
  <si>
    <t>245/55R19H</t>
  </si>
  <si>
    <t>2205.0</t>
  </si>
  <si>
    <t>DR72834</t>
  </si>
  <si>
    <t>DN68547</t>
  </si>
  <si>
    <t>418</t>
  </si>
  <si>
    <t>FX22854</t>
  </si>
  <si>
    <t>FN00443</t>
  </si>
  <si>
    <t>GU28920</t>
  </si>
  <si>
    <t>78AH722</t>
  </si>
  <si>
    <t>P61 + U36 + S25 + (Chimney U35) 적용</t>
  </si>
  <si>
    <t>EPDPPC2601550</t>
  </si>
  <si>
    <t>ECN2026010884</t>
  </si>
  <si>
    <t>DP 1038795
265/45R20V XL IK41A 04 L B - HK</t>
  </si>
  <si>
    <t>25HA8
25HA9</t>
  </si>
  <si>
    <t>[DS] 265/45R20V XL IK41A X-SPEC 발행</t>
  </si>
  <si>
    <t>DSKT1038795X00000</t>
  </si>
  <si>
    <t>102956861~102956880</t>
  </si>
  <si>
    <t>265/45R20V XL</t>
  </si>
  <si>
    <t>IK41A</t>
  </si>
  <si>
    <t>740.8</t>
  </si>
  <si>
    <t>DR75189</t>
  </si>
  <si>
    <t>DN68844</t>
  </si>
  <si>
    <t>FD23345</t>
  </si>
  <si>
    <t>FHB0085</t>
  </si>
  <si>
    <t>FX27901</t>
  </si>
  <si>
    <t>63KF901</t>
  </si>
  <si>
    <t>EPDPPC2601329</t>
  </si>
  <si>
    <t>ECN2026010906</t>
  </si>
  <si>
    <t>DP 1038797
195/60R18H XL IK41 04 L B - HK</t>
  </si>
  <si>
    <t>25HC3
25HC4</t>
  </si>
  <si>
    <t>[DS] 195/60R18H XL IK41 X-SPEC 발행</t>
  </si>
  <si>
    <t>DSKT1038797X00000</t>
  </si>
  <si>
    <t>102950060~102950075</t>
  </si>
  <si>
    <t>195/60R18H XL</t>
  </si>
  <si>
    <t>2020.0</t>
  </si>
  <si>
    <t>684.6</t>
  </si>
  <si>
    <t>DR75183</t>
  </si>
  <si>
    <t>168</t>
  </si>
  <si>
    <t>DN66050</t>
  </si>
  <si>
    <t>FH23586</t>
  </si>
  <si>
    <t>FX25860</t>
  </si>
  <si>
    <t>CA04P12</t>
  </si>
  <si>
    <t>63KF751</t>
  </si>
  <si>
    <t>EPDPPC2601494</t>
  </si>
  <si>
    <t>ECN2026020675</t>
  </si>
  <si>
    <t>DP 1038540
245/50R18V LH43 04 L B - LF</t>
  </si>
  <si>
    <t>25GH6
25GH7</t>
  </si>
  <si>
    <t>[DS] 245/50R18V LH43 X-Spec 발행</t>
  </si>
  <si>
    <t>DSKT1038540X00000</t>
  </si>
  <si>
    <t>102955291~102955306</t>
  </si>
  <si>
    <t>245/50R18V</t>
  </si>
  <si>
    <t>697.8</t>
  </si>
  <si>
    <t>DR75182</t>
  </si>
  <si>
    <t>DN66619</t>
  </si>
  <si>
    <t>FX31392</t>
  </si>
  <si>
    <t>FH24190</t>
  </si>
  <si>
    <t>GU28822</t>
  </si>
  <si>
    <t>EPDPPC2601696</t>
  </si>
  <si>
    <t>ECN2026012692</t>
  </si>
  <si>
    <t>DP 1038552
195/55R15H LH43 04 L B - LF</t>
  </si>
  <si>
    <t>25FW2
25FW3</t>
  </si>
  <si>
    <t>[DP] LH43_195/55R15H X-SPEC</t>
  </si>
  <si>
    <t>DSKT1038552X00000</t>
  </si>
  <si>
    <t>102962589~102962602</t>
  </si>
  <si>
    <t>195/55R15H</t>
  </si>
  <si>
    <t>622</t>
  </si>
  <si>
    <t>1720.0</t>
  </si>
  <si>
    <t>591.2</t>
  </si>
  <si>
    <t>DR75197</t>
  </si>
  <si>
    <t>164</t>
  </si>
  <si>
    <t>DN64828</t>
  </si>
  <si>
    <t>FY24845</t>
  </si>
  <si>
    <t>DR75196</t>
  </si>
  <si>
    <t>EPDPPC2601678</t>
  </si>
  <si>
    <t>ECN2026021414</t>
  </si>
  <si>
    <t>DP 1025635
175/70R14T XL K435 04 L B E HK</t>
  </si>
  <si>
    <t>해당 몰드 공장 반출 수리 및 E마크 개조중. 3월 3일 입고 예정.</t>
  </si>
  <si>
    <t>2026.03.04</t>
  </si>
  <si>
    <t>18P07&lt;br/&gt;18P08</t>
  </si>
  <si>
    <t>CQP60</t>
  </si>
  <si>
    <t>(KP→DP) 175/70R14T XL 04 K435 1025635 X00-Spec Issue.</t>
  </si>
  <si>
    <t>DPKT1025635X00000</t>
  </si>
  <si>
    <t>102962073~102962082</t>
  </si>
  <si>
    <t>175/70R14T XL</t>
  </si>
  <si>
    <t>K435</t>
  </si>
  <si>
    <t>E</t>
  </si>
  <si>
    <t>1725.0</t>
  </si>
  <si>
    <t>598.4</t>
  </si>
  <si>
    <t>DR74861</t>
  </si>
  <si>
    <t>138</t>
  </si>
  <si>
    <t>DN69400</t>
  </si>
  <si>
    <t>FA29406</t>
  </si>
  <si>
    <t>FX28461</t>
  </si>
  <si>
    <t>GU28870</t>
  </si>
  <si>
    <t>GW54005</t>
  </si>
  <si>
    <t>JE0</t>
  </si>
  <si>
    <t>EPDPPC2601661</t>
  </si>
  <si>
    <t>ECN2026012067</t>
  </si>
  <si>
    <t>DP 1037458
245/60R18V QA09 04 L B - HK</t>
  </si>
  <si>
    <t>Mold Info.
Tread : 25411
S/W : 25411
Beadring : BA18165SVA</t>
  </si>
  <si>
    <t>25411</t>
  </si>
  <si>
    <t>25.05.30</t>
  </si>
  <si>
    <t>25.06.10</t>
  </si>
  <si>
    <t>Seong Rae Kim</t>
  </si>
  <si>
    <t>1483</t>
  </si>
  <si>
    <t>[DS] 245/60R18V QA09 X-Spec 발행</t>
  </si>
  <si>
    <t>New Technology</t>
  </si>
  <si>
    <t>DSKT1037458X00018</t>
  </si>
  <si>
    <t>102961021~102961050</t>
  </si>
  <si>
    <t>QA09</t>
  </si>
  <si>
    <t>790</t>
  </si>
  <si>
    <t>8.5</t>
  </si>
  <si>
    <t>DR74828</t>
  </si>
  <si>
    <t>DN69173</t>
  </si>
  <si>
    <t>GU27575</t>
  </si>
  <si>
    <t>BE0345</t>
  </si>
  <si>
    <t>78AH739</t>
  </si>
  <si>
    <t>Mold 2월27일 입고 예정으로 요청 주차 변경 필요</t>
  </si>
  <si>
    <t>EPDPPC2601369</t>
  </si>
  <si>
    <t>ECN2026010885</t>
  </si>
  <si>
    <t>DP 1038793
235/50R20V XL IK41A 04 L B - HK</t>
  </si>
  <si>
    <t>25HC1
25HC2</t>
  </si>
  <si>
    <t>[DS] 235/50R20V XL IK41A X-SPEC 발행</t>
  </si>
  <si>
    <t>DSKT1038793X00000</t>
  </si>
  <si>
    <t>102951600~102951613</t>
  </si>
  <si>
    <t>235/50R20V XL</t>
  </si>
  <si>
    <t>666</t>
  </si>
  <si>
    <t>2170.0</t>
  </si>
  <si>
    <t>736</t>
  </si>
  <si>
    <t>DR75174</t>
  </si>
  <si>
    <t>DN69519</t>
  </si>
  <si>
    <t>CA04N14</t>
  </si>
  <si>
    <t>63KF859</t>
  </si>
  <si>
    <t>EPDPPC2601580</t>
  </si>
  <si>
    <t>ECN2026020689</t>
  </si>
  <si>
    <t>DP 1038555
215/55R17V LH43 04 L B - LF</t>
  </si>
  <si>
    <t>P61 + U36 + S25 + (Chimney U35) 4축 적용</t>
  </si>
  <si>
    <t>25GH8
25GH9</t>
  </si>
  <si>
    <t>26.02.11
26.02.11</t>
  </si>
  <si>
    <t>[DS] 215/55R17V LH43 X-Spec 발행</t>
  </si>
  <si>
    <t>DSKT1038555X00000</t>
  </si>
  <si>
    <t>102957397~102957420</t>
  </si>
  <si>
    <t>215/55R17V</t>
  </si>
  <si>
    <t>656</t>
  </si>
  <si>
    <t>665.2</t>
  </si>
  <si>
    <t>DN69541</t>
  </si>
  <si>
    <t>FHB0067</t>
  </si>
  <si>
    <t>FX26377</t>
  </si>
  <si>
    <t>CE09P10</t>
  </si>
  <si>
    <t>78AH633</t>
  </si>
  <si>
    <t>EPDPPC2601660</t>
  </si>
  <si>
    <t>ECN2025091610</t>
  </si>
  <si>
    <t>DP 1038635
245/60R18V QA09 04 L B 3 HK</t>
  </si>
  <si>
    <t>Mold Info.
Tread : 25411
S/W : 25D22
Beadring: BA18165DET</t>
  </si>
  <si>
    <t>25D22</t>
  </si>
  <si>
    <t>25.06.05</t>
  </si>
  <si>
    <t>25.06.20</t>
  </si>
  <si>
    <t>DSKT1038635X00000</t>
  </si>
  <si>
    <t>102960991~102961020</t>
  </si>
  <si>
    <t>786</t>
  </si>
  <si>
    <t>DR74659</t>
  </si>
  <si>
    <t>DN69051</t>
  </si>
  <si>
    <t>LT 18" 생산 예정 (H107, DOT 8~)</t>
  </si>
  <si>
    <t>EPDPPC2601536</t>
  </si>
  <si>
    <t>ECN2026020487</t>
  </si>
  <si>
    <t>[DS] 275/35ZR20(Y) XL K137 X-SPEC_LTUH P-Ggte 3차</t>
  </si>
  <si>
    <t>DSKT1035212X00012
DSKT1035212X00013
DSKT1035212X00014
DSKT1035212X00015</t>
  </si>
  <si>
    <t>102956488~102956527</t>
  </si>
  <si>
    <t>DN69524
DN69524
DN69524
DN69524</t>
  </si>
  <si>
    <t>EPDPPC2601593</t>
  </si>
  <si>
    <t>ECN2026020488</t>
  </si>
  <si>
    <t>[DS] 275/35ZR20(Y) XL K137 X-SPEC_LTUH P-Ggte 4차</t>
  </si>
  <si>
    <t>DSKT1035212X00016
DSKT1035212X00017
DSKT1035212X00018
DSKT1035212X00019</t>
  </si>
  <si>
    <t>102958066~102958105</t>
  </si>
  <si>
    <t>DN68572
DN68572
DN69544
DN69544</t>
  </si>
  <si>
    <t>FX31942
FX31942
FX31942
FX31942</t>
  </si>
  <si>
    <t>GU29817
GU29036
GU29817
GU29036</t>
  </si>
  <si>
    <t>DT225
AT225
DT225
AT225</t>
  </si>
  <si>
    <t>EPDPPC2601665</t>
  </si>
  <si>
    <t>ECN2026021628</t>
  </si>
  <si>
    <t>26.01.26
26.01.26</t>
  </si>
  <si>
    <t>26.02.02
26.02.02</t>
  </si>
  <si>
    <t>042-930-1557</t>
  </si>
  <si>
    <t>P2000D/2 적용 225/55R18T RW10 X-Spec 발행</t>
  </si>
  <si>
    <t>DSKT1023384X00003</t>
  </si>
  <si>
    <t>102961273~102961282</t>
  </si>
  <si>
    <t>DN69549</t>
  </si>
  <si>
    <t>FW02590</t>
  </si>
  <si>
    <t>OE</t>
    <phoneticPr fontId="161" type="noConversion"/>
  </si>
  <si>
    <t>P46 DM Issue</t>
  </si>
  <si>
    <t>CE09N13</t>
  </si>
  <si>
    <t>78AH801</t>
  </si>
  <si>
    <t>78AH865</t>
  </si>
  <si>
    <t>BC20AI</t>
  </si>
  <si>
    <t>CE09W08</t>
  </si>
  <si>
    <t>78AH524</t>
  </si>
  <si>
    <t>DP 16" H192 BIC 상이</t>
    <phoneticPr fontId="161" type="noConversion"/>
  </si>
  <si>
    <t>03/03 화</t>
  </si>
  <si>
    <t>[정규용] 25960 25961</t>
  </si>
  <si>
    <t>강병민</t>
  </si>
  <si>
    <t>03/04 수</t>
  </si>
  <si>
    <t>[정규용] 25T91 25T92</t>
  </si>
  <si>
    <t>양재욱</t>
  </si>
  <si>
    <t>03/05 목</t>
  </si>
  <si>
    <t>RE/DP H112</t>
  </si>
  <si>
    <t>[정규용] 15286 15287
(금산공장)</t>
  </si>
  <si>
    <t>03/06 금</t>
  </si>
  <si>
    <t>[정규용] 25DH3 25DH4</t>
  </si>
  <si>
    <t>김연욱</t>
  </si>
  <si>
    <t>CXK92
X051</t>
  </si>
  <si>
    <t>[정규용] 24Q22 24Q23</t>
  </si>
  <si>
    <t>Mold 대표 규격 08PR
T95 대비 K92X 성능 비교</t>
  </si>
  <si>
    <t>DR75198</t>
  </si>
  <si>
    <t>[정규용] 24632 24633
(수리중)</t>
  </si>
  <si>
    <t>김용무</t>
  </si>
  <si>
    <t>[정규용] 21V79 21V80</t>
  </si>
  <si>
    <t>성형 당일 가류
Aramid JLB</t>
  </si>
  <si>
    <t>RE/DS H151</t>
  </si>
  <si>
    <t>[정규용] 25FW2 25FW3
(금산공장)</t>
  </si>
  <si>
    <t>BD22AN</t>
  </si>
  <si>
    <t>[정규용] 25HC3 25HC4
(신제작중)</t>
  </si>
  <si>
    <t>[정규용] 25GZ8 25GZ9
(신제작중(입고대기중))</t>
  </si>
  <si>
    <t>OE/DS H187</t>
  </si>
  <si>
    <t>[정규용] 23K32 23K33</t>
  </si>
  <si>
    <t>[정규용] 25GH6 25GH7
(신제작중)</t>
  </si>
  <si>
    <t>[정규용] 22M67 22M68
(금산공장)</t>
  </si>
  <si>
    <t>JE0
Mono-Ply</t>
  </si>
  <si>
    <t>175/70R14T XL</t>
    <phoneticPr fontId="162" type="noConversion"/>
  </si>
  <si>
    <t>P60</t>
  </si>
  <si>
    <t>[정규 SIDEMOLD]
Tread 18P05 18P06
Side 18P07 18P08
(금산공장)</t>
  </si>
  <si>
    <t>B43540</t>
  </si>
  <si>
    <t>현용 BIC 1124
Mold 입고 03/03</t>
  </si>
  <si>
    <t>[정규용] 25HA8 25HA9
(신제작중)</t>
  </si>
  <si>
    <t>SFT Set 5mm Step</t>
    <phoneticPr fontId="161" type="noConversion"/>
  </si>
  <si>
    <r>
      <t xml:space="preserve">T/D 3축 → 4축 변경
</t>
    </r>
    <r>
      <rPr>
        <sz val="10"/>
        <color theme="1"/>
        <rFont val="맑은 고딕"/>
        <family val="2"/>
        <charset val="129"/>
        <scheme val="minor"/>
      </rPr>
      <t>Profile 오규 (Wing vs. Chimney)</t>
    </r>
    <phoneticPr fontId="161" type="noConversion"/>
  </si>
  <si>
    <t>20260204</t>
  </si>
  <si>
    <t>20260205</t>
  </si>
  <si>
    <t>20260206</t>
  </si>
  <si>
    <t>20260208</t>
  </si>
  <si>
    <t>20260209</t>
  </si>
  <si>
    <t>20260211</t>
  </si>
  <si>
    <t>DPK2026-00342</t>
  </si>
  <si>
    <t>DPK2026-00355</t>
  </si>
  <si>
    <t>20260213</t>
  </si>
  <si>
    <t>20260216</t>
  </si>
  <si>
    <t>DPK2026-00360</t>
  </si>
  <si>
    <t>DPK2026-00389</t>
  </si>
  <si>
    <t>DPK2026-00426</t>
  </si>
  <si>
    <t>20260212</t>
  </si>
  <si>
    <t>DPK2026-00404</t>
  </si>
  <si>
    <t>DPK2026-00422</t>
  </si>
  <si>
    <t>DPK2026-00431</t>
  </si>
  <si>
    <t>DPK2026-00438</t>
  </si>
  <si>
    <t>DPK2026-00462</t>
  </si>
  <si>
    <t>DPK2026-00445</t>
  </si>
  <si>
    <t>KT1038581T00000</t>
  </si>
  <si>
    <t>KT1038585T00001</t>
  </si>
  <si>
    <t>ECN2026013451</t>
  </si>
  <si>
    <t>KT1030545T00004</t>
  </si>
  <si>
    <t>Structure Optimization Project</t>
  </si>
  <si>
    <t>DPK2026-00493</t>
  </si>
  <si>
    <t>KT2022627T00000</t>
  </si>
  <si>
    <t>양산기술담당</t>
  </si>
  <si>
    <t>DPK2026-00504</t>
  </si>
  <si>
    <t>KT1023384T00014</t>
  </si>
  <si>
    <t>KT2021719T00000</t>
  </si>
  <si>
    <t>Transfer Development</t>
  </si>
  <si>
    <t>KT1031415T00000</t>
  </si>
  <si>
    <t>KT2022631T00000</t>
  </si>
  <si>
    <t>KT1031412T00000</t>
  </si>
  <si>
    <t>KT1037824T00002</t>
  </si>
  <si>
    <t>KT2022563T00001</t>
  </si>
  <si>
    <t>KT1037384T00000</t>
  </si>
  <si>
    <t>KT1037744T00001</t>
  </si>
  <si>
    <t>2월</t>
    <phoneticPr fontId="161" type="noConversion"/>
  </si>
  <si>
    <t>2026-02-09</t>
  </si>
  <si>
    <t>HX265/50R20V          04RA43 LB---</t>
  </si>
  <si>
    <t>1031412</t>
  </si>
  <si>
    <t>2026011744</t>
  </si>
  <si>
    <t>2026-02-10</t>
  </si>
  <si>
    <t>H152C</t>
  </si>
  <si>
    <t>HX245/65R17H XL       04W340ALB---</t>
  </si>
  <si>
    <t>1037824</t>
  </si>
  <si>
    <t>2025120942</t>
  </si>
  <si>
    <t>2026-02-11</t>
  </si>
  <si>
    <t>2026013012</t>
  </si>
  <si>
    <t>HX305/30R21Y XL       04IH01 LB---</t>
  </si>
  <si>
    <t>1037384</t>
  </si>
  <si>
    <t>2026011655</t>
  </si>
  <si>
    <t>2026-02-12</t>
  </si>
  <si>
    <t>H172C</t>
  </si>
  <si>
    <t>HX215/50R18V          04W340 LB---</t>
  </si>
  <si>
    <t>1037744</t>
  </si>
  <si>
    <t>2026011868</t>
  </si>
  <si>
    <t>2026-02-13</t>
  </si>
  <si>
    <t>H142C</t>
  </si>
  <si>
    <t>2026-02-14</t>
  </si>
  <si>
    <t>2026-02-15</t>
  </si>
  <si>
    <t>DOT 미개조 : 성형일 변경</t>
    <phoneticPr fontId="162" type="noConversion"/>
  </si>
  <si>
    <t>DOT 미개조 : 6주차 진행</t>
    <phoneticPr fontId="162" type="noConversion"/>
  </si>
  <si>
    <t>03/02 월</t>
    <phoneticPr fontId="162" type="noConversion"/>
  </si>
  <si>
    <t>6주차 취소 규격</t>
    <phoneticPr fontId="161" type="noConversion"/>
  </si>
  <si>
    <t>한국SCM팀 주상탁 요청</t>
    <phoneticPr fontId="162" type="noConversion"/>
  </si>
  <si>
    <r>
      <t>RA43</t>
    </r>
    <r>
      <rPr>
        <sz val="10"/>
        <color theme="1"/>
        <rFont val="맑은 고딕"/>
        <family val="2"/>
        <charset val="129"/>
        <scheme val="minor"/>
      </rPr>
      <t xml:space="preserve"> 양시 추가</t>
    </r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</si>
  <si>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rFont val="맑은 고딕"/>
        <family val="3"/>
        <charset val="129"/>
        <scheme val="minor"/>
      </rPr>
      <t xml:space="preserve"> 2022627 : T95 고무재고 부족 </t>
    </r>
    <r>
      <rPr>
        <b/>
        <sz val="10"/>
        <color rgb="FFFF6600"/>
        <rFont val="맑은 고딕"/>
        <family val="3"/>
        <charset val="129"/>
        <scheme val="minor"/>
      </rPr>
      <t>(성형 취소)</t>
    </r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</si>
  <si>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rFont val="맑은 고딕"/>
        <family val="3"/>
        <charset val="129"/>
        <scheme val="minor"/>
      </rPr>
      <t xml:space="preserve"> 2022627 : 4주 취소 규격 추가</t>
    </r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</si>
  <si>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rFont val="맑은 고딕"/>
        <family val="3"/>
        <charset val="129"/>
        <scheme val="minor"/>
      </rPr>
      <t xml:space="preserve"> 1031415 : DOT 미개조 (성형일 변경)
</t>
    </r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color rgb="FF00B0F0"/>
        <rFont val="맑은 고딕"/>
        <family val="3"/>
        <charset val="129"/>
        <scheme val="minor"/>
      </rPr>
      <t xml:space="preserve"> </t>
    </r>
    <r>
      <rPr>
        <b/>
        <sz val="10"/>
        <rFont val="맑은 고딕"/>
        <family val="3"/>
        <charset val="129"/>
        <scheme val="minor"/>
      </rPr>
      <t xml:space="preserve">1031414 : DOT 미개조 </t>
    </r>
    <r>
      <rPr>
        <b/>
        <sz val="10"/>
        <color rgb="FFFF6600"/>
        <rFont val="맑은 고딕"/>
        <family val="3"/>
        <charset val="129"/>
        <scheme val="minor"/>
      </rPr>
      <t>(성형 취소)</t>
    </r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</si>
  <si>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rFont val="맑은 고딕"/>
        <family val="3"/>
        <charset val="129"/>
        <scheme val="minor"/>
      </rPr>
      <t xml:space="preserve"> 2022632 2022637 : 양초 규격 추가
</t>
    </r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rFont val="맑은 고딕"/>
        <family val="3"/>
        <charset val="129"/>
        <scheme val="minor"/>
      </rPr>
      <t xml:space="preserve"> 1035098 : 정규 생산 有</t>
    </r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</si>
  <si>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 xml:space="preserve">[양산기술] </t>
    </r>
    <r>
      <rPr>
        <b/>
        <sz val="10"/>
        <rFont val="맑은 고딕"/>
        <family val="3"/>
        <charset val="129"/>
        <scheme val="minor"/>
      </rPr>
      <t>1031414 : 5주 취소 규격 추가</t>
    </r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</si>
  <si>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color rgb="FF008000"/>
        <rFont val="맑은 고딕"/>
        <family val="3"/>
        <charset val="129"/>
        <scheme val="minor"/>
      </rPr>
      <t xml:space="preserve"> </t>
    </r>
    <r>
      <rPr>
        <b/>
        <sz val="10"/>
        <rFont val="맑은 고딕"/>
        <family val="3"/>
        <charset val="129"/>
        <scheme val="minor"/>
      </rPr>
      <t>1031414 : Mold 검수 NG (청소 불량)</t>
    </r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</si>
  <si>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rFont val="맑은 고딕"/>
        <family val="3"/>
        <charset val="129"/>
        <scheme val="minor"/>
      </rPr>
      <t xml:space="preserve"> 1031414 : P46 DM Issue </t>
    </r>
    <r>
      <rPr>
        <b/>
        <sz val="10"/>
        <color rgb="FFFF6600"/>
        <rFont val="맑은 고딕"/>
        <family val="3"/>
        <charset val="129"/>
        <scheme val="minor"/>
      </rPr>
      <t>(성형 취소)</t>
    </r>
    <phoneticPr fontId="161" type="noConversion"/>
  </si>
  <si>
    <r>
      <t>[RE]</t>
    </r>
    <r>
      <rPr>
        <b/>
        <sz val="10"/>
        <rFont val="맑은 고딕"/>
        <family val="3"/>
        <charset val="129"/>
        <scheme val="minor"/>
      </rPr>
      <t xml:space="preserve"> 2022563 : 재양시 추가 (Spec. 변경 X)
</t>
    </r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rFont val="맑은 고딕"/>
        <family val="3"/>
        <charset val="129"/>
        <scheme val="minor"/>
      </rPr>
      <t xml:space="preserve"> 2022635 : 성형일 변경</t>
    </r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</si>
  <si>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rFont val="맑은 고딕"/>
        <family val="3"/>
        <charset val="129"/>
        <scheme val="minor"/>
      </rPr>
      <t xml:space="preserve"> 1031414 : 긴급 추가 (한국SCM)</t>
    </r>
    <phoneticPr fontId="161" type="noConversion"/>
  </si>
  <si>
    <t>H107 LT20" -&gt; PCR 18" -&gt; LT 18" 교체
정규 Tread Mold 사용 중</t>
    <phoneticPr fontId="162" type="noConversion"/>
  </si>
  <si>
    <t>[정규용]
Tread 22M52 22M53
Side 25DJ8 25DJ9
(신제작중(입고대기중))</t>
    <phoneticPr fontId="162" type="noConversion"/>
  </si>
  <si>
    <t>[DP] Mold 교체 일정 : 성형 계획 변경</t>
    <phoneticPr fontId="161" type="noConversion"/>
  </si>
  <si>
    <r>
      <t>T/D</t>
    </r>
    <r>
      <rPr>
        <sz val="9"/>
        <color theme="1"/>
        <rFont val="맑은 고딕"/>
        <family val="3"/>
        <charset val="129"/>
        <scheme val="minor"/>
      </rPr>
      <t xml:space="preserve"> Mold 정규 사용</t>
    </r>
    <phoneticPr fontId="161" type="noConversion"/>
  </si>
  <si>
    <t>X</t>
    <phoneticPr fontId="162" type="noConversion"/>
  </si>
  <si>
    <t>성형 Grouping (PA)</t>
    <phoneticPr fontId="162" type="noConversion"/>
  </si>
  <si>
    <t>RE/DS H161</t>
    <phoneticPr fontId="162" type="noConversion"/>
  </si>
  <si>
    <r>
      <t xml:space="preserve">성형 </t>
    </r>
    <r>
      <rPr>
        <sz val="10"/>
        <color theme="1"/>
        <rFont val="맑은 고딕"/>
        <family val="2"/>
        <charset val="129"/>
        <scheme val="minor"/>
      </rPr>
      <t>Grouping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</si>
  <si>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2021195 : 성형 Groupong </t>
    </r>
    <r>
      <rPr>
        <b/>
        <sz val="10"/>
        <color rgb="FFFF6600"/>
        <rFont val="맑은 고딕"/>
        <family val="3"/>
        <charset val="129"/>
        <scheme val="minor"/>
      </rPr>
      <t>(성형 취소)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</si>
  <si>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 xml:space="preserve">[RE] </t>
    </r>
    <r>
      <rPr>
        <b/>
        <sz val="10"/>
        <rFont val="맑은 고딕"/>
        <family val="3"/>
        <charset val="129"/>
        <scheme val="minor"/>
      </rPr>
      <t xml:space="preserve">1038858 : T/D Mold 정규 사용 중 </t>
    </r>
    <r>
      <rPr>
        <b/>
        <sz val="10"/>
        <color rgb="FFFF6600"/>
        <rFont val="맑은 고딕"/>
        <family val="3"/>
        <charset val="129"/>
        <scheme val="minor"/>
      </rPr>
      <t>(성형 취소)</t>
    </r>
    <r>
      <rPr>
        <b/>
        <sz val="10"/>
        <rFont val="맑은 고딕"/>
        <family val="3"/>
        <charset val="129"/>
        <scheme val="minor"/>
      </rPr>
      <t xml:space="preserve">
[DP] : 성형기 변경</t>
    </r>
    <phoneticPr fontId="161" type="noConversion"/>
  </si>
  <si>
    <t>Tread Mold 정규 사용 중 (취소)</t>
    <phoneticPr fontId="161" type="noConversion"/>
  </si>
  <si>
    <t>Competition Tire Team 2</t>
  </si>
  <si>
    <t>EPDPPC2601818</t>
  </si>
  <si>
    <t>ECN2026022217</t>
  </si>
  <si>
    <t>DP 1038720
210/650R18        RD Z215 04 L B I HK</t>
  </si>
  <si>
    <t>CTB : F33X055
성형 시 G/T 상/하측 2개소에 동일 No.의 RFID 로고가 포함된 FIA Barcode 부착
FIA Barcode(AFL319A)는 상측-빨간색, 하측-노란색을 부착함</t>
  </si>
  <si>
    <t>2726</t>
  </si>
  <si>
    <t>1026</t>
  </si>
  <si>
    <t>2026.03.12</t>
  </si>
  <si>
    <t>24H79
24H80</t>
  </si>
  <si>
    <t>CXF33 055</t>
  </si>
  <si>
    <t>JAEHYEON CHOI</t>
  </si>
  <si>
    <t>724-1944</t>
  </si>
  <si>
    <t>[DP] Z215 210/650R18 RD Tarmac Hard Test</t>
  </si>
  <si>
    <t>DPKT1038720X00001</t>
  </si>
  <si>
    <t>102966877~102966888</t>
  </si>
  <si>
    <t>210/650R18        RD</t>
  </si>
  <si>
    <t>Z215</t>
  </si>
  <si>
    <t>I</t>
  </si>
  <si>
    <t>647.5</t>
  </si>
  <si>
    <t>5.8</t>
  </si>
  <si>
    <t>DRC2059</t>
  </si>
  <si>
    <t>CXF33</t>
  </si>
  <si>
    <t>DN68316</t>
  </si>
  <si>
    <t>FQ00940</t>
  </si>
  <si>
    <t>FX31435</t>
  </si>
  <si>
    <t>FX30735</t>
  </si>
  <si>
    <t>FX31431</t>
  </si>
  <si>
    <t>FX29537</t>
  </si>
  <si>
    <t>95</t>
  </si>
  <si>
    <t>FX26296</t>
  </si>
  <si>
    <t>FX26840</t>
  </si>
  <si>
    <t>GU29439</t>
  </si>
  <si>
    <t>GW22204</t>
  </si>
  <si>
    <t>1470</t>
  </si>
  <si>
    <t>CE01H18</t>
  </si>
  <si>
    <t>68AH1109</t>
  </si>
  <si>
    <t>EPDPPC2601819</t>
  </si>
  <si>
    <t>ECN2026022210</t>
  </si>
  <si>
    <t>CTB : F33X054
성형 시 G/T 상/하측 2개소에 동일 No.의 RFID 로고가 포함된 FIA Barcode 부착
FIA Barcode(AFL319A)는 상측-빨간색, 하측-노란색을 부착함</t>
  </si>
  <si>
    <t>2626</t>
  </si>
  <si>
    <t>CXF33 054</t>
  </si>
  <si>
    <t>DPKT1038720X00000</t>
  </si>
  <si>
    <t>102966865~102966876</t>
  </si>
  <si>
    <t>CE01W18</t>
  </si>
  <si>
    <t>68AH1124</t>
  </si>
  <si>
    <t>성형 Grouping (H173 인치 교체 / H161 PA Max. NG)</t>
  </si>
  <si>
    <t>50KF1283</t>
  </si>
  <si>
    <t>02/24 몰드 검사 예정, 요청 주차 변경하여 요청 필요</t>
  </si>
  <si>
    <t>2026.03.09</t>
  </si>
  <si>
    <t>Material Processing Team</t>
  </si>
  <si>
    <t>EPDPPC2601537</t>
  </si>
  <si>
    <t>ECN2026020719</t>
  </si>
  <si>
    <t>DP 1027803
235/50ZR19W XL H750A 04 L B - HK</t>
  </si>
  <si>
    <t>20B61
20B62
24CH8
24CH9</t>
  </si>
  <si>
    <t>Use
Use
Use
Use</t>
  </si>
  <si>
    <t>CXP84 602</t>
  </si>
  <si>
    <t>MINSUNG KANG</t>
  </si>
  <si>
    <t>042-724-2010</t>
  </si>
  <si>
    <t>열안정성 우수 Silane 적용 시험용 Spec Issue.</t>
  </si>
  <si>
    <t>DSKT1027803X00000</t>
  </si>
  <si>
    <t>102956748~102956767</t>
  </si>
  <si>
    <t>235/50ZR19W XL</t>
  </si>
  <si>
    <t>H750A</t>
  </si>
  <si>
    <t>713</t>
  </si>
  <si>
    <t>DRC6463</t>
  </si>
  <si>
    <t>CXP84</t>
  </si>
  <si>
    <t>DN67247</t>
  </si>
  <si>
    <t>FD23185</t>
  </si>
  <si>
    <t>FH23532</t>
  </si>
  <si>
    <t>78AH671</t>
  </si>
  <si>
    <t>EPDPPC2601827</t>
  </si>
  <si>
    <t>ECN2026021341</t>
  </si>
  <si>
    <t>DP 1033175
245/45R19W XL IH01 04 L B 6 HK</t>
  </si>
  <si>
    <t>22J23
22J24</t>
  </si>
  <si>
    <t>25.12.24
25.12.24</t>
  </si>
  <si>
    <t>25.12.25
25.12.25</t>
  </si>
  <si>
    <t>[DS] 245/45R19W XL IH01 X-SPEC_LTUH P-Ggte 1차</t>
  </si>
  <si>
    <t>DSKT1033175X00011</t>
  </si>
  <si>
    <t>102966455~102966464</t>
  </si>
  <si>
    <t>245/45R19W XL</t>
  </si>
  <si>
    <t>699.8</t>
  </si>
  <si>
    <t>DR73036</t>
  </si>
  <si>
    <t>DN67167</t>
  </si>
  <si>
    <t>FX31418</t>
  </si>
  <si>
    <t>FHB0027</t>
  </si>
  <si>
    <t>FX27891</t>
  </si>
  <si>
    <t>78AH749</t>
  </si>
  <si>
    <t>EPDPPC2601828</t>
  </si>
  <si>
    <t>ECN2026021180</t>
  </si>
  <si>
    <t>[DS] 235/55R19V RA43 X-SPEC_LTUH P-Ggte 1차</t>
  </si>
  <si>
    <t>DSKT1035098X00008</t>
  </si>
  <si>
    <t>102966465~102966474</t>
  </si>
  <si>
    <t>700</t>
  </si>
  <si>
    <t>DN68626</t>
  </si>
  <si>
    <t>FD24166</t>
  </si>
  <si>
    <t>FH23577</t>
  </si>
  <si>
    <t>FX28388</t>
  </si>
  <si>
    <t>GU29007</t>
  </si>
  <si>
    <t>DR75199</t>
  </si>
  <si>
    <t>EPDPPC2601851</t>
  </si>
  <si>
    <t>ECN2025110095</t>
  </si>
  <si>
    <t>DP 1033188
245/45R20Y XL IH01A 04 L B 6 HK</t>
  </si>
  <si>
    <t>현용 몰드 사용</t>
  </si>
  <si>
    <t>22J50
22J51</t>
  </si>
  <si>
    <t>Dain Jeong</t>
  </si>
  <si>
    <t>1528</t>
  </si>
  <si>
    <t>[IH01(A) Aramid] DS 245/45R20Y XL IH01A X-Spec 발행</t>
  </si>
  <si>
    <t>DSKT1033188X00008</t>
  </si>
  <si>
    <t>102967957~102967966</t>
  </si>
  <si>
    <t>245/45R20Y XL</t>
  </si>
  <si>
    <t>614</t>
  </si>
  <si>
    <t>2120.0</t>
  </si>
  <si>
    <t>723.6</t>
  </si>
  <si>
    <t>DR75210</t>
  </si>
  <si>
    <t>DN66058</t>
  </si>
  <si>
    <t>FS00472</t>
  </si>
  <si>
    <t>Ware
Ware
Ware
Ware</t>
  </si>
  <si>
    <t>PPDPPC2601832</t>
  </si>
  <si>
    <t>ECN2026022455</t>
  </si>
  <si>
    <t>DP 1038588
250/640R18        RD F200 04 L B G HK</t>
  </si>
  <si>
    <t>2026.03.11</t>
  </si>
  <si>
    <t>14401
14402</t>
  </si>
  <si>
    <t>25.10.16
25.10.16</t>
  </si>
  <si>
    <t>[DP] 250/640R18 RD F200 USE G T-Spec Issue</t>
  </si>
  <si>
    <t>DPKT1038588T00000</t>
  </si>
  <si>
    <t>250/640R18        RD</t>
  </si>
  <si>
    <t>G</t>
  </si>
  <si>
    <t>DR73522</t>
  </si>
  <si>
    <t>DN69575</t>
  </si>
  <si>
    <t>FR03935</t>
  </si>
  <si>
    <t>FX31559</t>
  </si>
  <si>
    <t>FX29727</t>
  </si>
  <si>
    <t>80</t>
  </si>
  <si>
    <t>FH25378</t>
  </si>
  <si>
    <t>FX31868</t>
  </si>
  <si>
    <t>GU26930</t>
  </si>
  <si>
    <t>DH225</t>
  </si>
  <si>
    <t>BE12BP</t>
  </si>
  <si>
    <t>CE01Z17</t>
  </si>
  <si>
    <t>68AH1020</t>
  </si>
  <si>
    <t>PPDPPC2601833</t>
  </si>
  <si>
    <t>ECN2026022458</t>
  </si>
  <si>
    <t>DP 1038590
280/680R18        RD F200 04 L B G HK</t>
  </si>
  <si>
    <t>G/T 상측 컴파운드 전사지 C55D 부착</t>
  </si>
  <si>
    <t>11A74
11A75</t>
  </si>
  <si>
    <t>24.09.11
25.09.05</t>
  </si>
  <si>
    <t>24.09.13
25.09.05</t>
  </si>
  <si>
    <t>24.09.19
25.09.05</t>
  </si>
  <si>
    <t>[DP] 280/680R18 RD F200 USE G T-Spec Issue</t>
  </si>
  <si>
    <t>DPKT1038590T00000</t>
  </si>
  <si>
    <t>280/680R18        RD</t>
  </si>
  <si>
    <t>2030.0</t>
  </si>
  <si>
    <t>679.6</t>
  </si>
  <si>
    <t>DR73519</t>
  </si>
  <si>
    <t>DN67849</t>
  </si>
  <si>
    <t>FR03936</t>
  </si>
  <si>
    <t>FX30558</t>
  </si>
  <si>
    <t>485</t>
  </si>
  <si>
    <t>FX29563</t>
  </si>
  <si>
    <t>100</t>
  </si>
  <si>
    <t>FH25356</t>
  </si>
  <si>
    <t>GU26983</t>
  </si>
  <si>
    <t>DH235</t>
  </si>
  <si>
    <t>CE01L19</t>
  </si>
  <si>
    <t>68AH1149</t>
  </si>
  <si>
    <t>PPDPPC2601783</t>
  </si>
  <si>
    <t>ECN2026011886</t>
  </si>
  <si>
    <t>DP 1037805
275/30R20W XL W340 04 L B - HK</t>
  </si>
  <si>
    <t>25M83
25M84</t>
  </si>
  <si>
    <t>1548</t>
  </si>
  <si>
    <t>[DS] 275/30R20W XL W340 T-Spec 발행</t>
  </si>
  <si>
    <t>DSKT1037805T00000</t>
  </si>
  <si>
    <t>275/30R20W XL</t>
  </si>
  <si>
    <t>518</t>
  </si>
  <si>
    <t>1960.0</t>
  </si>
  <si>
    <t>670.4</t>
  </si>
  <si>
    <t>DR75200</t>
  </si>
  <si>
    <t>DN69553</t>
  </si>
  <si>
    <t>338</t>
  </si>
  <si>
    <t>FY25290</t>
  </si>
  <si>
    <t>FS00752</t>
  </si>
  <si>
    <t>68AH788</t>
  </si>
  <si>
    <t>PPDPPC2601786</t>
  </si>
  <si>
    <t>ECN2026011870</t>
  </si>
  <si>
    <t>[DS] 225/35R19W XL W340 T-Spec 발행</t>
  </si>
  <si>
    <t>DSKT1037667T00000</t>
  </si>
  <si>
    <t>474</t>
  </si>
  <si>
    <t>DN69554</t>
  </si>
  <si>
    <t>304</t>
  </si>
  <si>
    <t>CA04P13</t>
  </si>
  <si>
    <t>63KF815</t>
  </si>
  <si>
    <t>PPDPLT2601834</t>
  </si>
  <si>
    <t>ECN2026022392</t>
  </si>
  <si>
    <t>DP 2022575
LT275/70R18 PW90C 10 L B - PB</t>
  </si>
  <si>
    <t>25V32
25V33</t>
  </si>
  <si>
    <t>CQS60</t>
  </si>
  <si>
    <t>[DM] LT275/70R18 PW90C T-SPEC 발행</t>
  </si>
  <si>
    <t>DMKT2022575T00000</t>
  </si>
  <si>
    <t>LT275/70R18</t>
  </si>
  <si>
    <t>840.6</t>
  </si>
  <si>
    <t>DR75205</t>
  </si>
  <si>
    <t>DN69573</t>
  </si>
  <si>
    <t>534</t>
  </si>
  <si>
    <t>FY25530</t>
  </si>
  <si>
    <t>555</t>
  </si>
  <si>
    <t>FR03984</t>
  </si>
  <si>
    <t>820</t>
  </si>
  <si>
    <t>FX31636</t>
  </si>
  <si>
    <t>FW02451</t>
  </si>
  <si>
    <t>CE50Z27</t>
  </si>
  <si>
    <t>50CJ1615</t>
  </si>
  <si>
    <t>Tread Mold 정규 사용 중</t>
  </si>
  <si>
    <t>26.02.20
26.02.20</t>
  </si>
  <si>
    <t>PPDPLT2601817</t>
  </si>
  <si>
    <t>ECN2026020732</t>
  </si>
  <si>
    <t>[DM] LT275/55R20 PC05 T-Spec 발행</t>
  </si>
  <si>
    <t>DMKT2022673T00000</t>
  </si>
  <si>
    <t>848</t>
  </si>
  <si>
    <t>DR73107</t>
  </si>
  <si>
    <t>DN69564</t>
  </si>
  <si>
    <t>FY25537</t>
  </si>
  <si>
    <t>FR04010</t>
  </si>
  <si>
    <t>50CJ1488</t>
  </si>
  <si>
    <t>PPDPLT2601829</t>
  </si>
  <si>
    <t>ECN2026020735</t>
  </si>
  <si>
    <t>2026.03.08</t>
  </si>
  <si>
    <t>26.01.14
26.01.14</t>
  </si>
  <si>
    <t>26.01.15
26.01.15</t>
  </si>
  <si>
    <t>[DM] LT265/65R18 PC05 T-Spec 발행</t>
  </si>
  <si>
    <t>DMKT2022682T00000</t>
  </si>
  <si>
    <t>907</t>
  </si>
  <si>
    <t>DN69572</t>
  </si>
  <si>
    <t>487</t>
  </si>
  <si>
    <t>CE55H24</t>
  </si>
  <si>
    <t>55CJ1469</t>
  </si>
  <si>
    <t>PPDPLT2601782</t>
  </si>
  <si>
    <t>ECN2026021788</t>
  </si>
  <si>
    <t>[KMC LW_DS] 235/50R19C VL01E P-SPEC</t>
  </si>
  <si>
    <t>DSKT2022594P00001</t>
  </si>
  <si>
    <t>8.6</t>
  </si>
  <si>
    <t>DN69552</t>
  </si>
  <si>
    <t>585</t>
  </si>
  <si>
    <t>CE55Q22</t>
  </si>
  <si>
    <t>55CJ1332</t>
  </si>
  <si>
    <t>PPDPLT2601847</t>
  </si>
  <si>
    <t>ECN2026021781</t>
  </si>
  <si>
    <t>155˚C 저온가류 요청드립니다.</t>
  </si>
  <si>
    <t>[KMC LW_DS] 235/60R17C VT01E P-Spec issue</t>
  </si>
  <si>
    <t>DSKT2022650P00000</t>
  </si>
  <si>
    <t>DN69563</t>
  </si>
  <si>
    <t>CE55Q18</t>
  </si>
  <si>
    <t>55CJ1084</t>
  </si>
  <si>
    <t>11주차 진행</t>
    <phoneticPr fontId="161" type="noConversion"/>
  </si>
  <si>
    <t>PW90C Mold Issue</t>
    <phoneticPr fontId="161" type="noConversion"/>
  </si>
  <si>
    <t>H107 LT 18" 생산 중</t>
    <phoneticPr fontId="161" type="noConversion"/>
  </si>
  <si>
    <t>6주 재양시 추가 (Spec 변경 X)
Mold Issue (고무 막힘)</t>
    <phoneticPr fontId="162" type="noConversion"/>
  </si>
  <si>
    <t>PW90C Mold Issue (고무 막임)</t>
    <phoneticPr fontId="161" type="noConversion"/>
  </si>
  <si>
    <t>문윤환</t>
    <phoneticPr fontId="162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</si>
  <si>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1037787 : Mold 입고 지연 (계획 수정)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</si>
  <si>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1038797 : Mold 입고 지연 (계획 수정)</t>
    </r>
    <phoneticPr fontId="161" type="noConversion"/>
  </si>
  <si>
    <t>김성래</t>
  </si>
  <si>
    <t>1038635</t>
  </si>
  <si>
    <t>03/09 월</t>
  </si>
  <si>
    <t>None</t>
  </si>
  <si>
    <t>[정규 SIDEMOLD]
Tread 25411
Side 25D22</t>
  </si>
  <si>
    <t>Beadring: BA18165DET</t>
  </si>
  <si>
    <t>1033175</t>
  </si>
  <si>
    <t>[정규용] 22J23 22J24</t>
  </si>
  <si>
    <t>정다인</t>
  </si>
  <si>
    <t>[정규용] 22J50 22J51</t>
  </si>
  <si>
    <t>1037458</t>
  </si>
  <si>
    <t>03/10 화</t>
  </si>
  <si>
    <t>[연구용] 25411</t>
  </si>
  <si>
    <t>Beadring : BA18165SVA</t>
  </si>
  <si>
    <t>1038794</t>
  </si>
  <si>
    <t>[정규용] 25HA4 25HA5
(신제작중)</t>
  </si>
  <si>
    <t>03/11 수</t>
  </si>
  <si>
    <t>RE/DS H181</t>
  </si>
  <si>
    <t>[정규용] 17577 17578</t>
  </si>
  <si>
    <t>재료</t>
  </si>
  <si>
    <t>강민성</t>
  </si>
  <si>
    <t>1027803</t>
  </si>
  <si>
    <t>CXP84
X602</t>
  </si>
  <si>
    <t>[정규용] 20B61 20B62 24CH8 24CH9</t>
  </si>
  <si>
    <t>1039023</t>
  </si>
  <si>
    <t>[정규용] 25JF7 25JF8
(신제작중)</t>
  </si>
  <si>
    <t>1035212</t>
  </si>
  <si>
    <t>03/12 목</t>
  </si>
  <si>
    <t>566</t>
  </si>
  <si>
    <t>1038555</t>
  </si>
  <si>
    <t>RE/DS H143</t>
  </si>
  <si>
    <t>[정규용] 25GH8 25GH9</t>
  </si>
  <si>
    <t>275/35ZR20(Y) XL</t>
    <phoneticPr fontId="162" type="noConversion"/>
  </si>
  <si>
    <t>GU29817</t>
  </si>
  <si>
    <t>GU29036</t>
  </si>
  <si>
    <t>DN69544</t>
  </si>
  <si>
    <r>
      <t>1</t>
    </r>
    <r>
      <rPr>
        <sz val="10"/>
        <color theme="1"/>
        <rFont val="맑은 고딕"/>
        <family val="2"/>
        <charset val="129"/>
        <scheme val="minor"/>
      </rPr>
      <t>1주차 진행</t>
    </r>
    <phoneticPr fontId="161" type="noConversion"/>
  </si>
  <si>
    <t>11주차 진행</t>
    <phoneticPr fontId="161" type="noConversion"/>
  </si>
  <si>
    <r>
      <t>H</t>
    </r>
    <r>
      <rPr>
        <sz val="10"/>
        <color theme="1"/>
        <rFont val="맑은 고딕"/>
        <family val="2"/>
        <charset val="129"/>
        <scheme val="minor"/>
      </rPr>
      <t>107 LT 18" 생산 중</t>
    </r>
    <phoneticPr fontId="161" type="noConversion"/>
  </si>
  <si>
    <t>2022682</t>
  </si>
  <si>
    <t>S60</t>
    <phoneticPr fontId="162" type="noConversion"/>
  </si>
  <si>
    <t>DR75214</t>
    <phoneticPr fontId="162" type="noConversion"/>
  </si>
  <si>
    <t>[정규용] 25EK9 25EM1</t>
  </si>
  <si>
    <t>H107 C/C Turn-Up 68%</t>
    <phoneticPr fontId="162" type="noConversion"/>
  </si>
  <si>
    <t>2022594</t>
  </si>
  <si>
    <t>P01</t>
  </si>
  <si>
    <t>OE/DS H185</t>
  </si>
  <si>
    <t>1037805</t>
  </si>
  <si>
    <t>275/30R20W XL</t>
    <phoneticPr fontId="162" type="noConversion"/>
  </si>
  <si>
    <t>60
(160)</t>
    <phoneticPr fontId="162" type="noConversion"/>
  </si>
  <si>
    <t>[정규용] 25M83 25M84</t>
  </si>
  <si>
    <t>P00</t>
  </si>
  <si>
    <t>[신제품 개발] 25W11
(개조중)</t>
  </si>
  <si>
    <t>SRFM Width 45mm
[HEW)OP Inform]</t>
  </si>
  <si>
    <t>1037667</t>
  </si>
  <si>
    <t>225/35R19W XL</t>
    <phoneticPr fontId="162" type="noConversion"/>
  </si>
  <si>
    <t>Swing Type 성형기</t>
    <phoneticPr fontId="162" type="noConversion"/>
  </si>
  <si>
    <t>P-생산</t>
    <phoneticPr fontId="162" type="noConversion"/>
  </si>
  <si>
    <t>2026-02-18</t>
  </si>
  <si>
    <t>2026-02-19</t>
  </si>
  <si>
    <t>2026-02-20</t>
  </si>
  <si>
    <t>H165C</t>
  </si>
  <si>
    <t>HX195/65R16C          08RA58 LB---</t>
  </si>
  <si>
    <t>2022629</t>
  </si>
  <si>
    <t>2025123102</t>
  </si>
  <si>
    <t>2026-02-21</t>
  </si>
  <si>
    <t>H175C</t>
  </si>
  <si>
    <t>HX225/70R15C          08RA58 LB---</t>
  </si>
  <si>
    <t>2022635</t>
  </si>
  <si>
    <t>2026012212</t>
  </si>
  <si>
    <t>2026-02-22</t>
  </si>
  <si>
    <t>H151C</t>
  </si>
  <si>
    <t>2025032156</t>
  </si>
  <si>
    <t>20260224</t>
  </si>
  <si>
    <t>20260219</t>
  </si>
  <si>
    <t>20260223</t>
  </si>
  <si>
    <t>DPK2026-00595</t>
  </si>
  <si>
    <t>DPK2026-00611</t>
  </si>
  <si>
    <t>DPK2026-00621</t>
  </si>
  <si>
    <t>DPK2026-00623</t>
  </si>
  <si>
    <t>KT2022629T00000</t>
  </si>
  <si>
    <t>KT2022635T00000</t>
  </si>
  <si>
    <t>KT2022634T00000</t>
  </si>
  <si>
    <t>KT2022671T00000</t>
  </si>
  <si>
    <t>T/D Wing 변경 (S25 -&gt; S60)</t>
    <phoneticPr fontId="161" type="noConversion"/>
  </si>
  <si>
    <t>RE/DS H181</t>
    <phoneticPr fontId="162" type="noConversion"/>
  </si>
  <si>
    <t>RE/DS H139</t>
    <phoneticPr fontId="162" type="noConversion"/>
  </si>
  <si>
    <t>RE/DS H151</t>
    <phoneticPr fontId="162" type="noConversion"/>
  </si>
  <si>
    <t>03/07 토</t>
    <phoneticPr fontId="162" type="noConversion"/>
  </si>
  <si>
    <t>8주 취소 규격</t>
    <phoneticPr fontId="162" type="noConversion"/>
  </si>
  <si>
    <t>성형 Grouping (취소)</t>
    <phoneticPr fontId="161" type="noConversion"/>
  </si>
  <si>
    <t>ETC</t>
    <phoneticPr fontId="161" type="noConversion"/>
  </si>
  <si>
    <t>9주차 진행</t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</si>
  <si>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2021195 : 추가 반영</t>
    </r>
    <phoneticPr fontId="161" type="noConversion"/>
  </si>
  <si>
    <t>8주 취소 규갹
Urgent</t>
    <phoneticPr fontId="161" type="noConversion"/>
  </si>
  <si>
    <t>ECN2026022699</t>
    <phoneticPr fontId="161" type="noConversion"/>
  </si>
  <si>
    <t>DSKT1035098T00008</t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</si>
  <si>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rFont val="맑은 고딕"/>
        <family val="3"/>
        <charset val="129"/>
        <scheme val="minor"/>
      </rPr>
      <t xml:space="preserve"> 1035098 : XL 규격과 Mold 공용 (정규 생산)</t>
    </r>
    <phoneticPr fontId="161" type="noConversion"/>
  </si>
  <si>
    <t>235/55R19V XL RA43 (1035349) Mold 공용</t>
    <phoneticPr fontId="161" type="noConversion"/>
  </si>
  <si>
    <r>
      <t>M</t>
    </r>
    <r>
      <rPr>
        <sz val="10"/>
        <color theme="1"/>
        <rFont val="맑은 고딕"/>
        <family val="2"/>
        <charset val="129"/>
        <scheme val="minor"/>
      </rPr>
      <t>old 03/09 검수 예정</t>
    </r>
    <phoneticPr fontId="161" type="noConversion"/>
  </si>
  <si>
    <t>X</t>
    <phoneticPr fontId="162" type="noConversion"/>
  </si>
  <si>
    <t>Mold 03/09 검수</t>
    <phoneticPr fontId="162" type="noConversion"/>
  </si>
  <si>
    <r>
      <t>M</t>
    </r>
    <r>
      <rPr>
        <sz val="10"/>
        <color theme="1"/>
        <rFont val="맑은 고딕"/>
        <family val="2"/>
        <charset val="129"/>
        <scheme val="minor"/>
      </rPr>
      <t>old 미입고</t>
    </r>
    <phoneticPr fontId="161" type="noConversion"/>
  </si>
  <si>
    <t>OE/DS H171</t>
    <phoneticPr fontId="162" type="noConversion"/>
  </si>
  <si>
    <r>
      <t>P</t>
    </r>
    <r>
      <rPr>
        <sz val="10"/>
        <color theme="1"/>
        <rFont val="맑은 고딕"/>
        <family val="2"/>
        <charset val="129"/>
        <scheme val="minor"/>
      </rPr>
      <t>-생산 2EA</t>
    </r>
    <phoneticPr fontId="161" type="noConversion"/>
  </si>
  <si>
    <t>Mold 미입고</t>
    <phoneticPr fontId="161" type="noConversion"/>
  </si>
  <si>
    <t>X</t>
    <phoneticPr fontId="162" type="noConversion"/>
  </si>
  <si>
    <t>Mold 미입고 (03/12 입고 예정)</t>
    <phoneticPr fontId="162" type="noConversion"/>
  </si>
  <si>
    <t>Mold 미입고 (03/12 입고 예정)</t>
    <phoneticPr fontId="161" type="noConversion"/>
  </si>
  <si>
    <t>X</t>
    <phoneticPr fontId="161" type="noConversion"/>
  </si>
  <si>
    <t>2026-02-23</t>
  </si>
  <si>
    <t>2026-02-24</t>
  </si>
  <si>
    <t>H162C</t>
  </si>
  <si>
    <t>2026-02-25</t>
  </si>
  <si>
    <t>2026-02-26</t>
  </si>
  <si>
    <t>2026-02-27</t>
  </si>
  <si>
    <t>HX195/75R16C          08RA58 LB---</t>
  </si>
  <si>
    <t>2022634</t>
  </si>
  <si>
    <t>2026012517</t>
  </si>
  <si>
    <t>HXLT275/65R18         10PC05 LB---</t>
  </si>
  <si>
    <t>2025120467</t>
  </si>
  <si>
    <t>HX275/55R20T          04PC05 LB---</t>
  </si>
  <si>
    <t>1038859</t>
  </si>
  <si>
    <t>2026020724</t>
  </si>
  <si>
    <t>HX750R16              14AH35 TBL--</t>
  </si>
  <si>
    <t>3003070</t>
  </si>
  <si>
    <t>HX195/70R15C          08RA58 LB---</t>
  </si>
  <si>
    <t>2022628</t>
  </si>
  <si>
    <t>2026013489</t>
  </si>
  <si>
    <t>2026020902</t>
  </si>
  <si>
    <t>HX255/45ZR18Y XL      04K137 LB---</t>
  </si>
  <si>
    <t>2026013937</t>
  </si>
  <si>
    <t>HXLT265/70R18         10PC05 LB---</t>
  </si>
  <si>
    <t>2026020729</t>
  </si>
  <si>
    <t>HX205/75R16C          08RA58 LB---</t>
  </si>
  <si>
    <t>2022630</t>
  </si>
  <si>
    <t>2026012127</t>
  </si>
  <si>
    <t>2026-02-28</t>
  </si>
  <si>
    <t>2026-03-01</t>
  </si>
  <si>
    <t>11주차 진행</t>
  </si>
  <si>
    <t>PW90C Mold 막힘 Issue</t>
  </si>
  <si>
    <t>DP 16" 2Ply Bobbin 사용 성형기 H191 H192, 현용 BIC 상이 (1296 vs 1285)</t>
  </si>
  <si>
    <t>H107 LT 08" 생산 중</t>
  </si>
  <si>
    <t>235/55R19V XL RA43 Mold 공용 (235/55R19V XL RA43 생산 중)</t>
  </si>
  <si>
    <t>Formula E Tire Project</t>
  </si>
  <si>
    <t>EPDPPC2600337</t>
  </si>
  <si>
    <t>ECN2026011521</t>
  </si>
  <si>
    <t>DP 1038849
250/640R16 F200 04 L B G HK</t>
  </si>
  <si>
    <t>1126</t>
  </si>
  <si>
    <t>2026.03.17</t>
  </si>
  <si>
    <t>25HY7</t>
  </si>
  <si>
    <t>26.01.27</t>
  </si>
  <si>
    <t>26.01.29</t>
  </si>
  <si>
    <t>CQN41
CQN41
CQN12</t>
  </si>
  <si>
    <t>Min-young Yun</t>
  </si>
  <si>
    <t>77-1132</t>
  </si>
  <si>
    <t>2026 대전 대경 Formula 3 전륜 250/640R16 F200 시험용스펙 발행(실차평가용)</t>
  </si>
  <si>
    <t>DPKT1038849X00000
DPKT1038849X00001
DPKT1038849X00003</t>
  </si>
  <si>
    <t>5
5
10</t>
  </si>
  <si>
    <t>102932188~102932197</t>
  </si>
  <si>
    <t>250/640R16
250/640R16
250/640R16</t>
  </si>
  <si>
    <t>F200
F200
F200</t>
  </si>
  <si>
    <t>G
G
G</t>
  </si>
  <si>
    <t>1896.0
1896.0
1896.0</t>
  </si>
  <si>
    <t>634
634
634</t>
  </si>
  <si>
    <t>3.5
3.5
3.5</t>
  </si>
  <si>
    <t>DR75218
DR75218
DR75219</t>
  </si>
  <si>
    <t>290
290
290</t>
  </si>
  <si>
    <t>DN69150
DN69150
DN69150</t>
  </si>
  <si>
    <t>170
170
170</t>
  </si>
  <si>
    <t>FR04011
FR04011
FR04011</t>
  </si>
  <si>
    <t>695
695
695</t>
  </si>
  <si>
    <t>FX28046
FX28046
FX28046</t>
  </si>
  <si>
    <t>505
505
505</t>
  </si>
  <si>
    <t>FY22532
FY22532
FY22532</t>
  </si>
  <si>
    <t>0.7
0.7
0.7</t>
  </si>
  <si>
    <t>40
40
40</t>
  </si>
  <si>
    <t>FX29648
FX29648
FX29648</t>
  </si>
  <si>
    <t>110
110
110</t>
  </si>
  <si>
    <t>FH24739
FH24739
FH24739</t>
  </si>
  <si>
    <t>245
245
245</t>
  </si>
  <si>
    <t>FY23577
FY23577
FY23577</t>
  </si>
  <si>
    <t>FX27562
FX27562
FX27562</t>
  </si>
  <si>
    <t>230
230
230</t>
  </si>
  <si>
    <t>GU29809
GU29809
GU29809</t>
  </si>
  <si>
    <t>GW22137
GW22137
GW22137</t>
  </si>
  <si>
    <t>DT240
DT240
DT240</t>
  </si>
  <si>
    <t>1289
1289
1289</t>
  </si>
  <si>
    <t>FX30755
FX26871
FX26871</t>
  </si>
  <si>
    <t>ET10151
ET11001
ET11001</t>
  </si>
  <si>
    <t>BD36AP
BD36AP
BD36AP</t>
  </si>
  <si>
    <t>CE01M17
CE01M17
CE01M17</t>
  </si>
  <si>
    <t>68AH1037
68AH1037
68AH1037</t>
  </si>
  <si>
    <t>EPDPPC2600338</t>
  </si>
  <si>
    <t>ECN2026011524</t>
  </si>
  <si>
    <t>DP 1038850
290/640R16 F200 04 L B G HK</t>
  </si>
  <si>
    <t>25HY6</t>
  </si>
  <si>
    <t>26.01.20</t>
  </si>
  <si>
    <t>26.01.22</t>
  </si>
  <si>
    <t>2026 대전 대경 Formula 3 후륜 290/640R16 F200 시험용스펙 발행(실차평가용)</t>
  </si>
  <si>
    <t>DPKT1038850X00000
DPKT1038850X00001
DPKT1038850X00003</t>
  </si>
  <si>
    <t>102932178~102932187</t>
  </si>
  <si>
    <t>290/640R16
290/640R16
290/640R16</t>
  </si>
  <si>
    <t>3.0
3.0
3.0</t>
  </si>
  <si>
    <t>DR75217
DR75217
DR75216</t>
  </si>
  <si>
    <t>334
334
334</t>
  </si>
  <si>
    <t>265
265
265</t>
  </si>
  <si>
    <t>FR03997
FR03997
FR03997</t>
  </si>
  <si>
    <t>740
740
740</t>
  </si>
  <si>
    <t>FX30607
FX30607
FX30607</t>
  </si>
  <si>
    <t>FH24133
FH24133
FH24133</t>
  </si>
  <si>
    <t>FX26640
FX26640
FX26640</t>
  </si>
  <si>
    <t>275
275
275</t>
  </si>
  <si>
    <t>GU29820
GU29820
GU29820</t>
  </si>
  <si>
    <t>DT235
DT235
DT235</t>
  </si>
  <si>
    <t>BD33AP
BD33AP
BD33AP</t>
  </si>
  <si>
    <t>CE01M18
CE01M18
CE01M18</t>
  </si>
  <si>
    <t>68AH1094
68AH1094
68AH1094</t>
  </si>
  <si>
    <t>EPDPPC2601959</t>
  </si>
  <si>
    <t>ECN2026022987</t>
  </si>
  <si>
    <t>2026.03.18</t>
  </si>
  <si>
    <t>CQN12
CXN11 154</t>
  </si>
  <si>
    <t>CQS26
CQS26</t>
  </si>
  <si>
    <t>2026 대전 대경 Formula 3 후륜 290/640R16 F200 시험용스펙 발행(실차평가용)2</t>
  </si>
  <si>
    <t>DPKT1038850X00002
DPKT1038850X00006</t>
  </si>
  <si>
    <t>20
8</t>
  </si>
  <si>
    <t>102972813~102972840</t>
  </si>
  <si>
    <t>290/640R16
290/640R16</t>
  </si>
  <si>
    <t>F200
F200</t>
  </si>
  <si>
    <t>G
G</t>
  </si>
  <si>
    <t>0
0</t>
  </si>
  <si>
    <t>1896.0
1896.0</t>
  </si>
  <si>
    <t>634
634</t>
  </si>
  <si>
    <t>3.0
3.0</t>
  </si>
  <si>
    <t>DR75216
DRC6536</t>
  </si>
  <si>
    <t>B1006
B1006</t>
  </si>
  <si>
    <t>CQN12
CXN11</t>
  </si>
  <si>
    <t>290
290</t>
  </si>
  <si>
    <t>334
334</t>
  </si>
  <si>
    <t>DN69150
DN69150</t>
  </si>
  <si>
    <t>265
265</t>
  </si>
  <si>
    <t>FR03997
FR03997</t>
  </si>
  <si>
    <t>ET11040
ET11040</t>
  </si>
  <si>
    <t>740
740</t>
  </si>
  <si>
    <t>77
77</t>
  </si>
  <si>
    <t>FX30607
FX30607</t>
  </si>
  <si>
    <t>550
550</t>
  </si>
  <si>
    <t>FX29648
FX29648</t>
  </si>
  <si>
    <t>110
110</t>
  </si>
  <si>
    <t>FH24133
FH24133</t>
  </si>
  <si>
    <t>ES20425
ES20425</t>
  </si>
  <si>
    <t>30
30</t>
  </si>
  <si>
    <t>FY23577
FY23577</t>
  </si>
  <si>
    <t>0.8
0.8</t>
  </si>
  <si>
    <t>FX26640
FX26640</t>
  </si>
  <si>
    <t>275
275</t>
  </si>
  <si>
    <t>GU29820
GU29820</t>
  </si>
  <si>
    <t>GW22137
GW22137</t>
  </si>
  <si>
    <t>DT235
DT235</t>
  </si>
  <si>
    <t>FX30755
FX30755</t>
  </si>
  <si>
    <t>ET10151
ET10151</t>
  </si>
  <si>
    <t>BD33AP
BD33AP</t>
  </si>
  <si>
    <t>CE01M18
CE01M18</t>
  </si>
  <si>
    <t>68AH1094
68AH1094</t>
  </si>
  <si>
    <t>EPDPPC2601960</t>
  </si>
  <si>
    <t>ECN2026022988</t>
  </si>
  <si>
    <t>2026.03.19</t>
  </si>
  <si>
    <t>CXN11 155
CXN11 152
CXN11 158</t>
  </si>
  <si>
    <t>2026 대전 대경 Formula 3 후륜 290/640R16 F200 시험용스펙 발행(실차평가용)3</t>
  </si>
  <si>
    <t>DPKT1038850X00004
DPKT1038850X00005
DPKT1038850X00007</t>
  </si>
  <si>
    <t>8
8
8</t>
  </si>
  <si>
    <t>102972789~102972812</t>
  </si>
  <si>
    <t>DRC6534
DRC6535
DRC6537</t>
  </si>
  <si>
    <t>CXN11
CXN11
CXN11</t>
  </si>
  <si>
    <t>EPDPPC2601961</t>
  </si>
  <si>
    <t>ECN2026022986</t>
  </si>
  <si>
    <t>2026 대전 대경 Formula 3 전륜 250/640R16 F200 시험용스펙 발행(실차평가용)3</t>
  </si>
  <si>
    <t>DPKT1038849X00004
DPKT1038849X00005
DPKT1038849X00007</t>
  </si>
  <si>
    <t>102972841~102972864</t>
  </si>
  <si>
    <t>DRC6526
DRC6527
DRC6529</t>
  </si>
  <si>
    <t>EPDPPC2600333</t>
  </si>
  <si>
    <t>ECN2026011392</t>
  </si>
  <si>
    <t>DP 1035597
180/550R13 F200 04 L B D HK</t>
  </si>
  <si>
    <t>1326</t>
  </si>
  <si>
    <t>2026.03.20</t>
  </si>
  <si>
    <t>24461
24462</t>
  </si>
  <si>
    <t>24.03.29
24.03.29</t>
  </si>
  <si>
    <t>24.04.08
24.04.08</t>
  </si>
  <si>
    <t>CXN12 087
CXN12 087</t>
  </si>
  <si>
    <t>[DP] 180/550R13 F200 X-SPEC 발행(2026 Hill Climb 대응)</t>
  </si>
  <si>
    <t>DPKT1035597X00002
DPKT1035597X00003</t>
  </si>
  <si>
    <t>102931742~102931761</t>
  </si>
  <si>
    <t>180/550R13
180/550R13</t>
  </si>
  <si>
    <t>D
D</t>
  </si>
  <si>
    <t>1638.0
1631.0</t>
  </si>
  <si>
    <t>549.2
549.2</t>
  </si>
  <si>
    <t>3.5
3.5</t>
  </si>
  <si>
    <t>DRC6230
DRC2789</t>
  </si>
  <si>
    <t>CXN12
CXN12</t>
  </si>
  <si>
    <t>200
206</t>
  </si>
  <si>
    <t>240
244</t>
  </si>
  <si>
    <t>DN69474
DN67304</t>
  </si>
  <si>
    <t>New
B1006</t>
  </si>
  <si>
    <t>155
135</t>
  </si>
  <si>
    <t>165
185</t>
  </si>
  <si>
    <t>-
FA29394</t>
  </si>
  <si>
    <t>-
CQH61</t>
  </si>
  <si>
    <t>-
445</t>
  </si>
  <si>
    <t>-
0.6</t>
  </si>
  <si>
    <t>-
CQC31</t>
  </si>
  <si>
    <t>-
125</t>
  </si>
  <si>
    <t>-
145</t>
  </si>
  <si>
    <t>FR04000
FX31498</t>
  </si>
  <si>
    <t>FX31443
FX31492</t>
  </si>
  <si>
    <t>420
415</t>
  </si>
  <si>
    <t>FY22532
-</t>
  </si>
  <si>
    <t>CQC48
-</t>
  </si>
  <si>
    <t>0.7
-</t>
  </si>
  <si>
    <t>40
-</t>
  </si>
  <si>
    <t>FX29537
FX29537</t>
  </si>
  <si>
    <t>95
95</t>
  </si>
  <si>
    <t>FJ22702
FJ22741</t>
  </si>
  <si>
    <t>195
210</t>
  </si>
  <si>
    <t>27
27</t>
  </si>
  <si>
    <t>FY24179
FY24179</t>
  </si>
  <si>
    <t>FX25973
FX26252</t>
  </si>
  <si>
    <t>180
195</t>
  </si>
  <si>
    <t>GU28604
GU28604</t>
  </si>
  <si>
    <t>GW55001
GW55001</t>
  </si>
  <si>
    <t>AD235
AD235</t>
  </si>
  <si>
    <t>1044
1044</t>
  </si>
  <si>
    <t>BC12BP
BC12BP</t>
  </si>
  <si>
    <t>CE01K15
CE01K15</t>
  </si>
  <si>
    <t>68AH906
68AH906</t>
  </si>
  <si>
    <t>EPDPPC2600334</t>
  </si>
  <si>
    <t>ECN2026011393</t>
  </si>
  <si>
    <t>DP 1035598
240/570R13 F200 04 L B D HK</t>
  </si>
  <si>
    <t>24463
24464</t>
  </si>
  <si>
    <t>24.09.11
24.09.11</t>
  </si>
  <si>
    <t>[DP] 240/570R13 F200 X-SPEC 발행(2026 Hill Climb 대응)</t>
  </si>
  <si>
    <t>DPKT1035598X00002
DPKT1035598X00003</t>
  </si>
  <si>
    <t>102931762~102931781</t>
  </si>
  <si>
    <t>240/570R13
240/570R13</t>
  </si>
  <si>
    <t>1700.0
1691.0</t>
  </si>
  <si>
    <t>572.2
572.2</t>
  </si>
  <si>
    <t>DRC6231
DRC2790</t>
  </si>
  <si>
    <t>242
254</t>
  </si>
  <si>
    <t>286
292</t>
  </si>
  <si>
    <t>DN69475
DN67302</t>
  </si>
  <si>
    <t>165
145</t>
  </si>
  <si>
    <t>210
230</t>
  </si>
  <si>
    <t>-
FA29395</t>
  </si>
  <si>
    <t>-
510</t>
  </si>
  <si>
    <t>-
140</t>
  </si>
  <si>
    <t>-
180</t>
  </si>
  <si>
    <t>FR04001
FX31288</t>
  </si>
  <si>
    <t>675
675</t>
  </si>
  <si>
    <t>FX31104
FX30734</t>
  </si>
  <si>
    <t>495
490</t>
  </si>
  <si>
    <t>FX29586
FX29586</t>
  </si>
  <si>
    <t>105
105</t>
  </si>
  <si>
    <t>FJ22729
FJ22695</t>
  </si>
  <si>
    <t>240
260</t>
  </si>
  <si>
    <t>FX27300
FX27269</t>
  </si>
  <si>
    <t>225
245</t>
  </si>
  <si>
    <t>BC15BP
BC15BP</t>
  </si>
  <si>
    <t>CE01X15
CE01X15</t>
  </si>
  <si>
    <t>68AH954
68AH954</t>
  </si>
  <si>
    <t>EPDPPC2601964</t>
  </si>
  <si>
    <t>ECN2026022981</t>
  </si>
  <si>
    <t>2026 대전 대경 Formula 3 전륜 250/640R16 F200 시험용스펙 발행(실차평가용)2</t>
  </si>
  <si>
    <t>DPKT1038849X00002
DPKT1038849X00006</t>
  </si>
  <si>
    <t>102973093~102973120</t>
  </si>
  <si>
    <t>250/640R16
250/640R16</t>
  </si>
  <si>
    <t>DR75219
DRC6528</t>
  </si>
  <si>
    <t>246
246</t>
  </si>
  <si>
    <t>220
220</t>
  </si>
  <si>
    <t>FR04011
FR04011</t>
  </si>
  <si>
    <t>695
695</t>
  </si>
  <si>
    <t>FX28046
FX28046</t>
  </si>
  <si>
    <t>FH24739
FH24739</t>
  </si>
  <si>
    <t>FX27562
FX27562</t>
  </si>
  <si>
    <t>GU29809
GU29809</t>
  </si>
  <si>
    <t>DT240
DT240</t>
  </si>
  <si>
    <t>BD36AP
BD36AP</t>
  </si>
  <si>
    <t>CE01M17
CE01M17</t>
  </si>
  <si>
    <t>68AH1037
68AH1037</t>
  </si>
  <si>
    <t>주차 변경 후 재상신 요망</t>
  </si>
  <si>
    <t>2026.03.16</t>
  </si>
  <si>
    <t>Mold 03/10 이후 입고</t>
  </si>
  <si>
    <t>EPDPPC2601969</t>
  </si>
  <si>
    <t>ECN2026023146</t>
  </si>
  <si>
    <t>DP 1037367
245/45R20W XL IH01 04 L B - HK</t>
  </si>
  <si>
    <t xml:space="preserve">시험용 Bead 담당자 준비예정입니다. 
반제품 보관기간 문제로 요청기한내 반영 요청드립니다. </t>
  </si>
  <si>
    <t>2026</t>
  </si>
  <si>
    <t>24H32
24H33</t>
  </si>
  <si>
    <t>25.03.05
25.03.05</t>
  </si>
  <si>
    <t>25.03.07
25.03.07</t>
  </si>
  <si>
    <t>CQP54
CQP54</t>
  </si>
  <si>
    <t>고성능 Tire용 5Base Bead 구조 개발 - 245/45R20W XL IH01</t>
  </si>
  <si>
    <t>DSKT1037367X00001
DSKT1037367X00002</t>
  </si>
  <si>
    <t>26
26</t>
  </si>
  <si>
    <t>102973625~102973676</t>
  </si>
  <si>
    <t>245/45R20W XL
245/45R20W XL</t>
  </si>
  <si>
    <t>IH01
IH01</t>
  </si>
  <si>
    <t>STOS
STOS</t>
  </si>
  <si>
    <t>2120.0
2120.0</t>
  </si>
  <si>
    <t>724
724</t>
  </si>
  <si>
    <t>8.3
8.3</t>
  </si>
  <si>
    <t>DR74276
DR74276</t>
  </si>
  <si>
    <t>214
214</t>
  </si>
  <si>
    <t>260
260</t>
  </si>
  <si>
    <t>DN68773
DN68773</t>
  </si>
  <si>
    <t>B1007
B1007</t>
  </si>
  <si>
    <t>120
120</t>
  </si>
  <si>
    <t>360
360</t>
  </si>
  <si>
    <t>FY24864
FY24864</t>
  </si>
  <si>
    <t>410
410</t>
  </si>
  <si>
    <t>375
375</t>
  </si>
  <si>
    <t>FS00335
FS00335</t>
  </si>
  <si>
    <t>620
620</t>
  </si>
  <si>
    <t>FY23082
FY23082</t>
  </si>
  <si>
    <t>60
60</t>
  </si>
  <si>
    <t>FHB0041
FHB0041</t>
  </si>
  <si>
    <t>FX27894
FX27894</t>
  </si>
  <si>
    <t>GU29466
GU29823</t>
  </si>
  <si>
    <t>GW21729
GW22437</t>
  </si>
  <si>
    <t>AT115
AT115</t>
  </si>
  <si>
    <t>1622
1622</t>
  </si>
  <si>
    <t>JF0
JF0</t>
  </si>
  <si>
    <t>BG35BU
BG35BU</t>
  </si>
  <si>
    <t>CE09Z12
CE09Z12</t>
  </si>
  <si>
    <t>78AH715
78AH715</t>
  </si>
  <si>
    <t>EPDPPC2601958</t>
  </si>
  <si>
    <t>ECN2026023022</t>
  </si>
  <si>
    <t>신규 Bead 구조 평가
5base single strand ( 5-6-5-4 / 5-6-5-4-3 )
T/D &amp; S/W Mold No : 25411
Beadring : BA18165SVA</t>
  </si>
  <si>
    <t>CQP61
CQP61
CQP61</t>
  </si>
  <si>
    <t>[DP] 245/60R18V QA09 X-Spec 발행</t>
  </si>
  <si>
    <t>DSKT1037458X00019
DSKT1037458X00020
DSKT1037458X00021</t>
  </si>
  <si>
    <t>20
20
20</t>
  </si>
  <si>
    <t>102972729~102972788</t>
  </si>
  <si>
    <t>245/60R18V
245/60R18V
245/60R18V</t>
  </si>
  <si>
    <t>QA09
QA09
QA09</t>
  </si>
  <si>
    <t>790
790
790</t>
  </si>
  <si>
    <t>2190.0
2190.0
2190.0</t>
  </si>
  <si>
    <t>748
748
748</t>
  </si>
  <si>
    <t>8.5
8.5
8.5</t>
  </si>
  <si>
    <t>DR74828
DR74828
DR74828</t>
  </si>
  <si>
    <t>B1003
B1003
B1003</t>
  </si>
  <si>
    <t>204
204
204</t>
  </si>
  <si>
    <t>250
250
250</t>
  </si>
  <si>
    <t>DN69173
DN69173
DN69173</t>
  </si>
  <si>
    <t>B1005
B1005
B1005</t>
  </si>
  <si>
    <t>450
450
450</t>
  </si>
  <si>
    <t>FY24840
FY24840
FY24840</t>
  </si>
  <si>
    <t>500
500
500</t>
  </si>
  <si>
    <t>465
465
465</t>
  </si>
  <si>
    <t>FX22916
FX22916
FX22916</t>
  </si>
  <si>
    <t>ET20271
ET20271
ET20271</t>
  </si>
  <si>
    <t>630
630
630</t>
  </si>
  <si>
    <t>FX22932
FX22932
FX22932</t>
  </si>
  <si>
    <t>520
520
520</t>
  </si>
  <si>
    <t>FHB0025
FHB0025
FHB0025</t>
  </si>
  <si>
    <t>ES10259
ES10259
ES10259</t>
  </si>
  <si>
    <t>FX28385
FX28385
FX28385</t>
  </si>
  <si>
    <t>200
200
200</t>
  </si>
  <si>
    <t>GU27575
GU29821
GU29822</t>
  </si>
  <si>
    <t>GW22005
GW22435
GW22436</t>
  </si>
  <si>
    <t>AH240
AH240
AH240</t>
  </si>
  <si>
    <t>BE0345
BE0345
BE0345</t>
  </si>
  <si>
    <t>CE09N12
CE09N12
CE09N12</t>
  </si>
  <si>
    <t>78AH739
78AH739
78AH739</t>
  </si>
  <si>
    <t>몰드 입고 지연</t>
  </si>
  <si>
    <t>EPDPPC2601992</t>
  </si>
  <si>
    <t>ECN2026023307</t>
  </si>
  <si>
    <t>시험용 Bead 담당자 준비예정입니다. 
반제품 보관기간 문제로 요청기한내 반영 요청드립니다. (불가시 12주차 반영 요청드립니다.)</t>
  </si>
  <si>
    <t>2926</t>
  </si>
  <si>
    <t>26.02.19
26.02.19</t>
  </si>
  <si>
    <t>CQP90
CQP90</t>
  </si>
  <si>
    <t>1037</t>
  </si>
  <si>
    <t>[Field] Slim Hexa Bead 구조 개발 - 215/55R17V XL IH71</t>
  </si>
  <si>
    <t>DSKT1037426X00001
DSKT1037426X00002</t>
  </si>
  <si>
    <t>102975451~102975570</t>
  </si>
  <si>
    <t>215/55R17V XL
215/55R17V XL</t>
  </si>
  <si>
    <t>IH71
IH71</t>
  </si>
  <si>
    <t>644
644</t>
  </si>
  <si>
    <t>1940.0
1940.0</t>
  </si>
  <si>
    <t>664
664</t>
  </si>
  <si>
    <t>8
8</t>
  </si>
  <si>
    <t>DR73584
DR73584</t>
  </si>
  <si>
    <t>B1001,B1008
B1001,B1008</t>
  </si>
  <si>
    <t>186
186</t>
  </si>
  <si>
    <t>228
228</t>
  </si>
  <si>
    <t>DN68057
DN68057</t>
  </si>
  <si>
    <t>140
140</t>
  </si>
  <si>
    <t>364
364</t>
  </si>
  <si>
    <t>FY24753
FY24753</t>
  </si>
  <si>
    <t>0.9
0.9</t>
  </si>
  <si>
    <t>FX22932
FX22932</t>
  </si>
  <si>
    <t>ET20271
ET20271</t>
  </si>
  <si>
    <t>FX25047
FX25047</t>
  </si>
  <si>
    <t>FHB0291
FHB0291</t>
  </si>
  <si>
    <t>FX27868
FX27868</t>
  </si>
  <si>
    <t>GU28137
GU29829</t>
  </si>
  <si>
    <t>GW21958
GW22442</t>
  </si>
  <si>
    <t>AT225
AT225</t>
  </si>
  <si>
    <t>1386
1386</t>
  </si>
  <si>
    <t>JF505
JF303</t>
  </si>
  <si>
    <t>BE38AI
BE38AI</t>
  </si>
  <si>
    <t>CE09N10
CE09N10</t>
  </si>
  <si>
    <t>78AH619
78AH619</t>
  </si>
  <si>
    <t>EPDPPC2601993</t>
  </si>
  <si>
    <t>ECN2026023276</t>
  </si>
  <si>
    <t>DP 1035084
275/55R20V RA43 04 L B - HK</t>
  </si>
  <si>
    <t>23K22
23K23</t>
  </si>
  <si>
    <t>26.02.13
26.02.13</t>
  </si>
  <si>
    <t>CQP46
CQP46
CQP46</t>
  </si>
  <si>
    <t>고성능 Tire용 5Base Bead 구조 개발 - 275/55R20V RA43</t>
  </si>
  <si>
    <t>DSKT1035084X00001
DSKT1035084X00002
DSKT1035084X00003</t>
  </si>
  <si>
    <t>26
26
26</t>
  </si>
  <si>
    <t>102975571~102975648</t>
  </si>
  <si>
    <t>275/55R20V
275/55R20V
275/55R20V</t>
  </si>
  <si>
    <t>RA43
RA43
RA43</t>
  </si>
  <si>
    <t>830
830
830</t>
  </si>
  <si>
    <t>2360.0
2360.0
2360.0</t>
  </si>
  <si>
    <t>806.8
806.8
806.8</t>
  </si>
  <si>
    <t>8.4
8.4
8.4</t>
  </si>
  <si>
    <t>DR73103
DR73103
DR73103</t>
  </si>
  <si>
    <t>244
244
244</t>
  </si>
  <si>
    <t>286
286
286</t>
  </si>
  <si>
    <t>DN67997
DN67997
DN67997</t>
  </si>
  <si>
    <t>175
175
175</t>
  </si>
  <si>
    <t>480
480
480</t>
  </si>
  <si>
    <t>FY25314
FY25314
FY25314</t>
  </si>
  <si>
    <t>530
530
530</t>
  </si>
  <si>
    <t>1.3
1.3
1.3</t>
  </si>
  <si>
    <t>495
495
495</t>
  </si>
  <si>
    <t>FR03689
FR03689
FR03689</t>
  </si>
  <si>
    <t>FD24175
FD24175
FD24175</t>
  </si>
  <si>
    <t>560
560
560</t>
  </si>
  <si>
    <t>FH25139
FH25139
FH25139</t>
  </si>
  <si>
    <t>FX30941
FX30941
FX30941</t>
  </si>
  <si>
    <t>235
235
235</t>
  </si>
  <si>
    <t>GU29617
GU29824
GU29825</t>
  </si>
  <si>
    <t>GW22189
GW22439
GW22359</t>
  </si>
  <si>
    <t>AT240
AT240
AT240</t>
  </si>
  <si>
    <t>1626
1626
1626</t>
  </si>
  <si>
    <t>BG18AN
BG18AN
BG18AN</t>
  </si>
  <si>
    <t>78AH793
78AH793
78AH793</t>
  </si>
  <si>
    <t>-
-
26.02.27
-</t>
  </si>
  <si>
    <t>Remodel
Remodel
Remodel
Remodel</t>
  </si>
  <si>
    <t>ETC</t>
    <phoneticPr fontId="161" type="noConversion"/>
  </si>
  <si>
    <t>9주 취소 규격</t>
    <phoneticPr fontId="161" type="noConversion"/>
  </si>
  <si>
    <t>OE</t>
    <phoneticPr fontId="161" type="noConversion"/>
  </si>
  <si>
    <t>9주차 반영</t>
    <phoneticPr fontId="161" type="noConversion"/>
  </si>
  <si>
    <t>12주차 반영 예정</t>
    <phoneticPr fontId="161" type="noConversion"/>
  </si>
  <si>
    <t>2022575</t>
  </si>
  <si>
    <t>03/16 월</t>
  </si>
  <si>
    <t>S60</t>
  </si>
  <si>
    <t>[정규용] 25V32 25V33</t>
  </si>
  <si>
    <t>03/17 화</t>
  </si>
  <si>
    <t>Mold 재질 확인 (1P)</t>
    <phoneticPr fontId="162" type="noConversion"/>
  </si>
  <si>
    <t>03/18 수</t>
  </si>
  <si>
    <t>[정규용] 25T91 25T92
(개조중)</t>
    <phoneticPr fontId="162" type="noConversion"/>
  </si>
  <si>
    <t>1035096</t>
  </si>
  <si>
    <t>03/19 목</t>
    <phoneticPr fontId="162" type="noConversion"/>
  </si>
  <si>
    <t>[정규 SIDEMOLD]
Tread 21V83 21V84
Side 23K40 23K41</t>
    <phoneticPr fontId="162" type="noConversion"/>
  </si>
  <si>
    <t>1037426</t>
  </si>
  <si>
    <t>DR73584</t>
  </si>
  <si>
    <t>[정규용] 24632 24633</t>
  </si>
  <si>
    <t>CE09N10</t>
  </si>
  <si>
    <t>시험용 Bead 담당자 준비</t>
  </si>
  <si>
    <t>JF303</t>
  </si>
  <si>
    <t>GU29829</t>
  </si>
  <si>
    <t>GW22442</t>
  </si>
  <si>
    <t>GU29821</t>
  </si>
  <si>
    <t>GW22435</t>
  </si>
  <si>
    <t>GU29822</t>
  </si>
  <si>
    <t>GW22436</t>
  </si>
  <si>
    <t>1038793</t>
  </si>
  <si>
    <t>[정규용] 25HC1 25HC2
(신제작중)</t>
  </si>
  <si>
    <t>1038543</t>
  </si>
  <si>
    <t>[정규용] 25FZ6 25FZ7
(신제작중)</t>
  </si>
  <si>
    <t>1037367</t>
  </si>
  <si>
    <t>245/45R20W XL</t>
  </si>
  <si>
    <t>DR74276</t>
  </si>
  <si>
    <t>DN68773</t>
  </si>
  <si>
    <t>FY24864</t>
  </si>
  <si>
    <t>FS00335</t>
  </si>
  <si>
    <t>[정규용] 24H32 24H33</t>
  </si>
  <si>
    <t>CE09Z12</t>
  </si>
  <si>
    <t>시험용 Bead 담당자 준비
Aramid JLB</t>
  </si>
  <si>
    <t>GU29823</t>
  </si>
  <si>
    <t>GW22437</t>
  </si>
  <si>
    <t>1038540</t>
  </si>
  <si>
    <t>03/19 목</t>
  </si>
  <si>
    <t>윤민영</t>
  </si>
  <si>
    <t>1038849</t>
  </si>
  <si>
    <t>250/640R16</t>
  </si>
  <si>
    <t>N41</t>
  </si>
  <si>
    <t>DR75218</t>
  </si>
  <si>
    <t>DN69150</t>
  </si>
  <si>
    <t>1896.0</t>
  </si>
  <si>
    <t>FR04011</t>
  </si>
  <si>
    <t>695</t>
  </si>
  <si>
    <t>FX28046</t>
  </si>
  <si>
    <t>FH24739</t>
  </si>
  <si>
    <t>FX27562</t>
  </si>
  <si>
    <t>[샘플용] 25HY7</t>
  </si>
  <si>
    <t>BD36AP</t>
  </si>
  <si>
    <t>CE01M17</t>
  </si>
  <si>
    <t>GU29809</t>
  </si>
  <si>
    <t>DR75219</t>
  </si>
  <si>
    <t>B1006</t>
    <phoneticPr fontId="162" type="noConversion"/>
  </si>
  <si>
    <t>1038850</t>
  </si>
  <si>
    <t>290/640R16</t>
  </si>
  <si>
    <t>DR75217</t>
  </si>
  <si>
    <t>FR03997</t>
  </si>
  <si>
    <t>FX30607</t>
  </si>
  <si>
    <t>FH24133</t>
  </si>
  <si>
    <t>FX26640</t>
  </si>
  <si>
    <t>[샘플용] 25HY6</t>
  </si>
  <si>
    <t>CE01M18</t>
  </si>
  <si>
    <t>GU29820</t>
  </si>
  <si>
    <t>DR75216</t>
  </si>
  <si>
    <t>DRC6526 사용</t>
  </si>
  <si>
    <t>CXN11
X155</t>
  </si>
  <si>
    <t>DRC6526</t>
  </si>
  <si>
    <t>CXN11
X152</t>
  </si>
  <si>
    <t>DRC6527</t>
  </si>
  <si>
    <t>DRC6534 사용</t>
  </si>
  <si>
    <t>DRC6534</t>
  </si>
  <si>
    <t>DRC6535</t>
  </si>
  <si>
    <t>CXN11
X154</t>
  </si>
  <si>
    <t>DRC6528</t>
  </si>
  <si>
    <t>DRC6527 사용
Aramid JLB</t>
  </si>
  <si>
    <t>CXN11
X158</t>
  </si>
  <si>
    <t>DRC6529</t>
  </si>
  <si>
    <t>DRC6536</t>
  </si>
  <si>
    <t>DRC6537</t>
  </si>
  <si>
    <t>1035597</t>
  </si>
  <si>
    <t>180/550R13</t>
  </si>
  <si>
    <t>03/20 금</t>
  </si>
  <si>
    <t>CXN12
X087</t>
  </si>
  <si>
    <t>DRC6230</t>
  </si>
  <si>
    <t>DN69474</t>
  </si>
  <si>
    <t>1638.0</t>
  </si>
  <si>
    <t>FR04000</t>
  </si>
  <si>
    <t>FX31443</t>
  </si>
  <si>
    <t>FJ22702</t>
  </si>
  <si>
    <t>FX25973</t>
  </si>
  <si>
    <t>[정규용] 24461 24462</t>
  </si>
  <si>
    <t>BC12BP</t>
  </si>
  <si>
    <t>CE01K15</t>
  </si>
  <si>
    <t>GU28604</t>
  </si>
  <si>
    <t>GW55001</t>
  </si>
  <si>
    <t>1044</t>
  </si>
  <si>
    <t>DRC2789</t>
  </si>
  <si>
    <t>DN67304</t>
  </si>
  <si>
    <t>1631.0</t>
  </si>
  <si>
    <t>FA29394</t>
  </si>
  <si>
    <t>FX31498</t>
  </si>
  <si>
    <t>FX31492</t>
  </si>
  <si>
    <t>FJ22741</t>
  </si>
  <si>
    <t>1035598</t>
  </si>
  <si>
    <t>240/570R13</t>
  </si>
  <si>
    <t>DRC6231</t>
  </si>
  <si>
    <t>DN69475</t>
  </si>
  <si>
    <t>1700.0</t>
  </si>
  <si>
    <t>FR04001</t>
  </si>
  <si>
    <t>675</t>
  </si>
  <si>
    <t>FJ22729</t>
  </si>
  <si>
    <t>FX27300</t>
  </si>
  <si>
    <t>[정규용] 24463 24464</t>
  </si>
  <si>
    <t>BC15BP</t>
  </si>
  <si>
    <t>CE01X15</t>
  </si>
  <si>
    <t>DRC2790</t>
  </si>
  <si>
    <t>DN67302</t>
  </si>
  <si>
    <t>1691.0</t>
  </si>
  <si>
    <t>FA29395</t>
  </si>
  <si>
    <t>FX31288</t>
  </si>
  <si>
    <t>FX30734</t>
  </si>
  <si>
    <t>FJ22695</t>
  </si>
  <si>
    <t>FX27269</t>
  </si>
  <si>
    <t>최재현</t>
  </si>
  <si>
    <t>1038720</t>
  </si>
  <si>
    <t>CXF33
X054</t>
  </si>
  <si>
    <t>[정규 SIDEMOLD]
Tread 20189 23E45
Side 24H79 24H80</t>
    <phoneticPr fontId="162" type="noConversion"/>
  </si>
  <si>
    <t>FIA Barcode(AFL319A
상측-빨간색, 하측-노란색
Aramid JLB</t>
  </si>
  <si>
    <t>CXF33
X055</t>
  </si>
  <si>
    <r>
      <rPr>
        <b/>
        <sz val="10"/>
        <rFont val="맑은 고딕"/>
        <family val="3"/>
        <charset val="129"/>
      </rPr>
      <t xml:space="preserve">신규 Bead 구조 평가
5base single strand
( 5-6-5-4 / 5-6-5-4-3 )
</t>
    </r>
    <r>
      <rPr>
        <sz val="10"/>
        <rFont val="맑은 고딕"/>
        <family val="3"/>
        <charset val="129"/>
      </rPr>
      <t xml:space="preserve">
</t>
    </r>
    <r>
      <rPr>
        <b/>
        <sz val="10"/>
        <color rgb="FF0000FF"/>
        <rFont val="맑은 고딕"/>
        <family val="3"/>
        <charset val="129"/>
      </rPr>
      <t>Beadring : BA18165SVA</t>
    </r>
    <phoneticPr fontId="162" type="noConversion"/>
  </si>
  <si>
    <r>
      <rPr>
        <b/>
        <sz val="10"/>
        <color rgb="FF008000"/>
        <rFont val="맑은 고딕"/>
        <family val="3"/>
        <charset val="129"/>
      </rPr>
      <t>DRC6526 사용</t>
    </r>
    <r>
      <rPr>
        <b/>
        <sz val="10"/>
        <color rgb="FF0000FF"/>
        <rFont val="맑은 고딕"/>
        <family val="3"/>
        <charset val="129"/>
      </rPr>
      <t xml:space="preserve">
Aamid JLB</t>
    </r>
    <phoneticPr fontId="162" type="noConversion"/>
  </si>
  <si>
    <r>
      <rPr>
        <b/>
        <sz val="10"/>
        <color rgb="FFFF00FF"/>
        <rFont val="맑은 고딕"/>
        <family val="3"/>
        <charset val="129"/>
      </rPr>
      <t>DRC6534 사용</t>
    </r>
    <r>
      <rPr>
        <b/>
        <sz val="10"/>
        <color rgb="FF0000FF"/>
        <rFont val="맑은 고딕"/>
        <family val="3"/>
        <charset val="129"/>
      </rPr>
      <t xml:space="preserve">
Aramid JLB</t>
    </r>
    <phoneticPr fontId="162" type="noConversion"/>
  </si>
  <si>
    <r>
      <rPr>
        <b/>
        <sz val="10"/>
        <color rgb="FF008000"/>
        <rFont val="맑은 고딕"/>
        <family val="3"/>
        <charset val="129"/>
      </rPr>
      <t>DRC6526 사용</t>
    </r>
    <r>
      <rPr>
        <b/>
        <sz val="10"/>
        <color rgb="FF0000FF"/>
        <rFont val="맑은 고딕"/>
        <family val="3"/>
        <charset val="129"/>
      </rPr>
      <t xml:space="preserve">
Aramid JLB</t>
    </r>
    <phoneticPr fontId="162" type="noConversion"/>
  </si>
  <si>
    <r>
      <rPr>
        <b/>
        <sz val="10"/>
        <color rgb="FFFF3300"/>
        <rFont val="맑은 고딕"/>
        <family val="3"/>
        <charset val="129"/>
      </rPr>
      <t>DRC6535 사용</t>
    </r>
    <r>
      <rPr>
        <b/>
        <sz val="10"/>
        <color rgb="FF0000FF"/>
        <rFont val="맑은 고딕"/>
        <family val="3"/>
        <charset val="129"/>
      </rPr>
      <t xml:space="preserve">
Aramid JLB</t>
    </r>
    <phoneticPr fontId="162" type="noConversion"/>
  </si>
  <si>
    <r>
      <t xml:space="preserve">성형 </t>
    </r>
    <r>
      <rPr>
        <sz val="10"/>
        <color theme="1"/>
        <rFont val="맑은 고딕"/>
        <family val="2"/>
        <charset val="129"/>
        <scheme val="minor"/>
      </rPr>
      <t>Grouping (BDC)</t>
    </r>
    <phoneticPr fontId="161" type="noConversion"/>
  </si>
  <si>
    <t>03/21 토</t>
    <phoneticPr fontId="162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</si>
  <si>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1038540 : Mold 입고 지연 (03/09 검수)
</t>
    </r>
    <r>
      <rPr>
        <b/>
        <sz val="10"/>
        <color rgb="FFFF6600"/>
        <rFont val="맑은 고딕"/>
        <family val="3"/>
        <charset val="129"/>
        <scheme val="minor"/>
      </rPr>
      <t>(성형 취소)</t>
    </r>
    <phoneticPr fontId="161" type="noConversion"/>
  </si>
  <si>
    <t>03/10 Mold 업체 부품 입고, 개조 7일 소요</t>
    <phoneticPr fontId="162" type="noConversion"/>
  </si>
  <si>
    <t>-</t>
    <phoneticPr fontId="162" type="noConversion"/>
  </si>
  <si>
    <t>Total T/D</t>
    <phoneticPr fontId="161" type="noConversion"/>
  </si>
  <si>
    <t>Total S/W</t>
    <phoneticPr fontId="161" type="noConversion"/>
  </si>
  <si>
    <t>Total R/C</t>
    <phoneticPr fontId="161" type="noConversion"/>
  </si>
  <si>
    <r>
      <t xml:space="preserve">T/D </t>
    </r>
    <r>
      <rPr>
        <b/>
        <sz val="10"/>
        <color rgb="FFFF0000"/>
        <rFont val="맑은 고딕"/>
        <family val="3"/>
        <charset val="129"/>
        <scheme val="minor"/>
      </rPr>
      <t>신제작</t>
    </r>
    <phoneticPr fontId="161" type="noConversion"/>
  </si>
  <si>
    <r>
      <t xml:space="preserve">S/W </t>
    </r>
    <r>
      <rPr>
        <b/>
        <sz val="10"/>
        <color rgb="FFFF0000"/>
        <rFont val="맑은 고딕"/>
        <family val="3"/>
        <charset val="129"/>
        <scheme val="minor"/>
      </rPr>
      <t>신제작</t>
    </r>
    <phoneticPr fontId="161" type="noConversion"/>
  </si>
  <si>
    <r>
      <t xml:space="preserve">R/C </t>
    </r>
    <r>
      <rPr>
        <b/>
        <sz val="10"/>
        <color rgb="FFFF0000"/>
        <rFont val="맑은 고딕"/>
        <family val="3"/>
        <charset val="129"/>
        <scheme val="minor"/>
      </rPr>
      <t>신제작</t>
    </r>
    <phoneticPr fontId="161" type="noConversion"/>
  </si>
  <si>
    <r>
      <t xml:space="preserve">T/D </t>
    </r>
    <r>
      <rPr>
        <b/>
        <sz val="10"/>
        <color rgb="FF0000FF"/>
        <rFont val="맑은 고딕"/>
        <family val="3"/>
        <charset val="129"/>
        <scheme val="minor"/>
      </rPr>
      <t>기제작</t>
    </r>
    <phoneticPr fontId="161" type="noConversion"/>
  </si>
  <si>
    <r>
      <t>S/W</t>
    </r>
    <r>
      <rPr>
        <b/>
        <sz val="10"/>
        <color rgb="FF0000FF"/>
        <rFont val="맑은 고딕"/>
        <family val="3"/>
        <charset val="129"/>
        <scheme val="minor"/>
      </rPr>
      <t xml:space="preserve"> 기제작</t>
    </r>
    <phoneticPr fontId="161" type="noConversion"/>
  </si>
  <si>
    <r>
      <t xml:space="preserve">R/C </t>
    </r>
    <r>
      <rPr>
        <b/>
        <sz val="10"/>
        <color rgb="FF0000FF"/>
        <rFont val="맑은 고딕"/>
        <family val="3"/>
        <charset val="129"/>
        <scheme val="minor"/>
      </rPr>
      <t>기제작</t>
    </r>
    <phoneticPr fontId="161" type="noConversion"/>
  </si>
  <si>
    <t xml:space="preserve">  -. 신제작 Die 제작 수</t>
    <phoneticPr fontId="161" type="noConversion"/>
  </si>
  <si>
    <t xml:space="preserve">  -. Total Die 수량 (Spec. 수 기준)</t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</si>
  <si>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1038543 : Mold 입고 지연 (03/10, 미반영)</t>
    </r>
    <phoneticPr fontId="161" type="noConversion"/>
  </si>
  <si>
    <r>
      <t>5</t>
    </r>
    <r>
      <rPr>
        <sz val="10"/>
        <color theme="1"/>
        <rFont val="맑은 고딕"/>
        <family val="2"/>
        <charset val="129"/>
        <scheme val="minor"/>
      </rPr>
      <t>0KF 가류 코드</t>
    </r>
    <phoneticPr fontId="161" type="noConversion"/>
  </si>
  <si>
    <t>Tread/Side 18P05 18P06 사용
정규 S/W Die 변경</t>
    <phoneticPr fontId="162" type="noConversion"/>
  </si>
  <si>
    <t>가류코드 변경 CE50H21
(신코드 적용 불가)</t>
    <phoneticPr fontId="162" type="noConversion"/>
  </si>
  <si>
    <t>2022659</t>
  </si>
  <si>
    <t>235/65R16C</t>
    <phoneticPr fontId="162" type="noConversion"/>
  </si>
  <si>
    <t>RE/DP H191</t>
  </si>
  <si>
    <r>
      <rPr>
        <b/>
        <sz val="10"/>
        <color rgb="FFFF0000"/>
        <rFont val="맑은 고딕"/>
        <family val="3"/>
        <charset val="129"/>
      </rPr>
      <t>Mold 대표규격 08PR</t>
    </r>
    <r>
      <rPr>
        <b/>
        <sz val="10"/>
        <color rgb="FF0000FF"/>
        <rFont val="맑은 고딕"/>
        <family val="3"/>
        <charset val="129"/>
      </rPr>
      <t xml:space="preserve">
현용 BIC 1285</t>
    </r>
    <phoneticPr fontId="162" type="noConversion"/>
  </si>
  <si>
    <r>
      <t>H</t>
    </r>
    <r>
      <rPr>
        <sz val="10"/>
        <color theme="1"/>
        <rFont val="맑은 고딕"/>
        <family val="2"/>
        <charset val="129"/>
        <scheme val="minor"/>
      </rPr>
      <t>191 BIC 변경</t>
    </r>
    <phoneticPr fontId="161" type="noConversion"/>
  </si>
  <si>
    <r>
      <t>M</t>
    </r>
    <r>
      <rPr>
        <sz val="10"/>
        <color theme="1"/>
        <rFont val="맑은 고딕"/>
        <family val="2"/>
        <charset val="129"/>
        <scheme val="minor"/>
      </rPr>
      <t>old 03/20 이후 입고</t>
    </r>
    <phoneticPr fontId="161" type="noConversion"/>
  </si>
  <si>
    <t>Mold 03/20 이후 입고</t>
    <phoneticPr fontId="161" type="noConversion"/>
  </si>
  <si>
    <t>1035098</t>
  </si>
  <si>
    <t>[정규용] 23K38 23K39
(개조중)</t>
    <phoneticPr fontId="162" type="noConversion"/>
  </si>
  <si>
    <t>X</t>
    <phoneticPr fontId="162" type="noConversion"/>
  </si>
  <si>
    <t>Mold 입고 03/10 이후 (취소)</t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</si>
  <si>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rFont val="맑은 고딕"/>
        <family val="3"/>
        <charset val="129"/>
        <scheme val="minor"/>
      </rPr>
      <t xml:space="preserve"> 2022659 : 규격 추가 (H191 BIC 변경)</t>
    </r>
    <phoneticPr fontId="161" type="noConversion"/>
  </si>
  <si>
    <t>DM Mold 노후화 (재양시 필요)</t>
    <phoneticPr fontId="162" type="noConversion"/>
  </si>
  <si>
    <t>RE/DS H162</t>
    <phoneticPr fontId="162" type="noConversion"/>
  </si>
  <si>
    <t>Total Average</t>
    <phoneticPr fontId="161" type="noConversion"/>
  </si>
  <si>
    <t>S/W Average</t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</si>
  <si>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1035098 : Mold 03/20 이후 입고</t>
    </r>
    <phoneticPr fontId="161" type="noConversion"/>
  </si>
  <si>
    <t>X</t>
    <phoneticPr fontId="161" type="noConversion"/>
  </si>
  <si>
    <t>EPDPPC2602166</t>
  </si>
  <si>
    <t>ECN2026030377</t>
  </si>
  <si>
    <t>DP 1039756
180/650R15        RD R213W 04 L B G HR</t>
  </si>
  <si>
    <t>2026030376과 동일 G/T
전사지 미부착, FIA Barcode 상/하측 부착, 코딩지 상측 부착
* X04 Spec PCI 압력 1.4 Bar</t>
  </si>
  <si>
    <t>1226</t>
  </si>
  <si>
    <t>2026.03.23</t>
  </si>
  <si>
    <t>CQF24
CQF24
CQF24
CQF24
CQF24</t>
  </si>
  <si>
    <t>CQU36
CQU36
CQU36
CQU36
CQU36</t>
  </si>
  <si>
    <t>-
CQS25
CQS25
CQS25
CQS25</t>
  </si>
  <si>
    <t>CQS24
CQS24
CQS24
CQS24
CQS24</t>
  </si>
  <si>
    <t>CQB89
CQB89
CQB89
CQB89
CQB89</t>
  </si>
  <si>
    <t>77-1285</t>
  </si>
  <si>
    <t>[DP]R213W 180/650R15 RD LBG HR X-Spec 발행_내구성 개선 평가</t>
  </si>
  <si>
    <t>DPKT1039756X00000
DPKT1039756X00001
DPKT1039756X00002
DPKT1039756X00003
DPKT1039756X00004</t>
  </si>
  <si>
    <t>-
-
-
-
-</t>
  </si>
  <si>
    <t>6
6
6
6
6</t>
  </si>
  <si>
    <t>102983525~102983554</t>
  </si>
  <si>
    <t>180/650R15        RD
180/650R15        RD
180/650R15        RD
180/650R15        RD
180/650R15        RD</t>
  </si>
  <si>
    <t>R213W
R213W
R213W
R213W
R213W</t>
  </si>
  <si>
    <t>04
04
04
04
04</t>
  </si>
  <si>
    <t>L
L
L
L
L</t>
  </si>
  <si>
    <t>B
B
B
B
B</t>
  </si>
  <si>
    <t>G
G
G
G
G</t>
  </si>
  <si>
    <t>HR
HR
HR
HR
HR</t>
  </si>
  <si>
    <t>TREAD
TREAD
TREAD
TREAD
TREAD</t>
  </si>
  <si>
    <t>0
0
0
0
0</t>
  </si>
  <si>
    <t>1800.0
1800.0
1800.0
1800.0
1800.0</t>
  </si>
  <si>
    <t>646
646
646
646
646</t>
  </si>
  <si>
    <t>13.5
13.5
13.5
13.5
13.5</t>
  </si>
  <si>
    <t>DR75242
DR75241
DR75241
DR75241
DR75241</t>
  </si>
  <si>
    <t>New
New
New
New
New</t>
  </si>
  <si>
    <t>N
N
N
N
N</t>
  </si>
  <si>
    <t>180
180
180
180
180</t>
  </si>
  <si>
    <t>240
240
240
240
240</t>
  </si>
  <si>
    <t>DN69451
DN69451
DN69451
DN69451
DN69451</t>
  </si>
  <si>
    <t>B1006
B1006
B1006
B1006
B1006</t>
  </si>
  <si>
    <t>155
155
155
155
155</t>
  </si>
  <si>
    <t>150
150
150
150
150</t>
  </si>
  <si>
    <t>FQ00963
FQ00963
FQ00964
FQ00963
FQ00963</t>
  </si>
  <si>
    <t>CQH61
CQH61
CQH61
CQH61
CQH61</t>
  </si>
  <si>
    <t>440
440
440
440
440</t>
  </si>
  <si>
    <t>0.6
0.6
0.6
0.6
0.6</t>
  </si>
  <si>
    <t>CQC31
CQC31
CQC31
CQC31
CQC31</t>
  </si>
  <si>
    <t>125
125
125
125
125</t>
  </si>
  <si>
    <t>130
130
130
130
130</t>
  </si>
  <si>
    <t>FX31944
FX31944
FX28043
FX31944
FX31944</t>
  </si>
  <si>
    <t>ET11040
ET11040
ET11040
ET11040
ET11040</t>
  </si>
  <si>
    <t>580
580
580
580
580</t>
  </si>
  <si>
    <t>85
85
77
85
85</t>
  </si>
  <si>
    <t>FX31497
FX31497
FX30608
FX31497
FX31497</t>
  </si>
  <si>
    <t>460
460
460
460
460</t>
  </si>
  <si>
    <t>FX31437
FX31437
FX31433
FX31437
FX31437</t>
  </si>
  <si>
    <t>400
400
400
400
400</t>
  </si>
  <si>
    <t>FX28349
FX28349
FX28349
FX28349
FX28349</t>
  </si>
  <si>
    <t>70
70
70
70
70</t>
  </si>
  <si>
    <t>24
24
24
24
24</t>
  </si>
  <si>
    <t>FX30048
FX30048
FX30048
FX30048
FX30048</t>
  </si>
  <si>
    <t>135
135
135
135
135</t>
  </si>
  <si>
    <t>45
45
45
45
45</t>
  </si>
  <si>
    <t>FHB0235
FHB0235
FHB0524
FHB0524
FHB0524</t>
  </si>
  <si>
    <t>ES20425
ES20425
ES20427
ES20427
ES20427</t>
  </si>
  <si>
    <t>175
175
175
175
175</t>
  </si>
  <si>
    <t>30
30
30
30
30</t>
  </si>
  <si>
    <t>FY24198
FY24198
FY24198
FY24198
FY24198</t>
  </si>
  <si>
    <t>CQC54
CQC54
CQC54
CQC54
CQC54</t>
  </si>
  <si>
    <t>1.0
1.0
1.0
1.0
1.0</t>
  </si>
  <si>
    <t>35
35
35
35
35</t>
  </si>
  <si>
    <t>FX28576
FX28576
FX31946
FX31946
FX31946</t>
  </si>
  <si>
    <t>160
160
160
160
160</t>
  </si>
  <si>
    <t>GU29769
GU29769
GU29769
GU29769
GU29769</t>
  </si>
  <si>
    <t>GW22429
GW22429
GW22429
GW22429
GW22429</t>
  </si>
  <si>
    <t>AT250
AT250
AT250
AT250
AT250</t>
  </si>
  <si>
    <t>1208
1208
1208
1208
1208</t>
  </si>
  <si>
    <t>JF505
JF505
JF505
JF505
-</t>
  </si>
  <si>
    <t>FX26871
FX26871
FX26871
FX26871
-</t>
  </si>
  <si>
    <t>ET11001
ET11001
ET11001
ET11001
-</t>
  </si>
  <si>
    <t>BD29BP
BD29BP
BD29BP
BD29BP
BD29BP</t>
  </si>
  <si>
    <t>CE01H20
CE01H20
CE01H20
CE01H20
CE01H20</t>
  </si>
  <si>
    <t>68AH1226
68AH1226
68AH1226
68AH1226
68AH1226</t>
  </si>
  <si>
    <t>EPDPPC2602167</t>
  </si>
  <si>
    <t>ECN2026030376</t>
  </si>
  <si>
    <t>DP 1039755
180/650R15        RD R213W 04 L B G HL</t>
  </si>
  <si>
    <t>2026030377과 동일 G/T
전사지 미부착, FIA Barcode 상/하측 부착, 코딩지 상측 부착
* X04 Spec PCI 압력 1.4 Bar</t>
  </si>
  <si>
    <t>[DP]R213W 180/650R15 RD LBG HL X-Spec 발행_내구성 개선 평가</t>
  </si>
  <si>
    <t>DPKT1039755X00000
DPKT1039755X00001
DPKT1039755X00002
DPKT1039755X00003
DPKT1039755X00004</t>
  </si>
  <si>
    <t>102983555~102983584</t>
  </si>
  <si>
    <t>HL
HL
HL
HL
HL</t>
  </si>
  <si>
    <t>EPDPPC2602177</t>
  </si>
  <si>
    <t>ECN2026030689</t>
  </si>
  <si>
    <t>DP 1038601
300/680R18 Z207 04 L B Q HK</t>
  </si>
  <si>
    <t>성형시 G/T 상측  sidewall W55D 부착</t>
  </si>
  <si>
    <t>2026.03.25</t>
  </si>
  <si>
    <t>23961
23962</t>
  </si>
  <si>
    <t>24.01.18
24.01.18</t>
  </si>
  <si>
    <t>24.01.19
24.01.19</t>
  </si>
  <si>
    <t>24.01.26
24.01.26</t>
  </si>
  <si>
    <t>77-1737</t>
  </si>
  <si>
    <t>[DP] 300/680R18 Z207 USE Q X-Spec Issue</t>
  </si>
  <si>
    <t>DPKT1038601X00000</t>
  </si>
  <si>
    <t>102984166~102984177</t>
  </si>
  <si>
    <t>673.6</t>
  </si>
  <si>
    <t>DR72109</t>
  </si>
  <si>
    <t>340</t>
  </si>
  <si>
    <t>DN67716</t>
  </si>
  <si>
    <t>FR02728</t>
  </si>
  <si>
    <t>FX29586</t>
  </si>
  <si>
    <t>GU28283</t>
  </si>
  <si>
    <t>EPDPLT2601913</t>
  </si>
  <si>
    <t>ECN2026022650</t>
  </si>
  <si>
    <t>Use</t>
  </si>
  <si>
    <t>[KMC LW_DP] 235/50R19C VL01E X-SPEC</t>
  </si>
  <si>
    <t>DSKT2022594X00016</t>
  </si>
  <si>
    <t>102971327~102971456</t>
  </si>
  <si>
    <t>GU29819</t>
  </si>
  <si>
    <t>GW22432</t>
  </si>
  <si>
    <t>1550</t>
  </si>
  <si>
    <t>EPDPLT2602142</t>
  </si>
  <si>
    <t>ECN2026030517</t>
  </si>
  <si>
    <t>DP 2022597
245/55R18C VL01E 10 L B H HK</t>
  </si>
  <si>
    <t>25H83</t>
  </si>
  <si>
    <t>25.08.19</t>
  </si>
  <si>
    <t>[MB BR446] 245/55R18C VL01E - 1S Best품 재제조</t>
  </si>
  <si>
    <t>DSKT2022597X00010</t>
  </si>
  <si>
    <t>102982910~102982931</t>
  </si>
  <si>
    <t>245/55R18C</t>
  </si>
  <si>
    <t>705</t>
  </si>
  <si>
    <t>2095.0</t>
  </si>
  <si>
    <t>723.2</t>
  </si>
  <si>
    <t>DR75240</t>
  </si>
  <si>
    <t>DN69146</t>
  </si>
  <si>
    <t>FY25657</t>
  </si>
  <si>
    <t>FR02908</t>
  </si>
  <si>
    <t>FD24332</t>
  </si>
  <si>
    <t>FHB0172</t>
  </si>
  <si>
    <t>FH25392</t>
  </si>
  <si>
    <t>GU26855</t>
  </si>
  <si>
    <t>AH235</t>
  </si>
  <si>
    <t>CE55H22</t>
  </si>
  <si>
    <t>55CJ1347</t>
  </si>
  <si>
    <t>EPDPPC2602059</t>
  </si>
  <si>
    <t>ECN2026030116</t>
  </si>
  <si>
    <t>DP 1033037
265/60R18T XL RF12 04 L B - HK</t>
  </si>
  <si>
    <t xml:space="preserve">11주 반영으로 발행한 ECN2026023276 대체 건입니다. 
12주차 반영 요청드립니다. </t>
  </si>
  <si>
    <t>22M71
22M72
24X15
24X16
24X17
24X18</t>
  </si>
  <si>
    <t>48L
48L
48L
48L
48L
48L</t>
  </si>
  <si>
    <t>26.03.05
26.03.05
-
-
-
-</t>
  </si>
  <si>
    <t>26.03.06
26.03.06
-
-
-
-</t>
  </si>
  <si>
    <t>Use
Use
Remodel
Remodel
Remodel
Remodel</t>
  </si>
  <si>
    <t>CQP95
CQP95
CQP95</t>
  </si>
  <si>
    <t>고성능 Tire용 5Base Bead 구조 개발 - 265/60R18T XL RF12</t>
  </si>
  <si>
    <t>DSKT1033037X00002
DSKT1033037X00003
DSKT1033037X00004</t>
  </si>
  <si>
    <t>102978497~102978574</t>
  </si>
  <si>
    <t>265/60R18T XL
265/60R18T XL
265/60R18T XL</t>
  </si>
  <si>
    <t>RF12
RF12
RF12</t>
  </si>
  <si>
    <t>884
884
884</t>
  </si>
  <si>
    <t>2240.0
2240.0
2240.0</t>
  </si>
  <si>
    <t>773.4
773.4
773.4</t>
  </si>
  <si>
    <t>10.3
10.3
10.3</t>
  </si>
  <si>
    <t>DR71917
DR71917
DR71917</t>
  </si>
  <si>
    <t>270
270
270</t>
  </si>
  <si>
    <t>DN68598
DN68598
DN68598</t>
  </si>
  <si>
    <t>B1005,B1006
B1005,B1006
B1005,B1006</t>
  </si>
  <si>
    <t>484
484
484</t>
  </si>
  <si>
    <t>FY24970
FY24970
FY24970</t>
  </si>
  <si>
    <t>FR03802
FR03802
FR03802</t>
  </si>
  <si>
    <t>710
710
710</t>
  </si>
  <si>
    <t>FW00553
FW00553
FW00553</t>
  </si>
  <si>
    <t>DN56899
DN56899
DN56899</t>
  </si>
  <si>
    <t>CQB86
CQB86
CQB86</t>
  </si>
  <si>
    <t>FH23611
FH23611
FH23611</t>
  </si>
  <si>
    <t>ES10262
ES10262
ES10262</t>
  </si>
  <si>
    <t>24
24
24</t>
  </si>
  <si>
    <t>FX27891
FX27891
FX27891</t>
  </si>
  <si>
    <t>GU27657
GU29831
GU29832</t>
  </si>
  <si>
    <t>BH215
BH215
BH215</t>
  </si>
  <si>
    <t>BE0445
BE0445
BE0445</t>
  </si>
  <si>
    <t>CE09P13
CE09P13
CE09P13</t>
  </si>
  <si>
    <t>78AH812
78AH812
78AH812</t>
  </si>
  <si>
    <t>EPDPLT2602172</t>
  </si>
  <si>
    <t>ECN2026021940</t>
  </si>
  <si>
    <t>4326</t>
  </si>
  <si>
    <t>26.02.09</t>
  </si>
  <si>
    <t>CXT99 006
CXT99 006</t>
  </si>
  <si>
    <t>DMKT2022529X00002
DMKT2022529X00003</t>
  </si>
  <si>
    <t>18
16</t>
  </si>
  <si>
    <t>102983860~102983893</t>
  </si>
  <si>
    <t>940
940</t>
  </si>
  <si>
    <t>DRC6581
DRC6581</t>
  </si>
  <si>
    <t>CXT99
CXT99</t>
  </si>
  <si>
    <t>DN69652
DN69652</t>
  </si>
  <si>
    <t>FH25277
FH25414</t>
  </si>
  <si>
    <t>24
20</t>
  </si>
  <si>
    <t>FH25278
FH25415</t>
  </si>
  <si>
    <t>EPDPPC2602179</t>
  </si>
  <si>
    <t>ECN2025123962</t>
  </si>
  <si>
    <t>DP 1039091
245/50R20T XL W636A 04 L B - HK</t>
  </si>
  <si>
    <t>25JC2
25JC3</t>
  </si>
  <si>
    <t>[DM] W636A 245/50R20T XL X-Spec Issued</t>
  </si>
  <si>
    <t>DMKT1039091X00000</t>
  </si>
  <si>
    <t>102984182~102984193</t>
  </si>
  <si>
    <t>245/50R20T XL</t>
  </si>
  <si>
    <t>W636A</t>
  </si>
  <si>
    <t>750.6</t>
  </si>
  <si>
    <t>DR72944</t>
  </si>
  <si>
    <t>DN68726</t>
  </si>
  <si>
    <t>FX22922</t>
  </si>
  <si>
    <t>EPDPPC2601859</t>
  </si>
  <si>
    <t>ECN2026021786</t>
  </si>
  <si>
    <t>DP 1039090
235/55R20H XL W636A 04 L B - HK</t>
  </si>
  <si>
    <t>몰드 입고 예정일 : 03/24</t>
  </si>
  <si>
    <t>25JF3
25JF4</t>
  </si>
  <si>
    <t>[DM] W636A 235/55R20H XL X-Spec Issue</t>
  </si>
  <si>
    <t>DMKT1039090X00000</t>
  </si>
  <si>
    <t>102968071~102968086</t>
  </si>
  <si>
    <t>235/55R20H XL</t>
  </si>
  <si>
    <t>698</t>
  </si>
  <si>
    <t>2235.0</t>
  </si>
  <si>
    <t>763.8</t>
  </si>
  <si>
    <t>DN69578</t>
  </si>
  <si>
    <t>FX27526</t>
  </si>
  <si>
    <t>FH23590</t>
  </si>
  <si>
    <t>78AH785</t>
  </si>
  <si>
    <t>EPDPLT2602178</t>
  </si>
  <si>
    <t>ECN2026022635</t>
  </si>
  <si>
    <t>DP 2022656
LT225/75R16 QL59 10 L B - HK</t>
  </si>
  <si>
    <t>모델 1차 몰드 입고 (3/6 검수완료) 됨에 따라 초회품 제조 반영 필요.</t>
  </si>
  <si>
    <t>26218</t>
  </si>
  <si>
    <t>26.03.04</t>
  </si>
  <si>
    <t>26.03.09</t>
  </si>
  <si>
    <t>[DS] QL59 LT225/75R16 X-Spec Issue</t>
  </si>
  <si>
    <t>DSKT2022656X00000</t>
  </si>
  <si>
    <t>102984151~102984165</t>
  </si>
  <si>
    <t>LT225/75R16</t>
  </si>
  <si>
    <t>QL59</t>
  </si>
  <si>
    <t>832</t>
  </si>
  <si>
    <t>2137.0</t>
  </si>
  <si>
    <t>741</t>
  </si>
  <si>
    <t>11.8</t>
  </si>
  <si>
    <t>DR75243</t>
  </si>
  <si>
    <t>DN69653</t>
  </si>
  <si>
    <t>FY24552</t>
  </si>
  <si>
    <t>1.7</t>
  </si>
  <si>
    <t>FR04012</t>
  </si>
  <si>
    <t>FX31747</t>
  </si>
  <si>
    <t>FHB0140</t>
  </si>
  <si>
    <t>FH24436</t>
  </si>
  <si>
    <t>EPDPPC2602132</t>
  </si>
  <si>
    <t>ECN2026030324</t>
  </si>
  <si>
    <t>PBT 재현 평가 (DH340, DH345)
T/D, Side Mold : 25411
Beadring : BA18165SVA</t>
  </si>
  <si>
    <t>DSKT1037458X00022
DSKT1037458X00023
DSKT1037458X00024</t>
  </si>
  <si>
    <t>102982523~102982582</t>
  </si>
  <si>
    <t>GU28285
GU29833
GU29834</t>
  </si>
  <si>
    <t>DH240
DH340
DH345</t>
  </si>
  <si>
    <t>Summer &amp; LT Compound Team</t>
  </si>
  <si>
    <t>EPDPLT2602093</t>
  </si>
  <si>
    <t>ECN2026030358</t>
  </si>
  <si>
    <t>EUNJI CHOI</t>
  </si>
  <si>
    <t>1722</t>
  </si>
  <si>
    <t>[DP] RA58 235/65R16C 시험용 제조</t>
  </si>
  <si>
    <t>DSKT2022636X00005</t>
  </si>
  <si>
    <t>102980862~102980887</t>
  </si>
  <si>
    <t>DR74832</t>
  </si>
  <si>
    <t>CA09Z15</t>
  </si>
  <si>
    <t>78BA897</t>
  </si>
  <si>
    <t>Mold 03/20 이후 입고</t>
  </si>
  <si>
    <t>EPDPPC2602080</t>
  </si>
  <si>
    <t>ECN2026022845</t>
  </si>
  <si>
    <t>DP 1035099
225/65R17H RA43 04 L B 3 HK</t>
  </si>
  <si>
    <t>23K16
23K17
23K18
23K19</t>
  </si>
  <si>
    <t>25.12.12
25.12.12
25.12.12
25.12.12</t>
  </si>
  <si>
    <t>25.12.16
25.12.16
25.12.16
25.12.16</t>
  </si>
  <si>
    <t>[DS] 225/65R17H RA43 X-SPEC_LTUH  field test 1</t>
  </si>
  <si>
    <t>DSKT1035099X00002</t>
  </si>
  <si>
    <t>54</t>
  </si>
  <si>
    <t>102979522~102979575</t>
  </si>
  <si>
    <t>225/65R17H</t>
  </si>
  <si>
    <t>774</t>
  </si>
  <si>
    <t>721.0</t>
  </si>
  <si>
    <t>DR74594</t>
  </si>
  <si>
    <t>DN69607</t>
  </si>
  <si>
    <t>414</t>
  </si>
  <si>
    <t>FY24874</t>
  </si>
  <si>
    <t>FX31396</t>
  </si>
  <si>
    <t>GU29830</t>
  </si>
  <si>
    <t>GW21992</t>
  </si>
  <si>
    <t>DT245</t>
  </si>
  <si>
    <t>CA09H12</t>
  </si>
  <si>
    <t>78BA746</t>
  </si>
  <si>
    <t>EPDPPC2602135</t>
  </si>
  <si>
    <t>ECN2026022848</t>
  </si>
  <si>
    <t>[DS] 225/65R17H RA43 X-SPEC_LTUH field test 2</t>
  </si>
  <si>
    <t>DSKT1035099X00003</t>
  </si>
  <si>
    <t>102980982~102981035</t>
  </si>
  <si>
    <t>DN69611</t>
  </si>
  <si>
    <t>FH23368</t>
  </si>
  <si>
    <t>EPDPLT2602161</t>
  </si>
  <si>
    <t>ECN2026030032</t>
  </si>
  <si>
    <t>DP 2020751
185R14C LV01 08 L B C LF</t>
  </si>
  <si>
    <t>16919
16920</t>
  </si>
  <si>
    <t>[DP→DS] 185R14C LV01 2020751 X01-Spec issue</t>
  </si>
  <si>
    <t>DSKT2020751X00001</t>
  </si>
  <si>
    <t>102983402~102983411</t>
  </si>
  <si>
    <t>185R14C</t>
  </si>
  <si>
    <t>LV01</t>
  </si>
  <si>
    <t>1870.0</t>
  </si>
  <si>
    <t>648.4</t>
  </si>
  <si>
    <t>DR64004</t>
  </si>
  <si>
    <t>B1001,B1008</t>
  </si>
  <si>
    <t>148</t>
  </si>
  <si>
    <t>DN69639</t>
  </si>
  <si>
    <t>FR03347</t>
  </si>
  <si>
    <t>FW01693</t>
  </si>
  <si>
    <t>FHB0134</t>
  </si>
  <si>
    <t>FH23973</t>
  </si>
  <si>
    <t>GU28628</t>
  </si>
  <si>
    <t>GW56005</t>
  </si>
  <si>
    <t>1128</t>
  </si>
  <si>
    <t>B43740</t>
  </si>
  <si>
    <t>CE09P12</t>
  </si>
  <si>
    <t>78AH753</t>
  </si>
  <si>
    <t>EPDPPC2602157</t>
  </si>
  <si>
    <t>ECN2026030508</t>
  </si>
  <si>
    <t>DP 1031747
225/55R18V K135A 04 L B - HK</t>
  </si>
  <si>
    <t>22278
22279
24Y69
24Y70
25207
25208</t>
  </si>
  <si>
    <t>25.09.17
25.09.17
25.10.17
25.10.17
25.09.10
25.09.10</t>
  </si>
  <si>
    <t>25.11.06
25.11.06
25.11.06
25.11.06
25.09.15
25.09.15</t>
  </si>
  <si>
    <t>Use
Use
Ware
Ware
Ware
Ware</t>
  </si>
  <si>
    <t>GIJUNG JEONG</t>
  </si>
  <si>
    <t>1560</t>
  </si>
  <si>
    <t>[DS]225/55R18V K135A X-spec(1P-P1000 STUH)</t>
  </si>
  <si>
    <t>DSKT1031747X00002</t>
  </si>
  <si>
    <t>102983369~102983380</t>
  </si>
  <si>
    <t>225/55R18V</t>
  </si>
  <si>
    <t>K135A</t>
  </si>
  <si>
    <t>648</t>
  </si>
  <si>
    <t>699.4</t>
  </si>
  <si>
    <t>DR71969</t>
  </si>
  <si>
    <t>DN68314</t>
  </si>
  <si>
    <t>FX22859</t>
  </si>
  <si>
    <t>FHB0074</t>
  </si>
  <si>
    <t>FX28394</t>
  </si>
  <si>
    <t>68AH725</t>
  </si>
  <si>
    <t>EPDPPC2602158</t>
  </si>
  <si>
    <t>ECN2026030616</t>
  </si>
  <si>
    <t>DP 1031749
215/60R17V K135A 04 L B - HK</t>
  </si>
  <si>
    <t>21Q61
21Q62
22282
22283</t>
  </si>
  <si>
    <t>25.08.07
25.08.07
25.08.07
25.08.07</t>
  </si>
  <si>
    <t>25.08.08
25.08.08
25.08.08
25.08.08</t>
  </si>
  <si>
    <t>25.08.09
25.08.09
25.08.09
25.08.09</t>
  </si>
  <si>
    <t>[DS]215/60R17V K135A X-spec(1P-P1000 STUH)</t>
  </si>
  <si>
    <t>DSKT1031749X00002</t>
  </si>
  <si>
    <t>102983357~102983368</t>
  </si>
  <si>
    <t>215/60R17V</t>
  </si>
  <si>
    <t>6.8</t>
  </si>
  <si>
    <t>DR71865</t>
  </si>
  <si>
    <t>DN65537</t>
  </si>
  <si>
    <t>FY24855</t>
  </si>
  <si>
    <t>FX22861</t>
  </si>
  <si>
    <t>FHB0018</t>
  </si>
  <si>
    <t>GU28955</t>
  </si>
  <si>
    <t>CE01X11</t>
  </si>
  <si>
    <t>68AH712</t>
  </si>
  <si>
    <t>EPDPPC2602175</t>
  </si>
  <si>
    <t>ECN2026030510</t>
  </si>
  <si>
    <t>DP 1026318
235/45R19V XL W330 04 L B - HK</t>
  </si>
  <si>
    <t>19D62
19D63</t>
  </si>
  <si>
    <t>25.10.15
25.10.15</t>
  </si>
  <si>
    <t>[DS]235/45R19V XL W330 X-spec(P2000 적용)</t>
  </si>
  <si>
    <t>DSKT1026318X00008</t>
  </si>
  <si>
    <t>102984013~102984024</t>
  </si>
  <si>
    <t>235/45R19V XL</t>
  </si>
  <si>
    <t>W330</t>
  </si>
  <si>
    <t>691</t>
  </si>
  <si>
    <t>DR73852</t>
  </si>
  <si>
    <t>DN69087</t>
  </si>
  <si>
    <t>FD24154</t>
  </si>
  <si>
    <t>GU28923</t>
  </si>
  <si>
    <t>AT215</t>
  </si>
  <si>
    <t>03/27일 예정 (Racing 계획 참조)</t>
  </si>
  <si>
    <t>PPDPPC2602088</t>
  </si>
  <si>
    <t>ECN2026020743</t>
  </si>
  <si>
    <t>2026.03.22</t>
  </si>
  <si>
    <t>[DS] 265/70R16T PC05 T-Spec 발행</t>
  </si>
  <si>
    <t>DSKT1038853T00000</t>
  </si>
  <si>
    <t>988</t>
  </si>
  <si>
    <t>DN69609</t>
  </si>
  <si>
    <t>BD18AP</t>
  </si>
  <si>
    <t>78AH797</t>
  </si>
  <si>
    <t>PPDPLT2601693</t>
  </si>
  <si>
    <t>ECN2026020773</t>
  </si>
  <si>
    <t>10 P.R. 규격 식입</t>
  </si>
  <si>
    <t>JS→DP 225/75R16C 10 RA58 2022660 T00-Spec Issue.</t>
  </si>
  <si>
    <t>DPKT2022660T00000</t>
  </si>
  <si>
    <t>DN69550</t>
  </si>
  <si>
    <t>FY25553</t>
  </si>
  <si>
    <t>CE09W16</t>
  </si>
  <si>
    <t>78AH1006</t>
  </si>
  <si>
    <t>PPDPLT2602162</t>
  </si>
  <si>
    <t>가류시간 연장 검토 요청 ( 대전 RA58 규격 )</t>
  </si>
  <si>
    <t>(JP→DS) 195/60R16C 06 RA58 T-Spec Issue</t>
  </si>
  <si>
    <t>DSKT2022625T00000</t>
  </si>
  <si>
    <t>DN69640</t>
  </si>
  <si>
    <t>PPDPLT2601351</t>
  </si>
  <si>
    <t>ECN2026013812</t>
  </si>
  <si>
    <t>DP 2022662
205/75R16C RA58 10 L B - HK</t>
  </si>
  <si>
    <t>[JS→DP] 205/75R16C RA58 T-spec 발행</t>
  </si>
  <si>
    <t>DPKT2022662T00000</t>
  </si>
  <si>
    <t>2055.0</t>
  </si>
  <si>
    <t>176</t>
  </si>
  <si>
    <t>DN69516</t>
  </si>
  <si>
    <t>FY25566</t>
  </si>
  <si>
    <t>FW02321</t>
  </si>
  <si>
    <t>FR03635</t>
  </si>
  <si>
    <t>PPDPPC2601983</t>
  </si>
  <si>
    <t>1498</t>
  </si>
  <si>
    <t>PPDPLT2602052</t>
  </si>
  <si>
    <t>ECN2026030025</t>
  </si>
  <si>
    <t>16인치, BIC 1285</t>
  </si>
  <si>
    <t>[JS→DP] 195/75R16C 10P RA58 T-Spec (2022127→2022657)</t>
  </si>
  <si>
    <t>DPKT2022657T00000</t>
  </si>
  <si>
    <t>DN69604</t>
  </si>
  <si>
    <t>128</t>
  </si>
  <si>
    <t>FW02335</t>
  </si>
  <si>
    <t>FR03431</t>
  </si>
  <si>
    <t>BD55BI</t>
  </si>
  <si>
    <t>CA02V16</t>
  </si>
  <si>
    <t>68KF999</t>
  </si>
  <si>
    <t>PPDPPC2602118</t>
  </si>
  <si>
    <t>ECN2026030104</t>
  </si>
  <si>
    <t>[DS)215/65R16T LW71 T-spec Issue (P2000D/2)]</t>
  </si>
  <si>
    <t>DSKT1029425T00010</t>
  </si>
  <si>
    <t>732</t>
  </si>
  <si>
    <t>DN61090</t>
  </si>
  <si>
    <t>78AH735</t>
  </si>
  <si>
    <t>PPDPPC2602174</t>
  </si>
  <si>
    <t>ECN2026030705</t>
  </si>
  <si>
    <t>P2000D/2 225/60R18T RW10 T-Spec Issue</t>
  </si>
  <si>
    <t>DSKT1023385T00020</t>
  </si>
  <si>
    <t>DN67338</t>
  </si>
  <si>
    <t>1035099</t>
  </si>
  <si>
    <t>03/23 월</t>
  </si>
  <si>
    <t>[정규용] 23K16 23K17 23K18 23K19</t>
  </si>
  <si>
    <t>1033037</t>
  </si>
  <si>
    <t>265/60R18T XL</t>
    <phoneticPr fontId="162" type="noConversion"/>
  </si>
  <si>
    <t>DR73343</t>
    <phoneticPr fontId="162" type="noConversion"/>
  </si>
  <si>
    <t>884</t>
  </si>
  <si>
    <t>FR03802</t>
  </si>
  <si>
    <t>FW00553</t>
  </si>
  <si>
    <t>FH23611</t>
  </si>
  <si>
    <t>[정규용] 22M71 22M72 24X15 24X16
24X17 24X18</t>
  </si>
  <si>
    <t>BE0445</t>
  </si>
  <si>
    <t>GU29831</t>
  </si>
  <si>
    <t>GU29832</t>
  </si>
  <si>
    <t>03/24 화</t>
  </si>
  <si>
    <t>2022597</t>
  </si>
  <si>
    <t>OE/DS H181</t>
  </si>
  <si>
    <t>[신제품 개발] 25H83</t>
  </si>
  <si>
    <t>OE/DS H186</t>
  </si>
  <si>
    <t>정기중</t>
  </si>
  <si>
    <t>2022656</t>
  </si>
  <si>
    <t>LT225/75R16</t>
    <phoneticPr fontId="162" type="noConversion"/>
  </si>
  <si>
    <t>03/25 수</t>
  </si>
  <si>
    <t>DR75246</t>
    <phoneticPr fontId="162" type="noConversion"/>
  </si>
  <si>
    <t>GU29833</t>
  </si>
  <si>
    <t>DH340</t>
  </si>
  <si>
    <t>GU29834</t>
  </si>
  <si>
    <t>DH345</t>
  </si>
  <si>
    <t>03/26 목</t>
  </si>
  <si>
    <t>[정규용] 23K38 23K39
(개조중)</t>
  </si>
  <si>
    <t>1039091</t>
  </si>
  <si>
    <t>-
(F)</t>
  </si>
  <si>
    <t>[정규용] 25JC2 25JC3
(신제작중)</t>
  </si>
  <si>
    <t>1031747</t>
  </si>
  <si>
    <t>03/28 토</t>
  </si>
  <si>
    <t>[정규용] 22278 22279 24Y69 24Y70
25207 25208</t>
    <phoneticPr fontId="162" type="noConversion"/>
  </si>
  <si>
    <t>1039090</t>
  </si>
  <si>
    <t>235/55R20H XL</t>
    <phoneticPr fontId="162" type="noConversion"/>
  </si>
  <si>
    <t>DR69406</t>
    <phoneticPr fontId="162" type="noConversion"/>
  </si>
  <si>
    <t>[정규용] 25JF3 25JF4
(신제작중)</t>
  </si>
  <si>
    <t>1038601</t>
  </si>
  <si>
    <t>[정규용] 23961 23962</t>
  </si>
  <si>
    <t>G/T 상측 W55D 부착</t>
  </si>
  <si>
    <t>나래</t>
  </si>
  <si>
    <t>1039756</t>
  </si>
  <si>
    <t>03/27 금</t>
  </si>
  <si>
    <t>F24</t>
  </si>
  <si>
    <t>DR75242</t>
  </si>
  <si>
    <t>DN69451</t>
  </si>
  <si>
    <t>1800.0</t>
  </si>
  <si>
    <t>FQ00963</t>
  </si>
  <si>
    <t>FX31944</t>
  </si>
  <si>
    <t>FX31497</t>
  </si>
  <si>
    <t>FHB0235</t>
  </si>
  <si>
    <t>FX28576</t>
  </si>
  <si>
    <t>CE01H20</t>
  </si>
  <si>
    <t>AT250</t>
  </si>
  <si>
    <t>전사지 미부착
FIA Barcode 상/하측 부착
코딩지 상측 부착
X04 Spec PCI 압력 1.4 Bar
SRFM Width 70mm
[HEW)OP Inform]</t>
    <phoneticPr fontId="162" type="noConversion"/>
  </si>
  <si>
    <t>DR75241</t>
  </si>
  <si>
    <t>FQ00964</t>
  </si>
  <si>
    <t>FX28043</t>
  </si>
  <si>
    <t>FHB0524</t>
  </si>
  <si>
    <t>FX31946</t>
  </si>
  <si>
    <t>-
SRFM</t>
  </si>
  <si>
    <t>1039755</t>
  </si>
  <si>
    <t>-</t>
    <phoneticPr fontId="162" type="noConversion"/>
  </si>
  <si>
    <t>현용 규격 有 (현용 생산 시 제조)</t>
    <phoneticPr fontId="161" type="noConversion"/>
  </si>
  <si>
    <r>
      <t xml:space="preserve">기제작 </t>
    </r>
    <r>
      <rPr>
        <sz val="10"/>
        <color theme="1"/>
        <rFont val="맑은 고딕"/>
        <family val="2"/>
        <charset val="129"/>
        <scheme val="minor"/>
      </rPr>
      <t>Die 변경 (DN69406)</t>
    </r>
    <phoneticPr fontId="161" type="noConversion"/>
  </si>
  <si>
    <t>기제작 Die 변경 (DR73343)</t>
    <phoneticPr fontId="161" type="noConversion"/>
  </si>
  <si>
    <t>2022662</t>
  </si>
  <si>
    <t>205/75R16C</t>
    <phoneticPr fontId="162" type="noConversion"/>
  </si>
  <si>
    <t>현용 BIC 1285
Mold 대표규격 10PR
DN69268 수정</t>
    <phoneticPr fontId="162" type="noConversion"/>
  </si>
  <si>
    <t>2022625</t>
  </si>
  <si>
    <t>DN69260 수정</t>
    <phoneticPr fontId="162" type="noConversion"/>
  </si>
  <si>
    <t>2022657</t>
  </si>
  <si>
    <t>195/75R16C</t>
    <phoneticPr fontId="162" type="noConversion"/>
  </si>
  <si>
    <t>현용 BIC 1285
Mold 대표규격 10PR</t>
    <phoneticPr fontId="162" type="noConversion"/>
  </si>
  <si>
    <t>T09</t>
    <phoneticPr fontId="162" type="noConversion"/>
  </si>
  <si>
    <t>DR74703</t>
    <phoneticPr fontId="162" type="noConversion"/>
  </si>
  <si>
    <t>1029425</t>
  </si>
  <si>
    <t>T10</t>
  </si>
  <si>
    <t>RE/DS H165</t>
  </si>
  <si>
    <t>2022661</t>
  </si>
  <si>
    <t>215/75R16C</t>
    <phoneticPr fontId="162" type="noConversion"/>
  </si>
  <si>
    <t>[정규용] 24Q24 24Q25</t>
  </si>
  <si>
    <t>현용 BIC 1285
Mold 대표규격 08PR
DN69291 수정</t>
    <phoneticPr fontId="162" type="noConversion"/>
  </si>
  <si>
    <t>JF505
Aramid JLB</t>
  </si>
  <si>
    <t>1038588</t>
  </si>
  <si>
    <t>[정규용] 14401 14402</t>
  </si>
  <si>
    <t>1038590</t>
  </si>
  <si>
    <t>[정규용] 11A74 11A75</t>
  </si>
  <si>
    <t>DSKT1035098T00009</t>
    <phoneticPr fontId="161" type="noConversion"/>
  </si>
  <si>
    <t>ECN2026030997</t>
    <phoneticPr fontId="161" type="noConversion"/>
  </si>
  <si>
    <t>Capa Over (Grouping 고려)</t>
    <phoneticPr fontId="161" type="noConversion"/>
  </si>
  <si>
    <t>DN69268 수정</t>
    <phoneticPr fontId="161" type="noConversion"/>
  </si>
  <si>
    <t>DN69291 수정</t>
    <phoneticPr fontId="161" type="noConversion"/>
  </si>
  <si>
    <r>
      <t>B</t>
    </r>
    <r>
      <rPr>
        <sz val="10"/>
        <color theme="1"/>
        <rFont val="맑은 고딕"/>
        <family val="2"/>
        <charset val="129"/>
        <scheme val="minor"/>
      </rPr>
      <t>1007 Head Crack</t>
    </r>
    <phoneticPr fontId="161" type="noConversion"/>
  </si>
  <si>
    <t>Mold 입고 지연</t>
    <phoneticPr fontId="162" type="noConversion"/>
  </si>
  <si>
    <r>
      <rPr>
        <b/>
        <sz val="10"/>
        <color rgb="FFFF3300"/>
        <rFont val="맑은 고딕"/>
        <family val="3"/>
        <charset val="129"/>
        <scheme val="minor"/>
      </rPr>
      <t>[설계기술]</t>
    </r>
    <r>
      <rPr>
        <b/>
        <sz val="10"/>
        <color theme="1"/>
        <rFont val="맑은 고딕"/>
        <family val="3"/>
        <charset val="129"/>
        <scheme val="minor"/>
      </rPr>
      <t xml:space="preserve"> 1035098 : Mold 03/20 이후 입고
</t>
    </r>
    <r>
      <rPr>
        <b/>
        <sz val="10"/>
        <color rgb="FFFF6600"/>
        <rFont val="맑은 고딕"/>
        <family val="3"/>
        <charset val="129"/>
        <scheme val="minor"/>
      </rPr>
      <t>(성형 취소)</t>
    </r>
    <phoneticPr fontId="161" type="noConversion"/>
  </si>
  <si>
    <r>
      <t xml:space="preserve">양시 추가에 따른 일정 변경
</t>
    </r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color theme="1"/>
        <rFont val="맑은 고딕"/>
        <family val="3"/>
        <charset val="129"/>
        <scheme val="minor"/>
      </rPr>
      <t xml:space="preserve"> 1027947 : S/W 변경
(R/C 상폭 압출 설비 제약)</t>
    </r>
    <phoneticPr fontId="161" type="noConversion"/>
  </si>
  <si>
    <r>
      <rPr>
        <b/>
        <sz val="10"/>
        <color rgb="FFFF3300"/>
        <rFont val="맑은 고딕"/>
        <family val="3"/>
        <charset val="129"/>
        <scheme val="minor"/>
      </rPr>
      <t>[설계기술]</t>
    </r>
    <r>
      <rPr>
        <b/>
        <sz val="10"/>
        <color theme="1"/>
        <rFont val="맑은 고딕"/>
        <family val="3"/>
        <charset val="129"/>
        <scheme val="minor"/>
      </rPr>
      <t xml:space="preserve"> 1035212 : B1007 Head Liner Crack
</t>
    </r>
    <r>
      <rPr>
        <b/>
        <sz val="10"/>
        <color rgb="FFFF6600"/>
        <rFont val="맑은 고딕"/>
        <family val="3"/>
        <charset val="129"/>
        <scheme val="minor"/>
      </rPr>
      <t>(성형 취소)</t>
    </r>
    <r>
      <rPr>
        <b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008000"/>
        <rFont val="맑은 고딕"/>
        <family val="3"/>
        <charset val="129"/>
        <scheme val="minor"/>
      </rPr>
      <t xml:space="preserve">[RE] </t>
    </r>
    <r>
      <rPr>
        <b/>
        <sz val="10"/>
        <color theme="1"/>
        <rFont val="맑은 고딕"/>
        <family val="3"/>
        <charset val="129"/>
        <scheme val="minor"/>
      </rPr>
      <t xml:space="preserve">1038555 : B1007 Head Liner Crack
</t>
    </r>
    <r>
      <rPr>
        <b/>
        <sz val="10"/>
        <color rgb="FFFF6600"/>
        <rFont val="맑은 고딕"/>
        <family val="3"/>
        <charset val="129"/>
        <scheme val="minor"/>
      </rPr>
      <t>(성형 취소)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</si>
  <si>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rFont val="맑은 고딕"/>
        <family val="3"/>
        <charset val="129"/>
        <scheme val="minor"/>
      </rPr>
      <t xml:space="preserve"> 2022571 : Mold 미입고 (03/12 입고 예정)
</t>
    </r>
    <r>
      <rPr>
        <b/>
        <sz val="10"/>
        <color rgb="FFFF6600"/>
        <rFont val="맑은 고딕"/>
        <family val="3"/>
        <charset val="129"/>
        <scheme val="minor"/>
      </rPr>
      <t>(성형 취소)</t>
    </r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</si>
  <si>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 2022659</t>
    </r>
    <r>
      <rPr>
        <b/>
        <sz val="10"/>
        <color theme="1"/>
        <rFont val="맑은 고딕"/>
        <family val="3"/>
        <charset val="129"/>
        <scheme val="minor"/>
      </rPr>
      <t xml:space="preserve"> : B1007 Head Liner Crack
(성형일 변경)
</t>
    </r>
    <r>
      <rPr>
        <b/>
        <sz val="10"/>
        <color rgb="FF008000"/>
        <rFont val="맑은 고딕"/>
        <family val="3"/>
        <charset val="129"/>
        <scheme val="minor"/>
      </rPr>
      <t xml:space="preserve">[RE] </t>
    </r>
    <r>
      <rPr>
        <b/>
        <sz val="10"/>
        <color theme="1"/>
        <rFont val="맑은 고딕"/>
        <family val="3"/>
        <charset val="129"/>
        <scheme val="minor"/>
      </rPr>
      <t xml:space="preserve">1037667 : B1007 Head Liner Crack
</t>
    </r>
    <r>
      <rPr>
        <b/>
        <sz val="10"/>
        <color rgb="FFFF6600"/>
        <rFont val="맑은 고딕"/>
        <family val="3"/>
        <charset val="129"/>
        <scheme val="minor"/>
      </rPr>
      <t>(성형 취소)</t>
    </r>
    <phoneticPr fontId="161" type="noConversion"/>
  </si>
  <si>
    <t>B1007 Head Liner Crack</t>
    <phoneticPr fontId="161" type="noConversion"/>
  </si>
  <si>
    <t>X</t>
    <phoneticPr fontId="162" type="noConversion"/>
  </si>
  <si>
    <t>B1007 Head Liner Crack</t>
    <phoneticPr fontId="162" type="noConversion"/>
  </si>
  <si>
    <r>
      <t>H</t>
    </r>
    <r>
      <rPr>
        <sz val="10"/>
        <color theme="1"/>
        <rFont val="맑은 고딕"/>
        <family val="2"/>
        <charset val="129"/>
        <scheme val="minor"/>
      </rPr>
      <t>1007 Head Liner Crack (성형 취소)</t>
    </r>
    <phoneticPr fontId="161" type="noConversion"/>
  </si>
  <si>
    <t>ETC</t>
    <phoneticPr fontId="161" type="noConversion"/>
  </si>
  <si>
    <t>10주 취소 규격</t>
    <phoneticPr fontId="161" type="noConversion"/>
  </si>
  <si>
    <t>10주 취소 규격</t>
    <phoneticPr fontId="162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</si>
  <si>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1037667 : 10주 취소 규격 추가</t>
    </r>
    <phoneticPr fontId="161" type="noConversion"/>
  </si>
  <si>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color theme="1"/>
        <rFont val="맑은 고딕"/>
        <family val="3"/>
        <charset val="129"/>
        <scheme val="minor"/>
      </rPr>
      <t xml:space="preserve"> 1038720 : 11주 미반영 규격 추가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</si>
  <si>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 xml:space="preserve">[RE] </t>
    </r>
    <r>
      <rPr>
        <b/>
        <sz val="10"/>
        <color theme="1"/>
        <rFont val="맑은 고딕"/>
        <family val="3"/>
        <charset val="129"/>
        <scheme val="minor"/>
      </rPr>
      <t xml:space="preserve">1038555 : 10주 취소 규격 추가
</t>
    </r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color theme="1"/>
        <rFont val="맑은 고딕"/>
        <family val="3"/>
        <charset val="129"/>
        <scheme val="minor"/>
      </rPr>
      <t xml:space="preserve"> 1038720 : B1007 Issue 미반영</t>
    </r>
    <phoneticPr fontId="161" type="noConversion"/>
  </si>
  <si>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color theme="1"/>
        <rFont val="맑은 고딕"/>
        <family val="3"/>
        <charset val="129"/>
        <scheme val="minor"/>
      </rPr>
      <t xml:space="preserve"> 1038720 : 계획 다시 추가</t>
    </r>
    <phoneticPr fontId="161" type="noConversion"/>
  </si>
  <si>
    <t>GU29769
GS/70/24
GS01386</t>
    <phoneticPr fontId="162" type="noConversion"/>
  </si>
  <si>
    <t>[신제품 개발] 26218
(신제작중(입고대기중))</t>
    <phoneticPr fontId="162" type="noConversion"/>
  </si>
  <si>
    <t>ECN2026031262</t>
    <phoneticPr fontId="161" type="noConversion"/>
  </si>
  <si>
    <t>ECN 변경 (가류), DN69260 수정</t>
    <phoneticPr fontId="161" type="noConversion"/>
  </si>
  <si>
    <t>03/16 월</t>
    <phoneticPr fontId="162" type="noConversion"/>
  </si>
  <si>
    <t>H191 BIC 1285 변경 (03/03)
취소 (입회)</t>
    <phoneticPr fontId="162" type="noConversion"/>
  </si>
  <si>
    <t>10주 취소 규격</t>
    <phoneticPr fontId="162" type="noConversion"/>
  </si>
  <si>
    <t>입회 불가 (취소)</t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</si>
  <si>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rFont val="맑은 고딕"/>
        <family val="3"/>
        <charset val="129"/>
        <scheme val="minor"/>
      </rPr>
      <t xml:space="preserve"> 2022659 : 양시 입회 불가 </t>
    </r>
    <r>
      <rPr>
        <b/>
        <sz val="10"/>
        <color rgb="FFFF6600"/>
        <rFont val="맑은 고딕"/>
        <family val="3"/>
        <charset val="129"/>
        <scheme val="minor"/>
      </rPr>
      <t>(성형 취소)</t>
    </r>
    <phoneticPr fontId="161" type="noConversion"/>
  </si>
  <si>
    <t>양시 입회 불가</t>
    <phoneticPr fontId="161" type="noConversion"/>
  </si>
  <si>
    <t>입회 불가</t>
    <phoneticPr fontId="161" type="noConversion"/>
  </si>
  <si>
    <t>ECN 변경 (Die)</t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</si>
  <si>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rFont val="맑은 고딕"/>
        <family val="3"/>
        <charset val="129"/>
        <scheme val="minor"/>
      </rPr>
      <t xml:space="preserve"> 2022659 : 10주 취소 규격 추가
[DP] 양시 일정 변경</t>
    </r>
    <phoneticPr fontId="161" type="noConversion"/>
  </si>
  <si>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color theme="1"/>
        <rFont val="맑은 고딕"/>
        <family val="3"/>
        <charset val="129"/>
        <scheme val="minor"/>
      </rPr>
      <t xml:space="preserve"> 1038720 : 계획 삭제 (11주 반영)</t>
    </r>
    <phoneticPr fontId="161" type="noConversion"/>
  </si>
  <si>
    <t>03/13 금</t>
    <phoneticPr fontId="162" type="noConversion"/>
  </si>
  <si>
    <t>10주 진행 (11주 진행하려 했으나 10주 재진행)</t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</si>
  <si>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 xml:space="preserve">[RE] </t>
    </r>
    <r>
      <rPr>
        <b/>
        <sz val="10"/>
        <color theme="1"/>
        <rFont val="맑은 고딕"/>
        <family val="3"/>
        <charset val="129"/>
        <scheme val="minor"/>
      </rPr>
      <t>1037667 : 진행 (생관 계획 미변경)</t>
    </r>
    <phoneticPr fontId="161" type="noConversion"/>
  </si>
  <si>
    <t>10주 진행 (생관 계획 미변경)</t>
    <phoneticPr fontId="162" type="noConversion"/>
  </si>
  <si>
    <t>Die 기제작 변경
전차수 수정</t>
    <phoneticPr fontId="161" type="noConversion"/>
  </si>
  <si>
    <t>Die 기제작 or 수정</t>
    <phoneticPr fontId="162" type="noConversion"/>
  </si>
  <si>
    <t>OKEY</t>
    <phoneticPr fontId="161" type="noConversion"/>
  </si>
  <si>
    <t xml:space="preserve">  -. Die 기제작 변경 or 수정 (신규 Die Plate 구매 방지)</t>
    <phoneticPr fontId="161" type="noConversion"/>
  </si>
  <si>
    <t>RE/DS H152</t>
    <phoneticPr fontId="162" type="noConversion"/>
  </si>
  <si>
    <t>PPDPLT2602292</t>
  </si>
  <si>
    <t>ECN2026031609</t>
  </si>
  <si>
    <t>2026.03.30</t>
  </si>
  <si>
    <t>26.02.20
-</t>
  </si>
  <si>
    <t>26.02.21
-</t>
  </si>
  <si>
    <t>Ware
Repair</t>
  </si>
  <si>
    <t>DMKT2022563T00002</t>
  </si>
  <si>
    <t>PPDPPC2602290</t>
  </si>
  <si>
    <t>ECN2026031049</t>
  </si>
  <si>
    <t>[DM] 275/60R20T PC05 T01-Spec 발행</t>
  </si>
  <si>
    <t>DMKT1038860T00001</t>
  </si>
  <si>
    <t>DN69672</t>
  </si>
  <si>
    <t>PPDPPC2602265</t>
  </si>
  <si>
    <t>ECN2026030432</t>
  </si>
  <si>
    <t>20G30
23N21</t>
  </si>
  <si>
    <t>26.01.02
26.01.02</t>
  </si>
  <si>
    <t>26.01.03
26.01.03</t>
  </si>
  <si>
    <t>(KP→DS) 225/45R17W XL 04 K135 1028488 T00-Spec Issue.</t>
  </si>
  <si>
    <t>DSKT1028488T00000</t>
  </si>
  <si>
    <t>DR75252</t>
  </si>
  <si>
    <t>DN69665</t>
  </si>
  <si>
    <t>BE56BP</t>
  </si>
  <si>
    <t>78AH719</t>
  </si>
  <si>
    <t>PPDPPC2602645</t>
  </si>
  <si>
    <t>ECN2026031618</t>
  </si>
  <si>
    <t>DP 1033066
225/50R17V XL H318 04 L B - HK</t>
  </si>
  <si>
    <t>*품질경영팀 승인 업무 이력 관리 (00000065-C0-HQ26-00095) 
*STOS 구조 1Belt 아래 S/W 인서트 삭제 임시생산 요청 
- 설계 컨셉은 업무 이력 관리 참조 바랍니다. 
- 양시 프로세스 이후 정규로 전환 하여 모니터링 예정 (기술팀, PI팀 협의 완료) 
- 유관 부서 협조 요청 드립니다 
- 담당자 성형 입회 예정</t>
  </si>
  <si>
    <t>reject</t>
  </si>
  <si>
    <t>1426</t>
  </si>
  <si>
    <t>2026.04.06</t>
  </si>
  <si>
    <t>22K75
22K76</t>
  </si>
  <si>
    <t>25.09.29
25.10.29</t>
  </si>
  <si>
    <t>76+1486</t>
  </si>
  <si>
    <t>[DS] H318 225/50R17V XL T-Spec Issue</t>
  </si>
  <si>
    <t>DSKT1033066T00007</t>
  </si>
  <si>
    <t>H318</t>
  </si>
  <si>
    <t>652.2</t>
  </si>
  <si>
    <t>DR72601</t>
  </si>
  <si>
    <t>DN68696</t>
  </si>
  <si>
    <t>78AH700</t>
  </si>
  <si>
    <t>DN69542 수정</t>
    <phoneticPr fontId="161" type="noConversion"/>
  </si>
  <si>
    <t>DN69405 수정</t>
    <phoneticPr fontId="161" type="noConversion"/>
  </si>
  <si>
    <t>DN69296 수정</t>
    <phoneticPr fontId="161" type="noConversion"/>
  </si>
  <si>
    <t>EPDPPC2400619</t>
  </si>
  <si>
    <t>ECN2024102629</t>
  </si>
  <si>
    <t>DP 1036640
200/580R15 Z205 04 L B W HK</t>
  </si>
  <si>
    <t>제조 주차 재검토</t>
  </si>
  <si>
    <t>4324</t>
  </si>
  <si>
    <t>15C10
15C11</t>
  </si>
  <si>
    <t>CQF55</t>
  </si>
  <si>
    <t>GEONU PARK</t>
  </si>
  <si>
    <t>042-724-1766</t>
  </si>
  <si>
    <t>[DP] Z205 200/580R15 시험용 제조_Wet</t>
  </si>
  <si>
    <t>DPKT1036640X00000</t>
  </si>
  <si>
    <t>102483435~102483444</t>
  </si>
  <si>
    <t>200/580R15</t>
  </si>
  <si>
    <t>Z205</t>
  </si>
  <si>
    <t>W</t>
  </si>
  <si>
    <t>1705.0</t>
  </si>
  <si>
    <t>577</t>
  </si>
  <si>
    <t>5.7</t>
  </si>
  <si>
    <t>DR73628</t>
  </si>
  <si>
    <t>DN67552</t>
  </si>
  <si>
    <t>FA29358</t>
  </si>
  <si>
    <t>FX31424</t>
  </si>
  <si>
    <t>FX31452</t>
  </si>
  <si>
    <t>GU28572</t>
  </si>
  <si>
    <t>GW55008</t>
  </si>
  <si>
    <t>AD240</t>
  </si>
  <si>
    <t>CE01P16</t>
  </si>
  <si>
    <t>68AH996</t>
  </si>
  <si>
    <t>EPDPPC2602643</t>
  </si>
  <si>
    <t>DP 1037889
150/650R15        RD SR11 04 L B A HL</t>
  </si>
  <si>
    <t>ECN2026031614와 동일 G/T</t>
  </si>
  <si>
    <t>24AW7</t>
  </si>
  <si>
    <t>25.06.02</t>
  </si>
  <si>
    <t>25.06.04</t>
  </si>
  <si>
    <t>CQN91</t>
  </si>
  <si>
    <t>[DP]SR11 150/650R15 HL X-Spec 발행</t>
  </si>
  <si>
    <t>DPKT1037889X00000</t>
  </si>
  <si>
    <t>102991582~102991601</t>
  </si>
  <si>
    <t>150/650R15        RD</t>
  </si>
  <si>
    <t>SR11</t>
  </si>
  <si>
    <t>A</t>
  </si>
  <si>
    <t>1770.0</t>
  </si>
  <si>
    <t>637.6</t>
  </si>
  <si>
    <t>DR75258</t>
  </si>
  <si>
    <t>DN69687</t>
  </si>
  <si>
    <t>FQ00965</t>
  </si>
  <si>
    <t>FX31948</t>
  </si>
  <si>
    <t>FX31423</t>
  </si>
  <si>
    <t>FX31441</t>
  </si>
  <si>
    <t>FX30774</t>
  </si>
  <si>
    <t>FX28259</t>
  </si>
  <si>
    <t>GU29769</t>
  </si>
  <si>
    <t>EPDPPC2400617</t>
  </si>
  <si>
    <t>ECN2024102579</t>
  </si>
  <si>
    <t>DP 1036627
190/580R15 Z205 04 L B W HK</t>
  </si>
  <si>
    <t>15494
15495</t>
  </si>
  <si>
    <t>25.09.10
25.06.25</t>
  </si>
  <si>
    <t>[DP] Z205 190/580R15 시험용 제조_Wet</t>
  </si>
  <si>
    <t>DPKT1036627X00000</t>
  </si>
  <si>
    <t>102483425~102483434</t>
  </si>
  <si>
    <t>190/580R15</t>
  </si>
  <si>
    <t>DR73639</t>
  </si>
  <si>
    <t>FA29357</t>
  </si>
  <si>
    <t>FX31036</t>
  </si>
  <si>
    <t>FX31426</t>
  </si>
  <si>
    <t>FX26366</t>
  </si>
  <si>
    <t>BD28BP</t>
  </si>
  <si>
    <t>CE01L16</t>
  </si>
  <si>
    <t>68AH972</t>
  </si>
  <si>
    <t>EPDPPC2602644</t>
  </si>
  <si>
    <t>DP 1037890
150/650R15        RD SR11 04 L B A HR</t>
  </si>
  <si>
    <t>ECN2026031608와 동일 G/T</t>
  </si>
  <si>
    <t>24AW6</t>
  </si>
  <si>
    <t>[DP]SR11 150/650R15 HR X-Spec 발행</t>
  </si>
  <si>
    <t>DPKT1037890X00000</t>
  </si>
  <si>
    <t>102991602~102991621</t>
  </si>
  <si>
    <t>EPDPPC2602614</t>
  </si>
  <si>
    <t>ECN2026031356</t>
  </si>
  <si>
    <t>DP 1037892
140/630R15        RD SR11 04 L B A HR</t>
  </si>
  <si>
    <t>0425</t>
  </si>
  <si>
    <t>2026.04.01</t>
  </si>
  <si>
    <t>26231</t>
  </si>
  <si>
    <t>26.03.10</t>
  </si>
  <si>
    <t>26.03.11</t>
  </si>
  <si>
    <t>[DP] SR11 140/630R15 RD HR X00</t>
  </si>
  <si>
    <t>DPKT1037892X00000</t>
  </si>
  <si>
    <t>102990352~102990361</t>
  </si>
  <si>
    <t>140/630R15        RD</t>
  </si>
  <si>
    <t>1742.0</t>
  </si>
  <si>
    <t>617.2</t>
  </si>
  <si>
    <t>DR75256</t>
  </si>
  <si>
    <t>146</t>
  </si>
  <si>
    <t>DN68202</t>
  </si>
  <si>
    <t>FQ00949</t>
  </si>
  <si>
    <t>FX31683</t>
  </si>
  <si>
    <t>FX31947</t>
  </si>
  <si>
    <t>GU28644</t>
  </si>
  <si>
    <t>AB245</t>
  </si>
  <si>
    <t>CE01H16</t>
  </si>
  <si>
    <t>68AH986</t>
  </si>
  <si>
    <t>EPDPPC2602615</t>
  </si>
  <si>
    <t>ECN2026031344</t>
  </si>
  <si>
    <t>DP 1037891
140/630R15        RD SR11 04 L B A HL</t>
  </si>
  <si>
    <t>26230</t>
  </si>
  <si>
    <t>[DP] SR11 140/630R15 RD HL X00</t>
  </si>
  <si>
    <t>DPKT1037891X00000</t>
  </si>
  <si>
    <t>102990342~102990351</t>
  </si>
  <si>
    <t>EPDPPC2602654</t>
  </si>
  <si>
    <t>ECN2026031852</t>
  </si>
  <si>
    <t>G/T 상측 컴파운드 전사지 W55D 부착</t>
  </si>
  <si>
    <t>CXF53 066</t>
  </si>
  <si>
    <t>724-1737</t>
  </si>
  <si>
    <t>DPKT1038585X00002</t>
  </si>
  <si>
    <t>102991903~102991962</t>
  </si>
  <si>
    <t>2079.0</t>
  </si>
  <si>
    <t>DRC1775</t>
  </si>
  <si>
    <t>CXF53</t>
  </si>
  <si>
    <t>DN69688</t>
  </si>
  <si>
    <t>FR04015</t>
  </si>
  <si>
    <t>FX31042</t>
  </si>
  <si>
    <t>FJ22984</t>
  </si>
  <si>
    <t>FX31949</t>
  </si>
  <si>
    <t>295</t>
  </si>
  <si>
    <t>BG44BP
BG44BP</t>
  </si>
  <si>
    <t>CE50T22
CE50T22</t>
  </si>
  <si>
    <t>50CJ1364
50CJ1364</t>
  </si>
  <si>
    <t>EPDPPC2602291</t>
  </si>
  <si>
    <t>ECN2026031504</t>
  </si>
  <si>
    <t>DSKT1038838X00001
DSKT1038838X00002</t>
  </si>
  <si>
    <t>16
16</t>
  </si>
  <si>
    <t>102989732~102989763</t>
  </si>
  <si>
    <t>245/45R21H XL
245/45R21H XL</t>
  </si>
  <si>
    <t>IH01A
IH01A</t>
  </si>
  <si>
    <t>STOS
SIDE</t>
  </si>
  <si>
    <t>606
590</t>
  </si>
  <si>
    <t>2200.0
2200.0</t>
  </si>
  <si>
    <t>749
749</t>
  </si>
  <si>
    <t>DR75255
DR75255</t>
  </si>
  <si>
    <t>252
252</t>
  </si>
  <si>
    <t>DN69468
DN69674</t>
  </si>
  <si>
    <t>B1007
New</t>
  </si>
  <si>
    <t>120
115</t>
  </si>
  <si>
    <t>366
360</t>
  </si>
  <si>
    <t>FY24869
FY24869</t>
  </si>
  <si>
    <t>FS00820
FX22858</t>
  </si>
  <si>
    <t>ET10203
ET20271</t>
  </si>
  <si>
    <t>630
510</t>
  </si>
  <si>
    <t>-
FN00445</t>
  </si>
  <si>
    <t>-
ET20271</t>
  </si>
  <si>
    <t>-
430</t>
  </si>
  <si>
    <t>-
90</t>
  </si>
  <si>
    <t>-
DN56348</t>
  </si>
  <si>
    <t>-
CQU32</t>
  </si>
  <si>
    <t>-
25</t>
  </si>
  <si>
    <t>FHB0024
FHB0024</t>
  </si>
  <si>
    <t>FX27897
FX27897</t>
  </si>
  <si>
    <t>GU29392
GU29393</t>
  </si>
  <si>
    <t>GW46409
GW46408</t>
  </si>
  <si>
    <t>AT220
AT220</t>
  </si>
  <si>
    <t>1702
1706</t>
  </si>
  <si>
    <t>BJ01BP
BJ01BP</t>
  </si>
  <si>
    <t>CE09M12
CE09M12</t>
  </si>
  <si>
    <t>78AH738
78AH738</t>
  </si>
  <si>
    <t>EPDPPC2602253</t>
  </si>
  <si>
    <t>ECN2026031132</t>
  </si>
  <si>
    <t>DP 1029164
165/50R15V K435 04 L B - HK</t>
  </si>
  <si>
    <t>20S56
20S57</t>
  </si>
  <si>
    <t>40M
40M</t>
  </si>
  <si>
    <t>CQZ10</t>
  </si>
  <si>
    <t>DONG HWAN KIM</t>
  </si>
  <si>
    <t>77-1423</t>
  </si>
  <si>
    <t>[DS] 165/50R15V K435 X SPEC ISSUE (REX 검증)</t>
  </si>
  <si>
    <t>DSKT1029164X00001</t>
  </si>
  <si>
    <t>102987031~102987040</t>
  </si>
  <si>
    <t>165/50R15V</t>
  </si>
  <si>
    <t>1570.0</t>
  </si>
  <si>
    <t>542.8</t>
  </si>
  <si>
    <t>DR75249</t>
  </si>
  <si>
    <t>DN69661</t>
  </si>
  <si>
    <t>FY24894</t>
  </si>
  <si>
    <t>FX30759</t>
  </si>
  <si>
    <t>FH23617</t>
  </si>
  <si>
    <t>FX26084</t>
  </si>
  <si>
    <t>GU28750</t>
  </si>
  <si>
    <t>AB120</t>
  </si>
  <si>
    <t>BD34AI</t>
  </si>
  <si>
    <t>78AH612</t>
  </si>
  <si>
    <t>EPDPPC2602629</t>
  </si>
  <si>
    <t>ECN2026031508</t>
  </si>
  <si>
    <t>DP 1020698
205/60R16T XL W626 04 L B - HK</t>
  </si>
  <si>
    <t>15B42
15B43</t>
  </si>
  <si>
    <t>25.09.05
25.09.10</t>
  </si>
  <si>
    <t>Jihwan Kim</t>
  </si>
  <si>
    <t>1519</t>
  </si>
  <si>
    <t>[DS] 205/60R16T XL W626 X-SPEC 발행</t>
  </si>
  <si>
    <t>Magazine Test</t>
  </si>
  <si>
    <t>DSKT1020698X00004</t>
  </si>
  <si>
    <t>102990774~102990793</t>
  </si>
  <si>
    <t>205/60R16T XL</t>
  </si>
  <si>
    <t>W626</t>
  </si>
  <si>
    <t>DR72224</t>
  </si>
  <si>
    <t>DN66562</t>
  </si>
  <si>
    <t>FX24655</t>
  </si>
  <si>
    <t>FJ22676</t>
  </si>
  <si>
    <t>FX27905</t>
  </si>
  <si>
    <t>78AH611</t>
  </si>
  <si>
    <t>EPDPPC2602609</t>
  </si>
  <si>
    <t>ECN2026031635</t>
  </si>
  <si>
    <t>DP 1025631
175/65R14T XL K435 04 L B E HK</t>
  </si>
  <si>
    <t>18P89
18P90</t>
  </si>
  <si>
    <t>Lease Recovery
Lease Recovery</t>
  </si>
  <si>
    <t>CQP22</t>
  </si>
  <si>
    <t>KWANGHYUN RIM</t>
  </si>
  <si>
    <t>2846</t>
  </si>
  <si>
    <t>(KP→DP) 175/65R14T XL 04 K435 L B E HK X01</t>
  </si>
  <si>
    <t>DPKT1025631X00001</t>
  </si>
  <si>
    <t>102989846~102989855</t>
  </si>
  <si>
    <t>175/65R14T XL</t>
  </si>
  <si>
    <t>1680.0</t>
  </si>
  <si>
    <t>DR74581</t>
  </si>
  <si>
    <t>DN69675</t>
  </si>
  <si>
    <t>FA29512</t>
  </si>
  <si>
    <t>FX27547</t>
  </si>
  <si>
    <t>FH23607</t>
  </si>
  <si>
    <t>FX25950</t>
  </si>
  <si>
    <t>CE09L09</t>
  </si>
  <si>
    <t>78AH549</t>
  </si>
  <si>
    <t>DN69656</t>
  </si>
  <si>
    <t>DN66146</t>
  </si>
  <si>
    <r>
      <t>D</t>
    </r>
    <r>
      <rPr>
        <sz val="10"/>
        <color theme="1"/>
        <rFont val="맑은 고딕"/>
        <family val="2"/>
        <charset val="129"/>
        <scheme val="minor"/>
      </rPr>
      <t>N69087 -&gt; DN66146</t>
    </r>
    <phoneticPr fontId="161" type="noConversion"/>
  </si>
  <si>
    <r>
      <t>O</t>
    </r>
    <r>
      <rPr>
        <sz val="10"/>
        <color theme="1"/>
        <rFont val="맑은 고딕"/>
        <family val="2"/>
        <charset val="129"/>
        <scheme val="minor"/>
      </rPr>
      <t>KEY</t>
    </r>
    <phoneticPr fontId="161" type="noConversion"/>
  </si>
  <si>
    <r>
      <t>D</t>
    </r>
    <r>
      <rPr>
        <sz val="10"/>
        <color theme="1"/>
        <rFont val="맑은 고딕"/>
        <family val="2"/>
        <charset val="129"/>
        <scheme val="minor"/>
      </rPr>
      <t>N69325 수정</t>
    </r>
    <phoneticPr fontId="161" type="noConversion"/>
  </si>
  <si>
    <t>S25 -&gt; S60</t>
    <phoneticPr fontId="161" type="noConversion"/>
  </si>
  <si>
    <r>
      <t>D</t>
    </r>
    <r>
      <rPr>
        <sz val="10"/>
        <color theme="1"/>
        <rFont val="맑은 고딕"/>
        <family val="2"/>
        <charset val="129"/>
        <scheme val="minor"/>
      </rPr>
      <t>R73017 -&gt; DR75155
S25 -&gt; S60</t>
    </r>
    <phoneticPr fontId="161" type="noConversion"/>
  </si>
  <si>
    <t>LT275/55R20</t>
    <phoneticPr fontId="162" type="noConversion"/>
  </si>
  <si>
    <t>03/30 월</t>
  </si>
  <si>
    <t>DR75155</t>
    <phoneticPr fontId="162" type="noConversion"/>
  </si>
  <si>
    <t>03/31 화</t>
  </si>
  <si>
    <t>DN69542 수정</t>
  </si>
  <si>
    <t>04/01 수</t>
  </si>
  <si>
    <t>정기중</t>
    <phoneticPr fontId="162" type="noConversion"/>
  </si>
  <si>
    <t>T20</t>
  </si>
  <si>
    <t>[정규용] 17575 17576
(개조중(미개조))</t>
  </si>
  <si>
    <t>04/02 목</t>
  </si>
  <si>
    <t>2022563
(2022564)</t>
    <phoneticPr fontId="162" type="noConversion"/>
  </si>
  <si>
    <t>LT275/65R20</t>
    <phoneticPr fontId="162" type="noConversion"/>
  </si>
  <si>
    <t>DR75260</t>
    <phoneticPr fontId="162" type="noConversion"/>
  </si>
  <si>
    <t>[정규용] 25P59 25P60
(수리중)</t>
  </si>
  <si>
    <t>춘기</t>
  </si>
  <si>
    <t>04/03 금</t>
  </si>
  <si>
    <t>[정규용] 20G30 23N21</t>
  </si>
  <si>
    <t>[정규용] 24Q28 24Q29
(수리중)</t>
  </si>
  <si>
    <t>H107 C/C Turn-Up 68%
DR75155 정규 Die</t>
    <phoneticPr fontId="162" type="noConversion"/>
  </si>
  <si>
    <r>
      <rPr>
        <b/>
        <sz val="10"/>
        <color rgb="FFFF0000"/>
        <rFont val="맑은 고딕"/>
        <family val="3"/>
        <charset val="129"/>
      </rPr>
      <t>DN69296 수정</t>
    </r>
    <r>
      <rPr>
        <b/>
        <sz val="10"/>
        <color rgb="FF0000FF"/>
        <rFont val="맑은 고딕"/>
        <family val="3"/>
        <charset val="129"/>
      </rPr>
      <t xml:space="preserve">
현용 BIC 1285</t>
    </r>
    <phoneticPr fontId="162" type="noConversion"/>
  </si>
  <si>
    <t>2026-03-02</t>
  </si>
  <si>
    <t>HX255/45R20W XL       04RA43 LB---</t>
  </si>
  <si>
    <t>1031414</t>
  </si>
  <si>
    <t>2026011585</t>
  </si>
  <si>
    <t>2026030740</t>
  </si>
  <si>
    <t>2026-03-03</t>
  </si>
  <si>
    <t>HX275/30R20Y XL       04IH01 LB---</t>
  </si>
  <si>
    <t>1037387</t>
  </si>
  <si>
    <t>2026020098</t>
  </si>
  <si>
    <t>H188C</t>
  </si>
  <si>
    <t>2026023436</t>
  </si>
  <si>
    <t>2026-03-04</t>
  </si>
  <si>
    <t>H191C</t>
  </si>
  <si>
    <t>2026-03-05</t>
  </si>
  <si>
    <t>H113C</t>
  </si>
  <si>
    <t>HX175/70R14T          04LH41 LBC--</t>
  </si>
  <si>
    <t>1019792</t>
  </si>
  <si>
    <t>2026021113</t>
  </si>
  <si>
    <t>2026-03-06</t>
  </si>
  <si>
    <t>HX275/60R20T          04PC05 LB---</t>
  </si>
  <si>
    <t>1038860</t>
  </si>
  <si>
    <t>2026020728</t>
  </si>
  <si>
    <t>HX215/55R17V XL       04H318 LB---</t>
  </si>
  <si>
    <t>1033085</t>
  </si>
  <si>
    <t>2026030005</t>
  </si>
  <si>
    <t>2026-03-07</t>
  </si>
  <si>
    <t>2026-03-08</t>
  </si>
  <si>
    <t>2026-03-09</t>
  </si>
  <si>
    <t>HXLT265/65R18         10PC05 LB---</t>
  </si>
  <si>
    <t>2026020735</t>
  </si>
  <si>
    <t>2026-03-10</t>
  </si>
  <si>
    <t>HX235/60R18V XL       04RA55 LB---</t>
  </si>
  <si>
    <t>1035835</t>
  </si>
  <si>
    <t>2026031123</t>
  </si>
  <si>
    <t>2026-03-11</t>
  </si>
  <si>
    <t>HX275/30R20W XL       04W340 LB---</t>
  </si>
  <si>
    <t>2026011886</t>
  </si>
  <si>
    <t>2026-03-12</t>
  </si>
  <si>
    <t>HX215/75R17.5         16TH22 LB---</t>
  </si>
  <si>
    <t>3002422</t>
  </si>
  <si>
    <t>2026011848</t>
  </si>
  <si>
    <t>2026-03-13</t>
  </si>
  <si>
    <t>HX225/35R19W XL       04W340 LB---</t>
  </si>
  <si>
    <t>2026011870</t>
  </si>
  <si>
    <t>HX235/60R18H          04RA45 LB---</t>
  </si>
  <si>
    <t>1019975</t>
  </si>
  <si>
    <t>2026030442</t>
  </si>
  <si>
    <t>HX245/45R18V XL       04H318 LB---</t>
  </si>
  <si>
    <t>1033079</t>
  </si>
  <si>
    <t>2025061855</t>
  </si>
  <si>
    <t>H181C</t>
  </si>
  <si>
    <t>HX225/55R18V          04K135ALB---</t>
  </si>
  <si>
    <t>2024093122</t>
  </si>
  <si>
    <t>2026-03-14</t>
  </si>
  <si>
    <t>2026-03-15</t>
  </si>
  <si>
    <t>H134C</t>
  </si>
  <si>
    <t>HX255/70R16T          04LC01 LB---</t>
  </si>
  <si>
    <t>1029585</t>
  </si>
  <si>
    <t>2026031649</t>
  </si>
  <si>
    <t>HX215/50R18W          04H750ALB---</t>
  </si>
  <si>
    <t>1031812</t>
  </si>
  <si>
    <t>2026031643</t>
  </si>
  <si>
    <t>ETC</t>
    <phoneticPr fontId="161" type="noConversion"/>
  </si>
  <si>
    <t>10주 취소 규격</t>
    <phoneticPr fontId="161" type="noConversion"/>
  </si>
  <si>
    <r>
      <t>DN69674 -&gt;</t>
    </r>
    <r>
      <rPr>
        <sz val="10"/>
        <color theme="1"/>
        <rFont val="맑은 고딕"/>
        <family val="2"/>
        <charset val="129"/>
        <scheme val="minor"/>
      </rPr>
      <t xml:space="preserve"> DN67757</t>
    </r>
    <phoneticPr fontId="161" type="noConversion"/>
  </si>
  <si>
    <t>* S/W Die Plate 32,000원</t>
    <phoneticPr fontId="161" type="noConversion"/>
  </si>
  <si>
    <t>03/20~ 정규 생산 有</t>
    <phoneticPr fontId="161" type="noConversion"/>
  </si>
  <si>
    <t>-</t>
    <phoneticPr fontId="162" type="noConversion"/>
  </si>
  <si>
    <t>DN69652</t>
  </si>
  <si>
    <t>[신제품 개발] 25AU8
(개조중)</t>
  </si>
  <si>
    <t>CE50T22</t>
  </si>
  <si>
    <t>U/F 측정
H107 C/C Turn-Up 68%</t>
  </si>
  <si>
    <t>FH25414</t>
  </si>
  <si>
    <t>FH25415</t>
  </si>
  <si>
    <t>김지환</t>
  </si>
  <si>
    <t>[정규용] 15B42 15B43</t>
  </si>
  <si>
    <t>임광현</t>
  </si>
  <si>
    <t>RE/DP H113</t>
  </si>
  <si>
    <t>P22</t>
  </si>
  <si>
    <t>[정규 SIDEMOLD]
Tread 18D52 18D53
Side 18P89 18P90
(임대원복중)</t>
  </si>
  <si>
    <t>[정규용] 21Q61 21Q62 22282 22283</t>
  </si>
  <si>
    <t>[정규용] 19D62 19D63</t>
  </si>
  <si>
    <t>박건우</t>
  </si>
  <si>
    <t>F55</t>
  </si>
  <si>
    <t>[정규용] 15494 15495</t>
  </si>
  <si>
    <t>[정규용] 15C10 15C11</t>
  </si>
  <si>
    <t>CXF53
X066</t>
  </si>
  <si>
    <t>N91</t>
  </si>
  <si>
    <t>[신제품 개발] 26230
(신제작중(입고대기중))</t>
  </si>
  <si>
    <t>[신제품 개발] 26231
(신제작중(입고대기중))</t>
  </si>
  <si>
    <t>-
SRFM
1x2 B/T</t>
  </si>
  <si>
    <t>[정규용] 24AW7</t>
  </si>
  <si>
    <t>[정규용] 24AW6</t>
  </si>
  <si>
    <t>DRC6616</t>
    <phoneticPr fontId="162" type="noConversion"/>
  </si>
  <si>
    <r>
      <t>1</t>
    </r>
    <r>
      <rPr>
        <sz val="10"/>
        <color theme="1"/>
        <rFont val="맑은 고딕"/>
        <family val="2"/>
        <charset val="129"/>
        <scheme val="minor"/>
      </rPr>
      <t>4주 진행 예정</t>
    </r>
    <phoneticPr fontId="161" type="noConversion"/>
  </si>
  <si>
    <t xml:space="preserve"> ECN 변경 (가류결재 불가)</t>
    <phoneticPr fontId="162" type="noConversion"/>
  </si>
  <si>
    <t>04/03 금</t>
    <phoneticPr fontId="162" type="noConversion"/>
  </si>
  <si>
    <t>RE/DS H135</t>
    <phoneticPr fontId="162" type="noConversion"/>
  </si>
  <si>
    <t>RE/DS H143</t>
    <phoneticPr fontId="162" type="noConversion"/>
  </si>
  <si>
    <r>
      <t>1</t>
    </r>
    <r>
      <rPr>
        <sz val="10"/>
        <color theme="1"/>
        <rFont val="맑은 고딕"/>
        <family val="2"/>
        <charset val="129"/>
        <scheme val="minor"/>
      </rPr>
      <t>4" DS 생산 없음.</t>
    </r>
    <phoneticPr fontId="161" type="noConversion"/>
  </si>
  <si>
    <t>성형 Grouping</t>
    <phoneticPr fontId="161" type="noConversion"/>
  </si>
  <si>
    <t>RE/DS H162</t>
    <phoneticPr fontId="162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</si>
  <si>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031747 : 성형일 변경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</si>
  <si>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rFont val="맑은 고딕"/>
        <family val="3"/>
        <charset val="129"/>
        <scheme val="minor"/>
      </rPr>
      <t xml:space="preserve"> 1038858 : 성형 Grouping (미반영)</t>
    </r>
    <phoneticPr fontId="161" type="noConversion"/>
  </si>
  <si>
    <t>시험</t>
    <phoneticPr fontId="161" type="noConversion"/>
  </si>
  <si>
    <r>
      <t>B</t>
    </r>
    <r>
      <rPr>
        <sz val="10"/>
        <color theme="1"/>
        <rFont val="맑은 고딕"/>
        <family val="2"/>
        <charset val="129"/>
        <scheme val="minor"/>
      </rPr>
      <t>ead 설비 Issue</t>
    </r>
    <phoneticPr fontId="161" type="noConversion"/>
  </si>
  <si>
    <t>X</t>
    <phoneticPr fontId="162" type="noConversion"/>
  </si>
  <si>
    <t>Bead 설비 Issue</t>
    <phoneticPr fontId="162" type="noConversion"/>
  </si>
  <si>
    <r>
      <t>1</t>
    </r>
    <r>
      <rPr>
        <sz val="10"/>
        <color theme="1"/>
        <rFont val="맑은 고딕"/>
        <family val="2"/>
        <charset val="129"/>
        <scheme val="minor"/>
      </rPr>
      <t>0주 先 진행</t>
    </r>
    <phoneticPr fontId="161" type="noConversion"/>
  </si>
  <si>
    <t>Bead 설비 Issue (14주 예정)</t>
    <phoneticPr fontId="161" type="noConversion"/>
  </si>
  <si>
    <t>[DP] 2022625 : 12주 진행 (중복 등록)</t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</si>
  <si>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1037458 : Bead 설비 Issue </t>
    </r>
    <r>
      <rPr>
        <b/>
        <sz val="10"/>
        <color rgb="FFFF6600"/>
        <rFont val="맑은 고딕"/>
        <family val="3"/>
        <charset val="129"/>
        <scheme val="minor"/>
      </rPr>
      <t>(성형 취소)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</si>
  <si>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 xml:space="preserve">[RE] </t>
    </r>
    <r>
      <rPr>
        <b/>
        <sz val="10"/>
        <color theme="1"/>
        <rFont val="맑은 고딕"/>
        <family val="3"/>
        <charset val="129"/>
        <scheme val="minor"/>
      </rPr>
      <t xml:space="preserve">1037667 : 10주 先 진행 </t>
    </r>
    <r>
      <rPr>
        <b/>
        <sz val="10"/>
        <color rgb="FFFF6600"/>
        <rFont val="맑은 고딕"/>
        <family val="3"/>
        <charset val="129"/>
        <scheme val="minor"/>
      </rPr>
      <t>(성형 취소)</t>
    </r>
    <phoneticPr fontId="161" type="noConversion"/>
  </si>
  <si>
    <t>-</t>
    <phoneticPr fontId="162" type="noConversion"/>
  </si>
  <si>
    <t>[DP] 2020751 : DS 14" 생산 없음. (미반영)</t>
    <phoneticPr fontId="161" type="noConversion"/>
  </si>
  <si>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color theme="1"/>
        <rFont val="맑은 고딕"/>
        <family val="3"/>
        <charset val="129"/>
        <scheme val="minor"/>
      </rPr>
      <t xml:space="preserve"> 1037891 1037892 : 생산 계획 변경</t>
    </r>
    <phoneticPr fontId="161" type="noConversion"/>
  </si>
  <si>
    <t>2026-03-16</t>
  </si>
  <si>
    <t>HX8.5R17.5            12DH35 LB---</t>
  </si>
  <si>
    <t>3002783</t>
  </si>
  <si>
    <t>2026031864</t>
  </si>
  <si>
    <t>2026023233</t>
  </si>
  <si>
    <t>H174C</t>
  </si>
  <si>
    <t>HX235/65R16C          10RA58 LB---</t>
  </si>
  <si>
    <t>2026012468</t>
  </si>
  <si>
    <t>2026-03-17</t>
  </si>
  <si>
    <t>H102C</t>
  </si>
  <si>
    <t>HX235/55R19V XL       04RA43 LB---</t>
  </si>
  <si>
    <t>1031434</t>
  </si>
  <si>
    <t>2026032678</t>
  </si>
  <si>
    <t>HX225/60R18H          04RA43 LB---</t>
  </si>
  <si>
    <t>2025120953</t>
  </si>
  <si>
    <t>2026-03-18</t>
  </si>
  <si>
    <t>HX235/55ZR19W XL      04LH01 LB---</t>
  </si>
  <si>
    <t>1030546</t>
  </si>
  <si>
    <t>2026-03-19</t>
  </si>
  <si>
    <t>HXLT275/70R18         10PW90CLB---</t>
  </si>
  <si>
    <t>2026022392</t>
  </si>
  <si>
    <t>HX225/60R18V XL       04K135ALB---</t>
  </si>
  <si>
    <t>1031748</t>
  </si>
  <si>
    <t>2026031710</t>
  </si>
  <si>
    <t>2026-03-20</t>
  </si>
  <si>
    <t>2026-03-21</t>
  </si>
  <si>
    <t>HXLT275/65R18         10PW90CLB---</t>
  </si>
  <si>
    <t>2022571</t>
  </si>
  <si>
    <t>2026013028</t>
  </si>
  <si>
    <t>HX265/70R17H XL       04RA33 LB---</t>
  </si>
  <si>
    <t>1034575</t>
  </si>
  <si>
    <t>2026031650</t>
  </si>
  <si>
    <t>2026-03-22</t>
  </si>
  <si>
    <r>
      <t>R</t>
    </r>
    <r>
      <rPr>
        <sz val="10"/>
        <color theme="1"/>
        <rFont val="맑은 고딕"/>
        <family val="2"/>
        <charset val="129"/>
        <scheme val="minor"/>
      </rPr>
      <t>acing Spec 변경</t>
    </r>
    <phoneticPr fontId="161" type="noConversion"/>
  </si>
  <si>
    <t>ECN 재발행 (1x3 SRFM B/T로 변경)</t>
    <phoneticPr fontId="162" type="noConversion"/>
  </si>
  <si>
    <r>
      <t>1</t>
    </r>
    <r>
      <rPr>
        <sz val="10"/>
        <color theme="1"/>
        <rFont val="맑은 고딕"/>
        <family val="2"/>
        <charset val="129"/>
        <scheme val="minor"/>
      </rPr>
      <t>x2 SRFM B/T -&gt; 1x3 SRFM B/T</t>
    </r>
    <phoneticPr fontId="161" type="noConversion"/>
  </si>
  <si>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color theme="1"/>
        <rFont val="맑은 고딕"/>
        <family val="3"/>
        <charset val="129"/>
        <scheme val="minor"/>
      </rPr>
      <t xml:space="preserve"> 10378889 1037890 : SRFM Spec 변경</t>
    </r>
    <phoneticPr fontId="161" type="noConversion"/>
  </si>
  <si>
    <t>GU29769
GS/40/24
GS001379</t>
    <phoneticPr fontId="162" type="noConversion"/>
  </si>
  <si>
    <t>SRFM
SRFM 1x3 BELT</t>
    <phoneticPr fontId="162" type="noConversion"/>
  </si>
  <si>
    <t>FX28067</t>
    <phoneticPr fontId="162" type="noConversion"/>
  </si>
  <si>
    <t>PPDPPC2602860</t>
  </si>
  <si>
    <t>ECN2026011888</t>
  </si>
  <si>
    <t>[DS] 315/40R21V XL W340 T-Spec 발행</t>
  </si>
  <si>
    <t>DSKT1037806T00000</t>
  </si>
  <si>
    <t>754</t>
  </si>
  <si>
    <t>DN69703</t>
  </si>
  <si>
    <t>BJ28BP</t>
  </si>
  <si>
    <t>PPDPLT2602801</t>
  </si>
  <si>
    <t>ECN2026032519</t>
  </si>
  <si>
    <t>[JS→DS] 205/75R16C RA58 2차 T-spec 발행</t>
  </si>
  <si>
    <t>DSKT2022630T00001</t>
  </si>
  <si>
    <t>DR75273</t>
  </si>
  <si>
    <t>DN69694</t>
  </si>
  <si>
    <t>FY25515</t>
  </si>
  <si>
    <t>FR02911</t>
  </si>
  <si>
    <t>CE09P15</t>
  </si>
  <si>
    <t>78AH932</t>
  </si>
  <si>
    <t>PPDPPC2602854</t>
  </si>
  <si>
    <t>ECN2026032790</t>
  </si>
  <si>
    <t>[DS] 265/45R19Y XL IH01 T-SPEC 발행</t>
  </si>
  <si>
    <t>DSKT1038834T00000</t>
  </si>
  <si>
    <t>DN69701</t>
  </si>
  <si>
    <t>PPDPPC2602689</t>
  </si>
  <si>
    <t>ECN2026031314</t>
  </si>
  <si>
    <t>[DP]225/55R18T RW10 T-Spec(P2000)</t>
  </si>
  <si>
    <t>DSKT1023384T00015</t>
  </si>
  <si>
    <t>PPDPPC2602855</t>
  </si>
  <si>
    <t>ECN2026032612</t>
  </si>
  <si>
    <t>DSKT1035096T00003</t>
  </si>
  <si>
    <t>DN69702</t>
  </si>
  <si>
    <t>PPDPPC2602229</t>
  </si>
  <si>
    <t>ECN2026030997</t>
  </si>
  <si>
    <t>1526</t>
  </si>
  <si>
    <t>2026.04.13</t>
  </si>
  <si>
    <t>26.03.20
26.03.20</t>
  </si>
  <si>
    <t>26.03.23
26.03.23</t>
  </si>
  <si>
    <t>DSKT1035098T00009</t>
  </si>
  <si>
    <t>DR74703</t>
  </si>
  <si>
    <t>248</t>
  </si>
  <si>
    <t>21" 생산 설비 없음.</t>
    <phoneticPr fontId="161" type="noConversion"/>
  </si>
  <si>
    <t>EPDPPC2602777</t>
  </si>
  <si>
    <t>ECN2026032454</t>
  </si>
  <si>
    <t>13주 4/4 반영예정</t>
  </si>
  <si>
    <t>26.01.29
26.01.29</t>
  </si>
  <si>
    <t>DSKT1037787X00003</t>
  </si>
  <si>
    <t>102997930~102997941</t>
  </si>
  <si>
    <t>DN69663</t>
  </si>
  <si>
    <t>FH24278</t>
  </si>
  <si>
    <t>GU29021</t>
  </si>
  <si>
    <t>Bead 설비 Issue</t>
  </si>
  <si>
    <t>성형 Grouping (T/D Die Step 거리 조정 필요)</t>
  </si>
  <si>
    <t>EPDPPC2602810</t>
  </si>
  <si>
    <t>ECN2026031893</t>
  </si>
  <si>
    <t>DP 1029584
235/75R15T XL LH41 04 L B - LF</t>
  </si>
  <si>
    <t>20Z66
20Z67</t>
  </si>
  <si>
    <t>CQP90
CQP90
CQP90</t>
  </si>
  <si>
    <t>[DP]235/75R15T LH41 X-Spec issue (보강 belt 최적화)</t>
  </si>
  <si>
    <t>DSKT1029584X00002
DSKT1029584X00003
DSKT1029584X00004</t>
  </si>
  <si>
    <t>21
21
21</t>
  </si>
  <si>
    <t>102999347~102999409</t>
  </si>
  <si>
    <t>235/75R15T XL
235/75R15T XL
235/75R15T XL</t>
  </si>
  <si>
    <t>LH41
LH41
LH41</t>
  </si>
  <si>
    <t>LF
LF
LF</t>
  </si>
  <si>
    <t>894
894
894</t>
  </si>
  <si>
    <t>2138.0
2138.0
2135.0</t>
  </si>
  <si>
    <t>729.8
729.8
729.8</t>
  </si>
  <si>
    <t>7.8
7.8
7.8</t>
  </si>
  <si>
    <t>DR69621
DR69621
DR69621</t>
  </si>
  <si>
    <t>172
172
172</t>
  </si>
  <si>
    <t>234
234
234</t>
  </si>
  <si>
    <t>DN64418
DN64418
DN64418</t>
  </si>
  <si>
    <t>474
474
474</t>
  </si>
  <si>
    <t>FY23981
FY23981
FY23981</t>
  </si>
  <si>
    <t>1.1
1.1
1.1</t>
  </si>
  <si>
    <t>485
485
485</t>
  </si>
  <si>
    <t>FX26744
FX26744
FX26744</t>
  </si>
  <si>
    <t>670
670
670</t>
  </si>
  <si>
    <t>FX26702
FX26702
FX26702</t>
  </si>
  <si>
    <t>FH23568
FHB0052
FHB0052</t>
  </si>
  <si>
    <t>180
180
180</t>
  </si>
  <si>
    <t>FY23577
FY24198
FY24198</t>
  </si>
  <si>
    <t>0.8
1.0
1.0</t>
  </si>
  <si>
    <t>FX27867
FX27867
FX27867</t>
  </si>
  <si>
    <t>GU28898
GU28898
GU28898</t>
  </si>
  <si>
    <t>GW56009
GW56009
GW56009</t>
  </si>
  <si>
    <t>AD225
AD225
AD225</t>
  </si>
  <si>
    <t>1208
1208
1208</t>
  </si>
  <si>
    <t>JF5
JF505
JF0</t>
  </si>
  <si>
    <t>BD48AI
BD48AI
BD48AI</t>
  </si>
  <si>
    <t>CE09H11
CE09H11
CE09H11</t>
  </si>
  <si>
    <t>78AH690
78AH690
78AH690</t>
  </si>
  <si>
    <t>14주 연기 요청</t>
  </si>
  <si>
    <t>DMKT2021636X00009
DMKT2021636X00010</t>
  </si>
  <si>
    <t>DR75155
DR75268</t>
  </si>
  <si>
    <t>EPDPLT2602255</t>
  </si>
  <si>
    <t>ECN2026030899</t>
  </si>
  <si>
    <t>DP 2020307
225/75R16C RA18 10 L B Q HK</t>
  </si>
  <si>
    <t>- 성형 다음날 아침 가류 계획 부탁드립니다. (몰드 예열 아침에 부탁드립니다.)
- 가류 입회하여 63KF → 55KF → 50KF 변경 예정입니다. 
- 현용 생산 중이면, 가류기 신고 후 시험용 제조하겠습니다.</t>
  </si>
  <si>
    <t>2026.04.08</t>
  </si>
  <si>
    <t>11021
11022</t>
  </si>
  <si>
    <t>26.02.26
26.02.26</t>
  </si>
  <si>
    <t>Y</t>
  </si>
  <si>
    <t>Ji-eun Kang</t>
  </si>
  <si>
    <t>1897</t>
  </si>
  <si>
    <t>[대전] 내구 성능 개선 : 가류 조건 효과 검증 #2</t>
  </si>
  <si>
    <t>DPKT2020307X00025
DPKT2020307X00026
DPKT2020307X00027</t>
  </si>
  <si>
    <t>20
20
12</t>
  </si>
  <si>
    <t>102986953~102987004</t>
  </si>
  <si>
    <t>225/75R16C
225/75R16C
225/75R16C</t>
  </si>
  <si>
    <t>RA18
RA18
RA18</t>
  </si>
  <si>
    <t>Q
Q
Q</t>
  </si>
  <si>
    <t>2140.0
2140.0
2140.0</t>
  </si>
  <si>
    <t>739.8
739.8
739.8</t>
  </si>
  <si>
    <t>9.5
9.5
9.5</t>
  </si>
  <si>
    <t>DR72632
DR72632
DR72632</t>
  </si>
  <si>
    <t>B1001,B1008
B1001,B1008
B1001,B1008</t>
  </si>
  <si>
    <t>178
178
178</t>
  </si>
  <si>
    <t>DN67668
DN67668
DN67668</t>
  </si>
  <si>
    <t>185
185
185</t>
  </si>
  <si>
    <t>155
155
155</t>
  </si>
  <si>
    <t>FY25553
FY25553
FY25553</t>
  </si>
  <si>
    <t>490
490
490</t>
  </si>
  <si>
    <t>1.6
1.6
1.6</t>
  </si>
  <si>
    <t>470
470
470</t>
  </si>
  <si>
    <t>FW01666
FW01666
FW01666</t>
  </si>
  <si>
    <t>ET10216
ET10216
ET10216</t>
  </si>
  <si>
    <t>660
660
660</t>
  </si>
  <si>
    <t>FR01272
FR01272
FR01272</t>
  </si>
  <si>
    <t>FHB0153
FHB0153
FHB0153</t>
  </si>
  <si>
    <t>ES20427
ES20427
ES20427</t>
  </si>
  <si>
    <t>FH24662
FH24662
FH24662</t>
  </si>
  <si>
    <t>GU29401
GU29401
GU29401</t>
  </si>
  <si>
    <t>GW66005
GW66005
GW66005</t>
  </si>
  <si>
    <t>BD315
BD315
BD315</t>
  </si>
  <si>
    <t>1285
1285
1285</t>
  </si>
  <si>
    <t>BD56BU
BD56BU
BD56BU</t>
  </si>
  <si>
    <t>Y
Y
Y</t>
  </si>
  <si>
    <t>CA04M18
55KFQ21
50KFT21</t>
  </si>
  <si>
    <t>63KF1093
55KF1269
50AF1299</t>
  </si>
  <si>
    <t>EPDPPC2602807</t>
  </si>
  <si>
    <t>ECN2026032303</t>
  </si>
  <si>
    <t>DP 1031799
225/60R18W XL H750 04 L B - HK</t>
  </si>
  <si>
    <t>19R93
19R94</t>
  </si>
  <si>
    <t>CQP84
CQP84</t>
  </si>
  <si>
    <t>DP)225/60R18W XL H750 X-Spec Issue [보강 Belt 최적화]</t>
  </si>
  <si>
    <t>DSKT1031799X00002
DSKT1031799X00003</t>
  </si>
  <si>
    <t>21
21</t>
  </si>
  <si>
    <t>102999452~102999493</t>
  </si>
  <si>
    <t>225/60R18W XL
225/60R18W XL</t>
  </si>
  <si>
    <t>H750
H750</t>
  </si>
  <si>
    <t>698
698</t>
  </si>
  <si>
    <t>722.7
722.7</t>
  </si>
  <si>
    <t>8.2
8.2</t>
  </si>
  <si>
    <t>DR73744
DR73744</t>
  </si>
  <si>
    <t>B1003,B1008
B1003,B1008</t>
  </si>
  <si>
    <t>184
184</t>
  </si>
  <si>
    <t>DN65841
DN65841</t>
  </si>
  <si>
    <t>155
155</t>
  </si>
  <si>
    <t>388
388</t>
  </si>
  <si>
    <t>FY24767
FY24767</t>
  </si>
  <si>
    <t>405
405</t>
  </si>
  <si>
    <t>FX26743
FX26743</t>
  </si>
  <si>
    <t>720
720</t>
  </si>
  <si>
    <t>FH23111
FHB0051</t>
  </si>
  <si>
    <t>FY23577
FY24198</t>
  </si>
  <si>
    <t>0.8
1.0</t>
  </si>
  <si>
    <t>FX27877
FX27877</t>
  </si>
  <si>
    <t>GU28822
GU28822</t>
  </si>
  <si>
    <t>GW21956
GW21956</t>
  </si>
  <si>
    <t>AT235
AT235</t>
  </si>
  <si>
    <t>1462
1462</t>
  </si>
  <si>
    <t>BE0545
BE0545</t>
  </si>
  <si>
    <t>CE09M11
CE09M11</t>
  </si>
  <si>
    <t>78AH674
78AH674</t>
  </si>
  <si>
    <t>EPDPPC2602849</t>
  </si>
  <si>
    <t>ECN2026032800</t>
  </si>
  <si>
    <t>DP 1023569
155/65R13T W429 04 L B - HK</t>
  </si>
  <si>
    <t>오버런 평가용, 정규스펙 동일</t>
  </si>
  <si>
    <t>13" 성형 설비 없음.</t>
  </si>
  <si>
    <t>2026.04.05</t>
  </si>
  <si>
    <t>17561
17562</t>
  </si>
  <si>
    <t>[DP] W429 155/65R13T X-spec issue</t>
  </si>
  <si>
    <t>DPKT1023569X00003</t>
  </si>
  <si>
    <t>103000901~103000916</t>
  </si>
  <si>
    <t>155/65R13T</t>
  </si>
  <si>
    <t>W429</t>
  </si>
  <si>
    <t>1490.0</t>
  </si>
  <si>
    <t>529.2</t>
  </si>
  <si>
    <t>DR72160</t>
  </si>
  <si>
    <t>DN66965</t>
  </si>
  <si>
    <t>B1005,B1006,B1007</t>
  </si>
  <si>
    <t>104</t>
  </si>
  <si>
    <t>FA29527</t>
  </si>
  <si>
    <t>FX28951</t>
  </si>
  <si>
    <t>FJ22678</t>
  </si>
  <si>
    <t>FX25989</t>
  </si>
  <si>
    <t>GU28567</t>
  </si>
  <si>
    <t>GW44004</t>
  </si>
  <si>
    <t>BC0440</t>
  </si>
  <si>
    <t>Daejeon Plant (DP)</t>
  </si>
  <si>
    <t>14" DS 생산 없음.</t>
  </si>
  <si>
    <t>EPDPPC2602688</t>
  </si>
  <si>
    <t>ECN2026031348</t>
  </si>
  <si>
    <t>DP 1026312
225/50R18V XL W330 04 L B - HK</t>
  </si>
  <si>
    <t>19E15
19E16</t>
  </si>
  <si>
    <t>P2000D/2 2P-&gt;1P 225/50R18V XL W330 X-Spec Issue</t>
  </si>
  <si>
    <t>DSKT1026312X00005</t>
  </si>
  <si>
    <t>102993055~102993066</t>
  </si>
  <si>
    <t>225/50R18V XL</t>
  </si>
  <si>
    <t>626</t>
  </si>
  <si>
    <t>DR75259</t>
  </si>
  <si>
    <t>DN68828</t>
  </si>
  <si>
    <t>366</t>
  </si>
  <si>
    <t>FD24382</t>
  </si>
  <si>
    <t>FHB0040</t>
  </si>
  <si>
    <t>FX26552</t>
  </si>
  <si>
    <t>78AH663</t>
  </si>
  <si>
    <t>EPDPPC2602838</t>
  </si>
  <si>
    <t>ECN2026032756</t>
  </si>
  <si>
    <t>DP 1031746
225/55R19V K135A 04 L B - HK</t>
  </si>
  <si>
    <t>22276
22277</t>
  </si>
  <si>
    <t>26.03.09
26.03.09</t>
  </si>
  <si>
    <t>[DS]225/55R19V K135A X-spec(1P-P1000 STUH)</t>
  </si>
  <si>
    <t>DSKT1031746X00002</t>
  </si>
  <si>
    <t>103000577~103000586</t>
  </si>
  <si>
    <t>DR71841</t>
  </si>
  <si>
    <t>DN66193</t>
  </si>
  <si>
    <t>78AH666</t>
  </si>
  <si>
    <t>EPDPPC2508847</t>
  </si>
  <si>
    <t>ECN2025112222</t>
  </si>
  <si>
    <t>DP 1035154
235/40ZR18Y XL K137 04 L B - HK</t>
  </si>
  <si>
    <t>OD 상한 : BDC 1875, 1880 적용</t>
  </si>
  <si>
    <t>4425</t>
  </si>
  <si>
    <t>24N31&lt;br/&gt;24N32</t>
  </si>
  <si>
    <t>042-724-1781</t>
  </si>
  <si>
    <t>(KP→DS)235/40ZR18Y XL K137 1035154 X02-Spec issue</t>
  </si>
  <si>
    <t>DSKT1035154X00002</t>
  </si>
  <si>
    <t>102897817~102897828</t>
  </si>
  <si>
    <t>643</t>
  </si>
  <si>
    <t>DR74079</t>
  </si>
  <si>
    <t>DN67967</t>
  </si>
  <si>
    <t>320</t>
  </si>
  <si>
    <t>FX26702</t>
  </si>
  <si>
    <t>FHB0116</t>
  </si>
  <si>
    <t>78AH672</t>
  </si>
  <si>
    <t>EPDPPC2602822</t>
  </si>
  <si>
    <t>ECN2026030656</t>
  </si>
  <si>
    <t>RR 개선용, 168도 가류 요청</t>
  </si>
  <si>
    <t>24680
24681</t>
  </si>
  <si>
    <t>[KP→DS] 205/55R16V K135 1027946 X07-Spec RR 개선용</t>
  </si>
  <si>
    <t>DSKT1027946X00007</t>
  </si>
  <si>
    <t>103000248~103000257</t>
  </si>
  <si>
    <t>DR75278</t>
  </si>
  <si>
    <t>CE01V11</t>
  </si>
  <si>
    <t>68AH700</t>
  </si>
  <si>
    <t>ECN2026032113</t>
    <phoneticPr fontId="161" type="noConversion"/>
  </si>
  <si>
    <r>
      <t>D</t>
    </r>
    <r>
      <rPr>
        <sz val="10"/>
        <color theme="1"/>
        <rFont val="맑은 고딕"/>
        <family val="2"/>
        <charset val="129"/>
        <scheme val="minor"/>
      </rPr>
      <t>R69209 -&gt; DN69663</t>
    </r>
    <phoneticPr fontId="161" type="noConversion"/>
  </si>
  <si>
    <t>G/T 상측 전사지 W72D</t>
    <phoneticPr fontId="162" type="noConversion"/>
  </si>
  <si>
    <t>전사지 W72D 변경</t>
    <phoneticPr fontId="161" type="noConversion"/>
  </si>
  <si>
    <t>DN67817 수정</t>
    <phoneticPr fontId="161" type="noConversion"/>
  </si>
  <si>
    <t>OKEY</t>
    <phoneticPr fontId="161" type="noConversion"/>
  </si>
  <si>
    <t>DN69701 -&gt; DN67817</t>
    <phoneticPr fontId="161" type="noConversion"/>
  </si>
  <si>
    <t>성형 Grouping
T/D Profile 설정 로직 변경 필요</t>
    <phoneticPr fontId="161" type="noConversion"/>
  </si>
  <si>
    <r>
      <t>1</t>
    </r>
    <r>
      <rPr>
        <sz val="10"/>
        <color theme="1"/>
        <rFont val="맑은 고딕"/>
        <family val="2"/>
        <charset val="129"/>
        <scheme val="minor"/>
      </rPr>
      <t>3" 성형 설비 없음. (Racing 생산 중)</t>
    </r>
    <phoneticPr fontId="161" type="noConversion"/>
  </si>
  <si>
    <t>14" DS 생산 없음.</t>
    <phoneticPr fontId="161" type="noConversion"/>
  </si>
  <si>
    <t>ECN2026033001</t>
    <phoneticPr fontId="161" type="noConversion"/>
  </si>
  <si>
    <t>ECN2026033002</t>
    <phoneticPr fontId="161" type="noConversion"/>
  </si>
  <si>
    <t>ECN2026033007</t>
    <phoneticPr fontId="161" type="noConversion"/>
  </si>
  <si>
    <t>ECN2026033008</t>
    <phoneticPr fontId="161" type="noConversion"/>
  </si>
  <si>
    <t>ETC</t>
    <phoneticPr fontId="161" type="noConversion"/>
  </si>
  <si>
    <t>04/06 월</t>
  </si>
  <si>
    <t>1038834
(1038835)</t>
  </si>
  <si>
    <t>04/07 화</t>
  </si>
  <si>
    <t>[정규용] 25GZ4 25GZ5
(개조중(미개조))</t>
  </si>
  <si>
    <t>BP05BP</t>
  </si>
  <si>
    <t>04/08 수</t>
  </si>
  <si>
    <t>Mold 대표 규격 10PR</t>
    <phoneticPr fontId="162" type="noConversion"/>
  </si>
  <si>
    <t>04/09 목</t>
  </si>
  <si>
    <t>1033066</t>
  </si>
  <si>
    <t>04/10 금</t>
  </si>
  <si>
    <t>[정규용] 22K75 22K76</t>
  </si>
  <si>
    <t>DN68408 수정
1031426 Tread Mold
03/26 생산 종료</t>
    <phoneticPr fontId="162" type="noConversion"/>
  </si>
  <si>
    <t>03/28 생산 종료
(S/W Insert 삭제 전 규격)</t>
    <phoneticPr fontId="162" type="noConversion"/>
  </si>
  <si>
    <t>265/45R19Y XL</t>
    <phoneticPr fontId="162" type="noConversion"/>
  </si>
  <si>
    <t>DN67817</t>
    <phoneticPr fontId="162" type="noConversion"/>
  </si>
  <si>
    <t>[정규용] 25H91 25H92</t>
  </si>
  <si>
    <t>강지은</t>
  </si>
  <si>
    <t>RA18</t>
  </si>
  <si>
    <t>DR72632</t>
  </si>
  <si>
    <t>DN67668</t>
  </si>
  <si>
    <t>FW01666</t>
  </si>
  <si>
    <t>FR01272</t>
  </si>
  <si>
    <t>[정규용] 11021 11022</t>
  </si>
  <si>
    <t>CA04M18</t>
  </si>
  <si>
    <t>GU29401</t>
  </si>
  <si>
    <t>BD315</t>
  </si>
  <si>
    <t>55KFQ21</t>
  </si>
  <si>
    <t>50KFT21</t>
  </si>
  <si>
    <t>215/65R17V</t>
  </si>
  <si>
    <t>Quality Imporvement</t>
  </si>
  <si>
    <t>DR71842</t>
  </si>
  <si>
    <t>DN67262</t>
  </si>
  <si>
    <t>FY24767</t>
  </si>
  <si>
    <t>FX22853</t>
  </si>
  <si>
    <t>FH23554</t>
  </si>
  <si>
    <t>FX26109</t>
  </si>
  <si>
    <t>[정규용] 22357 22358</t>
  </si>
  <si>
    <t>AT230+</t>
  </si>
  <si>
    <t>225/60R18W XL</t>
  </si>
  <si>
    <t>DR73744</t>
  </si>
  <si>
    <t>DN65841</t>
  </si>
  <si>
    <t>FX26743</t>
  </si>
  <si>
    <t>FH23111</t>
  </si>
  <si>
    <t>FX27877</t>
  </si>
  <si>
    <t>[정규용] 19R93 19R94</t>
  </si>
  <si>
    <t>FHB0051</t>
  </si>
  <si>
    <t>[정규용] 22276 22277</t>
  </si>
  <si>
    <t>구형준</t>
  </si>
  <si>
    <t>DR75155</t>
  </si>
  <si>
    <t>[정규용] 21583 21584 22C62 22C63
(개조중(미개조))</t>
  </si>
  <si>
    <t>T99</t>
  </si>
  <si>
    <t>DR75268</t>
  </si>
  <si>
    <t>RE/DS H153</t>
  </si>
  <si>
    <t>[정규용] 24680 24681</t>
  </si>
  <si>
    <t>RR 개선용, 168도 가류</t>
  </si>
  <si>
    <t>235/55R17V</t>
  </si>
  <si>
    <t>DR64846</t>
  </si>
  <si>
    <t>DN69569</t>
  </si>
  <si>
    <t>FY24809</t>
  </si>
  <si>
    <t>FH23996</t>
  </si>
  <si>
    <t>FX28277</t>
  </si>
  <si>
    <t>[정규용] 15270 15271
(개조중(미개조))</t>
  </si>
  <si>
    <t>AT225+</t>
  </si>
  <si>
    <t>[정규용] 19E15 19E16</t>
  </si>
  <si>
    <t>235/50R19V</t>
  </si>
  <si>
    <t>DR71906</t>
  </si>
  <si>
    <t>DN67906</t>
  </si>
  <si>
    <t>[정규용] 22304 22305</t>
  </si>
  <si>
    <t>BG06BP</t>
  </si>
  <si>
    <t>CE09H11</t>
  </si>
  <si>
    <t>245/45R19W</t>
  </si>
  <si>
    <t>DR71691</t>
  </si>
  <si>
    <t>DN68101</t>
  </si>
  <si>
    <t>FS00821</t>
  </si>
  <si>
    <r>
      <t xml:space="preserve">PBT 재현
(DH340, DH345)
Tread Side Mold 25411
</t>
    </r>
    <r>
      <rPr>
        <b/>
        <sz val="10"/>
        <color rgb="FFFF0000"/>
        <rFont val="맑은 고딕"/>
        <family val="3"/>
        <charset val="129"/>
      </rPr>
      <t>Beadring : BA18165SVA</t>
    </r>
    <phoneticPr fontId="162" type="noConversion"/>
  </si>
  <si>
    <r>
      <t xml:space="preserve">[정규용] 22467 </t>
    </r>
    <r>
      <rPr>
        <b/>
        <sz val="10"/>
        <rFont val="맑은 고딕"/>
        <family val="3"/>
        <charset val="129"/>
      </rPr>
      <t>22468</t>
    </r>
    <r>
      <rPr>
        <b/>
        <sz val="10"/>
        <color rgb="FFFF0000"/>
        <rFont val="맑은 고딕"/>
        <family val="3"/>
        <charset val="129"/>
      </rPr>
      <t xml:space="preserve">
(수리중)</t>
    </r>
    <phoneticPr fontId="162" type="noConversion"/>
  </si>
  <si>
    <t>몰드 교체 시 오전 예열
담당자 입회 예정
신설 가류기 배치
가류 코드 변경 예정
63KF → 55KF → 50KF
현용 BIC 1285</t>
    <phoneticPr fontId="162" type="noConversion"/>
  </si>
  <si>
    <t>BPT 평가 예정 
 몰드 교체 시 오전 예열
H107 C/C Turn-Up 68%</t>
    <phoneticPr fontId="162" type="noConversion"/>
  </si>
  <si>
    <r>
      <t>2</t>
    </r>
    <r>
      <rPr>
        <sz val="10"/>
        <color theme="1"/>
        <rFont val="맑은 고딕"/>
        <family val="2"/>
        <charset val="129"/>
        <scheme val="minor"/>
      </rPr>
      <t>1" 생산 설비 없음.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</si>
  <si>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1038838 : 21" 생산 설비 없음. (미반영)
</t>
    </r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: 2022529 : 성형일 변경 (Mold 입고 지연)</t>
    </r>
    <phoneticPr fontId="161" type="noConversion"/>
  </si>
  <si>
    <r>
      <rPr>
        <b/>
        <sz val="10"/>
        <color rgb="FF0000FF"/>
        <rFont val="맑은 고딕"/>
        <family val="3"/>
        <charset val="129"/>
      </rPr>
      <t>현용 BIC 1124</t>
    </r>
    <r>
      <rPr>
        <sz val="10"/>
        <rFont val="맑은 고딕"/>
        <family val="3"/>
        <charset val="129"/>
      </rPr>
      <t/>
    </r>
    <phoneticPr fontId="162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</si>
  <si>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rFont val="맑은 고딕"/>
        <family val="3"/>
        <charset val="129"/>
        <scheme val="minor"/>
      </rPr>
      <t xml:space="preserve"> 1038853 : 성형 Grouping (미반영)</t>
    </r>
    <phoneticPr fontId="161" type="noConversion"/>
  </si>
  <si>
    <t>04/11 토</t>
    <phoneticPr fontId="162" type="noConversion"/>
  </si>
  <si>
    <r>
      <t>1</t>
    </r>
    <r>
      <rPr>
        <sz val="10"/>
        <color theme="1"/>
        <rFont val="맑은 고딕"/>
        <family val="2"/>
        <charset val="129"/>
        <scheme val="minor"/>
      </rPr>
      <t>5주 진행 예정</t>
    </r>
    <phoneticPr fontId="161" type="noConversion"/>
  </si>
  <si>
    <t>[DP] 1035154 : 15주차 진행 예정
[DP] 계획 일정 변경</t>
    <phoneticPr fontId="161" type="noConversion"/>
  </si>
  <si>
    <t>15주 진행 예정</t>
    <phoneticPr fontId="161" type="noConversion"/>
  </si>
  <si>
    <t>[DP] 성형 계획 변경 (Mold 교체)</t>
    <phoneticPr fontId="161" type="noConversion"/>
  </si>
  <si>
    <t>04/04 토</t>
    <phoneticPr fontId="162" type="noConversion"/>
  </si>
  <si>
    <t>12주차 반영 완료</t>
    <phoneticPr fontId="161" type="noConversion"/>
  </si>
  <si>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color theme="1"/>
        <rFont val="맑은 고딕"/>
        <family val="3"/>
        <charset val="129"/>
        <scheme val="minor"/>
      </rPr>
      <t xml:space="preserve"> 1038585 : Comp'd 오사용 (일정 변경)
[DP] 계획 일정 변경</t>
    </r>
    <phoneticPr fontId="161" type="noConversion"/>
  </si>
  <si>
    <r>
      <t xml:space="preserve">[DP] 1023384 : 15주 진행 예정 (미반영)
</t>
    </r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rFont val="맑은 고딕"/>
        <family val="3"/>
        <charset val="129"/>
        <scheme val="minor"/>
      </rPr>
      <t xml:space="preserve"> 1035098 : 12주 진행 완료</t>
    </r>
    <phoneticPr fontId="161" type="noConversion"/>
  </si>
  <si>
    <t>2026-03-23</t>
  </si>
  <si>
    <t>2026030733</t>
  </si>
  <si>
    <t>2026030738</t>
  </si>
  <si>
    <t>2026030518</t>
  </si>
  <si>
    <t>2026031140</t>
  </si>
  <si>
    <t>HX205/75R16C          10RA58 LB---</t>
  </si>
  <si>
    <t>2026013812</t>
  </si>
  <si>
    <t>2026-03-24</t>
  </si>
  <si>
    <t>2026031213</t>
  </si>
  <si>
    <t>H164C</t>
  </si>
  <si>
    <t>HX195/60R16C          06RA58 LB---</t>
  </si>
  <si>
    <t>2026033004</t>
  </si>
  <si>
    <t>HX245/60R18V          04RA43 LB---</t>
  </si>
  <si>
    <t>1031424</t>
  </si>
  <si>
    <t>2026031646</t>
  </si>
  <si>
    <t>2026-03-25</t>
  </si>
  <si>
    <t>HX255/45R20V XL       04W340ALB---</t>
  </si>
  <si>
    <t>1037741</t>
  </si>
  <si>
    <t>2026021771</t>
  </si>
  <si>
    <t>2026022675</t>
  </si>
  <si>
    <t>HX235/55R19V          04RA43 LB---</t>
  </si>
  <si>
    <t>2026030997</t>
  </si>
  <si>
    <t>HX195/75R16C          10RA58 LB---</t>
  </si>
  <si>
    <t>2026030025</t>
  </si>
  <si>
    <t>2026-03-26</t>
  </si>
  <si>
    <t>HX215/65R16T          04LW71 LB---</t>
  </si>
  <si>
    <t>2026030104</t>
  </si>
  <si>
    <t>HX215/55R17V XL       04IH71 LB---</t>
  </si>
  <si>
    <t>2026033558</t>
  </si>
  <si>
    <t>2026-03-27</t>
  </si>
  <si>
    <t>HX250/640R18        RD04F200 LBG--</t>
  </si>
  <si>
    <t>2026022455</t>
  </si>
  <si>
    <t>HX280/680R18        RD04F200 LBG--</t>
  </si>
  <si>
    <t>2026022458</t>
  </si>
  <si>
    <t>HX215/75R16C          10RA58 LB---</t>
  </si>
  <si>
    <t>2026012469</t>
  </si>
  <si>
    <t>2026-03-28</t>
  </si>
  <si>
    <t>2026-03-29</t>
  </si>
  <si>
    <t>H144C</t>
  </si>
  <si>
    <t>04/07 화</t>
    <phoneticPr fontId="162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</si>
  <si>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rFont val="맑은 고딕"/>
        <family val="3"/>
        <charset val="129"/>
        <scheme val="minor"/>
      </rPr>
      <t xml:space="preserve"> 1033066 : 성형일 변경</t>
    </r>
    <phoneticPr fontId="161" type="noConversion"/>
  </si>
  <si>
    <r>
      <t>R</t>
    </r>
    <r>
      <rPr>
        <sz val="9"/>
        <color theme="1"/>
        <rFont val="맑은 고딕"/>
        <family val="3"/>
        <charset val="129"/>
        <scheme val="minor"/>
      </rPr>
      <t>acing 고무 오사용</t>
    </r>
    <phoneticPr fontId="161" type="noConversion"/>
  </si>
  <si>
    <t>Racing 고무 오사용</t>
    <phoneticPr fontId="161" type="noConversion"/>
  </si>
  <si>
    <t>12주 Comp'd 오사용 (시험용 고무 사용)</t>
    <phoneticPr fontId="162" type="noConversion"/>
  </si>
  <si>
    <t>Comp'd 오사용 (정규 고무 사용)</t>
    <phoneticPr fontId="162" type="noConversion"/>
  </si>
  <si>
    <t>12주 Comp'd 오사용</t>
    <phoneticPr fontId="161" type="noConversion"/>
  </si>
  <si>
    <t>X</t>
    <phoneticPr fontId="162" type="noConversion"/>
  </si>
  <si>
    <t>Mold 미입고 (14주 진행)</t>
    <phoneticPr fontId="162" type="noConversion"/>
  </si>
  <si>
    <t>13주 취소 규격</t>
    <phoneticPr fontId="162" type="noConversion"/>
  </si>
  <si>
    <t>Mold 미입고 (14주 진행 예정)</t>
    <phoneticPr fontId="161" type="noConversion"/>
  </si>
  <si>
    <t>13주 취소 규격</t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</si>
  <si>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 xml:space="preserve">[RE] </t>
    </r>
    <r>
      <rPr>
        <b/>
        <sz val="10"/>
        <rFont val="맑은 고딕"/>
        <family val="3"/>
        <charset val="129"/>
        <scheme val="minor"/>
      </rPr>
      <t xml:space="preserve">2022563 : Mold 미입고 </t>
    </r>
    <r>
      <rPr>
        <b/>
        <sz val="10"/>
        <color rgb="FFFF6600"/>
        <rFont val="맑은 고딕"/>
        <family val="3"/>
        <charset val="129"/>
        <scheme val="minor"/>
      </rPr>
      <t>(성형 취소)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</si>
  <si>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 xml:space="preserve">[RE] </t>
    </r>
    <r>
      <rPr>
        <b/>
        <sz val="10"/>
        <rFont val="맑은 고딕"/>
        <family val="3"/>
        <charset val="129"/>
        <scheme val="minor"/>
      </rPr>
      <t>2022563 : 13주 취소 규격</t>
    </r>
    <phoneticPr fontId="161" type="noConversion"/>
  </si>
  <si>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color theme="1"/>
        <rFont val="맑은 고딕"/>
        <family val="3"/>
        <charset val="129"/>
        <scheme val="minor"/>
      </rPr>
      <t xml:space="preserve"> 1038601 : 성형 계획 추가</t>
    </r>
    <phoneticPr fontId="161" type="noConversion"/>
  </si>
  <si>
    <t>21" 생산 설비 없음. (03/26~)</t>
  </si>
  <si>
    <t>PPDPPC2603054</t>
  </si>
  <si>
    <t>ECN2026033695</t>
  </si>
  <si>
    <t>25GZ6
25GZ7</t>
  </si>
  <si>
    <t>[DS] 245/45R19Y XL IH01 T-SPEC 발행</t>
  </si>
  <si>
    <t>DSKT1038832T00000</t>
  </si>
  <si>
    <t>588</t>
  </si>
  <si>
    <t>DN69736</t>
  </si>
  <si>
    <t>FS00823</t>
  </si>
  <si>
    <t>PPDPPC2602929</t>
  </si>
  <si>
    <t>ECN2026032812</t>
  </si>
  <si>
    <t>25G32
25G33</t>
  </si>
  <si>
    <t>26.03.19
26.03.19</t>
  </si>
  <si>
    <t>(KP→DM) 245-45R20V XL W340 1037804 T-Spec Issue</t>
  </si>
  <si>
    <t>DMKT1037804T00000</t>
  </si>
  <si>
    <t>DN69707</t>
  </si>
  <si>
    <t>362</t>
  </si>
  <si>
    <t>78AH709</t>
  </si>
  <si>
    <t>PPDPPC2602985</t>
  </si>
  <si>
    <t>ECN2026033378</t>
  </si>
  <si>
    <t>[DS)235/55R20V RA43 T-spec Issue (P2000D/2)]</t>
  </si>
  <si>
    <t>DSKT1035083T00005</t>
  </si>
  <si>
    <t>DN69714</t>
  </si>
  <si>
    <t>FHB0097</t>
  </si>
  <si>
    <t>78AH742</t>
  </si>
  <si>
    <t>PPDPPC2602831</t>
  </si>
  <si>
    <t>ECN2026030441</t>
  </si>
  <si>
    <t>DP 1030686
255/50ZR20W XL LH01 04 L B - LF</t>
  </si>
  <si>
    <t>4월 5일까지 금산에서 정규 생산 예정.</t>
  </si>
  <si>
    <t>21E50&lt;br/&gt;21E51</t>
  </si>
  <si>
    <t>(KP→DM) 255/50ZR20W XL LH01 1030686 T00-Spec Issue.</t>
  </si>
  <si>
    <t>DMKT1030686T00000</t>
  </si>
  <si>
    <t>255/50ZR20W XL</t>
  </si>
  <si>
    <t>DR74970</t>
  </si>
  <si>
    <t>DN69699</t>
  </si>
  <si>
    <t>FD24350</t>
  </si>
  <si>
    <t>PPDPPC2602832</t>
  </si>
  <si>
    <t>ECN2026032556</t>
  </si>
  <si>
    <t>(IP→DS) 225/55R19V LH01 1023959→1038787 T00-Spec Issue</t>
  </si>
  <si>
    <t>DSKT1038787T00000</t>
  </si>
  <si>
    <t>DR75279</t>
  </si>
  <si>
    <t>78AH632</t>
  </si>
  <si>
    <t>PPDPPC2603006</t>
  </si>
  <si>
    <t>ECN2026033450</t>
  </si>
  <si>
    <t>(KP→DP) 175/70R14T LH41 T01-Spec issue</t>
  </si>
  <si>
    <t>DPKT1019792T00001</t>
  </si>
  <si>
    <t>DR75307</t>
  </si>
  <si>
    <t>DN69718</t>
  </si>
  <si>
    <t>PPDPPC2603022</t>
  </si>
  <si>
    <t>ECN2026033512</t>
  </si>
  <si>
    <t>22M67
22M68</t>
  </si>
  <si>
    <t>(KP→DM) 275/55R20T RF12 T-spec</t>
  </si>
  <si>
    <t>DMKT1033019T00000</t>
  </si>
  <si>
    <t>830</t>
  </si>
  <si>
    <t>DN69720</t>
  </si>
  <si>
    <t>FY25112</t>
  </si>
  <si>
    <t>FR00875</t>
  </si>
  <si>
    <t>PPDPPC2603034</t>
  </si>
  <si>
    <t>ECN2026030655</t>
  </si>
  <si>
    <t>몰드 Norm 각인 추가 (개조중)</t>
  </si>
  <si>
    <t>24892
24893</t>
  </si>
  <si>
    <t>(KP→DS) 245/45R18W XL K135 1027947 T00-spec issue</t>
  </si>
  <si>
    <t>DSKT1027947T00000</t>
  </si>
  <si>
    <t>598</t>
  </si>
  <si>
    <t>DN69458</t>
  </si>
  <si>
    <t>PPDPLT2602800</t>
  </si>
  <si>
    <t>ECN2026030483</t>
  </si>
  <si>
    <t>2026.04.20</t>
  </si>
  <si>
    <t>(JS→DS) [225/75R16C] [RA58] [2022144→2022631] T01-spec issue</t>
  </si>
  <si>
    <t>DSKT2022631T00001</t>
  </si>
  <si>
    <t>DN69695</t>
  </si>
  <si>
    <t>CE09K18</t>
  </si>
  <si>
    <t>78AH1083</t>
  </si>
  <si>
    <t>PPDPPC2603050</t>
  </si>
  <si>
    <t>ECN2026033701</t>
  </si>
  <si>
    <t>DP 1031425
235/55R18V RA43 04 L B 3 HK</t>
  </si>
  <si>
    <t>21X88
21X89</t>
  </si>
  <si>
    <t>[DP]235/55R18V RA43 T-Spec(P2000)</t>
  </si>
  <si>
    <t>DSKT1031425T00012</t>
  </si>
  <si>
    <t>235/55R18V</t>
  </si>
  <si>
    <t>708</t>
  </si>
  <si>
    <t>2070.0</t>
  </si>
  <si>
    <t>712.2</t>
  </si>
  <si>
    <t>DN69735</t>
  </si>
  <si>
    <t>408</t>
  </si>
  <si>
    <t>FD24289</t>
  </si>
  <si>
    <t>GU28994</t>
  </si>
  <si>
    <t>78AH667</t>
  </si>
  <si>
    <t>PPDPPC2603040</t>
  </si>
  <si>
    <t>ECN2026033675</t>
  </si>
  <si>
    <t>DSKT1023384T00016</t>
  </si>
  <si>
    <t>DN69734</t>
  </si>
  <si>
    <t>Capa. Over</t>
    <phoneticPr fontId="161" type="noConversion"/>
  </si>
  <si>
    <t>[DP] 1035154 : 성형일 연기 (미반영)</t>
    <phoneticPr fontId="161" type="noConversion"/>
  </si>
  <si>
    <t>21" 생산 설비 없음.</t>
  </si>
  <si>
    <t>602
590</t>
  </si>
  <si>
    <t>DN69468
DN67757</t>
  </si>
  <si>
    <t>362
360</t>
  </si>
  <si>
    <t>-
FN00345</t>
  </si>
  <si>
    <t>EPDPPC2603059</t>
  </si>
  <si>
    <t>ECN2026033669</t>
  </si>
  <si>
    <t>19N15
19N18
19N19
22965</t>
  </si>
  <si>
    <t>48L
48L
48L
48L</t>
  </si>
  <si>
    <t>26.01.30
26.01.30
26.01.30
-</t>
  </si>
  <si>
    <t>26.01.30
26.01.30
26.01.30
26.01.26</t>
  </si>
  <si>
    <t>KP→DM 245/50R20V H452 1022658 X02-Spec Issue.</t>
  </si>
  <si>
    <t>DMKT1022658X00002</t>
  </si>
  <si>
    <t>103008898~103008907</t>
  </si>
  <si>
    <t>DN69737</t>
  </si>
  <si>
    <t>EPDPPC2602994</t>
  </si>
  <si>
    <t>ECN2026033225</t>
  </si>
  <si>
    <t>DP 1027041
205/60R16H K435 04 L B X HK</t>
  </si>
  <si>
    <t>17952
20510
20A21
20A22</t>
  </si>
  <si>
    <t>42M
42M
42M
42M</t>
  </si>
  <si>
    <t>-
-
26.02.06
26.02.06</t>
  </si>
  <si>
    <t>-
-
26.02.09
26.02.09</t>
  </si>
  <si>
    <t>-
26.03.06
26.02.09
26.02.09</t>
  </si>
  <si>
    <t>CQP25</t>
  </si>
  <si>
    <t>JANGHAN LEE</t>
  </si>
  <si>
    <t>042-724-1415</t>
  </si>
  <si>
    <t>(DS) 205/60R16H K435 1027041 X05-Spec Issue</t>
  </si>
  <si>
    <t>DSKT1027041X00005</t>
  </si>
  <si>
    <t>103006984~103006993</t>
  </si>
  <si>
    <t>205/60R16H</t>
  </si>
  <si>
    <t>X</t>
  </si>
  <si>
    <t>654.6</t>
  </si>
  <si>
    <t>DR70937</t>
  </si>
  <si>
    <t>DN69602</t>
  </si>
  <si>
    <t>FY24750</t>
  </si>
  <si>
    <t>GU29682</t>
  </si>
  <si>
    <t>AD215</t>
  </si>
  <si>
    <t>CE04H16</t>
  </si>
  <si>
    <t>63DH987</t>
  </si>
  <si>
    <t>EPDPPC2602907</t>
  </si>
  <si>
    <t>ECN2026032628</t>
  </si>
  <si>
    <t>DP 1031413
255/50R20V XL RA43 04 L B - HK</t>
  </si>
  <si>
    <t>21W54&lt;br/&gt;21W55</t>
  </si>
  <si>
    <t>(KP→DM) 255-50R20V XL RA43 1031413</t>
  </si>
  <si>
    <t>2026-11R01105-10401-0010</t>
  </si>
  <si>
    <t>21012045</t>
  </si>
  <si>
    <t>DMKT1031413X00001
DMKT1031413X00002</t>
  </si>
  <si>
    <t>103003082~103003101</t>
  </si>
  <si>
    <t>255/50R20V XL
255/50R20V XL</t>
  </si>
  <si>
    <t>RA43
RA43</t>
  </si>
  <si>
    <t>718
718</t>
  </si>
  <si>
    <t>2205.0
2205.0</t>
  </si>
  <si>
    <t>757.2
757.2</t>
  </si>
  <si>
    <t>8.4
8.4</t>
  </si>
  <si>
    <t>DR74994
DR74994</t>
  </si>
  <si>
    <t>224
224</t>
  </si>
  <si>
    <t>272
272</t>
  </si>
  <si>
    <t>DN69705
DN69705</t>
  </si>
  <si>
    <t>418
418</t>
  </si>
  <si>
    <t>FY25095
FY25095</t>
  </si>
  <si>
    <t>435
435</t>
  </si>
  <si>
    <t>FX28696
FX28696</t>
  </si>
  <si>
    <t>ET10416
ET10416</t>
  </si>
  <si>
    <t>FD24363
FD24363</t>
  </si>
  <si>
    <t>500
500</t>
  </si>
  <si>
    <t>FH23533
FH23571</t>
  </si>
  <si>
    <t>27
24</t>
  </si>
  <si>
    <t>FX27899
FX27881</t>
  </si>
  <si>
    <t>GU29032
GU29032</t>
  </si>
  <si>
    <t>BG42BP
BG42BP</t>
  </si>
  <si>
    <t>CE09W12
CE09W12</t>
  </si>
  <si>
    <t>78AH764
78AH764</t>
  </si>
  <si>
    <t>EPDPPC2602974</t>
  </si>
  <si>
    <t>ECN2026022849</t>
  </si>
  <si>
    <t>23K16
23K17</t>
  </si>
  <si>
    <t>25.12.16
25.12.16</t>
  </si>
  <si>
    <t>[DS] 225/65R17H RA43 X-SPEC_LTUH field test 3</t>
  </si>
  <si>
    <t>DSKT1035099X00004</t>
  </si>
  <si>
    <t>103005217~103005270</t>
  </si>
  <si>
    <t>768</t>
  </si>
  <si>
    <t>DN68990</t>
  </si>
  <si>
    <t>FX22862</t>
  </si>
  <si>
    <t>GU28468</t>
  </si>
  <si>
    <t>CA09V12</t>
  </si>
  <si>
    <t>78BA758</t>
  </si>
  <si>
    <t>2135.0
2135.0
2135.0</t>
  </si>
  <si>
    <t>EPDPPC2602894</t>
  </si>
  <si>
    <t>ECN2026033009</t>
  </si>
  <si>
    <t>DP 1033334
245/45R19V IW01 04 L B 6 HK</t>
  </si>
  <si>
    <t>21W85
21W86</t>
  </si>
  <si>
    <t>25.10.21
25.11.24</t>
  </si>
  <si>
    <t>25.10.21
25.11.25</t>
  </si>
  <si>
    <t>25.10.21
25.11.26</t>
  </si>
  <si>
    <t>[P1500 to P1000 STUH] DS1033334_245/45R19V_IW01_LB6HK X-spec</t>
  </si>
  <si>
    <t>DSKT1033334X00004</t>
  </si>
  <si>
    <t>103002629~103002638</t>
  </si>
  <si>
    <t>245/45R19V</t>
  </si>
  <si>
    <t>698.6</t>
  </si>
  <si>
    <t>DR73150</t>
  </si>
  <si>
    <t>DN68218</t>
  </si>
  <si>
    <t>EPDPPC2602895</t>
  </si>
  <si>
    <t>ECN2026033010</t>
  </si>
  <si>
    <t>DP 1038396
225/55R19V LK12A 04 L B - LF</t>
  </si>
  <si>
    <t>25W22
25W23</t>
  </si>
  <si>
    <t>25.08.26
25.08.26</t>
  </si>
  <si>
    <t>[P1500 to P1000 STUH] DS1038396_225/55R19V_LK12A_LB-LF X-spec</t>
  </si>
  <si>
    <t>DSKT1038396X00001</t>
  </si>
  <si>
    <t>103002639~103002648</t>
  </si>
  <si>
    <t>LK12A</t>
  </si>
  <si>
    <t>2125.0</t>
  </si>
  <si>
    <t>DR74929</t>
  </si>
  <si>
    <t>B1004,B1008</t>
  </si>
  <si>
    <t>DN69371</t>
  </si>
  <si>
    <t>FX22913</t>
  </si>
  <si>
    <t>CE01L12</t>
  </si>
  <si>
    <t>68AH728</t>
  </si>
  <si>
    <t>EPDPPC2603052</t>
  </si>
  <si>
    <t>ECN2026033694</t>
  </si>
  <si>
    <t>DP 1019653
205/60R16H K435 04 L B T HK</t>
  </si>
  <si>
    <t>16086
17285</t>
  </si>
  <si>
    <t>25.12.01
25.10.03</t>
  </si>
  <si>
    <t>CQP27</t>
  </si>
  <si>
    <t>[DS]205/60R16H K435 X-spec(JF535 to JF0)</t>
  </si>
  <si>
    <t>DSKT1019653X00069</t>
  </si>
  <si>
    <t>103008597~103008606</t>
  </si>
  <si>
    <t>1910.0</t>
  </si>
  <si>
    <t>DR75228</t>
  </si>
  <si>
    <t>DN69409</t>
  </si>
  <si>
    <t>FX26700</t>
  </si>
  <si>
    <t>FHB0014</t>
  </si>
  <si>
    <t>CA04W14</t>
  </si>
  <si>
    <t>63KF884</t>
  </si>
  <si>
    <t>DN69362 수정</t>
    <phoneticPr fontId="161" type="noConversion"/>
  </si>
  <si>
    <t>DN68218 -&gt; DN67653</t>
    <phoneticPr fontId="161" type="noConversion"/>
  </si>
  <si>
    <r>
      <t>O</t>
    </r>
    <r>
      <rPr>
        <sz val="10"/>
        <color theme="1"/>
        <rFont val="맑은 고딕"/>
        <family val="2"/>
        <charset val="129"/>
        <scheme val="minor"/>
      </rPr>
      <t>KEY</t>
    </r>
    <phoneticPr fontId="161" type="noConversion"/>
  </si>
  <si>
    <t>DN69468 수정</t>
    <phoneticPr fontId="161" type="noConversion"/>
  </si>
  <si>
    <t>OKEY</t>
    <phoneticPr fontId="161" type="noConversion"/>
  </si>
  <si>
    <t>DN69714 -&gt; DN68669</t>
    <phoneticPr fontId="161" type="noConversion"/>
  </si>
  <si>
    <t>* T/D '25년 기제작 비율 43.4%</t>
    <phoneticPr fontId="161" type="noConversion"/>
  </si>
  <si>
    <t>이장한</t>
  </si>
  <si>
    <t>04/13 월</t>
  </si>
  <si>
    <t>P25</t>
  </si>
  <si>
    <t>[정규용] 17952 20510 20A21 20A22</t>
  </si>
  <si>
    <t>가류 신고</t>
  </si>
  <si>
    <t>[정규용] 25W22 25W23</t>
  </si>
  <si>
    <t>04/14 화</t>
  </si>
  <si>
    <t>[정규용] 23K16 23K17</t>
  </si>
  <si>
    <t>[정규용] 19N15 19N18 19N19 22965</t>
  </si>
  <si>
    <t>백인재</t>
  </si>
  <si>
    <t>04/15 수</t>
  </si>
  <si>
    <t>[정규용] 17561 17562</t>
  </si>
  <si>
    <t>235/75R15T XL</t>
  </si>
  <si>
    <t>DR69621</t>
  </si>
  <si>
    <t>DN64418</t>
  </si>
  <si>
    <t>FY23981</t>
  </si>
  <si>
    <t>FX26744</t>
  </si>
  <si>
    <t>FH23568</t>
  </si>
  <si>
    <t>FX27867</t>
  </si>
  <si>
    <t>[정규용] 20Z66 20Z67
(개조중(미개조))</t>
  </si>
  <si>
    <t>GU28898</t>
  </si>
  <si>
    <t>FHB0052</t>
  </si>
  <si>
    <t>DR74994</t>
  </si>
  <si>
    <t>DN69705</t>
  </si>
  <si>
    <t>FD24363</t>
  </si>
  <si>
    <t>[정규용] 21W54 21W55
(금산공장)</t>
  </si>
  <si>
    <t>BG42BP</t>
  </si>
  <si>
    <t>DN69362 수정</t>
  </si>
  <si>
    <t>04/16 목</t>
  </si>
  <si>
    <t>DN67653</t>
  </si>
  <si>
    <t>[정규용] 21W85 21W86</t>
  </si>
  <si>
    <t>04/17 금</t>
  </si>
  <si>
    <t>P27</t>
  </si>
  <si>
    <t>[정규용] 16086 17285</t>
  </si>
  <si>
    <r>
      <t xml:space="preserve">오버런 평가용(정규 동일)
</t>
    </r>
    <r>
      <rPr>
        <b/>
        <sz val="10"/>
        <color rgb="FF0000FF"/>
        <rFont val="맑은 고딕"/>
        <family val="3"/>
        <charset val="129"/>
      </rPr>
      <t>BIC 1044 확인</t>
    </r>
    <phoneticPr fontId="162" type="noConversion"/>
  </si>
  <si>
    <t>[정규용] 22M67 22M68</t>
  </si>
  <si>
    <t>1038832
(1038833)</t>
  </si>
  <si>
    <t>245/45R19Y XL</t>
    <phoneticPr fontId="162" type="noConversion"/>
  </si>
  <si>
    <t>[정규용] 25GZ6 25GZ7
(개조중(미개조))</t>
  </si>
  <si>
    <t>CE09W11</t>
    <phoneticPr fontId="162" type="noConversion"/>
  </si>
  <si>
    <t>DN69468 수정</t>
    <phoneticPr fontId="162" type="noConversion"/>
  </si>
  <si>
    <t>1038787</t>
  </si>
  <si>
    <t>[정규용] 25EM2 25EM3
(개조중(미개조))</t>
  </si>
  <si>
    <t>1037804</t>
  </si>
  <si>
    <t>[정규용] 25G32 25G33
(개조중)</t>
  </si>
  <si>
    <t>1035083</t>
  </si>
  <si>
    <t>235/55R20V</t>
    <phoneticPr fontId="162" type="noConversion"/>
  </si>
  <si>
    <t>T05</t>
  </si>
  <si>
    <t>DN68669</t>
    <phoneticPr fontId="162" type="noConversion"/>
  </si>
  <si>
    <t>[정규용] 23K20 23K21
(개조중, 미반출)</t>
    <phoneticPr fontId="162" type="noConversion"/>
  </si>
  <si>
    <t>1027947</t>
  </si>
  <si>
    <t>[정규용] 24892 24893
(개조중(미개조))</t>
  </si>
  <si>
    <t>610.8</t>
  </si>
  <si>
    <t>276.8</t>
  </si>
  <si>
    <t>20260227</t>
  </si>
  <si>
    <t>20260301</t>
  </si>
  <si>
    <t>20260304</t>
  </si>
  <si>
    <t>20260305</t>
  </si>
  <si>
    <t>8.52</t>
  </si>
  <si>
    <t>8.49</t>
  </si>
  <si>
    <t>675.8</t>
  </si>
  <si>
    <t>271.5</t>
  </si>
  <si>
    <t>8.28</t>
  </si>
  <si>
    <t>8.25</t>
  </si>
  <si>
    <t>20260312</t>
  </si>
  <si>
    <t>20260306</t>
  </si>
  <si>
    <t>DPK2026-00674</t>
  </si>
  <si>
    <t>20260313</t>
  </si>
  <si>
    <t>20260322</t>
  </si>
  <si>
    <t>DPK2026-00629</t>
  </si>
  <si>
    <t>20260226</t>
  </si>
  <si>
    <t>DPK2026-00666</t>
  </si>
  <si>
    <t>20260309</t>
  </si>
  <si>
    <t>DPK2026-00657</t>
  </si>
  <si>
    <t>20260317</t>
  </si>
  <si>
    <t>DPK2026-00640</t>
  </si>
  <si>
    <t>20260303</t>
  </si>
  <si>
    <t>DPK2026-00731</t>
  </si>
  <si>
    <t>DPK2026-00643</t>
  </si>
  <si>
    <t>DPK2026-00850</t>
  </si>
  <si>
    <t>20260323</t>
  </si>
  <si>
    <t>20260326</t>
  </si>
  <si>
    <t>DPK2026-00706</t>
  </si>
  <si>
    <t>DPK2026-00692</t>
  </si>
  <si>
    <t>DPK2026-00761</t>
  </si>
  <si>
    <t>KT1038859T00000</t>
  </si>
  <si>
    <t>DPK2026-00830</t>
  </si>
  <si>
    <t>20260324</t>
  </si>
  <si>
    <t>20260325</t>
  </si>
  <si>
    <t>20260327</t>
  </si>
  <si>
    <t>KT2022628T00000</t>
  </si>
  <si>
    <t>DPK2026-00790</t>
  </si>
  <si>
    <t>20260331</t>
  </si>
  <si>
    <t>KT1037465T00003</t>
  </si>
  <si>
    <t>DPK2026-00778</t>
  </si>
  <si>
    <t>KT1035157T00000</t>
  </si>
  <si>
    <t>DPK2026-00842</t>
  </si>
  <si>
    <t>23</t>
  </si>
  <si>
    <t>KT2022670T00000</t>
  </si>
  <si>
    <t>DPK2026-00880</t>
  </si>
  <si>
    <t>KT2022630T00000</t>
  </si>
  <si>
    <t>DPK2026-00835</t>
  </si>
  <si>
    <t>Summery</t>
  </si>
  <si>
    <t>KT1031414T00000</t>
  </si>
  <si>
    <t>DPK2026-00817</t>
  </si>
  <si>
    <t>KT1037387T00002</t>
  </si>
  <si>
    <t>DPK2026-00775</t>
  </si>
  <si>
    <t>KT1019792T00000</t>
  </si>
  <si>
    <t>DPK2026-00901</t>
  </si>
  <si>
    <t>KT1038860T00000</t>
  </si>
  <si>
    <t>KT2022682T00000</t>
  </si>
  <si>
    <t>DPK2026-01061</t>
  </si>
  <si>
    <t>KT1037805T00000</t>
  </si>
  <si>
    <t>DPK2026-00956</t>
  </si>
  <si>
    <t>KT1037667T00000</t>
  </si>
  <si>
    <t>DPK2026-01009</t>
  </si>
  <si>
    <t>KT2022659T00000</t>
  </si>
  <si>
    <t>KT1035096T00002</t>
  </si>
  <si>
    <t>KT2022575T00000</t>
  </si>
  <si>
    <t>DPK2026-00992</t>
  </si>
  <si>
    <t>KT2022571T00000</t>
  </si>
  <si>
    <t>KT2022662T00000</t>
  </si>
  <si>
    <t>KT2022625T00000</t>
  </si>
  <si>
    <t>ECN2026031262</t>
  </si>
  <si>
    <t>KT1035098T00009</t>
  </si>
  <si>
    <t>KT2022657T00000</t>
  </si>
  <si>
    <t>KT1029425T00010</t>
  </si>
  <si>
    <t>DPK2026-01044</t>
  </si>
  <si>
    <t>KT1038588T00000</t>
  </si>
  <si>
    <t>KT2022661T00000</t>
  </si>
  <si>
    <t>KT1038590T00000</t>
  </si>
  <si>
    <t>KT2022673T00000</t>
  </si>
  <si>
    <t>3월</t>
    <phoneticPr fontId="161" type="noConversion"/>
  </si>
  <si>
    <t>RE/DS H186</t>
    <phoneticPr fontId="162" type="noConversion"/>
  </si>
  <si>
    <t>[정규용] 24N31 24N32
(금산공장)</t>
  </si>
  <si>
    <t>OD 상한 : BDC 1875, 1880 적용
Aramid JLB</t>
  </si>
  <si>
    <t>[DP] 1035154 : 계획 추가</t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</si>
  <si>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rFont val="맑은 고딕"/>
        <family val="3"/>
        <charset val="129"/>
        <scheme val="minor"/>
      </rPr>
      <t xml:space="preserve"> 1019792 : Mold 수리 불가 (미반영)</t>
    </r>
    <phoneticPr fontId="161" type="noConversion"/>
  </si>
  <si>
    <t>Mold 노후화 (수리 불가)</t>
    <phoneticPr fontId="161" type="noConversion"/>
  </si>
  <si>
    <t>-</t>
    <phoneticPr fontId="161" type="noConversion"/>
  </si>
  <si>
    <t>Tread Mold 정규 사용 중 (Tread Mold 미기입), DS 정규 적용</t>
    <phoneticPr fontId="161" type="noConversion"/>
  </si>
  <si>
    <t>설계기술</t>
    <phoneticPr fontId="162" type="noConversion"/>
  </si>
  <si>
    <t>2026-03-30</t>
  </si>
  <si>
    <t>HX275/45R20V XL       04W340ALB---</t>
  </si>
  <si>
    <t>1037798</t>
  </si>
  <si>
    <t>2026022630</t>
  </si>
  <si>
    <t>HXLT275/55R20         08PC05 LB---</t>
  </si>
  <si>
    <t>2022673</t>
  </si>
  <si>
    <t>2026020732</t>
  </si>
  <si>
    <t>H143C</t>
  </si>
  <si>
    <t>2026-03-31</t>
  </si>
  <si>
    <t>2026031049</t>
  </si>
  <si>
    <t>2026-04-01</t>
  </si>
  <si>
    <t>2026-04-02</t>
  </si>
  <si>
    <t>HX205/65R16H          04H745 LB---</t>
  </si>
  <si>
    <t>1020581</t>
  </si>
  <si>
    <t>2026011497</t>
  </si>
  <si>
    <t>HX225/60R18T          04RW10 LB---</t>
  </si>
  <si>
    <t>1023385</t>
  </si>
  <si>
    <t>2026030705</t>
  </si>
  <si>
    <t>2026-04-03</t>
  </si>
  <si>
    <t>HX225/45R17W XL       04K135 LB---</t>
  </si>
  <si>
    <t>1028488</t>
  </si>
  <si>
    <t>2026030432</t>
  </si>
  <si>
    <t>HX235/60R18V XL       04RA43 LB3--</t>
  </si>
  <si>
    <t>1032440</t>
  </si>
  <si>
    <t>2026040242</t>
  </si>
  <si>
    <t>HX225/75R16C          10RA58 LB---</t>
  </si>
  <si>
    <t>2022660</t>
  </si>
  <si>
    <t>2026020773</t>
  </si>
  <si>
    <t>2026-04-04</t>
  </si>
  <si>
    <t>2026-04-05</t>
  </si>
  <si>
    <t>2026033675</t>
  </si>
  <si>
    <t>16주차 진행</t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</si>
  <si>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rFont val="맑은 고딕"/>
        <family val="3"/>
        <charset val="129"/>
        <scheme val="minor"/>
      </rPr>
      <t xml:space="preserve"> 1030686 : 16주차 진행 (미반영)</t>
    </r>
    <phoneticPr fontId="161" type="noConversion"/>
  </si>
  <si>
    <t>EPDPPC2602224</t>
  </si>
  <si>
    <t>ECN2026030776</t>
  </si>
  <si>
    <t>DP 1037544
180/625R17        RD SR20A 04 L B A HL</t>
  </si>
  <si>
    <t>1825</t>
  </si>
  <si>
    <t>25U30</t>
  </si>
  <si>
    <t>25.09.30</t>
  </si>
  <si>
    <t>25.10.01</t>
  </si>
  <si>
    <t>25.12.05</t>
  </si>
  <si>
    <t>CQF65</t>
  </si>
  <si>
    <t>[DP] SR20A 180/625R17 RD HL X00</t>
  </si>
  <si>
    <t>DPKT1037544X00000</t>
  </si>
  <si>
    <t>102986152~102986161</t>
  </si>
  <si>
    <t>180/625R17        RD</t>
  </si>
  <si>
    <t>SR20A</t>
  </si>
  <si>
    <t>1762.0</t>
  </si>
  <si>
    <t>617</t>
  </si>
  <si>
    <t>10.2</t>
  </si>
  <si>
    <t>DR75346</t>
  </si>
  <si>
    <t>DN69657</t>
  </si>
  <si>
    <t>FA29610</t>
  </si>
  <si>
    <t>FX31427</t>
  </si>
  <si>
    <t>FX31485</t>
  </si>
  <si>
    <t>GU29384</t>
  </si>
  <si>
    <t>EPDPPC2602225</t>
  </si>
  <si>
    <t>ECN2026030777</t>
  </si>
  <si>
    <t>DP 1037545
180/625R17        RD SR20A 04 L B A HR</t>
  </si>
  <si>
    <t>25U31</t>
  </si>
  <si>
    <t>[DP] SR20A 180/625R17 RD HR X00</t>
  </si>
  <si>
    <t>DPKT1037545X00000</t>
  </si>
  <si>
    <t>102986162~102986171</t>
  </si>
  <si>
    <t>EPDPPC2603116</t>
  </si>
  <si>
    <t>ECN2026033791</t>
  </si>
  <si>
    <t>DP 1038868
250/645R16 Z217 04 L B G HK</t>
  </si>
  <si>
    <t>1726</t>
  </si>
  <si>
    <t>26495</t>
  </si>
  <si>
    <t>26.03.16</t>
  </si>
  <si>
    <t>26.03.19</t>
  </si>
  <si>
    <t>26.03.23</t>
  </si>
  <si>
    <t>CQF53
CQF55</t>
  </si>
  <si>
    <t>2026 대전 대경 Formula 3 전륜 250/645R16 Z217 시험용 1차 스펙 발행(실차평가용)</t>
  </si>
  <si>
    <t>DPKT1038868X00000
DPKT1038868X00001</t>
  </si>
  <si>
    <t>103012960~103012983</t>
  </si>
  <si>
    <t>250/645R16
250/645R16</t>
  </si>
  <si>
    <t>Z217
Z217</t>
  </si>
  <si>
    <t>1886.0
1886.0</t>
  </si>
  <si>
    <t>639
639</t>
  </si>
  <si>
    <t>5.5
5.5</t>
  </si>
  <si>
    <t>DR75331
DR75332</t>
  </si>
  <si>
    <t>DN69775
DN69775</t>
  </si>
  <si>
    <t>165
165</t>
  </si>
  <si>
    <t>FR04020
FR04020</t>
  </si>
  <si>
    <t>665
665</t>
  </si>
  <si>
    <t>FX29563
FX29563</t>
  </si>
  <si>
    <t>100
100</t>
  </si>
  <si>
    <t>FH24214
FH24214</t>
  </si>
  <si>
    <t>255
255</t>
  </si>
  <si>
    <t>FX26568
FX26568</t>
  </si>
  <si>
    <t>CE01N17
CE01N17</t>
  </si>
  <si>
    <t>68AH1042
68AH1042</t>
  </si>
  <si>
    <t>EPDPPC2603120</t>
  </si>
  <si>
    <t>ECN2026033787</t>
  </si>
  <si>
    <t>CQN41
CQN41
CXN11 160
CXN11 160
CXN11 161
CXN11 162
CXN11 163</t>
  </si>
  <si>
    <t>CQU35
CQU35
CQU35
CQU35
CQU35
CQU35
CQU35</t>
  </si>
  <si>
    <t>-
-
-
-
-
-
-</t>
  </si>
  <si>
    <t>CQS26
CQS26
CQS26
CQS26
CQS26
CQS26
CQS26</t>
  </si>
  <si>
    <t>2026 대전 대경 Formula 3 전륜 250/640R16 F200 시험용 2차 스펙 발행(실차평가용)</t>
  </si>
  <si>
    <t>DPKT1038849X00008
DPKT1038849X00009
DPKT1038849X00010
DPKT1038849X00011
DPKT1038849X00012
DPKT1038849X00013
DPKT1038849X00014</t>
  </si>
  <si>
    <t>5
5
8
10
8
8
8</t>
  </si>
  <si>
    <t>103012856~103012907</t>
  </si>
  <si>
    <t>250/640R16
250/640R16
250/640R16
250/640R16
250/640R16
250/640R16
250/640R16</t>
  </si>
  <si>
    <t>F200
F200
F200
F200
F200
F200
F200</t>
  </si>
  <si>
    <t>04
04
04
04
04
04
04</t>
  </si>
  <si>
    <t>L
L
L
L
L
L
L</t>
  </si>
  <si>
    <t>B
B
B
B
B
B
B</t>
  </si>
  <si>
    <t>G
G
G
G
G
G
G</t>
  </si>
  <si>
    <t>HK
HK
HK
HK
HK
HK
HK</t>
  </si>
  <si>
    <t>TREAD
TREAD
TREAD
TREAD
TREAD
TREAD
TREAD</t>
  </si>
  <si>
    <t>0
0
0
0
0
0
0</t>
  </si>
  <si>
    <t>1896.0
1896.0
1896.0
1896.0
1896.0
1896.0
1896.0</t>
  </si>
  <si>
    <t>634
634
634
634
634
634
634</t>
  </si>
  <si>
    <t>3.5
3.5
3.5
3.5
3.5
3.5
3.5</t>
  </si>
  <si>
    <t>DR75329
DR75329
DRC6697
DRC6697
DRC6698
DRC6699
DRC6700</t>
  </si>
  <si>
    <t>B1006
B1006
B1006
B1006
New
B1006
B1006</t>
  </si>
  <si>
    <t>CQN41
CQN41
CXN11
CXN11
CXN11
CXN11
CXN11</t>
  </si>
  <si>
    <t>N
N
N
N
N
N
N</t>
  </si>
  <si>
    <t>252
252
252
252
252
252
252</t>
  </si>
  <si>
    <t>290
290
290
290
290
290
290</t>
  </si>
  <si>
    <t>DN69775
DN69775
DN69775
DN69775
DN69775
DN69775
DN69775</t>
  </si>
  <si>
    <t>New
New
New
New
New
New
New</t>
  </si>
  <si>
    <t>165
165
165
165
165
165
165</t>
  </si>
  <si>
    <t>230
230
230
230
230
230
230</t>
  </si>
  <si>
    <t>FR04016
FR03712
FR03712
FR04016
FR04016
FR04016
FR04016</t>
  </si>
  <si>
    <t>ET11040
ET11040
ET11040
ET11040
ET11040
ET11040
ET11040</t>
  </si>
  <si>
    <t>680
680
680
680
680
680
680</t>
  </si>
  <si>
    <t>77
72
72
77
77
77
77</t>
  </si>
  <si>
    <t>FX28046
FX31791
FX31791
FX28046
FX28046
FX28046
FX28046</t>
  </si>
  <si>
    <t>505
505
505
505
505
505
505</t>
  </si>
  <si>
    <t>FY22532
FY22532
FY22532
FY22532
FY22532
FY22532
FY22532</t>
  </si>
  <si>
    <t>CQC48
CQC48
CQC48
CQC48
CQC48
CQC48
CQC48</t>
  </si>
  <si>
    <t>0.7
0.7
0.7
0.7
0.7
0.7
0.7</t>
  </si>
  <si>
    <t>40
40
40
40
40
40
40</t>
  </si>
  <si>
    <t>FX29648
FX29648
FX29648
FX29648
FX29648
FX29648
FX29648</t>
  </si>
  <si>
    <t>110
110
110
110
110
110
110</t>
  </si>
  <si>
    <t>45
45
45
45
45
45
45</t>
  </si>
  <si>
    <t>FH24214
FH24214
FH24214
FH24214
FH24214
FH24214
FH24214</t>
  </si>
  <si>
    <t>ES20425
ES20425
ES20425
ES20425
ES20425
ES20425
ES20425</t>
  </si>
  <si>
    <t>255
255
255
255
255
255
255</t>
  </si>
  <si>
    <t>30
30
30
30
30
30
30</t>
  </si>
  <si>
    <t>FY23577
FY23577
FY23577
FY23577
FY23577
FY23577
FY23577</t>
  </si>
  <si>
    <t>CQC54
CQC54
CQC54
CQC54
CQC54
CQC54
CQC54</t>
  </si>
  <si>
    <t>0.8
0.8
0.8
0.8
0.8
0.8
0.8</t>
  </si>
  <si>
    <t>35
35
35
35
35
35
35</t>
  </si>
  <si>
    <t>FX26568
FX26568
FX26568
FX26568
FX26568
FX26568
FX26568</t>
  </si>
  <si>
    <t>240
240
240
240
240
240
240</t>
  </si>
  <si>
    <t>GU29809
GU29809
GU29809
GU29809
GU29809
GU29809
GU29809</t>
  </si>
  <si>
    <t>GW22137
GW22137
GW22137
GW22137
GW22137
GW22137
GW22137</t>
  </si>
  <si>
    <t>DT240
DT240
DT240
DT240
DT240
DT240
DT240</t>
  </si>
  <si>
    <t>1289
1289
1289
1289
1289
1289
1289</t>
  </si>
  <si>
    <t>JF505
JF505
JF505
JF505
JF505
JF505
JF505</t>
  </si>
  <si>
    <t>FX30755
FX30755
FX30755
FX30755
FX30755
FX30755
FX30755</t>
  </si>
  <si>
    <t>ET10151
ET10151
ET10151
ET10151
ET10151
ET10151
ET10151</t>
  </si>
  <si>
    <t>BD36AP
BD36AP
BD36AP
BD36AP
BD36AP
BD36AP
BD36AP</t>
  </si>
  <si>
    <t>CE01N17
CE01N17
CE01N17
CE01N17
CE01N17
CE01N17
CE01N17</t>
  </si>
  <si>
    <t>68AH1044
68AH1044
68AH1044
68AH1044
68AH1044
68AH1044
68AH1044</t>
  </si>
  <si>
    <t>EPDPPC2603118</t>
  </si>
  <si>
    <t>ECN2026033792</t>
  </si>
  <si>
    <t>DP 1038869
290/645R16 Z217 04 L B G HK</t>
  </si>
  <si>
    <t>2026.04.21</t>
  </si>
  <si>
    <t>26310</t>
  </si>
  <si>
    <t>2026 대전 대경 Formula 3 후륜 290/645R16 Z217 시험용 1차 스펙 발행(실차평가용)</t>
  </si>
  <si>
    <t>DPKT1038869X00000
DPKT1038869X00001</t>
  </si>
  <si>
    <t>103013044~103013067</t>
  </si>
  <si>
    <t>290/645R16
290/645R16</t>
  </si>
  <si>
    <t>DR75334
DR75333</t>
  </si>
  <si>
    <t>298
298</t>
  </si>
  <si>
    <t>336
336</t>
  </si>
  <si>
    <t>FR04021
FR04021</t>
  </si>
  <si>
    <t>FH23989
FH23989</t>
  </si>
  <si>
    <t>300
300</t>
  </si>
  <si>
    <t>FX26576
FX26576</t>
  </si>
  <si>
    <t>285
285</t>
  </si>
  <si>
    <t>GU29837
GU29837</t>
  </si>
  <si>
    <t>DT230
DT230</t>
  </si>
  <si>
    <t>CE01L18
CE01L18</t>
  </si>
  <si>
    <t>68AH1090
68AH1090</t>
  </si>
  <si>
    <t>EPDPPC2603119</t>
  </si>
  <si>
    <t>ECN2026033788</t>
  </si>
  <si>
    <t>2026 대전 대경 Formula 3 후륜 290/640R16 F200 시험용 2차 스펙 발행(실차평가용)</t>
  </si>
  <si>
    <t>DPKT1038850X00008
DPKT1038850X00009
DPKT1038850X00010
DPKT1038850X00011
DPKT1038850X00012
DPKT1038850X00013
DPKT1038850X00014</t>
  </si>
  <si>
    <t>103012908~103012959</t>
  </si>
  <si>
    <t>290/640R16
290/640R16
290/640R16
290/640R16
290/640R16
290/640R16
290/640R16</t>
  </si>
  <si>
    <t>3.0
3.0
3.0
3.0
3.0
3.0
3.0</t>
  </si>
  <si>
    <t>DR75330
DR75330
DRC6702
DRC6702
DRC6703
DRC6704
DRC6705</t>
  </si>
  <si>
    <t>298
298
298
298
298
298
298</t>
  </si>
  <si>
    <t>336
336
336
336
336
336
336</t>
  </si>
  <si>
    <t>275
275
275
275
275
275
275</t>
  </si>
  <si>
    <t>FR04018
FR04019
FR04019
FR04018
FR04018
FR04018
FR04018</t>
  </si>
  <si>
    <t>725
725
725
725
725
725
725</t>
  </si>
  <si>
    <t>FX30607
FX31950
FX31950
FX30607
FX30607
FX30607
FX30607</t>
  </si>
  <si>
    <t>550
550
550
550
550
550
550</t>
  </si>
  <si>
    <t>FH23989
FH23989
FH23989
FH23989
FH23989
FH23989
FH23989</t>
  </si>
  <si>
    <t>300
300
300
300
300
300
300</t>
  </si>
  <si>
    <t>FX26576
FX26576
FX26576
FX26576
FX26576
FX26576
FX26576</t>
  </si>
  <si>
    <t>285
285
285
285
285
285
285</t>
  </si>
  <si>
    <t>GU29820
GU29820
GU29820
GU29820
GU29820
GU29820
GU29820</t>
  </si>
  <si>
    <t>DT235
DT235
DT235
DT235
DT235
DT235
DT235</t>
  </si>
  <si>
    <t>BD33AP
BD33AP
BD33AP
BD33AP
BD33AP
BD33AP
BD33AP</t>
  </si>
  <si>
    <t>CE01L18
CE01L18
CE01L18
CE01L18
CE01L18
CE01L18
CE01L18</t>
  </si>
  <si>
    <t>68AH1088
68AH1088
68AH1088
68AH1088
68AH1088
68AH1088
68AH1088</t>
  </si>
  <si>
    <t>EPDPPC2602808</t>
  </si>
  <si>
    <t>ECN2026032468</t>
  </si>
  <si>
    <t>DP 1039762
HL235/50R19S XL VT01E 04 L B K HK</t>
  </si>
  <si>
    <t>2625</t>
  </si>
  <si>
    <t>26513</t>
  </si>
  <si>
    <t>[KMC LW_DP] HL235/50R19 VT01E X-SPEC</t>
  </si>
  <si>
    <t>DSKT1039762X00000
DSKT1039762X00001</t>
  </si>
  <si>
    <t>102999494~102999533</t>
  </si>
  <si>
    <t>HL235/50R19S XL
HL235/50R19S XL</t>
  </si>
  <si>
    <t>VT01E
VT01E</t>
  </si>
  <si>
    <t>2089.0
2089.0</t>
  </si>
  <si>
    <t>715
715</t>
  </si>
  <si>
    <t>DR75277
DR75277</t>
  </si>
  <si>
    <t>250
250</t>
  </si>
  <si>
    <t>DN69552
DN69552</t>
  </si>
  <si>
    <t>FY24863
FY24863</t>
  </si>
  <si>
    <t>400
400</t>
  </si>
  <si>
    <t>FR03945
FR03945</t>
  </si>
  <si>
    <t>590
590</t>
  </si>
  <si>
    <t>FW01769
FW01769</t>
  </si>
  <si>
    <t>FHB0027
FHB0027</t>
  </si>
  <si>
    <t>FX27866
FX27866</t>
  </si>
  <si>
    <t>GU29836
GU28445</t>
  </si>
  <si>
    <t>GW22445
GW21965</t>
  </si>
  <si>
    <t>BD315
AT235</t>
  </si>
  <si>
    <t>JF505
JF5</t>
  </si>
  <si>
    <t>CA04L15
CA04L15</t>
  </si>
  <si>
    <t>63KF910
63KF910</t>
  </si>
  <si>
    <t>EPDPPC2603202</t>
  </si>
  <si>
    <t>ECN2026040550</t>
  </si>
  <si>
    <t>26.03.26
26.03.26</t>
  </si>
  <si>
    <t>[DM] W636A 235/55R20H XL X-Spec Issue (AUS Improvement)</t>
  </si>
  <si>
    <t>DMKT1039090X00001</t>
  </si>
  <si>
    <t>103017327~103017338</t>
  </si>
  <si>
    <t>706</t>
  </si>
  <si>
    <t>DN69801</t>
  </si>
  <si>
    <t>EPDPLT2603186</t>
  </si>
  <si>
    <t>ECN2026040230</t>
  </si>
  <si>
    <t>26.04.02</t>
  </si>
  <si>
    <t>CXT99 010</t>
  </si>
  <si>
    <t>[DM] LT275/65R20 QA62B X-Spec Issue</t>
  </si>
  <si>
    <t>DMKT2022529X00004</t>
  </si>
  <si>
    <t>103016664~103016675</t>
  </si>
  <si>
    <t>940</t>
  </si>
  <si>
    <t>2470.0</t>
  </si>
  <si>
    <t>DRC6616</t>
  </si>
  <si>
    <t>CXT99</t>
  </si>
  <si>
    <t>FX31505</t>
  </si>
  <si>
    <t>FH25416</t>
  </si>
  <si>
    <t>FH25417</t>
  </si>
  <si>
    <t>EPDPPC2603187</t>
  </si>
  <si>
    <t>ECN2026033729</t>
  </si>
  <si>
    <t>DMKT1037238X00006
DMKT1037238X00007</t>
  </si>
  <si>
    <t>20
12</t>
  </si>
  <si>
    <t>103016676~103016707</t>
  </si>
  <si>
    <t>DRC6740
DRC6740</t>
  </si>
  <si>
    <t>DN69798
DN69798</t>
  </si>
  <si>
    <t>FHB0330
FHB0287</t>
  </si>
  <si>
    <t>ES10262
ES10259</t>
  </si>
  <si>
    <t>FX27896
FX30941</t>
  </si>
  <si>
    <t>JF5
JF0</t>
  </si>
  <si>
    <t>DN69468(폐기) -&amp;gt; DN69736</t>
  </si>
  <si>
    <t>26.04.01
26.04.01</t>
  </si>
  <si>
    <t>26.04.02
26.04.02</t>
  </si>
  <si>
    <t>New
B1007</t>
  </si>
  <si>
    <t>EPDPPC2603076</t>
  </si>
  <si>
    <t>ECN2026033794</t>
  </si>
  <si>
    <t>26.02.10
26.02.10</t>
  </si>
  <si>
    <t>26.02.12
26.02.12</t>
  </si>
  <si>
    <t>[DS] 225/50R17V XL LH43 1st Spec Issue (RE Expansion Dev.)</t>
  </si>
  <si>
    <t>DSKT1038542X00001</t>
  </si>
  <si>
    <t>103010223~103010234</t>
  </si>
  <si>
    <t>DR75125</t>
  </si>
  <si>
    <t>DN69749</t>
  </si>
  <si>
    <t>FH22815</t>
  </si>
  <si>
    <t>78AH684</t>
  </si>
  <si>
    <t>EPDPPC2603208</t>
  </si>
  <si>
    <t>ECN2026040559</t>
  </si>
  <si>
    <t>16주차 반영 요청</t>
  </si>
  <si>
    <t>2026.04.27</t>
  </si>
  <si>
    <t>26.03.13
26.03.13</t>
  </si>
  <si>
    <t>26.03.24
26.03.24</t>
  </si>
  <si>
    <t>[DM] W636A 245/50R20T XL X-SPEC ISSUE</t>
  </si>
  <si>
    <t>DMKT1039091X00001</t>
  </si>
  <si>
    <t>103017653~103017664</t>
  </si>
  <si>
    <t>DR75348</t>
  </si>
  <si>
    <t>EPDPPC2603111</t>
  </si>
  <si>
    <t>ECN2026040068</t>
  </si>
  <si>
    <t>(KP→DM) 255-50R20V XL RA43 1031413 X02</t>
  </si>
  <si>
    <t>DMKT1031413X00002</t>
  </si>
  <si>
    <t>103012790~103012799</t>
  </si>
  <si>
    <t>718</t>
  </si>
  <si>
    <t>757.2</t>
  </si>
  <si>
    <t>FH23571</t>
  </si>
  <si>
    <t>FX27881</t>
  </si>
  <si>
    <t>78AH764</t>
  </si>
  <si>
    <t>EPDPPC2603181</t>
  </si>
  <si>
    <t>ECN2026040445</t>
  </si>
  <si>
    <t>Mold Info. 
Tread : 25411 
S/W : 25D22 
Beadring: BA18165DET</t>
  </si>
  <si>
    <t>CQP61
CQP61</t>
  </si>
  <si>
    <t>DSKT1038635X00001
DSKT1038635X00002</t>
  </si>
  <si>
    <t>103016484~103016523</t>
  </si>
  <si>
    <t>245/60R18V
245/60R18V</t>
  </si>
  <si>
    <t>QA09
QA09</t>
  </si>
  <si>
    <t>3
3</t>
  </si>
  <si>
    <t>786
786</t>
  </si>
  <si>
    <t>2190.0
2190.0</t>
  </si>
  <si>
    <t>748
748</t>
  </si>
  <si>
    <t>8.5
8.5</t>
  </si>
  <si>
    <t>DR75343
DR75344</t>
  </si>
  <si>
    <t>DN69797
DN69797</t>
  </si>
  <si>
    <t>446
446</t>
  </si>
  <si>
    <t>FY24840
FY24840</t>
  </si>
  <si>
    <t>FX22916
FX22916</t>
  </si>
  <si>
    <t>630
630</t>
  </si>
  <si>
    <t>FHB0025
FHB0025</t>
  </si>
  <si>
    <t>ES10259
ES10259</t>
  </si>
  <si>
    <t>FX28385
FX28385</t>
  </si>
  <si>
    <t>GU27575
GU27575</t>
  </si>
  <si>
    <t>GW22005
GW22005</t>
  </si>
  <si>
    <t>AH240
AH240</t>
  </si>
  <si>
    <t>1466
1466</t>
  </si>
  <si>
    <t>BE0345
BE0345</t>
  </si>
  <si>
    <t>EPDPPC2603191</t>
  </si>
  <si>
    <t>ECN2026033590</t>
  </si>
  <si>
    <t>DP 1035206
295/30ZR21(Y) XL K137 04 L B - HK</t>
  </si>
  <si>
    <t>24152
24153</t>
  </si>
  <si>
    <t>25.04.23
25.04.23</t>
  </si>
  <si>
    <t>[DS] 295/30ZR21(Y) XL K137 X-SPEC_LTUH P-Gate 1차</t>
  </si>
  <si>
    <t>DSKT1035206X00002
DSKT1035206X00003
DSKT1035206X00004
DSKT1035206X00005</t>
  </si>
  <si>
    <t>103016108~103016191</t>
  </si>
  <si>
    <t>295/30ZR21(Y) XL
295/30ZR21(Y) XL
295/30ZR21(Y) XL
295/30ZR21(Y) XL</t>
  </si>
  <si>
    <t>570
570
570
570</t>
  </si>
  <si>
    <t>2080.0
2080.0
2080.0
2080.0</t>
  </si>
  <si>
    <t>707
707
707
707</t>
  </si>
  <si>
    <t>DR73364
DR73364
DR73364
DR73364</t>
  </si>
  <si>
    <t>B1004,B1008
B1004,B1008
B1004,B1008
B1004,B1008</t>
  </si>
  <si>
    <t>266
266
266
266</t>
  </si>
  <si>
    <t>306
306
306
306</t>
  </si>
  <si>
    <t>DN69795
DN69795
DN69795
DN69795</t>
  </si>
  <si>
    <t>95
95
95
95</t>
  </si>
  <si>
    <t>380
380
380
380</t>
  </si>
  <si>
    <t>FY25364
FY25364
FY25364
FY25364</t>
  </si>
  <si>
    <t>395
395
395
395</t>
  </si>
  <si>
    <t>430
430
430
430</t>
  </si>
  <si>
    <t>FX31938
FX31938
FX26761
FX26761</t>
  </si>
  <si>
    <t>ET10135
ET10135
ET10203
ET10203</t>
  </si>
  <si>
    <t>465
465
465
465</t>
  </si>
  <si>
    <t>FHB0437
FHB0437
FHB0437
FHB0437</t>
  </si>
  <si>
    <t>275
275
275
275</t>
  </si>
  <si>
    <t>FX28014
FX28014
FX28014
FX28014</t>
  </si>
  <si>
    <t>265
265
265
265</t>
  </si>
  <si>
    <t>GU29596
GU29838
GU29596
GU29838</t>
  </si>
  <si>
    <t>GW46409
GW46409
GW46409
GW46409</t>
  </si>
  <si>
    <t>DT225
DH220
DT225
DH220</t>
  </si>
  <si>
    <t>1702
1702
1702
1702</t>
  </si>
  <si>
    <t>BJ01BP
BJ01BP
BJ01BP
BJ01BP</t>
  </si>
  <si>
    <t>CE09L13
CE09L13
CE09L13
CE09L13</t>
  </si>
  <si>
    <t>78AH789
78AH789
78AH789
78AH789</t>
  </si>
  <si>
    <t>EPDPLT2603117</t>
  </si>
  <si>
    <t>ECN2026033749</t>
  </si>
  <si>
    <t>DP 2000896
145R13C RA08 08 L B K HK</t>
  </si>
  <si>
    <t xml:space="preserve">- 성형 다음날 아침 가류 계획 부탁드립니다. (몰드 예열 아침에 부탁드립니다.)
- 가류 입회하여 68KF → 55CJ → 55KF 변경 예정입니다. </t>
  </si>
  <si>
    <t>16022
16023</t>
  </si>
  <si>
    <t>[대전] 내구 성능 개선 : 가류 조건 효과 검증 #3, 145R13C 08 RA18</t>
  </si>
  <si>
    <t>DPKT2000896X00024
DPKT2000896X00025
DPKT2000896X00026</t>
  </si>
  <si>
    <t>103012984~103013043</t>
  </si>
  <si>
    <t>145R13C
145R13C
145R13C</t>
  </si>
  <si>
    <t>RA08
RA08
RA08</t>
  </si>
  <si>
    <t>08
08
08</t>
  </si>
  <si>
    <t>K
K
K</t>
  </si>
  <si>
    <t>1573.0
1573.0
1573.0</t>
  </si>
  <si>
    <t>561.2
561.2
561.2</t>
  </si>
  <si>
    <t>9
9
9</t>
  </si>
  <si>
    <t>DR68243
DR68243
DR68243</t>
  </si>
  <si>
    <t>104
104
104</t>
  </si>
  <si>
    <t>142
142
142</t>
  </si>
  <si>
    <t>DN64364
DN64364
DN64364</t>
  </si>
  <si>
    <t>FA25148
FA25148
FA25148</t>
  </si>
  <si>
    <t>310
310
310</t>
  </si>
  <si>
    <t>330
330
330</t>
  </si>
  <si>
    <t>0.6
0.6
0.6</t>
  </si>
  <si>
    <t>FX28466
FX28466
FX28466</t>
  </si>
  <si>
    <t>FR03879
FR03879
FR03879</t>
  </si>
  <si>
    <t>FHB0156
FHB0156
FHB0156</t>
  </si>
  <si>
    <t>FX26122
FX26122
FX26122</t>
  </si>
  <si>
    <t>GU28647
GU28647
GU28647</t>
  </si>
  <si>
    <t>GW55001
GW55001
GW55001</t>
  </si>
  <si>
    <t>BB235
BB235
BB235</t>
  </si>
  <si>
    <t>1044
1044
1044</t>
  </si>
  <si>
    <t>BC17AP
BC17AP
BC17AP</t>
  </si>
  <si>
    <t>CA02N12
CE55T14
55KFT15</t>
  </si>
  <si>
    <t>68KF741
55CJ878
55KF933</t>
  </si>
  <si>
    <t>EPDPPC2603088</t>
  </si>
  <si>
    <t>ECN2026033547</t>
  </si>
  <si>
    <t>DP 1033365
225/55R18V IW01 04 L B 6 HK</t>
  </si>
  <si>
    <t>21X67
21X68</t>
  </si>
  <si>
    <t>25.11.10
25.11.10</t>
  </si>
  <si>
    <t>[P1500 to P1000 STUH] DS1033365_225/55R18V_IW01_LB6HK X-spec</t>
  </si>
  <si>
    <t>DSKT1033365X00004</t>
  </si>
  <si>
    <t>103010569~103010578</t>
  </si>
  <si>
    <t>699.6</t>
  </si>
  <si>
    <t>DR73042</t>
  </si>
  <si>
    <t>DN68071</t>
  </si>
  <si>
    <t>FH24244</t>
  </si>
  <si>
    <t>FX26265</t>
  </si>
  <si>
    <t>78AH664</t>
  </si>
  <si>
    <t>EPDPPC2603091</t>
  </si>
  <si>
    <t>ECN2026033548</t>
  </si>
  <si>
    <t>DP 1031753
235/55R18V K135A 04 L B - HK</t>
  </si>
  <si>
    <t>22416
22417</t>
  </si>
  <si>
    <t>25.08.08
25.08.08</t>
  </si>
  <si>
    <t>25.08.11
25.08.11</t>
  </si>
  <si>
    <t>[P1500 to P1000 STUH] DS1031753_235/55R18V_K135A_LB-HK X-spec</t>
  </si>
  <si>
    <t>DSKT1031753X00002</t>
  </si>
  <si>
    <t>103010756~103010765</t>
  </si>
  <si>
    <t>2080.0</t>
  </si>
  <si>
    <t>710.4</t>
  </si>
  <si>
    <t>DR71837</t>
  </si>
  <si>
    <t>DN68067</t>
  </si>
  <si>
    <t>FX23089</t>
  </si>
  <si>
    <t>78AH697</t>
  </si>
  <si>
    <t>PPDPPC2603130</t>
  </si>
  <si>
    <t>ECN2026030619</t>
  </si>
  <si>
    <t>DP 1031801
195/55R20H XL H750 04 L B - HK</t>
  </si>
  <si>
    <t>21Y44&lt;br/&gt;21Y45</t>
  </si>
  <si>
    <t>(KP→DM) [195/55R20H XL] [H750] [1031801] T00-spec issue</t>
  </si>
  <si>
    <t>DMKT1031801T00000</t>
  </si>
  <si>
    <t>195/55R20H XL</t>
  </si>
  <si>
    <t>558</t>
  </si>
  <si>
    <t>716.6</t>
  </si>
  <si>
    <t>DR75339</t>
  </si>
  <si>
    <t>DN69776</t>
  </si>
  <si>
    <t>308</t>
  </si>
  <si>
    <t>FY24808</t>
  </si>
  <si>
    <t>FX26750</t>
  </si>
  <si>
    <t>FH24252</t>
  </si>
  <si>
    <t>FX26374</t>
  </si>
  <si>
    <t>GU29116</t>
  </si>
  <si>
    <t>AH225</t>
  </si>
  <si>
    <t>78AH629</t>
  </si>
  <si>
    <t>Mold 노후화 : 수리 불가</t>
  </si>
  <si>
    <t>16주차 진행(수요일 이후)</t>
  </si>
  <si>
    <t>PPDPPC2603201</t>
  </si>
  <si>
    <t>ECN2026032625</t>
  </si>
  <si>
    <t>LS 다발 재양시건</t>
  </si>
  <si>
    <t>* 이전 Spec(T02) LS 다발로 인한 재양시건입니다.</t>
  </si>
  <si>
    <t>JUNTAK LEE</t>
  </si>
  <si>
    <t>010-3379-9367</t>
  </si>
  <si>
    <t>[IP→DM] 255/55R20V XL RA43 T-Spec Issue</t>
  </si>
  <si>
    <t>DMKT1035086T00003</t>
  </si>
  <si>
    <t>762</t>
  </si>
  <si>
    <t>DN69800</t>
  </si>
  <si>
    <t>452</t>
  </si>
  <si>
    <t>CA09P13</t>
  </si>
  <si>
    <t>78BA811</t>
  </si>
  <si>
    <t>DN69334 수정</t>
    <phoneticPr fontId="161" type="noConversion"/>
  </si>
  <si>
    <r>
      <t>O</t>
    </r>
    <r>
      <rPr>
        <sz val="10"/>
        <color theme="1"/>
        <rFont val="맑은 고딕"/>
        <family val="2"/>
        <charset val="129"/>
        <scheme val="minor"/>
      </rPr>
      <t>KEY</t>
    </r>
    <phoneticPr fontId="161" type="noConversion"/>
  </si>
  <si>
    <r>
      <t>D</t>
    </r>
    <r>
      <rPr>
        <sz val="10"/>
        <color theme="1"/>
        <rFont val="맑은 고딕"/>
        <family val="2"/>
        <charset val="129"/>
        <scheme val="minor"/>
      </rPr>
      <t>N69172 수정</t>
    </r>
    <phoneticPr fontId="161" type="noConversion"/>
  </si>
  <si>
    <r>
      <t>D</t>
    </r>
    <r>
      <rPr>
        <sz val="10"/>
        <color theme="1"/>
        <rFont val="맑은 고딕"/>
        <family val="2"/>
        <charset val="129"/>
        <scheme val="minor"/>
      </rPr>
      <t>N69539 수정</t>
    </r>
    <phoneticPr fontId="161" type="noConversion"/>
  </si>
  <si>
    <t>DN69468 -&gt; DN69736
X03 ECN 새로 발행 2026040693</t>
    <phoneticPr fontId="161" type="noConversion"/>
  </si>
  <si>
    <r>
      <t>3월</t>
    </r>
    <r>
      <rPr>
        <sz val="10"/>
        <color theme="1"/>
        <rFont val="맑은 고딕"/>
        <family val="2"/>
        <charset val="129"/>
        <scheme val="minor"/>
      </rPr>
      <t xml:space="preserve"> 실적 제출</t>
    </r>
    <phoneticPr fontId="161" type="noConversion"/>
  </si>
  <si>
    <t>04/20 월</t>
  </si>
  <si>
    <t>[정규용] 25FQ8 25FQ9</t>
  </si>
  <si>
    <t>[정규용] 22416 22417</t>
  </si>
  <si>
    <t>DR75255</t>
  </si>
  <si>
    <t>DN67757</t>
  </si>
  <si>
    <t>FN00345</t>
  </si>
  <si>
    <t>FHB0024</t>
  </si>
  <si>
    <t>[정규용] 25GZ2 25GZ3</t>
  </si>
  <si>
    <t>GU29393</t>
  </si>
  <si>
    <t>FS00820</t>
  </si>
  <si>
    <t>04/21 화</t>
  </si>
  <si>
    <t>[정규용] 25JF3 25JF4</t>
  </si>
  <si>
    <t>145R13C</t>
  </si>
  <si>
    <t>RA08</t>
  </si>
  <si>
    <t>04/22 수</t>
  </si>
  <si>
    <t>DR68243</t>
  </si>
  <si>
    <t>DN64364</t>
  </si>
  <si>
    <t>FA25148</t>
  </si>
  <si>
    <t>FX28466</t>
  </si>
  <si>
    <t>FR03879</t>
  </si>
  <si>
    <t>305</t>
  </si>
  <si>
    <t>FHB0156</t>
  </si>
  <si>
    <t>FX26122</t>
  </si>
  <si>
    <t>BC17AP</t>
  </si>
  <si>
    <t>CA02N12</t>
  </si>
  <si>
    <t>GU28647</t>
  </si>
  <si>
    <t>BB235</t>
  </si>
  <si>
    <t>CE55T14</t>
  </si>
  <si>
    <t>55KFT15</t>
  </si>
  <si>
    <t>HL235/50R19S XL</t>
  </si>
  <si>
    <t>04/23 목</t>
  </si>
  <si>
    <t>DR75350</t>
  </si>
  <si>
    <t>FY24863</t>
  </si>
  <si>
    <t>FR03945</t>
  </si>
  <si>
    <t>FW01769</t>
  </si>
  <si>
    <t>FX27866</t>
  </si>
  <si>
    <t>[신제품 개발] 26513
(신제작중)</t>
  </si>
  <si>
    <t>CA04L15</t>
  </si>
  <si>
    <t>GU29836</t>
  </si>
  <si>
    <t>GW22445</t>
  </si>
  <si>
    <t>DRC6740</t>
  </si>
  <si>
    <t>DN69798</t>
  </si>
  <si>
    <t>DN69539 수정
U/F 측정</t>
    <phoneticPr fontId="162" type="noConversion"/>
  </si>
  <si>
    <t>FHB0287</t>
  </si>
  <si>
    <t>FX30941</t>
  </si>
  <si>
    <t>CXT99
X010</t>
  </si>
  <si>
    <t>[신제품 개발] 25AU8</t>
  </si>
  <si>
    <t>04/24 금</t>
  </si>
  <si>
    <t>DR75343</t>
  </si>
  <si>
    <t>DN69797</t>
  </si>
  <si>
    <t>DN69172 수정
Beadring: BA18165DET</t>
    <phoneticPr fontId="162" type="noConversion"/>
  </si>
  <si>
    <t>DR75344</t>
  </si>
  <si>
    <t>295/30ZR21(Y) XL</t>
  </si>
  <si>
    <t>DR73364</t>
  </si>
  <si>
    <t>DN69795</t>
  </si>
  <si>
    <t>FY25364</t>
  </si>
  <si>
    <t>FHB0437</t>
  </si>
  <si>
    <t>FX28014</t>
  </si>
  <si>
    <t>[정규용] 24152 24153</t>
  </si>
  <si>
    <t>GU29596</t>
  </si>
  <si>
    <t>GU29838</t>
  </si>
  <si>
    <t>FX26761</t>
  </si>
  <si>
    <t>04/25 토</t>
  </si>
  <si>
    <t>[정규용] 21X67 21X68</t>
  </si>
  <si>
    <t>250/645R16</t>
  </si>
  <si>
    <t>Z217</t>
  </si>
  <si>
    <t>DN69775</t>
  </si>
  <si>
    <t>FR04020</t>
  </si>
  <si>
    <t>FH24214</t>
  </si>
  <si>
    <t>FX26568</t>
  </si>
  <si>
    <t>[샘플용] 26495</t>
  </si>
  <si>
    <t>CE01N17</t>
  </si>
  <si>
    <t>DR75332</t>
  </si>
  <si>
    <t>DR75329</t>
  </si>
  <si>
    <t>FR04016</t>
  </si>
  <si>
    <t>FR03712</t>
  </si>
  <si>
    <t>FX31791</t>
  </si>
  <si>
    <t>CXN11
X160</t>
  </si>
  <si>
    <t>DRC6697</t>
  </si>
  <si>
    <t>CXN11
X162</t>
  </si>
  <si>
    <t>DRC6699</t>
  </si>
  <si>
    <t>CXN11
X163</t>
  </si>
  <si>
    <t>DRC6700</t>
  </si>
  <si>
    <t>290/645R16</t>
  </si>
  <si>
    <t>FR04021</t>
  </si>
  <si>
    <t>FH23989</t>
  </si>
  <si>
    <t>FX26576</t>
  </si>
  <si>
    <t>[샘플용] 26310
(신제작중)</t>
  </si>
  <si>
    <t>CE01L18</t>
  </si>
  <si>
    <t>GU29837</t>
  </si>
  <si>
    <t>DR75333</t>
  </si>
  <si>
    <t>DR75330</t>
  </si>
  <si>
    <t>FR04018</t>
  </si>
  <si>
    <t>FR04019</t>
  </si>
  <si>
    <t>FX31950</t>
  </si>
  <si>
    <t>DRC6702</t>
  </si>
  <si>
    <t>DRC6704</t>
  </si>
  <si>
    <t>DRC6705</t>
  </si>
  <si>
    <t>F65</t>
  </si>
  <si>
    <t>[정규용] 25U30</t>
  </si>
  <si>
    <t>BE24AN</t>
  </si>
  <si>
    <t>CE01N16</t>
  </si>
  <si>
    <t>[정규용] 25U31</t>
  </si>
  <si>
    <r>
      <rPr>
        <b/>
        <sz val="10"/>
        <color rgb="FF0000FF"/>
        <rFont val="맑은 고딕"/>
        <family val="3"/>
        <charset val="129"/>
      </rPr>
      <t>Two-Piece Mold</t>
    </r>
    <r>
      <rPr>
        <b/>
        <sz val="10"/>
        <rFont val="맑은 고딕"/>
        <family val="3"/>
        <charset val="129"/>
      </rPr>
      <t xml:space="preserve">
</t>
    </r>
    <r>
      <rPr>
        <b/>
        <sz val="10"/>
        <color rgb="FFFF0000"/>
        <rFont val="맑은 고딕"/>
        <family val="3"/>
        <charset val="129"/>
      </rPr>
      <t>몰드 예열 오전</t>
    </r>
    <r>
      <rPr>
        <b/>
        <sz val="10"/>
        <rFont val="맑은 고딕"/>
        <family val="3"/>
        <charset val="129"/>
      </rPr>
      <t xml:space="preserve">
가류 입회 코드 변경 예정
68KF → 55CJ → 55KF
</t>
    </r>
    <r>
      <rPr>
        <b/>
        <sz val="10"/>
        <color rgb="FF0000FF"/>
        <rFont val="맑은 고딕"/>
        <family val="3"/>
        <charset val="129"/>
      </rPr>
      <t>BIC 1044 확인</t>
    </r>
    <phoneticPr fontId="162" type="noConversion"/>
  </si>
  <si>
    <t>[정규용] 23K44 23K45</t>
  </si>
  <si>
    <t>[정규용] 21Y44 21Y45
(금산공장)</t>
  </si>
  <si>
    <t>DN69334 수정</t>
    <phoneticPr fontId="162" type="noConversion"/>
  </si>
  <si>
    <t>T12</t>
  </si>
  <si>
    <t>[정규용] 21E50 21E51
(금산공장)</t>
  </si>
  <si>
    <t>OE</t>
    <phoneticPr fontId="161" type="noConversion"/>
  </si>
  <si>
    <r>
      <t>F</t>
    </r>
    <r>
      <rPr>
        <sz val="10"/>
        <color theme="1"/>
        <rFont val="맑은 고딕"/>
        <family val="2"/>
        <charset val="129"/>
        <scheme val="minor"/>
      </rPr>
      <t>53 규격 제외</t>
    </r>
    <phoneticPr fontId="161" type="noConversion"/>
  </si>
  <si>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color theme="1"/>
        <rFont val="맑은 고딕"/>
        <family val="3"/>
        <charset val="129"/>
        <scheme val="minor"/>
      </rPr>
      <t xml:space="preserve"> 1038868 1038869 : F53 삭제 (미반영)
</t>
    </r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color theme="1"/>
        <rFont val="맑은 고딕"/>
        <family val="3"/>
        <charset val="129"/>
        <scheme val="minor"/>
      </rPr>
      <t xml:space="preserve"> 1038849 1038850 : X161 삭제 (미반영)</t>
    </r>
    <phoneticPr fontId="161" type="noConversion"/>
  </si>
  <si>
    <r>
      <t>C</t>
    </r>
    <r>
      <rPr>
        <sz val="10"/>
        <color theme="1"/>
        <rFont val="맑은 고딕"/>
        <family val="2"/>
        <charset val="129"/>
        <scheme val="minor"/>
      </rPr>
      <t>XN11X161 규격 제외</t>
    </r>
    <phoneticPr fontId="161" type="noConversion"/>
  </si>
  <si>
    <t>[DP] 성형 계획 변경 (시험용 변경)</t>
    <phoneticPr fontId="161" type="noConversion"/>
  </si>
  <si>
    <t>16주 요청 규격</t>
    <phoneticPr fontId="161" type="noConversion"/>
  </si>
  <si>
    <r>
      <t>1</t>
    </r>
    <r>
      <rPr>
        <sz val="10"/>
        <color theme="1"/>
        <rFont val="맑은 고딕"/>
        <family val="2"/>
        <charset val="129"/>
        <scheme val="minor"/>
      </rPr>
      <t>5주 H107 인치교체에 따른 先 진행</t>
    </r>
    <phoneticPr fontId="161" type="noConversion"/>
  </si>
  <si>
    <r>
      <t>H</t>
    </r>
    <r>
      <rPr>
        <sz val="10"/>
        <color theme="1"/>
        <rFont val="맑은 고딕"/>
        <family val="2"/>
        <charset val="129"/>
        <scheme val="minor"/>
      </rPr>
      <t>107 인치 교체</t>
    </r>
    <phoneticPr fontId="161" type="noConversion"/>
  </si>
  <si>
    <r>
      <t>15주 先</t>
    </r>
    <r>
      <rPr>
        <sz val="10"/>
        <color theme="1"/>
        <rFont val="맑은 고딕"/>
        <family val="2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진행</t>
    </r>
    <phoneticPr fontId="161" type="noConversion"/>
  </si>
  <si>
    <r>
      <t>Q</t>
    </r>
    <r>
      <rPr>
        <sz val="10"/>
        <color theme="1"/>
        <rFont val="맑은 고딕"/>
        <family val="2"/>
        <charset val="129"/>
        <scheme val="minor"/>
      </rPr>
      <t>A62B 15주 제조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</si>
  <si>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2022529 : 先 진행 (16주 요청 규격)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</si>
  <si>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2022529 : 先 진행 (15주 반영)</t>
    </r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</si>
  <si>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rFont val="맑은 고딕"/>
        <family val="3"/>
        <charset val="129"/>
        <scheme val="minor"/>
      </rPr>
      <t xml:space="preserve"> 1033019 : Mold DOT 미개조</t>
    </r>
    <phoneticPr fontId="161" type="noConversion"/>
  </si>
  <si>
    <t>X</t>
    <phoneticPr fontId="162" type="noConversion"/>
  </si>
  <si>
    <t>Mold DOT 미개조</t>
    <phoneticPr fontId="162" type="noConversion"/>
  </si>
  <si>
    <t>Mold DOT 미개조</t>
    <phoneticPr fontId="161" type="noConversion"/>
  </si>
  <si>
    <t>X</t>
    <phoneticPr fontId="161" type="noConversion"/>
  </si>
  <si>
    <r>
      <t>M</t>
    </r>
    <r>
      <rPr>
        <sz val="10"/>
        <color theme="1"/>
        <rFont val="맑은 고딕"/>
        <family val="2"/>
        <charset val="129"/>
        <scheme val="minor"/>
      </rPr>
      <t>old DOT 미개조</t>
    </r>
    <phoneticPr fontId="161" type="noConversion"/>
  </si>
  <si>
    <t>[DP] 계획 일정 변경 (생산 계획 누락)</t>
    <phoneticPr fontId="161" type="noConversion"/>
  </si>
  <si>
    <t>[DP] 월간 레이싱 생산 계획 반영</t>
    <phoneticPr fontId="161" type="noConversion"/>
  </si>
  <si>
    <t>X</t>
    <phoneticPr fontId="162" type="noConversion"/>
  </si>
  <si>
    <t>~04/17 KP 생산</t>
    <phoneticPr fontId="162" type="noConversion"/>
  </si>
  <si>
    <r>
      <t>~</t>
    </r>
    <r>
      <rPr>
        <sz val="10"/>
        <color theme="1"/>
        <rFont val="맑은 고딕"/>
        <family val="2"/>
        <charset val="129"/>
        <scheme val="minor"/>
      </rPr>
      <t>04/17 KP 생산</t>
    </r>
    <phoneticPr fontId="161" type="noConversion"/>
  </si>
  <si>
    <t>~04/17 KP 생산</t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</si>
  <si>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color rgb="FFFF6600"/>
        <rFont val="맑은 고딕"/>
        <family val="3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1031413 : ~04/17 KP 정규 생산</t>
    </r>
    <phoneticPr fontId="161" type="noConversion"/>
  </si>
  <si>
    <t>04/18 토</t>
    <phoneticPr fontId="162" type="noConversion"/>
  </si>
  <si>
    <t>H136 설비정지에 따른 변경</t>
    <phoneticPr fontId="162" type="noConversion"/>
  </si>
  <si>
    <t>[DP] H136 설비 정지에 따른 일정 변경</t>
    <phoneticPr fontId="161" type="noConversion"/>
  </si>
  <si>
    <t>[DP] 레이싱 생산 계획 변경</t>
    <phoneticPr fontId="161" type="noConversion"/>
  </si>
  <si>
    <t>EPDPPC2603413</t>
  </si>
  <si>
    <t>ECN2026041390</t>
  </si>
  <si>
    <t>DP 1037718
235/55R19V XL W340A 04 L B - HK</t>
  </si>
  <si>
    <t>대전, 금산 W340 오더 불균형 해소 SCM 요청 지급 개발 건</t>
  </si>
  <si>
    <t>1826</t>
  </si>
  <si>
    <t>2026.05.04</t>
  </si>
  <si>
    <t>25C50&lt;br/&gt;25C51</t>
  </si>
  <si>
    <t>(KP→DS) 235/55R19V XL W340A 1037718 X-SPEC Issue.</t>
  </si>
  <si>
    <t>DSKT1037718X00000</t>
  </si>
  <si>
    <t>103025466~103025475</t>
  </si>
  <si>
    <t>235/55R19V XL</t>
  </si>
  <si>
    <t>2175.0</t>
  </si>
  <si>
    <t>737</t>
  </si>
  <si>
    <t>DR75374</t>
  </si>
  <si>
    <t>DN69868</t>
  </si>
  <si>
    <t>68AH729</t>
  </si>
  <si>
    <t>EPDPPC2603415</t>
  </si>
  <si>
    <t>ECN2026041419</t>
  </si>
  <si>
    <t>DP 1037703
235/60R18H XL W340A 04 L B - HK</t>
  </si>
  <si>
    <t>W340A 지급 이관 개발 요청 대응건으로 17주차 생산 반영 요청드립니다.
* KP 몰드 임대하여 생산 진행 예정으로 ,  KP 반출 몰드에 따라 Mold No. 변경될 수 있으니 참고 부탁드립니다.</t>
  </si>
  <si>
    <t>W340A 지급 이관 개발 요청 대응건으로 17주차 생산 반영 요청드립니다.&lt;br&gt;* KP 몰드 임대하여 생산 진행 예정으로 ,  KP 반출 몰드에 따라 Mold No. 변경될 수 있으니 참고 부탁드립니다.</t>
  </si>
  <si>
    <t>25D08
25D09
25GK3
25GK4</t>
  </si>
  <si>
    <t>25.09.12
25.09.24
26.03.26
26.03.26</t>
  </si>
  <si>
    <t>25.10.14
25.10.14
26.04.08
26.04.08</t>
  </si>
  <si>
    <t>KP
KP
KP
KP</t>
  </si>
  <si>
    <t>(KP→DS)235/60R18H XL 04 W340A X-Spec Issue</t>
  </si>
  <si>
    <t>DSKT1037703X00000</t>
  </si>
  <si>
    <t>103025481~103025490</t>
  </si>
  <si>
    <t>235/60R18H XL</t>
  </si>
  <si>
    <t>742</t>
  </si>
  <si>
    <t>2155.0</t>
  </si>
  <si>
    <t>734.4</t>
  </si>
  <si>
    <t>DR75375</t>
  </si>
  <si>
    <t>DN69870</t>
  </si>
  <si>
    <t>FX27882</t>
  </si>
  <si>
    <t>GU27040</t>
  </si>
  <si>
    <t>CE01M11</t>
  </si>
  <si>
    <t>68AH678</t>
  </si>
  <si>
    <t>TB Development Department</t>
  </si>
  <si>
    <t>TB Asia Development Team</t>
  </si>
  <si>
    <t>EPDPLT2603403</t>
  </si>
  <si>
    <t>DP 2001611
195/75R16C DH15 12 L B - HK</t>
  </si>
  <si>
    <t>1. Tread Comp'd만 변경 (T34→T09), 기타 반제품 현용 Spec 동일
2. Comp'd 변경에 따른 기존 T/D Die로 압출 가능 시 기존 Die 사용, 불가 시 T/D Die 신제작 요청 드립니다.</t>
  </si>
  <si>
    <t>08378
08379
11B31
11B32</t>
  </si>
  <si>
    <t>26.03.20
25.11.03
26.03.11
26.03.11</t>
  </si>
  <si>
    <t>26.03.20
25.11.03
26.03.12
26.03.12</t>
  </si>
  <si>
    <t>CQT09</t>
  </si>
  <si>
    <t>Il-hee Jeon</t>
  </si>
  <si>
    <t>2721</t>
  </si>
  <si>
    <t>DP) 195/75R16C DH15 T09 컴파운드 적용 시험용 X-Spec 재발행 (EPS 연결 목적)</t>
  </si>
  <si>
    <t>DPKT2001611X00037</t>
  </si>
  <si>
    <t>103025120~103025129</t>
  </si>
  <si>
    <t>DH15</t>
  </si>
  <si>
    <t>DR75371</t>
  </si>
  <si>
    <t>152</t>
  </si>
  <si>
    <t>DN67430</t>
  </si>
  <si>
    <t>FA29709</t>
  </si>
  <si>
    <t>FX26490</t>
  </si>
  <si>
    <t>FR03583</t>
  </si>
  <si>
    <t>FH25376</t>
  </si>
  <si>
    <t>FH25377</t>
  </si>
  <si>
    <t>GU28980</t>
  </si>
  <si>
    <t>GW22182</t>
  </si>
  <si>
    <t>BZ245</t>
  </si>
  <si>
    <t>1296</t>
  </si>
  <si>
    <t>EPDPPC2603372</t>
  </si>
  <si>
    <t>ECN2026041212</t>
  </si>
  <si>
    <t>CXF33 056
CXF33 055</t>
  </si>
  <si>
    <t>[DP]Z215 210/650R18 RD Tarmac Hard Test</t>
  </si>
  <si>
    <t>DPKT1038720X00002
DPKT1038720X00003</t>
  </si>
  <si>
    <t>100
14</t>
  </si>
  <si>
    <t>103023910~103024023</t>
  </si>
  <si>
    <t>210/650R18        RD
210/650R18        RD</t>
  </si>
  <si>
    <t>Z215
Z215</t>
  </si>
  <si>
    <t>I
I</t>
  </si>
  <si>
    <t>1890.0
1890.0</t>
  </si>
  <si>
    <t>647.5
647.5</t>
  </si>
  <si>
    <t>5.8
5.8</t>
  </si>
  <si>
    <t>DRC2059
DRC2059</t>
  </si>
  <si>
    <t>CXF33
CXF33</t>
  </si>
  <si>
    <t>208
208</t>
  </si>
  <si>
    <t>238
238</t>
  </si>
  <si>
    <t>DN68316
DN68316</t>
  </si>
  <si>
    <t>FQ00940
FQ00940</t>
  </si>
  <si>
    <t>390
390</t>
  </si>
  <si>
    <t>0.6
0.6</t>
  </si>
  <si>
    <t>FX31435
FX31435</t>
  </si>
  <si>
    <t>FX30735
FX30735</t>
  </si>
  <si>
    <t>FX31431
FX31431</t>
  </si>
  <si>
    <t>FX26296
FX26296</t>
  </si>
  <si>
    <t>FX26840
FX26840</t>
  </si>
  <si>
    <t>GU29439
GU29439</t>
  </si>
  <si>
    <t>GW22204
GW22204</t>
  </si>
  <si>
    <t>DH240
DH240</t>
  </si>
  <si>
    <t>1470
1470</t>
  </si>
  <si>
    <t>BE48AI
BE48AI</t>
  </si>
  <si>
    <t>CE01X18
CE01X18</t>
  </si>
  <si>
    <t>68AH1132
68AH1132</t>
  </si>
  <si>
    <t>EPDPPC2603147</t>
  </si>
  <si>
    <t>ECN2026040032</t>
  </si>
  <si>
    <t>주차 수정 후 재상신</t>
  </si>
  <si>
    <t>CXF53 058</t>
  </si>
  <si>
    <t>77-1250</t>
  </si>
  <si>
    <t>[NLS] HCE 공급용 Wet (S1) 비축 제조</t>
  </si>
  <si>
    <t>DPKT1036140X00024</t>
  </si>
  <si>
    <t>103015035~103015054</t>
  </si>
  <si>
    <t>2068.0</t>
  </si>
  <si>
    <t>701.6</t>
  </si>
  <si>
    <t>6.5</t>
  </si>
  <si>
    <t>312</t>
  </si>
  <si>
    <t>36</t>
  </si>
  <si>
    <t>BE41AP</t>
  </si>
  <si>
    <t>CE01H19</t>
  </si>
  <si>
    <t>68AH1169</t>
  </si>
  <si>
    <t>EPDPPC2603148</t>
  </si>
  <si>
    <t>-
25.03.24</t>
  </si>
  <si>
    <t>-
25.04.01</t>
  </si>
  <si>
    <t>Repair
Ware</t>
  </si>
  <si>
    <t>DPKT1034890X00034</t>
  </si>
  <si>
    <t>2012.0</t>
  </si>
  <si>
    <t>645</t>
  </si>
  <si>
    <t>FX29582</t>
  </si>
  <si>
    <t>BE33BP</t>
  </si>
  <si>
    <t>68AH1125</t>
  </si>
  <si>
    <t>EPDPLT2603281</t>
  </si>
  <si>
    <t>ECN2026040721</t>
  </si>
  <si>
    <t>- Spec 당 40본씩, 총 160본 제조 요청드립니다.
- 155°C 저온가류 적용 요청드립니다.
- 1차품 P-Spec 제조 당시 일부 타이어 OF 발생하여, 몰드 조립 시 체크 부탁드립니다.</t>
  </si>
  <si>
    <t>3926</t>
  </si>
  <si>
    <t>[KMC LW_DS] 235/60R17C VT01E Sub #2 Tire Release_2</t>
  </si>
  <si>
    <t>DSKT2022650X00014
DSKT2022650X00015</t>
  </si>
  <si>
    <t>103020456~103020535</t>
  </si>
  <si>
    <t>235/60R17C
235/60R17C</t>
  </si>
  <si>
    <t>755
755</t>
  </si>
  <si>
    <t>2065.0
2065.0</t>
  </si>
  <si>
    <t>708.8
708.8</t>
  </si>
  <si>
    <t>DR75359
DR75359</t>
  </si>
  <si>
    <t>DN69563
DN69563</t>
  </si>
  <si>
    <t>415
415</t>
  </si>
  <si>
    <t>FY25517
FY25517</t>
  </si>
  <si>
    <t>FR03044
FR03044</t>
  </si>
  <si>
    <t>640
640</t>
  </si>
  <si>
    <t>FX26742
FX26742</t>
  </si>
  <si>
    <t>FX27900
FX27900</t>
  </si>
  <si>
    <t>FHB0158
FHB0158</t>
  </si>
  <si>
    <t>FH25095
FH25095</t>
  </si>
  <si>
    <t>GU29786
GU29786</t>
  </si>
  <si>
    <t>GW66009
GW66009</t>
  </si>
  <si>
    <t>BB330
BB330</t>
  </si>
  <si>
    <t>FX26871
FX00020</t>
  </si>
  <si>
    <t>ET11001
ET10121</t>
  </si>
  <si>
    <t>BE46AI
BE46AI</t>
  </si>
  <si>
    <t>CE55Z18
CE55Z18</t>
  </si>
  <si>
    <t>55CJ1072
55CJ1072</t>
  </si>
  <si>
    <t>EPDPLT2603282</t>
  </si>
  <si>
    <t>ECN2026040620</t>
  </si>
  <si>
    <t>CQP46
CQP46
CQP46
CQP46</t>
  </si>
  <si>
    <t>CQB98
CQB98
CQB98
CQB98</t>
  </si>
  <si>
    <t>[KMC LW_DS] 235/60R17C VT01E Sub #2 Tire Release_1</t>
  </si>
  <si>
    <t>DSKT2022650X00010
DSKT2022650X00011
DSKT2022650X00012
DSKT2022650X00013</t>
  </si>
  <si>
    <t>40
40
40
40</t>
  </si>
  <si>
    <t>103020296~103020455</t>
  </si>
  <si>
    <t>235/60R17C
235/60R17C
235/60R17C
235/60R17C</t>
  </si>
  <si>
    <t>VT01E
VT01E
VT01E
VT01E</t>
  </si>
  <si>
    <t>08
08
08
08</t>
  </si>
  <si>
    <t>K
K
K
K</t>
  </si>
  <si>
    <t>755
755
755
755</t>
  </si>
  <si>
    <t>2065.0
2065.0
2065.0
2065.0</t>
  </si>
  <si>
    <t>708.8
708.8
708.8
708.8</t>
  </si>
  <si>
    <t>DR75359
DR75359
DR75359
DR75359</t>
  </si>
  <si>
    <t>F
F
F
F</t>
  </si>
  <si>
    <t>240
240
240
240</t>
  </si>
  <si>
    <t>DN69563
DN69563
DN69563
DN69563</t>
  </si>
  <si>
    <t>B1005
B1005
B1005
B1005</t>
  </si>
  <si>
    <t>170
170
170
170</t>
  </si>
  <si>
    <t>415
415
415
415</t>
  </si>
  <si>
    <t>FY25517
FY25517
FY25517
FY25517</t>
  </si>
  <si>
    <t>470
470
470
470</t>
  </si>
  <si>
    <t>1.6
1.6
1.6
1.6</t>
  </si>
  <si>
    <t>435
435
435
435</t>
  </si>
  <si>
    <t>FR03044
FR03044
FR03044
FR03044</t>
  </si>
  <si>
    <t>ET10203
ET10203
ET10203
ET10203</t>
  </si>
  <si>
    <t>640
640
640
640</t>
  </si>
  <si>
    <t>FX26742
FW01505
FX26742
FX26742</t>
  </si>
  <si>
    <t>500
500
500
500</t>
  </si>
  <si>
    <t>FY22532
FY22532
FY22532
FY22532</t>
  </si>
  <si>
    <t>0.7
0.7
0.7
0.7</t>
  </si>
  <si>
    <t>FX28061
FX27900
FX27900
FX28061</t>
  </si>
  <si>
    <t>50
45
45
50</t>
  </si>
  <si>
    <t>24
24
24
24</t>
  </si>
  <si>
    <t>FHB0190
FHB0190
FHB0190
FHB0190</t>
  </si>
  <si>
    <t>ES20427
ES20427
ES20427
ES20427</t>
  </si>
  <si>
    <t>205
205
205
205</t>
  </si>
  <si>
    <t>FH24628
FH24628
FH24628
FH24628</t>
  </si>
  <si>
    <t>190
190
190
190</t>
  </si>
  <si>
    <t>GU28609
GU29786
GU29786
GU28609</t>
  </si>
  <si>
    <t>GW66009
GW66009
GW66009
GW66009</t>
  </si>
  <si>
    <t>BB335
BB330
BB330
BB335</t>
  </si>
  <si>
    <t>1386
1386
1386
1386</t>
  </si>
  <si>
    <t>FX26871
FX26871
FX00020
FX00020</t>
  </si>
  <si>
    <t>ET11001
ET11001
ET10121
ET10121</t>
  </si>
  <si>
    <t>BE46AI
BE46AI
BE46AI
BE46AI</t>
  </si>
  <si>
    <t>CE55Z18
CE55Z18
CE55Z18
CE55Z18</t>
  </si>
  <si>
    <t>55CJ1072
55CJ1072
55CJ1072
55CJ1072</t>
  </si>
  <si>
    <t>EPDPPC2603367</t>
  </si>
  <si>
    <t>ECN2026040657</t>
  </si>
  <si>
    <t>DP 1039033
215/55ZR18W XL RK21 04 L B - HK</t>
  </si>
  <si>
    <t>2026.04.30</t>
  </si>
  <si>
    <t>26655
26656</t>
  </si>
  <si>
    <t>[DM] RK21 215/55ZR18W XL X-Spec issue</t>
  </si>
  <si>
    <t>DMKT1039033X00000</t>
  </si>
  <si>
    <t>103023788~103023805</t>
  </si>
  <si>
    <t>215/55ZR18W XL</t>
  </si>
  <si>
    <t>RK21</t>
  </si>
  <si>
    <t>688.6</t>
  </si>
  <si>
    <t>DR75366</t>
  </si>
  <si>
    <t>FD24385</t>
  </si>
  <si>
    <t>FHB0101</t>
  </si>
  <si>
    <t>FX30294</t>
  </si>
  <si>
    <t>GU28865</t>
  </si>
  <si>
    <t>78AH675</t>
  </si>
  <si>
    <t>EPDPPC2603231</t>
  </si>
  <si>
    <t>ECN2026033903</t>
  </si>
  <si>
    <t>DP 1039040
235/50ZR19W XL RK21 04 L B - HK</t>
  </si>
  <si>
    <t>2026.04.28</t>
  </si>
  <si>
    <t>26653
26654</t>
  </si>
  <si>
    <t>CQP35
CQP35</t>
  </si>
  <si>
    <t>[DM] RK21 235/50ZR19W XL X-Spec issue (REX 기반 Spec 포함)</t>
  </si>
  <si>
    <t>DMKT1039040X00000
DMKT1039040X00001</t>
  </si>
  <si>
    <t>103018478~103018501</t>
  </si>
  <si>
    <t>235/50ZR19W XL
235/50ZR19W XL</t>
  </si>
  <si>
    <t>RK21
RK21</t>
  </si>
  <si>
    <t>684
680</t>
  </si>
  <si>
    <t>2085.0
2085.0</t>
  </si>
  <si>
    <t>713
713</t>
  </si>
  <si>
    <t>DR75355
DR75354</t>
  </si>
  <si>
    <t>200
204</t>
  </si>
  <si>
    <t>242
250</t>
  </si>
  <si>
    <t>DN68786
DN69363</t>
  </si>
  <si>
    <t>145
145</t>
  </si>
  <si>
    <t>394
390</t>
  </si>
  <si>
    <t>FY24517
FY24517</t>
  </si>
  <si>
    <t>FX26749
FX26740</t>
  </si>
  <si>
    <t>710
700</t>
  </si>
  <si>
    <t>FHB0084
FHB0116</t>
  </si>
  <si>
    <t>205
210</t>
  </si>
  <si>
    <t>FX26488
FX26296</t>
  </si>
  <si>
    <t>195
200</t>
  </si>
  <si>
    <t>GU29151
GU29151</t>
  </si>
  <si>
    <t>GW22186
GW22186</t>
  </si>
  <si>
    <t>DT220
DT220</t>
  </si>
  <si>
    <t>1542
1542</t>
  </si>
  <si>
    <t>CE09X11
CE09X11</t>
  </si>
  <si>
    <t>78AH713
78AH713</t>
  </si>
  <si>
    <t>EPDPPC2603375</t>
  </si>
  <si>
    <t>ECN2026040758</t>
  </si>
  <si>
    <t>DP 1039035
235/55ZR18W XL RK21 04 L B - HK</t>
  </si>
  <si>
    <t>26843
26844</t>
  </si>
  <si>
    <t>[DM] RK21 235/55ZR18W XL X-Spec issue (REX 기반 Spec 포함)</t>
  </si>
  <si>
    <t>DMKT1039035X00000
DMKT1039035X00001</t>
  </si>
  <si>
    <t>103024173~103024196</t>
  </si>
  <si>
    <t>235/55ZR18W XL
235/55ZR18W XL</t>
  </si>
  <si>
    <t>704
696</t>
  </si>
  <si>
    <t>2075.0
2075.0</t>
  </si>
  <si>
    <t>709.4
709.4</t>
  </si>
  <si>
    <t>DN66907
DN69194</t>
  </si>
  <si>
    <t>New
B1006,B1007</t>
  </si>
  <si>
    <t>414
406</t>
  </si>
  <si>
    <t>FY24833
FY24833</t>
  </si>
  <si>
    <t>460
460</t>
  </si>
  <si>
    <t>425
425</t>
  </si>
  <si>
    <t>FX26756
FX26774</t>
  </si>
  <si>
    <t>740
730</t>
  </si>
  <si>
    <t>GU29842
GU29842</t>
  </si>
  <si>
    <t>GW46405
GW46405</t>
  </si>
  <si>
    <t>BE55AU
BE55AU</t>
  </si>
  <si>
    <t>CE09P11
CE09P11</t>
  </si>
  <si>
    <t>78AH694
78AH694</t>
  </si>
  <si>
    <t>EPDPPC2603237</t>
  </si>
  <si>
    <t>ECN2026040646</t>
  </si>
  <si>
    <t>DP 1038538
235/45R19H LH43 04 L B - LF</t>
  </si>
  <si>
    <t>25GA1
25GA2</t>
  </si>
  <si>
    <t>26.03.04
26.03.04</t>
  </si>
  <si>
    <t>26.03.06
26.03.06</t>
  </si>
  <si>
    <t>HONGMIN KIM</t>
  </si>
  <si>
    <t>1945</t>
  </si>
  <si>
    <t>[DS] 235/45R19H LH43 nullth Spec Issue (RE Expansion Dev.)</t>
  </si>
  <si>
    <t>DSKT1038538X00000</t>
  </si>
  <si>
    <t>103018291~103018302</t>
  </si>
  <si>
    <t>235/45R19H</t>
  </si>
  <si>
    <t>576</t>
  </si>
  <si>
    <t>DR75353</t>
  </si>
  <si>
    <t>DN69803</t>
  </si>
  <si>
    <t>78AH690</t>
  </si>
  <si>
    <t>EPDPPC2603406</t>
  </si>
  <si>
    <t>ECN2026041197</t>
  </si>
  <si>
    <t>DP 1038556
215/60R17T LH43 04 L B - LF</t>
  </si>
  <si>
    <t>25GH4
25GH5</t>
  </si>
  <si>
    <t>[DS] 215/60R17T LH43 nullth Spec Issue (RE Expansion Dev.)</t>
  </si>
  <si>
    <t>DSKT1038556X00000</t>
  </si>
  <si>
    <t>103023881~103023892</t>
  </si>
  <si>
    <t>215/60R17T</t>
  </si>
  <si>
    <t>2000.0</t>
  </si>
  <si>
    <t>682.6</t>
  </si>
  <si>
    <t>DR75367</t>
  </si>
  <si>
    <t>DN69808</t>
  </si>
  <si>
    <t>CE09W10</t>
  </si>
  <si>
    <t>78AH648</t>
  </si>
  <si>
    <t>EPDPPC2603407</t>
  </si>
  <si>
    <t>ECN2026040647</t>
  </si>
  <si>
    <t>DP 1038544
215/45R17V XL LH43 04 L B - LF</t>
  </si>
  <si>
    <t>25FX3
25FX4</t>
  </si>
  <si>
    <t>[DS] 215/45R17V XL LH43 nullth Spec Issue (RE Expansion Dev.)</t>
  </si>
  <si>
    <t>DSKT1038544X00000</t>
  </si>
  <si>
    <t>103025037~103025050</t>
  </si>
  <si>
    <t>215/45R17V XL</t>
  </si>
  <si>
    <t>1805.0</t>
  </si>
  <si>
    <t>620.2</t>
  </si>
  <si>
    <t>DR75372</t>
  </si>
  <si>
    <t>DN69858</t>
  </si>
  <si>
    <t>FD23258</t>
  </si>
  <si>
    <t>GU28252</t>
  </si>
  <si>
    <t>EPDPPC2603175</t>
  </si>
  <si>
    <t>ECN2026040385</t>
  </si>
  <si>
    <t>DP 1039715
235/55R19V XL H755A 04 L B - HK</t>
  </si>
  <si>
    <t>26636
26637</t>
  </si>
  <si>
    <t>(IP→DS) 235/55R19V XL H755A 1036134→1039715 X-spec Issue</t>
  </si>
  <si>
    <t>DSKT1039715X00000</t>
  </si>
  <si>
    <t>103016375~103016384</t>
  </si>
  <si>
    <t>H755A</t>
  </si>
  <si>
    <t>2165.0</t>
  </si>
  <si>
    <t>737.7</t>
  </si>
  <si>
    <t>DR75342</t>
  </si>
  <si>
    <t>DN69796</t>
  </si>
  <si>
    <t>FD23138</t>
  </si>
  <si>
    <t>FH23375</t>
  </si>
  <si>
    <t>78AH731</t>
  </si>
  <si>
    <t>EPDPPC2603376</t>
  </si>
  <si>
    <t>ECN2026041004</t>
  </si>
  <si>
    <t>DP 1039712
225/55R17V XL H755 04 L B - HK</t>
  </si>
  <si>
    <t>26632
26633</t>
  </si>
  <si>
    <t>26.04.10
26.04.10</t>
  </si>
  <si>
    <t>MINKYU OH</t>
  </si>
  <si>
    <t>042-724-1416</t>
  </si>
  <si>
    <t>[IP→DS] 225/55R17V XL H755 1035955→1039712 X-Spec Issue</t>
  </si>
  <si>
    <t>DSKT1039712X00000</t>
  </si>
  <si>
    <t>103024200~103024209</t>
  </si>
  <si>
    <t>225/55R17V XL</t>
  </si>
  <si>
    <t>H755</t>
  </si>
  <si>
    <t>DR75368</t>
  </si>
  <si>
    <t>DN69809</t>
  </si>
  <si>
    <t>FD23119</t>
  </si>
  <si>
    <t>FH22850</t>
  </si>
  <si>
    <t>GU28250</t>
  </si>
  <si>
    <t>EPDPPC2603378</t>
  </si>
  <si>
    <t>ECN2026040567</t>
  </si>
  <si>
    <t>DP 1039714
235/60R18V XL H755A 04 L B - HK</t>
  </si>
  <si>
    <t>26638
26639</t>
  </si>
  <si>
    <t>(IP→DS) 235/60R18V H755A 1036133→1039714 X00 Spec Issue</t>
  </si>
  <si>
    <t>DSKT1039714X00000</t>
  </si>
  <si>
    <t>103024216~103024225</t>
  </si>
  <si>
    <t>235/60R18V XL</t>
  </si>
  <si>
    <t>764</t>
  </si>
  <si>
    <t>DR75369</t>
  </si>
  <si>
    <t>DN69812</t>
  </si>
  <si>
    <t>GU27006</t>
  </si>
  <si>
    <t>78AH660</t>
  </si>
  <si>
    <t>EPDPPC2603359</t>
  </si>
  <si>
    <t>ECN2026033874</t>
  </si>
  <si>
    <t>CQP54
CQP54
CQP54
CQP54</t>
  </si>
  <si>
    <t>DSKT1033175X00012
DSKT1033175X00013
DSKT1033175X00014
DSKT1033175X00015</t>
  </si>
  <si>
    <t>25
25
25
25</t>
  </si>
  <si>
    <t>103023232~103023331</t>
  </si>
  <si>
    <t>245/45R19W XL
245/45R19W XL
245/45R19W XL
245/45R19W XL</t>
  </si>
  <si>
    <t>IH01
IH01
IH01
IH01</t>
  </si>
  <si>
    <t>6
6
6
6</t>
  </si>
  <si>
    <t>622
622
622
622</t>
  </si>
  <si>
    <t>2050.0
2050.0
2050.0
2050.0</t>
  </si>
  <si>
    <t>699.8
699.8
699.8
699.8</t>
  </si>
  <si>
    <t>8.3
8.3
8.3
8.3</t>
  </si>
  <si>
    <t>DR73036
DR73036
DR73036
DR73036</t>
  </si>
  <si>
    <t>216
216
216
216</t>
  </si>
  <si>
    <t>258
258
258
258</t>
  </si>
  <si>
    <t>DN69804
DN69804
DN69807
DN69807</t>
  </si>
  <si>
    <t>130
130
130
130</t>
  </si>
  <si>
    <t>362
362
362
362</t>
  </si>
  <si>
    <t>FY24753
FY24753
FY24753
FY24753</t>
  </si>
  <si>
    <t>0.9
0.9
0.9
0.9</t>
  </si>
  <si>
    <t>FHB0027
FHB0027
FHB0027
FHB0027</t>
  </si>
  <si>
    <t>220
220
220
220</t>
  </si>
  <si>
    <t>FX27891
FX27891
FX27891
FX27891</t>
  </si>
  <si>
    <t>GU29813
GU29813
GU29813
GU28398</t>
  </si>
  <si>
    <t>DT235
DT235
DT235
DH220</t>
  </si>
  <si>
    <t>BG0145
BG0145
BG0145
BG0145</t>
  </si>
  <si>
    <t>CE09H12
CE09H12
CE09N12
CE09N12</t>
  </si>
  <si>
    <t>78AH749
78AH749
78AH744
78AH744</t>
  </si>
  <si>
    <t>EPDPPC2603036</t>
  </si>
  <si>
    <t>ECN2026033360</t>
  </si>
  <si>
    <t>DP 1036838
275/55R20W XL K137 04 L B - HK</t>
  </si>
  <si>
    <t>25543
25544</t>
  </si>
  <si>
    <t>25.05.23
25.05.23</t>
  </si>
  <si>
    <t>25.05.26
25.05.26</t>
  </si>
  <si>
    <t>DP)275/55R20W XL K137 X-Spec Issue [보강 Belt 최적화(JF5→JF505)]</t>
  </si>
  <si>
    <t>DMKT1036838X00004
DMKT1036838X00005</t>
  </si>
  <si>
    <t>103007939~103007980</t>
  </si>
  <si>
    <t>275/55R20W XL
275/55R20W XL</t>
  </si>
  <si>
    <t>K137
K137</t>
  </si>
  <si>
    <t>814
814</t>
  </si>
  <si>
    <t>2370.0
2370.0</t>
  </si>
  <si>
    <t>802
802</t>
  </si>
  <si>
    <t>7.6
7.6</t>
  </si>
  <si>
    <t>DR74835
DR74835</t>
  </si>
  <si>
    <t>B1006,B1008
B1006,B1008</t>
  </si>
  <si>
    <t>288
288</t>
  </si>
  <si>
    <t>DN69493
DN69493</t>
  </si>
  <si>
    <t>464
464</t>
  </si>
  <si>
    <t>FX26701
FX26701</t>
  </si>
  <si>
    <t>690
690</t>
  </si>
  <si>
    <t>FX26702
FX26702</t>
  </si>
  <si>
    <t>FH23627
FH23627</t>
  </si>
  <si>
    <t>FX27926
FX27926</t>
  </si>
  <si>
    <t>GU29598
GU29598</t>
  </si>
  <si>
    <t>DH245
DH245</t>
  </si>
  <si>
    <t>CE09P13
CE09P13</t>
  </si>
  <si>
    <t>78AH814
78AH814</t>
  </si>
  <si>
    <t>EPDPPC2603215</t>
  </si>
  <si>
    <t>ECN2026033563</t>
  </si>
  <si>
    <t>[DS] 305/30R21Y XL IH01 X-Spec 발행</t>
  </si>
  <si>
    <t>DSKT1037384X00004</t>
  </si>
  <si>
    <t>103017874~103017885</t>
  </si>
  <si>
    <t>DR75349</t>
  </si>
  <si>
    <t>78AH871</t>
  </si>
  <si>
    <t>RE Virtual Development Task Project (27)</t>
  </si>
  <si>
    <t>EPDPPC2603300</t>
  </si>
  <si>
    <t>ECN2026040507</t>
  </si>
  <si>
    <t>DP 1032552
235/55R19V QA55 04 L B - HK</t>
  </si>
  <si>
    <t>22W79</t>
  </si>
  <si>
    <t>23.01.11</t>
  </si>
  <si>
    <t>23.01.20</t>
  </si>
  <si>
    <t>23.01.30</t>
  </si>
  <si>
    <t>DONG HYUN KIM</t>
  </si>
  <si>
    <t>1065</t>
  </si>
  <si>
    <t>[DS] 235/55R19V QA55 X-Spec 발행</t>
  </si>
  <si>
    <t>DSKT1032552X00006
DSKT1032552X00007</t>
  </si>
  <si>
    <t>18
18</t>
  </si>
  <si>
    <t>103021878~103021913</t>
  </si>
  <si>
    <t>235/55R19V
235/55R19V</t>
  </si>
  <si>
    <t>QA55
QA55</t>
  </si>
  <si>
    <t>2160.0
2155.0</t>
  </si>
  <si>
    <t>DR75360
DR75360</t>
  </si>
  <si>
    <t>206
206</t>
  </si>
  <si>
    <t>DN69805
DN69805</t>
  </si>
  <si>
    <t>406
406</t>
  </si>
  <si>
    <t>FX26756
FX31537</t>
  </si>
  <si>
    <t>ET10203
ET10135</t>
  </si>
  <si>
    <t>FH23544
FH25419</t>
  </si>
  <si>
    <t>ES10259
ES20427</t>
  </si>
  <si>
    <t>27
30</t>
  </si>
  <si>
    <t>FX28385
FX31957</t>
  </si>
  <si>
    <t>GU28445
GU28445</t>
  </si>
  <si>
    <t>BG05BP
BG05BP</t>
  </si>
  <si>
    <t>CE09K12
CE09K12</t>
  </si>
  <si>
    <t>78AH721
78AH721</t>
  </si>
  <si>
    <t>EPDPPC2603303</t>
  </si>
  <si>
    <t>ECN2026040508</t>
  </si>
  <si>
    <t>DSKT1032552X00011
DSKT1032552X00012</t>
  </si>
  <si>
    <t>103021914~103021949</t>
  </si>
  <si>
    <t>2164.0
2164.0</t>
  </si>
  <si>
    <t>DR72391
DR72391</t>
  </si>
  <si>
    <t>256
256</t>
  </si>
  <si>
    <t>DN66575
DN66575</t>
  </si>
  <si>
    <t>FX22862
FX26736</t>
  </si>
  <si>
    <t>ET20271
ET10203</t>
  </si>
  <si>
    <t>600
610</t>
  </si>
  <si>
    <t>FD23450
FD23373</t>
  </si>
  <si>
    <t>FH23589
FH23595</t>
  </si>
  <si>
    <t>24
30</t>
  </si>
  <si>
    <t>FX27866
FX27922</t>
  </si>
  <si>
    <t>GU28920
GU28154</t>
  </si>
  <si>
    <t>AT230
AT225</t>
  </si>
  <si>
    <t>JF505
JF535</t>
  </si>
  <si>
    <t>78AH717
78AH717</t>
  </si>
  <si>
    <t>EPDPPC2603379</t>
  </si>
  <si>
    <t>ECN2026033578</t>
  </si>
  <si>
    <t>DP 1039713
215/55R17V H755 04 L B - HK</t>
  </si>
  <si>
    <t>26634
26635</t>
  </si>
  <si>
    <t>(IP→DS) 215/55R17V H755 1035945→1039713 X00 Spec Issue</t>
  </si>
  <si>
    <t>DSKT1039713X00000</t>
  </si>
  <si>
    <t>103024226~103024235</t>
  </si>
  <si>
    <t>664.2</t>
  </si>
  <si>
    <t>DR75370</t>
  </si>
  <si>
    <t>DN69813</t>
  </si>
  <si>
    <t>FD24387</t>
  </si>
  <si>
    <t>CE08K10</t>
  </si>
  <si>
    <t>81AH604</t>
  </si>
  <si>
    <t>~04/17 KP 생산</t>
  </si>
  <si>
    <t>DMKT1031413X00001</t>
  </si>
  <si>
    <t>EPDPPC2603298</t>
  </si>
  <si>
    <t>ECN2026033875</t>
  </si>
  <si>
    <t>[DS] 245/45R19W XL IH01 X-SPEC_LTUH P-Ggte 2차</t>
  </si>
  <si>
    <t>DSKT1033175X00016
DSKT1033175X00017
DSKT1033175X00018
DSKT1033175X00019</t>
  </si>
  <si>
    <t>103020256~103020295</t>
  </si>
  <si>
    <t>DN69804
DN69804
DN69804
DN69804</t>
  </si>
  <si>
    <t>GU28398
GU29813
GU28398
GU29813</t>
  </si>
  <si>
    <t>DH220
DT235
DH220
DT235</t>
  </si>
  <si>
    <t>CE09H12
CE09H12
CE09H12
CE09H12</t>
  </si>
  <si>
    <t>78AH749
78AH749
78AH749
78AH749</t>
  </si>
  <si>
    <t>28</t>
  </si>
  <si>
    <t>EPDPPC2603369</t>
  </si>
  <si>
    <t>ECN2026033877</t>
  </si>
  <si>
    <t>[DS] 245/45R19W XL IH01 X-SPEC_LTUH P-Ggte 3차</t>
  </si>
  <si>
    <t>DSKT1033175X00020
DSKT1033175X00021
DSKT1033175X00022
DSKT1033175X00023</t>
  </si>
  <si>
    <t>103023738~103023777</t>
  </si>
  <si>
    <t>DN69807
DN69807
DN69807
DN69807</t>
  </si>
  <si>
    <t>CE09N12
CE09N12
CE09N12
CE09N12</t>
  </si>
  <si>
    <t>78AH744
78AH744
78AH744
78AH744</t>
  </si>
  <si>
    <t>29</t>
  </si>
  <si>
    <t>EPDPLT2603219</t>
  </si>
  <si>
    <t>ECN2026040587</t>
  </si>
  <si>
    <t>RR 개선용, 163도 가류</t>
  </si>
  <si>
    <t>[JS→DS] 195/60R16C 06 RA58 (2022124→2022625) X03</t>
  </si>
  <si>
    <t>DSKT2022625X00003</t>
  </si>
  <si>
    <t>103018243~103018252</t>
  </si>
  <si>
    <t>DR75352</t>
  </si>
  <si>
    <t>OE</t>
    <phoneticPr fontId="161" type="noConversion"/>
  </si>
  <si>
    <t>Research</t>
    <phoneticPr fontId="161" type="noConversion"/>
  </si>
  <si>
    <t>지급 개발</t>
    <phoneticPr fontId="161" type="noConversion"/>
  </si>
  <si>
    <r>
      <t>T</t>
    </r>
    <r>
      <rPr>
        <sz val="10"/>
        <color theme="1"/>
        <rFont val="맑은 고딕"/>
        <family val="2"/>
        <charset val="129"/>
        <scheme val="minor"/>
      </rPr>
      <t>BR Preform 형태 T/D 변경</t>
    </r>
    <phoneticPr fontId="161" type="noConversion"/>
  </si>
  <si>
    <r>
      <t>D</t>
    </r>
    <r>
      <rPr>
        <sz val="10"/>
        <color theme="1"/>
        <rFont val="맑은 고딕"/>
        <family val="2"/>
        <charset val="129"/>
        <scheme val="minor"/>
      </rPr>
      <t>N69858 -&gt; DN66813</t>
    </r>
    <phoneticPr fontId="161" type="noConversion"/>
  </si>
  <si>
    <r>
      <t>O</t>
    </r>
    <r>
      <rPr>
        <sz val="10"/>
        <color theme="1"/>
        <rFont val="맑은 고딕"/>
        <family val="2"/>
        <charset val="129"/>
        <scheme val="minor"/>
      </rPr>
      <t>KEY</t>
    </r>
    <phoneticPr fontId="161" type="noConversion"/>
  </si>
  <si>
    <t>PPDPPC2603411</t>
  </si>
  <si>
    <t>ECN2026041314</t>
  </si>
  <si>
    <t>DP 1038659
245/45R19V XL W340 04 L B 3 HK</t>
  </si>
  <si>
    <t>245/45R19V XL 1037837 Mold 공용 및 DOT 개조 예정</t>
  </si>
  <si>
    <t>25Z15&lt;br/&gt;25Z16</t>
  </si>
  <si>
    <t>2847</t>
  </si>
  <si>
    <t>(KP→DS) 245/45R19V XL W340 1038659 T-Spec Issue</t>
  </si>
  <si>
    <t>DSKT1038659T00000</t>
  </si>
  <si>
    <t>245/45R19V XL</t>
  </si>
  <si>
    <t>703</t>
  </si>
  <si>
    <t>DR75373</t>
  </si>
  <si>
    <t>DN69867</t>
  </si>
  <si>
    <t>FX22933</t>
  </si>
  <si>
    <t>FD23254</t>
  </si>
  <si>
    <t>78AH711</t>
  </si>
  <si>
    <t>PPDPPC2603327</t>
  </si>
  <si>
    <t>ECN2026033838</t>
  </si>
  <si>
    <t>24539
24540</t>
  </si>
  <si>
    <t>26.01.20
26.01.20</t>
  </si>
  <si>
    <t>(KP→DS)245/40ZR19(Y) XL 04 K137 LBQHK T-spec</t>
  </si>
  <si>
    <t>DSKT1033144T00000</t>
  </si>
  <si>
    <t>DR75365</t>
  </si>
  <si>
    <t>FS00586</t>
  </si>
  <si>
    <t>PPDPPC2603402</t>
  </si>
  <si>
    <t>ECN2026041320</t>
  </si>
  <si>
    <t>[DS] 255/55R20V XL IH01A T-SPEC 발행</t>
  </si>
  <si>
    <t>DSKT1038836T00000</t>
  </si>
  <si>
    <t>2305.0</t>
  </si>
  <si>
    <t>DOT 미개조</t>
  </si>
  <si>
    <t>PPDPPC2603392</t>
  </si>
  <si>
    <t>ECN2026041323</t>
  </si>
  <si>
    <t>[DS]225/55R18V K135A T-spec(1P-P1000 STUH)</t>
  </si>
  <si>
    <t>DSKT1031747T00007</t>
  </si>
  <si>
    <t>PPDPPC2603221</t>
  </si>
  <si>
    <t>ECN2026031133</t>
  </si>
  <si>
    <t>ECN 2026031134와 동일 G/T</t>
  </si>
  <si>
    <t>24AW7
26604</t>
  </si>
  <si>
    <t>25.06.02
26.04.07</t>
  </si>
  <si>
    <t>25.06.04
26.04.09</t>
  </si>
  <si>
    <t>25.09.26
-</t>
  </si>
  <si>
    <t>Ware
Making</t>
  </si>
  <si>
    <t>[DP]SR11 150/650R15 RD LBA HL T-Spec 발행</t>
  </si>
  <si>
    <t>DPKT1037889T00000</t>
  </si>
  <si>
    <t>CE01P17</t>
  </si>
  <si>
    <t>68AH1051</t>
  </si>
  <si>
    <t>PPDPPC2603222</t>
  </si>
  <si>
    <t>ECN2026031134</t>
  </si>
  <si>
    <t>ECN 2026031133과 동일 G/T</t>
  </si>
  <si>
    <t>24AW6
26605</t>
  </si>
  <si>
    <t>[DP]SR11 150/650R15 RD LBA HR T-Spec 발행</t>
  </si>
  <si>
    <t>DPKT1037890T00000</t>
  </si>
  <si>
    <t>PPDPPC2603412</t>
  </si>
  <si>
    <t>ECN2026041358</t>
  </si>
  <si>
    <t>DP 1037711
235/55R18H W340A 04 L B - HK</t>
  </si>
  <si>
    <t>증설 Mold 사용으로  No .  바뀔수도 있어, 추후 메일로 공유드리도록 하겠습니다.</t>
  </si>
  <si>
    <t>25EZ6&lt;br/&gt;25EZ7</t>
  </si>
  <si>
    <t>[KP→DS] 235/55R18H W340A X-Spec Issue</t>
  </si>
  <si>
    <t>DSKT1037711T00000</t>
  </si>
  <si>
    <t>235/55R18H</t>
  </si>
  <si>
    <t>711.6</t>
  </si>
  <si>
    <t>FHB0057</t>
  </si>
  <si>
    <t>CE01K11</t>
  </si>
  <si>
    <t>68AH666</t>
  </si>
  <si>
    <t>PPDPPC2603425</t>
  </si>
  <si>
    <t>ECN2026041332</t>
  </si>
  <si>
    <t>DP 1037337
200/650R18        RD SR20A 04 L B A HL</t>
  </si>
  <si>
    <t>25310</t>
  </si>
  <si>
    <t>25.04.10</t>
  </si>
  <si>
    <t>25.04.16</t>
  </si>
  <si>
    <t>042-724-1944</t>
  </si>
  <si>
    <t>[DP] SR20A 200/650R18 RD HL T-Spec</t>
  </si>
  <si>
    <t>DPKT1037337T00000</t>
  </si>
  <si>
    <t>200/650R18        RD</t>
  </si>
  <si>
    <t>PPDPPC2603414</t>
  </si>
  <si>
    <t>ECN2026041394</t>
  </si>
  <si>
    <t>DP 1037837
245/45R19V XL W340 04 L B - HK</t>
  </si>
  <si>
    <t>245/45R19V XL 1038659 Mold 공용 및 DOT 개조 예정
Mold no. 변경될 수 있음.
저온가류 필요</t>
  </si>
  <si>
    <t>(KP→DS 245-45R19V XL W340 1037837 T-spec</t>
  </si>
  <si>
    <t>DSKT1037837T00000</t>
  </si>
  <si>
    <t>DN69869</t>
  </si>
  <si>
    <t>FX26746</t>
  </si>
  <si>
    <t>FJ22703</t>
  </si>
  <si>
    <t>CE01W11</t>
  </si>
  <si>
    <t>68AH703</t>
  </si>
  <si>
    <t>PPDPPC2603426</t>
  </si>
  <si>
    <t>ECN2026041327</t>
  </si>
  <si>
    <t>DP 1037338
200/650R18        RD SR20A 04 L B A HR</t>
  </si>
  <si>
    <t>25309</t>
  </si>
  <si>
    <t>[DP] SR20A 200/650R18 RD HR T-Spec</t>
  </si>
  <si>
    <t>DPKT1037338T00000</t>
  </si>
  <si>
    <t>ECN2026041577</t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</si>
  <si>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 xml:space="preserve">[양산기술] </t>
    </r>
    <r>
      <rPr>
        <b/>
        <sz val="10"/>
        <color theme="1"/>
        <rFont val="맑은 고딕"/>
        <family val="3"/>
        <charset val="129"/>
        <scheme val="minor"/>
      </rPr>
      <t>1037703 1037706 : 지급 개발 추가</t>
    </r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</si>
  <si>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rFont val="맑은 고딕"/>
        <family val="3"/>
        <charset val="129"/>
        <scheme val="minor"/>
      </rPr>
      <t xml:space="preserve"> 1037711 : 지급 개발 추가</t>
    </r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</si>
  <si>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 xml:space="preserve">[양산기술] </t>
    </r>
    <r>
      <rPr>
        <b/>
        <sz val="10"/>
        <color theme="1"/>
        <rFont val="맑은 고딕"/>
        <family val="3"/>
        <charset val="129"/>
        <scheme val="minor"/>
      </rPr>
      <t>1037706 : 16주 先 반영</t>
    </r>
    <phoneticPr fontId="161" type="noConversion"/>
  </si>
  <si>
    <t>ETC</t>
    <phoneticPr fontId="161" type="noConversion"/>
  </si>
  <si>
    <t>ECN2026041419</t>
    <phoneticPr fontId="161" type="noConversion"/>
  </si>
  <si>
    <t>ECN2026041559</t>
    <phoneticPr fontId="161" type="noConversion"/>
  </si>
  <si>
    <t>ECN2026041358</t>
    <phoneticPr fontId="161" type="noConversion"/>
  </si>
  <si>
    <t>DSKT1037711T00000</t>
    <phoneticPr fontId="161" type="noConversion"/>
  </si>
  <si>
    <t>16주 先 진행</t>
    <phoneticPr fontId="161" type="noConversion"/>
  </si>
  <si>
    <t>1038659 동일 Mold 18주 진행 예정</t>
    <phoneticPr fontId="161" type="noConversion"/>
  </si>
  <si>
    <t>DP 1038659</t>
    <phoneticPr fontId="161" type="noConversion"/>
  </si>
  <si>
    <t>이준탁</t>
    <phoneticPr fontId="162" type="noConversion"/>
  </si>
  <si>
    <t>[정규용] 25GK7 25GK8
(금산공장)</t>
    <phoneticPr fontId="162" type="noConversion"/>
  </si>
  <si>
    <t>오더 발란스 대응
지급 개발 규격</t>
    <phoneticPr fontId="162" type="noConversion"/>
  </si>
  <si>
    <t>[정규용] 16022 16023</t>
    <phoneticPr fontId="162" type="noConversion"/>
  </si>
  <si>
    <t>1037706</t>
  </si>
  <si>
    <t>235/55R18V XL</t>
  </si>
  <si>
    <t>714</t>
  </si>
  <si>
    <t>[정규용] 25FA3 25FA4
(금산공장)</t>
    <phoneticPr fontId="162" type="noConversion"/>
  </si>
  <si>
    <t>BE55AU</t>
    <phoneticPr fontId="162" type="noConversion"/>
  </si>
  <si>
    <t>GU28443</t>
    <phoneticPr fontId="162" type="noConversion"/>
  </si>
  <si>
    <t>GW22005</t>
    <phoneticPr fontId="162" type="noConversion"/>
  </si>
  <si>
    <t>오더 발란스 대응 지급 개발 규격</t>
    <phoneticPr fontId="162" type="noConversion"/>
  </si>
  <si>
    <t>TB</t>
  </si>
  <si>
    <t>전일희</t>
  </si>
  <si>
    <t>04/27 월</t>
  </si>
  <si>
    <t>TB/DP H192</t>
  </si>
  <si>
    <t>T09</t>
  </si>
  <si>
    <t>DR75383</t>
  </si>
  <si>
    <t>[정규용] 08378 08379 11B31 11B32</t>
  </si>
  <si>
    <t>BD35AP</t>
  </si>
  <si>
    <t>현용 BIC 1296</t>
  </si>
  <si>
    <t>김홍민</t>
  </si>
  <si>
    <t>[정규용] 25JC2 25JC3</t>
  </si>
  <si>
    <t>04/28 화</t>
  </si>
  <si>
    <t>OE/DS H142</t>
  </si>
  <si>
    <t>DR75359</t>
  </si>
  <si>
    <t>FW01505</t>
  </si>
  <si>
    <t>CE55Z18</t>
  </si>
  <si>
    <t>155°C 저온가류 적용
전차수 OF 발생
SRFM Width 45mm
[HEW)OP Inform]</t>
    <phoneticPr fontId="162" type="noConversion"/>
  </si>
  <si>
    <t>04/29 수</t>
  </si>
  <si>
    <t>DN66813</t>
  </si>
  <si>
    <t>[정규용] 25FX3 25FX4
(신제작중(입고대기중))</t>
  </si>
  <si>
    <t>BE39AI</t>
  </si>
  <si>
    <t>[정규용] 26638 26639
(신제작중)</t>
  </si>
  <si>
    <t>[정규용] 26636 26637
(신제작중)</t>
  </si>
  <si>
    <t>04/30 목</t>
  </si>
  <si>
    <t>GU28609
GS/50/24
GS01407</t>
  </si>
  <si>
    <t>BB335</t>
  </si>
  <si>
    <t>[정규용] 25C50 25C51
(금산공장)</t>
  </si>
  <si>
    <t>~04/19 KP 생산 중</t>
  </si>
  <si>
    <t>05/01 금</t>
  </si>
  <si>
    <t>[샘플용] 23J67 25461
(수리중)</t>
  </si>
  <si>
    <t>CXF33
X056</t>
  </si>
  <si>
    <t>[정규 SIDEMOLD]
Tread 20189 23E45
Side 24H79 24H80</t>
  </si>
  <si>
    <t>CE01X18</t>
  </si>
  <si>
    <t>장시봉</t>
    <phoneticPr fontId="162" type="noConversion"/>
  </si>
  <si>
    <t>[정규용] 21X88 21X89
(개조중, 미반출)</t>
    <phoneticPr fontId="162" type="noConversion"/>
  </si>
  <si>
    <t>에스텍</t>
    <phoneticPr fontId="162" type="noConversion"/>
  </si>
  <si>
    <t>장아영</t>
    <phoneticPr fontId="162" type="noConversion"/>
  </si>
  <si>
    <t>[정규용] 25Z15 25Z16
(금산공장)</t>
  </si>
  <si>
    <t>쵀재현</t>
    <phoneticPr fontId="162" type="noConversion"/>
  </si>
  <si>
    <t>200/650R18        RD</t>
    <phoneticPr fontId="162" type="noConversion"/>
  </si>
  <si>
    <t>-
(-)</t>
  </si>
  <si>
    <t>DR75379</t>
  </si>
  <si>
    <t>DN69871</t>
  </si>
  <si>
    <t>1845.0</t>
  </si>
  <si>
    <t>FA29754</t>
  </si>
  <si>
    <t>FX31453</t>
  </si>
  <si>
    <t>[정규용] 25310</t>
  </si>
  <si>
    <t>GU28251</t>
  </si>
  <si>
    <t>[정규용] 25309</t>
  </si>
  <si>
    <t>김현기</t>
    <phoneticPr fontId="162" type="noConversion"/>
  </si>
  <si>
    <t>DN69872</t>
    <phoneticPr fontId="162" type="noConversion"/>
  </si>
  <si>
    <t>[정규용] 24AW7 26604</t>
  </si>
  <si>
    <t>GU29769
GS/40/24
GS01379</t>
  </si>
  <si>
    <t>[정규용] 24AW6 26605</t>
  </si>
  <si>
    <t>양재욱</t>
    <phoneticPr fontId="162" type="noConversion"/>
  </si>
  <si>
    <t>2026-04-06</t>
  </si>
  <si>
    <t>HX215/75R17.5         16AH35 LB---</t>
  </si>
  <si>
    <t>3003890</t>
  </si>
  <si>
    <t>2026041323</t>
  </si>
  <si>
    <t>2026-04-07</t>
  </si>
  <si>
    <t>HX205/65R17.5         18TH31 LB---</t>
  </si>
  <si>
    <t>3003993</t>
  </si>
  <si>
    <t>2025073415</t>
  </si>
  <si>
    <t>2026031609</t>
  </si>
  <si>
    <t>H136C</t>
  </si>
  <si>
    <t>HX225/40ZR19Y XL      04H750 LB---</t>
  </si>
  <si>
    <t>1031803</t>
  </si>
  <si>
    <t>2026040206</t>
  </si>
  <si>
    <t>HX225/50R17V XL       04H318 LB---</t>
  </si>
  <si>
    <t>2026031618</t>
  </si>
  <si>
    <t>2026-04-08</t>
  </si>
  <si>
    <t>H137C</t>
  </si>
  <si>
    <t>2026032519</t>
  </si>
  <si>
    <t>2026-04-09</t>
  </si>
  <si>
    <t>HX215/65R17V XL       04H750ALB---</t>
  </si>
  <si>
    <t>1027739</t>
  </si>
  <si>
    <t>2026040875</t>
  </si>
  <si>
    <t>H185C</t>
  </si>
  <si>
    <t>HX265/45R19Y XL       04IH01 LB---</t>
  </si>
  <si>
    <t>1038834</t>
  </si>
  <si>
    <t>2026032790</t>
  </si>
  <si>
    <t>2026-04-10</t>
  </si>
  <si>
    <t>HX215/45R16V XL       04H750 LB---</t>
  </si>
  <si>
    <t>1031802</t>
  </si>
  <si>
    <t>2026041055</t>
  </si>
  <si>
    <t>HX215/45ZR18Y XL      04H750 LB---</t>
  </si>
  <si>
    <t>1031798</t>
  </si>
  <si>
    <t>2026040971</t>
  </si>
  <si>
    <t>2026032612</t>
  </si>
  <si>
    <t>2026-04-11</t>
  </si>
  <si>
    <t>HX235/50R19V XL       04W340ALB---</t>
  </si>
  <si>
    <t>1037727</t>
  </si>
  <si>
    <t>2025111594</t>
  </si>
  <si>
    <t>2026-04-12</t>
  </si>
  <si>
    <t>2026031648</t>
  </si>
  <si>
    <r>
      <t>C</t>
    </r>
    <r>
      <rPr>
        <sz val="10"/>
        <color theme="1"/>
        <rFont val="맑은 고딕"/>
        <family val="2"/>
        <charset val="129"/>
        <scheme val="minor"/>
      </rPr>
      <t>himney 형태 협의 필요
18주 진행 예정</t>
    </r>
    <phoneticPr fontId="161" type="noConversion"/>
  </si>
  <si>
    <t>Capa Over</t>
    <phoneticPr fontId="161" type="noConversion"/>
  </si>
  <si>
    <r>
      <t>W</t>
    </r>
    <r>
      <rPr>
        <sz val="10"/>
        <color theme="1"/>
        <rFont val="맑은 고딕"/>
        <family val="2"/>
        <charset val="129"/>
        <scheme val="minor"/>
      </rPr>
      <t>340 지급 개발</t>
    </r>
    <phoneticPr fontId="161" type="noConversion"/>
  </si>
  <si>
    <t>-</t>
    <phoneticPr fontId="162" type="noConversion"/>
  </si>
  <si>
    <t>15주 先 진행 (정규 규격)</t>
    <phoneticPr fontId="161" type="noConversion"/>
  </si>
  <si>
    <t>ETC</t>
    <phoneticPr fontId="161" type="noConversion"/>
  </si>
  <si>
    <t>[DP] 성형일 변경</t>
    <phoneticPr fontId="161" type="noConversion"/>
  </si>
  <si>
    <t>[DP] 1031747 : 15주 정규 규격 양시 (미반영)</t>
    <phoneticPr fontId="161" type="noConversion"/>
  </si>
  <si>
    <r>
      <t>1</t>
    </r>
    <r>
      <rPr>
        <sz val="10"/>
        <color theme="1"/>
        <rFont val="맑은 고딕"/>
        <family val="2"/>
        <charset val="129"/>
        <scheme val="minor"/>
      </rPr>
      <t>6주 先 반영</t>
    </r>
    <phoneticPr fontId="161" type="noConversion"/>
  </si>
  <si>
    <t>Aramid JLB</t>
    <phoneticPr fontId="162" type="noConversion"/>
  </si>
  <si>
    <t>[DP] 월간 레이싱 계획 수정</t>
    <phoneticPr fontId="161" type="noConversion"/>
  </si>
  <si>
    <r>
      <rPr>
        <b/>
        <sz val="10"/>
        <color rgb="FFFF0000"/>
        <rFont val="맑은 고딕"/>
        <family val="3"/>
        <charset val="129"/>
        <scheme val="minor"/>
      </rPr>
      <t>[Racing]</t>
    </r>
    <r>
      <rPr>
        <b/>
        <sz val="10"/>
        <color theme="1"/>
        <rFont val="맑은 고딕"/>
        <family val="3"/>
        <charset val="129"/>
        <scheme val="minor"/>
      </rPr>
      <t xml:space="preserve"> 1038585, 1035593 추가
[DP] 월간 레이싱 계획 수정</t>
    </r>
    <phoneticPr fontId="161" type="noConversion"/>
  </si>
  <si>
    <t>[정규용] 25GH4 25GH5</t>
    <phoneticPr fontId="162" type="noConversion"/>
  </si>
  <si>
    <t>[정규용] 25GA1 25GA2</t>
    <phoneticPr fontId="162" type="noConversion"/>
  </si>
  <si>
    <t>DR73920</t>
  </si>
  <si>
    <t>FR04024</t>
  </si>
  <si>
    <t>FX31646</t>
  </si>
  <si>
    <t>[샘플용] 24238</t>
    <phoneticPr fontId="162" type="noConversion"/>
  </si>
  <si>
    <t>BE41AP</t>
    <phoneticPr fontId="162" type="noConversion"/>
  </si>
  <si>
    <t>57M</t>
    <phoneticPr fontId="162" type="noConversion"/>
  </si>
  <si>
    <t>-</t>
    <phoneticPr fontId="162" type="noConversion"/>
  </si>
  <si>
    <t>긴급 추가</t>
    <phoneticPr fontId="162" type="noConversion"/>
  </si>
  <si>
    <t>ECN2026042096</t>
    <phoneticPr fontId="161" type="noConversion"/>
  </si>
  <si>
    <t>Racing 추가</t>
    <phoneticPr fontId="161" type="noConversion"/>
  </si>
  <si>
    <t>2026-04-13</t>
  </si>
  <si>
    <t>2026-04-14</t>
  </si>
  <si>
    <t>2026041907</t>
  </si>
  <si>
    <t>HX245/45R19Y XL       04IH01 LB---</t>
  </si>
  <si>
    <t>1038832</t>
  </si>
  <si>
    <t>2026033695</t>
  </si>
  <si>
    <t>HX215/55ZR17W XL      04H750 LB---</t>
  </si>
  <si>
    <t>1027728</t>
  </si>
  <si>
    <t>2026013607</t>
  </si>
  <si>
    <t>2026-04-15</t>
  </si>
  <si>
    <t>HX235/55R18V XL       04RA55 LB---</t>
  </si>
  <si>
    <t>1035841</t>
  </si>
  <si>
    <t>2026041391</t>
  </si>
  <si>
    <t>HX225/55R19V          04LH01 LB---</t>
  </si>
  <si>
    <t>2026032556</t>
  </si>
  <si>
    <t>2026-04-16</t>
  </si>
  <si>
    <t>HX245/45R20V XL       04W340 LB---</t>
  </si>
  <si>
    <t>2026032812</t>
  </si>
  <si>
    <t>HX235/55R20V          04RA43 LB---</t>
  </si>
  <si>
    <t>2026033378</t>
  </si>
  <si>
    <t>H153C</t>
  </si>
  <si>
    <t>HX205/55R16H          04LK01 LB---</t>
  </si>
  <si>
    <t>1030578</t>
  </si>
  <si>
    <t>2026040207</t>
  </si>
  <si>
    <t>2026041182</t>
  </si>
  <si>
    <t>2026-04-17</t>
  </si>
  <si>
    <t>HX215/55R18V XL       04K135 LB---</t>
  </si>
  <si>
    <t>1031768</t>
  </si>
  <si>
    <t>2026022237</t>
  </si>
  <si>
    <t>HX245/45R18W XL       04K135 LBQ--</t>
  </si>
  <si>
    <t>2026030655</t>
  </si>
  <si>
    <t>HX255/60R18V XL       04RA43 LB---</t>
  </si>
  <si>
    <t>1031422</t>
  </si>
  <si>
    <t>2026031645</t>
  </si>
  <si>
    <t>2026030483</t>
  </si>
  <si>
    <t>2026-04-18</t>
  </si>
  <si>
    <t>2026-04-19</t>
  </si>
  <si>
    <t>HX205/50R17W XL       04H750 LB---</t>
  </si>
  <si>
    <t>1024957</t>
  </si>
  <si>
    <t>2025031768</t>
  </si>
  <si>
    <t>340/710R18</t>
    <phoneticPr fontId="162" type="noConversion"/>
  </si>
  <si>
    <t>DN69908</t>
    <phoneticPr fontId="162" type="noConversion"/>
  </si>
  <si>
    <t>FH25264</t>
    <phoneticPr fontId="162" type="noConversion"/>
  </si>
  <si>
    <t>FX31739</t>
    <phoneticPr fontId="162" type="noConversion"/>
  </si>
  <si>
    <t>ECN2026042211</t>
    <phoneticPr fontId="161" type="noConversion"/>
  </si>
  <si>
    <t>GU28285</t>
    <phoneticPr fontId="162" type="noConversion"/>
  </si>
  <si>
    <t>DH240</t>
    <phoneticPr fontId="162" type="noConversion"/>
  </si>
  <si>
    <t>상측 전사지 C55D
Aramid JLB</t>
    <phoneticPr fontId="162" type="noConversion"/>
  </si>
  <si>
    <t>EPDPPC2603553</t>
  </si>
  <si>
    <t>ECN2026041735</t>
  </si>
  <si>
    <t>DP 1038901
210/650R18        RD Z210 04 L B D HL</t>
  </si>
  <si>
    <t>CXF55X055
성형 시 상/하측 FIA Barcode, C72 전사지 부착</t>
  </si>
  <si>
    <t>24A12
24A13</t>
  </si>
  <si>
    <t>25.03.06
25.03.06</t>
  </si>
  <si>
    <t>25.03.10
25.03.10</t>
  </si>
  <si>
    <t>CXF55 055</t>
  </si>
  <si>
    <t>[DP] WRC Wet 타이어 CXF55 적용 시험용 제조(Left)</t>
  </si>
  <si>
    <t>DPKT1038901X00000</t>
  </si>
  <si>
    <t>103033149~103033198</t>
  </si>
  <si>
    <t>Z210</t>
  </si>
  <si>
    <t>643.6</t>
  </si>
  <si>
    <t>DRC6883</t>
  </si>
  <si>
    <t>CXF55</t>
  </si>
  <si>
    <t>DN69899</t>
  </si>
  <si>
    <t>FA29797</t>
  </si>
  <si>
    <t>FX31536</t>
  </si>
  <si>
    <t>FX31421</t>
  </si>
  <si>
    <t>FX29773</t>
  </si>
  <si>
    <t>65</t>
  </si>
  <si>
    <t>GU29487</t>
  </si>
  <si>
    <t>EPDPPC2603554</t>
  </si>
  <si>
    <t>ECN2026041858</t>
  </si>
  <si>
    <t>DP 1038902
210/650R18        RD Z210 04 L B D HR</t>
  </si>
  <si>
    <t>24A14
24A15</t>
  </si>
  <si>
    <t>24.07.25
24.07.25</t>
  </si>
  <si>
    <t>24.08.06
24.08.06</t>
  </si>
  <si>
    <t>[DP] WRC Wet 타이어 CXF55 적용 시험용 제조(Right)</t>
  </si>
  <si>
    <t>DPKT1038902X00000</t>
  </si>
  <si>
    <t>103033199~103033248</t>
  </si>
  <si>
    <t>EPDPPC2603552</t>
  </si>
  <si>
    <t>ECN2026041857</t>
  </si>
  <si>
    <t>CQF39
성형 시 상/하측 FIA Barcode, C54 전사지 부착</t>
  </si>
  <si>
    <t>CQF39
CQF39</t>
  </si>
  <si>
    <t>[DP] WRC Wet 타이어 CQF39 적용 시험용 제조(Left)</t>
  </si>
  <si>
    <t>DPKT1038901X00001
DPKT1038901X00002</t>
  </si>
  <si>
    <t>50
10</t>
  </si>
  <si>
    <t>103033039~103033098</t>
  </si>
  <si>
    <t>Z210
Z210</t>
  </si>
  <si>
    <t>HL
HL</t>
  </si>
  <si>
    <t>STOS
TREAD</t>
  </si>
  <si>
    <t>1900.0
1900.0</t>
  </si>
  <si>
    <t>643.6
643.6</t>
  </si>
  <si>
    <t>6.5
6.5</t>
  </si>
  <si>
    <t>DR75397
DR75397</t>
  </si>
  <si>
    <t>DN69899
DN69899</t>
  </si>
  <si>
    <t>115
115</t>
  </si>
  <si>
    <t>FA29797
FA29796</t>
  </si>
  <si>
    <t>FX31536
FX31449</t>
  </si>
  <si>
    <t>570
450</t>
  </si>
  <si>
    <t>FX31421
FX31421</t>
  </si>
  <si>
    <t>370
370</t>
  </si>
  <si>
    <t>FX29773
FX29727</t>
  </si>
  <si>
    <t>65
80</t>
  </si>
  <si>
    <t>FX27267
FX27267</t>
  </si>
  <si>
    <t>FX27266
FX27266</t>
  </si>
  <si>
    <t>GU29487
GU29487</t>
  </si>
  <si>
    <t>EPDPPC2603551</t>
  </si>
  <si>
    <t>ECN2026041859</t>
  </si>
  <si>
    <t>CQF39</t>
  </si>
  <si>
    <t>[DP] WRC Wet 타이어 CQF39 적용 시험용 제조(Right)</t>
  </si>
  <si>
    <t>DPKT1038902X00001</t>
  </si>
  <si>
    <t>103033099~103033148</t>
  </si>
  <si>
    <t>DR75397</t>
  </si>
  <si>
    <t>EPDPPC2603561</t>
  </si>
  <si>
    <t>ECN2026042074</t>
  </si>
  <si>
    <t>DP 1027246
275/695R15 F200 04 L B O HK</t>
  </si>
  <si>
    <t>상측 전사지 C55D 부착</t>
  </si>
  <si>
    <t>2026.05.06</t>
  </si>
  <si>
    <t>19Q34
19Q35</t>
  </si>
  <si>
    <t>25.09.05
25.09.09</t>
  </si>
  <si>
    <t>YOUNG KWON OH</t>
  </si>
  <si>
    <t>[DP] 275/695R15 F200 USE O X-Spec Issue</t>
  </si>
  <si>
    <t>DPKT1027246X00006</t>
  </si>
  <si>
    <t>103033625~103033648</t>
  </si>
  <si>
    <t>275/695R15</t>
  </si>
  <si>
    <t>2052.0</t>
  </si>
  <si>
    <t>685</t>
  </si>
  <si>
    <t>DR75400</t>
  </si>
  <si>
    <t>DN69901</t>
  </si>
  <si>
    <t>FA29611</t>
  </si>
  <si>
    <t>FX31196</t>
  </si>
  <si>
    <t>785</t>
  </si>
  <si>
    <t>FX31289</t>
  </si>
  <si>
    <t>FH24593</t>
  </si>
  <si>
    <t>FX30445</t>
  </si>
  <si>
    <t>68AH1087</t>
  </si>
  <si>
    <t>EPDPPC2603562</t>
  </si>
  <si>
    <t>ECN2026042075</t>
  </si>
  <si>
    <t>전사지 미부착</t>
  </si>
  <si>
    <t>CQN41</t>
  </si>
  <si>
    <t>DPKT1027246X00007</t>
  </si>
  <si>
    <t>103033601~103033624</t>
  </si>
  <si>
    <t>DR75399</t>
  </si>
  <si>
    <t>EPDPLT2603477</t>
  </si>
  <si>
    <t>ECN2026041612</t>
  </si>
  <si>
    <t>1926</t>
  </si>
  <si>
    <t>2226</t>
  </si>
  <si>
    <t>2326</t>
  </si>
  <si>
    <t>2026.05.18</t>
  </si>
  <si>
    <t>2817</t>
  </si>
  <si>
    <t>[Benz BR446] 245/55R18C VL01E 1st Loop Sample 제조 (P46 sets)</t>
  </si>
  <si>
    <t>DSKT2022597X00012
DSKT2022597X00013
DSKT2022597X00014
DSKT2022597X00015</t>
  </si>
  <si>
    <t>103028976~103029075</t>
  </si>
  <si>
    <t>245/55R18C
245/55R18C
245/55R18C
245/55R18C</t>
  </si>
  <si>
    <t>VL01E
VL01E
VL01E
VL01E</t>
  </si>
  <si>
    <t>H
H
H
H</t>
  </si>
  <si>
    <t>725
725
725
725</t>
  </si>
  <si>
    <t>2095.0
2095.0
2095.0
2095.0</t>
  </si>
  <si>
    <t>723.2
723.2
723.2
723.2</t>
  </si>
  <si>
    <t>DR75390
DR75390
DR75390
DR75390</t>
  </si>
  <si>
    <t>214
214
214
214</t>
  </si>
  <si>
    <t>262
262
262
262</t>
  </si>
  <si>
    <t>DN69883
DN69883
DN69883
DN69883</t>
  </si>
  <si>
    <t>160
160
160
160</t>
  </si>
  <si>
    <t>405
405
405
405</t>
  </si>
  <si>
    <t>FY25513
FY25513
FY25513
FY25513</t>
  </si>
  <si>
    <t>460
460
460
460</t>
  </si>
  <si>
    <t>425
425
425
425</t>
  </si>
  <si>
    <t>FR02908
FR02908
FR02908
FR02908</t>
  </si>
  <si>
    <t>630
630
630
630</t>
  </si>
  <si>
    <t>FX26737
FX26737
FX26737
FW02509</t>
  </si>
  <si>
    <t>490
490
490
490</t>
  </si>
  <si>
    <t>-
-
-
DN56899</t>
  </si>
  <si>
    <t>-
-
-
CQB86</t>
  </si>
  <si>
    <t>-
-
-
45</t>
  </si>
  <si>
    <t>-
-
-
FX28061</t>
  </si>
  <si>
    <t>-
-
-
50</t>
  </si>
  <si>
    <t>-
-
-
24</t>
  </si>
  <si>
    <t>FHB0124
FHB0527
FHB0124
FHB0229</t>
  </si>
  <si>
    <t>225
225
225
225</t>
  </si>
  <si>
    <t>24
20
24
27</t>
  </si>
  <si>
    <t>FH24385
FH25420
FH24385
FH25392</t>
  </si>
  <si>
    <t>GU27040
GU27643
GU26855
GU26455</t>
  </si>
  <si>
    <t>GW22005
GW22005
GW22005
GW21910</t>
  </si>
  <si>
    <t>AH245
BH245
AH235
AH235</t>
  </si>
  <si>
    <t>JF5
JF5
JF5
JF505</t>
  </si>
  <si>
    <t>FX00020
FX30755
FX00020
FX26871</t>
  </si>
  <si>
    <t>ET10121
ET10151
ET10121
ET11001</t>
  </si>
  <si>
    <t>BE0345
BE0345
BE0345
BE0345</t>
  </si>
  <si>
    <t>CE55Q22
CE55Q22
CE55Q22
CE55Q22</t>
  </si>
  <si>
    <t>55CJ1326
55CJ1326
55CJ1326
55CJ1326</t>
  </si>
  <si>
    <t>EPDPLT2603546</t>
  </si>
  <si>
    <t>ECN2026041966</t>
  </si>
  <si>
    <t>2525</t>
  </si>
  <si>
    <t>Benz BR446 235/65R16C 121/119R VL01E 1S Sample</t>
  </si>
  <si>
    <t>DSKT2022595X00020
DSKT2022595X00021
DSKT2022595X00022
DSKT2022595X00023</t>
  </si>
  <si>
    <t>103032741~103032860</t>
  </si>
  <si>
    <t>235/65R16C
235/65R16C
235/65R16C
235/65R16C</t>
  </si>
  <si>
    <t>780
780
780
780</t>
  </si>
  <si>
    <t>2060.0
2060.0
2060.0
2060.0</t>
  </si>
  <si>
    <t>708
708
708
708</t>
  </si>
  <si>
    <t>8.6
8.6
8.6
8.6</t>
  </si>
  <si>
    <t>DR75396
DR74772
DR74772
DR74772</t>
  </si>
  <si>
    <t>238
238
238
238</t>
  </si>
  <si>
    <t>DN69897
DN69898
DN69898
DN69898</t>
  </si>
  <si>
    <t>180
180
180
180</t>
  </si>
  <si>
    <t>420
420
420
420</t>
  </si>
  <si>
    <t>FY25573
FY25573
FY25573
FY25573</t>
  </si>
  <si>
    <t>475
475
475
475</t>
  </si>
  <si>
    <t>1.8
1.8
1.8
1.8</t>
  </si>
  <si>
    <t>440
440
440
440</t>
  </si>
  <si>
    <t>FR03032
FR03032
FR03032
FR03032</t>
  </si>
  <si>
    <t>670
670
670
670</t>
  </si>
  <si>
    <t>FW02469
FW02469
FW02469
FW02469</t>
  </si>
  <si>
    <t>510
510
510
510</t>
  </si>
  <si>
    <t>DN56899
DN56899
DN56899
DN56899</t>
  </si>
  <si>
    <t>CQB86
CQB86
CQB86
CQB86</t>
  </si>
  <si>
    <t>FX28061
FX28061
FX28061
FX28061</t>
  </si>
  <si>
    <t>50
50
50
50</t>
  </si>
  <si>
    <t>FHB0293
FHB0203
FHB0171
FHB0171</t>
  </si>
  <si>
    <t>205
200
200
200</t>
  </si>
  <si>
    <t>20
20
24
24</t>
  </si>
  <si>
    <t>FH25049
FH25049
FH24628
FH24628</t>
  </si>
  <si>
    <t>GU29382
GU29382
GU29382
GU29382</t>
  </si>
  <si>
    <t>GW21996
GW21996
GW21996
GW21996</t>
  </si>
  <si>
    <t>AD335
AD335
AD335
AD335</t>
  </si>
  <si>
    <t>1295
1295
1295
1295</t>
  </si>
  <si>
    <t>JF505
JF5
JF5
JF505</t>
  </si>
  <si>
    <t>FX26871
FX00020
FX00020
FX26871</t>
  </si>
  <si>
    <t>ET11001
ET10121
ET10121
ET11001</t>
  </si>
  <si>
    <t>BD48AI
BD48AI
BD48AI
BD48AI</t>
  </si>
  <si>
    <t>CE55T21
CE55T21
CE55T21
CE55T21</t>
  </si>
  <si>
    <t>55CJ1304
55CJ1304
55CJ1304
55CJ1304</t>
  </si>
  <si>
    <t>EPDPLT2603500</t>
  </si>
  <si>
    <t>ECN2026041645</t>
  </si>
  <si>
    <t>K95  16주 배합</t>
  </si>
  <si>
    <t>CXK95 051
CXK95 051</t>
  </si>
  <si>
    <t>[DS] QL59 LT225/75R16 X-Spec Issue for 1st Test</t>
  </si>
  <si>
    <t>DSKT2022656X00001
DSKT2022656X00002</t>
  </si>
  <si>
    <t>103030070~103030109</t>
  </si>
  <si>
    <t>LT225/75R16
LT225/75R16</t>
  </si>
  <si>
    <t>QL59
QL59</t>
  </si>
  <si>
    <t>2125.0
2125.0</t>
  </si>
  <si>
    <t>741
741</t>
  </si>
  <si>
    <t>11.8
11.8</t>
  </si>
  <si>
    <t>DRC6882
DRC6882</t>
  </si>
  <si>
    <t>CXK95
CXK95</t>
  </si>
  <si>
    <t>218
218</t>
  </si>
  <si>
    <t>DN69886
DN69886</t>
  </si>
  <si>
    <t>444
444</t>
  </si>
  <si>
    <t>FY24553
FY24553</t>
  </si>
  <si>
    <t>1.7
1.7</t>
  </si>
  <si>
    <t>FR04012
FR04012</t>
  </si>
  <si>
    <t>FX31747
FW02598</t>
  </si>
  <si>
    <t>-
DN56899</t>
  </si>
  <si>
    <t>-
CQB86</t>
  </si>
  <si>
    <t>-
45</t>
  </si>
  <si>
    <t>FHB0173
FHB0173</t>
  </si>
  <si>
    <t>FH23963
FH23963</t>
  </si>
  <si>
    <t>GU29801
GU29300</t>
  </si>
  <si>
    <t>BD350
AD335</t>
  </si>
  <si>
    <t>B50750
B50750</t>
  </si>
  <si>
    <t>CE55H20
CE55H20</t>
  </si>
  <si>
    <t>55CJ1217
55CJ1217</t>
  </si>
  <si>
    <t>EPDPPC2603218</t>
  </si>
  <si>
    <t>ECN2026040617</t>
  </si>
  <si>
    <t>26.02.24
26.02.24</t>
  </si>
  <si>
    <t>CQP37
CQP37</t>
  </si>
  <si>
    <t>[DS] 235/40R20V XL IK41 X01, X02 Spec Issue (RE Expansion Dev.)</t>
  </si>
  <si>
    <t>DSKT1038794X00001
DSKT1038794X00002</t>
  </si>
  <si>
    <t>103018014~103018037</t>
  </si>
  <si>
    <t>235/40R20V XL
235/40R20V XL</t>
  </si>
  <si>
    <t>IK41
IK41</t>
  </si>
  <si>
    <t>546
546</t>
  </si>
  <si>
    <t>2015.0
2015.0</t>
  </si>
  <si>
    <t>687.6
687.6</t>
  </si>
  <si>
    <t>7.2
7.2</t>
  </si>
  <si>
    <t>DR75351
DR75351</t>
  </si>
  <si>
    <t>DN69802
DN69802</t>
  </si>
  <si>
    <t>FY24865
FY24865</t>
  </si>
  <si>
    <t>345
345</t>
  </si>
  <si>
    <t>FX26699
FX26699</t>
  </si>
  <si>
    <t>580
580</t>
  </si>
  <si>
    <t>FHB0103
FHB0103</t>
  </si>
  <si>
    <t>ES20424
ES20424</t>
  </si>
  <si>
    <t>FX27689
FX27689</t>
  </si>
  <si>
    <t>GU29105
GU29105</t>
  </si>
  <si>
    <t>GW21496
GW21496</t>
  </si>
  <si>
    <t>FX00020
FX26871</t>
  </si>
  <si>
    <t>ET10121
ET11001</t>
  </si>
  <si>
    <t>BG47BI
BG47BI</t>
  </si>
  <si>
    <t>CA04N14
CA04N14</t>
  </si>
  <si>
    <t>63KF859
63KF859</t>
  </si>
  <si>
    <t>638</t>
  </si>
  <si>
    <t>DN69441</t>
  </si>
  <si>
    <t>78AH748
78AH748
78AH748
78AH748</t>
  </si>
  <si>
    <t>26.04.16
26.04.16</t>
  </si>
  <si>
    <t>26.04.17
26.04.17</t>
  </si>
  <si>
    <t>EPDPPC2603384</t>
  </si>
  <si>
    <t>ECN2026041063</t>
  </si>
  <si>
    <t>고속내구 개선 Spec 검증 (X03~X05)</t>
  </si>
  <si>
    <t>(KP→DS)245/40ZR18Y XL 04 K137 X-Spec Issue</t>
  </si>
  <si>
    <t>DSKT1035153X00003
DSKT1035153X00004
DSKT1035153X00005</t>
  </si>
  <si>
    <t>8
10
8</t>
  </si>
  <si>
    <t>103024276~103024301</t>
  </si>
  <si>
    <t>245/40ZR18Y XL
245/40ZR18Y XL
245/40ZR18Y XL</t>
  </si>
  <si>
    <t>542
542
542</t>
  </si>
  <si>
    <t>1900.0
1900.0
1900.0</t>
  </si>
  <si>
    <t>649
649
649</t>
  </si>
  <si>
    <t>DN68261
DN68261
DN68261</t>
  </si>
  <si>
    <t>332
332
332</t>
  </si>
  <si>
    <t>FS00475
FS00475
FS00475</t>
  </si>
  <si>
    <t>FHB0120
FHB0248
FHB0120</t>
  </si>
  <si>
    <t>225
230
225</t>
  </si>
  <si>
    <t>FX27267
FX27301
FX27267</t>
  </si>
  <si>
    <t>215
220
215</t>
  </si>
  <si>
    <t>GU28549
GU28549
GU28549</t>
  </si>
  <si>
    <t>DT115
DT115
DT115</t>
  </si>
  <si>
    <t>JF0
JF0
JF505</t>
  </si>
  <si>
    <t>CE09N11
CE09N11
CE09N11</t>
  </si>
  <si>
    <t>78AH679
78AH679
78AH679</t>
  </si>
  <si>
    <t>FH23544
FHB0526</t>
  </si>
  <si>
    <t>EPDPPC2603472</t>
  </si>
  <si>
    <t>ECN2026041132</t>
  </si>
  <si>
    <t>[DS] 235/55R19V RA43 X-SPEC_LTUH P-Ggte Field 3차</t>
  </si>
  <si>
    <t>DSKT1035098X00011</t>
  </si>
  <si>
    <t>98</t>
  </si>
  <si>
    <t>103028463~103028560</t>
  </si>
  <si>
    <t>DN69880</t>
  </si>
  <si>
    <t>FD24167</t>
  </si>
  <si>
    <t>FHB0017</t>
  </si>
  <si>
    <t>GU29321</t>
  </si>
  <si>
    <t>EPDPPC2603473</t>
  </si>
  <si>
    <t>ECN2026041125</t>
  </si>
  <si>
    <t>[DS] 235/55R19V RA43 X-SPEC_LTUH P-Ggte Field 1차</t>
  </si>
  <si>
    <t>DSKT1035098X00009</t>
  </si>
  <si>
    <t>103028561~103028658</t>
  </si>
  <si>
    <t>GU29845</t>
  </si>
  <si>
    <t>EPDPPC2603474</t>
  </si>
  <si>
    <t>ECN2026041135</t>
  </si>
  <si>
    <t>[DS] 235/55R19V RA43 X-SPEC_LTUH P-Ggte Field 4차</t>
  </si>
  <si>
    <t>DSKT1035098X00012</t>
  </si>
  <si>
    <t>103028365~103028462</t>
  </si>
  <si>
    <t>31</t>
  </si>
  <si>
    <t>EPDPPC2603475</t>
  </si>
  <si>
    <t>ECN2026041128</t>
  </si>
  <si>
    <t>[DS] 235/55R19V RA43 X-SPEC_LTUH P-Ggte Field 2차</t>
  </si>
  <si>
    <t>DSKT1035098X00010</t>
  </si>
  <si>
    <t>103028749~103028846</t>
  </si>
  <si>
    <t>DN69881</t>
  </si>
  <si>
    <t>Racing</t>
    <phoneticPr fontId="161" type="noConversion"/>
  </si>
  <si>
    <t>OE</t>
    <phoneticPr fontId="161" type="noConversion"/>
  </si>
  <si>
    <r>
      <t>D</t>
    </r>
    <r>
      <rPr>
        <sz val="10"/>
        <color theme="1"/>
        <rFont val="맑은 고딕"/>
        <family val="2"/>
        <charset val="129"/>
        <scheme val="minor"/>
      </rPr>
      <t>N69125 수정</t>
    </r>
    <phoneticPr fontId="161" type="noConversion"/>
  </si>
  <si>
    <t>OKEY</t>
    <phoneticPr fontId="161" type="noConversion"/>
  </si>
  <si>
    <t>DR75389</t>
  </si>
  <si>
    <t>68AH811</t>
  </si>
  <si>
    <t>Mold 공용으로 USE Code 3 양시 진행 후 반영 예정</t>
  </si>
  <si>
    <t>PPDPLT2603556</t>
  </si>
  <si>
    <t>ECN2026041854</t>
  </si>
  <si>
    <t>[DM] 245/45R20C RA58C T-SPEC ISSUE</t>
  </si>
  <si>
    <t>DMKT2022599T00000</t>
  </si>
  <si>
    <t>DR75398</t>
  </si>
  <si>
    <t>DN69900</t>
  </si>
  <si>
    <t>FHB0307</t>
  </si>
  <si>
    <t>FH24504</t>
  </si>
  <si>
    <t>PPDPPC2603588</t>
  </si>
  <si>
    <t>ECN2026042180</t>
  </si>
  <si>
    <t>[DP] 250/640R18 F200 USE G T-Spec Revision</t>
  </si>
  <si>
    <t>DPKT1038588T00001</t>
  </si>
  <si>
    <t>PPDPPC2603587</t>
  </si>
  <si>
    <t>ECN2026042191</t>
  </si>
  <si>
    <t>2026.05.05</t>
  </si>
  <si>
    <t>26.04.08
25.09.05</t>
  </si>
  <si>
    <t>26.04.09
25.09.05</t>
  </si>
  <si>
    <t>[DP] 280/680R18 F200 USE G T-Spec Revision</t>
  </si>
  <si>
    <t>DPKT1038590T00001</t>
  </si>
  <si>
    <t>DN69252 수정</t>
    <phoneticPr fontId="161" type="noConversion"/>
  </si>
  <si>
    <t>05/04 월</t>
  </si>
  <si>
    <t>DR75390</t>
  </si>
  <si>
    <t>DN69883</t>
  </si>
  <si>
    <t>FY25513</t>
  </si>
  <si>
    <t>FX26737</t>
  </si>
  <si>
    <t>FHB0527</t>
  </si>
  <si>
    <t>FH25420</t>
  </si>
  <si>
    <t>GU27643</t>
  </si>
  <si>
    <t>FW02509</t>
  </si>
  <si>
    <t>FHB0229</t>
  </si>
  <si>
    <t>GU26455
GS/50/24
GS01356</t>
  </si>
  <si>
    <t>GW21910</t>
  </si>
  <si>
    <t>SRFM Width 50mm
[HEW)OP Inform]</t>
  </si>
  <si>
    <t>DR75351</t>
  </si>
  <si>
    <t>DN69802</t>
  </si>
  <si>
    <t>[정규용] 25HA4 25HA5</t>
  </si>
  <si>
    <t>05/06 수</t>
  </si>
  <si>
    <t>DR75396</t>
  </si>
  <si>
    <t>DN69897</t>
  </si>
  <si>
    <t>CE55T21</t>
  </si>
  <si>
    <t>JF5
SRFM</t>
  </si>
  <si>
    <t>DR74772</t>
  </si>
  <si>
    <t>FHB0203</t>
  </si>
  <si>
    <t>235/55ZR18W XL</t>
  </si>
  <si>
    <t>RE/DM H154</t>
  </si>
  <si>
    <t>DR75355</t>
  </si>
  <si>
    <t>DN66907</t>
  </si>
  <si>
    <t>FX26756</t>
  </si>
  <si>
    <t>FHB0084</t>
  </si>
  <si>
    <t>FX26488</t>
  </si>
  <si>
    <t>[정규용] 26843 26844
(신제작중)</t>
  </si>
  <si>
    <t>GU29842</t>
  </si>
  <si>
    <t>DR75354</t>
  </si>
  <si>
    <t>DN69194</t>
  </si>
  <si>
    <t>FX26774</t>
  </si>
  <si>
    <t>05/07 목</t>
  </si>
  <si>
    <t>CXK95
X051</t>
  </si>
  <si>
    <t>DRC6882</t>
  </si>
  <si>
    <t>DN69886</t>
  </si>
  <si>
    <t>FY24553</t>
  </si>
  <si>
    <t>FHB0173</t>
  </si>
  <si>
    <t>FH23963</t>
  </si>
  <si>
    <t>[신제품 개발] 26218</t>
  </si>
  <si>
    <t>CE55H20</t>
  </si>
  <si>
    <t>FW02598</t>
  </si>
  <si>
    <t>GU29300</t>
  </si>
  <si>
    <t>[정규용] 26655 26656
(신제작중)</t>
  </si>
  <si>
    <t>오민규</t>
    <phoneticPr fontId="162" type="noConversion"/>
  </si>
  <si>
    <t>05/08 금</t>
    <phoneticPr fontId="162" type="noConversion"/>
  </si>
  <si>
    <t>[정규용] 26632 26633
(신제작중(입고대기중))</t>
  </si>
  <si>
    <t>박문철</t>
    <phoneticPr fontId="162" type="noConversion"/>
  </si>
  <si>
    <t>DN69804</t>
  </si>
  <si>
    <t>GU28398</t>
  </si>
  <si>
    <t>235/50ZR19W XL</t>
    <phoneticPr fontId="162" type="noConversion"/>
  </si>
  <si>
    <t>05/08 금</t>
  </si>
  <si>
    <t>RE/DM H102</t>
  </si>
  <si>
    <t>DN68786</t>
  </si>
  <si>
    <t>FX26749</t>
  </si>
  <si>
    <t>[정규용] 26653 26654
(신제작중)</t>
  </si>
  <si>
    <t>GU29151</t>
  </si>
  <si>
    <t>DN69885</t>
    <phoneticPr fontId="162" type="noConversion"/>
  </si>
  <si>
    <t>FX26740</t>
  </si>
  <si>
    <t>[정규용] 21W54 21W55
(수리중, 금산공장)</t>
  </si>
  <si>
    <t>PCI Width 254</t>
    <phoneticPr fontId="162" type="noConversion"/>
  </si>
  <si>
    <t>PCI Width 229</t>
    <phoneticPr fontId="162" type="noConversion"/>
  </si>
  <si>
    <t>05/09 토</t>
  </si>
  <si>
    <t>[정규용] 26634 26635
(신제작중(입고대기중))</t>
  </si>
  <si>
    <t>CXF55
X055</t>
  </si>
  <si>
    <t>[정규용] 24A12 24A13</t>
  </si>
  <si>
    <t>BE0245</t>
  </si>
  <si>
    <t>상/하측 FIA Barcode
C72 전사지 부착</t>
  </si>
  <si>
    <t>F39</t>
  </si>
  <si>
    <t>상/하측 FIA Barcode
C54 전사지 부착</t>
  </si>
  <si>
    <t>FA29796</t>
  </si>
  <si>
    <t>FX31449</t>
  </si>
  <si>
    <t>05/05 화</t>
  </si>
  <si>
    <t>[정규용] 24A14 24A15</t>
  </si>
  <si>
    <t>오영권</t>
  </si>
  <si>
    <t>[정규용] 19Q34 19Q35</t>
  </si>
  <si>
    <r>
      <rPr>
        <b/>
        <sz val="10"/>
        <color rgb="FF0000FF"/>
        <rFont val="맑은 고딕"/>
        <family val="3"/>
        <charset val="129"/>
      </rPr>
      <t>DN69125 수정</t>
    </r>
    <r>
      <rPr>
        <b/>
        <sz val="10"/>
        <color rgb="FFFF0000"/>
        <rFont val="맑은 고딕"/>
        <family val="3"/>
        <charset val="129"/>
      </rPr>
      <t xml:space="preserve">
SRFM Width 50mm
[HEW)OP Inform]</t>
    </r>
    <phoneticPr fontId="162" type="noConversion"/>
  </si>
  <si>
    <t>Mold 1조 입고
Aramid JLB</t>
    <phoneticPr fontId="162" type="noConversion"/>
  </si>
  <si>
    <t>성형 Grouping</t>
    <phoneticPr fontId="161" type="noConversion"/>
  </si>
  <si>
    <t>05/04 월</t>
    <phoneticPr fontId="162" type="noConversion"/>
  </si>
  <si>
    <t>DR75402</t>
  </si>
  <si>
    <t>DN69910</t>
  </si>
  <si>
    <t>FH25358</t>
  </si>
  <si>
    <t>FX31862</t>
  </si>
  <si>
    <t>DH225+</t>
  </si>
  <si>
    <t>DH235+</t>
  </si>
  <si>
    <t>05/07 목</t>
    <phoneticPr fontId="162" type="noConversion"/>
  </si>
  <si>
    <t>[정규용] 24539 24540</t>
  </si>
  <si>
    <t>[연구용] 25U79
(개조중(미개조))</t>
  </si>
  <si>
    <t>CA04N16</t>
  </si>
  <si>
    <t>DN69252 수정</t>
    <phoneticPr fontId="162" type="noConversion"/>
  </si>
  <si>
    <t>OE/DS H161</t>
    <phoneticPr fontId="162" type="noConversion"/>
  </si>
  <si>
    <r>
      <t>1</t>
    </r>
    <r>
      <rPr>
        <sz val="10"/>
        <color theme="1"/>
        <rFont val="맑은 고딕"/>
        <family val="2"/>
        <charset val="129"/>
        <scheme val="minor"/>
      </rPr>
      <t>9" 4각 Bead 不</t>
    </r>
    <phoneticPr fontId="161" type="noConversion"/>
  </si>
  <si>
    <t>4각 Bead 구현 불가 → Hexa Bead 대체</t>
    <phoneticPr fontId="162" type="noConversion"/>
  </si>
  <si>
    <t>20260403</t>
  </si>
  <si>
    <t>20260406</t>
  </si>
  <si>
    <t>20260407</t>
  </si>
  <si>
    <t>20260413</t>
  </si>
  <si>
    <t>20260415</t>
  </si>
  <si>
    <t>20260408</t>
  </si>
  <si>
    <t>DPK2026-01078</t>
  </si>
  <si>
    <t>20260419</t>
  </si>
  <si>
    <t>20260420</t>
  </si>
  <si>
    <t>20260422</t>
  </si>
  <si>
    <t>20260416</t>
  </si>
  <si>
    <t>DPK2026-01100</t>
  </si>
  <si>
    <t>20260409</t>
  </si>
  <si>
    <t>20260410</t>
  </si>
  <si>
    <t>DPK2026-01135</t>
  </si>
  <si>
    <t>20260423</t>
  </si>
  <si>
    <t>DPK2026-01186</t>
  </si>
  <si>
    <t>DPK2026-01149</t>
  </si>
  <si>
    <t>20260421</t>
  </si>
  <si>
    <t>DPK2026-01375</t>
  </si>
  <si>
    <t>DPK2026-01351</t>
  </si>
  <si>
    <t>DPK2026-01162</t>
  </si>
  <si>
    <t>DPK2026-01314</t>
  </si>
  <si>
    <t>KT1038860T00001</t>
  </si>
  <si>
    <t>4월</t>
    <phoneticPr fontId="161" type="noConversion"/>
  </si>
  <si>
    <t>KT1023385T00020</t>
  </si>
  <si>
    <t>DPK2026-01322</t>
  </si>
  <si>
    <t>KT1028488T00000</t>
  </si>
  <si>
    <t>DPK2026-01376</t>
  </si>
  <si>
    <t>KT2022660T00000</t>
  </si>
  <si>
    <t>DPK2026-01355</t>
  </si>
  <si>
    <t>KT2022563T00002</t>
  </si>
  <si>
    <t>DPK2026-01340</t>
  </si>
  <si>
    <t>KT1033066T00007</t>
  </si>
  <si>
    <t>DPK2026-01406</t>
  </si>
  <si>
    <t>KT2022630T00001</t>
  </si>
  <si>
    <t>KT1038834T00000</t>
  </si>
  <si>
    <t>KT1035096T00003</t>
  </si>
  <si>
    <t>KT1023384T00016</t>
  </si>
  <si>
    <t>KT1038832T00000</t>
  </si>
  <si>
    <t>KT1038787T00000</t>
  </si>
  <si>
    <t>KT1037804T00000</t>
  </si>
  <si>
    <t>KT1035083T00005</t>
  </si>
  <si>
    <t>DPK2026-01374</t>
  </si>
  <si>
    <t>KT1027947T00000</t>
  </si>
  <si>
    <t>KT2022631T00001</t>
  </si>
  <si>
    <t>KT1035086T00003</t>
  </si>
  <si>
    <t>KT1037806T00000</t>
  </si>
  <si>
    <t>KT1037711T00000</t>
  </si>
  <si>
    <t>KT1031801T00000</t>
  </si>
  <si>
    <t>KT1031425T00012</t>
  </si>
  <si>
    <t>04/29 수</t>
    <phoneticPr fontId="162" type="noConversion"/>
  </si>
  <si>
    <t>양시 일정 변경 : 04/28 -&gt; 04/29</t>
    <phoneticPr fontId="162" type="noConversion"/>
  </si>
  <si>
    <t>PPDPPC2603649</t>
  </si>
  <si>
    <t>ECN2026040158</t>
  </si>
  <si>
    <t>2026.05.11</t>
  </si>
  <si>
    <t>(DS→DP) P195/65R15H PH46 1030901 T-Spec issue</t>
  </si>
  <si>
    <t>DPKT1030901T00000</t>
  </si>
  <si>
    <t>DR75421</t>
  </si>
  <si>
    <t>DN69917</t>
  </si>
  <si>
    <t>CE09X09</t>
  </si>
  <si>
    <t>78AH592</t>
  </si>
  <si>
    <t>PPDPPC2603683</t>
  </si>
  <si>
    <t>ECN2026041940</t>
  </si>
  <si>
    <t>해당 규격 KP에서 생산 대응 中 (4/29~5/1)
5/4 에 DOT 개조 반출 예정</t>
  </si>
  <si>
    <t>15334
15335</t>
  </si>
  <si>
    <t>(KP→DP) 175-65R14H 04 LH41 T-Spec Issue</t>
  </si>
  <si>
    <t>DPKT1019795T00000</t>
  </si>
  <si>
    <t>DR75422</t>
  </si>
  <si>
    <t>DN69921</t>
  </si>
  <si>
    <t>PPDPPC2603735</t>
  </si>
  <si>
    <t>ECN2026042894</t>
  </si>
  <si>
    <t>4월 30일 시험용 이후 몰드 개조 발주 예정.</t>
  </si>
  <si>
    <t>25GJ6
25GJ7</t>
  </si>
  <si>
    <t>26.04.23
26.04.23</t>
  </si>
  <si>
    <t>Lease
Lease</t>
  </si>
  <si>
    <t>KP→DS 235/55R19V XL 1037718 T-Spec Issue.</t>
  </si>
  <si>
    <t>DSKT1037718T00000</t>
  </si>
  <si>
    <t>PPDPPC2603736</t>
  </si>
  <si>
    <t>ECN2026042739</t>
  </si>
  <si>
    <t>* 몰드 DOT 개조 발주 요청 完 ( 15M → 1T7 )</t>
  </si>
  <si>
    <t>25GK7
25GK8</t>
  </si>
  <si>
    <t>(KP→DS)235/60R18H XL 04 W340A T-Spec Issue</t>
  </si>
  <si>
    <t>DSKT1037703T00000</t>
  </si>
  <si>
    <t>20주 반영 예정</t>
    <phoneticPr fontId="161" type="noConversion"/>
  </si>
  <si>
    <t>DN69403 수정</t>
    <phoneticPr fontId="161" type="noConversion"/>
  </si>
  <si>
    <t>OKEY</t>
    <phoneticPr fontId="161" type="noConversion"/>
  </si>
  <si>
    <t>EPDPPC2603697</t>
  </si>
  <si>
    <t>ECN2026042688</t>
  </si>
  <si>
    <t>2026.05.13</t>
  </si>
  <si>
    <t>CXN12 087</t>
  </si>
  <si>
    <t>[DP] 180/550R13 F200 X-SPEC 발행(2026 Hill Climb 2차 제조)</t>
  </si>
  <si>
    <t>DPKT1035597X00004</t>
  </si>
  <si>
    <t>103039845~103039854</t>
  </si>
  <si>
    <t>549.2</t>
  </si>
  <si>
    <t>CXN12</t>
  </si>
  <si>
    <t>EPDPPC2603698</t>
  </si>
  <si>
    <t>ECN2026042692</t>
  </si>
  <si>
    <t>[DP] 240/570R13 F200 X-SPEC 발행(2026 Hill Climb 2차 제조)</t>
  </si>
  <si>
    <t>DPKT1035598X00004</t>
  </si>
  <si>
    <t>103039855~103039864</t>
  </si>
  <si>
    <t>572.2</t>
  </si>
  <si>
    <t>EPDPPC2603567</t>
  </si>
  <si>
    <t>ECN2026041934</t>
  </si>
  <si>
    <t>DP 1039054
255/40ZR21Y XL RK21 04 L B - HK</t>
  </si>
  <si>
    <t>26887
26888</t>
  </si>
  <si>
    <t>[DM] RK21 255/40ZR21Y XL X-Spec issue</t>
  </si>
  <si>
    <t>DSKT1039054X00000</t>
  </si>
  <si>
    <t>103033862~103033873</t>
  </si>
  <si>
    <t>255/40ZR21Y XL</t>
  </si>
  <si>
    <t>574</t>
  </si>
  <si>
    <t>DR75401</t>
  </si>
  <si>
    <t>DN69271</t>
  </si>
  <si>
    <t>FD24135</t>
  </si>
  <si>
    <t>FHB0520</t>
  </si>
  <si>
    <t>FX30419</t>
  </si>
  <si>
    <t>GU29229</t>
  </si>
  <si>
    <t>GW45324</t>
  </si>
  <si>
    <t>BJ16BU</t>
  </si>
  <si>
    <t>EPDPPC2603627</t>
  </si>
  <si>
    <t>ECN2026040880</t>
  </si>
  <si>
    <t>DP 1039051
255/50ZR20W XL RK21 04 L B - HK</t>
  </si>
  <si>
    <t>짝가류로 진행 요청 드립니다.
(HPW 제작, OE 지급 제작 건으로 RK21 Mold 1조씩만 선입고 가능)</t>
  </si>
  <si>
    <t>26819
26820</t>
  </si>
  <si>
    <t>[DM] RK21 255/50ZR20W XL X-Spec issue</t>
  </si>
  <si>
    <t>DMKT1039051X00000</t>
  </si>
  <si>
    <t>103037248~103037259</t>
  </si>
  <si>
    <t>DR75420</t>
  </si>
  <si>
    <t>DN68608</t>
  </si>
  <si>
    <t>FD24388</t>
  </si>
  <si>
    <t>FH23651</t>
  </si>
  <si>
    <t>78AH757</t>
  </si>
  <si>
    <t>EPDPPC2603597</t>
  </si>
  <si>
    <t>ECN2026041985</t>
  </si>
  <si>
    <t>DP 1039050
235/50ZR20W XL RK21 04 L B - HK</t>
  </si>
  <si>
    <t>2026.05.15</t>
  </si>
  <si>
    <t>26A11
26A12</t>
  </si>
  <si>
    <t>[DM] RK21 235/50ZR20W XL X-Spec issue</t>
  </si>
  <si>
    <t>DMKT1039050X00000</t>
  </si>
  <si>
    <t>103035182~103035193</t>
  </si>
  <si>
    <t>235/50ZR20W XL</t>
  </si>
  <si>
    <t>739</t>
  </si>
  <si>
    <t>DN69363</t>
  </si>
  <si>
    <t>GU29458</t>
  </si>
  <si>
    <t>EPDPLT2603572</t>
  </si>
  <si>
    <t>ECN2026041551</t>
  </si>
  <si>
    <t>★ 담당자 가류 입회하여 BPT 평가 예정입니다. 
★ 성형 다음날 가류 부탁드립니다.
  - 몰드 교체 시 오전 예열 부탁드립니다.</t>
  </si>
  <si>
    <t>H107 LT 18" 생산중</t>
  </si>
  <si>
    <t>2026.05.12</t>
  </si>
  <si>
    <t>26.04.01
26.04.01
26.02.27
26.04.06</t>
  </si>
  <si>
    <t>26.04.02
26.04.02
26.02.27
26.04.07</t>
  </si>
  <si>
    <t>26.04.07
26.04.07
26.02.27
26.04.07</t>
  </si>
  <si>
    <t>CQP90
CQP59</t>
  </si>
  <si>
    <t>CQU73
CQU35</t>
  </si>
  <si>
    <t>CQS60
CQS25</t>
  </si>
  <si>
    <t>Set Cure Time Logic 고도화 : Cap Tread 변경 가류시간 평가 #13</t>
  </si>
  <si>
    <t>DMKT2021636X00011
DMKT2021636X00012</t>
  </si>
  <si>
    <t>103032639~103032658</t>
  </si>
  <si>
    <t>DR75393
DR75394</t>
  </si>
  <si>
    <t>DN69757
DN69757</t>
  </si>
  <si>
    <t>480
480</t>
  </si>
  <si>
    <t>CE50Z25
CE50H24</t>
  </si>
  <si>
    <t>50CJ1492
50CJ1465</t>
  </si>
  <si>
    <t>EPDPPC2603526</t>
  </si>
  <si>
    <t>ECN2026041079</t>
  </si>
  <si>
    <t>DP 1039046
245/45ZR20Y XL RK21 04 L B - HK</t>
  </si>
  <si>
    <t>짝가류 진행 요청 드립니다.
(HPW 제작, OE 지급 Mold 제작 건으로 RK21 Mold 1조씩만 선입고 가능)</t>
  </si>
  <si>
    <t>2526</t>
  </si>
  <si>
    <t>26856
26857</t>
  </si>
  <si>
    <t>[DM] RK21 245/45ZR20Y XL X-Spec issue</t>
  </si>
  <si>
    <t>DMKT1039046X00000</t>
  </si>
  <si>
    <t>103032659~103032672</t>
  </si>
  <si>
    <t>245/45ZR20Y XL</t>
  </si>
  <si>
    <t>DR75395</t>
  </si>
  <si>
    <t>DN69338</t>
  </si>
  <si>
    <t>FS00822</t>
  </si>
  <si>
    <t>GU29459</t>
  </si>
  <si>
    <t>78AH743</t>
  </si>
  <si>
    <t>EPDPPC2603690</t>
  </si>
  <si>
    <t>ECN2026042849</t>
  </si>
  <si>
    <t>[KP→DS] 205/55R16V K135 1027946 X09-Spec issue</t>
  </si>
  <si>
    <t>DSKT1027946X00009</t>
  </si>
  <si>
    <t>103039415~103039424</t>
  </si>
  <si>
    <t>DR75423</t>
  </si>
  <si>
    <r>
      <t>D</t>
    </r>
    <r>
      <rPr>
        <sz val="10"/>
        <color theme="1"/>
        <rFont val="맑은 고딕"/>
        <family val="2"/>
        <charset val="129"/>
        <scheme val="minor"/>
      </rPr>
      <t>N69363 -&gt; DN69403</t>
    </r>
    <phoneticPr fontId="161" type="noConversion"/>
  </si>
  <si>
    <r>
      <t>O</t>
    </r>
    <r>
      <rPr>
        <sz val="10"/>
        <color theme="1"/>
        <rFont val="맑은 고딕"/>
        <family val="2"/>
        <charset val="129"/>
        <scheme val="minor"/>
      </rPr>
      <t>KEY</t>
    </r>
    <phoneticPr fontId="161" type="noConversion"/>
  </si>
  <si>
    <t>Racing</t>
    <phoneticPr fontId="161" type="noConversion"/>
  </si>
  <si>
    <t>김동현</t>
  </si>
  <si>
    <t>QA55</t>
  </si>
  <si>
    <t>05/11 월</t>
  </si>
  <si>
    <t>DR75360</t>
  </si>
  <si>
    <t>DN69805</t>
  </si>
  <si>
    <t>FH23544</t>
  </si>
  <si>
    <t>[신제품 개발] 22W79</t>
  </si>
  <si>
    <t>FX31537</t>
  </si>
  <si>
    <t>FHB0526</t>
  </si>
  <si>
    <t>FX31957</t>
  </si>
  <si>
    <t>275/55R20W XL</t>
  </si>
  <si>
    <t>DR74835</t>
  </si>
  <si>
    <t>DN69493</t>
  </si>
  <si>
    <t>FX26701</t>
  </si>
  <si>
    <t>FH23627</t>
  </si>
  <si>
    <t>[정규용] 25543 25544</t>
  </si>
  <si>
    <t>GU29598</t>
  </si>
  <si>
    <t>DH245</t>
  </si>
  <si>
    <t>[정규용] 26887 26888
(신제작중)</t>
  </si>
  <si>
    <t>235/55R19V</t>
    <phoneticPr fontId="162" type="noConversion"/>
  </si>
  <si>
    <t>05/12 화</t>
  </si>
  <si>
    <t>DR72391</t>
  </si>
  <si>
    <t>DN66575</t>
  </si>
  <si>
    <t>FD23450</t>
  </si>
  <si>
    <t>FH23589</t>
  </si>
  <si>
    <t>JF535</t>
  </si>
  <si>
    <t>FX26736</t>
  </si>
  <si>
    <t>FD23373</t>
  </si>
  <si>
    <t>FH23595</t>
  </si>
  <si>
    <t>FX27922</t>
  </si>
  <si>
    <t>[정규용] 26819 26820
(신제작중)</t>
  </si>
  <si>
    <t>305/30R21Y XL</t>
    <phoneticPr fontId="162" type="noConversion"/>
  </si>
  <si>
    <t>05/13 수</t>
  </si>
  <si>
    <t>고속내구 개선 Spec 검증 
Aramid JLB</t>
  </si>
  <si>
    <t>FHB0248</t>
  </si>
  <si>
    <t>FX27301</t>
  </si>
  <si>
    <t>DN69807</t>
  </si>
  <si>
    <t>05/14 목</t>
  </si>
  <si>
    <t>[정규용] 26856 26857
(신제작중)</t>
  </si>
  <si>
    <t>05/15 금</t>
  </si>
  <si>
    <t>RE/DS H163</t>
    <phoneticPr fontId="162" type="noConversion"/>
  </si>
  <si>
    <t>[정규용] 23K38 23K39</t>
  </si>
  <si>
    <t>필드평가용</t>
    <phoneticPr fontId="162" type="noConversion"/>
  </si>
  <si>
    <t>[정규용] 26A11 26A12
(신제작중)</t>
  </si>
  <si>
    <r>
      <rPr>
        <b/>
        <sz val="10"/>
        <color rgb="FFFF0000"/>
        <rFont val="맑은 고딕"/>
        <family val="3"/>
        <charset val="129"/>
      </rPr>
      <t>Mold 1조 입고</t>
    </r>
    <r>
      <rPr>
        <b/>
        <sz val="10"/>
        <color rgb="FF0000FF"/>
        <rFont val="맑은 고딕"/>
        <family val="3"/>
        <charset val="129"/>
      </rPr>
      <t xml:space="preserve">
Aramid JLB</t>
    </r>
    <phoneticPr fontId="162" type="noConversion"/>
  </si>
  <si>
    <t>LT 18" 생산 중</t>
    <phoneticPr fontId="161" type="noConversion"/>
  </si>
  <si>
    <t>RE/DS H171</t>
    <phoneticPr fontId="162" type="noConversion"/>
  </si>
  <si>
    <t>[정규용] 25GK7 25GK8
(개조중, 미반출)</t>
    <phoneticPr fontId="162" type="noConversion"/>
  </si>
  <si>
    <t>47M</t>
    <phoneticPr fontId="162" type="noConversion"/>
  </si>
  <si>
    <t>AH245+</t>
  </si>
  <si>
    <t>RE/DS H134</t>
  </si>
  <si>
    <t>[정규 SIDEMOLD]
Tread 22X30 22X31
Side 25DH9 25DJ1</t>
    <phoneticPr fontId="162" type="noConversion"/>
  </si>
  <si>
    <t>175/65R14H</t>
    <phoneticPr fontId="162" type="noConversion"/>
  </si>
  <si>
    <t>[정규용] 15334 15335
(금산공장)</t>
  </si>
  <si>
    <t>DN69403 수정
현용 BIC 1124</t>
  </si>
  <si>
    <r>
      <t>개발자 요청</t>
    </r>
    <r>
      <rPr>
        <sz val="10"/>
        <color theme="1"/>
        <rFont val="맑은 고딕"/>
        <family val="2"/>
        <charset val="129"/>
        <scheme val="minor"/>
      </rPr>
      <t xml:space="preserve"> 미진행</t>
    </r>
    <phoneticPr fontId="161" type="noConversion"/>
  </si>
  <si>
    <t>DN69345</t>
    <phoneticPr fontId="162" type="noConversion"/>
  </si>
  <si>
    <t>235/50ZR20W XL</t>
    <phoneticPr fontId="162" type="noConversion"/>
  </si>
  <si>
    <t>[DP] 1039035 : 중복 반영 (18주)</t>
    <phoneticPr fontId="161" type="noConversion"/>
  </si>
  <si>
    <t>-</t>
    <phoneticPr fontId="162" type="noConversion"/>
  </si>
  <si>
    <t>2026-04-20</t>
  </si>
  <si>
    <t>2026032625</t>
  </si>
  <si>
    <t>2026033825</t>
  </si>
  <si>
    <t>2026041916</t>
  </si>
  <si>
    <t>2026-04-21</t>
  </si>
  <si>
    <t>HX315/40R21V XL       04W340ALB---</t>
  </si>
  <si>
    <t>1037806</t>
  </si>
  <si>
    <t>2026011888</t>
  </si>
  <si>
    <t>HX235/55R18H          04W340ALB---</t>
  </si>
  <si>
    <t>1037711</t>
  </si>
  <si>
    <t>2026041358</t>
  </si>
  <si>
    <t>2026-04-22</t>
  </si>
  <si>
    <t>HX195/55R20H XL       04H750 LB---</t>
  </si>
  <si>
    <t>1031801</t>
  </si>
  <si>
    <t>2026030619</t>
  </si>
  <si>
    <t>2026-04-23</t>
  </si>
  <si>
    <t>HX255/50R20V XL       04W340ALB---</t>
  </si>
  <si>
    <t>1037783</t>
  </si>
  <si>
    <t>2026030713</t>
  </si>
  <si>
    <t>HX235/55R18V          04RA43 LB3--</t>
  </si>
  <si>
    <t>1031425</t>
  </si>
  <si>
    <t>2026033701</t>
  </si>
  <si>
    <t>2026042600</t>
  </si>
  <si>
    <t>2026-04-24</t>
  </si>
  <si>
    <t>HX255/50ZR20W XL      04LH01 LB---</t>
  </si>
  <si>
    <t>1030686</t>
  </si>
  <si>
    <t>2026030441</t>
  </si>
  <si>
    <t>2026-04-25</t>
  </si>
  <si>
    <t>2026-04-26</t>
  </si>
  <si>
    <t>20260424</t>
  </si>
  <si>
    <t>20260427</t>
  </si>
  <si>
    <t>DPK2026-01439</t>
  </si>
  <si>
    <t>DPK2026-01428</t>
  </si>
  <si>
    <t>KT1030686T00000</t>
  </si>
  <si>
    <t>LS</t>
    <phoneticPr fontId="162" type="noConversion"/>
  </si>
  <si>
    <t>OE/DS H142</t>
    <phoneticPr fontId="162" type="noConversion"/>
  </si>
  <si>
    <r>
      <t>N</t>
    </r>
    <r>
      <rPr>
        <sz val="10"/>
        <color theme="1"/>
        <rFont val="맑은 고딕"/>
        <family val="2"/>
        <charset val="129"/>
        <scheme val="minor"/>
      </rPr>
      <t>91 Scorch</t>
    </r>
    <phoneticPr fontId="161" type="noConversion"/>
  </si>
  <si>
    <t>N91 Scrorch : 성형일 변경</t>
    <phoneticPr fontId="162" type="noConversion"/>
  </si>
  <si>
    <t>X</t>
    <phoneticPr fontId="162" type="noConversion"/>
  </si>
  <si>
    <t>KP 정규 생산 (취소)</t>
    <phoneticPr fontId="162" type="noConversion"/>
  </si>
  <si>
    <t>H112 H113 성형 불가</t>
  </si>
  <si>
    <t>EPDPLT2603590</t>
  </si>
  <si>
    <t>ECN2026042015</t>
  </si>
  <si>
    <t>- T96X 배합 일정에 맞춰 성형 일정 설정 필요.
- 최소 제조요청 수량 25본으로 ECN에 27본 요청하였으나 26본으로 축소 가능.</t>
  </si>
  <si>
    <t>CXT96 053
CXT96 053
CXT96 053
CXT96 053</t>
  </si>
  <si>
    <t>2426</t>
  </si>
  <si>
    <t>2026.05.25</t>
  </si>
  <si>
    <t>[Benz BR446] 245/55R18C VL01E 1st Loop Sample 제조 (T96X sets)</t>
  </si>
  <si>
    <t>DSKT2022597X00017
DSKT2022597X00018
DSKT2022597X00019
DSKT2022597X00020</t>
  </si>
  <si>
    <t>103034708~103034815</t>
  </si>
  <si>
    <t>DRC6856
DRC6856
DRC6856
DRC6856</t>
  </si>
  <si>
    <t>CXT96
CXT96
CXT96
CXT96</t>
  </si>
  <si>
    <t>FHB0124
FHB0229
FHB0124
FHB0229</t>
  </si>
  <si>
    <t>24
27
24
27</t>
  </si>
  <si>
    <t>FH24385
FH25392
FH24385
FH25392</t>
  </si>
  <si>
    <t>GU27040
GU29773
GU26855
GU26455</t>
  </si>
  <si>
    <t>AH245
BT260
AH235
AH235</t>
  </si>
  <si>
    <t>JF5
JF505
JF5
JF505</t>
  </si>
  <si>
    <t>55CJ1298
55CJ1298
55CJ1298
55CJ1298</t>
  </si>
  <si>
    <t>EPDPLT2603789</t>
  </si>
  <si>
    <t>ECN2026043153</t>
  </si>
  <si>
    <t>T96X, BFT, SRFM, 155°C Applying</t>
  </si>
  <si>
    <t>SUUK CHOI</t>
  </si>
  <si>
    <t>1780</t>
  </si>
  <si>
    <t>Benz BR446 235/65R16C 121/119R VL01E 1S Sample (T96X)</t>
  </si>
  <si>
    <t>DSKT2022595X00024
DSKT2022595X00025
DSKT2022595X00026
DSKT2022595X00027</t>
  </si>
  <si>
    <t>103045599~103045698</t>
  </si>
  <si>
    <t>DRC6961
DRC5449
DRC5449
DRC5449</t>
  </si>
  <si>
    <t>DN69897
DN69897
DN69897
DN69897</t>
  </si>
  <si>
    <t>CE55Q21
CE55Q21
CE55Q21
CE55Q21</t>
  </si>
  <si>
    <t>55CJ1270
55CJ1270
55CJ1270
55CJ1270</t>
  </si>
  <si>
    <t>EPDPPC2603755</t>
  </si>
  <si>
    <t>26.04.20</t>
  </si>
  <si>
    <t>26.04.21</t>
  </si>
  <si>
    <t>[KMC LW_DP] HL235/50R19 VT01E X-SPEC (T96X)</t>
  </si>
  <si>
    <t>DSKT1039762X00004
DSKT1039762X00005
DSKT1039762X00008
DSKT1039762X00009</t>
  </si>
  <si>
    <t>103043120~103043279</t>
  </si>
  <si>
    <t>HL235/50R19S XL
HL235/50R19S XL
HL235/50R19S XL
HL235/50R19S XL</t>
  </si>
  <si>
    <t>686
686
686
686</t>
  </si>
  <si>
    <t>2089.0
2089.0
2089.0
2089.0</t>
  </si>
  <si>
    <t>715
715
715
715</t>
  </si>
  <si>
    <t>DRC6967
DRC6967
DRC6967
DRC6967</t>
  </si>
  <si>
    <t>DN69924
DN69924
DN69924
DN69924</t>
  </si>
  <si>
    <t>150
150
150
150</t>
  </si>
  <si>
    <t>386
386
386
386</t>
  </si>
  <si>
    <t>FY24863
FY24863
FY25745
FY25745</t>
  </si>
  <si>
    <t>0.9
0.9
1.3
1.3</t>
  </si>
  <si>
    <t>400
400
400
400</t>
  </si>
  <si>
    <t>FR03945
FR03945
FR03945
FR03945</t>
  </si>
  <si>
    <t>590
590
590
590</t>
  </si>
  <si>
    <t>FW02599
FW02599
FW02599
FW02599</t>
  </si>
  <si>
    <t>FHB0041
FHB0027
FHB0172
FHB0194</t>
  </si>
  <si>
    <t>ES10262
ES10262
ES20427
ES20427</t>
  </si>
  <si>
    <t>27
24
27
24</t>
  </si>
  <si>
    <t>FX27894
FX27891
FH24504
FH23972</t>
  </si>
  <si>
    <t>210
210
205
205</t>
  </si>
  <si>
    <t>GU29309
GU28445
GU29630
GU28445</t>
  </si>
  <si>
    <t>GW21965
GW21965
GW21965
GW21965</t>
  </si>
  <si>
    <t>BH215
AT235
BT235
AT235</t>
  </si>
  <si>
    <t>1546
1546
1546
1546</t>
  </si>
  <si>
    <t>JF505
JF5
JF505
JF5</t>
  </si>
  <si>
    <t>FX00020
FX00020
FX00020
FX00020</t>
  </si>
  <si>
    <t>ET10121
ET10121
ET10121
ET10121</t>
  </si>
  <si>
    <t>BG35BU
BG35BU
BG35BU
BG35BU</t>
  </si>
  <si>
    <t>CA04N14
CA04N14
CA04N14
CA04N14</t>
  </si>
  <si>
    <t>63KF862
63KF862
63KF862
63KF862</t>
  </si>
  <si>
    <t>EPDPPC2603756</t>
  </si>
  <si>
    <t>ECN2026042464</t>
  </si>
  <si>
    <t>[KMC LW_DP] HL235/50R19 VT01E X-SPEC (P46)</t>
  </si>
  <si>
    <t>DSKT1039762X00002
DSKT1039762X00003
DSKT1039762X00006
DSKT1039762X00007</t>
  </si>
  <si>
    <t>103043280~103043439</t>
  </si>
  <si>
    <t>DR75425
DR75425
DR75425
DR75425</t>
  </si>
  <si>
    <t>CA04W14
CA04W14
CA04W14
CA04W14</t>
  </si>
  <si>
    <t>63KF885
63KF885
63KF885
63KF885</t>
  </si>
  <si>
    <t>EPDPLT2603332</t>
  </si>
  <si>
    <t>ECN2026041070</t>
  </si>
  <si>
    <t xml:space="preserve">P71X 18주 대전 배합
T96X 18주 금산 배합 </t>
  </si>
  <si>
    <t>DSKT2022648X00009
DSKT2022648X00010</t>
  </si>
  <si>
    <t>103022840~103022879</t>
  </si>
  <si>
    <t>DRC6370
DRC6833</t>
  </si>
  <si>
    <t>B1008
New</t>
  </si>
  <si>
    <t>CE01M15
CE01M15</t>
  </si>
  <si>
    <t>68AH914
68AH914</t>
  </si>
  <si>
    <t>EPDPPC2603566</t>
  </si>
  <si>
    <t>ECN2026041748</t>
  </si>
  <si>
    <t>DP 1039043
255/40ZR20Y XL RK21 04 L B - HK</t>
  </si>
  <si>
    <t>짝가류 진행 요청 드립니다.
(HPW 제작 Mold : OE 지급 Mold 제작 건으로 RK21 Mold 1조씩만 입고 및 시험용 제조 진행 필요)</t>
  </si>
  <si>
    <t>2026.05.22</t>
  </si>
  <si>
    <t>26891
26892</t>
  </si>
  <si>
    <t>[DS] RK21 255/40ZR20Y XL X-Spec issue</t>
  </si>
  <si>
    <t>DSKT1039043X00000</t>
  </si>
  <si>
    <t>103033874~103033885</t>
  </si>
  <si>
    <t>255/40ZR20Y XL</t>
  </si>
  <si>
    <t>707</t>
  </si>
  <si>
    <t>EPDPPC2603676</t>
  </si>
  <si>
    <t>ECN2026042091</t>
  </si>
  <si>
    <t>DP 1039036
225/60ZR18W XL RK21 04 L B - HK</t>
  </si>
  <si>
    <t>26881
26882</t>
  </si>
  <si>
    <t>[DM] RK21 225/60ZR18W XL X-Spec issue (REX 기반 Spec 포함)</t>
  </si>
  <si>
    <t>DMKT1039036X00000
DMKT1039036X00002</t>
  </si>
  <si>
    <t>103038916~103038927</t>
  </si>
  <si>
    <t>225/60ZR18W XL
225/60ZR18W XL</t>
  </si>
  <si>
    <t>700
712</t>
  </si>
  <si>
    <t>2115.0
2115.0</t>
  </si>
  <si>
    <t>721.8
721.8</t>
  </si>
  <si>
    <t>DR75366
DR75437</t>
  </si>
  <si>
    <t>B1004
New</t>
  </si>
  <si>
    <t>190
180</t>
  </si>
  <si>
    <t>236
222</t>
  </si>
  <si>
    <t>DN67232
DN69934</t>
  </si>
  <si>
    <t>B1005,B1006,B1007
New</t>
  </si>
  <si>
    <t>150
155</t>
  </si>
  <si>
    <t>400
402</t>
  </si>
  <si>
    <t>FY24872
FY24872</t>
  </si>
  <si>
    <t>450
450</t>
  </si>
  <si>
    <t>FX26743
FX26756</t>
  </si>
  <si>
    <t>720
740</t>
  </si>
  <si>
    <t>FHB0071
FHB0424</t>
  </si>
  <si>
    <t>195
185</t>
  </si>
  <si>
    <t>FX27446
FX27039</t>
  </si>
  <si>
    <t>185
175</t>
  </si>
  <si>
    <t>EPDPPC2603804</t>
  </si>
  <si>
    <t>ECN2026042355</t>
  </si>
  <si>
    <t>DP 1039039
255/45ZR19Y XL RK21 04 L B - HK</t>
  </si>
  <si>
    <t>짝가류 요청 드립니다.
(HPW 제작 담당 몰드 : OE 지급 제작 건으로 RK21 Mold 1조씩 입고 및 시험용 제조 진행 필요)</t>
  </si>
  <si>
    <t>26845
26846</t>
  </si>
  <si>
    <t>[DM] RK21 255/45ZR19Y XL X-Spec issue</t>
  </si>
  <si>
    <t>DMKT1039039X00000</t>
  </si>
  <si>
    <t>103046544~103046555</t>
  </si>
  <si>
    <t>255/45ZR19Y XL</t>
  </si>
  <si>
    <t>2075.0</t>
  </si>
  <si>
    <t>709.4</t>
  </si>
  <si>
    <t>DN67485</t>
  </si>
  <si>
    <t>394</t>
  </si>
  <si>
    <t>FS00838</t>
  </si>
  <si>
    <t>FHB0335</t>
  </si>
  <si>
    <t>FX28018</t>
  </si>
  <si>
    <t>78AH751</t>
  </si>
  <si>
    <t>EPDPPC2603827</t>
  </si>
  <si>
    <t>ECN2026042842</t>
  </si>
  <si>
    <t>DP 1039048
265/45ZR20Y XL RK21 04 L B - HK</t>
  </si>
  <si>
    <t>26A74
26A75</t>
  </si>
  <si>
    <t>JUNGHYUN SEO</t>
  </si>
  <si>
    <t>1800</t>
  </si>
  <si>
    <t>[DM] RK21 265/45ZR20Y XL X-Spec Issue</t>
  </si>
  <si>
    <t>DMKT1039048X00000</t>
  </si>
  <si>
    <t>103047605~103047616</t>
  </si>
  <si>
    <t>265/45ZR20Y XL</t>
  </si>
  <si>
    <t>DR75432</t>
  </si>
  <si>
    <t>DN69603</t>
  </si>
  <si>
    <t>FS00836</t>
  </si>
  <si>
    <t>FHB0506</t>
  </si>
  <si>
    <t>FX26660</t>
  </si>
  <si>
    <t>EPDPLT2603796</t>
  </si>
  <si>
    <t>ECN2026043284</t>
  </si>
  <si>
    <t>DP 2022217
LT275/70R18 RF12 10 L B - HK</t>
  </si>
  <si>
    <t xml:space="preserve">107호기 LTR 정규생산계획 :  DOT 20~21
17주 현재  인치 확정은 않되고 해당주차에  18인치 or 20인치 결정 
해당주차(DOT20~21) 정규 생산 계획에 맞추어 하기 2규격중 1규격 반영 요청.
ECN2026043283 LT275/65R20 RF12, ECN2026043284 LT275/70R18 RF12
시험용 카카스 압연롤  KP에서 DP로 이동예정 5/14~ 
HBF P1300D/2 ETET00251  </t>
  </si>
  <si>
    <t>21659
21660
21J85
21J86
22C26
22C27</t>
  </si>
  <si>
    <t>26.04.27
-
26.01.13
25.12.08
26.04.27
-</t>
  </si>
  <si>
    <t>26.04.28
-
26.01.13
25.12.08
26.04.28
-</t>
  </si>
  <si>
    <t>Ware
Ware
Ware
Ware
Ware
Ware</t>
  </si>
  <si>
    <t>CQP95
CQP95</t>
  </si>
  <si>
    <t>CQS60
CQS60</t>
  </si>
  <si>
    <t>Joun Hei Lee</t>
  </si>
  <si>
    <t>042 724 1154</t>
  </si>
  <si>
    <t>HBF P1300D/2 3Ply LT275/70R18 RF12 검증</t>
  </si>
  <si>
    <t>DMKT2022217X00022
DMKT2022217X00023</t>
  </si>
  <si>
    <t>103046337~103046376</t>
  </si>
  <si>
    <t>LT275/70R18
LT275/70R18</t>
  </si>
  <si>
    <t>988
988</t>
  </si>
  <si>
    <t>2425.0
2425.0</t>
  </si>
  <si>
    <t>841.4
841.4</t>
  </si>
  <si>
    <t>12.5
12.5</t>
  </si>
  <si>
    <t>DR75145
DR75145</t>
  </si>
  <si>
    <t>B1001
B1001</t>
  </si>
  <si>
    <t>212
212</t>
  </si>
  <si>
    <t>DN69895
DN69895</t>
  </si>
  <si>
    <t>528
528</t>
  </si>
  <si>
    <t>FY25530
FY25530</t>
  </si>
  <si>
    <t>555
555</t>
  </si>
  <si>
    <t>FR03806
FR04029</t>
  </si>
  <si>
    <t>ET11006
ET00251</t>
  </si>
  <si>
    <t>800
800</t>
  </si>
  <si>
    <t>FX31575
FX31966</t>
  </si>
  <si>
    <t>760
760</t>
  </si>
  <si>
    <t>FW02455
FW02600</t>
  </si>
  <si>
    <t>610
610</t>
  </si>
  <si>
    <t>FH24961
FH24961</t>
  </si>
  <si>
    <t>FH24962
FH24962</t>
  </si>
  <si>
    <t>GU29560
GU29560</t>
  </si>
  <si>
    <t>GW22201
GW22201</t>
  </si>
  <si>
    <t>1479
1479</t>
  </si>
  <si>
    <t>BE58BU
BE58BU</t>
  </si>
  <si>
    <t>CE50Q27
CE50Q27</t>
  </si>
  <si>
    <t>50CJ1633
50CJ1633</t>
  </si>
  <si>
    <t>EPDPLT2603797</t>
  </si>
  <si>
    <t>DP 2021635
LT275/65R20 RF12 10 L B - HK</t>
  </si>
  <si>
    <t>23H52
23H53
24910
24911
24J03
24J04</t>
  </si>
  <si>
    <t>51S
51S
51S
51S
51S
51S</t>
  </si>
  <si>
    <t>26.03.23
26.03.23
26.03.20
26.03.20
26.03.23
26.03.23</t>
  </si>
  <si>
    <t>26.03.23
26.03.23
26.03.23
26.03.23
26.03.23
26.03.23</t>
  </si>
  <si>
    <t>HBF P1300D/2 3Ply LT275/65R20 RF12 검증</t>
  </si>
  <si>
    <t>DMKT2021635X00070
DMKT2021635X00071</t>
  </si>
  <si>
    <t>103046377~103046416</t>
  </si>
  <si>
    <t>944
944</t>
  </si>
  <si>
    <t>2485.0
2485.0</t>
  </si>
  <si>
    <t>DR75156
DR75156</t>
  </si>
  <si>
    <t>226
226</t>
  </si>
  <si>
    <t>282
282</t>
  </si>
  <si>
    <t>DN67684
DN67684</t>
  </si>
  <si>
    <t>514
514</t>
  </si>
  <si>
    <t>FR03621
FR04028</t>
  </si>
  <si>
    <t>FX31519
FX31964</t>
  </si>
  <si>
    <t>FW02311
FW02443</t>
  </si>
  <si>
    <t>GU29498
GU29498</t>
  </si>
  <si>
    <t>CE50Z28
CE50Z28</t>
  </si>
  <si>
    <t>50CJ1666
50CJ1666</t>
  </si>
  <si>
    <t>EPDPLT2603798</t>
  </si>
  <si>
    <t>ECN2026043286</t>
  </si>
  <si>
    <t>DP 2021483
205/85R16 AH11S 12 L B Q HK</t>
  </si>
  <si>
    <t xml:space="preserve">DOT 20~21주 
192호기 LTR 16인치 반영 예정 (17주 현 한국SCM팀 확인받음)
DOT20주 후반부에 계획 반영 요청
시험용 카카스 압연롤  KP에서 DP로 이동예정 5/14~ 
HBF P1300D/2 ETET00251    </t>
  </si>
  <si>
    <t>25611
25612</t>
  </si>
  <si>
    <t>CQT34
CQT34</t>
  </si>
  <si>
    <t>1154</t>
  </si>
  <si>
    <t>HBF P1300D/2 3Ply 205/85R16C AH11S</t>
  </si>
  <si>
    <t>DPKT2021483X00005
DPKT2021483X00006</t>
  </si>
  <si>
    <t>103046417~103046456</t>
  </si>
  <si>
    <t>205/85R16
205/85R16</t>
  </si>
  <si>
    <t>AH11S
AH11S</t>
  </si>
  <si>
    <t>Q
Q</t>
  </si>
  <si>
    <t>2140.0
2140.0</t>
  </si>
  <si>
    <t>10.1
10.1</t>
  </si>
  <si>
    <t>DR71785
DR71785</t>
  </si>
  <si>
    <t>148
148</t>
  </si>
  <si>
    <t>216
216</t>
  </si>
  <si>
    <t>DN67558
DN67558</t>
  </si>
  <si>
    <t>195
195</t>
  </si>
  <si>
    <t>FA29731
FA29798</t>
  </si>
  <si>
    <t>FX26515
FX31700</t>
  </si>
  <si>
    <t>ET10216
ET00251</t>
  </si>
  <si>
    <t>FX26730
FX31965</t>
  </si>
  <si>
    <t>FR03599
FR04030</t>
  </si>
  <si>
    <t>FH25331
FH25331</t>
  </si>
  <si>
    <t>FH25332
FH25332</t>
  </si>
  <si>
    <t>GU29260
GU29260</t>
  </si>
  <si>
    <t>GW22182
GW22182</t>
  </si>
  <si>
    <t>BZ255
BZ255</t>
  </si>
  <si>
    <t>1296
1296</t>
  </si>
  <si>
    <t>CE50H27
CE50H27</t>
  </si>
  <si>
    <t>50CJ1645
50CJ1645</t>
  </si>
  <si>
    <r>
      <t>F</t>
    </r>
    <r>
      <rPr>
        <sz val="10"/>
        <color theme="1"/>
        <rFont val="맑은 고딕"/>
        <family val="2"/>
        <charset val="129"/>
        <scheme val="minor"/>
      </rPr>
      <t>84 재고 부족</t>
    </r>
    <phoneticPr fontId="161" type="noConversion"/>
  </si>
  <si>
    <t>F84 재고 부족 : 성형일 변경</t>
    <phoneticPr fontId="162" type="noConversion"/>
  </si>
  <si>
    <t>F84 재고 부족 : 성형일 변경</t>
    <phoneticPr fontId="162" type="noConversion"/>
  </si>
  <si>
    <t>[DP] 레이싱 고무 F84 재고 부족 : 성형일 변경</t>
    <phoneticPr fontId="161" type="noConversion"/>
  </si>
  <si>
    <r>
      <t>4월</t>
    </r>
    <r>
      <rPr>
        <sz val="10"/>
        <color theme="1"/>
        <rFont val="맑은 고딕"/>
        <family val="2"/>
        <charset val="129"/>
        <scheme val="minor"/>
      </rPr>
      <t xml:space="preserve"> 실적 제출</t>
    </r>
    <phoneticPr fontId="161" type="noConversion"/>
  </si>
  <si>
    <t>2026-04-27</t>
  </si>
  <si>
    <t>HX225/55R18V XL       04RA43 LB---</t>
  </si>
  <si>
    <t>1031427</t>
  </si>
  <si>
    <t>2026042713</t>
  </si>
  <si>
    <t>2026-04-28</t>
  </si>
  <si>
    <t>2026-04-29</t>
  </si>
  <si>
    <t>HX245/45R19V XL       04W340 LB3--</t>
  </si>
  <si>
    <t>1038659</t>
  </si>
  <si>
    <t>2026041314</t>
  </si>
  <si>
    <t>2026-04-30</t>
  </si>
  <si>
    <t>HX200/650R18        RD04SR20ALBA--</t>
  </si>
  <si>
    <t>1037338</t>
  </si>
  <si>
    <t>2026041327</t>
  </si>
  <si>
    <t>2026-05-01</t>
  </si>
  <si>
    <t>HX275/55R20T          04RF12 LB---</t>
  </si>
  <si>
    <t>1033019</t>
  </si>
  <si>
    <t>2026033512</t>
  </si>
  <si>
    <t>HX150/650R15        RD04SR11 LBA--</t>
  </si>
  <si>
    <t>1037890</t>
  </si>
  <si>
    <t>2026031134</t>
  </si>
  <si>
    <t>2026041404</t>
  </si>
  <si>
    <t>2026-05-02</t>
  </si>
  <si>
    <t>HX225/55R17V XL       04LW31 LBQ--</t>
  </si>
  <si>
    <t>1029469</t>
  </si>
  <si>
    <t>2026020255</t>
  </si>
  <si>
    <t>2025032418</t>
  </si>
  <si>
    <t>2026-05-03</t>
  </si>
  <si>
    <t>04/30 목</t>
    <phoneticPr fontId="162" type="noConversion"/>
  </si>
  <si>
    <t>ECN2026050087</t>
    <phoneticPr fontId="161" type="noConversion"/>
  </si>
  <si>
    <t>이준희</t>
  </si>
  <si>
    <t>205/85R16</t>
  </si>
  <si>
    <t>AH11S</t>
  </si>
  <si>
    <t>05/18 월</t>
  </si>
  <si>
    <t>T34</t>
  </si>
  <si>
    <t>DR71785</t>
  </si>
  <si>
    <t>DN67558</t>
  </si>
  <si>
    <t>FA29731</t>
  </si>
  <si>
    <t>FX26515</t>
  </si>
  <si>
    <t>FX26730</t>
  </si>
  <si>
    <t>FH25331</t>
  </si>
  <si>
    <t>FH25332</t>
  </si>
  <si>
    <t>[정규용] 25611 25612</t>
  </si>
  <si>
    <t>GU29260</t>
  </si>
  <si>
    <t>BZ255</t>
  </si>
  <si>
    <t>FA29798</t>
  </si>
  <si>
    <t>FX31700</t>
  </si>
  <si>
    <t>ET00251</t>
  </si>
  <si>
    <t>FX31965</t>
  </si>
  <si>
    <t>05/19 화</t>
  </si>
  <si>
    <t>DRC6856</t>
  </si>
  <si>
    <t>GU29773</t>
  </si>
  <si>
    <t>SRFM Width 50mm
[HEW)OP Inform]</t>
    <phoneticPr fontId="162" type="noConversion"/>
  </si>
  <si>
    <t>255/45ZR19Y XL</t>
    <phoneticPr fontId="162" type="noConversion"/>
  </si>
  <si>
    <t>RE/DM H188</t>
  </si>
  <si>
    <t>[정규용] 26845 26846
(신제작중)</t>
  </si>
  <si>
    <t>[정규용] 26891 26892
(신제작중)</t>
  </si>
  <si>
    <t>최수욱</t>
  </si>
  <si>
    <t>05/20 수</t>
  </si>
  <si>
    <t>DRC6961</t>
  </si>
  <si>
    <t>CE55Q21</t>
  </si>
  <si>
    <t>DRC5449</t>
  </si>
  <si>
    <t>DR75393</t>
  </si>
  <si>
    <t>DN69757</t>
  </si>
  <si>
    <t>[정규용] 21583 21584 22C62 22C63</t>
  </si>
  <si>
    <t>BPT 평가 예정
몰드 교체 시 오전 예열
H107 C/C Turn-Up 68%</t>
  </si>
  <si>
    <t>CE50H24</t>
  </si>
  <si>
    <t>225/60ZR18W XL</t>
  </si>
  <si>
    <t>05/21 목</t>
  </si>
  <si>
    <t>DN67232</t>
  </si>
  <si>
    <t>[정규용] 26881 26882
(신제작중)</t>
  </si>
  <si>
    <t>DR75437</t>
  </si>
  <si>
    <t>DN69934</t>
  </si>
  <si>
    <t>FHB0424</t>
  </si>
  <si>
    <t>DRC6967</t>
  </si>
  <si>
    <t>DN69924</t>
  </si>
  <si>
    <t>FW02599</t>
  </si>
  <si>
    <t>[신제품 개발] 26513</t>
  </si>
  <si>
    <t>GU29309</t>
  </si>
  <si>
    <t>21주 동일 Mold 有</t>
  </si>
  <si>
    <t>05/22 금</t>
  </si>
  <si>
    <t>CE01M15</t>
  </si>
  <si>
    <t>DRC6833</t>
  </si>
  <si>
    <t>DR75156</t>
  </si>
  <si>
    <t>[정규용] 23H52 23H53 24910 24911 24J03 24J04</t>
  </si>
  <si>
    <t>CE50Z28</t>
  </si>
  <si>
    <t>FR04028</t>
  </si>
  <si>
    <t>FX31964</t>
  </si>
  <si>
    <r>
      <rPr>
        <b/>
        <sz val="10"/>
        <color rgb="FFFF0000"/>
        <rFont val="맑은 고딕"/>
        <family val="3"/>
        <charset val="129"/>
      </rPr>
      <t>시험용 카카스 (KP)
HBF P1300D/2 ET00251</t>
    </r>
    <r>
      <rPr>
        <sz val="10"/>
        <rFont val="맑은 고딕"/>
        <family val="3"/>
        <charset val="129"/>
      </rPr>
      <t xml:space="preserve">
</t>
    </r>
    <r>
      <rPr>
        <b/>
        <sz val="10"/>
        <color rgb="FF0000FF"/>
        <rFont val="맑은 고딕"/>
        <family val="3"/>
        <charset val="129"/>
      </rPr>
      <t xml:space="preserve">
현용 BIC 1296   </t>
    </r>
    <phoneticPr fontId="162" type="noConversion"/>
  </si>
  <si>
    <r>
      <rPr>
        <b/>
        <sz val="10"/>
        <color rgb="FFFF0000"/>
        <rFont val="맑은 고딕"/>
        <family val="3"/>
        <charset val="129"/>
      </rPr>
      <t>Mold 1조 입고 (05/15)</t>
    </r>
    <r>
      <rPr>
        <b/>
        <sz val="10"/>
        <color rgb="FF0000FF"/>
        <rFont val="맑은 고딕"/>
        <family val="3"/>
        <charset val="129"/>
      </rPr>
      <t xml:space="preserve">
Aramid JLB</t>
    </r>
    <phoneticPr fontId="162" type="noConversion"/>
  </si>
  <si>
    <r>
      <rPr>
        <b/>
        <sz val="10"/>
        <color rgb="FFFF0000"/>
        <rFont val="맑은 고딕"/>
        <family val="3"/>
        <charset val="129"/>
      </rPr>
      <t>Mold 1조 입고 (05/18)</t>
    </r>
    <r>
      <rPr>
        <b/>
        <sz val="10"/>
        <color rgb="FF0000FF"/>
        <rFont val="맑은 고딕"/>
        <family val="3"/>
        <charset val="129"/>
      </rPr>
      <t xml:space="preserve">
Aramid JLB</t>
    </r>
    <phoneticPr fontId="162" type="noConversion"/>
  </si>
  <si>
    <t>DN69993</t>
    <phoneticPr fontId="162" type="noConversion"/>
  </si>
  <si>
    <t>Comp'd 변경  : T34/U73/S60</t>
    <phoneticPr fontId="162" type="noConversion"/>
  </si>
  <si>
    <t>U35
(C)</t>
    <phoneticPr fontId="162" type="noConversion"/>
  </si>
  <si>
    <t>Ass'y Code DR1 오규 -&gt; DRG (4축)</t>
    <phoneticPr fontId="162" type="noConversion"/>
  </si>
  <si>
    <t>P195/65R15H</t>
    <phoneticPr fontId="162" type="noConversion"/>
  </si>
  <si>
    <t>T/D Album Car
현용 BIC 1204</t>
    <phoneticPr fontId="162" type="noConversion"/>
  </si>
  <si>
    <t>[정규용] 25GJ6 25GJ7
(개조중, 미반출)</t>
    <phoneticPr fontId="162" type="noConversion"/>
  </si>
  <si>
    <t>05/21 목</t>
    <phoneticPr fontId="162" type="noConversion"/>
  </si>
  <si>
    <t>[정규용] 25GZ8 25GZ9
(개조중)</t>
  </si>
  <si>
    <t>OE/DS H186</t>
    <phoneticPr fontId="162" type="noConversion"/>
  </si>
  <si>
    <t>T34</t>
    <phoneticPr fontId="162" type="noConversion"/>
  </si>
  <si>
    <t>U73</t>
    <phoneticPr fontId="162" type="noConversion"/>
  </si>
  <si>
    <t>DR75444</t>
    <phoneticPr fontId="162" type="noConversion"/>
  </si>
  <si>
    <t>DPK2026-01463</t>
  </si>
  <si>
    <t>20260501</t>
  </si>
  <si>
    <t>20260430</t>
  </si>
  <si>
    <t>20260505</t>
  </si>
  <si>
    <t>DPK2026-01511</t>
  </si>
  <si>
    <t>20260429</t>
  </si>
  <si>
    <t>20260506</t>
  </si>
  <si>
    <t>DPK2026-01505</t>
  </si>
  <si>
    <t>DPK2026-01562</t>
  </si>
  <si>
    <t>DPK2026-01551</t>
  </si>
  <si>
    <t>KT1038659T00000</t>
  </si>
  <si>
    <t>KT1037337T00000</t>
  </si>
  <si>
    <t>KT1033019T00000</t>
  </si>
  <si>
    <t>KT1037889T00000</t>
  </si>
  <si>
    <t>KT1037837T00000</t>
  </si>
  <si>
    <t>5월</t>
    <phoneticPr fontId="161" type="noConversion"/>
  </si>
  <si>
    <t>DN69996</t>
    <phoneticPr fontId="162" type="noConversion"/>
  </si>
  <si>
    <t>BH215+</t>
  </si>
  <si>
    <r>
      <rPr>
        <b/>
        <sz val="10"/>
        <color rgb="FFFF0000"/>
        <rFont val="맑은 고딕"/>
        <family val="3"/>
        <charset val="129"/>
      </rPr>
      <t>2022217 or 2021635 택1
시험용 카카스 (KP)
HBF P1300D/2 ET00251</t>
    </r>
    <r>
      <rPr>
        <b/>
        <sz val="10"/>
        <color rgb="FF0000FF"/>
        <rFont val="맑은 고딕"/>
        <family val="3"/>
        <charset val="129"/>
      </rPr>
      <t xml:space="preserve">
H107 C/C Turn-Up 68%</t>
    </r>
    <phoneticPr fontId="162" type="noConversion"/>
  </si>
  <si>
    <t>Spec. 변경 : 보강벨트, Bead Filler, R/C</t>
    <phoneticPr fontId="162" type="noConversion"/>
  </si>
  <si>
    <t>ECN2026050288</t>
    <phoneticPr fontId="161" type="noConversion"/>
  </si>
  <si>
    <r>
      <rPr>
        <b/>
        <sz val="10"/>
        <color rgb="FF0000FF"/>
        <rFont val="맑은 고딕"/>
        <family val="3"/>
        <charset val="129"/>
        <scheme val="minor"/>
      </rPr>
      <t>[OE]</t>
    </r>
    <r>
      <rPr>
        <b/>
        <sz val="10"/>
        <color theme="1"/>
        <rFont val="맑은 고딕"/>
        <family val="3"/>
        <charset val="129"/>
        <scheme val="minor"/>
      </rPr>
      <t xml:space="preserve"> 1039762 : Spec. 변경 (재발행)</t>
    </r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</si>
  <si>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color theme="1"/>
        <rFont val="맑은 고딕"/>
        <family val="3"/>
        <charset val="129"/>
        <scheme val="minor"/>
      </rPr>
      <t xml:space="preserve"> 2021483 : LT 18" 제외</t>
    </r>
    <phoneticPr fontId="161" type="noConversion"/>
  </si>
  <si>
    <t>H107 LT 20" 생산</t>
    <phoneticPr fontId="161" type="noConversion"/>
  </si>
  <si>
    <t>설비 제약 취소 : BDC, Set1</t>
    <phoneticPr fontId="162" type="noConversion"/>
  </si>
  <si>
    <t>Racing 설비 제약</t>
    <phoneticPr fontId="161" type="noConversion"/>
  </si>
  <si>
    <t>[DP] 양시 일정 변경 (압출 레이싱 Scorch)</t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</si>
  <si>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 xml:space="preserve">[양산기술] </t>
    </r>
    <r>
      <rPr>
        <b/>
        <sz val="10"/>
        <color theme="1"/>
        <rFont val="맑은 고딕"/>
        <family val="3"/>
        <charset val="129"/>
        <scheme val="minor"/>
      </rPr>
      <t>1031413 : KP 정규 생산</t>
    </r>
    <r>
      <rPr>
        <b/>
        <sz val="10"/>
        <color theme="5"/>
        <rFont val="맑은 고딕"/>
        <family val="3"/>
        <charset val="129"/>
        <scheme val="minor"/>
      </rPr>
      <t xml:space="preserve"> </t>
    </r>
    <r>
      <rPr>
        <b/>
        <sz val="10"/>
        <color rgb="FFFF6600"/>
        <rFont val="맑은 고딕"/>
        <family val="3"/>
        <charset val="129"/>
        <scheme val="minor"/>
      </rPr>
      <t>(성형 취소)</t>
    </r>
    <phoneticPr fontId="161" type="noConversion"/>
  </si>
  <si>
    <t>2026-05-04</t>
  </si>
  <si>
    <t>2026033795</t>
  </si>
  <si>
    <t>HX245/45R19V XL       04W340 LB---</t>
  </si>
  <si>
    <t>1037837</t>
  </si>
  <si>
    <t>2026041394</t>
  </si>
  <si>
    <t>2026-05-05</t>
  </si>
  <si>
    <t>2026-05-06</t>
  </si>
  <si>
    <t>HX225/60R18V XL       04RA55 LB---</t>
  </si>
  <si>
    <t>1035832</t>
  </si>
  <si>
    <t>2026040601</t>
  </si>
  <si>
    <t>2026-05-07</t>
  </si>
  <si>
    <t>HX245/45R20C          12RA58CLB---</t>
  </si>
  <si>
    <t>2022599</t>
  </si>
  <si>
    <t>2026041854</t>
  </si>
  <si>
    <t>2026042180</t>
  </si>
  <si>
    <t>2026042191</t>
  </si>
  <si>
    <t>HX245/40ZR19(Y) XL    04K137 LBQ--</t>
  </si>
  <si>
    <t>1033144</t>
  </si>
  <si>
    <t>2026033838</t>
  </si>
  <si>
    <t>HX235/50ZR19W XL      04H750ALB---</t>
  </si>
  <si>
    <t>2026040597</t>
  </si>
  <si>
    <t>2026-05-08</t>
  </si>
  <si>
    <t>2026050668</t>
  </si>
  <si>
    <t>2026-05-09</t>
  </si>
  <si>
    <t>2026-05-10</t>
  </si>
  <si>
    <t>HX225/60R18V XL       04RA43 LB---</t>
  </si>
  <si>
    <t>1031426</t>
  </si>
  <si>
    <t>2026040960</t>
  </si>
  <si>
    <t>X18 Bead 설비 Issue (60mm 제조 불가)</t>
    <phoneticPr fontId="162" type="noConversion"/>
  </si>
  <si>
    <r>
      <t>O</t>
    </r>
    <r>
      <rPr>
        <sz val="10"/>
        <color theme="1"/>
        <rFont val="맑은 고딕"/>
        <family val="2"/>
        <charset val="129"/>
        <scheme val="minor"/>
      </rPr>
      <t>E X18 Bead 不</t>
    </r>
    <phoneticPr fontId="161" type="noConversion"/>
  </si>
  <si>
    <r>
      <rPr>
        <b/>
        <sz val="10"/>
        <color rgb="FF0000FF"/>
        <rFont val="맑은 고딕"/>
        <family val="3"/>
        <charset val="129"/>
        <scheme val="minor"/>
      </rPr>
      <t>[OE]</t>
    </r>
    <r>
      <rPr>
        <b/>
        <sz val="10"/>
        <rFont val="맑은 고딕"/>
        <family val="3"/>
        <charset val="129"/>
        <scheme val="minor"/>
      </rPr>
      <t xml:space="preserve"> 2022597 X18 : Bead 설비 Issue (60mm)
</t>
    </r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rFont val="맑은 고딕"/>
        <family val="3"/>
        <charset val="129"/>
        <scheme val="minor"/>
      </rPr>
      <t xml:space="preserve"> 1039048 : Mold 입고 지연</t>
    </r>
    <phoneticPr fontId="161" type="noConversion"/>
  </si>
  <si>
    <r>
      <t>M</t>
    </r>
    <r>
      <rPr>
        <sz val="10"/>
        <color theme="1"/>
        <rFont val="맑은 고딕"/>
        <family val="2"/>
        <charset val="129"/>
        <scheme val="minor"/>
      </rPr>
      <t>old 입고 지연 (05/29)</t>
    </r>
    <phoneticPr fontId="161" type="noConversion"/>
  </si>
  <si>
    <t>EPDPPC2603975</t>
  </si>
  <si>
    <t>ECN2026050548</t>
  </si>
  <si>
    <t>2126</t>
  </si>
  <si>
    <t>CXF33 058</t>
  </si>
  <si>
    <t>[DP]Z215 210/650R18 RD X-Spec (X05)</t>
  </si>
  <si>
    <t>DPKT1038720X00005</t>
  </si>
  <si>
    <t>103052798~103052809</t>
  </si>
  <si>
    <t>CE01N18</t>
  </si>
  <si>
    <t>68AH1104</t>
  </si>
  <si>
    <t>EPDPPC2603978</t>
  </si>
  <si>
    <t>ECN2026050546</t>
  </si>
  <si>
    <t>CXF33 057</t>
  </si>
  <si>
    <t>[DP] Z215 210/650R18 RD X-Spec (X04)</t>
  </si>
  <si>
    <t>DPKT1038720X00004</t>
  </si>
  <si>
    <t>103052810~103052821</t>
  </si>
  <si>
    <t>EPDPPC2603935</t>
  </si>
  <si>
    <t>ECN2026050152</t>
  </si>
  <si>
    <t>DP 1037380
300/680R18 F200 04 L B G HK</t>
  </si>
  <si>
    <t>2026.05.26</t>
  </si>
  <si>
    <t>23E37
23E38</t>
  </si>
  <si>
    <t>25.10.21
25.11.18</t>
  </si>
  <si>
    <t>CXF84 062
CXF84 063
CXF84 064</t>
  </si>
  <si>
    <t>[DP] 신규 카본 및 Resin 대체 평가 ( 300/680R18 F200 )</t>
  </si>
  <si>
    <t>DPKT1037380X00006
DPKT1037380X00007
DPKT1037380X00008</t>
  </si>
  <si>
    <t>103051661~103051696</t>
  </si>
  <si>
    <t>300/680R18
300/680R18
300/680R18</t>
  </si>
  <si>
    <t>2020.0
2020.0
2020.0</t>
  </si>
  <si>
    <t>679
679
679</t>
  </si>
  <si>
    <t>DRC5721
DRC5721
DRC5721</t>
  </si>
  <si>
    <t>CXF84
CXF84
CXF84</t>
  </si>
  <si>
    <t>294
294
294</t>
  </si>
  <si>
    <t>DN68756
DN68756
DN68756</t>
  </si>
  <si>
    <t>140
140
140</t>
  </si>
  <si>
    <t>FR03173
FR03173
FR03173</t>
  </si>
  <si>
    <t>72
72
72</t>
  </si>
  <si>
    <t>FX31567
FX31567
FX31567</t>
  </si>
  <si>
    <t>FX29563
FX29563
FX29563</t>
  </si>
  <si>
    <t>100
100
100</t>
  </si>
  <si>
    <t>FH24437
FH24437
FH24437</t>
  </si>
  <si>
    <t>295
295
295</t>
  </si>
  <si>
    <t>33
33
33</t>
  </si>
  <si>
    <t>FX30248
FX30248
FX30248</t>
  </si>
  <si>
    <t>280
280
280</t>
  </si>
  <si>
    <t>GU26983
GU26983
GU26983</t>
  </si>
  <si>
    <t>DH235
DH235
DH235</t>
  </si>
  <si>
    <t>BE47AI
BE47AI
BE47AI</t>
  </si>
  <si>
    <t>CE01V18
CE01V18
CE01V18</t>
  </si>
  <si>
    <t>68AH1122
68AH1122
68AH1122</t>
  </si>
  <si>
    <t>EPDPPC2603936</t>
  </si>
  <si>
    <t>ECN2026050159</t>
  </si>
  <si>
    <t>DP 1037378
280/660R18 F200 04 L B G HK</t>
  </si>
  <si>
    <t>23E43
23E44</t>
  </si>
  <si>
    <t>[DP] 신규 카본 및 Resin 대체 평가 ( 280/660R18 F200 )</t>
  </si>
  <si>
    <t>DPKT1037378X00006
DPKT1037378X00007
DPKT1037378X00008</t>
  </si>
  <si>
    <t>103051697~103051732</t>
  </si>
  <si>
    <t>280/660R18
280/660R18
280/660R18</t>
  </si>
  <si>
    <t>1970.0
1970.0
1970.0</t>
  </si>
  <si>
    <t>657.6
657.6
657.6</t>
  </si>
  <si>
    <t>DRC5720
DRC5720
DRC5720</t>
  </si>
  <si>
    <t>306
306
306</t>
  </si>
  <si>
    <t>DN68942
DN68942
DN68942</t>
  </si>
  <si>
    <t>240
240
240</t>
  </si>
  <si>
    <t>FR03866
FR03866
FR03866</t>
  </si>
  <si>
    <t>635
635
635</t>
  </si>
  <si>
    <t>FX31809
FX31809
FX31809</t>
  </si>
  <si>
    <t>FX29625
FX29625
FX29625</t>
  </si>
  <si>
    <t>FH25292
FH25292
FH25292</t>
  </si>
  <si>
    <t>FX31807
FX31807
FX31807</t>
  </si>
  <si>
    <t>GU26930
GU26930
GU26930</t>
  </si>
  <si>
    <t>DH225
DH225
DH225</t>
  </si>
  <si>
    <t>BE0545
BE0545
BE0545</t>
  </si>
  <si>
    <t>CE01H17
CE01H17
CE01H17</t>
  </si>
  <si>
    <t>68AH1050
68AH1050
68AH1050</t>
  </si>
  <si>
    <t>EPDPPC2603988</t>
  </si>
  <si>
    <t>ECN2026050664</t>
  </si>
  <si>
    <t>DP 1040253
265/35ZR18Y Z221 04 L B I HK</t>
  </si>
  <si>
    <t>08902
23R50</t>
  </si>
  <si>
    <t>25.09.16
25.10.01</t>
  </si>
  <si>
    <t>CQZ12</t>
  </si>
  <si>
    <t>[DP] Z221 265/35ZR18Y X00</t>
  </si>
  <si>
    <t>DPKT1040253X00000</t>
  </si>
  <si>
    <t>103053069~103053080</t>
  </si>
  <si>
    <t>265/35ZR18Y</t>
  </si>
  <si>
    <t>Z221</t>
  </si>
  <si>
    <t>1885.0</t>
  </si>
  <si>
    <t>5.2</t>
  </si>
  <si>
    <t>DR75452</t>
  </si>
  <si>
    <t>DN67470</t>
  </si>
  <si>
    <t>FA29559</t>
  </si>
  <si>
    <t>FX31602</t>
  </si>
  <si>
    <t>FX30372</t>
  </si>
  <si>
    <t>FX30373</t>
  </si>
  <si>
    <t>GU29385</t>
  </si>
  <si>
    <t>JF757</t>
  </si>
  <si>
    <t>EPDPPC2603990</t>
  </si>
  <si>
    <t>ECN2026050665</t>
  </si>
  <si>
    <t>CQF43</t>
  </si>
  <si>
    <t>[DP] Z221 265/35ZR18Y X01</t>
  </si>
  <si>
    <t>DPKT1040253X00001</t>
  </si>
  <si>
    <t>103053093~103053104</t>
  </si>
  <si>
    <t>DR75454</t>
  </si>
  <si>
    <t>EPDPPC2603992</t>
  </si>
  <si>
    <t>ECN2026050666</t>
  </si>
  <si>
    <t>CQF23</t>
  </si>
  <si>
    <t>[DP] Z221 265/35ZR18Y X02</t>
  </si>
  <si>
    <t>DPKT1040253X00002</t>
  </si>
  <si>
    <t>103053081~103053092</t>
  </si>
  <si>
    <t>DR75453</t>
  </si>
  <si>
    <t>CQB89
CQB98
CQB98
CQB98</t>
  </si>
  <si>
    <t>DN69996
DN69924
DN69924
DN69924</t>
  </si>
  <si>
    <t>GU29309
GU29309
GU29630
GU28445</t>
  </si>
  <si>
    <t>BH215
BH215
BT235
AT235</t>
  </si>
  <si>
    <t>JF505
JF505
JF505
JF5</t>
  </si>
  <si>
    <t>EPDPPC2603961</t>
  </si>
  <si>
    <t>ECN2026050366</t>
  </si>
  <si>
    <t>DP 1039066
245/45R19W XL H755 04 L B - HK</t>
  </si>
  <si>
    <t>26922
26923</t>
  </si>
  <si>
    <t>DONGHYEON KIM</t>
  </si>
  <si>
    <t>77-1208</t>
  </si>
  <si>
    <t>[DS] 245/45R19W XL H755 X-Spec 발행</t>
  </si>
  <si>
    <t>DSKT1039066X00000</t>
  </si>
  <si>
    <t>103052465~103052474</t>
  </si>
  <si>
    <t>DR75447</t>
  </si>
  <si>
    <t>DN68632</t>
  </si>
  <si>
    <t>FD23177</t>
  </si>
  <si>
    <t>GU28446</t>
  </si>
  <si>
    <t>EPDPPC2603873</t>
  </si>
  <si>
    <t>ECN2026043342</t>
  </si>
  <si>
    <t>DP 1039063
275/35R19W XL H755 04 L B - HK</t>
  </si>
  <si>
    <t>주후반 반영 요청드립니다.</t>
  </si>
  <si>
    <t>26897
26898</t>
  </si>
  <si>
    <t>[H755 확산] DS 275/35R19W XL H755 X-Spec</t>
  </si>
  <si>
    <t>DSKT1039063X00000</t>
  </si>
  <si>
    <t>103049234~103049243</t>
  </si>
  <si>
    <t>275/35R19W XL</t>
  </si>
  <si>
    <t>602</t>
  </si>
  <si>
    <t>1965.0</t>
  </si>
  <si>
    <t>671</t>
  </si>
  <si>
    <t>DR75442</t>
  </si>
  <si>
    <t>DN69387</t>
  </si>
  <si>
    <t>FY24918</t>
  </si>
  <si>
    <t>FD23617</t>
  </si>
  <si>
    <t>FHB0096</t>
  </si>
  <si>
    <t>FX29503</t>
  </si>
  <si>
    <t>EPDPPC2604008</t>
  </si>
  <si>
    <t>DP 1039064
245/40R19W XL H755 04 L B - HK</t>
  </si>
  <si>
    <t>26899
26900</t>
  </si>
  <si>
    <t>1095</t>
  </si>
  <si>
    <t>[DS] 245/40R19W XL H755 X-Spec 발행</t>
  </si>
  <si>
    <t>DSKT1039064X00000</t>
  </si>
  <si>
    <t>103054062~103054073</t>
  </si>
  <si>
    <t>245/40R19W XL</t>
  </si>
  <si>
    <t>584</t>
  </si>
  <si>
    <t>674.4</t>
  </si>
  <si>
    <t>DR75457</t>
  </si>
  <si>
    <t>B1006,B1007</t>
  </si>
  <si>
    <t>EPDPPC2603885</t>
  </si>
  <si>
    <t>ECN2026043537</t>
  </si>
  <si>
    <t>DP 1039042
235/55ZR19W XL RK21 04 L B - HK</t>
  </si>
  <si>
    <t>짝가류 진행 요청 드립니다.
HPW 제작 Mold : OE 지급 발주건 대응으로 Capa. 부족 ▶ RK21 1조씩 Mold 선입고 &amp; 짝가류 진행 필요</t>
  </si>
  <si>
    <t>26924
26925</t>
  </si>
  <si>
    <t>[DM] RK21 235/55ZR19W XL X-Spec issue (짝가류 진행 필요)</t>
  </si>
  <si>
    <t>DMKT1039042X00000</t>
  </si>
  <si>
    <t>103049558~103049569</t>
  </si>
  <si>
    <t>235/55ZR19W XL</t>
  </si>
  <si>
    <t>2160.0</t>
  </si>
  <si>
    <t>GU29130</t>
  </si>
  <si>
    <t>EPDPPC2603851</t>
  </si>
  <si>
    <t>ECN2026042440</t>
  </si>
  <si>
    <t>DP 1039041
225/55ZR19W XL RK21 04 L B - HK</t>
  </si>
  <si>
    <t>2026.05.29</t>
  </si>
  <si>
    <t>26939
26940</t>
  </si>
  <si>
    <t>[DM] RK21 225/55ZR19W XL X-Spec issue (짝가류 진행 필요)</t>
  </si>
  <si>
    <t>DMKT1039041X00000</t>
  </si>
  <si>
    <t>103048174~103048185</t>
  </si>
  <si>
    <t>225/55ZR19W XL</t>
  </si>
  <si>
    <t>DR75438</t>
  </si>
  <si>
    <t>DN69761</t>
  </si>
  <si>
    <t>78AH668</t>
  </si>
  <si>
    <t>EPDPPC2603848</t>
  </si>
  <si>
    <t>ECN2026042495</t>
  </si>
  <si>
    <t>DP 1039038
265/60ZR18W XL RK21 04 L B - HK</t>
  </si>
  <si>
    <t>26908
26909</t>
  </si>
  <si>
    <t>[DM] RK21 265/60ZR18W XL X-Spec issue (짝가류 진행 필요)</t>
  </si>
  <si>
    <t>DMKT1039038X00000</t>
  </si>
  <si>
    <t>103048015~103048026</t>
  </si>
  <si>
    <t>265/60ZR18W XL</t>
  </si>
  <si>
    <t>854</t>
  </si>
  <si>
    <t>2250.0</t>
  </si>
  <si>
    <t>DN69615</t>
  </si>
  <si>
    <t>FR03289</t>
  </si>
  <si>
    <t>GU26931</t>
  </si>
  <si>
    <t>Mold 입고 지연</t>
  </si>
  <si>
    <t>DR75443</t>
  </si>
  <si>
    <t>FS00839</t>
  </si>
  <si>
    <t>78AH782</t>
  </si>
  <si>
    <t>04/17~ KP 정규 생산</t>
  </si>
  <si>
    <t>26.04.27
-
-
-
26.04.27
-</t>
  </si>
  <si>
    <t>26.04.28
-
-
-
26.04.28
-</t>
  </si>
  <si>
    <t>26.05.04
26.05.04</t>
  </si>
  <si>
    <t>PPDPPC2604034</t>
  </si>
  <si>
    <t>ECN2026050464</t>
  </si>
  <si>
    <t>(KP→DS)235/40ZR18Y XL K137 1035154 T-Spec</t>
  </si>
  <si>
    <t>DSKT1035154T00000</t>
  </si>
  <si>
    <r>
      <t>S</t>
    </r>
    <r>
      <rPr>
        <sz val="10"/>
        <color theme="1"/>
        <rFont val="맑은 고딕"/>
        <family val="2"/>
        <charset val="129"/>
        <scheme val="minor"/>
      </rPr>
      <t>/W 정규 Die</t>
    </r>
    <phoneticPr fontId="161" type="noConversion"/>
  </si>
  <si>
    <t>05/25 월</t>
  </si>
  <si>
    <t>DR75425</t>
  </si>
  <si>
    <t>DN69996</t>
  </si>
  <si>
    <t>[정규용] 26924 26925
(신제작중)</t>
  </si>
  <si>
    <t>05/26 화</t>
  </si>
  <si>
    <t>05/27 수</t>
  </si>
  <si>
    <t>[정규용] 26908 26909
(신제작중)</t>
  </si>
  <si>
    <t>[정규용] 26899 26900
(신제작중)</t>
  </si>
  <si>
    <t>05/28 목</t>
  </si>
  <si>
    <t>DN70002</t>
  </si>
  <si>
    <t>[정규용] 26922 26923
(신제작중)</t>
  </si>
  <si>
    <t>05/29 금</t>
  </si>
  <si>
    <t>RE/DM
H188</t>
  </si>
  <si>
    <t>[정규용] 26939 26940
(신제작중)</t>
  </si>
  <si>
    <t>[신제품 개발] 26897 26898
(신제작중)</t>
  </si>
  <si>
    <t>서정현</t>
  </si>
  <si>
    <t>[정규용] 26A74 26A75
(신제작중)</t>
  </si>
  <si>
    <t>Mold 05/29 입고
Aramid JLB</t>
  </si>
  <si>
    <r>
      <t>K</t>
    </r>
    <r>
      <rPr>
        <sz val="10"/>
        <color theme="1"/>
        <rFont val="맑은 고딕"/>
        <family val="2"/>
        <charset val="129"/>
        <scheme val="minor"/>
      </rPr>
      <t>P 생산 중</t>
    </r>
    <phoneticPr fontId="161" type="noConversion"/>
  </si>
  <si>
    <t>KP 생산 중</t>
    <phoneticPr fontId="161" type="noConversion"/>
  </si>
  <si>
    <r>
      <t>2</t>
    </r>
    <r>
      <rPr>
        <sz val="10"/>
        <color theme="1"/>
        <rFont val="맑은 고딕"/>
        <family val="2"/>
        <charset val="129"/>
        <scheme val="minor"/>
      </rPr>
      <t>0주 LT 20" 반영 완료</t>
    </r>
    <phoneticPr fontId="161" type="noConversion"/>
  </si>
  <si>
    <r>
      <t xml:space="preserve">성형 </t>
    </r>
    <r>
      <rPr>
        <sz val="10"/>
        <color theme="1"/>
        <rFont val="맑은 고딕"/>
        <family val="2"/>
        <charset val="129"/>
        <scheme val="minor"/>
      </rPr>
      <t>Grouping</t>
    </r>
    <phoneticPr fontId="161" type="noConversion"/>
  </si>
  <si>
    <t>DR75458</t>
  </si>
  <si>
    <t>DN70001</t>
  </si>
  <si>
    <t>[정규용] 24N31 24N32
(개조중, 금산공장)</t>
    <phoneticPr fontId="162" type="noConversion"/>
  </si>
  <si>
    <t>DT115+</t>
  </si>
  <si>
    <t>DN69927</t>
    <phoneticPr fontId="162" type="noConversion"/>
  </si>
  <si>
    <t>RE/DS H136</t>
    <phoneticPr fontId="162" type="noConversion"/>
  </si>
  <si>
    <r>
      <rPr>
        <b/>
        <sz val="10"/>
        <color rgb="FF0000FF"/>
        <rFont val="맑은 고딕"/>
        <family val="3"/>
        <charset val="129"/>
        <scheme val="minor"/>
      </rPr>
      <t>[OE]</t>
    </r>
    <r>
      <rPr>
        <b/>
        <sz val="10"/>
        <rFont val="맑은 고딕"/>
        <family val="3"/>
        <charset val="129"/>
        <scheme val="minor"/>
      </rPr>
      <t xml:space="preserve"> 1038762 : 21주 선 반영</t>
    </r>
    <r>
      <rPr>
        <b/>
        <sz val="10"/>
        <color rgb="FF008000"/>
        <rFont val="맑은 고딕"/>
        <family val="3"/>
        <charset val="129"/>
        <scheme val="minor"/>
      </rPr>
      <t/>
    </r>
    <phoneticPr fontId="161" type="noConversion"/>
  </si>
  <si>
    <r>
      <rPr>
        <b/>
        <sz val="10"/>
        <color rgb="FF0000FF"/>
        <rFont val="맑은 고딕"/>
        <family val="3"/>
        <charset val="129"/>
        <scheme val="minor"/>
      </rPr>
      <t>[OE]</t>
    </r>
    <r>
      <rPr>
        <b/>
        <sz val="10"/>
        <rFont val="맑은 고딕"/>
        <family val="3"/>
        <charset val="129"/>
        <scheme val="minor"/>
      </rPr>
      <t xml:space="preserve"> 1038762 : 21주 선 반영
[DP] 성형 일정 변경</t>
    </r>
    <phoneticPr fontId="161" type="noConversion"/>
  </si>
  <si>
    <r>
      <t>2</t>
    </r>
    <r>
      <rPr>
        <sz val="10"/>
        <color theme="1"/>
        <rFont val="맑은 고딕"/>
        <family val="2"/>
        <charset val="129"/>
        <scheme val="minor"/>
      </rPr>
      <t xml:space="preserve"> Spec. 제조</t>
    </r>
    <phoneticPr fontId="161" type="noConversion"/>
  </si>
  <si>
    <t>Bead Filler Tape
Code</t>
  </si>
  <si>
    <t>Bead Filler Tape
Comp'd</t>
  </si>
  <si>
    <t>Rim Cushion Sheet
Width</t>
  </si>
  <si>
    <t>비고1</t>
  </si>
  <si>
    <t>Inch</t>
  </si>
  <si>
    <t>FHB0034</t>
    <phoneticPr fontId="162" type="noConversion"/>
  </si>
  <si>
    <t>FX27311</t>
    <phoneticPr fontId="162" type="noConversion"/>
  </si>
  <si>
    <t>ECN 재발행 (B/T 각도 변경)</t>
    <phoneticPr fontId="162" type="noConversion"/>
  </si>
  <si>
    <t>ECN2026051712</t>
    <phoneticPr fontId="161" type="noConversion"/>
  </si>
  <si>
    <r>
      <t>B</t>
    </r>
    <r>
      <rPr>
        <sz val="10"/>
        <color theme="1"/>
        <rFont val="맑은 고딕"/>
        <family val="2"/>
        <charset val="129"/>
        <scheme val="minor"/>
      </rPr>
      <t>/T 각도 변경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</si>
  <si>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1039064 : B/T 각도 변경</t>
    </r>
    <phoneticPr fontId="161" type="noConversion"/>
  </si>
  <si>
    <t>X</t>
    <phoneticPr fontId="162" type="noConversion"/>
  </si>
  <si>
    <t>시험용 C/C 부족</t>
    <phoneticPr fontId="162" type="noConversion"/>
  </si>
  <si>
    <r>
      <t xml:space="preserve">시험용 </t>
    </r>
    <r>
      <rPr>
        <sz val="10"/>
        <color theme="1"/>
        <rFont val="맑은 고딕"/>
        <family val="2"/>
        <charset val="129"/>
        <scheme val="minor"/>
      </rPr>
      <t>C/C 부족</t>
    </r>
    <phoneticPr fontId="161" type="noConversion"/>
  </si>
  <si>
    <r>
      <t xml:space="preserve">시험용 </t>
    </r>
    <r>
      <rPr>
        <sz val="10"/>
        <color theme="1"/>
        <rFont val="맑은 고딕"/>
        <family val="2"/>
        <charset val="129"/>
        <scheme val="minor"/>
      </rPr>
      <t>C/C 부족</t>
    </r>
    <phoneticPr fontId="161" type="noConversion"/>
  </si>
  <si>
    <t>-</t>
    <phoneticPr fontId="162" type="noConversion"/>
  </si>
  <si>
    <r>
      <t>2</t>
    </r>
    <r>
      <rPr>
        <sz val="10"/>
        <color theme="1"/>
        <rFont val="맑은 고딕"/>
        <family val="2"/>
        <charset val="129"/>
        <scheme val="minor"/>
      </rPr>
      <t>1주 진행 예정</t>
    </r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</si>
  <si>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color theme="1"/>
        <rFont val="맑은 고딕"/>
        <family val="3"/>
        <charset val="129"/>
        <scheme val="minor"/>
      </rPr>
      <t xml:space="preserve"> 2021483 2021635 : 시험용 C/C 부족
</t>
    </r>
    <r>
      <rPr>
        <b/>
        <sz val="10"/>
        <color rgb="FFFF6600"/>
        <rFont val="맑은 고딕"/>
        <family val="3"/>
        <charset val="129"/>
        <scheme val="minor"/>
      </rPr>
      <t>(성형 취소)</t>
    </r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</si>
  <si>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1039046 : 추가 성형</t>
    </r>
    <phoneticPr fontId="161" type="noConversion"/>
  </si>
  <si>
    <t>[DP] 레이싱 계획 변경</t>
    <phoneticPr fontId="161" type="noConversion"/>
  </si>
  <si>
    <t>ETC</t>
    <phoneticPr fontId="161" type="noConversion"/>
  </si>
  <si>
    <t>19주차 제조 규격
추가 성형</t>
    <phoneticPr fontId="161" type="noConversion"/>
  </si>
  <si>
    <t>19주차 제조 규격 추가 성형</t>
    <phoneticPr fontId="162" type="noConversion"/>
  </si>
  <si>
    <t>B1004</t>
    <phoneticPr fontId="162" type="noConversion"/>
  </si>
  <si>
    <t>RK21 추가 성형</t>
    <phoneticPr fontId="161" type="noConversion"/>
  </si>
  <si>
    <t>EPDPPC2603958</t>
  </si>
  <si>
    <t>ECN2026043309</t>
  </si>
  <si>
    <t>DP 1039058
275/45ZR21Y XL RK21 04 L B - HK</t>
  </si>
  <si>
    <t>짝가류 진행 요청 드립니다.
HPW 담당 제작 Mold : OE 지급 발주건으로 RK21 Mold 1조씩만 선입고 가능</t>
  </si>
  <si>
    <t>2026.06.05</t>
  </si>
  <si>
    <t>26972
26973</t>
  </si>
  <si>
    <t>DSKT1039058X00000
DSKT1039058X00001</t>
  </si>
  <si>
    <t>14
14</t>
  </si>
  <si>
    <t>103052351~103052374</t>
  </si>
  <si>
    <t>275/45ZR21Y XL
275/45ZR21Y XL</t>
  </si>
  <si>
    <t>674
686</t>
  </si>
  <si>
    <t>2280.0
2280.0</t>
  </si>
  <si>
    <t>777.6
777.6</t>
  </si>
  <si>
    <t>DR75445
DR75446</t>
  </si>
  <si>
    <t>278
296</t>
  </si>
  <si>
    <t>DN69999
DN65419</t>
  </si>
  <si>
    <t>125
130</t>
  </si>
  <si>
    <t>424
426</t>
  </si>
  <si>
    <t>FR04031
FR04031</t>
  </si>
  <si>
    <t>FN00451
FN00450</t>
  </si>
  <si>
    <t>FHB0440
FHB0441</t>
  </si>
  <si>
    <t>245
255</t>
  </si>
  <si>
    <t>FX29877
FX30373</t>
  </si>
  <si>
    <t>235
245</t>
  </si>
  <si>
    <t>GU29600
GU29600</t>
  </si>
  <si>
    <t>GW46408
GW46408</t>
  </si>
  <si>
    <t>1706
1706</t>
  </si>
  <si>
    <t>BJ19AI
BJ19AI</t>
  </si>
  <si>
    <t>CE09H13
CE09H13</t>
  </si>
  <si>
    <t>EPDPPC2604188</t>
  </si>
  <si>
    <t>ECN2026051807</t>
  </si>
  <si>
    <t>2026.06.01</t>
  </si>
  <si>
    <t>26.03.03
26.03.03</t>
  </si>
  <si>
    <t>26.03.05
26.03.05</t>
  </si>
  <si>
    <t>DSKT1038797X00002</t>
  </si>
  <si>
    <t>103062013~103062024</t>
  </si>
  <si>
    <t>DR75476</t>
  </si>
  <si>
    <t>DN70020</t>
  </si>
  <si>
    <t>EPDPPC2604212</t>
  </si>
  <si>
    <t>ECN2026043485</t>
  </si>
  <si>
    <t>DP 1039076
245/40R20W XL H755 04 L B - HK</t>
  </si>
  <si>
    <t>26906
26907</t>
  </si>
  <si>
    <t>26.05.18
26.05.18</t>
  </si>
  <si>
    <t>DSKT1039076X00000</t>
  </si>
  <si>
    <t>103063182~103063193</t>
  </si>
  <si>
    <t>245/40R20W XL</t>
  </si>
  <si>
    <t>EPDPPC2604211</t>
  </si>
  <si>
    <t>ECN2026043486</t>
  </si>
  <si>
    <t>DP 1039067
245/40R18W XL H755 04 L B - HK</t>
  </si>
  <si>
    <t>26931
26932</t>
  </si>
  <si>
    <t>DSKT1039067X00000</t>
  </si>
  <si>
    <t>103063170~103063181</t>
  </si>
  <si>
    <t>245/40R18W XL</t>
  </si>
  <si>
    <t>GU28531</t>
  </si>
  <si>
    <t>EPDPPC2604146</t>
  </si>
  <si>
    <t>ECN2026050850</t>
  </si>
  <si>
    <t>DP 1039072
175/50R15H XL H755 04 L B - HK</t>
  </si>
  <si>
    <t>Mold 5/29 입고 예정
성형 당일 가류 바랍니다.</t>
  </si>
  <si>
    <t>26A16
26A17</t>
  </si>
  <si>
    <t>DSKT1039072X00000</t>
  </si>
  <si>
    <t>103060333~103060342</t>
  </si>
  <si>
    <t>175/50R15H XL</t>
  </si>
  <si>
    <t>1595.0</t>
  </si>
  <si>
    <t>551.2</t>
  </si>
  <si>
    <t>DR75465</t>
  </si>
  <si>
    <t>DN70011</t>
  </si>
  <si>
    <t>FY24781</t>
  </si>
  <si>
    <t>FX28919</t>
  </si>
  <si>
    <t>FH22916</t>
  </si>
  <si>
    <t>FX25857</t>
  </si>
  <si>
    <t>BD0945</t>
  </si>
  <si>
    <t>EPDPPC2604004</t>
  </si>
  <si>
    <t>ECN2026043338</t>
  </si>
  <si>
    <t>DP 1039078
225/40R19W XL H755 04 L B - HK</t>
  </si>
  <si>
    <t>26854
26855</t>
  </si>
  <si>
    <t>77-1528</t>
  </si>
  <si>
    <t>DSKT1039078X00000</t>
  </si>
  <si>
    <t>103053894~103053903</t>
  </si>
  <si>
    <t>225/40R19W XL</t>
  </si>
  <si>
    <t>512</t>
  </si>
  <si>
    <t>1925.0</t>
  </si>
  <si>
    <t>658.8</t>
  </si>
  <si>
    <t>DR75456</t>
  </si>
  <si>
    <t>DN68129</t>
  </si>
  <si>
    <t>FS00364</t>
  </si>
  <si>
    <t>BG21BI</t>
  </si>
  <si>
    <t>EPDPPC2604070</t>
  </si>
  <si>
    <t>ECN2026043356</t>
  </si>
  <si>
    <t>DP 1039077
255/35R19W XL H755 04 L B - HK</t>
  </si>
  <si>
    <t>05/28 몰드 입고 예정</t>
  </si>
  <si>
    <t>26841
26842</t>
  </si>
  <si>
    <t>dohee Kim</t>
  </si>
  <si>
    <t>1450</t>
  </si>
  <si>
    <t>DSKT1039077X00000</t>
  </si>
  <si>
    <t>103057750~103057761</t>
  </si>
  <si>
    <t>255/35R19W XL</t>
  </si>
  <si>
    <t>657.4</t>
  </si>
  <si>
    <t>DR75461</t>
  </si>
  <si>
    <t>DN70004</t>
  </si>
  <si>
    <t>FX26705</t>
  </si>
  <si>
    <t>FHB0371</t>
  </si>
  <si>
    <t>FX30592</t>
  </si>
  <si>
    <t>EPDPPC2604190</t>
  </si>
  <si>
    <t>ECN2026050542</t>
  </si>
  <si>
    <t>DP 1039081
245/45R21W XL H755A 04 L B - HK</t>
  </si>
  <si>
    <t>26916
26917</t>
  </si>
  <si>
    <t>DSKT1039081X00000</t>
  </si>
  <si>
    <t>103062037~103062046</t>
  </si>
  <si>
    <t>245/45R21W XL</t>
  </si>
  <si>
    <t>749.8</t>
  </si>
  <si>
    <t>EPDPLT2604020</t>
  </si>
  <si>
    <t>ECN2026050830</t>
  </si>
  <si>
    <t>DP 2021467
ST225/75R15 ST01 10 L B - HK</t>
  </si>
  <si>
    <t>20B17
20B18
20K33
20K34
21389
21390</t>
  </si>
  <si>
    <t>-
25.10.16
25.10.21
25.10.21
24.09.13
24.09.13</t>
  </si>
  <si>
    <t>-
25.10.17
25.10.21
25.10.21
24.09.13
24.09.13</t>
  </si>
  <si>
    <t>-
25.10.23
25.10.21
25.10.21
24.09.23
24.09.23</t>
  </si>
  <si>
    <t>Remodel
Ware
Ware
Ware
Ware
Ware</t>
  </si>
  <si>
    <t>HYEGYEONG JANG</t>
  </si>
  <si>
    <t>2698</t>
  </si>
  <si>
    <t>2026-11R02006-10401-0040</t>
  </si>
  <si>
    <t>21012109</t>
  </si>
  <si>
    <t>DSKT2021467X00008</t>
  </si>
  <si>
    <t>103054963~103054972</t>
  </si>
  <si>
    <t>ST225/75R15</t>
  </si>
  <si>
    <t>ST01</t>
  </si>
  <si>
    <t>862</t>
  </si>
  <si>
    <t>2092.0</t>
  </si>
  <si>
    <t>715.7</t>
  </si>
  <si>
    <t>6.6</t>
  </si>
  <si>
    <t>DR69385</t>
  </si>
  <si>
    <t>DN69299</t>
  </si>
  <si>
    <t>462</t>
  </si>
  <si>
    <t>FY25739</t>
  </si>
  <si>
    <t>FR02935</t>
  </si>
  <si>
    <t>GU28709</t>
  </si>
  <si>
    <t>GW22247</t>
  </si>
  <si>
    <t>BB415</t>
  </si>
  <si>
    <t>JF575</t>
  </si>
  <si>
    <t>CE55T20</t>
  </si>
  <si>
    <t>EPDPLT2604021</t>
  </si>
  <si>
    <t>ECN2026050832</t>
  </si>
  <si>
    <t>DP 2021723
225/75R16C LV01 10 L B - LF</t>
  </si>
  <si>
    <t>21D16
21D17</t>
  </si>
  <si>
    <t>26.03.27
26.03.27</t>
  </si>
  <si>
    <t>26.03.31
26.03.31</t>
  </si>
  <si>
    <t>DSKT2021723X00021</t>
  </si>
  <si>
    <t>103054953~103054962</t>
  </si>
  <si>
    <t>858</t>
  </si>
  <si>
    <t>DR71034</t>
  </si>
  <si>
    <t>DN68845</t>
  </si>
  <si>
    <t>448</t>
  </si>
  <si>
    <t>FY25740</t>
  </si>
  <si>
    <t>FR02945</t>
  </si>
  <si>
    <t>FW01464</t>
  </si>
  <si>
    <t>FHB0150</t>
  </si>
  <si>
    <t>FX26060</t>
  </si>
  <si>
    <t>GU29381</t>
  </si>
  <si>
    <t>CE09M14</t>
  </si>
  <si>
    <t>EPDPLT2604023</t>
  </si>
  <si>
    <t>ECN2026050835</t>
  </si>
  <si>
    <t>DP 2021314
215/60R17C RW15 08 L B - HK</t>
  </si>
  <si>
    <t>19M89
19M90</t>
  </si>
  <si>
    <t>25.08.22
25.08.22</t>
  </si>
  <si>
    <t>25.09.03
25.09.03</t>
  </si>
  <si>
    <t>DSKT2021314X00003</t>
  </si>
  <si>
    <t>103054943~103054952</t>
  </si>
  <si>
    <t>RW15</t>
  </si>
  <si>
    <t>687.2</t>
  </si>
  <si>
    <t>10.5</t>
  </si>
  <si>
    <t>DR74669</t>
  </si>
  <si>
    <t>DN69055</t>
  </si>
  <si>
    <t>FY25741</t>
  </si>
  <si>
    <t>FR02905</t>
  </si>
  <si>
    <t>FW01614</t>
  </si>
  <si>
    <t>FX27050</t>
  </si>
  <si>
    <t>GU28773</t>
  </si>
  <si>
    <t>GW22251</t>
  </si>
  <si>
    <t>CE09M15</t>
  </si>
  <si>
    <t>EPDPLT2604019</t>
  </si>
  <si>
    <t>ECN2026050836</t>
  </si>
  <si>
    <t>DP 2020515
195R15C LV01 08 L B C LF</t>
  </si>
  <si>
    <t>23661
23662
23A21
23A22
25690
25691</t>
  </si>
  <si>
    <t>26.04.17
26.04.17
-
26.03.26
26.04.17
26.04.17</t>
  </si>
  <si>
    <t>26.04.17
26.04.17
-
26.03.27
26.04.17
26.04.17</t>
  </si>
  <si>
    <t>26.04.17
26.04.17
-
26.04.01
26.04.17
26.04.17</t>
  </si>
  <si>
    <t>Ware
Ware
Repair
Ware
Use
Use</t>
  </si>
  <si>
    <t>DSKT2020515X00006</t>
  </si>
  <si>
    <t>103054933~103054942</t>
  </si>
  <si>
    <t>195R15C</t>
  </si>
  <si>
    <t>688.8</t>
  </si>
  <si>
    <t>DR61354</t>
  </si>
  <si>
    <t>DN64249</t>
  </si>
  <si>
    <t>FY25742</t>
  </si>
  <si>
    <t>FR02943</t>
  </si>
  <si>
    <t>FX27155</t>
  </si>
  <si>
    <t>FHB0144</t>
  </si>
  <si>
    <t>FX27531</t>
  </si>
  <si>
    <t>GU28657</t>
  </si>
  <si>
    <t>BB230</t>
  </si>
  <si>
    <t>CA09L13</t>
  </si>
  <si>
    <t>EPDPPC2604150</t>
  </si>
  <si>
    <t>ECN2026051672</t>
  </si>
  <si>
    <t>특허출원을 위한 신기술평가 X-SPEC
- 비드부 감쌈량 비교 스펙</t>
  </si>
  <si>
    <t>25.09.21
26.03.04</t>
  </si>
  <si>
    <t>25.09.22
26.03.05</t>
  </si>
  <si>
    <t>25.09.21
26.03.05</t>
  </si>
  <si>
    <t>2026-11R02005-10401-0010</t>
  </si>
  <si>
    <t>21012002</t>
  </si>
  <si>
    <t>DSKT1031424X00032
DSKT1031424X00033
DSKT1031424X00034</t>
  </si>
  <si>
    <t>14
14
14</t>
  </si>
  <si>
    <t>103060489~103060530</t>
  </si>
  <si>
    <t>804
804
804</t>
  </si>
  <si>
    <t>2180.0
2180.0
2180.0</t>
  </si>
  <si>
    <t>DR73719
DR73719
DR73719</t>
  </si>
  <si>
    <t>DN68285
DN70013
DN70014</t>
  </si>
  <si>
    <t>190
200
180</t>
  </si>
  <si>
    <t>424
404
444</t>
  </si>
  <si>
    <t>FY24834
FY24834
FY24834</t>
  </si>
  <si>
    <t>455
455
455</t>
  </si>
  <si>
    <t>FX22852
FX22852
FX22852</t>
  </si>
  <si>
    <t>620
620
620</t>
  </si>
  <si>
    <t>FX22858
FX22858
FX22858</t>
  </si>
  <si>
    <t>510
510
510</t>
  </si>
  <si>
    <t>GU27575
GU27575
GU27575</t>
  </si>
  <si>
    <t>BE44AI
BE44AI
BE44AI</t>
  </si>
  <si>
    <t>CE09K12
CE09K12
CE09K12</t>
  </si>
  <si>
    <t>[DS] RK21 275/45ZR21Y XL X-Spec issue (REX 기반 Spec 포함, 짝가류 진행 필요)</t>
    <phoneticPr fontId="161" type="noConversion"/>
  </si>
  <si>
    <t>[DP] 225/40R20Y XL IK41 2nd Spec Issue (RE Expansion Dev.)</t>
    <phoneticPr fontId="161" type="noConversion"/>
  </si>
  <si>
    <t>[DS] 245/40R20W XL H755 X-Spec 발행</t>
    <phoneticPr fontId="161" type="noConversion"/>
  </si>
  <si>
    <t>[DS] 245/40R18W XL H755 X-Spec 발행</t>
    <phoneticPr fontId="161" type="noConversion"/>
  </si>
  <si>
    <t>[DS] 175/50R15H XL H755 X-spec Issue</t>
    <phoneticPr fontId="161" type="noConversion"/>
  </si>
  <si>
    <t>(KP→DM) 255-50R20V XL RA43 1031413</t>
    <phoneticPr fontId="161" type="noConversion"/>
  </si>
  <si>
    <t>(KP→DM) 255-50R20V XL RA43 1031413 X02</t>
    <phoneticPr fontId="161" type="noConversion"/>
  </si>
  <si>
    <t>[H755 확산] DS 225/40R19W XL H755 X-Spec</t>
    <phoneticPr fontId="161" type="noConversion"/>
  </si>
  <si>
    <t>[DS] 255/35R19W XL H755 X-Spec 발행</t>
    <phoneticPr fontId="161" type="noConversion"/>
  </si>
  <si>
    <t>[DS] 245/45R21W XL H755A X-Spec 발행</t>
    <phoneticPr fontId="161" type="noConversion"/>
  </si>
  <si>
    <t>[Innerliner 역스텝] DS2021467_ST225/75R15_ST01_LB-HK X-spec</t>
    <phoneticPr fontId="161" type="noConversion"/>
  </si>
  <si>
    <t>[Innerliner 역스텝] DS2021723_225/75R16C_LV01_LB-LF X-spec</t>
    <phoneticPr fontId="161" type="noConversion"/>
  </si>
  <si>
    <t>[Innerliner 역스텝] DS2021314_215/60R17C_RW15_LB-HK X-spec</t>
    <phoneticPr fontId="161" type="noConversion"/>
  </si>
  <si>
    <t>[Innerliner 역스텝] DS2020515_195R15C_LV01_LBCLF X-spec</t>
    <phoneticPr fontId="161" type="noConversion"/>
  </si>
  <si>
    <t>[DS] 245/60R18V RA43 X-Spec 발행</t>
    <phoneticPr fontId="161" type="noConversion"/>
  </si>
  <si>
    <t>[DP→DS] 185R14C LV01 2020751 X01-Spec issue</t>
    <phoneticPr fontId="161" type="noConversion"/>
  </si>
  <si>
    <t>PPDPPC2604157</t>
  </si>
  <si>
    <t>ECN2026051632</t>
  </si>
  <si>
    <t>26.05.07
26.05.07</t>
  </si>
  <si>
    <t>[DM] W636A 235/55R20H XL T-Spec Issue</t>
  </si>
  <si>
    <t>DMKT1039090T00000</t>
  </si>
  <si>
    <t>DR75467</t>
  </si>
  <si>
    <t>DN70016</t>
  </si>
  <si>
    <t>PPDPPC2604172</t>
  </si>
  <si>
    <t>ECN2026051663</t>
  </si>
  <si>
    <t>[DS] 265/45R20V XL IK41A T-Spec 발행</t>
  </si>
  <si>
    <t>DSKT1038795T00000</t>
  </si>
  <si>
    <t>DR75474</t>
  </si>
  <si>
    <t>DN70017</t>
  </si>
  <si>
    <t>PPDPPC2604173</t>
  </si>
  <si>
    <t>ECN2026051036</t>
  </si>
  <si>
    <t>[DS] 225/55R17V LH43 2nd Spec Issue (RE Expansion Dev.)</t>
  </si>
  <si>
    <t>DSKT1038543T00000</t>
  </si>
  <si>
    <t>DR75475</t>
  </si>
  <si>
    <t>DN70018</t>
  </si>
  <si>
    <t>PPDPPC2604174</t>
  </si>
  <si>
    <t>ECN2026051662</t>
  </si>
  <si>
    <t>[DS] 235/50R20V XL IK41A T-Spec 발행</t>
  </si>
  <si>
    <t>DSKT1038793T00000</t>
  </si>
  <si>
    <t>DN70019</t>
  </si>
  <si>
    <t>PPDPPC2604098</t>
  </si>
  <si>
    <t>ECN2026051235</t>
  </si>
  <si>
    <t>[DS]225/50R18V XL W330 T-spec(P2000적용)</t>
  </si>
  <si>
    <t>DSKT1026312T00017</t>
  </si>
  <si>
    <t>DN70006</t>
  </si>
  <si>
    <t>PPDPPC2604206</t>
  </si>
  <si>
    <t>ECN2026051771</t>
  </si>
  <si>
    <t>[DS]225/55R19V K135A T-spec(P1000 STUH)</t>
  </si>
  <si>
    <t>DMKT1031746T00003
DSKT1031746T00003</t>
  </si>
  <si>
    <t>225/55R19V
225/55R19V</t>
  </si>
  <si>
    <t>K135A
K135A</t>
  </si>
  <si>
    <t>660
660</t>
  </si>
  <si>
    <t>2130.0
2130.0</t>
  </si>
  <si>
    <t>723.6
723.6</t>
  </si>
  <si>
    <t>DR71841
DR71841</t>
  </si>
  <si>
    <t>DN69645
DN66193</t>
  </si>
  <si>
    <t>B1005
B1005,B1007</t>
  </si>
  <si>
    <t>135
140</t>
  </si>
  <si>
    <t>390
380</t>
  </si>
  <si>
    <t>FY24549
FY24549</t>
  </si>
  <si>
    <t>FX22859
FX22859</t>
  </si>
  <si>
    <t>FHB0264
FHB0264</t>
  </si>
  <si>
    <t>FX26554
FX26554</t>
  </si>
  <si>
    <t>GU29023
GU29023</t>
  </si>
  <si>
    <t>BG0145
BG0145</t>
  </si>
  <si>
    <t>CE09K11
CE09K11</t>
  </si>
  <si>
    <t>PPDPPC2604207</t>
  </si>
  <si>
    <t>ECN2026051766</t>
  </si>
  <si>
    <t>22278
22279
24Y69
24Y70</t>
  </si>
  <si>
    <t>25.09.17
25.09.17
25.10.17
25.10.17</t>
  </si>
  <si>
    <t>25.11.06
25.11.06
25.11.06
25.11.06</t>
  </si>
  <si>
    <t>[DS]225/55R18V K135A T-spec(P1000 STUH)</t>
  </si>
  <si>
    <t>DMKT1031747T00003
DSKT1031747T00009</t>
  </si>
  <si>
    <t>225/55R18V
225/55R18V</t>
  </si>
  <si>
    <t>640
650</t>
  </si>
  <si>
    <t>2050.0
2050.0</t>
  </si>
  <si>
    <t>699.4
699.4</t>
  </si>
  <si>
    <t>DR71969
DR71969</t>
  </si>
  <si>
    <t>DN69664
DN68314</t>
  </si>
  <si>
    <t>B1007
B1005,B1007</t>
  </si>
  <si>
    <t>130
135</t>
  </si>
  <si>
    <t>FHB0074
FHB0074</t>
  </si>
  <si>
    <t>FX28394
FX28394</t>
  </si>
  <si>
    <t>CE01M12
CE01K12</t>
  </si>
  <si>
    <t>PPDPPC2604208</t>
  </si>
  <si>
    <t>ECN2026051823</t>
  </si>
  <si>
    <t>[DS]215/60R17V K135A T-spec(P1000 STUH 적용)</t>
  </si>
  <si>
    <t>DSKT1031749T00007</t>
  </si>
  <si>
    <t>662</t>
  </si>
  <si>
    <t>DN70021</t>
  </si>
  <si>
    <t>장혜경</t>
  </si>
  <si>
    <t>김한유</t>
  </si>
  <si>
    <t>06/02 화</t>
  </si>
  <si>
    <t>[정규용] 19M89 19M90</t>
  </si>
  <si>
    <t>DN68285</t>
  </si>
  <si>
    <t>비드부 감쌈량 비교 평가</t>
  </si>
  <si>
    <t>DN70013</t>
  </si>
  <si>
    <t>DN70014</t>
  </si>
  <si>
    <t>275/45ZR21Y XL</t>
  </si>
  <si>
    <t>DR75445</t>
  </si>
  <si>
    <t>DN69999</t>
  </si>
  <si>
    <t>FR04031</t>
  </si>
  <si>
    <t>FN00451</t>
  </si>
  <si>
    <t>FHB0440</t>
  </si>
  <si>
    <t>FX29877</t>
  </si>
  <si>
    <t>[정규용] 26972 26973
(신제작중)</t>
  </si>
  <si>
    <t>GU29600</t>
  </si>
  <si>
    <t>Mold 1조 입고
Aramid JLB</t>
  </si>
  <si>
    <t>DR75446</t>
  </si>
  <si>
    <t>DN65419</t>
  </si>
  <si>
    <t>FN00450</t>
  </si>
  <si>
    <t>FHB0441</t>
  </si>
  <si>
    <t>06/03 수</t>
  </si>
  <si>
    <t>[정규용] 21D16 21D17</t>
  </si>
  <si>
    <t>[정규용] 25HC3 25HC4</t>
  </si>
  <si>
    <t>06/04 목</t>
  </si>
  <si>
    <t>[정규용] 26931 26932
(신제작중)</t>
  </si>
  <si>
    <t>[정규용] 26916 26917
(신제작중)</t>
  </si>
  <si>
    <t>06/05 금</t>
  </si>
  <si>
    <t>[정규용] 26906 26907
(신제작중)</t>
  </si>
  <si>
    <t>06/01 월</t>
  </si>
  <si>
    <t>CXF33
X057</t>
  </si>
  <si>
    <t>당일 가류
Aramid JLB</t>
  </si>
  <si>
    <t>CXF33
X058</t>
  </si>
  <si>
    <t>CXF84
X062</t>
  </si>
  <si>
    <t>DRC5720</t>
  </si>
  <si>
    <t>DN68942</t>
  </si>
  <si>
    <t>FR03866</t>
  </si>
  <si>
    <t>FX31809</t>
  </si>
  <si>
    <t>FH25292</t>
  </si>
  <si>
    <t>FX31807</t>
  </si>
  <si>
    <t>[정규용] 23E43 23E44</t>
  </si>
  <si>
    <t>CE01H17</t>
  </si>
  <si>
    <t>당일 가류
Aramid JLB</t>
    <phoneticPr fontId="162" type="noConversion"/>
  </si>
  <si>
    <t>CXF84
X063</t>
  </si>
  <si>
    <t>CXF84
X064</t>
  </si>
  <si>
    <t>DRC5721</t>
  </si>
  <si>
    <t>DN68756</t>
  </si>
  <si>
    <t>FR03173</t>
  </si>
  <si>
    <t>FX31567</t>
  </si>
  <si>
    <t>FX30248</t>
  </si>
  <si>
    <t>[정규용] 23E37 23E38</t>
  </si>
  <si>
    <t>BE47AI</t>
  </si>
  <si>
    <t>CE01V18</t>
  </si>
  <si>
    <t>JF757
SRFM
P2000D/2</t>
  </si>
  <si>
    <t>[정규용] 08902 23R50</t>
  </si>
  <si>
    <t>GU29385
GS/40/24
GS01318</t>
  </si>
  <si>
    <t>F43</t>
  </si>
  <si>
    <t>F23</t>
  </si>
  <si>
    <r>
      <t xml:space="preserve">성형 </t>
    </r>
    <r>
      <rPr>
        <sz val="10"/>
        <color theme="1"/>
        <rFont val="맑은 고딕"/>
        <family val="2"/>
        <charset val="129"/>
        <scheme val="minor"/>
      </rPr>
      <t>Grouping</t>
    </r>
    <phoneticPr fontId="161" type="noConversion"/>
  </si>
  <si>
    <t>23주 진행 예정</t>
    <phoneticPr fontId="161" type="noConversion"/>
  </si>
  <si>
    <t>[정규용] 25FZ6 25FZ7</t>
  </si>
  <si>
    <t>[정규용] 25HC1 25HC2</t>
  </si>
  <si>
    <t>[정규용] 21Q61 21Q62 22282 22283</t>
    <phoneticPr fontId="162" type="noConversion"/>
  </si>
  <si>
    <t>DN69645</t>
  </si>
  <si>
    <t>[정규용] 22276 22277</t>
    <phoneticPr fontId="162" type="noConversion"/>
  </si>
  <si>
    <t>DN69664</t>
  </si>
  <si>
    <t>[정규용] 22278 22279 24Y69 24Y70</t>
    <phoneticPr fontId="162" type="noConversion"/>
  </si>
  <si>
    <t>CE01M12</t>
  </si>
  <si>
    <t>[정규용] 25JF3 25JF4</t>
    <phoneticPr fontId="162" type="noConversion"/>
  </si>
  <si>
    <t>T09</t>
    <phoneticPr fontId="162" type="noConversion"/>
  </si>
  <si>
    <r>
      <t>레이싱 계획</t>
    </r>
    <r>
      <rPr>
        <sz val="10"/>
        <color theme="1"/>
        <rFont val="맑은 고딕"/>
        <family val="2"/>
        <charset val="129"/>
        <scheme val="minor"/>
      </rPr>
      <t xml:space="preserve"> (22주)</t>
    </r>
    <phoneticPr fontId="161" type="noConversion"/>
  </si>
  <si>
    <t>ETC</t>
    <phoneticPr fontId="161" type="noConversion"/>
  </si>
  <si>
    <t>22주 규격 선반영</t>
    <phoneticPr fontId="161" type="noConversion"/>
  </si>
  <si>
    <r>
      <t>2</t>
    </r>
    <r>
      <rPr>
        <sz val="10"/>
        <color theme="1"/>
        <rFont val="맑은 고딕"/>
        <family val="2"/>
        <charset val="129"/>
        <scheme val="minor"/>
      </rPr>
      <t>1주 선 진행</t>
    </r>
    <phoneticPr fontId="161" type="noConversion"/>
  </si>
  <si>
    <t>22주 규격 선반영</t>
    <phoneticPr fontId="162" type="noConversion"/>
  </si>
  <si>
    <r>
      <t>2</t>
    </r>
    <r>
      <rPr>
        <sz val="10"/>
        <color theme="1"/>
        <rFont val="맑은 고딕"/>
        <family val="2"/>
        <charset val="129"/>
        <scheme val="minor"/>
      </rPr>
      <t>2주 先 반영</t>
    </r>
    <phoneticPr fontId="161" type="noConversion"/>
  </si>
  <si>
    <t>78AH657</t>
  </si>
  <si>
    <t>PPDPLT2604274</t>
  </si>
  <si>
    <t>ECN2026050089</t>
  </si>
  <si>
    <t>설비 Grouping&amp;nbsp;&lt;br&gt;H191, H192 : BIC 상이&lt;br&gt;H193 : T/D Album Type Cart&lt;br&gt;</t>
  </si>
  <si>
    <t>2026.06.08</t>
  </si>
  <si>
    <t>(JS→DP) [215/75R16C] [RA58] [2022135→2022661] T01-spec issue</t>
  </si>
  <si>
    <t>DPKT2022661T00001</t>
  </si>
  <si>
    <t>FR03234</t>
  </si>
  <si>
    <t>PPDPLT2604275</t>
  </si>
  <si>
    <t>ECN2026051907</t>
  </si>
  <si>
    <t>[JS→DS] 205/75R16C RA58 3차 T-spec 발행</t>
  </si>
  <si>
    <t>DSKT2022630T00002</t>
  </si>
  <si>
    <t>DR75477</t>
  </si>
  <si>
    <t>FW01566</t>
  </si>
  <si>
    <t>CA02L17</t>
  </si>
  <si>
    <t>68KF1029</t>
  </si>
  <si>
    <t>PPDPPC2604323</t>
  </si>
  <si>
    <t>ECN2026052206</t>
  </si>
  <si>
    <t>[DS] LH43 225/50R17V XL T-SPEC ISSUE</t>
  </si>
  <si>
    <t>DSKT1038542T00000</t>
  </si>
  <si>
    <t>DR75485</t>
  </si>
  <si>
    <t>EPDPPC2604060</t>
  </si>
  <si>
    <t>ECN2026050990</t>
  </si>
  <si>
    <t>DP 1039085
285/45ZR21Y XL RK21 04 L B - HK</t>
  </si>
  <si>
    <t>2026.06.12</t>
  </si>
  <si>
    <t>26883
26884</t>
  </si>
  <si>
    <t>DMKT1039085X00000</t>
  </si>
  <si>
    <t>103057317~103057330</t>
  </si>
  <si>
    <t>285/45ZR21Y XL</t>
  </si>
  <si>
    <t>783</t>
  </si>
  <si>
    <t>DR75460</t>
  </si>
  <si>
    <t>DN69309</t>
  </si>
  <si>
    <t>FR04032</t>
  </si>
  <si>
    <t>FN00453</t>
  </si>
  <si>
    <t>FHB0445</t>
  </si>
  <si>
    <t>78AH836</t>
  </si>
  <si>
    <t>EPDPPC2604236</t>
  </si>
  <si>
    <t>ECN2026051537</t>
  </si>
  <si>
    <t>DP 1039057
265/45ZR21Y XL RK21 04 L B - HK</t>
  </si>
  <si>
    <t>HPW 짝가류 요청드립니다</t>
  </si>
  <si>
    <t>26A78
26A79</t>
  </si>
  <si>
    <t>DSKT1039057X00000</t>
  </si>
  <si>
    <t>103064588~103064599</t>
  </si>
  <si>
    <t>265/45ZR21Y XL</t>
  </si>
  <si>
    <t>765</t>
  </si>
  <si>
    <t>GU29456</t>
  </si>
  <si>
    <t>78AH795</t>
  </si>
  <si>
    <t>78AH597</t>
  </si>
  <si>
    <t>78AH707</t>
  </si>
  <si>
    <t>DR75488</t>
  </si>
  <si>
    <t>EPDPPC2604147</t>
  </si>
  <si>
    <t>ECN2026051548</t>
  </si>
  <si>
    <t>DP 1039070
205/45R17W XL H755 04 L B - HK</t>
  </si>
  <si>
    <t>6/5 몰드 입고 예정입니다.
성형당일 가류 바랍니다.</t>
  </si>
  <si>
    <t>26A18
26A19</t>
  </si>
  <si>
    <t>DSKT1039070X00000</t>
  </si>
  <si>
    <t>103060343~103060352</t>
  </si>
  <si>
    <t>205/45R17W XL</t>
  </si>
  <si>
    <t>1780.0</t>
  </si>
  <si>
    <t>612.4</t>
  </si>
  <si>
    <t>DR75466</t>
  </si>
  <si>
    <t>FY24889</t>
  </si>
  <si>
    <t>FD23852</t>
  </si>
  <si>
    <t>GU28518</t>
  </si>
  <si>
    <t>EPDPPC2604335</t>
  </si>
  <si>
    <t>ECN2026052106</t>
  </si>
  <si>
    <t>DP 1039065
275/40R19W XL H755 04 L B - HK</t>
  </si>
  <si>
    <t>26A72
26A73</t>
  </si>
  <si>
    <t>DMKT1039065X00000</t>
  </si>
  <si>
    <t>103068026~103068035</t>
  </si>
  <si>
    <t>275/40R19W XL</t>
  </si>
  <si>
    <t>636</t>
  </si>
  <si>
    <t>697.4</t>
  </si>
  <si>
    <t>DR75486</t>
  </si>
  <si>
    <t>DN69902</t>
  </si>
  <si>
    <t>GU27668</t>
  </si>
  <si>
    <t>EPDPPC2604336</t>
  </si>
  <si>
    <t>ECN2026051502</t>
  </si>
  <si>
    <t>26.04.24
26.04.24</t>
  </si>
  <si>
    <t>26.04.27
26.04.27</t>
  </si>
  <si>
    <t>DMKT1039091X00002</t>
  </si>
  <si>
    <t>103068039~103068052</t>
  </si>
  <si>
    <t>DN70027</t>
  </si>
  <si>
    <t>FX29831</t>
  </si>
  <si>
    <t>EPDPPC2604295</t>
  </si>
  <si>
    <t>ECN2026052118</t>
  </si>
  <si>
    <t>DP 1035591
225/45ZR18Y XL H129 04 L B - HK</t>
  </si>
  <si>
    <t>24563
24564</t>
  </si>
  <si>
    <t>26.04.13
26.04.13</t>
  </si>
  <si>
    <t>26.04.14
26.04.14</t>
  </si>
  <si>
    <t>Bong Jin Kim</t>
  </si>
  <si>
    <t>2807</t>
  </si>
  <si>
    <t>DSKT1035591X00001
DSKT1035591X00002</t>
  </si>
  <si>
    <t>103066483~103066506</t>
  </si>
  <si>
    <t>225/45ZR18Y XL
225/45ZR18Y XL</t>
  </si>
  <si>
    <t>H129
H129</t>
  </si>
  <si>
    <t>556
556</t>
  </si>
  <si>
    <t>1922.0
1922.0</t>
  </si>
  <si>
    <t>655
655</t>
  </si>
  <si>
    <t>7.4
7.4</t>
  </si>
  <si>
    <t>DR73611
DR73611</t>
  </si>
  <si>
    <t>192
192</t>
  </si>
  <si>
    <t>DN68275
DN68275</t>
  </si>
  <si>
    <t>326
326</t>
  </si>
  <si>
    <t>FY24808
FY24808</t>
  </si>
  <si>
    <t>335
335</t>
  </si>
  <si>
    <t>FS00586
FS00841</t>
  </si>
  <si>
    <t>FHB0020
FHB0013</t>
  </si>
  <si>
    <t>ES10262
ES20424</t>
  </si>
  <si>
    <t>FX27874
FX26553</t>
  </si>
  <si>
    <t>GU28531
GU28531</t>
  </si>
  <si>
    <t>CE09P12
CE09H12</t>
  </si>
  <si>
    <t>78AH754
78AH745</t>
  </si>
  <si>
    <t>N
N
N
N
N
N</t>
  </si>
  <si>
    <t>Use
Use
Repair
Ware
Use
Use</t>
  </si>
  <si>
    <t>78BA791</t>
  </si>
  <si>
    <t>EPDPPC2603103</t>
  </si>
  <si>
    <t>ECN2026033700</t>
  </si>
  <si>
    <t>고속 내구 NG 개선 Spec으로 T/D 적정 압출 관리 부탁드립니다.</t>
  </si>
  <si>
    <t>DSKT1035223X00003
DSKT1035223X00004
DSKT1035223X00005</t>
  </si>
  <si>
    <t>10
10
8</t>
  </si>
  <si>
    <t>103012185~103012208</t>
  </si>
  <si>
    <t>225/50ZR18Y XL
225/50ZR18Y XL
225/50ZR18Y XL</t>
  </si>
  <si>
    <t>K137A
K137A
K137A</t>
  </si>
  <si>
    <t>1985.0
1985.0
1985.0</t>
  </si>
  <si>
    <t>680
680
680</t>
  </si>
  <si>
    <t>DR75328
DR75328
DR75328</t>
  </si>
  <si>
    <t>202
202
202</t>
  </si>
  <si>
    <t>242
242
242</t>
  </si>
  <si>
    <t>DN69053
DN69053
DN69053</t>
  </si>
  <si>
    <t>FX26760
FX26760
FX26760</t>
  </si>
  <si>
    <t>650
650
650</t>
  </si>
  <si>
    <t>FH23532
FH23629
FH23629</t>
  </si>
  <si>
    <t>210
205
205</t>
  </si>
  <si>
    <t>27
30
30</t>
  </si>
  <si>
    <t>FX27880
FX28671
FX28671</t>
  </si>
  <si>
    <t>200
195
195</t>
  </si>
  <si>
    <t>GU28444
GU28444
GU28444</t>
  </si>
  <si>
    <t>DT220
DT220
DT220</t>
  </si>
  <si>
    <t>BE46AI
BE46AI
BE46AI</t>
  </si>
  <si>
    <t>CE09K11
CE09K11
CE09K11</t>
  </si>
  <si>
    <t>78AH665
78AH665
78AH665</t>
  </si>
  <si>
    <t>New Cord Development Team</t>
  </si>
  <si>
    <t>EPDPPC2603857</t>
  </si>
  <si>
    <t>ECN2026043080</t>
  </si>
  <si>
    <t>X42 : 현용
X43 : 시험용 (재생 스틸코드)</t>
  </si>
  <si>
    <t>2026.06.11</t>
  </si>
  <si>
    <t>24T45
24T46
24U02
24U03</t>
  </si>
  <si>
    <t>26.02.02
26.02.02
26.04.09
26.04.09</t>
  </si>
  <si>
    <t>26.02.26
26.02.26
-
-</t>
  </si>
  <si>
    <t>N
N
Y
Y</t>
  </si>
  <si>
    <t>Use
Use
Remodel
Remodel</t>
  </si>
  <si>
    <t>CQZ12
CQZ12</t>
  </si>
  <si>
    <t>SEUNGHA PARK</t>
  </si>
  <si>
    <t>042-724-1930</t>
  </si>
  <si>
    <t>2026-11R01415-10401-0020</t>
  </si>
  <si>
    <t>21012169</t>
  </si>
  <si>
    <t>DSKT1024287X00042
DSKT1024287X00043</t>
  </si>
  <si>
    <t>103046727~103046776</t>
  </si>
  <si>
    <t>245/45ZR19Y XL
245/45ZR19Y XL</t>
  </si>
  <si>
    <t>K127
K127</t>
  </si>
  <si>
    <t>2055.0
2055.0</t>
  </si>
  <si>
    <t>699.6
699.6</t>
  </si>
  <si>
    <t>DR72655
DR72655</t>
  </si>
  <si>
    <t>254
254</t>
  </si>
  <si>
    <t>DN66210
DN66210</t>
  </si>
  <si>
    <t>B1006,B1007
B1006,B1007</t>
  </si>
  <si>
    <t>125
125</t>
  </si>
  <si>
    <t>FY24820
FY24820</t>
  </si>
  <si>
    <t>420
420</t>
  </si>
  <si>
    <t>385
385</t>
  </si>
  <si>
    <t>FS00379
FS00379</t>
  </si>
  <si>
    <t>FHB0034
FHB0034</t>
  </si>
  <si>
    <t>FX27311
FX27311</t>
  </si>
  <si>
    <t>GU29123
GU29123</t>
  </si>
  <si>
    <t>DT225
DT225</t>
  </si>
  <si>
    <t>BG41BP
BG41BP</t>
  </si>
  <si>
    <t>CE09L13
CE09L13</t>
  </si>
  <si>
    <t>78AH788
78AH788</t>
  </si>
  <si>
    <t>EPDPPC2603860</t>
  </si>
  <si>
    <t>ECN2026043081</t>
  </si>
  <si>
    <t>DP 1026310
215/55R18V XL W330 04 L B - HK</t>
  </si>
  <si>
    <t>X04 : 현용
X05 : 시험용 (재생 스틸코드)</t>
  </si>
  <si>
    <t>22591
22592
22847
22848</t>
  </si>
  <si>
    <t>26.04.30
25.10.21
-
-</t>
  </si>
  <si>
    <t>26.05.01
25.10.22
-
-</t>
  </si>
  <si>
    <t>26.05.01
26.01.08
-
-</t>
  </si>
  <si>
    <t>Ware
Ware
Repair
Repair</t>
  </si>
  <si>
    <t>CQP42
CQP42</t>
  </si>
  <si>
    <t>DSKT1026310X00004
DSKT1026310X00005</t>
  </si>
  <si>
    <t>103046667~103046726</t>
  </si>
  <si>
    <t>215/55R18V XL
215/55R18V XL</t>
  </si>
  <si>
    <t>W330
W330</t>
  </si>
  <si>
    <t>638
638</t>
  </si>
  <si>
    <t>2010.0
2010.0</t>
  </si>
  <si>
    <t>689.6
689.6</t>
  </si>
  <si>
    <t>8.7
8.7</t>
  </si>
  <si>
    <t>DR74743
DR74743</t>
  </si>
  <si>
    <t>DN62333
DN62333</t>
  </si>
  <si>
    <t>B1005,B1007
B1005,B1007</t>
  </si>
  <si>
    <t>135
135</t>
  </si>
  <si>
    <t>368
368</t>
  </si>
  <si>
    <t>FX27532
FX27532</t>
  </si>
  <si>
    <t>FD23788
FD23788</t>
  </si>
  <si>
    <t>FJ22724
FJ22724</t>
  </si>
  <si>
    <t>FX26475
FX26475</t>
  </si>
  <si>
    <t>GU28261
GU28261</t>
  </si>
  <si>
    <t>GW21932
GW21932</t>
  </si>
  <si>
    <t>CE09W10
CE09W10</t>
  </si>
  <si>
    <t>78AH646
78AH646</t>
  </si>
  <si>
    <t>[DM] RK21 285/45ZR21Y XL X-Spec issue</t>
    <phoneticPr fontId="161" type="noConversion"/>
  </si>
  <si>
    <t>[DS] RK21 265/45ZR21Y XL X-Spec Issue</t>
    <phoneticPr fontId="161" type="noConversion"/>
  </si>
  <si>
    <t>[DS] 205/45R17W XL H755 X-spec Issue</t>
    <phoneticPr fontId="161" type="noConversion"/>
  </si>
  <si>
    <t>[DP] 275/40R19W XL H755 X-Spec 발행</t>
    <phoneticPr fontId="161" type="noConversion"/>
  </si>
  <si>
    <t>[DM] 245/50R20T XL W636A X-Spec Issue</t>
    <phoneticPr fontId="161" type="noConversion"/>
  </si>
  <si>
    <t>[DS] 225/45ZR18Y XL H129 X-spec. 발행 (양산품 Plunger 개선 검토용)</t>
    <phoneticPr fontId="161" type="noConversion"/>
  </si>
  <si>
    <t>(KP→DS) 225/50ZR18Y XL 04 K137A 1035223 X03-X05 (고속 내구 개선)</t>
    <phoneticPr fontId="161" type="noConversion"/>
  </si>
  <si>
    <t>[Recycle Steel Belt] 245/45ZR19Y XL 비교검증 (효성 타타)</t>
    <phoneticPr fontId="161" type="noConversion"/>
  </si>
  <si>
    <t>[Recycle Steel Belt] 215/55R18V XL 비교검증 (효성 타타)</t>
    <phoneticPr fontId="161" type="noConversion"/>
  </si>
  <si>
    <t>김봉진</t>
  </si>
  <si>
    <t>225/45ZR18Y XL</t>
  </si>
  <si>
    <t>H129</t>
  </si>
  <si>
    <t>06/08 월</t>
  </si>
  <si>
    <t>DR73611</t>
  </si>
  <si>
    <t>DN68275</t>
  </si>
  <si>
    <t>[정규용] 24563 24564</t>
  </si>
  <si>
    <t>FS00841</t>
  </si>
  <si>
    <t>06/09 화</t>
  </si>
  <si>
    <t>[신제품 개발] 26A18 26A19
(신제작중)</t>
  </si>
  <si>
    <t>[신제품 개발] 26854 26855
(신제작중)</t>
  </si>
  <si>
    <t>06/10 수</t>
  </si>
  <si>
    <t>[정규용] 23661 23662 23A21 23A22 25690 25691</t>
  </si>
  <si>
    <t>[정규용] 26A72 26A73
(신제작중)</t>
  </si>
  <si>
    <t>DN69902 정규 Die</t>
    <phoneticPr fontId="162" type="noConversion"/>
  </si>
  <si>
    <t>06/11 목</t>
  </si>
  <si>
    <t>DR75328</t>
  </si>
  <si>
    <t>[정규용] 23K96 23K97
(금산공장)</t>
  </si>
  <si>
    <t>T/D 압출 관리
Aramid JLB</t>
  </si>
  <si>
    <t>김도희</t>
  </si>
  <si>
    <t>[정규용] 26841 26842
(신제작중)</t>
  </si>
  <si>
    <t>박승하</t>
  </si>
  <si>
    <t>215/55R18V XL</t>
  </si>
  <si>
    <t>06/12 금</t>
  </si>
  <si>
    <t>DR74743</t>
  </si>
  <si>
    <t>DN62333</t>
  </si>
  <si>
    <t>FD23788</t>
  </si>
  <si>
    <t>FJ22724</t>
  </si>
  <si>
    <t>FX26475</t>
  </si>
  <si>
    <t>X04 : 현용
X05 : 재생 스틸코드</t>
  </si>
  <si>
    <t>DR72655</t>
  </si>
  <si>
    <t>DN66210</t>
  </si>
  <si>
    <t>FS00379</t>
  </si>
  <si>
    <t>X42 : 현용
X43 : 재생 스틸코드
Aramid JLB</t>
  </si>
  <si>
    <t>DR75490</t>
    <phoneticPr fontId="162" type="noConversion"/>
  </si>
  <si>
    <r>
      <t xml:space="preserve">[정규용] 22591 22592 </t>
    </r>
    <r>
      <rPr>
        <b/>
        <sz val="10"/>
        <color rgb="FFFF0000"/>
        <rFont val="맑은 고딕"/>
        <family val="3"/>
        <charset val="129"/>
      </rPr>
      <t>22847 22848
(수리중)</t>
    </r>
    <phoneticPr fontId="162" type="noConversion"/>
  </si>
  <si>
    <r>
      <rPr>
        <b/>
        <sz val="10"/>
        <rFont val="맑은 고딕"/>
        <family val="3"/>
        <charset val="129"/>
      </rPr>
      <t xml:space="preserve">[정규용] 24T45 24T46 </t>
    </r>
    <r>
      <rPr>
        <b/>
        <sz val="10"/>
        <color rgb="FFFF0000"/>
        <rFont val="맑은 고딕"/>
        <family val="3"/>
        <charset val="129"/>
      </rPr>
      <t>24U02 24U03
(개조중)</t>
    </r>
    <phoneticPr fontId="162" type="noConversion"/>
  </si>
  <si>
    <t>이한빛</t>
    <phoneticPr fontId="162" type="noConversion"/>
  </si>
  <si>
    <t>1026312</t>
  </si>
  <si>
    <t>T17</t>
  </si>
  <si>
    <t>1038542</t>
  </si>
  <si>
    <t>BE38AI</t>
    <phoneticPr fontId="162" type="noConversion"/>
  </si>
  <si>
    <r>
      <t>D</t>
    </r>
    <r>
      <rPr>
        <sz val="10"/>
        <color theme="1"/>
        <rFont val="맑은 고딕"/>
        <family val="2"/>
        <charset val="129"/>
        <scheme val="minor"/>
      </rPr>
      <t>R75009 수정</t>
    </r>
    <phoneticPr fontId="161" type="noConversion"/>
  </si>
  <si>
    <r>
      <t>O</t>
    </r>
    <r>
      <rPr>
        <sz val="10"/>
        <color theme="1"/>
        <rFont val="맑은 고딕"/>
        <family val="2"/>
        <charset val="129"/>
        <scheme val="minor"/>
      </rPr>
      <t>KEY</t>
    </r>
    <phoneticPr fontId="161" type="noConversion"/>
  </si>
  <si>
    <r>
      <t>D</t>
    </r>
    <r>
      <rPr>
        <sz val="10"/>
        <color theme="1"/>
        <rFont val="맑은 고딕"/>
        <family val="2"/>
        <charset val="129"/>
        <scheme val="minor"/>
      </rPr>
      <t>N70012 -&gt; DN68129</t>
    </r>
    <phoneticPr fontId="161" type="noConversion"/>
  </si>
  <si>
    <r>
      <t>D</t>
    </r>
    <r>
      <rPr>
        <sz val="10"/>
        <color theme="1"/>
        <rFont val="맑은 고딕"/>
        <family val="2"/>
        <charset val="129"/>
        <scheme val="minor"/>
      </rPr>
      <t>M 21" 생산설비 없음.</t>
    </r>
    <phoneticPr fontId="161" type="noConversion"/>
  </si>
  <si>
    <t>2026-05-11</t>
  </si>
  <si>
    <t>2026051135</t>
  </si>
  <si>
    <t>2026050706</t>
  </si>
  <si>
    <t>2026-05-12</t>
  </si>
  <si>
    <t>HX235/60R18H XL       04W340ALB---</t>
  </si>
  <si>
    <t>1037703</t>
  </si>
  <si>
    <t>2026042739</t>
  </si>
  <si>
    <t>2026-05-13</t>
  </si>
  <si>
    <t>HX255/45R21V XL       04IW01ALB6--</t>
  </si>
  <si>
    <t>1033348</t>
  </si>
  <si>
    <t>2026042324</t>
  </si>
  <si>
    <t>2026-05-14</t>
  </si>
  <si>
    <t>HX265/70R16T          04PC05 LB---</t>
  </si>
  <si>
    <t>1038853</t>
  </si>
  <si>
    <t>2026020743</t>
  </si>
  <si>
    <t>H163C</t>
  </si>
  <si>
    <t>HX205/55R16V          04LK01 LB---</t>
  </si>
  <si>
    <t>2026-05-15</t>
  </si>
  <si>
    <t>HX175/65R14H          04LH41 LBC--</t>
  </si>
  <si>
    <t>1019795</t>
  </si>
  <si>
    <t>2026041940</t>
  </si>
  <si>
    <t>2026-05-16</t>
  </si>
  <si>
    <t>2026-05-17</t>
  </si>
  <si>
    <t>HX255/50R19V XL       04W340 LB---</t>
  </si>
  <si>
    <t>1037790</t>
  </si>
  <si>
    <t>2026040303</t>
  </si>
  <si>
    <t>RE/DS H138</t>
    <phoneticPr fontId="162" type="noConversion"/>
  </si>
  <si>
    <t>RE/DS H175</t>
    <phoneticPr fontId="162" type="noConversion"/>
  </si>
  <si>
    <t>[DP] 2021467 : 성형 Grouping (미반영)</t>
    <phoneticPr fontId="161" type="noConversion"/>
  </si>
  <si>
    <t>[DP} 22주 규격 반영 : 2021314 2021723 2021467</t>
    <phoneticPr fontId="161" type="noConversion"/>
  </si>
  <si>
    <t>[DP} 21주 선반영 : 2021314 2021723</t>
    <phoneticPr fontId="161" type="noConversion"/>
  </si>
  <si>
    <t>S/W 미변경</t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</si>
  <si>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rFont val="맑은 고딕"/>
        <family val="3"/>
        <charset val="129"/>
        <scheme val="minor"/>
      </rPr>
      <t xml:space="preserve"> 1038795 : S/W 미변경 (미반영)</t>
    </r>
    <phoneticPr fontId="161" type="noConversion"/>
  </si>
  <si>
    <t>[DP] 성형일 변경 : 인치교체 계획 반영</t>
    <phoneticPr fontId="161" type="noConversion"/>
  </si>
  <si>
    <r>
      <rPr>
        <b/>
        <sz val="10"/>
        <color rgb="FFFF0000"/>
        <rFont val="맑은 고딕"/>
        <family val="3"/>
        <charset val="129"/>
      </rPr>
      <t>Mold 1조 입고 (05/21)</t>
    </r>
    <r>
      <rPr>
        <b/>
        <sz val="10"/>
        <color rgb="FF0000FF"/>
        <rFont val="맑은 고딕"/>
        <family val="3"/>
        <charset val="129"/>
      </rPr>
      <t xml:space="preserve">
Aramid JLB</t>
    </r>
    <phoneticPr fontId="162" type="noConversion"/>
  </si>
  <si>
    <r>
      <rPr>
        <b/>
        <sz val="10"/>
        <color rgb="FFFF0000"/>
        <rFont val="맑은 고딕"/>
        <family val="3"/>
        <charset val="129"/>
      </rPr>
      <t>Mold 1조 입고 (05/26)</t>
    </r>
    <r>
      <rPr>
        <b/>
        <sz val="10"/>
        <color rgb="FF0000FF"/>
        <rFont val="맑은 고딕"/>
        <family val="3"/>
        <charset val="129"/>
      </rPr>
      <t xml:space="preserve">
S/W 정규 Die
Aramid JLB</t>
    </r>
    <phoneticPr fontId="162" type="noConversion"/>
  </si>
  <si>
    <t>[DP] 성형일 변경 (성형기 분산)</t>
    <phoneticPr fontId="161" type="noConversion"/>
  </si>
  <si>
    <t>RE/DS H136</t>
    <phoneticPr fontId="162" type="noConversion"/>
  </si>
  <si>
    <t>2026-05-18</t>
  </si>
  <si>
    <t>HX225/65R17H          04RH14 LB---</t>
  </si>
  <si>
    <t>1034057</t>
  </si>
  <si>
    <t>2025091637</t>
  </si>
  <si>
    <t>HXP195/65R15H         04PH46 LB---</t>
  </si>
  <si>
    <t>1030901</t>
  </si>
  <si>
    <t>2026040158</t>
  </si>
  <si>
    <t>2026-05-19</t>
  </si>
  <si>
    <t>2026051666</t>
  </si>
  <si>
    <t>2026-05-20</t>
  </si>
  <si>
    <t>HX265/70R16T          04LC01 LB---</t>
  </si>
  <si>
    <t>1029586</t>
  </si>
  <si>
    <t>2026040602</t>
  </si>
  <si>
    <t>2026051766</t>
  </si>
  <si>
    <t>HX235/55R19V XL       04W340ALB---</t>
  </si>
  <si>
    <t>1037718</t>
  </si>
  <si>
    <t>2026042894</t>
  </si>
  <si>
    <t>2026-05-21</t>
  </si>
  <si>
    <t>2026051416</t>
  </si>
  <si>
    <t>HX255/55R20V XL       04IH01ALB---</t>
  </si>
  <si>
    <t>1038836</t>
  </si>
  <si>
    <t>2026041320</t>
  </si>
  <si>
    <t>2026-05-22</t>
  </si>
  <si>
    <t>2026-05-23</t>
  </si>
  <si>
    <t>2026-05-24</t>
  </si>
  <si>
    <t>경기고속 납품 타이어 양시 평가
PCR Size 12PR -&gt; LTR U/F 검사 가능</t>
    <phoneticPr fontId="162" type="noConversion"/>
  </si>
  <si>
    <t>20260519</t>
  </si>
  <si>
    <t>20260508</t>
  </si>
  <si>
    <t>20260507</t>
  </si>
  <si>
    <t>DPK2026-01613</t>
  </si>
  <si>
    <t>20260511</t>
  </si>
  <si>
    <t>20260513</t>
  </si>
  <si>
    <t>DPK2026-01659</t>
  </si>
  <si>
    <t>20260512</t>
  </si>
  <si>
    <t>20260514</t>
  </si>
  <si>
    <t>DPK2026-01773</t>
  </si>
  <si>
    <t>20260526</t>
  </si>
  <si>
    <t>DPK2026-01646</t>
  </si>
  <si>
    <t>DPK2026-01605</t>
  </si>
  <si>
    <t>DPK2026-01694</t>
  </si>
  <si>
    <t>DPK2026-01657</t>
  </si>
  <si>
    <t>DPK2026-01748</t>
  </si>
  <si>
    <t>20260521</t>
  </si>
  <si>
    <t>20260522</t>
  </si>
  <si>
    <t>DPK2026-01740</t>
  </si>
  <si>
    <t>DPK2026-01665</t>
  </si>
  <si>
    <t>20260515</t>
  </si>
  <si>
    <t>20260518</t>
  </si>
  <si>
    <t>KT2022599T00000</t>
  </si>
  <si>
    <t>KT1038588T00001</t>
  </si>
  <si>
    <t>KT1033144T00000</t>
  </si>
  <si>
    <t>DPK2026-01770</t>
  </si>
  <si>
    <t>KT1038590T00001</t>
  </si>
  <si>
    <t>KT1037703T00000</t>
  </si>
  <si>
    <t>DPK2026-01752</t>
  </si>
  <si>
    <t>KT1038853T00000</t>
  </si>
  <si>
    <t>DPK2026-01768</t>
  </si>
  <si>
    <t>20260520</t>
  </si>
  <si>
    <t>KT1019795T00000</t>
  </si>
  <si>
    <t>KT1030901T00000</t>
  </si>
  <si>
    <t>KT1037718T00000</t>
  </si>
  <si>
    <t>KT1038836T00000</t>
  </si>
  <si>
    <t>22주 KP 생산 有 (PCI 폭 변경)</t>
    <phoneticPr fontId="161" type="noConversion"/>
  </si>
  <si>
    <r>
      <rPr>
        <b/>
        <sz val="10"/>
        <color rgb="FF7030A0"/>
        <rFont val="맑은 고딕"/>
        <family val="3"/>
        <charset val="129"/>
        <scheme val="minor"/>
      </rPr>
      <t>[양산기술]</t>
    </r>
    <r>
      <rPr>
        <b/>
        <sz val="10"/>
        <color theme="1"/>
        <rFont val="맑은 고딕"/>
        <family val="3"/>
        <charset val="129"/>
        <scheme val="minor"/>
      </rPr>
      <t xml:space="preserve"> 1031413 : 22주 KP 생산 有</t>
    </r>
    <phoneticPr fontId="161" type="noConversion"/>
  </si>
  <si>
    <r>
      <t>N</t>
    </r>
    <r>
      <rPr>
        <sz val="10"/>
        <color theme="1"/>
        <rFont val="맑은 고딕"/>
        <family val="2"/>
        <charset val="129"/>
        <scheme val="minor"/>
      </rPr>
      <t>ew PLM</t>
    </r>
    <phoneticPr fontId="161" type="noConversion"/>
  </si>
  <si>
    <r>
      <t>P</t>
    </r>
    <r>
      <rPr>
        <sz val="10"/>
        <color theme="1"/>
        <rFont val="맑은 고딕"/>
        <family val="2"/>
        <charset val="129"/>
        <scheme val="minor"/>
      </rPr>
      <t>DM</t>
    </r>
    <phoneticPr fontId="161" type="noConversion"/>
  </si>
  <si>
    <t>RE/DS H131</t>
    <phoneticPr fontId="162" type="noConversion"/>
  </si>
  <si>
    <t>RE/DS H173</t>
    <phoneticPr fontId="162" type="noConversion"/>
  </si>
  <si>
    <t>RE/DS H172</t>
    <phoneticPr fontId="162" type="noConversion"/>
  </si>
  <si>
    <r>
      <t>2</t>
    </r>
    <r>
      <rPr>
        <sz val="10"/>
        <color theme="1"/>
        <rFont val="맑은 고딕"/>
        <family val="2"/>
        <charset val="129"/>
        <scheme val="minor"/>
      </rPr>
      <t>0주 반영 완료
2-Spec 제조</t>
    </r>
    <phoneticPr fontId="161" type="noConversion"/>
  </si>
  <si>
    <r>
      <t>2</t>
    </r>
    <r>
      <rPr>
        <sz val="10"/>
        <color theme="1"/>
        <rFont val="맑은 고딕"/>
        <family val="2"/>
        <charset val="129"/>
        <scheme val="minor"/>
      </rPr>
      <t xml:space="preserve"> Spec. 제조
(21주 규격 선 반영)</t>
    </r>
    <phoneticPr fontId="161" type="noConversion"/>
  </si>
  <si>
    <t>X</t>
    <phoneticPr fontId="162" type="noConversion"/>
  </si>
  <si>
    <t>22주 정규 생산 有</t>
    <phoneticPr fontId="162" type="noConversion"/>
  </si>
  <si>
    <r>
      <t>정규 생산</t>
    </r>
    <r>
      <rPr>
        <sz val="10"/>
        <color theme="1"/>
        <rFont val="맑은 고딕"/>
        <family val="2"/>
        <charset val="129"/>
        <scheme val="minor"/>
      </rPr>
      <t xml:space="preserve"> 有</t>
    </r>
    <phoneticPr fontId="161" type="noConversion"/>
  </si>
  <si>
    <t>ETC</t>
    <phoneticPr fontId="161" type="noConversion"/>
  </si>
  <si>
    <t>RR 재시험 (19주)</t>
    <phoneticPr fontId="161" type="noConversion"/>
  </si>
  <si>
    <t>19주 규격 재시험</t>
    <phoneticPr fontId="161" type="noConversion"/>
  </si>
  <si>
    <t>19주 규격 RR 재시험</t>
    <phoneticPr fontId="162" type="noConversion"/>
  </si>
  <si>
    <r>
      <rPr>
        <b/>
        <sz val="10"/>
        <color rgb="FF008000"/>
        <rFont val="맑은 고딕"/>
        <family val="3"/>
        <charset val="129"/>
        <scheme val="minor"/>
      </rPr>
      <t>[RE]</t>
    </r>
    <r>
      <rPr>
        <b/>
        <sz val="10"/>
        <color theme="1"/>
        <rFont val="맑은 고딕"/>
        <family val="3"/>
        <charset val="129"/>
        <scheme val="minor"/>
      </rPr>
      <t xml:space="preserve"> 1039057 : Mold 미입고</t>
    </r>
    <phoneticPr fontId="161" type="noConversion"/>
  </si>
  <si>
    <t>[DP] 1027946 : 19주 규격 재시험 (RR)</t>
    <phoneticPr fontId="161" type="noConversion"/>
  </si>
  <si>
    <r>
      <rPr>
        <b/>
        <sz val="10"/>
        <color rgb="FF008000"/>
        <rFont val="맑은 고딕"/>
        <family val="3"/>
        <charset val="129"/>
        <scheme val="minor"/>
      </rPr>
      <t xml:space="preserve">[RE] </t>
    </r>
    <r>
      <rPr>
        <b/>
        <sz val="10"/>
        <rFont val="맑은 고딕"/>
        <family val="3"/>
        <charset val="129"/>
        <scheme val="minor"/>
      </rPr>
      <t>1031746 1031747 : 정규 생산 有</t>
    </r>
    <phoneticPr fontId="16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</si>
</sst>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%"/>
    <numFmt numFmtId="177" formatCode="#,##0_ "/>
    <numFmt numFmtId="178" formatCode="0_ "/>
  </numFmts>
  <fonts count="244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5C5C5C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u/>
      <sz val="10"/>
      <color rgb="FFFF0000"/>
      <name val="맑은 고딕"/>
      <family val="3"/>
      <charset val="129"/>
      <scheme val="minor"/>
    </font>
    <font>
      <u/>
      <sz val="10"/>
      <color rgb="FFFF0000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33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rgb="FF5C5C5C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4E545F"/>
      <name val="GulimChe"/>
      <family val="3"/>
      <charset val="129"/>
    </font>
    <font>
      <sz val="9"/>
      <color rgb="FF000000"/>
      <name val="GulimChe"/>
      <family val="3"/>
      <charset val="129"/>
    </font>
    <font>
      <sz val="10"/>
      <color rgb="FF00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3300"/>
      <name val="맑은 고딕"/>
      <family val="3"/>
      <charset val="129"/>
      <scheme val="minor"/>
    </font>
    <font>
      <b/>
      <sz val="10"/>
      <color rgb="FF008000"/>
      <name val="맑은 고딕"/>
      <family val="3"/>
      <charset val="129"/>
      <scheme val="minor"/>
    </font>
    <font>
      <b/>
      <sz val="10"/>
      <color rgb="FF5C5C5C"/>
      <name val="맑은 고딕"/>
      <family val="2"/>
      <charset val="129"/>
      <scheme val="minor"/>
    </font>
    <font>
      <b/>
      <sz val="10"/>
      <color rgb="FF000000"/>
      <name val="Calibri"/>
      <family val="2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00FF"/>
      <name val="맑은 고딕"/>
      <family val="3"/>
      <charset val="129"/>
      <scheme val="minor"/>
    </font>
    <font>
      <b/>
      <sz val="10"/>
      <color rgb="FFFF6600"/>
      <name val="맑은 고딕"/>
      <family val="3"/>
      <charset val="129"/>
      <scheme val="minor"/>
    </font>
    <font>
      <b/>
      <sz val="10"/>
      <color theme="0" tint="-0.499984740745262"/>
      <name val="맑은 고딕"/>
      <family val="3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7"/>
      <color theme="1"/>
      <name val="맑은 고딕"/>
      <family val="2"/>
      <charset val="129"/>
      <scheme val="minor"/>
    </font>
    <font>
      <b/>
      <sz val="10"/>
      <color rgb="FF6600CC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6600"/>
      <name val="맑은 고딕"/>
      <family val="3"/>
      <charset val="129"/>
    </font>
    <font>
      <b/>
      <sz val="10"/>
      <color rgb="FF008000"/>
      <name val="맑은 고딕"/>
      <family val="3"/>
      <charset val="129"/>
    </font>
    <font>
      <b/>
      <sz val="10"/>
      <color rgb="FFFF33CC"/>
      <name val="맑은 고딕"/>
      <family val="3"/>
      <charset val="129"/>
    </font>
    <font>
      <b/>
      <sz val="10"/>
      <color rgb="FF0033CC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b/>
      <sz val="10"/>
      <color rgb="FF00A000"/>
      <name val="맑은 고딕"/>
      <family val="3"/>
      <charset val="129"/>
    </font>
    <font>
      <b/>
      <sz val="10"/>
      <color rgb="FF0000FF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b/>
      <sz val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10"/>
      <name val="맑은 고딕"/>
      <family val="3"/>
      <charset val="129"/>
    </font>
    <font>
      <b/>
      <sz val="10"/>
      <color rgb="FF7030A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u/>
      <sz val="10"/>
      <color rgb="FF008000"/>
      <name val="맑은 고딕"/>
      <family val="3"/>
      <charset val="129"/>
    </font>
    <font>
      <b/>
      <u/>
      <sz val="10"/>
      <color rgb="FFFF00FF"/>
      <name val="맑은 고딕"/>
      <family val="3"/>
      <charset val="129"/>
    </font>
    <font>
      <b/>
      <sz val="10"/>
      <color rgb="FFFF00FF"/>
      <name val="맑은 고딕"/>
      <family val="3"/>
      <charset val="129"/>
    </font>
    <font>
      <b/>
      <sz val="10"/>
      <color rgb="FFFF3300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b/>
      <u/>
      <sz val="10"/>
      <color rgb="FFFF0000"/>
      <name val="맑은 고딕"/>
      <family val="3"/>
      <charset val="129"/>
    </font>
    <font>
      <sz val="10"/>
      <color rgb="FF5C5C5C"/>
      <name val="맑은 고딕"/>
      <family val="2"/>
      <charset val="129"/>
      <scheme val="minor"/>
    </font>
    <font>
      <b/>
      <sz val="10"/>
      <color theme="5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b/>
      <strike/>
      <sz val="10"/>
      <color rgb="FFFF0000"/>
      <name val="맑은 고딕"/>
      <family val="3"/>
      <charset val="129"/>
      <scheme val="minor"/>
    </font>
    <font>
      <b/>
      <strike/>
      <sz val="10"/>
      <color rgb="FFFF0000"/>
      <name val="맑은 고딕"/>
      <family val="3"/>
      <charset val="129"/>
    </font>
    <font>
      <strike/>
      <sz val="10"/>
      <color rgb="FFFF0000"/>
      <name val="맑은 고딕"/>
      <family val="3"/>
      <charset val="129"/>
    </font>
    <font>
      <strike/>
      <sz val="10"/>
      <color rgb="FFFF0000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9999FF"/>
        <bgColor rgb="FF9999FF"/>
      </patternFill>
    </fill>
    <fill>
      <patternFill patternType="solid">
        <fgColor rgb="FFCC99FF"/>
        <bgColor rgb="FFCC99FF"/>
      </patternFill>
    </fill>
    <fill>
      <patternFill patternType="solid">
        <fgColor rgb="FFDAEEF3"/>
        <bgColor rgb="FFDAEEF3"/>
      </patternFill>
    </fill>
    <fill>
      <patternFill patternType="solid">
        <fgColor rgb="FFFF99FF"/>
        <bgColor rgb="FFFF99FF"/>
      </patternFill>
    </fill>
    <fill>
      <patternFill patternType="solid">
        <fgColor rgb="FFFFF2CC"/>
        <bgColor rgb="FFFFF2CC"/>
      </patternFill>
    </fill>
    <fill>
      <patternFill patternType="solid">
        <fgColor rgb="FFFF9933"/>
        <bgColor rgb="FFFF9933"/>
      </patternFill>
    </fill>
    <fill>
      <patternFill patternType="solid">
        <fgColor rgb="FFFFCCCC"/>
        <bgColor rgb="FFFFCCCC"/>
      </patternFill>
    </fill>
    <fill>
      <patternFill patternType="solid">
        <fgColor rgb="FFFFCC99"/>
        <bgColor rgb="FFFFCC99"/>
      </patternFill>
    </fill>
    <fill>
      <patternFill patternType="solid">
        <fgColor rgb="FFC6E0B4"/>
        <bgColor rgb="FFC6E0B4"/>
      </patternFill>
    </fill>
    <fill>
      <patternFill patternType="solid">
        <fgColor rgb="FFD8E4BC"/>
        <bgColor rgb="FFD8E4BC"/>
      </patternFill>
    </fill>
    <fill>
      <patternFill patternType="solid">
        <fgColor rgb="FFB8CCE4"/>
        <bgColor rgb="FFB8CCE4"/>
      </patternFill>
    </fill>
    <fill>
      <patternFill patternType="solid">
        <fgColor rgb="FFCCC0DA"/>
        <bgColor rgb="FFCCC0DA"/>
      </patternFill>
    </fill>
    <fill>
      <patternFill patternType="solid">
        <fgColor rgb="FFE6B8B7"/>
        <bgColor rgb="FFE6B8B7"/>
      </patternFill>
    </fill>
    <fill>
      <patternFill patternType="solid">
        <f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4E7EB"/>
      </patternFill>
    </fill>
    <fill>
      <patternFill patternType="solid">
        <fgColor rgb="FFFAFAFA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rgb="FF9BC2E6"/>
      </patternFill>
    </fill>
    <fill>
      <patternFill patternType="solid">
        <fgColor theme="9" tint="0.59999389629810485"/>
        <bgColor rgb="FF9BC2E6"/>
      </patternFill>
    </fill>
    <fill>
      <patternFill patternType="solid">
        <fgColor theme="4" tint="0.59999389629810485"/>
        <bgColor rgb="FF9BC2E6"/>
      </patternFill>
    </fill>
    <fill>
      <patternFill patternType="solid">
        <fgColor theme="0" tint="-0.14999847407452621"/>
        <bgColor rgb="FF9BC2E6"/>
      </patternFill>
    </fill>
    <fill>
      <patternFill patternType="solid">
        <fgColor rgb="FFEBF1D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DAEEF3"/>
      </patternFill>
    </fill>
    <fill>
      <patternFill patternType="solid">
        <fgColor rgb="FFFFFF00"/>
        <bgColor rgb="FFEBF1DE"/>
      </patternFill>
    </fill>
    <fill>
      <patternFill patternType="solid">
        <fgColor rgb="FFF4B084"/>
        <bgColor rgb="FFF4B08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DAEEF3"/>
      </patternFill>
    </fill>
    <fill>
      <patternFill patternType="solid">
        <fgColor rgb="FFDAEEF3"/>
        <bgColor rgb="FFEBF1DE"/>
      </patternFill>
    </fill>
    <fill>
      <patternFill patternType="solid">
        <fgColor rgb="FFF2DCDB"/>
        <bgColor indexed="64"/>
      </patternFill>
    </fill>
    <fill>
      <patternFill patternType="solid">
        <fgColor theme="0" tint="-0.14999847407452621"/>
        <bgColor rgb="FFDAEEF3"/>
      </patternFill>
    </fill>
    <fill>
      <patternFill patternType="solid">
        <fgColor rgb="FFEBF1DE"/>
        <bgColor rgb="FFDAEEF3"/>
      </patternFill>
    </fill>
    <fill>
      <patternFill patternType="solid">
        <fgColor rgb="FFBDD7E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F4B084"/>
      </patternFill>
    </fill>
    <fill>
      <patternFill patternType="solid">
        <fgColor theme="0" tint="-0.14999847407452621"/>
        <bgColor rgb="FFEBF1DE"/>
      </patternFill>
    </fill>
    <fill>
      <patternFill patternType="solid">
        <fgColor theme="6" tint="0.79998168889431442"/>
        <bgColor indexed="64"/>
      </patternFill>
    </fill>
  </fills>
  <borders count="8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0" tint="-0.499984740745262"/>
      </right>
      <top style="double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ashed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dashed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ashed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/>
      <diagonal/>
    </border>
    <border>
      <left/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0" tint="-0.499984740745262"/>
      </top>
      <bottom style="dashed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dashed">
        <color theme="0" tint="-0.499984740745262"/>
      </bottom>
      <diagonal/>
    </border>
    <border>
      <left/>
      <right style="thin">
        <color theme="0" tint="-0.499984740745262"/>
      </right>
      <top style="dashed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dashed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double">
        <color theme="0" tint="-0.499984740745262"/>
      </top>
      <bottom/>
      <diagonal/>
    </border>
    <border>
      <left style="thin">
        <color theme="0" tint="-0.499984740745262"/>
      </left>
      <right/>
      <top style="double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/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/>
      <top style="dashed">
        <color theme="0" tint="-0.499984740745262"/>
      </top>
      <bottom/>
      <diagonal/>
    </border>
    <border>
      <left style="thin">
        <color theme="0" tint="-0.499984740745262"/>
      </left>
      <right/>
      <top style="thick">
        <color theme="0" tint="-0.499984740745262"/>
      </top>
      <bottom style="dashed">
        <color theme="0" tint="-0.499984740745262"/>
      </bottom>
      <diagonal/>
    </border>
    <border>
      <left/>
      <right style="thin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rgb="FF6E7786"/>
      </left>
      <right style="thin">
        <color rgb="FFBCC0C8"/>
      </right>
      <top style="thin">
        <color rgb="FF6E7786"/>
      </top>
      <bottom style="thin">
        <color rgb="FFBCC0C8"/>
      </bottom>
      <diagonal/>
    </border>
    <border>
      <left/>
      <right style="thin">
        <color rgb="FFBCC0C8"/>
      </right>
      <top style="thin">
        <color rgb="FF6E7786"/>
      </top>
      <bottom style="thin">
        <color rgb="FFBCC0C8"/>
      </bottom>
      <diagonal/>
    </border>
    <border>
      <left style="thin">
        <color rgb="FF6E7786"/>
      </left>
      <right style="thin">
        <color rgb="FFD2D5DA"/>
      </right>
      <top/>
      <bottom style="thin">
        <color rgb="FFD2D5DA"/>
      </bottom>
      <diagonal/>
    </border>
    <border>
      <left/>
      <right style="thin">
        <color rgb="FFD2D5DA"/>
      </right>
      <top/>
      <bottom style="thin">
        <color rgb="FFD2D5DA"/>
      </bottom>
      <diagonal/>
    </border>
    <border>
      <left/>
      <right/>
      <top style="dashed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double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theme="0" tint="-0.499984740745262"/>
      </bottom>
      <diagonal/>
    </border>
    <border>
      <left/>
      <right style="double">
        <color theme="0" tint="-0.499984740745262"/>
      </right>
      <top/>
      <bottom/>
      <diagonal/>
    </border>
    <border>
      <left style="thin">
        <color theme="0" tint="-0.499984740745262"/>
      </left>
      <right style="double">
        <color theme="0" tint="-0.499984740745262"/>
      </right>
      <top style="double">
        <color theme="0" tint="-0.499984740745262"/>
      </top>
      <bottom/>
      <diagonal/>
    </border>
    <border>
      <left style="thin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/>
      <right style="thin">
        <color theme="0" tint="-0.499984740745262"/>
      </right>
      <top/>
      <bottom style="double">
        <color theme="0" tint="-0.499984740745262"/>
      </bottom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dashed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dashed">
        <color theme="0" tint="-0.499984740745262"/>
      </top>
      <bottom/>
      <diagonal/>
    </border>
    <border>
      <left style="thin">
        <color theme="0" tint="-0.499984740745262"/>
      </left>
      <right/>
      <top/>
      <bottom style="dashed">
        <color theme="0" tint="-0.4999847407452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double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/>
      <right style="double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/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6E7786"/>
      </left>
      <right style="thin">
        <color rgb="FFD2D5DA"/>
      </right>
      <top/>
      <bottom style="thin">
        <color rgb="FF6E7786"/>
      </bottom>
      <diagonal/>
    </border>
    <border>
      <left/>
      <right style="thin">
        <color rgb="FFD2D5DA"/>
      </right>
      <top/>
      <bottom style="thin">
        <color rgb="FF6E7786"/>
      </bottom>
      <diagonal/>
    </border>
    <border>
      <left style="thin">
        <color theme="0" tint="-0.499984740745262"/>
      </left>
      <right/>
      <top/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ck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/>
      <top style="dashed">
        <color theme="0" tint="-0.499984740745262"/>
      </top>
      <bottom style="double">
        <color theme="0" tint="-0.499984740745262"/>
      </bottom>
      <diagonal/>
    </border>
    <border>
      <left/>
      <right/>
      <top style="thick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ashed">
        <color theme="0" tint="-0.499984740745262"/>
      </top>
      <bottom style="double">
        <color theme="0" tint="-0.499984740745262"/>
      </bottom>
      <diagonal/>
    </border>
  </borders>
  <cellStyleXfs count="4">
    <xf numFmtId="0" fontId="0" fillId="0" borderId="0">
      <alignment vertical="center"/>
    </xf>
    <xf numFmtId="9" fontId="171" fillId="0" borderId="0" applyFont="0" applyFill="0" applyBorder="0" applyAlignment="0" applyProtection="0">
      <alignment vertical="center"/>
    </xf>
    <xf numFmtId="0" fontId="186" fillId="0" borderId="0">
      <alignment vertical="center"/>
    </xf>
    <xf numFmtId="0" fontId="198" fillId="0" borderId="0"/>
  </cellStyleXfs>
  <cellXfs count="1730">
    <xf numFmtId="0" fontId="0" fillId="0" borderId="0" xfId="0">
      <alignment vertical="center"/>
    </xf>
    <xf numFmtId="0" fontId="163" fillId="2" borderId="1" xfId="0" applyFont="1" applyFill="1" applyBorder="1" applyAlignment="1">
      <alignment horizontal="center" vertical="center" wrapText="1"/>
    </xf>
    <xf numFmtId="0" fontId="163" fillId="3" borderId="1" xfId="0" applyFont="1" applyFill="1" applyBorder="1" applyAlignment="1">
      <alignment horizontal="center" vertical="center" wrapText="1"/>
    </xf>
    <xf numFmtId="0" fontId="163" fillId="4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163" fillId="6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top" wrapText="1"/>
    </xf>
    <xf numFmtId="0" fontId="163" fillId="7" borderId="1" xfId="0" applyFont="1" applyFill="1" applyBorder="1" applyAlignment="1">
      <alignment horizontal="center" vertical="center" wrapText="1"/>
    </xf>
    <xf numFmtId="0" fontId="163" fillId="8" borderId="1" xfId="0" applyFont="1" applyFill="1" applyBorder="1" applyAlignment="1">
      <alignment horizontal="center" vertical="center" wrapText="1"/>
    </xf>
    <xf numFmtId="0" fontId="163" fillId="9" borderId="1" xfId="0" applyFont="1" applyFill="1" applyBorder="1" applyAlignment="1">
      <alignment horizontal="center" vertical="center" wrapText="1"/>
    </xf>
    <xf numFmtId="0" fontId="167" fillId="0" borderId="0" xfId="0" applyFont="1" applyAlignment="1"/>
    <xf numFmtId="0" fontId="163" fillId="10" borderId="1" xfId="0" applyFont="1" applyFill="1" applyBorder="1" applyAlignment="1">
      <alignment horizontal="center" vertical="center" wrapText="1"/>
    </xf>
    <xf numFmtId="0" fontId="163" fillId="11" borderId="1" xfId="0" applyFont="1" applyFill="1" applyBorder="1" applyAlignment="1">
      <alignment horizontal="center" vertical="center" wrapText="1"/>
    </xf>
    <xf numFmtId="0" fontId="163" fillId="12" borderId="1" xfId="0" applyFont="1" applyFill="1" applyBorder="1" applyAlignment="1">
      <alignment horizontal="center" vertical="center" wrapText="1"/>
    </xf>
    <xf numFmtId="0" fontId="163" fillId="13" borderId="1" xfId="0" applyFont="1" applyFill="1" applyBorder="1" applyAlignment="1">
      <alignment horizontal="center" vertical="center" wrapText="1"/>
    </xf>
    <xf numFmtId="0" fontId="163" fillId="14" borderId="1" xfId="0" applyFont="1" applyFill="1" applyBorder="1" applyAlignment="1">
      <alignment horizontal="center" vertical="center" wrapText="1"/>
    </xf>
    <xf numFmtId="0" fontId="163" fillId="15" borderId="1" xfId="0" applyFont="1" applyFill="1" applyBorder="1" applyAlignment="1">
      <alignment horizontal="center" vertical="center" wrapText="1"/>
    </xf>
    <xf numFmtId="0" fontId="172" fillId="0" borderId="0" xfId="0" applyFont="1" applyAlignment="1">
      <alignment vertical="center" wrapText="1"/>
    </xf>
    <xf numFmtId="0" fontId="163" fillId="16" borderId="1" xfId="0" applyFont="1" applyFill="1" applyBorder="1" applyAlignment="1">
      <alignment horizontal="center" vertical="center" wrapText="1"/>
    </xf>
    <xf numFmtId="0" fontId="167" fillId="0" borderId="0" xfId="0" applyFont="1" applyAlignment="1">
      <alignment vertical="center" wrapText="1"/>
    </xf>
    <xf numFmtId="0" fontId="165" fillId="12" borderId="1" xfId="0" applyFont="1" applyFill="1" applyBorder="1" applyAlignment="1">
      <alignment horizontal="center" vertical="center" wrapText="1"/>
    </xf>
    <xf numFmtId="0" fontId="173" fillId="0" borderId="0" xfId="0" applyFont="1">
      <alignment vertical="center"/>
    </xf>
    <xf numFmtId="0" fontId="172" fillId="0" borderId="0" xfId="0" applyFont="1" applyAlignment="1">
      <alignment horizontal="center" vertical="center" wrapText="1"/>
    </xf>
    <xf numFmtId="0" fontId="168" fillId="0" borderId="0" xfId="0" applyFont="1" applyAlignment="1">
      <alignment horizontal="center" vertical="center"/>
    </xf>
    <xf numFmtId="0" fontId="167" fillId="0" borderId="0" xfId="0" applyFont="1">
      <alignment vertical="center"/>
    </xf>
    <xf numFmtId="0" fontId="167" fillId="0" borderId="0" xfId="0" applyFont="1" applyAlignment="1">
      <alignment horizontal="center" vertical="center"/>
    </xf>
    <xf numFmtId="0" fontId="175" fillId="0" borderId="0" xfId="0" applyFont="1" applyAlignment="1">
      <alignment horizontal="center" vertical="center"/>
    </xf>
    <xf numFmtId="0" fontId="168" fillId="0" borderId="4" xfId="0" applyFont="1" applyBorder="1" applyAlignment="1">
      <alignment horizontal="center" vertical="center"/>
    </xf>
    <xf numFmtId="0" fontId="170" fillId="0" borderId="0" xfId="0" applyFont="1" applyAlignment="1">
      <alignment horizontal="center" vertical="center"/>
    </xf>
    <xf numFmtId="0" fontId="170" fillId="0" borderId="0" xfId="0" applyFont="1" applyAlignment="1">
      <alignment horizontal="center" vertical="center" wrapText="1"/>
    </xf>
    <xf numFmtId="0" fontId="168" fillId="0" borderId="0" xfId="0" applyFont="1" applyAlignment="1">
      <alignment horizontal="center" vertical="center" wrapText="1"/>
    </xf>
    <xf numFmtId="0" fontId="168" fillId="0" borderId="4" xfId="0" applyFont="1" applyBorder="1" applyAlignment="1">
      <alignment horizontal="center" vertical="center" wrapText="1"/>
    </xf>
    <xf numFmtId="0" fontId="170" fillId="0" borderId="0" xfId="0" applyFont="1" applyBorder="1" applyAlignment="1">
      <alignment horizontal="center" vertical="center" wrapText="1"/>
    </xf>
    <xf numFmtId="9" fontId="170" fillId="0" borderId="0" xfId="1" applyFont="1" applyBorder="1" applyAlignment="1">
      <alignment horizontal="center" vertical="center" wrapText="1"/>
    </xf>
    <xf numFmtId="0" fontId="172" fillId="0" borderId="0" xfId="0" applyFont="1" applyAlignment="1">
      <alignment horizontal="center" vertical="center"/>
    </xf>
    <xf numFmtId="0" fontId="168" fillId="17" borderId="8" xfId="0" applyFont="1" applyFill="1" applyBorder="1" applyAlignment="1">
      <alignment horizontal="center" vertical="center"/>
    </xf>
    <xf numFmtId="0" fontId="168" fillId="17" borderId="9" xfId="0" applyFont="1" applyFill="1" applyBorder="1" applyAlignment="1">
      <alignment horizontal="center" vertical="center"/>
    </xf>
    <xf numFmtId="0" fontId="176" fillId="0" borderId="0" xfId="0" applyFont="1" applyAlignment="1">
      <alignment horizontal="center" vertical="center"/>
    </xf>
    <xf numFmtId="0" fontId="165" fillId="0" borderId="10" xfId="0" applyFont="1" applyBorder="1" applyAlignment="1">
      <alignment horizontal="center" vertical="center" wrapText="1"/>
    </xf>
    <xf numFmtId="0" fontId="165" fillId="0" borderId="3" xfId="0" applyFont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177" fillId="0" borderId="4" xfId="0" applyFont="1" applyBorder="1" applyAlignment="1">
      <alignment horizontal="center" vertical="center"/>
    </xf>
    <xf numFmtId="0" fontId="177" fillId="0" borderId="0" xfId="0" applyFont="1" applyAlignment="1">
      <alignment horizontal="center" vertical="center"/>
    </xf>
    <xf numFmtId="0" fontId="16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72" fillId="0" borderId="0" xfId="0" applyFont="1">
      <alignment vertical="center"/>
    </xf>
    <xf numFmtId="0" fontId="179" fillId="0" borderId="0" xfId="0" applyFont="1" applyAlignment="1">
      <alignment horizontal="center" vertical="center"/>
    </xf>
    <xf numFmtId="0" fontId="180" fillId="0" borderId="0" xfId="0" applyFont="1" applyAlignment="1">
      <alignment horizontal="center" vertical="center"/>
    </xf>
    <xf numFmtId="0" fontId="168" fillId="0" borderId="7" xfId="0" applyFont="1" applyBorder="1" applyAlignment="1">
      <alignment horizontal="center" vertical="center"/>
    </xf>
    <xf numFmtId="0" fontId="164" fillId="5" borderId="1" xfId="0" applyFont="1" applyFill="1" applyBorder="1" applyAlignment="1">
      <alignment horizontal="center" vertical="center" wrapText="1"/>
    </xf>
    <xf numFmtId="0" fontId="177" fillId="0" borderId="7" xfId="0" applyFont="1" applyBorder="1" applyAlignment="1">
      <alignment horizontal="center" vertical="center"/>
    </xf>
    <xf numFmtId="0" fontId="16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81" fillId="0" borderId="0" xfId="0" applyFont="1" applyAlignment="1">
      <alignment horizontal="center" vertical="center" wrapText="1"/>
    </xf>
    <xf numFmtId="0" fontId="169" fillId="0" borderId="0" xfId="0" applyFont="1" applyAlignment="1">
      <alignment horizontal="center" vertical="center" wrapText="1"/>
    </xf>
    <xf numFmtId="0" fontId="165" fillId="7" borderId="5" xfId="0" applyFont="1" applyFill="1" applyBorder="1" applyAlignment="1">
      <alignment horizontal="center" vertical="center" wrapText="1"/>
    </xf>
    <xf numFmtId="0" fontId="165" fillId="2" borderId="5" xfId="0" applyFont="1" applyFill="1" applyBorder="1" applyAlignment="1">
      <alignment horizontal="center" vertical="center" wrapText="1"/>
    </xf>
    <xf numFmtId="0" fontId="182" fillId="20" borderId="0" xfId="0" applyFont="1" applyFill="1" applyAlignment="1">
      <alignment horizontal="center" vertical="center"/>
    </xf>
    <xf numFmtId="0" fontId="170" fillId="22" borderId="0" xfId="0" applyFont="1" applyFill="1" applyAlignment="1">
      <alignment horizontal="center" vertical="center"/>
    </xf>
    <xf numFmtId="0" fontId="172" fillId="0" borderId="0" xfId="0" applyFont="1" applyAlignment="1">
      <alignment horizontal="left" vertical="center"/>
    </xf>
    <xf numFmtId="0" fontId="163" fillId="5" borderId="1" xfId="0" applyFont="1" applyFill="1" applyBorder="1" applyAlignment="1">
      <alignment horizontal="center" vertical="center" wrapText="1"/>
    </xf>
    <xf numFmtId="0" fontId="165" fillId="0" borderId="2" xfId="0" applyFont="1" applyFill="1" applyBorder="1" applyAlignment="1">
      <alignment horizontal="center" vertical="center" wrapText="1"/>
    </xf>
    <xf numFmtId="0" fontId="184" fillId="0" borderId="0" xfId="0" applyFont="1" applyAlignment="1">
      <alignment horizontal="center" vertical="center" wrapText="1"/>
    </xf>
    <xf numFmtId="0" fontId="175" fillId="0" borderId="0" xfId="0" applyFont="1" applyAlignment="1">
      <alignment horizontal="center" vertical="center" wrapText="1"/>
    </xf>
    <xf numFmtId="176" fontId="172" fillId="0" borderId="0" xfId="1" applyNumberFormat="1" applyFont="1" applyAlignment="1">
      <alignment horizontal="center" vertical="center"/>
    </xf>
    <xf numFmtId="0" fontId="172" fillId="0" borderId="14" xfId="0" applyFont="1" applyBorder="1" applyAlignment="1">
      <alignment horizontal="center" vertical="center"/>
    </xf>
    <xf numFmtId="0" fontId="172" fillId="0" borderId="15" xfId="0" applyFont="1" applyBorder="1" applyAlignment="1">
      <alignment horizontal="center" vertical="center"/>
    </xf>
    <xf numFmtId="0" fontId="168" fillId="0" borderId="14" xfId="0" applyFont="1" applyBorder="1" applyAlignment="1">
      <alignment horizontal="center" vertical="center"/>
    </xf>
    <xf numFmtId="0" fontId="168" fillId="0" borderId="15" xfId="0" applyFont="1" applyBorder="1" applyAlignment="1">
      <alignment horizontal="center" vertical="center"/>
    </xf>
    <xf numFmtId="0" fontId="178" fillId="0" borderId="16" xfId="0" applyFont="1" applyBorder="1" applyAlignment="1">
      <alignment horizontal="center" vertical="center"/>
    </xf>
    <xf numFmtId="0" fontId="179" fillId="0" borderId="16" xfId="0" applyFont="1" applyBorder="1" applyAlignment="1">
      <alignment horizontal="center" vertical="center"/>
    </xf>
    <xf numFmtId="0" fontId="168" fillId="0" borderId="18" xfId="0" applyFont="1" applyBorder="1" applyAlignment="1">
      <alignment horizontal="center" vertical="center"/>
    </xf>
    <xf numFmtId="0" fontId="172" fillId="0" borderId="18" xfId="0" applyFont="1" applyBorder="1" applyAlignment="1">
      <alignment horizontal="center" vertical="center"/>
    </xf>
    <xf numFmtId="0" fontId="178" fillId="0" borderId="20" xfId="0" applyFont="1" applyBorder="1" applyAlignment="1">
      <alignment horizontal="center" vertical="center"/>
    </xf>
    <xf numFmtId="0" fontId="179" fillId="0" borderId="20" xfId="0" applyFont="1" applyBorder="1" applyAlignment="1">
      <alignment horizontal="center" vertical="center"/>
    </xf>
    <xf numFmtId="0" fontId="168" fillId="0" borderId="20" xfId="0" applyFont="1" applyBorder="1" applyAlignment="1">
      <alignment horizontal="center" vertical="center"/>
    </xf>
    <xf numFmtId="0" fontId="172" fillId="0" borderId="20" xfId="0" applyFont="1" applyBorder="1" applyAlignment="1">
      <alignment horizontal="center" vertical="center"/>
    </xf>
    <xf numFmtId="0" fontId="168" fillId="0" borderId="8" xfId="0" applyFont="1" applyBorder="1" applyAlignment="1">
      <alignment horizontal="center" vertical="center"/>
    </xf>
    <xf numFmtId="0" fontId="172" fillId="0" borderId="8" xfId="0" applyFont="1" applyBorder="1" applyAlignment="1">
      <alignment horizontal="center" vertical="center"/>
    </xf>
    <xf numFmtId="0" fontId="168" fillId="18" borderId="23" xfId="0" applyFont="1" applyFill="1" applyBorder="1" applyAlignment="1">
      <alignment horizontal="center" vertical="center"/>
    </xf>
    <xf numFmtId="0" fontId="168" fillId="19" borderId="23" xfId="0" applyFont="1" applyFill="1" applyBorder="1" applyAlignment="1">
      <alignment horizontal="center" vertical="center"/>
    </xf>
    <xf numFmtId="0" fontId="168" fillId="0" borderId="25" xfId="0" applyFont="1" applyBorder="1" applyAlignment="1">
      <alignment horizontal="center" vertical="center"/>
    </xf>
    <xf numFmtId="0" fontId="172" fillId="0" borderId="25" xfId="0" applyFont="1" applyBorder="1" applyAlignment="1">
      <alignment horizontal="center" vertical="center"/>
    </xf>
    <xf numFmtId="0" fontId="172" fillId="0" borderId="26" xfId="0" applyFont="1" applyBorder="1" applyAlignment="1">
      <alignment horizontal="center" vertical="center"/>
    </xf>
    <xf numFmtId="0" fontId="172" fillId="0" borderId="27" xfId="0" applyFont="1" applyBorder="1" applyAlignment="1">
      <alignment horizontal="center" vertical="center"/>
    </xf>
    <xf numFmtId="0" fontId="172" fillId="0" borderId="28" xfId="0" applyFont="1" applyBorder="1" applyAlignment="1">
      <alignment horizontal="center" vertical="center"/>
    </xf>
    <xf numFmtId="0" fontId="172" fillId="0" borderId="29" xfId="0" applyFont="1" applyBorder="1" applyAlignment="1">
      <alignment horizontal="center" vertical="center"/>
    </xf>
    <xf numFmtId="0" fontId="172" fillId="0" borderId="31" xfId="0" applyFont="1" applyBorder="1" applyAlignment="1">
      <alignment horizontal="center" vertical="center"/>
    </xf>
    <xf numFmtId="0" fontId="172" fillId="0" borderId="32" xfId="0" applyFont="1" applyBorder="1" applyAlignment="1">
      <alignment horizontal="center" vertical="center"/>
    </xf>
    <xf numFmtId="0" fontId="179" fillId="0" borderId="33" xfId="0" applyFont="1" applyBorder="1" applyAlignment="1">
      <alignment horizontal="center" vertical="center"/>
    </xf>
    <xf numFmtId="0" fontId="179" fillId="0" borderId="29" xfId="0" applyFont="1" applyBorder="1" applyAlignment="1">
      <alignment horizontal="center" vertical="center"/>
    </xf>
    <xf numFmtId="0" fontId="172" fillId="0" borderId="9" xfId="0" applyFont="1" applyBorder="1" applyAlignment="1">
      <alignment horizontal="center" vertical="center"/>
    </xf>
    <xf numFmtId="0" fontId="168" fillId="19" borderId="30" xfId="0" applyFont="1" applyFill="1" applyBorder="1" applyAlignment="1">
      <alignment horizontal="center" vertical="center"/>
    </xf>
    <xf numFmtId="0" fontId="172" fillId="0" borderId="34" xfId="0" applyFont="1" applyBorder="1" applyAlignment="1">
      <alignment horizontal="center" vertical="center"/>
    </xf>
    <xf numFmtId="0" fontId="168" fillId="18" borderId="30" xfId="0" applyFont="1" applyFill="1" applyBorder="1" applyAlignment="1">
      <alignment horizontal="center" vertical="center"/>
    </xf>
    <xf numFmtId="0" fontId="172" fillId="0" borderId="18" xfId="0" applyFont="1" applyFill="1" applyBorder="1" applyAlignment="1">
      <alignment horizontal="center" vertical="center"/>
    </xf>
    <xf numFmtId="0" fontId="168" fillId="19" borderId="4" xfId="0" applyFont="1" applyFill="1" applyBorder="1" applyAlignment="1">
      <alignment horizontal="center" vertical="center"/>
    </xf>
    <xf numFmtId="0" fontId="188" fillId="24" borderId="36" xfId="2" applyFont="1" applyFill="1" applyBorder="1" applyAlignment="1">
      <alignment horizontal="center" vertical="center" wrapText="1"/>
    </xf>
    <xf numFmtId="0" fontId="188" fillId="24" borderId="37" xfId="2" applyFont="1" applyFill="1" applyBorder="1" applyAlignment="1">
      <alignment horizontal="center" vertical="center" wrapText="1"/>
    </xf>
    <xf numFmtId="0" fontId="186" fillId="0" borderId="0" xfId="2">
      <alignment vertical="center"/>
    </xf>
    <xf numFmtId="0" fontId="186" fillId="19" borderId="0" xfId="2" applyFill="1" applyAlignment="1">
      <alignment horizontal="center" vertical="center"/>
    </xf>
    <xf numFmtId="0" fontId="186" fillId="19" borderId="0" xfId="2" applyFont="1" applyFill="1" applyAlignment="1">
      <alignment horizontal="center" vertical="center" wrapText="1"/>
    </xf>
    <xf numFmtId="0" fontId="167" fillId="0" borderId="0" xfId="0" applyFont="1" applyAlignment="1">
      <alignment horizontal="center" vertical="center" wrapText="1"/>
    </xf>
    <xf numFmtId="0" fontId="168" fillId="17" borderId="4" xfId="0" applyFont="1" applyFill="1" applyBorder="1" applyAlignment="1">
      <alignment horizontal="center" vertical="center" wrapText="1"/>
    </xf>
    <xf numFmtId="0" fontId="172" fillId="0" borderId="27" xfId="0" applyFont="1" applyFill="1" applyBorder="1" applyAlignment="1">
      <alignment horizontal="center" vertical="center"/>
    </xf>
    <xf numFmtId="0" fontId="168" fillId="18" borderId="23" xfId="0" applyFont="1" applyFill="1" applyBorder="1" applyAlignment="1">
      <alignment horizontal="center" vertical="center"/>
    </xf>
    <xf numFmtId="0" fontId="168" fillId="17" borderId="8" xfId="0" applyFont="1" applyFill="1" applyBorder="1" applyAlignment="1">
      <alignment horizontal="center" vertical="center"/>
    </xf>
    <xf numFmtId="0" fontId="168" fillId="19" borderId="23" xfId="0" applyFont="1" applyFill="1" applyBorder="1" applyAlignment="1">
      <alignment horizontal="center" vertical="center"/>
    </xf>
    <xf numFmtId="0" fontId="172" fillId="0" borderId="4" xfId="0" applyFont="1" applyBorder="1" applyAlignment="1">
      <alignment horizontal="center" vertical="center"/>
    </xf>
    <xf numFmtId="0" fontId="172" fillId="0" borderId="42" xfId="0" applyFont="1" applyBorder="1" applyAlignment="1">
      <alignment horizontal="center" vertical="center"/>
    </xf>
    <xf numFmtId="0" fontId="168" fillId="19" borderId="7" xfId="0" applyFont="1" applyFill="1" applyBorder="1" applyAlignment="1">
      <alignment horizontal="center" vertical="center"/>
    </xf>
    <xf numFmtId="0" fontId="168" fillId="19" borderId="8" xfId="0" applyFont="1" applyFill="1" applyBorder="1" applyAlignment="1">
      <alignment horizontal="center" vertical="center"/>
    </xf>
    <xf numFmtId="0" fontId="168" fillId="19" borderId="9" xfId="0" applyFont="1" applyFill="1" applyBorder="1" applyAlignment="1">
      <alignment horizontal="center" vertical="center"/>
    </xf>
    <xf numFmtId="0" fontId="172" fillId="0" borderId="44" xfId="0" applyFont="1" applyBorder="1" applyAlignment="1">
      <alignment horizontal="center" vertical="center"/>
    </xf>
    <xf numFmtId="0" fontId="172" fillId="0" borderId="45" xfId="0" applyFont="1" applyBorder="1" applyAlignment="1">
      <alignment horizontal="center" vertical="center"/>
    </xf>
    <xf numFmtId="0" fontId="172" fillId="0" borderId="47" xfId="0" applyFont="1" applyBorder="1" applyAlignment="1">
      <alignment horizontal="center" vertical="center"/>
    </xf>
    <xf numFmtId="0" fontId="172" fillId="0" borderId="48" xfId="0" applyFont="1" applyBorder="1" applyAlignment="1">
      <alignment horizontal="center" vertical="center"/>
    </xf>
    <xf numFmtId="0" fontId="168" fillId="0" borderId="30" xfId="0" applyFont="1" applyBorder="1" applyAlignment="1">
      <alignment horizontal="center" vertical="center"/>
    </xf>
    <xf numFmtId="0" fontId="168" fillId="0" borderId="0" xfId="0" applyFont="1">
      <alignment vertical="center"/>
    </xf>
    <xf numFmtId="0" fontId="172" fillId="0" borderId="43" xfId="0" applyFont="1" applyBorder="1" applyAlignment="1">
      <alignment horizontal="center" vertical="center"/>
    </xf>
    <xf numFmtId="0" fontId="172" fillId="0" borderId="6" xfId="0" applyFont="1" applyBorder="1" applyAlignment="1">
      <alignment horizontal="center" vertical="center"/>
    </xf>
    <xf numFmtId="0" fontId="172" fillId="0" borderId="46" xfId="0" applyFont="1" applyBorder="1" applyAlignment="1">
      <alignment horizontal="center" vertical="center"/>
    </xf>
    <xf numFmtId="0" fontId="168" fillId="19" borderId="49" xfId="0" applyFont="1" applyFill="1" applyBorder="1" applyAlignment="1">
      <alignment horizontal="center" vertical="center"/>
    </xf>
    <xf numFmtId="0" fontId="168" fillId="0" borderId="50" xfId="0" applyFont="1" applyBorder="1" applyAlignment="1">
      <alignment horizontal="center" vertical="center"/>
    </xf>
    <xf numFmtId="0" fontId="168" fillId="0" borderId="51" xfId="0" applyFont="1" applyBorder="1" applyAlignment="1">
      <alignment horizontal="center" vertical="center"/>
    </xf>
    <xf numFmtId="0" fontId="168" fillId="0" borderId="52" xfId="0" applyFont="1" applyBorder="1" applyAlignment="1">
      <alignment horizontal="center" vertical="center"/>
    </xf>
    <xf numFmtId="0" fontId="168" fillId="0" borderId="53" xfId="0" applyFont="1" applyBorder="1" applyAlignment="1">
      <alignment horizontal="center" vertical="center"/>
    </xf>
    <xf numFmtId="0" fontId="170" fillId="0" borderId="43" xfId="0" applyFont="1" applyBorder="1" applyAlignment="1">
      <alignment horizontal="center" vertical="center"/>
    </xf>
    <xf numFmtId="0" fontId="170" fillId="0" borderId="6" xfId="0" applyFont="1" applyBorder="1" applyAlignment="1">
      <alignment horizontal="center" vertical="center"/>
    </xf>
    <xf numFmtId="0" fontId="170" fillId="0" borderId="46" xfId="0" applyFont="1" applyBorder="1" applyAlignment="1">
      <alignment horizontal="center" vertical="center"/>
    </xf>
    <xf numFmtId="0" fontId="168" fillId="18" borderId="7" xfId="0" applyFont="1" applyFill="1" applyBorder="1" applyAlignment="1">
      <alignment horizontal="center" vertical="center"/>
    </xf>
    <xf numFmtId="0" fontId="168" fillId="18" borderId="49" xfId="0" applyFont="1" applyFill="1" applyBorder="1" applyAlignment="1">
      <alignment horizontal="center" vertical="center"/>
    </xf>
    <xf numFmtId="0" fontId="168" fillId="18" borderId="8" xfId="0" applyFont="1" applyFill="1" applyBorder="1" applyAlignment="1">
      <alignment horizontal="center" vertical="center"/>
    </xf>
    <xf numFmtId="0" fontId="168" fillId="18" borderId="9" xfId="0" applyFont="1" applyFill="1" applyBorder="1" applyAlignment="1">
      <alignment horizontal="center" vertical="center"/>
    </xf>
    <xf numFmtId="177" fontId="172" fillId="0" borderId="18" xfId="0" applyNumberFormat="1" applyFont="1" applyBorder="1" applyAlignment="1">
      <alignment horizontal="center" vertical="center"/>
    </xf>
    <xf numFmtId="177" fontId="172" fillId="0" borderId="20" xfId="0" applyNumberFormat="1" applyFont="1" applyBorder="1" applyAlignment="1">
      <alignment horizontal="center" vertical="center"/>
    </xf>
    <xf numFmtId="0" fontId="185" fillId="0" borderId="0" xfId="0" applyFont="1">
      <alignment vertical="center"/>
    </xf>
    <xf numFmtId="0" fontId="168" fillId="17" borderId="8" xfId="0" applyFont="1" applyFill="1" applyBorder="1" applyAlignment="1">
      <alignment horizontal="center" vertical="center"/>
    </xf>
    <xf numFmtId="0" fontId="164" fillId="0" borderId="1" xfId="0" applyFont="1" applyBorder="1" applyAlignment="1">
      <alignment horizontal="left" vertical="center" wrapText="1"/>
    </xf>
    <xf numFmtId="0" fontId="168" fillId="18" borderId="23" xfId="0" applyFont="1" applyFill="1" applyBorder="1" applyAlignment="1">
      <alignment horizontal="center" vertical="center"/>
    </xf>
    <xf numFmtId="0" fontId="168" fillId="17" borderId="8" xfId="0" applyFont="1" applyFill="1" applyBorder="1" applyAlignment="1">
      <alignment horizontal="center" vertical="center"/>
    </xf>
    <xf numFmtId="0" fontId="181" fillId="26" borderId="0" xfId="0" applyFont="1" applyFill="1" applyAlignment="1">
      <alignment horizontal="center" vertical="center"/>
    </xf>
    <xf numFmtId="177" fontId="172" fillId="0" borderId="8" xfId="0" applyNumberFormat="1" applyFont="1" applyBorder="1" applyAlignment="1">
      <alignment horizontal="center" vertical="center"/>
    </xf>
    <xf numFmtId="0" fontId="172" fillId="0" borderId="7" xfId="0" applyFont="1" applyBorder="1" applyAlignment="1">
      <alignment horizontal="center" vertical="center"/>
    </xf>
    <xf numFmtId="0" fontId="168" fillId="0" borderId="0" xfId="0" applyFont="1" applyFill="1" applyBorder="1" applyAlignment="1">
      <alignment horizontal="center" vertical="center"/>
    </xf>
    <xf numFmtId="0" fontId="191" fillId="0" borderId="0" xfId="0" applyFont="1" applyFill="1" applyBorder="1" applyAlignment="1">
      <alignment horizontal="left" vertical="center"/>
    </xf>
    <xf numFmtId="0" fontId="172" fillId="0" borderId="8" xfId="0" applyFont="1" applyFill="1" applyBorder="1" applyAlignment="1">
      <alignment horizontal="center" vertical="center"/>
    </xf>
    <xf numFmtId="0" fontId="172" fillId="0" borderId="0" xfId="0" applyFont="1" applyFill="1" applyAlignment="1">
      <alignment horizontal="center" vertical="center"/>
    </xf>
    <xf numFmtId="0" fontId="172" fillId="0" borderId="15" xfId="0" applyFont="1" applyFill="1" applyBorder="1" applyAlignment="1">
      <alignment horizontal="center" vertical="center"/>
    </xf>
    <xf numFmtId="177" fontId="168" fillId="0" borderId="58" xfId="0" applyNumberFormat="1" applyFont="1" applyFill="1" applyBorder="1" applyAlignment="1">
      <alignment horizontal="center" vertical="center"/>
    </xf>
    <xf numFmtId="177" fontId="168" fillId="0" borderId="60" xfId="0" applyNumberFormat="1" applyFont="1" applyFill="1" applyBorder="1" applyAlignment="1">
      <alignment horizontal="center" vertical="center"/>
    </xf>
    <xf numFmtId="0" fontId="170" fillId="0" borderId="0" xfId="0" applyFont="1" applyFill="1" applyBorder="1" applyAlignment="1">
      <alignment horizontal="left" vertical="center"/>
    </xf>
    <xf numFmtId="0" fontId="170" fillId="0" borderId="0" xfId="0" applyFont="1" applyAlignment="1">
      <alignment horizontal="left" vertical="center"/>
    </xf>
    <xf numFmtId="0" fontId="172" fillId="0" borderId="20" xfId="0" applyFont="1" applyFill="1" applyBorder="1" applyAlignment="1">
      <alignment horizontal="center" vertical="center"/>
    </xf>
    <xf numFmtId="0" fontId="193" fillId="0" borderId="0" xfId="0" applyFont="1" applyAlignment="1">
      <alignment horizontal="left" vertical="center"/>
    </xf>
    <xf numFmtId="14" fontId="193" fillId="0" borderId="0" xfId="0" applyNumberFormat="1" applyFont="1" applyAlignment="1">
      <alignment horizontal="left" vertical="center"/>
    </xf>
    <xf numFmtId="14" fontId="193" fillId="0" borderId="0" xfId="0" applyNumberFormat="1" applyFont="1" applyAlignment="1">
      <alignment horizontal="center" vertical="center"/>
    </xf>
    <xf numFmtId="0" fontId="193" fillId="0" borderId="0" xfId="0" applyFont="1" applyAlignment="1">
      <alignment horizontal="center" vertical="center"/>
    </xf>
    <xf numFmtId="0" fontId="193" fillId="0" borderId="0" xfId="0" applyNumberFormat="1" applyFont="1" applyAlignment="1">
      <alignment horizontal="center" vertical="center"/>
    </xf>
    <xf numFmtId="0" fontId="194" fillId="0" borderId="59" xfId="0" applyFont="1" applyBorder="1" applyAlignment="1">
      <alignment horizontal="center" vertical="center"/>
    </xf>
    <xf numFmtId="0" fontId="175" fillId="0" borderId="59" xfId="0" applyFont="1" applyBorder="1" applyAlignment="1">
      <alignment horizontal="center" vertical="center"/>
    </xf>
    <xf numFmtId="0" fontId="175" fillId="0" borderId="32" xfId="0" applyFont="1" applyBorder="1" applyAlignment="1">
      <alignment horizontal="center" vertical="center"/>
    </xf>
    <xf numFmtId="0" fontId="172" fillId="0" borderId="32" xfId="0" applyFont="1" applyFill="1" applyBorder="1" applyAlignment="1">
      <alignment horizontal="center" vertical="center"/>
    </xf>
    <xf numFmtId="49" fontId="186" fillId="0" borderId="0" xfId="2" applyNumberFormat="1" applyAlignment="1">
      <alignment horizontal="center" vertical="center"/>
    </xf>
    <xf numFmtId="0" fontId="195" fillId="0" borderId="0" xfId="2" applyFont="1" applyAlignment="1">
      <alignment horizontal="center" vertical="center"/>
    </xf>
    <xf numFmtId="49" fontId="186" fillId="19" borderId="0" xfId="2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81" fillId="0" borderId="0" xfId="0" applyFont="1" applyAlignment="1">
      <alignment horizontal="center" vertical="center"/>
    </xf>
    <xf numFmtId="0" fontId="181" fillId="0" borderId="0" xfId="0" applyFont="1">
      <alignment vertical="center"/>
    </xf>
    <xf numFmtId="0" fontId="196" fillId="0" borderId="0" xfId="0" applyFont="1">
      <alignment vertical="center"/>
    </xf>
    <xf numFmtId="0" fontId="169" fillId="27" borderId="0" xfId="0" applyNumberFormat="1" applyFont="1" applyFill="1" applyAlignment="1">
      <alignment horizontal="center" vertical="center"/>
    </xf>
    <xf numFmtId="0" fontId="181" fillId="18" borderId="30" xfId="0" applyFont="1" applyFill="1" applyBorder="1" applyAlignment="1">
      <alignment horizontal="center" vertical="center"/>
    </xf>
    <xf numFmtId="0" fontId="172" fillId="0" borderId="33" xfId="0" applyFont="1" applyFill="1" applyBorder="1" applyAlignment="1">
      <alignment horizontal="center" vertical="center"/>
    </xf>
    <xf numFmtId="0" fontId="172" fillId="0" borderId="16" xfId="0" applyFont="1" applyFill="1" applyBorder="1" applyAlignment="1">
      <alignment horizontal="center" vertical="center"/>
    </xf>
    <xf numFmtId="0" fontId="176" fillId="0" borderId="16" xfId="0" applyFont="1" applyFill="1" applyBorder="1" applyAlignment="1">
      <alignment horizontal="center" vertical="center"/>
    </xf>
    <xf numFmtId="0" fontId="168" fillId="0" borderId="23" xfId="0" applyFont="1" applyBorder="1" applyAlignment="1">
      <alignment horizontal="center" vertical="center"/>
    </xf>
    <xf numFmtId="177" fontId="172" fillId="0" borderId="16" xfId="0" applyNumberFormat="1" applyFont="1" applyBorder="1" applyAlignment="1">
      <alignment horizontal="center" vertical="center"/>
    </xf>
    <xf numFmtId="0" fontId="172" fillId="0" borderId="33" xfId="0" applyFont="1" applyBorder="1" applyAlignment="1">
      <alignment horizontal="center" vertical="center"/>
    </xf>
    <xf numFmtId="178" fontId="168" fillId="19" borderId="4" xfId="0" applyNumberFormat="1" applyFont="1" applyFill="1" applyBorder="1" applyAlignment="1">
      <alignment horizontal="center" vertical="center"/>
    </xf>
    <xf numFmtId="178" fontId="168" fillId="0" borderId="4" xfId="0" applyNumberFormat="1" applyFont="1" applyBorder="1" applyAlignment="1">
      <alignment horizontal="center" vertical="center"/>
    </xf>
    <xf numFmtId="178" fontId="177" fillId="0" borderId="4" xfId="0" applyNumberFormat="1" applyFont="1" applyBorder="1" applyAlignment="1">
      <alignment horizontal="center" vertical="center"/>
    </xf>
    <xf numFmtId="178" fontId="167" fillId="0" borderId="0" xfId="0" applyNumberFormat="1" applyFont="1" applyAlignment="1">
      <alignment horizontal="center" vertical="center"/>
    </xf>
    <xf numFmtId="178" fontId="175" fillId="0" borderId="0" xfId="0" applyNumberFormat="1" applyFont="1" applyAlignment="1">
      <alignment horizontal="center" vertical="center"/>
    </xf>
    <xf numFmtId="178" fontId="163" fillId="2" borderId="1" xfId="0" applyNumberFormat="1" applyFont="1" applyFill="1" applyBorder="1" applyAlignment="1">
      <alignment horizontal="center" vertical="center" wrapText="1"/>
    </xf>
    <xf numFmtId="178" fontId="0" fillId="0" borderId="0" xfId="0" applyNumberFormat="1">
      <alignment vertical="center"/>
    </xf>
    <xf numFmtId="0" fontId="158" fillId="0" borderId="27" xfId="0" applyFont="1" applyFill="1" applyBorder="1" applyAlignment="1">
      <alignment horizontal="center" vertical="center"/>
    </xf>
    <xf numFmtId="0" fontId="168" fillId="17" borderId="8" xfId="0" applyFont="1" applyFill="1" applyBorder="1" applyAlignment="1">
      <alignment horizontal="center" vertical="center"/>
    </xf>
    <xf numFmtId="0" fontId="174" fillId="0" borderId="0" xfId="0" applyFont="1" applyBorder="1" applyAlignment="1">
      <alignment horizontal="center" vertical="center" wrapText="1"/>
    </xf>
    <xf numFmtId="0" fontId="168" fillId="17" borderId="56" xfId="0" applyFont="1" applyFill="1" applyBorder="1" applyAlignment="1">
      <alignment horizontal="center" vertical="center"/>
    </xf>
    <xf numFmtId="0" fontId="168" fillId="17" borderId="57" xfId="0" applyFont="1" applyFill="1" applyBorder="1" applyAlignment="1">
      <alignment horizontal="center" vertical="center"/>
    </xf>
    <xf numFmtId="0" fontId="198" fillId="0" borderId="0" xfId="3"/>
    <xf numFmtId="0" fontId="169" fillId="0" borderId="0" xfId="3" applyFont="1" applyAlignment="1">
      <alignment horizontal="center" vertical="center"/>
    </xf>
    <xf numFmtId="178" fontId="198" fillId="0" borderId="0" xfId="3" applyNumberFormat="1"/>
    <xf numFmtId="0" fontId="198" fillId="0" borderId="0" xfId="3" applyFont="1" applyAlignment="1">
      <alignment horizontal="center" vertical="center"/>
    </xf>
    <xf numFmtId="0" fontId="200" fillId="0" borderId="0" xfId="0" applyFont="1" applyAlignment="1">
      <alignment horizontal="center" vertical="center"/>
    </xf>
    <xf numFmtId="0" fontId="181" fillId="29" borderId="4" xfId="0" applyFont="1" applyFill="1" applyBorder="1" applyAlignment="1">
      <alignment horizontal="center" vertical="center"/>
    </xf>
    <xf numFmtId="0" fontId="181" fillId="29" borderId="44" xfId="0" applyFont="1" applyFill="1" applyBorder="1" applyAlignment="1">
      <alignment horizontal="center" vertical="center"/>
    </xf>
    <xf numFmtId="0" fontId="168" fillId="0" borderId="44" xfId="0" applyFont="1" applyBorder="1" applyAlignment="1">
      <alignment horizontal="center" vertical="center"/>
    </xf>
    <xf numFmtId="0" fontId="181" fillId="29" borderId="64" xfId="0" applyFont="1" applyFill="1" applyBorder="1" applyAlignment="1">
      <alignment horizontal="center" vertical="center"/>
    </xf>
    <xf numFmtId="0" fontId="168" fillId="0" borderId="64" xfId="0" applyFont="1" applyBorder="1" applyAlignment="1">
      <alignment horizontal="center" vertical="center"/>
    </xf>
    <xf numFmtId="0" fontId="177" fillId="29" borderId="4" xfId="0" applyFont="1" applyFill="1" applyBorder="1" applyAlignment="1">
      <alignment horizontal="center" vertical="center"/>
    </xf>
    <xf numFmtId="0" fontId="198" fillId="0" borderId="0" xfId="3" applyAlignment="1">
      <alignment horizontal="center" vertical="center"/>
    </xf>
    <xf numFmtId="0" fontId="181" fillId="0" borderId="0" xfId="1" applyNumberFormat="1" applyFont="1" applyAlignment="1">
      <alignment horizontal="center" vertical="center"/>
    </xf>
    <xf numFmtId="176" fontId="170" fillId="0" borderId="0" xfId="1" applyNumberFormat="1" applyFont="1" applyAlignment="1">
      <alignment horizontal="center" vertical="center"/>
    </xf>
    <xf numFmtId="0" fontId="184" fillId="0" borderId="0" xfId="0" applyFont="1">
      <alignment vertical="center"/>
    </xf>
    <xf numFmtId="0" fontId="184" fillId="0" borderId="4" xfId="0" applyFont="1" applyBorder="1" applyAlignment="1">
      <alignment horizontal="center" vertical="center" wrapText="1"/>
    </xf>
    <xf numFmtId="0" fontId="201" fillId="0" borderId="4" xfId="0" applyFont="1" applyBorder="1" applyAlignment="1">
      <alignment horizontal="center" vertical="center" wrapText="1"/>
    </xf>
    <xf numFmtId="0" fontId="193" fillId="0" borderId="4" xfId="0" applyFont="1" applyBorder="1" applyAlignment="1">
      <alignment horizontal="center" vertical="center" wrapText="1"/>
    </xf>
    <xf numFmtId="0" fontId="170" fillId="0" borderId="4" xfId="0" applyFont="1" applyBorder="1" applyAlignment="1">
      <alignment horizontal="center" vertical="center" wrapText="1"/>
    </xf>
    <xf numFmtId="0" fontId="177" fillId="0" borderId="4" xfId="0" applyFont="1" applyBorder="1" applyAlignment="1">
      <alignment horizontal="center" vertical="center" wrapText="1"/>
    </xf>
    <xf numFmtId="0" fontId="184" fillId="0" borderId="65" xfId="0" applyFont="1" applyBorder="1" applyAlignment="1">
      <alignment horizontal="center" vertical="center" wrapText="1"/>
    </xf>
    <xf numFmtId="0" fontId="168" fillId="0" borderId="66" xfId="0" applyFont="1" applyBorder="1" applyAlignment="1">
      <alignment horizontal="center" vertical="center"/>
    </xf>
    <xf numFmtId="0" fontId="172" fillId="0" borderId="67" xfId="0" applyFont="1" applyBorder="1" applyAlignment="1">
      <alignment horizontal="center" vertical="center"/>
    </xf>
    <xf numFmtId="0" fontId="172" fillId="0" borderId="65" xfId="0" applyFont="1" applyBorder="1" applyAlignment="1">
      <alignment horizontal="center" vertical="center"/>
    </xf>
    <xf numFmtId="0" fontId="168" fillId="23" borderId="47" xfId="0" applyFont="1" applyFill="1" applyBorder="1" applyAlignment="1">
      <alignment horizontal="center" vertical="center"/>
    </xf>
    <xf numFmtId="0" fontId="168" fillId="23" borderId="53" xfId="0" applyFont="1" applyFill="1" applyBorder="1" applyAlignment="1">
      <alignment horizontal="center" vertical="center"/>
    </xf>
    <xf numFmtId="0" fontId="168" fillId="23" borderId="46" xfId="0" applyFont="1" applyFill="1" applyBorder="1" applyAlignment="1">
      <alignment horizontal="center" vertical="center"/>
    </xf>
    <xf numFmtId="9" fontId="172" fillId="0" borderId="67" xfId="1" applyNumberFormat="1" applyFont="1" applyBorder="1" applyAlignment="1">
      <alignment horizontal="center" vertical="center"/>
    </xf>
    <xf numFmtId="9" fontId="172" fillId="0" borderId="6" xfId="1" applyNumberFormat="1" applyFont="1" applyBorder="1" applyAlignment="1">
      <alignment horizontal="center" vertical="center"/>
    </xf>
    <xf numFmtId="0" fontId="181" fillId="17" borderId="4" xfId="0" applyFont="1" applyFill="1" applyBorder="1" applyAlignment="1">
      <alignment horizontal="center" vertical="center" wrapText="1"/>
    </xf>
    <xf numFmtId="0" fontId="149" fillId="0" borderId="0" xfId="0" applyFont="1">
      <alignment vertical="center"/>
    </xf>
    <xf numFmtId="176" fontId="149" fillId="0" borderId="0" xfId="1" applyNumberFormat="1" applyFont="1" applyAlignment="1">
      <alignment horizontal="center" vertical="center"/>
    </xf>
    <xf numFmtId="176" fontId="168" fillId="0" borderId="0" xfId="1" applyNumberFormat="1" applyFont="1" applyAlignment="1">
      <alignment horizontal="center" vertical="center"/>
    </xf>
    <xf numFmtId="176" fontId="177" fillId="0" borderId="0" xfId="1" applyNumberFormat="1" applyFont="1" applyAlignment="1">
      <alignment horizontal="center" vertical="center"/>
    </xf>
    <xf numFmtId="0" fontId="193" fillId="0" borderId="0" xfId="0" applyFont="1">
      <alignment vertical="center"/>
    </xf>
    <xf numFmtId="0" fontId="170" fillId="0" borderId="0" xfId="0" applyFont="1">
      <alignment vertical="center"/>
    </xf>
    <xf numFmtId="0" fontId="170" fillId="30" borderId="0" xfId="0" applyFont="1" applyFill="1">
      <alignment vertical="center"/>
    </xf>
    <xf numFmtId="0" fontId="168" fillId="30" borderId="0" xfId="0" applyFont="1" applyFill="1" applyAlignment="1">
      <alignment horizontal="center" vertical="center"/>
    </xf>
    <xf numFmtId="176" fontId="184" fillId="0" borderId="7" xfId="1" applyNumberFormat="1" applyFont="1" applyBorder="1" applyAlignment="1">
      <alignment vertical="center"/>
    </xf>
    <xf numFmtId="176" fontId="201" fillId="0" borderId="7" xfId="1" applyNumberFormat="1" applyFont="1" applyBorder="1" applyAlignment="1">
      <alignment vertical="center"/>
    </xf>
    <xf numFmtId="176" fontId="193" fillId="0" borderId="7" xfId="1" applyNumberFormat="1" applyFont="1" applyBorder="1" applyAlignment="1">
      <alignment vertical="center"/>
    </xf>
    <xf numFmtId="176" fontId="170" fillId="0" borderId="7" xfId="1" applyNumberFormat="1" applyFont="1" applyBorder="1" applyAlignment="1">
      <alignment vertical="center"/>
    </xf>
    <xf numFmtId="0" fontId="146" fillId="0" borderId="0" xfId="0" applyFont="1">
      <alignment vertical="center"/>
    </xf>
    <xf numFmtId="0" fontId="177" fillId="0" borderId="0" xfId="0" applyFont="1">
      <alignment vertical="center"/>
    </xf>
    <xf numFmtId="0" fontId="201" fillId="0" borderId="0" xfId="0" applyFont="1">
      <alignment vertical="center"/>
    </xf>
    <xf numFmtId="0" fontId="202" fillId="0" borderId="0" xfId="0" applyFont="1">
      <alignment vertical="center"/>
    </xf>
    <xf numFmtId="0" fontId="203" fillId="0" borderId="0" xfId="0" applyFont="1">
      <alignment vertical="center"/>
    </xf>
    <xf numFmtId="0" fontId="204" fillId="0" borderId="0" xfId="0" applyFont="1">
      <alignment vertical="center"/>
    </xf>
    <xf numFmtId="176" fontId="184" fillId="0" borderId="0" xfId="1" applyNumberFormat="1" applyFont="1" applyAlignment="1">
      <alignment horizontal="center" vertical="center"/>
    </xf>
    <xf numFmtId="0" fontId="168" fillId="19" borderId="0" xfId="0" applyFont="1" applyFill="1" applyAlignment="1">
      <alignment horizontal="center" vertical="center"/>
    </xf>
    <xf numFmtId="0" fontId="145" fillId="0" borderId="0" xfId="0" applyFont="1">
      <alignment vertical="center"/>
    </xf>
    <xf numFmtId="0" fontId="168" fillId="22" borderId="0" xfId="0" applyFont="1" applyFill="1">
      <alignment vertical="center"/>
    </xf>
    <xf numFmtId="0" fontId="205" fillId="0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81" fillId="0" borderId="71" xfId="0" applyFont="1" applyFill="1" applyBorder="1" applyAlignment="1">
      <alignment horizontal="center" vertical="center"/>
    </xf>
    <xf numFmtId="0" fontId="168" fillId="0" borderId="71" xfId="0" applyFont="1" applyFill="1" applyBorder="1" applyAlignment="1">
      <alignment horizontal="center" vertical="center"/>
    </xf>
    <xf numFmtId="0" fontId="181" fillId="0" borderId="0" xfId="0" applyFont="1" applyFill="1" applyBorder="1" applyAlignment="1">
      <alignment horizontal="center" vertical="center"/>
    </xf>
    <xf numFmtId="0" fontId="201" fillId="0" borderId="0" xfId="0" applyFont="1" applyAlignment="1">
      <alignment horizontal="right" vertical="center"/>
    </xf>
    <xf numFmtId="0" fontId="201" fillId="0" borderId="0" xfId="0" applyFont="1" applyAlignment="1">
      <alignment horizontal="left" vertical="center"/>
    </xf>
    <xf numFmtId="0" fontId="207" fillId="0" borderId="0" xfId="3" applyFont="1" applyAlignment="1">
      <alignment horizontal="center"/>
    </xf>
    <xf numFmtId="0" fontId="172" fillId="0" borderId="9" xfId="0" applyFont="1" applyFill="1" applyBorder="1" applyAlignment="1">
      <alignment horizontal="center" vertical="center"/>
    </xf>
    <xf numFmtId="0" fontId="172" fillId="0" borderId="59" xfId="0" applyFont="1" applyFill="1" applyBorder="1" applyAlignment="1">
      <alignment horizontal="center" vertical="center"/>
    </xf>
    <xf numFmtId="0" fontId="172" fillId="0" borderId="62" xfId="0" applyFont="1" applyFill="1" applyBorder="1" applyAlignment="1">
      <alignment horizontal="center" vertical="center"/>
    </xf>
    <xf numFmtId="0" fontId="183" fillId="0" borderId="9" xfId="0" applyFont="1" applyFill="1" applyBorder="1" applyAlignment="1">
      <alignment horizontal="center" vertical="center"/>
    </xf>
    <xf numFmtId="0" fontId="154" fillId="0" borderId="9" xfId="0" applyFont="1" applyFill="1" applyBorder="1" applyAlignment="1">
      <alignment horizontal="center" vertical="center"/>
    </xf>
    <xf numFmtId="0" fontId="209" fillId="0" borderId="0" xfId="0" applyFont="1" applyFill="1" applyBorder="1" applyAlignment="1">
      <alignment horizontal="center" vertical="center"/>
    </xf>
    <xf numFmtId="0" fontId="168" fillId="0" borderId="0" xfId="0" applyFont="1" applyAlignment="1">
      <alignment horizontal="center"/>
    </xf>
    <xf numFmtId="0" fontId="168" fillId="18" borderId="23" xfId="0" applyFont="1" applyFill="1" applyBorder="1" applyAlignment="1">
      <alignment horizontal="center" vertical="center"/>
    </xf>
    <xf numFmtId="0" fontId="166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147" fillId="0" borderId="27" xfId="0" applyFont="1" applyFill="1" applyBorder="1" applyAlignment="1">
      <alignment horizontal="center" vertical="center"/>
    </xf>
    <xf numFmtId="0" fontId="138" fillId="0" borderId="27" xfId="0" applyFont="1" applyFill="1" applyBorder="1" applyAlignment="1">
      <alignment horizontal="center" vertical="center"/>
    </xf>
    <xf numFmtId="0" fontId="183" fillId="0" borderId="27" xfId="0" applyFont="1" applyFill="1" applyBorder="1" applyAlignment="1">
      <alignment horizontal="center" vertical="center"/>
    </xf>
    <xf numFmtId="0" fontId="121" fillId="0" borderId="27" xfId="0" applyFont="1" applyFill="1" applyBorder="1" applyAlignment="1">
      <alignment horizontal="center" vertical="center"/>
    </xf>
    <xf numFmtId="0" fontId="115" fillId="0" borderId="27" xfId="0" applyFont="1" applyFill="1" applyBorder="1" applyAlignment="1">
      <alignment horizontal="center" vertical="center"/>
    </xf>
    <xf numFmtId="0" fontId="111" fillId="0" borderId="27" xfId="0" applyFont="1" applyFill="1" applyBorder="1" applyAlignment="1">
      <alignment horizontal="center" vertical="center"/>
    </xf>
    <xf numFmtId="0" fontId="106" fillId="0" borderId="27" xfId="0" applyFont="1" applyFill="1" applyBorder="1" applyAlignment="1">
      <alignment horizontal="center" vertical="center"/>
    </xf>
    <xf numFmtId="0" fontId="160" fillId="0" borderId="59" xfId="0" applyFont="1" applyFill="1" applyBorder="1" applyAlignment="1">
      <alignment horizontal="center" vertical="center"/>
    </xf>
    <xf numFmtId="0" fontId="152" fillId="0" borderId="59" xfId="0" applyFont="1" applyFill="1" applyBorder="1" applyAlignment="1">
      <alignment horizontal="center" vertical="center"/>
    </xf>
    <xf numFmtId="0" fontId="120" fillId="0" borderId="32" xfId="0" applyFont="1" applyFill="1" applyBorder="1" applyAlignment="1">
      <alignment horizontal="center" vertical="center"/>
    </xf>
    <xf numFmtId="0" fontId="121" fillId="0" borderId="32" xfId="0" applyFont="1" applyFill="1" applyBorder="1" applyAlignment="1">
      <alignment horizontal="center" vertical="center"/>
    </xf>
    <xf numFmtId="0" fontId="110" fillId="0" borderId="32" xfId="0" applyFont="1" applyFill="1" applyBorder="1" applyAlignment="1">
      <alignment horizontal="center" vertical="center"/>
    </xf>
    <xf numFmtId="0" fontId="154" fillId="0" borderId="62" xfId="0" applyFont="1" applyFill="1" applyBorder="1" applyAlignment="1">
      <alignment horizontal="center" vertical="center"/>
    </xf>
    <xf numFmtId="0" fontId="119" fillId="0" borderId="62" xfId="0" applyFont="1" applyFill="1" applyBorder="1" applyAlignment="1">
      <alignment horizontal="center" vertical="center"/>
    </xf>
    <xf numFmtId="0" fontId="117" fillId="0" borderId="9" xfId="0" applyFont="1" applyFill="1" applyBorder="1" applyAlignment="1">
      <alignment horizontal="center" vertical="center"/>
    </xf>
    <xf numFmtId="0" fontId="157" fillId="0" borderId="27" xfId="0" applyFont="1" applyFill="1" applyBorder="1" applyAlignment="1">
      <alignment horizontal="center" vertical="center"/>
    </xf>
    <xf numFmtId="0" fontId="153" fillId="0" borderId="27" xfId="0" applyFont="1" applyFill="1" applyBorder="1" applyAlignment="1">
      <alignment horizontal="center" vertical="center"/>
    </xf>
    <xf numFmtId="0" fontId="151" fillId="0" borderId="27" xfId="0" applyFont="1" applyFill="1" applyBorder="1" applyAlignment="1">
      <alignment horizontal="center" vertical="center"/>
    </xf>
    <xf numFmtId="0" fontId="144" fillId="0" borderId="27" xfId="0" applyFont="1" applyFill="1" applyBorder="1" applyAlignment="1">
      <alignment horizontal="center" vertical="center"/>
    </xf>
    <xf numFmtId="0" fontId="143" fillId="0" borderId="27" xfId="0" applyFont="1" applyFill="1" applyBorder="1" applyAlignment="1">
      <alignment horizontal="center" vertical="center"/>
    </xf>
    <xf numFmtId="0" fontId="137" fillId="0" borderId="27" xfId="0" applyFont="1" applyFill="1" applyBorder="1" applyAlignment="1">
      <alignment horizontal="center" vertical="center"/>
    </xf>
    <xf numFmtId="0" fontId="135" fillId="0" borderId="27" xfId="0" applyFont="1" applyFill="1" applyBorder="1" applyAlignment="1">
      <alignment horizontal="center" vertical="center"/>
    </xf>
    <xf numFmtId="0" fontId="134" fillId="0" borderId="27" xfId="0" applyFont="1" applyFill="1" applyBorder="1" applyAlignment="1">
      <alignment horizontal="center" vertical="center"/>
    </xf>
    <xf numFmtId="0" fontId="133" fillId="0" borderId="27" xfId="0" applyFont="1" applyFill="1" applyBorder="1" applyAlignment="1">
      <alignment horizontal="center" vertical="center"/>
    </xf>
    <xf numFmtId="0" fontId="132" fillId="0" borderId="27" xfId="0" applyFont="1" applyFill="1" applyBorder="1" applyAlignment="1">
      <alignment horizontal="center" vertical="center"/>
    </xf>
    <xf numFmtId="0" fontId="129" fillId="0" borderId="27" xfId="0" applyFont="1" applyFill="1" applyBorder="1" applyAlignment="1">
      <alignment horizontal="center" vertical="center"/>
    </xf>
    <xf numFmtId="0" fontId="126" fillId="0" borderId="27" xfId="0" applyFont="1" applyFill="1" applyBorder="1" applyAlignment="1">
      <alignment horizontal="center" vertical="center"/>
    </xf>
    <xf numFmtId="0" fontId="125" fillId="0" borderId="27" xfId="0" applyFont="1" applyFill="1" applyBorder="1" applyAlignment="1">
      <alignment horizontal="center" vertical="center"/>
    </xf>
    <xf numFmtId="0" fontId="122" fillId="0" borderId="27" xfId="0" applyFont="1" applyFill="1" applyBorder="1" applyAlignment="1">
      <alignment horizontal="center" vertical="center"/>
    </xf>
    <xf numFmtId="0" fontId="176" fillId="0" borderId="27" xfId="0" applyFont="1" applyFill="1" applyBorder="1" applyAlignment="1">
      <alignment horizontal="center" vertical="center"/>
    </xf>
    <xf numFmtId="0" fontId="210" fillId="0" borderId="27" xfId="0" applyFont="1" applyFill="1" applyBorder="1" applyAlignment="1">
      <alignment horizontal="center" vertical="center"/>
    </xf>
    <xf numFmtId="0" fontId="114" fillId="0" borderId="27" xfId="0" applyFont="1" applyFill="1" applyBorder="1" applyAlignment="1">
      <alignment horizontal="center" vertical="center"/>
    </xf>
    <xf numFmtId="0" fontId="112" fillId="0" borderId="27" xfId="0" applyFont="1" applyFill="1" applyBorder="1" applyAlignment="1">
      <alignment horizontal="center" vertical="center"/>
    </xf>
    <xf numFmtId="0" fontId="109" fillId="0" borderId="27" xfId="0" applyFont="1" applyFill="1" applyBorder="1" applyAlignment="1">
      <alignment horizontal="center" vertical="center"/>
    </xf>
    <xf numFmtId="0" fontId="108" fillId="0" borderId="27" xfId="0" applyFont="1" applyFill="1" applyBorder="1" applyAlignment="1">
      <alignment horizontal="center" vertical="center"/>
    </xf>
    <xf numFmtId="0" fontId="105" fillId="0" borderId="27" xfId="0" applyFont="1" applyFill="1" applyBorder="1" applyAlignment="1">
      <alignment horizontal="center" vertical="center"/>
    </xf>
    <xf numFmtId="0" fontId="101" fillId="0" borderId="27" xfId="0" applyFont="1" applyFill="1" applyBorder="1" applyAlignment="1">
      <alignment horizontal="center" vertical="center"/>
    </xf>
    <xf numFmtId="0" fontId="183" fillId="0" borderId="32" xfId="0" applyFont="1" applyFill="1" applyBorder="1" applyAlignment="1">
      <alignment horizontal="center" vertical="center"/>
    </xf>
    <xf numFmtId="0" fontId="159" fillId="0" borderId="32" xfId="0" applyFont="1" applyFill="1" applyBorder="1" applyAlignment="1">
      <alignment horizontal="center" vertical="center"/>
    </xf>
    <xf numFmtId="0" fontId="176" fillId="0" borderId="59" xfId="0" applyFont="1" applyFill="1" applyBorder="1" applyAlignment="1">
      <alignment horizontal="center" vertical="center"/>
    </xf>
    <xf numFmtId="0" fontId="156" fillId="0" borderId="32" xfId="0" applyFont="1" applyFill="1" applyBorder="1" applyAlignment="1">
      <alignment horizontal="center" vertical="center"/>
    </xf>
    <xf numFmtId="0" fontId="149" fillId="0" borderId="32" xfId="0" applyFont="1" applyFill="1" applyBorder="1" applyAlignment="1">
      <alignment horizontal="center" vertical="center"/>
    </xf>
    <xf numFmtId="0" fontId="150" fillId="0" borderId="32" xfId="0" applyFont="1" applyFill="1" applyBorder="1" applyAlignment="1">
      <alignment horizontal="center" vertical="center"/>
    </xf>
    <xf numFmtId="0" fontId="206" fillId="0" borderId="32" xfId="0" applyFont="1" applyFill="1" applyBorder="1" applyAlignment="1">
      <alignment horizontal="center" vertical="center"/>
    </xf>
    <xf numFmtId="0" fontId="140" fillId="0" borderId="32" xfId="0" applyFont="1" applyFill="1" applyBorder="1" applyAlignment="1">
      <alignment horizontal="center" vertical="center"/>
    </xf>
    <xf numFmtId="0" fontId="136" fillId="0" borderId="32" xfId="0" applyFont="1" applyFill="1" applyBorder="1" applyAlignment="1">
      <alignment horizontal="center" vertical="center"/>
    </xf>
    <xf numFmtId="0" fontId="183" fillId="0" borderId="16" xfId="0" applyFont="1" applyFill="1" applyBorder="1" applyAlignment="1">
      <alignment horizontal="center" vertical="center"/>
    </xf>
    <xf numFmtId="0" fontId="208" fillId="0" borderId="32" xfId="0" applyFont="1" applyFill="1" applyBorder="1" applyAlignment="1">
      <alignment horizontal="center" vertical="center"/>
    </xf>
    <xf numFmtId="0" fontId="130" fillId="0" borderId="32" xfId="0" applyFont="1" applyFill="1" applyBorder="1" applyAlignment="1">
      <alignment horizontal="center" vertical="center"/>
    </xf>
    <xf numFmtId="0" fontId="128" fillId="0" borderId="32" xfId="0" applyFont="1" applyFill="1" applyBorder="1" applyAlignment="1">
      <alignment horizontal="center" vertical="center"/>
    </xf>
    <xf numFmtId="0" fontId="124" fillId="0" borderId="32" xfId="0" applyFont="1" applyFill="1" applyBorder="1" applyAlignment="1">
      <alignment horizontal="center" vertical="center"/>
    </xf>
    <xf numFmtId="0" fontId="118" fillId="0" borderId="32" xfId="0" applyFont="1" applyFill="1" applyBorder="1" applyAlignment="1">
      <alignment horizontal="center" vertical="center"/>
    </xf>
    <xf numFmtId="0" fontId="176" fillId="0" borderId="32" xfId="0" applyFont="1" applyFill="1" applyBorder="1" applyAlignment="1">
      <alignment horizontal="center" vertical="center"/>
    </xf>
    <xf numFmtId="0" fontId="116" fillId="0" borderId="32" xfId="0" applyFont="1" applyFill="1" applyBorder="1" applyAlignment="1">
      <alignment horizontal="center" vertical="center"/>
    </xf>
    <xf numFmtId="0" fontId="113" fillId="0" borderId="32" xfId="0" applyFont="1" applyFill="1" applyBorder="1" applyAlignment="1">
      <alignment horizontal="center" vertical="center"/>
    </xf>
    <xf numFmtId="0" fontId="107" fillId="0" borderId="32" xfId="0" applyFont="1" applyFill="1" applyBorder="1" applyAlignment="1">
      <alignment horizontal="center" vertical="center"/>
    </xf>
    <xf numFmtId="0" fontId="106" fillId="0" borderId="32" xfId="0" applyFont="1" applyFill="1" applyBorder="1" applyAlignment="1">
      <alignment horizontal="center" vertical="center"/>
    </xf>
    <xf numFmtId="0" fontId="102" fillId="0" borderId="32" xfId="0" applyFont="1" applyFill="1" applyBorder="1" applyAlignment="1">
      <alignment horizontal="center" vertical="center"/>
    </xf>
    <xf numFmtId="0" fontId="176" fillId="0" borderId="15" xfId="0" applyFont="1" applyFill="1" applyBorder="1" applyAlignment="1">
      <alignment horizontal="center" vertical="center"/>
    </xf>
    <xf numFmtId="0" fontId="141" fillId="0" borderId="32" xfId="0" applyFont="1" applyFill="1" applyBorder="1" applyAlignment="1">
      <alignment horizontal="center" vertical="center"/>
    </xf>
    <xf numFmtId="0" fontId="197" fillId="0" borderId="59" xfId="0" applyFont="1" applyFill="1" applyBorder="1" applyAlignment="1">
      <alignment horizontal="center" vertical="center"/>
    </xf>
    <xf numFmtId="0" fontId="127" fillId="0" borderId="32" xfId="0" applyFont="1" applyFill="1" applyBorder="1" applyAlignment="1">
      <alignment horizontal="center" vertical="center"/>
    </xf>
    <xf numFmtId="0" fontId="123" fillId="0" borderId="32" xfId="0" applyFont="1" applyFill="1" applyBorder="1" applyAlignment="1">
      <alignment horizontal="center" vertical="center"/>
    </xf>
    <xf numFmtId="0" fontId="103" fillId="0" borderId="32" xfId="0" applyFont="1" applyFill="1" applyBorder="1" applyAlignment="1">
      <alignment horizontal="center" vertical="center"/>
    </xf>
    <xf numFmtId="0" fontId="148" fillId="0" borderId="33" xfId="0" applyFont="1" applyFill="1" applyBorder="1" applyAlignment="1">
      <alignment horizontal="center" vertical="center"/>
    </xf>
    <xf numFmtId="0" fontId="142" fillId="0" borderId="33" xfId="0" applyFont="1" applyFill="1" applyBorder="1" applyAlignment="1">
      <alignment horizontal="center" vertical="center"/>
    </xf>
    <xf numFmtId="0" fontId="139" fillId="0" borderId="33" xfId="0" applyFont="1" applyFill="1" applyBorder="1" applyAlignment="1">
      <alignment horizontal="center" vertical="center"/>
    </xf>
    <xf numFmtId="0" fontId="197" fillId="0" borderId="32" xfId="0" applyFont="1" applyFill="1" applyBorder="1" applyAlignment="1">
      <alignment horizontal="center" vertical="center"/>
    </xf>
    <xf numFmtId="0" fontId="183" fillId="0" borderId="33" xfId="0" applyFont="1" applyFill="1" applyBorder="1" applyAlignment="1">
      <alignment horizontal="center" vertical="center"/>
    </xf>
    <xf numFmtId="0" fontId="104" fillId="0" borderId="32" xfId="0" applyFont="1" applyFill="1" applyBorder="1" applyAlignment="1">
      <alignment horizontal="center" vertical="center"/>
    </xf>
    <xf numFmtId="0" fontId="172" fillId="0" borderId="29" xfId="0" applyFont="1" applyFill="1" applyBorder="1" applyAlignment="1">
      <alignment horizontal="center" vertical="center"/>
    </xf>
    <xf numFmtId="0" fontId="155" fillId="0" borderId="29" xfId="0" applyFont="1" applyFill="1" applyBorder="1" applyAlignment="1">
      <alignment horizontal="center" vertical="center"/>
    </xf>
    <xf numFmtId="0" fontId="131" fillId="0" borderId="29" xfId="0" applyFont="1" applyFill="1" applyBorder="1" applyAlignment="1">
      <alignment horizontal="center" vertical="center"/>
    </xf>
    <xf numFmtId="0" fontId="211" fillId="31" borderId="1" xfId="0" applyFont="1" applyFill="1" applyBorder="1" applyAlignment="1">
      <alignment horizontal="center" vertical="top" wrapText="1"/>
    </xf>
    <xf numFmtId="0" fontId="212" fillId="32" borderId="1" xfId="0" applyFont="1" applyFill="1" applyBorder="1" applyAlignment="1">
      <alignment horizontal="center" vertical="center" wrapText="1"/>
    </xf>
    <xf numFmtId="0" fontId="212" fillId="33" borderId="1" xfId="0" applyFont="1" applyFill="1" applyBorder="1" applyAlignment="1">
      <alignment horizontal="center" vertical="center" wrapText="1"/>
    </xf>
    <xf numFmtId="0" fontId="163" fillId="34" borderId="1" xfId="0" applyFont="1" applyFill="1" applyBorder="1" applyAlignment="1">
      <alignment horizontal="center" vertical="center" wrapText="1"/>
    </xf>
    <xf numFmtId="0" fontId="211" fillId="0" borderId="1" xfId="0" applyFont="1" applyBorder="1" applyAlignment="1">
      <alignment horizontal="center" vertical="top" wrapText="1"/>
    </xf>
    <xf numFmtId="0" fontId="163" fillId="0" borderId="1" xfId="0" applyFont="1" applyFill="1" applyBorder="1" applyAlignment="1">
      <alignment horizontal="center" vertical="center" wrapText="1"/>
    </xf>
    <xf numFmtId="0" fontId="166" fillId="0" borderId="1" xfId="0" applyFont="1" applyFill="1" applyBorder="1" applyAlignment="1">
      <alignment horizontal="center" vertical="center" wrapText="1"/>
    </xf>
    <xf numFmtId="0" fontId="213" fillId="5" borderId="1" xfId="0" applyFont="1" applyFill="1" applyBorder="1" applyAlignment="1">
      <alignment horizontal="center" vertical="top" wrapText="1"/>
    </xf>
    <xf numFmtId="0" fontId="214" fillId="5" borderId="1" xfId="0" applyFont="1" applyFill="1" applyBorder="1" applyAlignment="1">
      <alignment horizontal="center" vertical="top" wrapText="1"/>
    </xf>
    <xf numFmtId="0" fontId="214" fillId="0" borderId="1" xfId="0" applyFont="1" applyBorder="1" applyAlignment="1">
      <alignment horizontal="center" vertical="top" wrapText="1"/>
    </xf>
    <xf numFmtId="0" fontId="215" fillId="0" borderId="1" xfId="0" applyFont="1" applyBorder="1" applyAlignment="1">
      <alignment horizontal="center" vertical="top" wrapText="1"/>
    </xf>
    <xf numFmtId="0" fontId="216" fillId="0" borderId="1" xfId="0" applyFont="1" applyBorder="1" applyAlignment="1">
      <alignment horizontal="center" vertical="top" wrapText="1"/>
    </xf>
    <xf numFmtId="0" fontId="217" fillId="0" borderId="0" xfId="0" applyFont="1" applyAlignment="1">
      <alignment vertical="center" wrapText="1"/>
    </xf>
    <xf numFmtId="0" fontId="213" fillId="0" borderId="1" xfId="0" applyFont="1" applyBorder="1" applyAlignment="1">
      <alignment horizontal="center" vertical="top" wrapText="1"/>
    </xf>
    <xf numFmtId="0" fontId="218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166" fillId="21" borderId="1" xfId="0" applyFont="1" applyFill="1" applyBorder="1" applyAlignment="1">
      <alignment horizontal="center" vertical="center" wrapText="1"/>
    </xf>
    <xf numFmtId="0" fontId="215" fillId="21" borderId="1" xfId="0" applyFont="1" applyFill="1" applyBorder="1" applyAlignment="1">
      <alignment horizontal="center" vertical="top" wrapText="1"/>
    </xf>
    <xf numFmtId="0" fontId="100" fillId="0" borderId="0" xfId="0" applyFont="1" applyAlignment="1">
      <alignment horizontal="center" vertical="center" wrapText="1"/>
    </xf>
    <xf numFmtId="0" fontId="99" fillId="0" borderId="0" xfId="0" applyFont="1">
      <alignment vertical="center"/>
    </xf>
    <xf numFmtId="0" fontId="168" fillId="17" borderId="4" xfId="0" applyFont="1" applyFill="1" applyBorder="1" applyAlignment="1">
      <alignment horizontal="center" vertical="center"/>
    </xf>
    <xf numFmtId="0" fontId="170" fillId="0" borderId="4" xfId="0" applyFont="1" applyBorder="1" applyAlignment="1">
      <alignment horizontal="center" vertical="center"/>
    </xf>
    <xf numFmtId="0" fontId="98" fillId="0" borderId="0" xfId="0" applyFont="1">
      <alignment vertical="center"/>
    </xf>
    <xf numFmtId="0" fontId="163" fillId="35" borderId="4" xfId="0" applyFont="1" applyFill="1" applyBorder="1" applyAlignment="1">
      <alignment horizontal="center" vertical="center" wrapText="1"/>
    </xf>
    <xf numFmtId="0" fontId="163" fillId="36" borderId="4" xfId="0" applyFont="1" applyFill="1" applyBorder="1" applyAlignment="1">
      <alignment horizontal="center" vertical="center" wrapText="1"/>
    </xf>
    <xf numFmtId="0" fontId="163" fillId="37" borderId="4" xfId="0" applyFont="1" applyFill="1" applyBorder="1" applyAlignment="1">
      <alignment horizontal="center" vertical="center" wrapText="1"/>
    </xf>
    <xf numFmtId="0" fontId="163" fillId="38" borderId="4" xfId="0" applyFont="1" applyFill="1" applyBorder="1" applyAlignment="1">
      <alignment horizontal="center" vertical="center" wrapText="1"/>
    </xf>
    <xf numFmtId="0" fontId="98" fillId="0" borderId="4" xfId="0" applyFont="1" applyBorder="1">
      <alignment vertical="center"/>
    </xf>
    <xf numFmtId="0" fontId="170" fillId="23" borderId="0" xfId="0" applyFont="1" applyFill="1" applyAlignment="1">
      <alignment horizontal="center" vertical="center" wrapText="1"/>
    </xf>
    <xf numFmtId="0" fontId="211" fillId="21" borderId="1" xfId="0" applyFont="1" applyFill="1" applyBorder="1" applyAlignment="1">
      <alignment horizontal="center" vertical="top" wrapText="1"/>
    </xf>
    <xf numFmtId="0" fontId="213" fillId="21" borderId="1" xfId="0" applyFont="1" applyFill="1" applyBorder="1" applyAlignment="1">
      <alignment horizontal="center" vertical="top" wrapText="1"/>
    </xf>
    <xf numFmtId="0" fontId="214" fillId="21" borderId="1" xfId="0" applyFont="1" applyFill="1" applyBorder="1" applyAlignment="1">
      <alignment horizontal="center" vertical="top" wrapText="1"/>
    </xf>
    <xf numFmtId="0" fontId="215" fillId="5" borderId="1" xfId="0" applyFont="1" applyFill="1" applyBorder="1" applyAlignment="1">
      <alignment horizontal="center" vertical="top" wrapText="1"/>
    </xf>
    <xf numFmtId="0" fontId="170" fillId="23" borderId="0" xfId="0" applyFont="1" applyFill="1" applyAlignment="1">
      <alignment horizontal="center" vertical="center"/>
    </xf>
    <xf numFmtId="0" fontId="97" fillId="0" borderId="0" xfId="0" applyFont="1" applyAlignment="1">
      <alignment horizontal="center" vertical="center" wrapText="1"/>
    </xf>
    <xf numFmtId="0" fontId="164" fillId="5" borderId="1" xfId="0" applyFont="1" applyFill="1" applyBorder="1" applyAlignment="1">
      <alignment horizontal="left" vertical="center" wrapText="1"/>
    </xf>
    <xf numFmtId="0" fontId="216" fillId="39" borderId="1" xfId="0" applyFont="1" applyFill="1" applyBorder="1" applyAlignment="1">
      <alignment horizontal="center" vertical="top" wrapText="1"/>
    </xf>
    <xf numFmtId="0" fontId="96" fillId="0" borderId="0" xfId="0" applyFont="1" applyAlignment="1">
      <alignment horizontal="center" vertical="center" wrapText="1"/>
    </xf>
    <xf numFmtId="0" fontId="95" fillId="0" borderId="0" xfId="0" applyFont="1" applyAlignment="1">
      <alignment horizontal="center" vertical="center" wrapText="1"/>
    </xf>
    <xf numFmtId="0" fontId="219" fillId="0" borderId="0" xfId="0" applyFont="1">
      <alignment vertical="center"/>
    </xf>
    <xf numFmtId="0" fontId="220" fillId="0" borderId="0" xfId="0" applyFont="1">
      <alignment vertical="center"/>
    </xf>
    <xf numFmtId="0" fontId="219" fillId="17" borderId="4" xfId="0" applyFont="1" applyFill="1" applyBorder="1" applyAlignment="1">
      <alignment horizontal="center" vertical="center"/>
    </xf>
    <xf numFmtId="0" fontId="94" fillId="0" borderId="0" xfId="0" applyFont="1" applyAlignment="1">
      <alignment horizontal="center" vertical="center" wrapText="1"/>
    </xf>
    <xf numFmtId="0" fontId="184" fillId="17" borderId="4" xfId="0" applyFont="1" applyFill="1" applyBorder="1" applyAlignment="1">
      <alignment horizontal="center" vertical="center"/>
    </xf>
    <xf numFmtId="0" fontId="184" fillId="0" borderId="4" xfId="0" applyFont="1" applyBorder="1" applyAlignment="1">
      <alignment horizontal="center" vertical="center"/>
    </xf>
    <xf numFmtId="0" fontId="175" fillId="0" borderId="0" xfId="0" applyFont="1">
      <alignment vertical="center"/>
    </xf>
    <xf numFmtId="0" fontId="170" fillId="0" borderId="4" xfId="0" applyFont="1" applyFill="1" applyBorder="1" applyAlignment="1">
      <alignment horizontal="center" vertical="center"/>
    </xf>
    <xf numFmtId="0" fontId="184" fillId="40" borderId="4" xfId="0" applyFont="1" applyFill="1" applyBorder="1" applyAlignment="1">
      <alignment horizontal="center" vertical="center"/>
    </xf>
    <xf numFmtId="0" fontId="219" fillId="40" borderId="4" xfId="0" applyFont="1" applyFill="1" applyBorder="1" applyAlignment="1">
      <alignment horizontal="center" vertical="center"/>
    </xf>
    <xf numFmtId="0" fontId="222" fillId="0" borderId="4" xfId="0" applyFont="1" applyBorder="1" applyAlignment="1">
      <alignment horizontal="center" vertical="center"/>
    </xf>
    <xf numFmtId="0" fontId="166" fillId="41" borderId="1" xfId="0" applyFont="1" applyFill="1" applyBorder="1" applyAlignment="1">
      <alignment horizontal="center" vertical="center" wrapText="1"/>
    </xf>
    <xf numFmtId="0" fontId="206" fillId="0" borderId="0" xfId="0" applyFont="1">
      <alignment vertical="center"/>
    </xf>
    <xf numFmtId="0" fontId="181" fillId="0" borderId="4" xfId="0" applyFont="1" applyBorder="1" applyAlignment="1">
      <alignment horizontal="center" vertical="center"/>
    </xf>
    <xf numFmtId="0" fontId="181" fillId="0" borderId="4" xfId="0" applyFont="1" applyFill="1" applyBorder="1" applyAlignment="1">
      <alignment horizontal="center" vertical="center" wrapText="1"/>
    </xf>
    <xf numFmtId="0" fontId="93" fillId="20" borderId="18" xfId="0" applyFont="1" applyFill="1" applyBorder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193" fillId="0" borderId="4" xfId="0" applyFont="1" applyBorder="1" applyAlignment="1">
      <alignment horizontal="center" vertical="center"/>
    </xf>
    <xf numFmtId="0" fontId="176" fillId="20" borderId="18" xfId="0" applyFont="1" applyFill="1" applyBorder="1" applyAlignment="1">
      <alignment horizontal="center" vertical="center"/>
    </xf>
    <xf numFmtId="0" fontId="223" fillId="0" borderId="0" xfId="0" applyFont="1" applyAlignment="1">
      <alignment horizontal="center" vertical="center"/>
    </xf>
    <xf numFmtId="0" fontId="169" fillId="0" borderId="0" xfId="0" applyFont="1">
      <alignment vertical="center"/>
    </xf>
    <xf numFmtId="0" fontId="181" fillId="40" borderId="4" xfId="0" applyFont="1" applyFill="1" applyBorder="1" applyAlignment="1">
      <alignment horizontal="center" vertical="center"/>
    </xf>
    <xf numFmtId="0" fontId="181" fillId="19" borderId="4" xfId="0" applyFont="1" applyFill="1" applyBorder="1" applyAlignment="1">
      <alignment horizontal="center" vertical="center"/>
    </xf>
    <xf numFmtId="0" fontId="183" fillId="20" borderId="18" xfId="0" applyFont="1" applyFill="1" applyBorder="1" applyAlignment="1">
      <alignment horizontal="center" vertical="center"/>
    </xf>
    <xf numFmtId="0" fontId="211" fillId="5" borderId="1" xfId="0" applyFont="1" applyFill="1" applyBorder="1" applyAlignment="1">
      <alignment horizontal="center" vertical="top" wrapText="1"/>
    </xf>
    <xf numFmtId="0" fontId="165" fillId="21" borderId="1" xfId="0" applyFont="1" applyFill="1" applyBorder="1" applyAlignment="1">
      <alignment horizontal="left" vertical="center" wrapText="1"/>
    </xf>
    <xf numFmtId="0" fontId="168" fillId="19" borderId="0" xfId="0" applyFont="1" applyFill="1" applyAlignment="1">
      <alignment horizontal="center" vertical="center" wrapText="1"/>
    </xf>
    <xf numFmtId="0" fontId="170" fillId="19" borderId="0" xfId="0" applyFont="1" applyFill="1" applyAlignment="1">
      <alignment horizontal="center" vertical="center" wrapText="1"/>
    </xf>
    <xf numFmtId="0" fontId="175" fillId="19" borderId="0" xfId="0" applyFont="1" applyFill="1" applyAlignment="1">
      <alignment horizontal="center" vertical="center" wrapText="1"/>
    </xf>
    <xf numFmtId="0" fontId="221" fillId="19" borderId="0" xfId="0" applyFont="1" applyFill="1" applyAlignment="1">
      <alignment horizontal="center" vertical="center" wrapText="1"/>
    </xf>
    <xf numFmtId="0" fontId="172" fillId="19" borderId="0" xfId="0" applyFont="1" applyFill="1" applyAlignment="1">
      <alignment horizontal="center" vertical="center" wrapText="1"/>
    </xf>
    <xf numFmtId="0" fontId="92" fillId="19" borderId="0" xfId="0" applyFont="1" applyFill="1" applyAlignment="1">
      <alignment horizontal="center" vertical="center" wrapText="1"/>
    </xf>
    <xf numFmtId="0" fontId="91" fillId="19" borderId="0" xfId="0" applyFont="1" applyFill="1" applyAlignment="1">
      <alignment horizontal="center" vertical="center" wrapText="1"/>
    </xf>
    <xf numFmtId="0" fontId="213" fillId="31" borderId="1" xfId="0" applyFont="1" applyFill="1" applyBorder="1" applyAlignment="1">
      <alignment horizontal="center" vertical="top" wrapText="1"/>
    </xf>
    <xf numFmtId="0" fontId="164" fillId="0" borderId="1" xfId="0" applyNumberFormat="1" applyFont="1" applyBorder="1" applyAlignment="1">
      <alignment horizontal="center" vertical="center" wrapText="1"/>
    </xf>
    <xf numFmtId="0" fontId="163" fillId="0" borderId="1" xfId="0" applyNumberFormat="1" applyFont="1" applyBorder="1" applyAlignment="1">
      <alignment horizontal="center" vertical="center" wrapText="1"/>
    </xf>
    <xf numFmtId="0" fontId="214" fillId="0" borderId="1" xfId="0" applyFont="1" applyFill="1" applyBorder="1" applyAlignment="1">
      <alignment horizontal="center" vertical="top" wrapText="1"/>
    </xf>
    <xf numFmtId="0" fontId="167" fillId="19" borderId="0" xfId="0" applyFont="1" applyFill="1" applyAlignment="1">
      <alignment horizontal="center" vertical="center" wrapText="1"/>
    </xf>
    <xf numFmtId="0" fontId="90" fillId="20" borderId="18" xfId="0" applyFont="1" applyFill="1" applyBorder="1" applyAlignment="1">
      <alignment horizontal="center" vertical="center"/>
    </xf>
    <xf numFmtId="0" fontId="163" fillId="42" borderId="1" xfId="0" applyFont="1" applyFill="1" applyBorder="1" applyAlignment="1">
      <alignment horizontal="center" vertical="center" wrapText="1"/>
    </xf>
    <xf numFmtId="0" fontId="164" fillId="42" borderId="1" xfId="0" applyFont="1" applyFill="1" applyBorder="1" applyAlignment="1">
      <alignment horizontal="center" vertical="center" wrapText="1"/>
    </xf>
    <xf numFmtId="0" fontId="163" fillId="43" borderId="1" xfId="0" applyFont="1" applyFill="1" applyBorder="1" applyAlignment="1">
      <alignment horizontal="center" vertical="center" wrapText="1"/>
    </xf>
    <xf numFmtId="0" fontId="166" fillId="41" borderId="1" xfId="0" applyFont="1" applyFill="1" applyBorder="1" applyAlignment="1">
      <alignment horizontal="center" vertical="top" wrapText="1"/>
    </xf>
    <xf numFmtId="0" fontId="181" fillId="0" borderId="4" xfId="0" applyFont="1" applyBorder="1" applyAlignment="1">
      <alignment horizontal="center" vertical="center" wrapText="1"/>
    </xf>
    <xf numFmtId="0" fontId="90" fillId="20" borderId="15" xfId="0" applyFont="1" applyFill="1" applyBorder="1" applyAlignment="1">
      <alignment horizontal="center" vertical="center"/>
    </xf>
    <xf numFmtId="0" fontId="89" fillId="22" borderId="15" xfId="0" applyFont="1" applyFill="1" applyBorder="1" applyAlignment="1">
      <alignment horizontal="center" vertical="center"/>
    </xf>
    <xf numFmtId="0" fontId="168" fillId="19" borderId="23" xfId="0" applyFont="1" applyFill="1" applyBorder="1" applyAlignment="1">
      <alignment horizontal="center" vertical="center"/>
    </xf>
    <xf numFmtId="0" fontId="88" fillId="19" borderId="0" xfId="0" applyFont="1" applyFill="1" applyAlignment="1">
      <alignment horizontal="center" vertical="center" wrapText="1"/>
    </xf>
    <xf numFmtId="0" fontId="165" fillId="0" borderId="1" xfId="0" applyFont="1" applyBorder="1" applyAlignment="1">
      <alignment horizontal="center" vertical="top" wrapText="1"/>
    </xf>
    <xf numFmtId="0" fontId="166" fillId="44" borderId="1" xfId="0" applyFont="1" applyFill="1" applyBorder="1" applyAlignment="1">
      <alignment horizontal="center" vertical="center" wrapText="1"/>
    </xf>
    <xf numFmtId="0" fontId="225" fillId="0" borderId="1" xfId="0" applyFont="1" applyBorder="1" applyAlignment="1">
      <alignment horizontal="center" vertical="center" wrapText="1"/>
    </xf>
    <xf numFmtId="0" fontId="164" fillId="45" borderId="1" xfId="0" applyFont="1" applyFill="1" applyBorder="1" applyAlignment="1">
      <alignment horizontal="center" vertical="center" wrapText="1"/>
    </xf>
    <xf numFmtId="0" fontId="225" fillId="45" borderId="1" xfId="0" applyFont="1" applyFill="1" applyBorder="1" applyAlignment="1">
      <alignment horizontal="center" vertical="center" wrapText="1"/>
    </xf>
    <xf numFmtId="0" fontId="166" fillId="45" borderId="1" xfId="0" applyFont="1" applyFill="1" applyBorder="1" applyAlignment="1">
      <alignment horizontal="center" vertical="center" wrapText="1"/>
    </xf>
    <xf numFmtId="0" fontId="88" fillId="0" borderId="0" xfId="0" applyFont="1" applyAlignment="1">
      <alignment horizontal="center" vertical="center" wrapText="1"/>
    </xf>
    <xf numFmtId="0" fontId="164" fillId="21" borderId="1" xfId="0" applyFont="1" applyFill="1" applyBorder="1" applyAlignment="1">
      <alignment horizontal="left" vertical="center" wrapText="1"/>
    </xf>
    <xf numFmtId="49" fontId="189" fillId="46" borderId="38" xfId="0" applyNumberFormat="1" applyFont="1" applyFill="1" applyBorder="1" applyAlignment="1">
      <alignment horizontal="center" vertical="center" wrapText="1"/>
    </xf>
    <xf numFmtId="49" fontId="189" fillId="46" borderId="39" xfId="0" applyNumberFormat="1" applyFont="1" applyFill="1" applyBorder="1" applyAlignment="1">
      <alignment horizontal="center" vertical="center" wrapText="1"/>
    </xf>
    <xf numFmtId="49" fontId="189" fillId="46" borderId="39" xfId="0" applyNumberFormat="1" applyFont="1" applyFill="1" applyBorder="1" applyAlignment="1">
      <alignment horizontal="left" vertical="center" wrapText="1"/>
    </xf>
    <xf numFmtId="3" fontId="189" fillId="46" borderId="39" xfId="0" applyNumberFormat="1" applyFont="1" applyFill="1" applyBorder="1" applyAlignment="1">
      <alignment horizontal="right" vertical="center" wrapText="1"/>
    </xf>
    <xf numFmtId="49" fontId="189" fillId="25" borderId="38" xfId="0" applyNumberFormat="1" applyFont="1" applyFill="1" applyBorder="1" applyAlignment="1">
      <alignment horizontal="center" vertical="center" wrapText="1"/>
    </xf>
    <xf numFmtId="49" fontId="189" fillId="25" borderId="39" xfId="0" applyNumberFormat="1" applyFont="1" applyFill="1" applyBorder="1" applyAlignment="1">
      <alignment horizontal="center" vertical="center" wrapText="1"/>
    </xf>
    <xf numFmtId="49" fontId="189" fillId="25" borderId="39" xfId="0" applyNumberFormat="1" applyFont="1" applyFill="1" applyBorder="1" applyAlignment="1">
      <alignment horizontal="left" vertical="center" wrapText="1"/>
    </xf>
    <xf numFmtId="3" fontId="189" fillId="25" borderId="39" xfId="0" applyNumberFormat="1" applyFont="1" applyFill="1" applyBorder="1" applyAlignment="1">
      <alignment horizontal="right" vertical="center" wrapText="1"/>
    </xf>
    <xf numFmtId="49" fontId="189" fillId="25" borderId="73" xfId="0" applyNumberFormat="1" applyFont="1" applyFill="1" applyBorder="1" applyAlignment="1">
      <alignment horizontal="center" vertical="center" wrapText="1"/>
    </xf>
    <xf numFmtId="49" fontId="189" fillId="25" borderId="74" xfId="0" applyNumberFormat="1" applyFont="1" applyFill="1" applyBorder="1" applyAlignment="1">
      <alignment horizontal="center" vertical="center" wrapText="1"/>
    </xf>
    <xf numFmtId="49" fontId="189" fillId="25" borderId="74" xfId="0" applyNumberFormat="1" applyFont="1" applyFill="1" applyBorder="1" applyAlignment="1">
      <alignment horizontal="left" vertical="center" wrapText="1"/>
    </xf>
    <xf numFmtId="3" fontId="189" fillId="25" borderId="74" xfId="0" applyNumberFormat="1" applyFont="1" applyFill="1" applyBorder="1" applyAlignment="1">
      <alignment horizontal="right" vertical="center" wrapText="1"/>
    </xf>
    <xf numFmtId="0" fontId="198" fillId="0" borderId="0" xfId="0" applyFont="1" applyAlignment="1"/>
    <xf numFmtId="14" fontId="198" fillId="0" borderId="0" xfId="0" applyNumberFormat="1" applyFont="1" applyAlignment="1">
      <alignment horizontal="right"/>
    </xf>
    <xf numFmtId="0" fontId="0" fillId="0" borderId="0" xfId="0" applyAlignment="1"/>
    <xf numFmtId="0" fontId="168" fillId="17" borderId="8" xfId="0" applyFont="1" applyFill="1" applyBorder="1" applyAlignment="1">
      <alignment horizontal="center" vertical="center"/>
    </xf>
    <xf numFmtId="0" fontId="168" fillId="0" borderId="7" xfId="0" applyFont="1" applyBorder="1" applyAlignment="1">
      <alignment horizontal="center" vertical="center"/>
    </xf>
    <xf numFmtId="0" fontId="168" fillId="0" borderId="0" xfId="0" applyFont="1" applyAlignment="1">
      <alignment horizontal="left" vertical="center"/>
    </xf>
    <xf numFmtId="176" fontId="172" fillId="0" borderId="25" xfId="1" applyNumberFormat="1" applyFont="1" applyBorder="1" applyAlignment="1">
      <alignment horizontal="center" vertical="center"/>
    </xf>
    <xf numFmtId="176" fontId="172" fillId="0" borderId="34" xfId="1" applyNumberFormat="1" applyFont="1" applyBorder="1" applyAlignment="1">
      <alignment horizontal="center" vertical="center"/>
    </xf>
    <xf numFmtId="176" fontId="172" fillId="0" borderId="15" xfId="1" applyNumberFormat="1" applyFont="1" applyBorder="1" applyAlignment="1">
      <alignment horizontal="center" vertical="center"/>
    </xf>
    <xf numFmtId="176" fontId="172" fillId="0" borderId="32" xfId="1" applyNumberFormat="1" applyFont="1" applyBorder="1" applyAlignment="1">
      <alignment horizontal="center" vertical="center"/>
    </xf>
    <xf numFmtId="176" fontId="172" fillId="0" borderId="20" xfId="1" applyNumberFormat="1" applyFont="1" applyBorder="1" applyAlignment="1">
      <alignment horizontal="center" vertical="center"/>
    </xf>
    <xf numFmtId="176" fontId="172" fillId="0" borderId="29" xfId="1" applyNumberFormat="1" applyFont="1" applyBorder="1" applyAlignment="1">
      <alignment horizontal="center" vertical="center"/>
    </xf>
    <xf numFmtId="176" fontId="172" fillId="0" borderId="18" xfId="1" applyNumberFormat="1" applyFont="1" applyBorder="1" applyAlignment="1">
      <alignment horizontal="center" vertical="center"/>
    </xf>
    <xf numFmtId="176" fontId="172" fillId="0" borderId="27" xfId="1" applyNumberFormat="1" applyFont="1" applyBorder="1" applyAlignment="1">
      <alignment horizontal="center" vertical="center"/>
    </xf>
    <xf numFmtId="176" fontId="172" fillId="0" borderId="8" xfId="1" applyNumberFormat="1" applyFont="1" applyBorder="1" applyAlignment="1">
      <alignment horizontal="center" vertical="center"/>
    </xf>
    <xf numFmtId="176" fontId="168" fillId="18" borderId="23" xfId="1" applyNumberFormat="1" applyFont="1" applyFill="1" applyBorder="1" applyAlignment="1">
      <alignment horizontal="center" vertical="center"/>
    </xf>
    <xf numFmtId="176" fontId="168" fillId="18" borderId="30" xfId="1" applyNumberFormat="1" applyFont="1" applyFill="1" applyBorder="1" applyAlignment="1">
      <alignment horizontal="center" vertical="center"/>
    </xf>
    <xf numFmtId="176" fontId="168" fillId="47" borderId="23" xfId="1" applyNumberFormat="1" applyFont="1" applyFill="1" applyBorder="1" applyAlignment="1">
      <alignment horizontal="center" vertical="center"/>
    </xf>
    <xf numFmtId="176" fontId="168" fillId="47" borderId="30" xfId="1" applyNumberFormat="1" applyFont="1" applyFill="1" applyBorder="1" applyAlignment="1">
      <alignment horizontal="center" vertical="center"/>
    </xf>
    <xf numFmtId="0" fontId="166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87" fillId="19" borderId="0" xfId="0" applyFont="1" applyFill="1" applyAlignment="1">
      <alignment horizontal="center" vertical="center" wrapText="1"/>
    </xf>
    <xf numFmtId="0" fontId="163" fillId="48" borderId="1" xfId="0" applyFont="1" applyFill="1" applyBorder="1" applyAlignment="1">
      <alignment horizontal="center" vertical="center" wrapText="1"/>
    </xf>
    <xf numFmtId="0" fontId="163" fillId="45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214" fillId="21" borderId="1" xfId="0" applyFont="1" applyFill="1" applyBorder="1" applyAlignment="1">
      <alignment horizontal="center" vertical="center" wrapText="1"/>
    </xf>
    <xf numFmtId="0" fontId="216" fillId="21" borderId="1" xfId="0" applyFont="1" applyFill="1" applyBorder="1" applyAlignment="1">
      <alignment horizontal="center" vertical="top" wrapText="1"/>
    </xf>
    <xf numFmtId="49" fontId="189" fillId="46" borderId="73" xfId="0" applyNumberFormat="1" applyFont="1" applyFill="1" applyBorder="1" applyAlignment="1">
      <alignment horizontal="center" vertical="center" wrapText="1"/>
    </xf>
    <xf numFmtId="49" fontId="189" fillId="46" borderId="74" xfId="0" applyNumberFormat="1" applyFont="1" applyFill="1" applyBorder="1" applyAlignment="1">
      <alignment horizontal="center" vertical="center" wrapText="1"/>
    </xf>
    <xf numFmtId="49" fontId="189" fillId="46" borderId="74" xfId="0" applyNumberFormat="1" applyFont="1" applyFill="1" applyBorder="1" applyAlignment="1">
      <alignment horizontal="left" vertical="center" wrapText="1"/>
    </xf>
    <xf numFmtId="3" fontId="189" fillId="46" borderId="74" xfId="0" applyNumberFormat="1" applyFont="1" applyFill="1" applyBorder="1" applyAlignment="1">
      <alignment horizontal="right" vertical="center" wrapText="1"/>
    </xf>
    <xf numFmtId="176" fontId="172" fillId="0" borderId="75" xfId="1" applyNumberFormat="1" applyFont="1" applyBorder="1" applyAlignment="1">
      <alignment horizontal="center" vertical="center"/>
    </xf>
    <xf numFmtId="0" fontId="176" fillId="22" borderId="18" xfId="0" applyFont="1" applyFill="1" applyBorder="1" applyAlignment="1">
      <alignment horizontal="center" vertical="center"/>
    </xf>
    <xf numFmtId="0" fontId="163" fillId="0" borderId="1" xfId="0" applyFont="1" applyBorder="1" applyAlignment="1">
      <alignment horizontal="center" vertical="center" wrapText="1"/>
    </xf>
    <xf numFmtId="0" fontId="163" fillId="34" borderId="1" xfId="0" applyFont="1" applyFill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211" fillId="0" borderId="1" xfId="0" applyFont="1" applyBorder="1" applyAlignment="1">
      <alignment horizontal="center" vertical="top" wrapText="1"/>
    </xf>
    <xf numFmtId="0" fontId="163" fillId="6" borderId="1" xfId="0" applyFont="1" applyFill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213" fillId="0" borderId="1" xfId="0" applyFont="1" applyBorder="1" applyAlignment="1">
      <alignment horizontal="center" vertical="top" wrapText="1"/>
    </xf>
    <xf numFmtId="0" fontId="163" fillId="21" borderId="1" xfId="0" applyFont="1" applyFill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218" fillId="21" borderId="1" xfId="0" applyFont="1" applyFill="1" applyBorder="1" applyAlignment="1">
      <alignment horizontal="center" vertical="top" wrapText="1"/>
    </xf>
    <xf numFmtId="0" fontId="164" fillId="5" borderId="1" xfId="0" applyFont="1" applyFill="1" applyBorder="1" applyAlignment="1">
      <alignment horizontal="center" vertical="center" wrapText="1"/>
    </xf>
    <xf numFmtId="0" fontId="214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225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top" wrapText="1"/>
    </xf>
    <xf numFmtId="0" fontId="165" fillId="0" borderId="1" xfId="0" applyFont="1" applyBorder="1" applyAlignment="1">
      <alignment horizontal="center" vertical="center" wrapText="1"/>
    </xf>
    <xf numFmtId="0" fontId="211" fillId="49" borderId="1" xfId="0" applyFont="1" applyFill="1" applyBorder="1" applyAlignment="1">
      <alignment horizontal="center" vertical="top" wrapText="1"/>
    </xf>
    <xf numFmtId="0" fontId="214" fillId="39" borderId="1" xfId="0" applyFont="1" applyFill="1" applyBorder="1" applyAlignment="1">
      <alignment horizontal="center" vertical="top" wrapText="1"/>
    </xf>
    <xf numFmtId="0" fontId="216" fillId="0" borderId="1" xfId="0" applyFont="1" applyFill="1" applyBorder="1" applyAlignment="1">
      <alignment horizontal="center" vertical="top" wrapText="1"/>
    </xf>
    <xf numFmtId="0" fontId="164" fillId="48" borderId="1" xfId="0" applyFont="1" applyFill="1" applyBorder="1" applyAlignment="1">
      <alignment horizontal="center" vertical="center" wrapText="1"/>
    </xf>
    <xf numFmtId="0" fontId="213" fillId="0" borderId="1" xfId="0" applyFont="1" applyFill="1" applyBorder="1" applyAlignment="1">
      <alignment horizontal="center" vertical="top" wrapText="1"/>
    </xf>
    <xf numFmtId="0" fontId="164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163" fillId="6" borderId="1" xfId="0" applyFont="1" applyFill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center" wrapText="1"/>
    </xf>
    <xf numFmtId="0" fontId="86" fillId="19" borderId="0" xfId="0" applyFont="1" applyFill="1" applyAlignment="1">
      <alignment horizontal="center" vertical="center" wrapText="1"/>
    </xf>
    <xf numFmtId="0" fontId="177" fillId="0" borderId="0" xfId="0" applyFont="1" applyBorder="1" applyAlignment="1">
      <alignment horizontal="center" vertical="center" wrapText="1"/>
    </xf>
    <xf numFmtId="0" fontId="163" fillId="7" borderId="4" xfId="0" applyFont="1" applyFill="1" applyBorder="1" applyAlignment="1">
      <alignment horizontal="center" vertical="center" wrapText="1"/>
    </xf>
    <xf numFmtId="0" fontId="164" fillId="0" borderId="4" xfId="0" applyFont="1" applyBorder="1" applyAlignment="1">
      <alignment horizontal="center" vertical="center" wrapText="1"/>
    </xf>
    <xf numFmtId="0" fontId="214" fillId="0" borderId="4" xfId="0" applyFont="1" applyBorder="1" applyAlignment="1">
      <alignment horizontal="center" vertical="center" wrapText="1"/>
    </xf>
    <xf numFmtId="0" fontId="163" fillId="0" borderId="4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4" fillId="0" borderId="1" xfId="0" applyFont="1" applyFill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213" fillId="0" borderId="1" xfId="0" applyFont="1" applyBorder="1" applyAlignment="1">
      <alignment horizontal="center" vertical="top" wrapText="1"/>
    </xf>
    <xf numFmtId="0" fontId="85" fillId="22" borderId="18" xfId="0" applyFont="1" applyFill="1" applyBorder="1" applyAlignment="1">
      <alignment horizontal="center" vertical="center"/>
    </xf>
    <xf numFmtId="0" fontId="211" fillId="0" borderId="1" xfId="0" applyFont="1" applyBorder="1" applyAlignment="1">
      <alignment horizontal="center" vertical="top" wrapText="1"/>
    </xf>
    <xf numFmtId="0" fontId="84" fillId="20" borderId="18" xfId="0" applyFont="1" applyFill="1" applyBorder="1" applyAlignment="1">
      <alignment horizontal="center" vertical="center"/>
    </xf>
    <xf numFmtId="0" fontId="83" fillId="0" borderId="0" xfId="0" applyFont="1" applyAlignment="1">
      <alignment horizontal="center" vertical="center" wrapText="1"/>
    </xf>
    <xf numFmtId="0" fontId="163" fillId="0" borderId="4" xfId="0" applyNumberFormat="1" applyFont="1" applyBorder="1" applyAlignment="1">
      <alignment horizontal="center" vertical="center" wrapText="1"/>
    </xf>
    <xf numFmtId="0" fontId="215" fillId="31" borderId="1" xfId="0" applyFont="1" applyFill="1" applyBorder="1" applyAlignment="1">
      <alignment horizontal="center" vertical="top" wrapText="1"/>
    </xf>
    <xf numFmtId="0" fontId="163" fillId="0" borderId="1" xfId="0" applyFont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213" fillId="0" borderId="1" xfId="0" applyFont="1" applyBorder="1" applyAlignment="1">
      <alignment horizontal="center" vertical="top" wrapText="1"/>
    </xf>
    <xf numFmtId="0" fontId="164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218" fillId="21" borderId="1" xfId="0" applyFont="1" applyFill="1" applyBorder="1" applyAlignment="1">
      <alignment horizontal="center" vertical="top" wrapText="1"/>
    </xf>
    <xf numFmtId="0" fontId="166" fillId="21" borderId="1" xfId="0" applyFont="1" applyFill="1" applyBorder="1" applyAlignment="1">
      <alignment horizontal="center" vertical="center" wrapText="1"/>
    </xf>
    <xf numFmtId="0" fontId="184" fillId="0" borderId="0" xfId="0" applyFont="1" applyAlignment="1">
      <alignment horizontal="left" vertical="center"/>
    </xf>
    <xf numFmtId="0" fontId="164" fillId="50" borderId="1" xfId="0" applyFont="1" applyFill="1" applyBorder="1" applyAlignment="1">
      <alignment horizontal="center" vertical="center" wrapText="1"/>
    </xf>
    <xf numFmtId="0" fontId="214" fillId="50" borderId="1" xfId="0" applyFont="1" applyFill="1" applyBorder="1" applyAlignment="1">
      <alignment horizontal="center" vertical="center" wrapText="1"/>
    </xf>
    <xf numFmtId="0" fontId="165" fillId="50" borderId="1" xfId="0" applyFont="1" applyFill="1" applyBorder="1" applyAlignment="1">
      <alignment horizontal="center" vertical="center" wrapText="1"/>
    </xf>
    <xf numFmtId="0" fontId="163" fillId="50" borderId="1" xfId="0" applyFont="1" applyFill="1" applyBorder="1" applyAlignment="1">
      <alignment horizontal="center" vertical="center" wrapText="1"/>
    </xf>
    <xf numFmtId="0" fontId="166" fillId="50" borderId="1" xfId="0" applyFont="1" applyFill="1" applyBorder="1" applyAlignment="1">
      <alignment horizontal="center" vertical="center" wrapText="1"/>
    </xf>
    <xf numFmtId="0" fontId="211" fillId="50" borderId="1" xfId="0" applyFont="1" applyFill="1" applyBorder="1" applyAlignment="1">
      <alignment horizontal="center" vertical="top" wrapText="1"/>
    </xf>
    <xf numFmtId="0" fontId="163" fillId="50" borderId="1" xfId="0" applyFont="1" applyFill="1" applyBorder="1" applyAlignment="1">
      <alignment horizontal="center" vertical="top" wrapText="1"/>
    </xf>
    <xf numFmtId="0" fontId="215" fillId="50" borderId="1" xfId="0" applyFont="1" applyFill="1" applyBorder="1" applyAlignment="1">
      <alignment horizontal="center" vertical="top" wrapText="1"/>
    </xf>
    <xf numFmtId="0" fontId="228" fillId="0" borderId="0" xfId="0" applyFont="1" applyAlignment="1">
      <alignment horizontal="center" vertical="center" wrapText="1"/>
    </xf>
    <xf numFmtId="0" fontId="82" fillId="20" borderId="18" xfId="0" applyFont="1" applyFill="1" applyBorder="1" applyAlignment="1">
      <alignment horizontal="center" vertical="center"/>
    </xf>
    <xf numFmtId="0" fontId="228" fillId="0" borderId="0" xfId="0" applyFont="1" applyAlignment="1">
      <alignment horizontal="center" vertical="center"/>
    </xf>
    <xf numFmtId="0" fontId="165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81" fillId="20" borderId="15" xfId="0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79" fillId="20" borderId="15" xfId="0" applyFont="1" applyFill="1" applyBorder="1" applyAlignment="1">
      <alignment horizontal="center" vertical="center"/>
    </xf>
    <xf numFmtId="0" fontId="164" fillId="0" borderId="1" xfId="0" applyFont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166" fillId="21" borderId="1" xfId="0" applyFont="1" applyFill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78" fillId="0" borderId="0" xfId="0" applyFont="1" applyAlignment="1">
      <alignment horizontal="center" vertical="center" wrapText="1"/>
    </xf>
    <xf numFmtId="0" fontId="183" fillId="20" borderId="15" xfId="0" applyFont="1" applyFill="1" applyBorder="1" applyAlignment="1">
      <alignment horizontal="center" vertical="center"/>
    </xf>
    <xf numFmtId="0" fontId="163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164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214" fillId="0" borderId="1" xfId="0" applyFont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top" wrapText="1"/>
    </xf>
    <xf numFmtId="0" fontId="77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211" fillId="39" borderId="1" xfId="0" applyFont="1" applyFill="1" applyBorder="1" applyAlignment="1">
      <alignment horizontal="center" vertical="top" wrapText="1"/>
    </xf>
    <xf numFmtId="0" fontId="75" fillId="26" borderId="16" xfId="0" applyFont="1" applyFill="1" applyBorder="1" applyAlignment="1">
      <alignment horizontal="center" vertical="center"/>
    </xf>
    <xf numFmtId="0" fontId="164" fillId="0" borderId="1" xfId="0" applyFont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166" fillId="21" borderId="1" xfId="0" applyFont="1" applyFill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218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214" fillId="0" borderId="1" xfId="0" applyFont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163" fillId="34" borderId="1" xfId="0" applyFont="1" applyFill="1" applyBorder="1" applyAlignment="1">
      <alignment horizontal="center" vertical="center" wrapText="1"/>
    </xf>
    <xf numFmtId="0" fontId="163" fillId="6" borderId="1" xfId="0" applyFont="1" applyFill="1" applyBorder="1" applyAlignment="1">
      <alignment horizontal="center" vertical="center" wrapText="1"/>
    </xf>
    <xf numFmtId="0" fontId="211" fillId="0" borderId="1" xfId="0" applyFont="1" applyBorder="1" applyAlignment="1">
      <alignment horizontal="center" vertical="top" wrapText="1"/>
    </xf>
    <xf numFmtId="0" fontId="166" fillId="5" borderId="1" xfId="0" applyFont="1" applyFill="1" applyBorder="1" applyAlignment="1">
      <alignment horizontal="center" vertical="top" wrapText="1"/>
    </xf>
    <xf numFmtId="0" fontId="214" fillId="5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74" fillId="0" borderId="0" xfId="0" applyFont="1" applyAlignment="1">
      <alignment horizontal="center" vertical="center" wrapText="1"/>
    </xf>
    <xf numFmtId="0" fontId="215" fillId="0" borderId="1" xfId="0" applyFont="1" applyFill="1" applyBorder="1" applyAlignment="1">
      <alignment horizontal="center" vertical="top" wrapText="1"/>
    </xf>
    <xf numFmtId="0" fontId="215" fillId="39" borderId="1" xfId="0" applyFont="1" applyFill="1" applyBorder="1" applyAlignment="1">
      <alignment horizontal="center" vertical="top" wrapText="1"/>
    </xf>
    <xf numFmtId="0" fontId="218" fillId="39" borderId="1" xfId="0" applyFont="1" applyFill="1" applyBorder="1" applyAlignment="1">
      <alignment horizontal="center" vertical="top" wrapText="1"/>
    </xf>
    <xf numFmtId="0" fontId="213" fillId="39" borderId="1" xfId="0" applyFont="1" applyFill="1" applyBorder="1" applyAlignment="1">
      <alignment horizontal="center" vertical="top" wrapText="1"/>
    </xf>
    <xf numFmtId="0" fontId="164" fillId="23" borderId="1" xfId="0" applyFont="1" applyFill="1" applyBorder="1" applyAlignment="1">
      <alignment horizontal="center" vertical="center" wrapText="1"/>
    </xf>
    <xf numFmtId="0" fontId="225" fillId="23" borderId="1" xfId="0" applyFont="1" applyFill="1" applyBorder="1" applyAlignment="1">
      <alignment horizontal="center" vertical="center" wrapText="1"/>
    </xf>
    <xf numFmtId="0" fontId="73" fillId="20" borderId="18" xfId="0" applyFont="1" applyFill="1" applyBorder="1" applyAlignment="1">
      <alignment horizontal="center" vertical="center"/>
    </xf>
    <xf numFmtId="0" fontId="163" fillId="21" borderId="1" xfId="0" applyFont="1" applyFill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214" fillId="21" borderId="1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193" fillId="0" borderId="4" xfId="0" applyFont="1" applyFill="1" applyBorder="1" applyAlignment="1">
      <alignment horizontal="center" vertical="center" wrapText="1"/>
    </xf>
    <xf numFmtId="0" fontId="72" fillId="20" borderId="18" xfId="0" applyFont="1" applyFill="1" applyBorder="1" applyAlignment="1">
      <alignment horizontal="center" vertical="center"/>
    </xf>
    <xf numFmtId="0" fontId="166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214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166" fillId="0" borderId="1" xfId="0" applyFont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center" wrapText="1"/>
    </xf>
    <xf numFmtId="0" fontId="216" fillId="0" borderId="1" xfId="0" applyFont="1" applyBorder="1" applyAlignment="1">
      <alignment horizontal="center" vertical="top" wrapText="1"/>
    </xf>
    <xf numFmtId="0" fontId="163" fillId="0" borderId="1" xfId="0" applyFont="1" applyBorder="1" applyAlignment="1">
      <alignment horizontal="center" vertical="top" wrapText="1"/>
    </xf>
    <xf numFmtId="0" fontId="213" fillId="0" borderId="1" xfId="0" applyFont="1" applyBorder="1" applyAlignment="1">
      <alignment horizontal="center" vertical="top" wrapText="1"/>
    </xf>
    <xf numFmtId="0" fontId="163" fillId="5" borderId="1" xfId="0" applyFont="1" applyFill="1" applyBorder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163" fillId="6" borderId="1" xfId="0" applyFont="1" applyFill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top" wrapText="1"/>
    </xf>
    <xf numFmtId="0" fontId="166" fillId="5" borderId="1" xfId="0" applyFont="1" applyFill="1" applyBorder="1" applyAlignment="1">
      <alignment horizontal="center" vertical="top" wrapText="1"/>
    </xf>
    <xf numFmtId="0" fontId="214" fillId="5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215" fillId="49" borderId="1" xfId="0" applyFont="1" applyFill="1" applyBorder="1" applyAlignment="1">
      <alignment horizontal="center" vertical="top" wrapText="1"/>
    </xf>
    <xf numFmtId="0" fontId="216" fillId="5" borderId="1" xfId="0" applyFont="1" applyFill="1" applyBorder="1" applyAlignment="1">
      <alignment horizontal="center" vertical="top" wrapText="1"/>
    </xf>
    <xf numFmtId="0" fontId="71" fillId="19" borderId="0" xfId="0" applyFont="1" applyFill="1" applyAlignment="1">
      <alignment horizontal="center" vertical="center" wrapText="1"/>
    </xf>
    <xf numFmtId="0" fontId="70" fillId="0" borderId="0" xfId="0" applyFont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166" fillId="21" borderId="1" xfId="0" applyFont="1" applyFill="1" applyBorder="1" applyAlignment="1">
      <alignment horizontal="center" vertical="center" wrapText="1"/>
    </xf>
    <xf numFmtId="0" fontId="214" fillId="21" borderId="1" xfId="0" applyFont="1" applyFill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69" fillId="20" borderId="18" xfId="0" applyFont="1" applyFill="1" applyBorder="1" applyAlignment="1">
      <alignment horizontal="center" vertical="center"/>
    </xf>
    <xf numFmtId="0" fontId="215" fillId="41" borderId="1" xfId="0" applyFont="1" applyFill="1" applyBorder="1" applyAlignment="1">
      <alignment horizontal="center" vertical="top" wrapText="1"/>
    </xf>
    <xf numFmtId="0" fontId="164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216" fillId="0" borderId="1" xfId="0" applyFont="1" applyBorder="1" applyAlignment="1">
      <alignment horizontal="center" vertical="top" wrapText="1"/>
    </xf>
    <xf numFmtId="0" fontId="166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214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166" fillId="44" borderId="1" xfId="0" applyFont="1" applyFill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3" fillId="34" borderId="1" xfId="0" applyFont="1" applyFill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213" fillId="0" borderId="1" xfId="0" applyFont="1" applyBorder="1" applyAlignment="1">
      <alignment horizontal="center" vertical="top" wrapText="1"/>
    </xf>
    <xf numFmtId="0" fontId="163" fillId="6" borderId="1" xfId="0" applyFont="1" applyFill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top" wrapText="1"/>
    </xf>
    <xf numFmtId="0" fontId="211" fillId="0" borderId="1" xfId="0" applyFont="1" applyBorder="1" applyAlignment="1">
      <alignment horizontal="center" vertical="top" wrapText="1"/>
    </xf>
    <xf numFmtId="0" fontId="163" fillId="41" borderId="1" xfId="0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166" fillId="39" borderId="1" xfId="0" applyFont="1" applyFill="1" applyBorder="1" applyAlignment="1">
      <alignment horizontal="center" vertical="center" wrapText="1"/>
    </xf>
    <xf numFmtId="0" fontId="166" fillId="34" borderId="1" xfId="0" applyFont="1" applyFill="1" applyBorder="1" applyAlignment="1">
      <alignment horizontal="center" vertical="center" wrapText="1"/>
    </xf>
    <xf numFmtId="0" fontId="166" fillId="31" borderId="1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66" fillId="0" borderId="0" xfId="0" applyFont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8" fillId="22" borderId="15" xfId="0" applyFont="1" applyFill="1" applyBorder="1" applyAlignment="1">
      <alignment horizontal="center" vertical="center"/>
    </xf>
    <xf numFmtId="0" fontId="65" fillId="22" borderId="18" xfId="0" applyFont="1" applyFill="1" applyBorder="1" applyAlignment="1">
      <alignment horizontal="center" vertical="center"/>
    </xf>
    <xf numFmtId="0" fontId="64" fillId="20" borderId="18" xfId="0" applyFont="1" applyFill="1" applyBorder="1" applyAlignment="1">
      <alignment horizontal="center" vertical="center"/>
    </xf>
    <xf numFmtId="0" fontId="63" fillId="20" borderId="15" xfId="0" applyFont="1" applyFill="1" applyBorder="1" applyAlignment="1">
      <alignment horizontal="center" vertical="center"/>
    </xf>
    <xf numFmtId="0" fontId="166" fillId="43" borderId="1" xfId="0" applyFont="1" applyFill="1" applyBorder="1" applyAlignment="1">
      <alignment horizontal="center" vertical="top" wrapText="1"/>
    </xf>
    <xf numFmtId="0" fontId="164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4" fillId="45" borderId="1" xfId="0" applyFont="1" applyFill="1" applyBorder="1" applyAlignment="1">
      <alignment horizontal="center" vertical="center" wrapText="1"/>
    </xf>
    <xf numFmtId="0" fontId="225" fillId="45" borderId="1" xfId="0" applyFont="1" applyFill="1" applyBorder="1" applyAlignment="1">
      <alignment horizontal="center" vertical="center" wrapText="1"/>
    </xf>
    <xf numFmtId="0" fontId="163" fillId="45" borderId="1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166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214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213" fillId="0" borderId="1" xfId="0" applyFont="1" applyBorder="1" applyAlignment="1">
      <alignment horizontal="center" vertical="top" wrapText="1"/>
    </xf>
    <xf numFmtId="0" fontId="163" fillId="5" borderId="1" xfId="0" applyFont="1" applyFill="1" applyBorder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211" fillId="0" borderId="1" xfId="0" applyFont="1" applyBorder="1" applyAlignment="1">
      <alignment horizontal="center" vertical="top" wrapText="1"/>
    </xf>
    <xf numFmtId="0" fontId="214" fillId="5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225" fillId="5" borderId="1" xfId="0" applyFont="1" applyFill="1" applyBorder="1" applyAlignment="1">
      <alignment horizontal="center" vertical="center" wrapText="1"/>
    </xf>
    <xf numFmtId="0" fontId="170" fillId="0" borderId="0" xfId="0" applyFont="1" applyFill="1" applyAlignment="1">
      <alignment horizontal="center" vertical="center" wrapText="1"/>
    </xf>
    <xf numFmtId="0" fontId="192" fillId="0" borderId="0" xfId="0" applyFont="1" applyFill="1" applyBorder="1" applyAlignment="1">
      <alignment horizontal="left" vertical="center"/>
    </xf>
    <xf numFmtId="0" fontId="168" fillId="17" borderId="8" xfId="0" applyFont="1" applyFill="1" applyBorder="1" applyAlignment="1">
      <alignment horizontal="center" vertical="center"/>
    </xf>
    <xf numFmtId="0" fontId="168" fillId="0" borderId="7" xfId="0" applyFont="1" applyBorder="1" applyAlignment="1">
      <alignment horizontal="center" vertical="center"/>
    </xf>
    <xf numFmtId="0" fontId="168" fillId="18" borderId="23" xfId="0" applyFont="1" applyFill="1" applyBorder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229" fillId="5" borderId="1" xfId="0" applyFont="1" applyFill="1" applyBorder="1" applyAlignment="1">
      <alignment horizontal="center" vertical="center" wrapText="1"/>
    </xf>
    <xf numFmtId="0" fontId="230" fillId="5" borderId="1" xfId="0" applyFont="1" applyFill="1" applyBorder="1" applyAlignment="1">
      <alignment horizontal="center" vertical="center" wrapText="1"/>
    </xf>
    <xf numFmtId="0" fontId="164" fillId="51" borderId="1" xfId="0" applyFont="1" applyFill="1" applyBorder="1" applyAlignment="1">
      <alignment horizontal="center" vertical="center" wrapText="1"/>
    </xf>
    <xf numFmtId="0" fontId="229" fillId="45" borderId="1" xfId="0" applyFont="1" applyFill="1" applyBorder="1" applyAlignment="1">
      <alignment horizontal="center" vertical="center" wrapText="1"/>
    </xf>
    <xf numFmtId="0" fontId="230" fillId="45" borderId="1" xfId="0" applyFont="1" applyFill="1" applyBorder="1" applyAlignment="1">
      <alignment horizontal="center" vertical="center" wrapText="1"/>
    </xf>
    <xf numFmtId="0" fontId="231" fillId="5" borderId="1" xfId="0" applyFont="1" applyFill="1" applyBorder="1" applyAlignment="1">
      <alignment horizontal="center" vertical="center" wrapText="1"/>
    </xf>
    <xf numFmtId="0" fontId="232" fillId="5" borderId="1" xfId="0" applyFont="1" applyFill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top" wrapText="1"/>
    </xf>
    <xf numFmtId="0" fontId="192" fillId="0" borderId="0" xfId="0" applyFont="1" applyFill="1" applyBorder="1" applyAlignment="1">
      <alignment horizontal="left" vertical="center"/>
    </xf>
    <xf numFmtId="176" fontId="172" fillId="0" borderId="76" xfId="1" applyNumberFormat="1" applyFont="1" applyBorder="1" applyAlignment="1">
      <alignment horizontal="center" vertical="center"/>
    </xf>
    <xf numFmtId="0" fontId="164" fillId="5" borderId="1" xfId="0" applyFont="1" applyFill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top" wrapText="1"/>
    </xf>
    <xf numFmtId="0" fontId="61" fillId="26" borderId="15" xfId="0" applyFont="1" applyFill="1" applyBorder="1" applyAlignment="1">
      <alignment horizontal="center" vertical="center"/>
    </xf>
    <xf numFmtId="0" fontId="60" fillId="26" borderId="15" xfId="0" applyFont="1" applyFill="1" applyBorder="1" applyAlignment="1">
      <alignment horizontal="center" vertical="center"/>
    </xf>
    <xf numFmtId="0" fontId="16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166" fillId="0" borderId="1" xfId="0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225" fillId="5" borderId="1" xfId="0" applyFont="1" applyFill="1" applyBorder="1" applyAlignment="1">
      <alignment horizontal="center" vertical="center" wrapText="1"/>
    </xf>
    <xf numFmtId="0" fontId="214" fillId="5" borderId="1" xfId="0" applyFont="1" applyFill="1" applyBorder="1" applyAlignment="1">
      <alignment horizontal="center" vertical="center" wrapText="1"/>
    </xf>
    <xf numFmtId="0" fontId="163" fillId="6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top" wrapText="1"/>
    </xf>
    <xf numFmtId="0" fontId="163" fillId="0" borderId="1" xfId="0" applyFont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top" wrapText="1"/>
    </xf>
    <xf numFmtId="0" fontId="164" fillId="0" borderId="1" xfId="0" applyFont="1" applyBorder="1" applyAlignment="1">
      <alignment horizontal="center" vertical="center" wrapText="1"/>
    </xf>
    <xf numFmtId="0" fontId="166" fillId="44" borderId="1" xfId="0" applyFont="1" applyFill="1" applyBorder="1" applyAlignment="1">
      <alignment horizontal="center" vertical="center" wrapText="1"/>
    </xf>
    <xf numFmtId="0" fontId="163" fillId="34" borderId="1" xfId="0" applyFont="1" applyFill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211" fillId="0" borderId="1" xfId="0" applyFont="1" applyBorder="1" applyAlignment="1">
      <alignment horizontal="center" vertical="top" wrapText="1"/>
    </xf>
    <xf numFmtId="0" fontId="213" fillId="0" borderId="1" xfId="0" applyFont="1" applyBorder="1" applyAlignment="1">
      <alignment horizontal="center" vertical="top" wrapText="1"/>
    </xf>
    <xf numFmtId="0" fontId="164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218" fillId="21" borderId="1" xfId="0" applyFont="1" applyFill="1" applyBorder="1" applyAlignment="1">
      <alignment horizontal="center" vertical="top" wrapText="1"/>
    </xf>
    <xf numFmtId="0" fontId="166" fillId="21" borderId="1" xfId="0" applyFont="1" applyFill="1" applyBorder="1" applyAlignment="1">
      <alignment horizontal="center" vertical="center" wrapText="1"/>
    </xf>
    <xf numFmtId="0" fontId="225" fillId="0" borderId="1" xfId="0" applyFont="1" applyBorder="1" applyAlignment="1">
      <alignment horizontal="center" vertical="center" wrapText="1"/>
    </xf>
    <xf numFmtId="0" fontId="164" fillId="45" borderId="1" xfId="0" applyFont="1" applyFill="1" applyBorder="1" applyAlignment="1">
      <alignment horizontal="center" vertical="center" wrapText="1"/>
    </xf>
    <xf numFmtId="0" fontId="225" fillId="45" borderId="1" xfId="0" applyFont="1" applyFill="1" applyBorder="1" applyAlignment="1">
      <alignment horizontal="center" vertical="center" wrapText="1"/>
    </xf>
    <xf numFmtId="0" fontId="163" fillId="45" borderId="1" xfId="0" applyFont="1" applyFill="1" applyBorder="1" applyAlignment="1">
      <alignment horizontal="center" vertical="center" wrapText="1"/>
    </xf>
    <xf numFmtId="0" fontId="215" fillId="0" borderId="1" xfId="0" applyFont="1" applyBorder="1" applyAlignment="1">
      <alignment horizontal="center" vertical="top" wrapText="1"/>
    </xf>
    <xf numFmtId="0" fontId="214" fillId="0" borderId="1" xfId="0" applyFont="1" applyBorder="1" applyAlignment="1">
      <alignment horizontal="center" vertical="top" wrapText="1"/>
    </xf>
    <xf numFmtId="0" fontId="216" fillId="5" borderId="1" xfId="0" applyFont="1" applyFill="1" applyBorder="1" applyAlignment="1">
      <alignment horizontal="center" vertical="top" wrapText="1"/>
    </xf>
    <xf numFmtId="0" fontId="165" fillId="34" borderId="1" xfId="0" applyFont="1" applyFill="1" applyBorder="1" applyAlignment="1">
      <alignment horizontal="center" vertical="center" wrapText="1"/>
    </xf>
    <xf numFmtId="0" fontId="225" fillId="21" borderId="1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7" fillId="19" borderId="0" xfId="0" applyFont="1" applyFill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top" wrapText="1"/>
    </xf>
    <xf numFmtId="0" fontId="163" fillId="0" borderId="1" xfId="0" applyFont="1" applyBorder="1" applyAlignment="1">
      <alignment horizontal="center" vertical="top" wrapText="1"/>
    </xf>
    <xf numFmtId="0" fontId="56" fillId="26" borderId="32" xfId="0" applyFont="1" applyFill="1" applyBorder="1" applyAlignment="1">
      <alignment horizontal="center" vertical="center"/>
    </xf>
    <xf numFmtId="0" fontId="167" fillId="0" borderId="72" xfId="0" applyFont="1" applyBorder="1" applyAlignment="1">
      <alignment horizontal="center" vertical="center"/>
    </xf>
    <xf numFmtId="0" fontId="193" fillId="0" borderId="6" xfId="0" applyFont="1" applyBorder="1" applyAlignment="1">
      <alignment horizontal="center" vertical="center"/>
    </xf>
    <xf numFmtId="0" fontId="164" fillId="0" borderId="64" xfId="0" applyFont="1" applyBorder="1" applyAlignment="1">
      <alignment horizontal="center" vertical="center" wrapText="1"/>
    </xf>
    <xf numFmtId="0" fontId="214" fillId="0" borderId="64" xfId="0" applyFont="1" applyBorder="1" applyAlignment="1">
      <alignment horizontal="center" vertical="center" wrapText="1"/>
    </xf>
    <xf numFmtId="0" fontId="163" fillId="0" borderId="64" xfId="0" applyNumberFormat="1" applyFont="1" applyBorder="1" applyAlignment="1">
      <alignment horizontal="center" vertical="center" wrapText="1"/>
    </xf>
    <xf numFmtId="0" fontId="163" fillId="0" borderId="64" xfId="0" applyFont="1" applyBorder="1" applyAlignment="1">
      <alignment horizontal="center" vertical="center" wrapText="1"/>
    </xf>
    <xf numFmtId="0" fontId="233" fillId="0" borderId="4" xfId="0" applyFont="1" applyBorder="1" applyAlignment="1">
      <alignment horizontal="center" vertical="center" wrapText="1"/>
    </xf>
    <xf numFmtId="0" fontId="233" fillId="0" borderId="64" xfId="0" applyFont="1" applyBorder="1" applyAlignment="1">
      <alignment horizontal="center" vertical="center" wrapText="1"/>
    </xf>
    <xf numFmtId="0" fontId="193" fillId="0" borderId="77" xfId="0" applyFont="1" applyBorder="1" applyAlignment="1">
      <alignment horizontal="center" vertical="center"/>
    </xf>
    <xf numFmtId="0" fontId="170" fillId="0" borderId="64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top" wrapText="1"/>
    </xf>
    <xf numFmtId="0" fontId="165" fillId="0" borderId="1" xfId="0" applyFont="1" applyBorder="1" applyAlignment="1">
      <alignment horizontal="center" vertical="center" wrapText="1"/>
    </xf>
    <xf numFmtId="0" fontId="98" fillId="0" borderId="65" xfId="0" applyFont="1" applyBorder="1">
      <alignment vertical="center"/>
    </xf>
    <xf numFmtId="0" fontId="54" fillId="20" borderId="15" xfId="0" applyFont="1" applyFill="1" applyBorder="1" applyAlignment="1">
      <alignment horizontal="center" vertical="center"/>
    </xf>
    <xf numFmtId="0" fontId="168" fillId="17" borderId="8" xfId="0" applyFont="1" applyFill="1" applyBorder="1" applyAlignment="1">
      <alignment horizontal="center" vertical="center"/>
    </xf>
    <xf numFmtId="0" fontId="221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191" fillId="0" borderId="0" xfId="0" applyFont="1" applyAlignment="1">
      <alignment horizontal="center" vertical="center"/>
    </xf>
    <xf numFmtId="178" fontId="168" fillId="18" borderId="23" xfId="0" applyNumberFormat="1" applyFont="1" applyFill="1" applyBorder="1" applyAlignment="1">
      <alignment horizontal="center" vertical="center"/>
    </xf>
    <xf numFmtId="178" fontId="168" fillId="18" borderId="30" xfId="0" applyNumberFormat="1" applyFont="1" applyFill="1" applyBorder="1" applyAlignment="1">
      <alignment horizontal="center" vertical="center"/>
    </xf>
    <xf numFmtId="178" fontId="172" fillId="0" borderId="25" xfId="1" applyNumberFormat="1" applyFont="1" applyBorder="1" applyAlignment="1">
      <alignment horizontal="center" vertical="center"/>
    </xf>
    <xf numFmtId="178" fontId="172" fillId="0" borderId="34" xfId="1" applyNumberFormat="1" applyFont="1" applyBorder="1" applyAlignment="1">
      <alignment horizontal="center" vertical="center"/>
    </xf>
    <xf numFmtId="178" fontId="172" fillId="0" borderId="81" xfId="1" applyNumberFormat="1" applyFont="1" applyBorder="1" applyAlignment="1">
      <alignment horizontal="center" vertical="center"/>
    </xf>
    <xf numFmtId="178" fontId="172" fillId="0" borderId="79" xfId="1" applyNumberFormat="1" applyFont="1" applyBorder="1" applyAlignment="1">
      <alignment horizontal="center" vertical="center"/>
    </xf>
    <xf numFmtId="0" fontId="164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52" fillId="19" borderId="0" xfId="0" applyFont="1" applyFill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172" fillId="0" borderId="25" xfId="1" applyNumberFormat="1" applyFont="1" applyBorder="1" applyAlignment="1">
      <alignment horizontal="center" vertical="center"/>
    </xf>
    <xf numFmtId="0" fontId="172" fillId="0" borderId="15" xfId="1" applyNumberFormat="1" applyFont="1" applyBorder="1" applyAlignment="1">
      <alignment horizontal="center" vertical="center"/>
    </xf>
    <xf numFmtId="0" fontId="164" fillId="0" borderId="1" xfId="0" applyFont="1" applyBorder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top" wrapText="1"/>
    </xf>
    <xf numFmtId="0" fontId="163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166" fillId="0" borderId="1" xfId="0" applyFont="1" applyBorder="1" applyAlignment="1">
      <alignment horizontal="center" vertical="center" wrapText="1"/>
    </xf>
    <xf numFmtId="0" fontId="166" fillId="21" borderId="1" xfId="0" applyFont="1" applyFill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214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216" fillId="0" borderId="1" xfId="0" applyFont="1" applyBorder="1" applyAlignment="1">
      <alignment horizontal="center" vertical="top" wrapText="1"/>
    </xf>
    <xf numFmtId="0" fontId="214" fillId="0" borderId="1" xfId="0" applyFont="1" applyBorder="1" applyAlignment="1">
      <alignment horizontal="center" vertical="top" wrapText="1"/>
    </xf>
    <xf numFmtId="0" fontId="51" fillId="0" borderId="0" xfId="0" applyFont="1" applyAlignment="1">
      <alignment horizontal="center" vertical="center" wrapText="1"/>
    </xf>
    <xf numFmtId="0" fontId="50" fillId="19" borderId="0" xfId="0" applyFont="1" applyFill="1" applyAlignment="1">
      <alignment horizontal="center" vertical="center" wrapText="1"/>
    </xf>
    <xf numFmtId="0" fontId="234" fillId="21" borderId="1" xfId="0" applyFont="1" applyFill="1" applyBorder="1" applyAlignment="1">
      <alignment horizontal="center" vertical="center" wrapText="1"/>
    </xf>
    <xf numFmtId="0" fontId="213" fillId="52" borderId="1" xfId="0" applyFont="1" applyFill="1" applyBorder="1" applyAlignment="1">
      <alignment horizontal="center" vertical="top" wrapText="1"/>
    </xf>
    <xf numFmtId="0" fontId="216" fillId="31" borderId="1" xfId="0" applyFont="1" applyFill="1" applyBorder="1" applyAlignment="1">
      <alignment horizontal="center" vertical="top" wrapText="1"/>
    </xf>
    <xf numFmtId="0" fontId="164" fillId="0" borderId="1" xfId="0" applyFont="1" applyBorder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164" fillId="45" borderId="1" xfId="0" applyFont="1" applyFill="1" applyBorder="1" applyAlignment="1">
      <alignment horizontal="center" vertical="center" wrapText="1"/>
    </xf>
    <xf numFmtId="0" fontId="225" fillId="45" borderId="1" xfId="0" applyFont="1" applyFill="1" applyBorder="1" applyAlignment="1">
      <alignment horizontal="center" vertical="center" wrapText="1"/>
    </xf>
    <xf numFmtId="0" fontId="166" fillId="45" borderId="1" xfId="0" applyFont="1" applyFill="1" applyBorder="1" applyAlignment="1">
      <alignment horizontal="center" vertical="center" wrapText="1"/>
    </xf>
    <xf numFmtId="0" fontId="163" fillId="45" borderId="1" xfId="0" applyFont="1" applyFill="1" applyBorder="1" applyAlignment="1">
      <alignment horizontal="center" vertical="center" wrapText="1"/>
    </xf>
    <xf numFmtId="0" fontId="163" fillId="6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top" wrapText="1"/>
    </xf>
    <xf numFmtId="0" fontId="225" fillId="5" borderId="1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3" fillId="34" borderId="1" xfId="0" applyFont="1" applyFill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214" fillId="5" borderId="1" xfId="0" applyFont="1" applyFill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49" fillId="19" borderId="0" xfId="0" applyFont="1" applyFill="1" applyAlignment="1">
      <alignment horizontal="center" vertical="center" wrapText="1"/>
    </xf>
    <xf numFmtId="0" fontId="194" fillId="0" borderId="0" xfId="0" applyFont="1" applyAlignment="1">
      <alignment horizontal="left" vertical="center"/>
    </xf>
    <xf numFmtId="0" fontId="235" fillId="0" borderId="0" xfId="0" applyFont="1" applyAlignment="1">
      <alignment horizontal="center" vertical="center"/>
    </xf>
    <xf numFmtId="177" fontId="235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center" vertical="center" wrapText="1"/>
    </xf>
    <xf numFmtId="177" fontId="184" fillId="0" borderId="0" xfId="0" applyNumberFormat="1" applyFont="1" applyAlignment="1">
      <alignment horizontal="center" vertical="center"/>
    </xf>
    <xf numFmtId="0" fontId="216" fillId="0" borderId="1" xfId="0" applyFont="1" applyBorder="1" applyAlignment="1">
      <alignment horizontal="center" vertical="top" wrapText="1"/>
    </xf>
    <xf numFmtId="0" fontId="211" fillId="0" borderId="1" xfId="0" applyFont="1" applyBorder="1" applyAlignment="1">
      <alignment horizontal="center" vertical="top" wrapText="1"/>
    </xf>
    <xf numFmtId="0" fontId="48" fillId="0" borderId="0" xfId="0" applyFont="1" applyAlignment="1">
      <alignment horizontal="center" vertical="center" wrapText="1"/>
    </xf>
    <xf numFmtId="0" fontId="163" fillId="0" borderId="4" xfId="0" applyFont="1" applyBorder="1" applyAlignment="1">
      <alignment horizontal="center" vertical="center" wrapText="1"/>
    </xf>
    <xf numFmtId="0" fontId="164" fillId="0" borderId="64" xfId="0" applyFont="1" applyFill="1" applyBorder="1" applyAlignment="1">
      <alignment horizontal="center" vertical="center" wrapText="1"/>
    </xf>
    <xf numFmtId="0" fontId="166" fillId="0" borderId="64" xfId="0" applyFont="1" applyFill="1" applyBorder="1" applyAlignment="1">
      <alignment horizontal="center" vertical="center" wrapText="1"/>
    </xf>
    <xf numFmtId="0" fontId="165" fillId="0" borderId="64" xfId="0" applyFont="1" applyFill="1" applyBorder="1" applyAlignment="1">
      <alignment horizontal="center" vertical="center" wrapText="1"/>
    </xf>
    <xf numFmtId="0" fontId="163" fillId="0" borderId="64" xfId="0" applyNumberFormat="1" applyFont="1" applyFill="1" applyBorder="1" applyAlignment="1">
      <alignment horizontal="center" vertical="center" wrapText="1"/>
    </xf>
    <xf numFmtId="0" fontId="163" fillId="0" borderId="64" xfId="0" applyFont="1" applyFill="1" applyBorder="1" applyAlignment="1">
      <alignment horizontal="center" vertical="center" wrapText="1"/>
    </xf>
    <xf numFmtId="0" fontId="167" fillId="0" borderId="4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0" fontId="65" fillId="53" borderId="18" xfId="0" applyFont="1" applyFill="1" applyBorder="1" applyAlignment="1">
      <alignment horizontal="center" vertical="center"/>
    </xf>
    <xf numFmtId="0" fontId="47" fillId="53" borderId="27" xfId="0" applyFont="1" applyFill="1" applyBorder="1" applyAlignment="1">
      <alignment horizontal="center" vertical="center"/>
    </xf>
    <xf numFmtId="0" fontId="47" fillId="20" borderId="27" xfId="0" applyFont="1" applyFill="1" applyBorder="1" applyAlignment="1">
      <alignment horizontal="center" vertical="center"/>
    </xf>
    <xf numFmtId="0" fontId="215" fillId="0" borderId="5" xfId="0" applyFont="1" applyBorder="1" applyAlignment="1">
      <alignment horizontal="center" vertical="top" wrapText="1"/>
    </xf>
    <xf numFmtId="0" fontId="214" fillId="31" borderId="1" xfId="0" applyFont="1" applyFill="1" applyBorder="1" applyAlignment="1">
      <alignment horizontal="center" vertical="top" wrapText="1"/>
    </xf>
    <xf numFmtId="0" fontId="166" fillId="5" borderId="1" xfId="0" applyFont="1" applyFill="1" applyBorder="1" applyAlignment="1">
      <alignment horizontal="center" vertical="center" wrapText="1"/>
    </xf>
    <xf numFmtId="0" fontId="46" fillId="22" borderId="18" xfId="0" applyFont="1" applyFill="1" applyBorder="1" applyAlignment="1">
      <alignment horizontal="center" vertical="center"/>
    </xf>
    <xf numFmtId="0" fontId="46" fillId="19" borderId="0" xfId="0" applyFont="1" applyFill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45" fillId="19" borderId="0" xfId="0" applyFont="1" applyFill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5" fillId="22" borderId="18" xfId="0" applyFont="1" applyFill="1" applyBorder="1" applyAlignment="1">
      <alignment horizontal="center" vertical="center"/>
    </xf>
    <xf numFmtId="0" fontId="164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163" fillId="6" borderId="1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211" fillId="0" borderId="1" xfId="0" applyFont="1" applyBorder="1" applyAlignment="1">
      <alignment horizontal="center" vertical="top" wrapText="1"/>
    </xf>
    <xf numFmtId="0" fontId="163" fillId="0" borderId="1" xfId="0" applyFont="1" applyBorder="1" applyAlignment="1">
      <alignment horizontal="center" vertical="top" wrapText="1"/>
    </xf>
    <xf numFmtId="0" fontId="214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6" fillId="21" borderId="1" xfId="0" applyFont="1" applyFill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216" fillId="0" borderId="1" xfId="0" applyFont="1" applyBorder="1" applyAlignment="1">
      <alignment horizontal="center" vertical="top" wrapText="1"/>
    </xf>
    <xf numFmtId="0" fontId="44" fillId="0" borderId="0" xfId="0" applyFont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216" fillId="0" borderId="1" xfId="0" applyFont="1" applyBorder="1" applyAlignment="1">
      <alignment horizontal="center" vertical="top" wrapText="1"/>
    </xf>
    <xf numFmtId="0" fontId="213" fillId="0" borderId="1" xfId="0" applyFont="1" applyBorder="1" applyAlignment="1">
      <alignment horizontal="center" vertical="top" wrapText="1"/>
    </xf>
    <xf numFmtId="0" fontId="43" fillId="0" borderId="0" xfId="0" applyFont="1" applyAlignment="1">
      <alignment horizontal="center" vertical="center" wrapText="1"/>
    </xf>
    <xf numFmtId="0" fontId="213" fillId="0" borderId="1" xfId="0" applyFont="1" applyBorder="1" applyAlignment="1">
      <alignment horizontal="center" vertical="top" wrapText="1"/>
    </xf>
    <xf numFmtId="0" fontId="216" fillId="5" borderId="1" xfId="0" applyFont="1" applyFill="1" applyBorder="1" applyAlignment="1">
      <alignment horizontal="center" vertical="top" wrapText="1"/>
    </xf>
    <xf numFmtId="0" fontId="216" fillId="0" borderId="1" xfId="0" applyFont="1" applyBorder="1" applyAlignment="1">
      <alignment horizontal="center" vertical="top" wrapText="1"/>
    </xf>
    <xf numFmtId="0" fontId="164" fillId="0" borderId="1" xfId="0" applyFont="1" applyBorder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163" fillId="6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top" wrapText="1"/>
    </xf>
    <xf numFmtId="0" fontId="166" fillId="0" borderId="1" xfId="0" applyFont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166" fillId="21" borderId="1" xfId="0" applyFont="1" applyFill="1" applyBorder="1" applyAlignment="1">
      <alignment horizontal="center" vertical="center" wrapText="1"/>
    </xf>
    <xf numFmtId="0" fontId="166" fillId="41" borderId="1" xfId="0" applyFont="1" applyFill="1" applyBorder="1" applyAlignment="1">
      <alignment horizontal="center" vertical="top" wrapText="1"/>
    </xf>
    <xf numFmtId="0" fontId="214" fillId="21" borderId="1" xfId="0" applyFont="1" applyFill="1" applyBorder="1" applyAlignment="1">
      <alignment horizontal="center" vertical="center" wrapText="1"/>
    </xf>
    <xf numFmtId="0" fontId="183" fillId="22" borderId="32" xfId="0" applyFont="1" applyFill="1" applyBorder="1" applyAlignment="1">
      <alignment horizontal="center" vertical="center"/>
    </xf>
    <xf numFmtId="0" fontId="224" fillId="22" borderId="32" xfId="0" applyFont="1" applyFill="1" applyBorder="1" applyAlignment="1">
      <alignment horizontal="center" vertical="center"/>
    </xf>
    <xf numFmtId="0" fontId="170" fillId="0" borderId="0" xfId="0" applyFont="1" applyFill="1" applyAlignment="1">
      <alignment horizontal="center" vertical="center"/>
    </xf>
    <xf numFmtId="0" fontId="213" fillId="19" borderId="1" xfId="0" applyFont="1" applyFill="1" applyBorder="1" applyAlignment="1">
      <alignment horizontal="center" vertical="top" wrapText="1"/>
    </xf>
    <xf numFmtId="0" fontId="164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42" fillId="20" borderId="27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218" fillId="21" borderId="1" xfId="0" applyFont="1" applyFill="1" applyBorder="1" applyAlignment="1">
      <alignment horizontal="center" vertical="top" wrapText="1"/>
    </xf>
    <xf numFmtId="0" fontId="166" fillId="21" borderId="1" xfId="0" applyFont="1" applyFill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163" fillId="6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top" wrapText="1"/>
    </xf>
    <xf numFmtId="0" fontId="211" fillId="0" borderId="1" xfId="0" applyFont="1" applyBorder="1" applyAlignment="1">
      <alignment horizontal="center" vertical="top" wrapText="1"/>
    </xf>
    <xf numFmtId="0" fontId="166" fillId="0" borderId="1" xfId="0" applyFont="1" applyBorder="1" applyAlignment="1">
      <alignment horizontal="center" vertical="center" wrapText="1"/>
    </xf>
    <xf numFmtId="0" fontId="214" fillId="21" borderId="1" xfId="0" applyFont="1" applyFill="1" applyBorder="1" applyAlignment="1">
      <alignment horizontal="center" vertical="center" wrapText="1"/>
    </xf>
    <xf numFmtId="0" fontId="216" fillId="0" borderId="1" xfId="0" applyFont="1" applyBorder="1" applyAlignment="1">
      <alignment horizontal="center" vertical="top" wrapText="1"/>
    </xf>
    <xf numFmtId="0" fontId="213" fillId="0" borderId="1" xfId="0" applyFont="1" applyBorder="1" applyAlignment="1">
      <alignment horizontal="center" vertical="top" wrapText="1"/>
    </xf>
    <xf numFmtId="0" fontId="213" fillId="21" borderId="1" xfId="0" applyFont="1" applyFill="1" applyBorder="1" applyAlignment="1">
      <alignment horizontal="center" vertical="top" wrapText="1"/>
    </xf>
    <xf numFmtId="0" fontId="40" fillId="19" borderId="0" xfId="0" applyFont="1" applyFill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199" fillId="28" borderId="63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214" fillId="0" borderId="1" xfId="0" applyFont="1" applyBorder="1" applyAlignment="1">
      <alignment horizontal="center" vertical="center" wrapText="1"/>
    </xf>
    <xf numFmtId="176" fontId="201" fillId="0" borderId="7" xfId="1" applyNumberFormat="1" applyFont="1" applyBorder="1" applyAlignment="1">
      <alignment horizontal="center" vertical="center"/>
    </xf>
    <xf numFmtId="0" fontId="164" fillId="0" borderId="1" xfId="0" applyFont="1" applyBorder="1" applyAlignment="1">
      <alignment horizontal="center" vertical="center" wrapText="1"/>
    </xf>
    <xf numFmtId="0" fontId="39" fillId="19" borderId="0" xfId="0" applyFont="1" applyFill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166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214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163" fillId="34" borderId="1" xfId="0" applyFont="1" applyFill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6" fillId="48" borderId="1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213" fillId="21" borderId="1" xfId="0" applyFont="1" applyFill="1" applyBorder="1" applyAlignment="1">
      <alignment horizontal="center" vertical="top" wrapText="1"/>
    </xf>
    <xf numFmtId="0" fontId="34" fillId="0" borderId="0" xfId="0" applyFont="1" applyAlignment="1">
      <alignment horizontal="center" vertical="center" wrapText="1"/>
    </xf>
    <xf numFmtId="0" fontId="34" fillId="26" borderId="27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2" fillId="22" borderId="27" xfId="0" applyFont="1" applyFill="1" applyBorder="1" applyAlignment="1">
      <alignment horizontal="center" vertical="center"/>
    </xf>
    <xf numFmtId="0" fontId="166" fillId="41" borderId="1" xfId="0" applyFont="1" applyFill="1" applyBorder="1" applyAlignment="1">
      <alignment horizontal="center" vertical="top" wrapText="1"/>
    </xf>
    <xf numFmtId="0" fontId="31" fillId="20" borderId="27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166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19" borderId="0" xfId="0" applyFont="1" applyFill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164" fillId="21" borderId="1" xfId="0" applyFont="1" applyFill="1" applyBorder="1" applyAlignment="1">
      <alignment horizontal="center" vertical="center" wrapText="1"/>
    </xf>
    <xf numFmtId="0" fontId="163" fillId="34" borderId="1" xfId="0" applyFont="1" applyFill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166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163" fillId="6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top" wrapText="1"/>
    </xf>
    <xf numFmtId="0" fontId="216" fillId="5" borderId="1" xfId="0" applyFont="1" applyFill="1" applyBorder="1" applyAlignment="1">
      <alignment horizontal="center" vertical="top" wrapText="1"/>
    </xf>
    <xf numFmtId="0" fontId="211" fillId="0" borderId="1" xfId="0" applyFont="1" applyBorder="1" applyAlignment="1">
      <alignment horizontal="center" vertical="top" wrapText="1"/>
    </xf>
    <xf numFmtId="0" fontId="164" fillId="45" borderId="1" xfId="0" applyFont="1" applyFill="1" applyBorder="1" applyAlignment="1">
      <alignment horizontal="center" vertical="center" wrapText="1"/>
    </xf>
    <xf numFmtId="0" fontId="225" fillId="45" borderId="1" xfId="0" applyFont="1" applyFill="1" applyBorder="1" applyAlignment="1">
      <alignment horizontal="center" vertical="center" wrapText="1"/>
    </xf>
    <xf numFmtId="0" fontId="214" fillId="21" borderId="1" xfId="0" applyFont="1" applyFill="1" applyBorder="1" applyAlignment="1">
      <alignment horizontal="center" vertical="center" wrapText="1"/>
    </xf>
    <xf numFmtId="0" fontId="216" fillId="21" borderId="1" xfId="0" applyFont="1" applyFill="1" applyBorder="1" applyAlignment="1">
      <alignment horizontal="center" vertical="top" wrapText="1"/>
    </xf>
    <xf numFmtId="0" fontId="213" fillId="0" borderId="1" xfId="0" applyFont="1" applyBorder="1" applyAlignment="1">
      <alignment horizontal="center" vertical="top" wrapText="1"/>
    </xf>
    <xf numFmtId="0" fontId="213" fillId="21" borderId="1" xfId="0" applyFont="1" applyFill="1" applyBorder="1" applyAlignment="1">
      <alignment horizontal="center" vertical="top" wrapText="1"/>
    </xf>
    <xf numFmtId="0" fontId="214" fillId="5" borderId="1" xfId="0" applyFont="1" applyFill="1" applyBorder="1" applyAlignment="1">
      <alignment horizontal="center" vertical="center" wrapText="1"/>
    </xf>
    <xf numFmtId="0" fontId="225" fillId="5" borderId="1" xfId="0" applyFont="1" applyFill="1" applyBorder="1" applyAlignment="1">
      <alignment horizontal="center" vertical="center" wrapText="1"/>
    </xf>
    <xf numFmtId="0" fontId="166" fillId="45" borderId="1" xfId="0" applyFont="1" applyFill="1" applyBorder="1" applyAlignment="1">
      <alignment horizontal="center" vertical="center" wrapText="1"/>
    </xf>
    <xf numFmtId="0" fontId="215" fillId="0" borderId="1" xfId="0" applyFont="1" applyBorder="1" applyAlignment="1">
      <alignment horizontal="center" vertical="top" wrapText="1"/>
    </xf>
    <xf numFmtId="0" fontId="213" fillId="5" borderId="1" xfId="0" applyFont="1" applyFill="1" applyBorder="1" applyAlignment="1">
      <alignment horizontal="center" vertical="top" wrapText="1"/>
    </xf>
    <xf numFmtId="0" fontId="166" fillId="23" borderId="1" xfId="0" applyFont="1" applyFill="1" applyBorder="1" applyAlignment="1">
      <alignment horizontal="center" vertical="center" wrapText="1"/>
    </xf>
    <xf numFmtId="0" fontId="225" fillId="0" borderId="1" xfId="0" applyFont="1" applyFill="1" applyBorder="1" applyAlignment="1">
      <alignment horizontal="center" vertical="center" wrapText="1"/>
    </xf>
    <xf numFmtId="0" fontId="225" fillId="51" borderId="1" xfId="0" applyFont="1" applyFill="1" applyBorder="1" applyAlignment="1">
      <alignment horizontal="center" vertical="center" wrapText="1"/>
    </xf>
    <xf numFmtId="0" fontId="166" fillId="51" borderId="1" xfId="0" applyFont="1" applyFill="1" applyBorder="1" applyAlignment="1">
      <alignment horizontal="center" vertical="center" wrapText="1"/>
    </xf>
    <xf numFmtId="0" fontId="163" fillId="51" borderId="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26" borderId="32" xfId="0" applyFont="1" applyFill="1" applyBorder="1" applyAlignment="1">
      <alignment horizontal="center" vertical="center"/>
    </xf>
    <xf numFmtId="0" fontId="164" fillId="0" borderId="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164" fillId="45" borderId="1" xfId="0" applyFont="1" applyFill="1" applyBorder="1" applyAlignment="1">
      <alignment horizontal="center" vertical="center" wrapText="1"/>
    </xf>
    <xf numFmtId="0" fontId="225" fillId="45" borderId="1" xfId="0" applyFont="1" applyFill="1" applyBorder="1" applyAlignment="1">
      <alignment horizontal="center" vertical="center" wrapText="1"/>
    </xf>
    <xf numFmtId="0" fontId="166" fillId="45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16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166" fillId="21" borderId="1" xfId="0" applyFont="1" applyFill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163" fillId="6" borderId="1" xfId="0" applyFont="1" applyFill="1" applyBorder="1" applyAlignment="1">
      <alignment horizontal="center" vertical="center" wrapText="1"/>
    </xf>
    <xf numFmtId="0" fontId="215" fillId="0" borderId="1" xfId="0" applyFont="1" applyBorder="1" applyAlignment="1">
      <alignment horizontal="center" vertical="top" wrapText="1"/>
    </xf>
    <xf numFmtId="0" fontId="21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163" fillId="4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top" wrapText="1"/>
    </xf>
    <xf numFmtId="0" fontId="166" fillId="5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225" fillId="5" borderId="1" xfId="0" applyFont="1" applyFill="1" applyBorder="1" applyAlignment="1">
      <alignment horizontal="center" vertical="center" wrapText="1"/>
    </xf>
    <xf numFmtId="0" fontId="214" fillId="5" borderId="1" xfId="0" applyFont="1" applyFill="1" applyBorder="1" applyAlignment="1">
      <alignment horizontal="center" vertical="center" wrapText="1"/>
    </xf>
    <xf numFmtId="0" fontId="216" fillId="0" borderId="1" xfId="0" applyFont="1" applyBorder="1" applyAlignment="1">
      <alignment horizontal="center" vertical="top" wrapText="1"/>
    </xf>
    <xf numFmtId="0" fontId="166" fillId="0" borderId="1" xfId="0" applyFont="1" applyFill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211" fillId="0" borderId="1" xfId="0" applyFont="1" applyFill="1" applyBorder="1" applyAlignment="1">
      <alignment horizontal="center" vertical="top" wrapText="1"/>
    </xf>
    <xf numFmtId="0" fontId="164" fillId="5" borderId="1" xfId="0" applyNumberFormat="1" applyFont="1" applyFill="1" applyBorder="1" applyAlignment="1">
      <alignment horizontal="center" vertical="center" wrapText="1"/>
    </xf>
    <xf numFmtId="0" fontId="163" fillId="5" borderId="1" xfId="0" applyNumberFormat="1" applyFont="1" applyFill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163" fillId="6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top" wrapText="1"/>
    </xf>
    <xf numFmtId="0" fontId="163" fillId="34" borderId="1" xfId="0" applyFont="1" applyFill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214" fillId="5" borderId="1" xfId="0" applyFont="1" applyFill="1" applyBorder="1" applyAlignment="1">
      <alignment horizontal="center" vertical="center" wrapText="1"/>
    </xf>
    <xf numFmtId="0" fontId="163" fillId="6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top" wrapText="1"/>
    </xf>
    <xf numFmtId="0" fontId="164" fillId="45" borderId="1" xfId="0" applyFont="1" applyFill="1" applyBorder="1" applyAlignment="1">
      <alignment horizontal="center" vertical="center" wrapText="1"/>
    </xf>
    <xf numFmtId="0" fontId="225" fillId="45" borderId="1" xfId="0" applyFont="1" applyFill="1" applyBorder="1" applyAlignment="1">
      <alignment horizontal="center" vertical="center" wrapText="1"/>
    </xf>
    <xf numFmtId="0" fontId="166" fillId="45" borderId="1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164" fillId="21" borderId="1" xfId="0" applyFont="1" applyFill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166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214" fillId="21" borderId="1" xfId="0" applyFont="1" applyFill="1" applyBorder="1" applyAlignment="1">
      <alignment horizontal="center" vertical="center" wrapText="1"/>
    </xf>
    <xf numFmtId="0" fontId="225" fillId="5" borderId="1" xfId="0" applyFont="1" applyFill="1" applyBorder="1" applyAlignment="1">
      <alignment horizontal="center" vertical="center" wrapText="1"/>
    </xf>
    <xf numFmtId="0" fontId="215" fillId="0" borderId="1" xfId="0" applyFont="1" applyBorder="1" applyAlignment="1">
      <alignment horizontal="center" vertical="top" wrapText="1"/>
    </xf>
    <xf numFmtId="0" fontId="166" fillId="34" borderId="1" xfId="0" applyFont="1" applyFill="1" applyBorder="1" applyAlignment="1">
      <alignment horizontal="center" vertical="center" wrapText="1"/>
    </xf>
    <xf numFmtId="0" fontId="166" fillId="43" borderId="1" xfId="0" applyFont="1" applyFill="1" applyBorder="1" applyAlignment="1">
      <alignment horizontal="center" vertical="center" wrapText="1"/>
    </xf>
    <xf numFmtId="0" fontId="26" fillId="19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64" fillId="56" borderId="1" xfId="0" applyFont="1" applyFill="1" applyBorder="1" applyAlignment="1">
      <alignment horizontal="center" vertical="center" wrapText="1"/>
    </xf>
    <xf numFmtId="0" fontId="225" fillId="56" borderId="1" xfId="0" applyFont="1" applyFill="1" applyBorder="1" applyAlignment="1">
      <alignment horizontal="center" vertical="center" wrapText="1"/>
    </xf>
    <xf numFmtId="0" fontId="166" fillId="56" borderId="1" xfId="0" applyFont="1" applyFill="1" applyBorder="1" applyAlignment="1">
      <alignment horizontal="center" vertical="center" wrapText="1"/>
    </xf>
    <xf numFmtId="0" fontId="164" fillId="5" borderId="5" xfId="0" applyFont="1" applyFill="1" applyBorder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0" fontId="24" fillId="22" borderId="32" xfId="0" applyFont="1" applyFill="1" applyBorder="1" applyAlignment="1">
      <alignment horizontal="center" vertical="center"/>
    </xf>
    <xf numFmtId="0" fontId="163" fillId="21" borderId="1" xfId="0" applyNumberFormat="1" applyFont="1" applyFill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163" fillId="6" borderId="1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214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top" wrapText="1"/>
    </xf>
    <xf numFmtId="0" fontId="215" fillId="0" borderId="1" xfId="0" applyFont="1" applyBorder="1" applyAlignment="1">
      <alignment horizontal="center" vertical="top" wrapText="1"/>
    </xf>
    <xf numFmtId="0" fontId="166" fillId="0" borderId="1" xfId="0" applyFont="1" applyFill="1" applyBorder="1" applyAlignment="1">
      <alignment horizontal="center" vertical="center" wrapText="1"/>
    </xf>
    <xf numFmtId="0" fontId="23" fillId="19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center" wrapText="1"/>
    </xf>
    <xf numFmtId="0" fontId="163" fillId="6" borderId="1" xfId="0" applyFont="1" applyFill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218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166" fillId="0" borderId="1" xfId="0" applyFont="1" applyBorder="1" applyAlignment="1">
      <alignment horizontal="center" vertical="center" wrapText="1"/>
    </xf>
    <xf numFmtId="0" fontId="211" fillId="0" borderId="1" xfId="0" applyFont="1" applyBorder="1" applyAlignment="1">
      <alignment horizontal="center" vertical="top" wrapText="1"/>
    </xf>
    <xf numFmtId="0" fontId="166" fillId="45" borderId="1" xfId="0" applyFont="1" applyFill="1" applyBorder="1" applyAlignment="1">
      <alignment horizontal="center" vertical="center" wrapText="1"/>
    </xf>
    <xf numFmtId="0" fontId="164" fillId="45" borderId="1" xfId="0" applyFont="1" applyFill="1" applyBorder="1" applyAlignment="1">
      <alignment horizontal="center" vertical="center" wrapText="1"/>
    </xf>
    <xf numFmtId="0" fontId="225" fillId="45" borderId="1" xfId="0" applyFont="1" applyFill="1" applyBorder="1" applyAlignment="1">
      <alignment horizontal="center" vertical="center" wrapText="1"/>
    </xf>
    <xf numFmtId="0" fontId="163" fillId="0" borderId="1" xfId="0" applyFont="1" applyFill="1" applyBorder="1" applyAlignment="1">
      <alignment horizontal="center" vertical="center" wrapText="1"/>
    </xf>
    <xf numFmtId="0" fontId="166" fillId="21" borderId="1" xfId="0" applyFont="1" applyFill="1" applyBorder="1" applyAlignment="1">
      <alignment horizontal="center" vertical="center" wrapText="1"/>
    </xf>
    <xf numFmtId="0" fontId="216" fillId="0" borderId="1" xfId="0" applyFont="1" applyBorder="1" applyAlignment="1">
      <alignment horizontal="center" vertical="top" wrapText="1"/>
    </xf>
    <xf numFmtId="0" fontId="225" fillId="0" borderId="1" xfId="0" applyFont="1" applyBorder="1" applyAlignment="1">
      <alignment horizontal="center" vertical="center" wrapText="1"/>
    </xf>
    <xf numFmtId="0" fontId="163" fillId="45" borderId="1" xfId="0" applyFont="1" applyFill="1" applyBorder="1" applyAlignment="1">
      <alignment horizontal="center" vertical="center" wrapText="1"/>
    </xf>
    <xf numFmtId="0" fontId="216" fillId="21" borderId="1" xfId="0" applyFont="1" applyFill="1" applyBorder="1" applyAlignment="1">
      <alignment horizontal="center" vertical="top" wrapText="1"/>
    </xf>
    <xf numFmtId="0" fontId="213" fillId="21" borderId="1" xfId="0" applyFont="1" applyFill="1" applyBorder="1" applyAlignment="1">
      <alignment horizontal="center" vertical="top" wrapText="1"/>
    </xf>
    <xf numFmtId="0" fontId="166" fillId="43" borderId="1" xfId="0" applyFont="1" applyFill="1" applyBorder="1" applyAlignment="1">
      <alignment horizontal="center" vertical="center" wrapText="1"/>
    </xf>
    <xf numFmtId="0" fontId="166" fillId="0" borderId="1" xfId="0" applyFont="1" applyFill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top" wrapText="1"/>
    </xf>
    <xf numFmtId="0" fontId="20" fillId="20" borderId="27" xfId="0" applyFont="1" applyFill="1" applyBorder="1" applyAlignment="1">
      <alignment horizontal="center" vertical="center"/>
    </xf>
    <xf numFmtId="0" fontId="216" fillId="41" borderId="1" xfId="0" applyFont="1" applyFill="1" applyBorder="1" applyAlignment="1">
      <alignment horizontal="center" vertical="top" wrapText="1"/>
    </xf>
    <xf numFmtId="0" fontId="164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9" fillId="26" borderId="27" xfId="0" applyFont="1" applyFill="1" applyBorder="1" applyAlignment="1">
      <alignment horizontal="center" vertical="center"/>
    </xf>
    <xf numFmtId="0" fontId="163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165" fillId="0" borderId="1" xfId="0" applyFont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top" wrapText="1"/>
    </xf>
    <xf numFmtId="0" fontId="166" fillId="5" borderId="1" xfId="0" applyFont="1" applyFill="1" applyBorder="1" applyAlignment="1">
      <alignment horizontal="center" vertical="top" wrapText="1"/>
    </xf>
    <xf numFmtId="0" fontId="215" fillId="0" borderId="1" xfId="0" applyFont="1" applyBorder="1" applyAlignment="1">
      <alignment horizontal="center" vertical="top" wrapText="1"/>
    </xf>
    <xf numFmtId="0" fontId="163" fillId="17" borderId="1" xfId="0" applyFont="1" applyFill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164" fillId="45" borderId="1" xfId="0" applyFont="1" applyFill="1" applyBorder="1" applyAlignment="1">
      <alignment horizontal="center" vertical="center" wrapText="1"/>
    </xf>
    <xf numFmtId="0" fontId="225" fillId="45" borderId="1" xfId="0" applyFont="1" applyFill="1" applyBorder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214" fillId="0" borderId="1" xfId="0" applyFont="1" applyBorder="1" applyAlignment="1">
      <alignment horizontal="center" vertical="center" wrapText="1"/>
    </xf>
    <xf numFmtId="0" fontId="166" fillId="44" borderId="1" xfId="0" applyFont="1" applyFill="1" applyBorder="1" applyAlignment="1">
      <alignment horizontal="center" vertical="center" wrapText="1"/>
    </xf>
    <xf numFmtId="0" fontId="225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166" fillId="43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213" fillId="0" borderId="1" xfId="0" applyFont="1" applyBorder="1" applyAlignment="1">
      <alignment horizontal="center" vertical="top" wrapText="1"/>
    </xf>
    <xf numFmtId="0" fontId="163" fillId="5" borderId="1" xfId="0" applyFont="1" applyFill="1" applyBorder="1" applyAlignment="1">
      <alignment horizontal="center" vertical="center" wrapText="1"/>
    </xf>
    <xf numFmtId="0" fontId="211" fillId="0" borderId="1" xfId="0" applyFont="1" applyBorder="1" applyAlignment="1">
      <alignment horizontal="center" vertical="top" wrapText="1"/>
    </xf>
    <xf numFmtId="0" fontId="166" fillId="21" borderId="1" xfId="0" applyFont="1" applyFill="1" applyBorder="1" applyAlignment="1">
      <alignment horizontal="center" vertical="center" wrapText="1"/>
    </xf>
    <xf numFmtId="0" fontId="163" fillId="45" borderId="1" xfId="0" applyFont="1" applyFill="1" applyBorder="1" applyAlignment="1">
      <alignment horizontal="center" vertical="center" wrapText="1"/>
    </xf>
    <xf numFmtId="0" fontId="213" fillId="21" borderId="1" xfId="0" applyFont="1" applyFill="1" applyBorder="1" applyAlignment="1">
      <alignment horizontal="center" vertical="top" wrapText="1"/>
    </xf>
    <xf numFmtId="0" fontId="17" fillId="0" borderId="0" xfId="0" applyFont="1" applyAlignment="1">
      <alignment horizontal="center" vertical="center" wrapText="1"/>
    </xf>
    <xf numFmtId="0" fontId="16" fillId="22" borderId="27" xfId="0" applyFont="1" applyFill="1" applyBorder="1" applyAlignment="1">
      <alignment horizontal="center" vertical="center"/>
    </xf>
    <xf numFmtId="0" fontId="237" fillId="0" borderId="32" xfId="0" applyFont="1" applyFill="1" applyBorder="1" applyAlignment="1">
      <alignment horizontal="center" vertical="center"/>
    </xf>
    <xf numFmtId="0" fontId="238" fillId="0" borderId="0" xfId="0" applyFont="1" applyAlignment="1">
      <alignment horizontal="center" vertical="center"/>
    </xf>
    <xf numFmtId="0" fontId="239" fillId="0" borderId="1" xfId="0" applyFont="1" applyBorder="1" applyAlignment="1">
      <alignment horizontal="center" vertical="center" wrapText="1"/>
    </xf>
    <xf numFmtId="0" fontId="240" fillId="0" borderId="1" xfId="0" applyFont="1" applyBorder="1" applyAlignment="1">
      <alignment horizontal="center" vertical="center" wrapText="1"/>
    </xf>
    <xf numFmtId="0" fontId="241" fillId="0" borderId="0" xfId="0" applyFont="1" applyAlignment="1">
      <alignment horizontal="center" vertical="center"/>
    </xf>
    <xf numFmtId="0" fontId="242" fillId="0" borderId="0" xfId="0" applyFont="1">
      <alignment vertical="center"/>
    </xf>
    <xf numFmtId="0" fontId="15" fillId="22" borderId="27" xfId="0" applyFont="1" applyFill="1" applyBorder="1" applyAlignment="1">
      <alignment horizontal="center" vertical="center"/>
    </xf>
    <xf numFmtId="0" fontId="164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225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166" fillId="0" borderId="1" xfId="0" applyFont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6" fillId="44" borderId="1" xfId="0" applyFont="1" applyFill="1" applyBorder="1" applyAlignment="1">
      <alignment horizontal="center" vertical="center" wrapText="1"/>
    </xf>
    <xf numFmtId="0" fontId="213" fillId="0" borderId="1" xfId="0" applyFont="1" applyBorder="1" applyAlignment="1">
      <alignment horizontal="center" vertical="top" wrapText="1"/>
    </xf>
    <xf numFmtId="0" fontId="13" fillId="19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19" borderId="0" xfId="0" applyFont="1" applyFill="1" applyAlignment="1">
      <alignment horizontal="center" vertical="center" wrapText="1"/>
    </xf>
    <xf numFmtId="0" fontId="10" fillId="22" borderId="2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166" fillId="43" borderId="1" xfId="0" applyFont="1" applyFill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2" borderId="32" xfId="0" applyFont="1" applyFill="1" applyBorder="1" applyAlignment="1">
      <alignment horizontal="center" vertical="center"/>
    </xf>
    <xf numFmtId="0" fontId="16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center" wrapText="1"/>
    </xf>
    <xf numFmtId="0" fontId="163" fillId="6" borderId="1" xfId="0" applyFont="1" applyFill="1" applyBorder="1" applyAlignment="1">
      <alignment horizontal="center" vertical="center" wrapText="1"/>
    </xf>
    <xf numFmtId="0" fontId="225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225" fillId="45" borderId="1" xfId="0" applyFont="1" applyFill="1" applyBorder="1" applyAlignment="1">
      <alignment horizontal="center" vertical="center" wrapText="1"/>
    </xf>
    <xf numFmtId="0" fontId="166" fillId="45" borderId="1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164" fillId="45" borderId="1" xfId="0" applyFont="1" applyFill="1" applyBorder="1" applyAlignment="1">
      <alignment horizontal="center" vertical="center" wrapText="1"/>
    </xf>
    <xf numFmtId="0" fontId="163" fillId="45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214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top" wrapText="1"/>
    </xf>
    <xf numFmtId="0" fontId="164" fillId="21" borderId="1" xfId="0" applyFont="1" applyFill="1" applyBorder="1" applyAlignment="1">
      <alignment horizontal="center" vertical="center" wrapText="1"/>
    </xf>
    <xf numFmtId="0" fontId="214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163" fillId="21" borderId="1" xfId="0" applyFont="1" applyFill="1" applyBorder="1" applyAlignment="1">
      <alignment horizontal="center" vertical="center" wrapText="1"/>
    </xf>
    <xf numFmtId="0" fontId="166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215" fillId="0" borderId="1" xfId="0" applyFont="1" applyBorder="1" applyAlignment="1">
      <alignment horizontal="center" vertical="top" wrapText="1"/>
    </xf>
    <xf numFmtId="0" fontId="214" fillId="0" borderId="1" xfId="0" applyFont="1" applyBorder="1" applyAlignment="1">
      <alignment horizontal="center" vertical="top" wrapText="1"/>
    </xf>
    <xf numFmtId="0" fontId="225" fillId="5" borderId="1" xfId="0" applyFont="1" applyFill="1" applyBorder="1" applyAlignment="1">
      <alignment horizontal="center" vertical="center" wrapText="1"/>
    </xf>
    <xf numFmtId="0" fontId="216" fillId="21" borderId="1" xfId="0" applyFont="1" applyFill="1" applyBorder="1" applyAlignment="1">
      <alignment horizontal="center" vertical="top" wrapText="1"/>
    </xf>
    <xf numFmtId="0" fontId="216" fillId="0" borderId="1" xfId="0" applyFont="1" applyBorder="1" applyAlignment="1">
      <alignment horizontal="center" vertical="top" wrapText="1"/>
    </xf>
    <xf numFmtId="0" fontId="213" fillId="5" borderId="1" xfId="0" applyFont="1" applyFill="1" applyBorder="1" applyAlignment="1">
      <alignment horizontal="center" vertical="top" wrapText="1"/>
    </xf>
    <xf numFmtId="0" fontId="163" fillId="0" borderId="1" xfId="0" applyFont="1" applyFill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6" fillId="41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22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22" borderId="32" xfId="0" applyFont="1" applyFill="1" applyBorder="1" applyAlignment="1">
      <alignment horizontal="center" vertical="center"/>
    </xf>
    <xf numFmtId="0" fontId="164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3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21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163" fillId="6" borderId="1" xfId="0" applyFont="1" applyFill="1" applyBorder="1" applyAlignment="1">
      <alignment horizontal="center" vertical="center" wrapText="1"/>
    </xf>
    <xf numFmtId="0" fontId="215" fillId="0" borderId="1" xfId="0" applyFont="1" applyBorder="1" applyAlignment="1">
      <alignment horizontal="center" vertical="top" wrapText="1"/>
    </xf>
    <xf numFmtId="0" fontId="225" fillId="0" borderId="1" xfId="0" applyFont="1" applyBorder="1" applyAlignment="1">
      <alignment horizontal="center" vertical="center" wrapText="1"/>
    </xf>
    <xf numFmtId="0" fontId="214" fillId="0" borderId="1" xfId="0" applyFont="1" applyBorder="1" applyAlignment="1">
      <alignment horizontal="center" vertical="top" wrapText="1"/>
    </xf>
    <xf numFmtId="0" fontId="213" fillId="0" borderId="1" xfId="0" applyFont="1" applyBorder="1" applyAlignment="1">
      <alignment horizontal="center" vertical="top" wrapText="1"/>
    </xf>
    <xf numFmtId="0" fontId="211" fillId="21" borderId="1" xfId="0" applyFont="1" applyFill="1" applyBorder="1" applyAlignment="1">
      <alignment horizontal="center" vertical="top" wrapText="1"/>
    </xf>
    <xf numFmtId="0" fontId="164" fillId="45" borderId="1" xfId="0" applyFont="1" applyFill="1" applyBorder="1" applyAlignment="1">
      <alignment horizontal="center" vertical="center" wrapText="1"/>
    </xf>
    <xf numFmtId="0" fontId="225" fillId="45" borderId="1" xfId="0" applyFont="1" applyFill="1" applyBorder="1" applyAlignment="1">
      <alignment horizontal="center" vertical="center" wrapText="1"/>
    </xf>
    <xf numFmtId="0" fontId="166" fillId="21" borderId="1" xfId="0" applyFont="1" applyFill="1" applyBorder="1" applyAlignment="1">
      <alignment horizontal="center" vertical="center" wrapText="1"/>
    </xf>
    <xf numFmtId="0" fontId="214" fillId="21" borderId="1" xfId="0" applyFont="1" applyFill="1" applyBorder="1" applyAlignment="1">
      <alignment horizontal="center" vertical="top" wrapText="1"/>
    </xf>
    <xf numFmtId="0" fontId="163" fillId="45" borderId="1" xfId="0" applyFont="1" applyFill="1" applyBorder="1" applyAlignment="1">
      <alignment horizontal="center" vertical="center" wrapText="1"/>
    </xf>
    <xf numFmtId="0" fontId="6" fillId="19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216" fillId="0" borderId="1" xfId="0" applyFont="1" applyFill="1" applyBorder="1" applyAlignment="1">
      <alignment horizontal="center" vertical="top" wrapText="1"/>
    </xf>
    <xf numFmtId="0" fontId="166" fillId="0" borderId="1" xfId="0" applyFont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163" fillId="21" borderId="1" xfId="0" applyFont="1" applyFill="1" applyBorder="1" applyAlignment="1">
      <alignment horizontal="center" vertical="center" wrapText="1"/>
    </xf>
    <xf numFmtId="0" fontId="166" fillId="21" borderId="1" xfId="0" applyFont="1" applyFill="1" applyBorder="1" applyAlignment="1">
      <alignment horizontal="center" vertical="center" wrapText="1"/>
    </xf>
    <xf numFmtId="0" fontId="166" fillId="43" borderId="1" xfId="0" applyFont="1" applyFill="1" applyBorder="1" applyAlignment="1">
      <alignment horizontal="center" vertical="center" wrapText="1"/>
    </xf>
    <xf numFmtId="0" fontId="165" fillId="21" borderId="1" xfId="0" applyFont="1" applyFill="1" applyBorder="1" applyAlignment="1">
      <alignment horizontal="center" vertical="center" wrapText="1"/>
    </xf>
    <xf numFmtId="0" fontId="215" fillId="0" borderId="1" xfId="0" applyFont="1" applyBorder="1" applyAlignment="1">
      <alignment horizontal="center" vertical="top" wrapText="1"/>
    </xf>
    <xf numFmtId="0" fontId="216" fillId="21" borderId="1" xfId="0" applyFont="1" applyFill="1" applyBorder="1" applyAlignment="1">
      <alignment horizontal="center" vertical="top" wrapText="1"/>
    </xf>
    <xf numFmtId="0" fontId="214" fillId="21" borderId="1" xfId="0" applyFont="1" applyFill="1" applyBorder="1" applyAlignment="1">
      <alignment horizontal="center" vertical="top" wrapText="1"/>
    </xf>
    <xf numFmtId="0" fontId="163" fillId="0" borderId="1" xfId="0" applyFont="1" applyFill="1" applyBorder="1" applyAlignment="1">
      <alignment horizontal="center" vertical="center" wrapText="1"/>
    </xf>
    <xf numFmtId="0" fontId="211" fillId="21" borderId="1" xfId="0" applyFont="1" applyFill="1" applyBorder="1" applyAlignment="1">
      <alignment horizontal="center" vertical="top" wrapText="1"/>
    </xf>
    <xf numFmtId="0" fontId="164" fillId="0" borderId="1" xfId="0" applyFont="1" applyFill="1" applyBorder="1" applyAlignment="1">
      <alignment horizontal="center" vertical="center" wrapText="1"/>
    </xf>
    <xf numFmtId="0" fontId="243" fillId="0" borderId="4" xfId="0" applyFont="1" applyBorder="1" applyAlignment="1">
      <alignment horizontal="center" vertical="center"/>
    </xf>
    <xf numFmtId="0" fontId="213" fillId="0" borderId="1" xfId="0" applyFont="1" applyBorder="1" applyAlignment="1">
      <alignment horizontal="center" vertical="top" wrapText="1"/>
    </xf>
    <xf numFmtId="0" fontId="163" fillId="0" borderId="1" xfId="0" applyFont="1" applyBorder="1" applyAlignment="1">
      <alignment horizontal="center" vertical="top" wrapText="1"/>
    </xf>
    <xf numFmtId="0" fontId="214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5" fillId="26" borderId="3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63" fillId="6" borderId="1" xfId="0" applyFont="1" applyFill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6" fillId="41" borderId="1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top" wrapText="1"/>
    </xf>
    <xf numFmtId="0" fontId="214" fillId="0" borderId="1" xfId="0" applyFont="1" applyBorder="1" applyAlignment="1">
      <alignment horizontal="center" vertical="center" wrapText="1"/>
    </xf>
    <xf numFmtId="0" fontId="166" fillId="0" borderId="1" xfId="0" applyFont="1" applyBorder="1" applyAlignment="1">
      <alignment horizontal="center" vertical="center" wrapText="1"/>
    </xf>
    <xf numFmtId="0" fontId="216" fillId="0" borderId="1" xfId="0" applyFont="1" applyBorder="1" applyAlignment="1">
      <alignment horizontal="center" vertical="top" wrapText="1"/>
    </xf>
    <xf numFmtId="0" fontId="215" fillId="43" borderId="1" xfId="0" applyFont="1" applyFill="1" applyBorder="1" applyAlignment="1">
      <alignment horizontal="center" vertical="top" wrapText="1"/>
    </xf>
    <xf numFmtId="0" fontId="3" fillId="20" borderId="27" xfId="0" applyFont="1" applyFill="1" applyBorder="1" applyAlignment="1">
      <alignment horizontal="center" vertical="center"/>
    </xf>
    <xf numFmtId="0" fontId="2" fillId="22" borderId="27" xfId="0" applyFont="1" applyFill="1" applyBorder="1" applyAlignment="1">
      <alignment horizontal="center" vertical="center"/>
    </xf>
    <xf numFmtId="0" fontId="18" fillId="57" borderId="0" xfId="0" applyFont="1" applyFill="1" applyAlignment="1">
      <alignment horizontal="center" vertical="center"/>
    </xf>
    <xf numFmtId="0" fontId="192" fillId="0" borderId="0" xfId="0" applyFont="1" applyFill="1" applyBorder="1" applyAlignment="1">
      <alignment horizontal="left" vertical="center"/>
    </xf>
    <xf numFmtId="0" fontId="169" fillId="0" borderId="41" xfId="0" applyFont="1" applyBorder="1" applyAlignment="1">
      <alignment horizontal="center" vertical="center"/>
    </xf>
    <xf numFmtId="0" fontId="169" fillId="0" borderId="26" xfId="0" applyFont="1" applyBorder="1" applyAlignment="1">
      <alignment horizontal="center" vertical="center"/>
    </xf>
    <xf numFmtId="0" fontId="169" fillId="0" borderId="55" xfId="0" applyFont="1" applyBorder="1" applyAlignment="1">
      <alignment horizontal="center" vertical="center"/>
    </xf>
    <xf numFmtId="0" fontId="169" fillId="0" borderId="35" xfId="0" applyFont="1" applyBorder="1" applyAlignment="1">
      <alignment horizontal="center" vertical="center"/>
    </xf>
    <xf numFmtId="0" fontId="169" fillId="0" borderId="40" xfId="0" applyFont="1" applyBorder="1" applyAlignment="1">
      <alignment horizontal="center" vertical="center"/>
    </xf>
    <xf numFmtId="0" fontId="169" fillId="0" borderId="28" xfId="0" applyFont="1" applyBorder="1" applyAlignment="1">
      <alignment horizontal="center" vertical="center"/>
    </xf>
    <xf numFmtId="0" fontId="169" fillId="0" borderId="61" xfId="0" applyFont="1" applyBorder="1" applyAlignment="1">
      <alignment horizontal="center" vertical="center"/>
    </xf>
    <xf numFmtId="0" fontId="168" fillId="0" borderId="13" xfId="0" applyFont="1" applyFill="1" applyBorder="1" applyAlignment="1">
      <alignment horizontal="center" vertical="center"/>
    </xf>
    <xf numFmtId="0" fontId="168" fillId="0" borderId="17" xfId="0" applyFont="1" applyFill="1" applyBorder="1" applyAlignment="1">
      <alignment horizontal="center" vertical="center"/>
    </xf>
    <xf numFmtId="0" fontId="168" fillId="17" borderId="7" xfId="0" applyFont="1" applyFill="1" applyBorder="1" applyAlignment="1">
      <alignment horizontal="center" vertical="center"/>
    </xf>
    <xf numFmtId="0" fontId="168" fillId="17" borderId="8" xfId="0" applyFont="1" applyFill="1" applyBorder="1" applyAlignment="1">
      <alignment horizontal="center" vertical="center"/>
    </xf>
    <xf numFmtId="0" fontId="170" fillId="0" borderId="13" xfId="0" applyFont="1" applyBorder="1" applyAlignment="1">
      <alignment horizontal="center" vertical="center"/>
    </xf>
    <xf numFmtId="0" fontId="170" fillId="0" borderId="17" xfId="0" applyFont="1" applyBorder="1" applyAlignment="1">
      <alignment horizontal="center" vertical="center"/>
    </xf>
    <xf numFmtId="0" fontId="170" fillId="0" borderId="0" xfId="0" applyFont="1" applyBorder="1" applyAlignment="1">
      <alignment horizontal="center" vertical="center"/>
    </xf>
    <xf numFmtId="0" fontId="170" fillId="0" borderId="7" xfId="0" applyFont="1" applyBorder="1" applyAlignment="1">
      <alignment horizontal="center" vertical="center"/>
    </xf>
    <xf numFmtId="0" fontId="170" fillId="0" borderId="12" xfId="0" applyFont="1" applyBorder="1" applyAlignment="1">
      <alignment horizontal="center" vertical="center"/>
    </xf>
    <xf numFmtId="0" fontId="170" fillId="0" borderId="19" xfId="0" applyFont="1" applyBorder="1" applyAlignment="1">
      <alignment horizontal="center" vertical="center"/>
    </xf>
    <xf numFmtId="0" fontId="177" fillId="0" borderId="13" xfId="0" applyFont="1" applyBorder="1" applyAlignment="1">
      <alignment horizontal="center" vertical="center"/>
    </xf>
    <xf numFmtId="0" fontId="177" fillId="0" borderId="17" xfId="0" applyFont="1" applyBorder="1" applyAlignment="1">
      <alignment horizontal="center" vertical="center"/>
    </xf>
    <xf numFmtId="0" fontId="177" fillId="0" borderId="0" xfId="0" applyFont="1" applyBorder="1" applyAlignment="1">
      <alignment horizontal="center" vertical="center"/>
    </xf>
    <xf numFmtId="0" fontId="177" fillId="0" borderId="7" xfId="0" applyFont="1" applyBorder="1" applyAlignment="1">
      <alignment horizontal="center" vertical="center"/>
    </xf>
    <xf numFmtId="0" fontId="177" fillId="0" borderId="12" xfId="0" applyFont="1" applyBorder="1" applyAlignment="1">
      <alignment horizontal="center" vertical="center"/>
    </xf>
    <xf numFmtId="0" fontId="177" fillId="0" borderId="19" xfId="0" applyFont="1" applyBorder="1" applyAlignment="1">
      <alignment horizontal="center" vertical="center"/>
    </xf>
    <xf numFmtId="0" fontId="168" fillId="0" borderId="24" xfId="0" applyFont="1" applyBorder="1" applyAlignment="1">
      <alignment horizontal="center" vertical="center"/>
    </xf>
    <xf numFmtId="0" fontId="168" fillId="0" borderId="6" xfId="0" applyFont="1" applyBorder="1" applyAlignment="1">
      <alignment horizontal="center" vertical="center"/>
    </xf>
    <xf numFmtId="0" fontId="168" fillId="0" borderId="22" xfId="0" applyFont="1" applyBorder="1" applyAlignment="1">
      <alignment horizontal="center" vertical="center"/>
    </xf>
    <xf numFmtId="0" fontId="168" fillId="0" borderId="21" xfId="0" applyFont="1" applyBorder="1" applyAlignment="1">
      <alignment horizontal="center" vertical="center"/>
    </xf>
    <xf numFmtId="0" fontId="168" fillId="18" borderId="11" xfId="0" applyFont="1" applyFill="1" applyBorder="1" applyAlignment="1">
      <alignment horizontal="center" vertical="center"/>
    </xf>
    <xf numFmtId="0" fontId="168" fillId="18" borderId="23" xfId="0" applyFont="1" applyFill="1" applyBorder="1" applyAlignment="1">
      <alignment horizontal="center" vertical="center"/>
    </xf>
    <xf numFmtId="0" fontId="168" fillId="19" borderId="11" xfId="0" applyFont="1" applyFill="1" applyBorder="1" applyAlignment="1">
      <alignment horizontal="center" vertical="center"/>
    </xf>
    <xf numFmtId="0" fontId="168" fillId="19" borderId="23" xfId="0" applyFont="1" applyFill="1" applyBorder="1" applyAlignment="1">
      <alignment horizontal="center" vertical="center"/>
    </xf>
    <xf numFmtId="0" fontId="170" fillId="0" borderId="11" xfId="0" applyFont="1" applyBorder="1" applyAlignment="1">
      <alignment horizontal="center" vertical="center"/>
    </xf>
    <xf numFmtId="0" fontId="182" fillId="0" borderId="17" xfId="0" applyFont="1" applyBorder="1" applyAlignment="1">
      <alignment horizontal="center" vertical="center"/>
    </xf>
    <xf numFmtId="0" fontId="182" fillId="0" borderId="7" xfId="0" applyFont="1" applyBorder="1" applyAlignment="1">
      <alignment horizontal="center" vertical="center"/>
    </xf>
    <xf numFmtId="0" fontId="182" fillId="0" borderId="19" xfId="0" applyFont="1" applyBorder="1" applyAlignment="1">
      <alignment horizontal="center" vertical="center"/>
    </xf>
    <xf numFmtId="0" fontId="168" fillId="0" borderId="17" xfId="0" applyFont="1" applyBorder="1" applyAlignment="1">
      <alignment horizontal="center" vertical="center" wrapText="1"/>
    </xf>
    <xf numFmtId="0" fontId="168" fillId="0" borderId="7" xfId="0" applyFont="1" applyBorder="1" applyAlignment="1">
      <alignment horizontal="center" vertical="center"/>
    </xf>
    <xf numFmtId="0" fontId="168" fillId="0" borderId="54" xfId="0" applyFont="1" applyBorder="1" applyAlignment="1">
      <alignment horizontal="center" vertical="center"/>
    </xf>
    <xf numFmtId="0" fontId="168" fillId="47" borderId="11" xfId="0" applyFont="1" applyFill="1" applyBorder="1" applyAlignment="1">
      <alignment horizontal="center" vertical="center"/>
    </xf>
    <xf numFmtId="0" fontId="168" fillId="47" borderId="23" xfId="0" applyFont="1" applyFill="1" applyBorder="1" applyAlignment="1">
      <alignment horizontal="center" vertical="center"/>
    </xf>
    <xf numFmtId="0" fontId="168" fillId="0" borderId="80" xfId="0" applyFont="1" applyBorder="1" applyAlignment="1">
      <alignment horizontal="center" vertical="center"/>
    </xf>
    <xf numFmtId="0" fontId="168" fillId="0" borderId="78" xfId="0" applyFont="1" applyBorder="1" applyAlignment="1">
      <alignment horizontal="center" vertical="center"/>
    </xf>
    <xf numFmtId="0" fontId="168" fillId="0" borderId="55" xfId="0" applyFont="1" applyBorder="1" applyAlignment="1">
      <alignment horizontal="center" vertical="center"/>
    </xf>
    <xf numFmtId="0" fontId="168" fillId="0" borderId="35" xfId="0" applyFont="1" applyBorder="1" applyAlignment="1">
      <alignment horizontal="center" vertical="center"/>
    </xf>
    <xf numFmtId="0" fontId="38" fillId="19" borderId="0" xfId="0" applyFont="1" applyFill="1" applyAlignment="1">
      <alignment horizontal="center" vertical="center"/>
    </xf>
    <xf numFmtId="0" fontId="172" fillId="19" borderId="0" xfId="0" applyFont="1" applyFill="1" applyAlignment="1">
      <alignment horizontal="center" vertical="center"/>
    </xf>
    <xf numFmtId="0" fontId="193" fillId="0" borderId="42" xfId="0" applyFont="1" applyBorder="1" applyAlignment="1">
      <alignment horizontal="center" vertical="center" wrapText="1"/>
    </xf>
    <xf numFmtId="0" fontId="193" fillId="0" borderId="70" xfId="0" applyFont="1" applyBorder="1" applyAlignment="1">
      <alignment horizontal="center" vertical="center" wrapText="1"/>
    </xf>
    <xf numFmtId="0" fontId="170" fillId="0" borderId="42" xfId="0" applyFont="1" applyBorder="1" applyAlignment="1">
      <alignment horizontal="center" vertical="center" wrapText="1"/>
    </xf>
    <xf numFmtId="0" fontId="170" fillId="0" borderId="70" xfId="0" applyFont="1" applyBorder="1" applyAlignment="1">
      <alignment horizontal="center" vertical="center" wrapText="1"/>
    </xf>
    <xf numFmtId="0" fontId="181" fillId="17" borderId="42" xfId="0" applyFont="1" applyFill="1" applyBorder="1" applyAlignment="1">
      <alignment horizontal="center" vertical="center" wrapText="1"/>
    </xf>
    <xf numFmtId="0" fontId="181" fillId="17" borderId="70" xfId="0" applyFont="1" applyFill="1" applyBorder="1" applyAlignment="1">
      <alignment horizontal="center" vertical="center" wrapText="1"/>
    </xf>
    <xf numFmtId="176" fontId="184" fillId="0" borderId="7" xfId="1" applyNumberFormat="1" applyFont="1" applyBorder="1" applyAlignment="1">
      <alignment horizontal="center" vertical="center"/>
    </xf>
    <xf numFmtId="176" fontId="193" fillId="0" borderId="7" xfId="1" applyNumberFormat="1" applyFont="1" applyBorder="1" applyAlignment="1">
      <alignment horizontal="center" vertical="center"/>
    </xf>
    <xf numFmtId="176" fontId="170" fillId="0" borderId="7" xfId="1" applyNumberFormat="1" applyFont="1" applyBorder="1" applyAlignment="1">
      <alignment horizontal="center" vertical="center"/>
    </xf>
    <xf numFmtId="0" fontId="177" fillId="0" borderId="42" xfId="0" applyFont="1" applyBorder="1" applyAlignment="1">
      <alignment horizontal="center" vertical="center" wrapText="1"/>
    </xf>
    <xf numFmtId="0" fontId="177" fillId="0" borderId="70" xfId="0" applyFont="1" applyBorder="1" applyAlignment="1">
      <alignment horizontal="center" vertical="center" wrapText="1"/>
    </xf>
    <xf numFmtId="0" fontId="168" fillId="23" borderId="48" xfId="0" applyFont="1" applyFill="1" applyBorder="1" applyAlignment="1">
      <alignment horizontal="center" vertical="center"/>
    </xf>
    <xf numFmtId="0" fontId="168" fillId="23" borderId="68" xfId="0" applyFont="1" applyFill="1" applyBorder="1" applyAlignment="1">
      <alignment horizontal="center" vertical="center"/>
    </xf>
    <xf numFmtId="0" fontId="184" fillId="0" borderId="45" xfId="0" applyFont="1" applyBorder="1" applyAlignment="1">
      <alignment horizontal="center" vertical="center" wrapText="1"/>
    </xf>
    <xf numFmtId="0" fontId="184" fillId="0" borderId="69" xfId="0" applyFont="1" applyBorder="1" applyAlignment="1">
      <alignment horizontal="center" vertical="center" wrapText="1"/>
    </xf>
    <xf numFmtId="0" fontId="184" fillId="0" borderId="42" xfId="0" applyFont="1" applyBorder="1" applyAlignment="1">
      <alignment horizontal="center" vertical="center" wrapText="1"/>
    </xf>
    <xf numFmtId="0" fontId="184" fillId="0" borderId="70" xfId="0" applyFont="1" applyBorder="1" applyAlignment="1">
      <alignment horizontal="center" vertical="center" wrapText="1"/>
    </xf>
    <xf numFmtId="0" fontId="201" fillId="0" borderId="42" xfId="0" applyFont="1" applyBorder="1" applyAlignment="1">
      <alignment horizontal="center" vertical="center" wrapText="1"/>
    </xf>
    <xf numFmtId="0" fontId="201" fillId="0" borderId="70" xfId="0" applyFont="1" applyBorder="1" applyAlignment="1">
      <alignment horizontal="center" vertical="center" wrapText="1"/>
    </xf>
    <xf numFmtId="0" fontId="163" fillId="5" borderId="1" xfId="0" applyFont="1" applyFill="1" applyBorder="1" applyAlignment="1">
      <alignment horizontal="center" vertical="center" wrapText="1"/>
    </xf>
    <xf numFmtId="0" fontId="167" fillId="0" borderId="2" xfId="0" applyFont="1" applyBorder="1" applyAlignment="1"/>
    <xf numFmtId="0" fontId="167" fillId="0" borderId="72" xfId="0" applyFont="1" applyBorder="1" applyAlignment="1"/>
    <xf numFmtId="0" fontId="163" fillId="6" borderId="1" xfId="0" applyFont="1" applyFill="1" applyBorder="1" applyAlignment="1">
      <alignment horizontal="center" vertical="center" wrapText="1"/>
    </xf>
    <xf numFmtId="0" fontId="165" fillId="5" borderId="1" xfId="0" applyFont="1" applyFill="1" applyBorder="1" applyAlignment="1">
      <alignment horizontal="center" vertical="center" wrapText="1"/>
    </xf>
    <xf numFmtId="0" fontId="164" fillId="0" borderId="1" xfId="0" applyFont="1" applyBorder="1" applyAlignment="1">
      <alignment horizontal="center" vertical="center" wrapText="1"/>
    </xf>
    <xf numFmtId="0" fontId="164" fillId="5" borderId="1" xfId="0" applyFont="1" applyFill="1" applyBorder="1" applyAlignment="1">
      <alignment horizontal="center" vertical="center" wrapText="1"/>
    </xf>
    <xf numFmtId="0" fontId="167" fillId="45" borderId="72" xfId="0" applyFont="1" applyFill="1" applyBorder="1" applyAlignment="1"/>
    <xf numFmtId="0" fontId="225" fillId="0" borderId="2" xfId="0" applyFont="1" applyBorder="1" applyAlignment="1"/>
    <xf numFmtId="0" fontId="225" fillId="45" borderId="72" xfId="0" applyFont="1" applyFill="1" applyBorder="1" applyAlignment="1"/>
    <xf numFmtId="0" fontId="214" fillId="5" borderId="1" xfId="0" applyFont="1" applyFill="1" applyBorder="1" applyAlignment="1">
      <alignment horizontal="center" vertical="center" wrapText="1"/>
    </xf>
    <xf numFmtId="0" fontId="166" fillId="5" borderId="1" xfId="0" applyFont="1" applyFill="1" applyBorder="1" applyAlignment="1">
      <alignment horizontal="center" vertical="center" wrapText="1"/>
    </xf>
    <xf numFmtId="0" fontId="169" fillId="0" borderId="2" xfId="0" applyFont="1" applyBorder="1" applyAlignment="1"/>
    <xf numFmtId="0" fontId="169" fillId="0" borderId="72" xfId="0" applyFont="1" applyBorder="1" applyAlignment="1"/>
    <xf numFmtId="0" fontId="211" fillId="5" borderId="1" xfId="0" applyFont="1" applyFill="1" applyBorder="1" applyAlignment="1">
      <alignment horizontal="center" vertical="top" wrapText="1"/>
    </xf>
    <xf numFmtId="0" fontId="166" fillId="5" borderId="1" xfId="0" applyFont="1" applyFill="1" applyBorder="1" applyAlignment="1">
      <alignment horizontal="center" vertical="top" wrapText="1"/>
    </xf>
    <xf numFmtId="0" fontId="167" fillId="45" borderId="2" xfId="0" applyFont="1" applyFill="1" applyBorder="1" applyAlignment="1"/>
    <xf numFmtId="0" fontId="225" fillId="45" borderId="2" xfId="0" applyFont="1" applyFill="1" applyBorder="1" applyAlignment="1"/>
    <xf numFmtId="0" fontId="166" fillId="41" borderId="1" xfId="0" applyFont="1" applyFill="1" applyBorder="1" applyAlignment="1">
      <alignment horizontal="center" vertical="center" wrapText="1"/>
    </xf>
    <xf numFmtId="0" fontId="163" fillId="0" borderId="1" xfId="0" applyFont="1" applyBorder="1" applyAlignment="1">
      <alignment horizontal="center" vertical="center" wrapText="1"/>
    </xf>
    <xf numFmtId="0" fontId="165" fillId="0" borderId="1" xfId="0" applyFont="1" applyBorder="1" applyAlignment="1">
      <alignment horizontal="center" vertical="center" wrapText="1"/>
    </xf>
    <xf numFmtId="0" fontId="213" fillId="0" borderId="1" xfId="0" applyFont="1" applyBorder="1" applyAlignment="1">
      <alignment horizontal="center" vertical="top" wrapText="1"/>
    </xf>
    <xf numFmtId="0" fontId="163" fillId="0" borderId="1" xfId="0" applyFont="1" applyBorder="1" applyAlignment="1">
      <alignment horizontal="center" vertical="top" wrapText="1"/>
    </xf>
    <xf numFmtId="0" fontId="214" fillId="0" borderId="1" xfId="0" applyFont="1" applyBorder="1" applyAlignment="1">
      <alignment horizontal="center" vertical="center" wrapText="1"/>
    </xf>
    <xf numFmtId="0" fontId="216" fillId="0" borderId="1" xfId="0" applyFont="1" applyFill="1" applyBorder="1" applyAlignment="1">
      <alignment horizontal="center" vertical="top" wrapText="1"/>
    </xf>
    <xf numFmtId="0" fontId="167" fillId="0" borderId="72" xfId="0" applyFont="1" applyFill="1" applyBorder="1" applyAlignment="1"/>
    <xf numFmtId="0" fontId="165" fillId="0" borderId="1" xfId="0" applyFont="1" applyBorder="1" applyAlignment="1">
      <alignment horizontal="center" vertical="top" wrapText="1"/>
    </xf>
    <xf numFmtId="0" fontId="225" fillId="0" borderId="1" xfId="0" applyFont="1" applyBorder="1" applyAlignment="1">
      <alignment horizontal="center" vertical="center" wrapText="1"/>
    </xf>
    <xf numFmtId="0" fontId="225" fillId="0" borderId="72" xfId="0" applyFont="1" applyBorder="1" applyAlignment="1"/>
    <xf numFmtId="0" fontId="166" fillId="0" borderId="1" xfId="0" applyFont="1" applyBorder="1" applyAlignment="1">
      <alignment horizontal="center" vertical="center" wrapText="1"/>
    </xf>
    <xf numFmtId="0" fontId="163" fillId="34" borderId="1" xfId="0" applyFont="1" applyFill="1" applyBorder="1" applyAlignment="1">
      <alignment horizontal="center" vertical="center" wrapText="1"/>
    </xf>
    <xf numFmtId="0" fontId="225" fillId="45" borderId="1" xfId="0" applyFont="1" applyFill="1" applyBorder="1" applyAlignment="1">
      <alignment horizontal="center" vertical="center" wrapText="1"/>
    </xf>
    <xf numFmtId="0" fontId="166" fillId="45" borderId="1" xfId="0" applyFont="1" applyFill="1" applyBorder="1" applyAlignment="1">
      <alignment horizontal="center" vertical="center" wrapText="1"/>
    </xf>
    <xf numFmtId="0" fontId="180" fillId="0" borderId="2" xfId="0" applyFont="1" applyBorder="1" applyAlignment="1"/>
    <xf numFmtId="0" fontId="180" fillId="0" borderId="72" xfId="0" applyFont="1" applyBorder="1" applyAlignment="1"/>
    <xf numFmtId="0" fontId="214" fillId="0" borderId="5" xfId="0" applyFont="1" applyBorder="1" applyAlignment="1">
      <alignment horizontal="center" vertical="top" wrapText="1"/>
    </xf>
    <xf numFmtId="0" fontId="214" fillId="0" borderId="2" xfId="0" applyFont="1" applyBorder="1" applyAlignment="1">
      <alignment horizontal="center" vertical="top" wrapText="1"/>
    </xf>
    <xf numFmtId="0" fontId="214" fillId="0" borderId="72" xfId="0" applyFont="1" applyBorder="1" applyAlignment="1">
      <alignment horizontal="center" vertical="top" wrapText="1"/>
    </xf>
    <xf numFmtId="0" fontId="164" fillId="45" borderId="1" xfId="0" applyFont="1" applyFill="1" applyBorder="1" applyAlignment="1">
      <alignment horizontal="center" vertical="center" wrapText="1"/>
    </xf>
    <xf numFmtId="0" fontId="163" fillId="45" borderId="1" xfId="0" applyFont="1" applyFill="1" applyBorder="1" applyAlignment="1">
      <alignment horizontal="center" vertical="center" wrapText="1"/>
    </xf>
    <xf numFmtId="0" fontId="213" fillId="0" borderId="5" xfId="0" applyFont="1" applyFill="1" applyBorder="1" applyAlignment="1">
      <alignment horizontal="center" vertical="top" wrapText="1"/>
    </xf>
    <xf numFmtId="0" fontId="213" fillId="0" borderId="2" xfId="0" applyFont="1" applyFill="1" applyBorder="1" applyAlignment="1">
      <alignment horizontal="center" vertical="top" wrapText="1"/>
    </xf>
    <xf numFmtId="0" fontId="213" fillId="0" borderId="72" xfId="0" applyFont="1" applyFill="1" applyBorder="1" applyAlignment="1">
      <alignment horizontal="center" vertical="top" wrapText="1"/>
    </xf>
    <xf numFmtId="0" fontId="165" fillId="0" borderId="5" xfId="0" applyFont="1" applyBorder="1" applyAlignment="1">
      <alignment horizontal="center" vertical="center" wrapText="1"/>
    </xf>
    <xf numFmtId="0" fontId="165" fillId="0" borderId="2" xfId="0" applyFont="1" applyBorder="1" applyAlignment="1">
      <alignment horizontal="center" vertical="center" wrapText="1"/>
    </xf>
    <xf numFmtId="0" fontId="165" fillId="0" borderId="72" xfId="0" applyFont="1" applyBorder="1" applyAlignment="1">
      <alignment horizontal="center" vertical="center" wrapText="1"/>
    </xf>
    <xf numFmtId="0" fontId="166" fillId="0" borderId="5" xfId="0" applyFont="1" applyBorder="1" applyAlignment="1">
      <alignment horizontal="center" vertical="center" wrapText="1"/>
    </xf>
    <xf numFmtId="0" fontId="166" fillId="0" borderId="2" xfId="0" applyFont="1" applyBorder="1" applyAlignment="1">
      <alignment horizontal="center" vertical="center" wrapText="1"/>
    </xf>
    <xf numFmtId="0" fontId="166" fillId="0" borderId="72" xfId="0" applyFont="1" applyBorder="1" applyAlignment="1">
      <alignment horizontal="center" vertical="center" wrapText="1"/>
    </xf>
    <xf numFmtId="0" fontId="216" fillId="31" borderId="5" xfId="0" applyFont="1" applyFill="1" applyBorder="1" applyAlignment="1">
      <alignment horizontal="center" vertical="top" wrapText="1"/>
    </xf>
    <xf numFmtId="0" fontId="216" fillId="31" borderId="72" xfId="0" applyFont="1" applyFill="1" applyBorder="1" applyAlignment="1">
      <alignment horizontal="center" vertical="top" wrapText="1"/>
    </xf>
    <xf numFmtId="0" fontId="165" fillId="0" borderId="5" xfId="0" applyFont="1" applyBorder="1" applyAlignment="1">
      <alignment horizontal="center" vertical="top" wrapText="1"/>
    </xf>
    <xf numFmtId="0" fontId="165" fillId="0" borderId="2" xfId="0" applyFont="1" applyBorder="1" applyAlignment="1">
      <alignment horizontal="center" vertical="top" wrapText="1"/>
    </xf>
    <xf numFmtId="0" fontId="165" fillId="0" borderId="72" xfId="0" applyFont="1" applyBorder="1" applyAlignment="1">
      <alignment horizontal="center" vertical="top" wrapText="1"/>
    </xf>
    <xf numFmtId="0" fontId="164" fillId="0" borderId="5" xfId="0" applyFont="1" applyBorder="1" applyAlignment="1">
      <alignment horizontal="center" vertical="center" wrapText="1"/>
    </xf>
    <xf numFmtId="0" fontId="164" fillId="0" borderId="2" xfId="0" applyFont="1" applyBorder="1" applyAlignment="1">
      <alignment horizontal="center" vertical="center" wrapText="1"/>
    </xf>
    <xf numFmtId="0" fontId="164" fillId="0" borderId="72" xfId="0" applyFont="1" applyBorder="1" applyAlignment="1">
      <alignment horizontal="center" vertical="center" wrapText="1"/>
    </xf>
    <xf numFmtId="0" fontId="164" fillId="0" borderId="5" xfId="0" applyFont="1" applyFill="1" applyBorder="1" applyAlignment="1">
      <alignment horizontal="center" vertical="center" wrapText="1"/>
    </xf>
    <xf numFmtId="0" fontId="164" fillId="0" borderId="2" xfId="0" applyFont="1" applyFill="1" applyBorder="1" applyAlignment="1">
      <alignment horizontal="center" vertical="center" wrapText="1"/>
    </xf>
    <xf numFmtId="0" fontId="164" fillId="0" borderId="72" xfId="0" applyFont="1" applyFill="1" applyBorder="1" applyAlignment="1">
      <alignment horizontal="center" vertical="center" wrapText="1"/>
    </xf>
    <xf numFmtId="0" fontId="225" fillId="0" borderId="5" xfId="0" applyFont="1" applyFill="1" applyBorder="1" applyAlignment="1">
      <alignment horizontal="center" vertical="center" wrapText="1"/>
    </xf>
    <xf numFmtId="0" fontId="225" fillId="0" borderId="2" xfId="0" applyFont="1" applyFill="1" applyBorder="1" applyAlignment="1">
      <alignment horizontal="center" vertical="center" wrapText="1"/>
    </xf>
    <xf numFmtId="0" fontId="225" fillId="0" borderId="72" xfId="0" applyFont="1" applyFill="1" applyBorder="1" applyAlignment="1">
      <alignment horizontal="center" vertical="center" wrapText="1"/>
    </xf>
    <xf numFmtId="0" fontId="166" fillId="0" borderId="5" xfId="0" applyFont="1" applyFill="1" applyBorder="1" applyAlignment="1">
      <alignment horizontal="center" vertical="center" wrapText="1"/>
    </xf>
    <xf numFmtId="0" fontId="166" fillId="0" borderId="2" xfId="0" applyFont="1" applyFill="1" applyBorder="1" applyAlignment="1">
      <alignment horizontal="center" vertical="center" wrapText="1"/>
    </xf>
    <xf numFmtId="0" fontId="166" fillId="0" borderId="72" xfId="0" applyFont="1" applyFill="1" applyBorder="1" applyAlignment="1">
      <alignment horizontal="center" vertical="center" wrapText="1"/>
    </xf>
    <xf numFmtId="0" fontId="166" fillId="44" borderId="5" xfId="0" applyFont="1" applyFill="1" applyBorder="1" applyAlignment="1">
      <alignment horizontal="center" vertical="center" wrapText="1"/>
    </xf>
    <xf numFmtId="0" fontId="166" fillId="44" borderId="2" xfId="0" applyFont="1" applyFill="1" applyBorder="1" applyAlignment="1">
      <alignment horizontal="center" vertical="center" wrapText="1"/>
    </xf>
    <xf numFmtId="0" fontId="166" fillId="44" borderId="72" xfId="0" applyFont="1" applyFill="1" applyBorder="1" applyAlignment="1">
      <alignment horizontal="center" vertical="center" wrapText="1"/>
    </xf>
    <xf numFmtId="0" fontId="163" fillId="0" borderId="5" xfId="0" applyFont="1" applyFill="1" applyBorder="1" applyAlignment="1">
      <alignment horizontal="center" vertical="center" wrapText="1"/>
    </xf>
    <xf numFmtId="0" fontId="163" fillId="0" borderId="2" xfId="0" applyFont="1" applyFill="1" applyBorder="1" applyAlignment="1">
      <alignment horizontal="center" vertical="center" wrapText="1"/>
    </xf>
    <xf numFmtId="0" fontId="163" fillId="0" borderId="72" xfId="0" applyFont="1" applyFill="1" applyBorder="1" applyAlignment="1">
      <alignment horizontal="center" vertical="center" wrapText="1"/>
    </xf>
    <xf numFmtId="0" fontId="163" fillId="34" borderId="5" xfId="0" applyFont="1" applyFill="1" applyBorder="1" applyAlignment="1">
      <alignment horizontal="center" vertical="center" wrapText="1"/>
    </xf>
    <xf numFmtId="0" fontId="163" fillId="34" borderId="2" xfId="0" applyFont="1" applyFill="1" applyBorder="1" applyAlignment="1">
      <alignment horizontal="center" vertical="center" wrapText="1"/>
    </xf>
    <xf numFmtId="0" fontId="163" fillId="34" borderId="72" xfId="0" applyFont="1" applyFill="1" applyBorder="1" applyAlignment="1">
      <alignment horizontal="center" vertical="center" wrapText="1"/>
    </xf>
    <xf numFmtId="0" fontId="163" fillId="0" borderId="5" xfId="0" applyFont="1" applyBorder="1" applyAlignment="1">
      <alignment horizontal="center" vertical="center" wrapText="1"/>
    </xf>
    <xf numFmtId="0" fontId="163" fillId="0" borderId="2" xfId="0" applyFont="1" applyBorder="1" applyAlignment="1">
      <alignment horizontal="center" vertical="center" wrapText="1"/>
    </xf>
    <xf numFmtId="0" fontId="163" fillId="0" borderId="72" xfId="0" applyFont="1" applyBorder="1" applyAlignment="1">
      <alignment horizontal="center" vertical="center" wrapText="1"/>
    </xf>
    <xf numFmtId="0" fontId="166" fillId="0" borderId="1" xfId="0" applyFont="1" applyFill="1" applyBorder="1" applyAlignment="1">
      <alignment horizontal="center" vertical="center" wrapText="1"/>
    </xf>
    <xf numFmtId="0" fontId="164" fillId="21" borderId="1" xfId="0" applyFont="1" applyFill="1" applyBorder="1" applyAlignment="1">
      <alignment horizontal="center" vertical="center" wrapText="1"/>
    </xf>
    <xf numFmtId="0" fontId="214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center" wrapText="1"/>
    </xf>
    <xf numFmtId="0" fontId="218" fillId="21" borderId="1" xfId="0" applyFont="1" applyFill="1" applyBorder="1" applyAlignment="1">
      <alignment horizontal="center" vertical="top" wrapText="1"/>
    </xf>
    <xf numFmtId="0" fontId="163" fillId="21" borderId="1" xfId="0" applyFont="1" applyFill="1" applyBorder="1" applyAlignment="1">
      <alignment horizontal="center" vertical="center" wrapText="1"/>
    </xf>
    <xf numFmtId="0" fontId="166" fillId="21" borderId="1" xfId="0" applyFont="1" applyFill="1" applyBorder="1" applyAlignment="1">
      <alignment horizontal="center" vertical="center" wrapText="1"/>
    </xf>
    <xf numFmtId="0" fontId="166" fillId="43" borderId="1" xfId="0" applyFont="1" applyFill="1" applyBorder="1" applyAlignment="1">
      <alignment horizontal="center" vertical="center" wrapText="1"/>
    </xf>
    <xf numFmtId="0" fontId="167" fillId="41" borderId="72" xfId="0" applyFont="1" applyFill="1" applyBorder="1" applyAlignment="1"/>
    <xf numFmtId="0" fontId="165" fillId="21" borderId="1" xfId="0" applyFont="1" applyFill="1" applyBorder="1" applyAlignment="1">
      <alignment horizontal="center" vertical="center" wrapText="1"/>
    </xf>
    <xf numFmtId="0" fontId="170" fillId="0" borderId="72" xfId="0" applyFont="1" applyBorder="1" applyAlignment="1"/>
    <xf numFmtId="0" fontId="166" fillId="44" borderId="1" xfId="0" applyFont="1" applyFill="1" applyBorder="1" applyAlignment="1">
      <alignment horizontal="center" vertical="center" wrapText="1"/>
    </xf>
    <xf numFmtId="0" fontId="166" fillId="34" borderId="1" xfId="0" applyFont="1" applyFill="1" applyBorder="1" applyAlignment="1">
      <alignment horizontal="center" vertical="center" wrapText="1"/>
    </xf>
    <xf numFmtId="0" fontId="215" fillId="21" borderId="1" xfId="0" applyFont="1" applyFill="1" applyBorder="1" applyAlignment="1">
      <alignment horizontal="center" vertical="top" wrapText="1"/>
    </xf>
    <xf numFmtId="0" fontId="215" fillId="0" borderId="1" xfId="0" applyFont="1" applyBorder="1" applyAlignment="1">
      <alignment horizontal="center" vertical="top" wrapText="1"/>
    </xf>
    <xf numFmtId="0" fontId="214" fillId="0" borderId="1" xfId="0" applyFont="1" applyBorder="1" applyAlignment="1">
      <alignment horizontal="center" vertical="top" wrapText="1"/>
    </xf>
    <xf numFmtId="0" fontId="214" fillId="0" borderId="5" xfId="0" applyFont="1" applyBorder="1" applyAlignment="1">
      <alignment horizontal="center" vertical="center" wrapText="1"/>
    </xf>
    <xf numFmtId="0" fontId="214" fillId="0" borderId="72" xfId="0" applyFont="1" applyBorder="1" applyAlignment="1">
      <alignment horizontal="center" vertical="center" wrapText="1"/>
    </xf>
    <xf numFmtId="0" fontId="163" fillId="39" borderId="5" xfId="0" applyFont="1" applyFill="1" applyBorder="1" applyAlignment="1">
      <alignment horizontal="center" vertical="top" wrapText="1"/>
    </xf>
    <xf numFmtId="0" fontId="163" fillId="39" borderId="72" xfId="0" applyFont="1" applyFill="1" applyBorder="1" applyAlignment="1">
      <alignment horizontal="center" vertical="top" wrapText="1"/>
    </xf>
    <xf numFmtId="0" fontId="215" fillId="0" borderId="5" xfId="0" applyFont="1" applyBorder="1" applyAlignment="1">
      <alignment horizontal="center" vertical="top" wrapText="1"/>
    </xf>
    <xf numFmtId="0" fontId="215" fillId="0" borderId="2" xfId="0" applyFont="1" applyBorder="1" applyAlignment="1">
      <alignment horizontal="center" vertical="top" wrapText="1"/>
    </xf>
    <xf numFmtId="0" fontId="215" fillId="0" borderId="72" xfId="0" applyFont="1" applyBorder="1" applyAlignment="1">
      <alignment horizontal="center" vertical="top" wrapText="1"/>
    </xf>
    <xf numFmtId="0" fontId="169" fillId="45" borderId="72" xfId="0" applyFont="1" applyFill="1" applyBorder="1" applyAlignment="1"/>
    <xf numFmtId="0" fontId="216" fillId="5" borderId="1" xfId="0" applyFont="1" applyFill="1" applyBorder="1" applyAlignment="1">
      <alignment horizontal="center" vertical="top" wrapText="1"/>
    </xf>
    <xf numFmtId="0" fontId="225" fillId="5" borderId="1" xfId="0" applyFont="1" applyFill="1" applyBorder="1" applyAlignment="1">
      <alignment horizontal="center" vertical="center" wrapText="1"/>
    </xf>
    <xf numFmtId="0" fontId="165" fillId="5" borderId="5" xfId="0" applyFont="1" applyFill="1" applyBorder="1" applyAlignment="1">
      <alignment horizontal="center" vertical="center" wrapText="1"/>
    </xf>
    <xf numFmtId="0" fontId="165" fillId="5" borderId="72" xfId="0" applyFont="1" applyFill="1" applyBorder="1" applyAlignment="1">
      <alignment horizontal="center" vertical="center" wrapText="1"/>
    </xf>
    <xf numFmtId="0" fontId="177" fillId="0" borderId="2" xfId="0" applyFont="1" applyBorder="1" applyAlignment="1"/>
    <xf numFmtId="0" fontId="177" fillId="0" borderId="72" xfId="0" applyFont="1" applyBorder="1" applyAlignment="1"/>
    <xf numFmtId="0" fontId="166" fillId="41" borderId="1" xfId="0" applyFont="1" applyFill="1" applyBorder="1" applyAlignment="1">
      <alignment horizontal="center" vertical="top" wrapText="1"/>
    </xf>
    <xf numFmtId="0" fontId="228" fillId="41" borderId="2" xfId="0" applyFont="1" applyFill="1" applyBorder="1" applyAlignment="1"/>
    <xf numFmtId="0" fontId="228" fillId="41" borderId="72" xfId="0" applyFont="1" applyFill="1" applyBorder="1" applyAlignment="1"/>
    <xf numFmtId="0" fontId="211" fillId="0" borderId="1" xfId="0" applyFont="1" applyBorder="1" applyAlignment="1">
      <alignment horizontal="center" vertical="top" wrapText="1"/>
    </xf>
    <xf numFmtId="0" fontId="164" fillId="5" borderId="5" xfId="0" applyFont="1" applyFill="1" applyBorder="1" applyAlignment="1">
      <alignment horizontal="center" vertical="center" wrapText="1"/>
    </xf>
    <xf numFmtId="0" fontId="164" fillId="5" borderId="72" xfId="0" applyFont="1" applyFill="1" applyBorder="1" applyAlignment="1">
      <alignment horizontal="center" vertical="center" wrapText="1"/>
    </xf>
    <xf numFmtId="0" fontId="214" fillId="49" borderId="5" xfId="0" applyFont="1" applyFill="1" applyBorder="1" applyAlignment="1">
      <alignment horizontal="center" vertical="top" wrapText="1"/>
    </xf>
    <xf numFmtId="0" fontId="214" fillId="49" borderId="2" xfId="0" applyFont="1" applyFill="1" applyBorder="1" applyAlignment="1">
      <alignment horizontal="center" vertical="top" wrapText="1"/>
    </xf>
    <xf numFmtId="0" fontId="214" fillId="49" borderId="72" xfId="0" applyFont="1" applyFill="1" applyBorder="1" applyAlignment="1">
      <alignment horizontal="center" vertical="top" wrapText="1"/>
    </xf>
    <xf numFmtId="0" fontId="215" fillId="39" borderId="5" xfId="0" applyFont="1" applyFill="1" applyBorder="1" applyAlignment="1">
      <alignment horizontal="center" vertical="top" wrapText="1"/>
    </xf>
    <xf numFmtId="0" fontId="215" fillId="39" borderId="2" xfId="0" applyFont="1" applyFill="1" applyBorder="1" applyAlignment="1">
      <alignment horizontal="center" vertical="top" wrapText="1"/>
    </xf>
    <xf numFmtId="0" fontId="215" fillId="39" borderId="72" xfId="0" applyFont="1" applyFill="1" applyBorder="1" applyAlignment="1">
      <alignment horizontal="center" vertical="top" wrapText="1"/>
    </xf>
    <xf numFmtId="0" fontId="211" fillId="0" borderId="5" xfId="0" applyFont="1" applyBorder="1" applyAlignment="1">
      <alignment horizontal="center" vertical="top" wrapText="1"/>
    </xf>
    <xf numFmtId="0" fontId="211" fillId="0" borderId="2" xfId="0" applyFont="1" applyBorder="1" applyAlignment="1">
      <alignment horizontal="center" vertical="top" wrapText="1"/>
    </xf>
    <xf numFmtId="0" fontId="211" fillId="0" borderId="72" xfId="0" applyFont="1" applyBorder="1" applyAlignment="1">
      <alignment horizontal="center" vertical="top" wrapText="1"/>
    </xf>
    <xf numFmtId="0" fontId="213" fillId="21" borderId="1" xfId="0" applyFont="1" applyFill="1" applyBorder="1" applyAlignment="1">
      <alignment horizontal="center" vertical="top" wrapText="1"/>
    </xf>
    <xf numFmtId="0" fontId="214" fillId="0" borderId="5" xfId="0" applyFont="1" applyFill="1" applyBorder="1" applyAlignment="1">
      <alignment horizontal="center" vertical="top" wrapText="1"/>
    </xf>
    <xf numFmtId="0" fontId="214" fillId="0" borderId="2" xfId="0" applyFont="1" applyFill="1" applyBorder="1" applyAlignment="1">
      <alignment horizontal="center" vertical="top" wrapText="1"/>
    </xf>
    <xf numFmtId="0" fontId="214" fillId="0" borderId="72" xfId="0" applyFont="1" applyFill="1" applyBorder="1" applyAlignment="1">
      <alignment horizontal="center" vertical="top" wrapText="1"/>
    </xf>
    <xf numFmtId="0" fontId="216" fillId="21" borderId="1" xfId="0" applyFont="1" applyFill="1" applyBorder="1" applyAlignment="1">
      <alignment horizontal="center" vertical="top" wrapText="1"/>
    </xf>
    <xf numFmtId="0" fontId="216" fillId="0" borderId="1" xfId="0" applyFont="1" applyBorder="1" applyAlignment="1">
      <alignment horizontal="center" vertical="top" wrapText="1"/>
    </xf>
    <xf numFmtId="0" fontId="164" fillId="5" borderId="2" xfId="0" applyFont="1" applyFill="1" applyBorder="1" applyAlignment="1">
      <alignment horizontal="center" vertical="center" wrapText="1"/>
    </xf>
    <xf numFmtId="0" fontId="166" fillId="5" borderId="5" xfId="0" applyFont="1" applyFill="1" applyBorder="1" applyAlignment="1">
      <alignment horizontal="center" vertical="center" wrapText="1"/>
    </xf>
    <xf numFmtId="0" fontId="166" fillId="5" borderId="2" xfId="0" applyFont="1" applyFill="1" applyBorder="1" applyAlignment="1">
      <alignment horizontal="center" vertical="center" wrapText="1"/>
    </xf>
    <xf numFmtId="0" fontId="166" fillId="5" borderId="72" xfId="0" applyFont="1" applyFill="1" applyBorder="1" applyAlignment="1">
      <alignment horizontal="center" vertical="center" wrapText="1"/>
    </xf>
    <xf numFmtId="0" fontId="165" fillId="5" borderId="2" xfId="0" applyFont="1" applyFill="1" applyBorder="1" applyAlignment="1">
      <alignment horizontal="center" vertical="center" wrapText="1"/>
    </xf>
    <xf numFmtId="0" fontId="163" fillId="5" borderId="5" xfId="0" applyFont="1" applyFill="1" applyBorder="1" applyAlignment="1">
      <alignment horizontal="center" vertical="center" wrapText="1"/>
    </xf>
    <xf numFmtId="0" fontId="163" fillId="5" borderId="2" xfId="0" applyFont="1" applyFill="1" applyBorder="1" applyAlignment="1">
      <alignment horizontal="center" vertical="center" wrapText="1"/>
    </xf>
    <xf numFmtId="0" fontId="163" fillId="5" borderId="72" xfId="0" applyFont="1" applyFill="1" applyBorder="1" applyAlignment="1">
      <alignment horizontal="center" vertical="center" wrapText="1"/>
    </xf>
    <xf numFmtId="0" fontId="163" fillId="6" borderId="5" xfId="0" applyFont="1" applyFill="1" applyBorder="1" applyAlignment="1">
      <alignment horizontal="center" vertical="center" wrapText="1"/>
    </xf>
    <xf numFmtId="0" fontId="163" fillId="6" borderId="2" xfId="0" applyFont="1" applyFill="1" applyBorder="1" applyAlignment="1">
      <alignment horizontal="center" vertical="center" wrapText="1"/>
    </xf>
    <xf numFmtId="0" fontId="163" fillId="6" borderId="72" xfId="0" applyFont="1" applyFill="1" applyBorder="1" applyAlignment="1">
      <alignment horizontal="center" vertical="center" wrapText="1"/>
    </xf>
    <xf numFmtId="0" fontId="213" fillId="5" borderId="5" xfId="0" applyFont="1" applyFill="1" applyBorder="1" applyAlignment="1">
      <alignment horizontal="center" vertical="top" wrapText="1"/>
    </xf>
    <xf numFmtId="0" fontId="213" fillId="5" borderId="2" xfId="0" applyFont="1" applyFill="1" applyBorder="1" applyAlignment="1">
      <alignment horizontal="center" vertical="top" wrapText="1"/>
    </xf>
    <xf numFmtId="0" fontId="213" fillId="5" borderId="72" xfId="0" applyFont="1" applyFill="1" applyBorder="1" applyAlignment="1">
      <alignment horizontal="center" vertical="top" wrapText="1"/>
    </xf>
    <xf numFmtId="0" fontId="166" fillId="5" borderId="5" xfId="0" applyFont="1" applyFill="1" applyBorder="1" applyAlignment="1">
      <alignment horizontal="center" vertical="top" wrapText="1"/>
    </xf>
    <xf numFmtId="0" fontId="166" fillId="5" borderId="2" xfId="0" applyFont="1" applyFill="1" applyBorder="1" applyAlignment="1">
      <alignment horizontal="center" vertical="top" wrapText="1"/>
    </xf>
    <xf numFmtId="0" fontId="166" fillId="5" borderId="72" xfId="0" applyFont="1" applyFill="1" applyBorder="1" applyAlignment="1">
      <alignment horizontal="center" vertical="top" wrapText="1"/>
    </xf>
    <xf numFmtId="0" fontId="225" fillId="5" borderId="5" xfId="0" applyFont="1" applyFill="1" applyBorder="1" applyAlignment="1">
      <alignment horizontal="center" vertical="center" wrapText="1"/>
    </xf>
    <xf numFmtId="0" fontId="225" fillId="5" borderId="2" xfId="0" applyFont="1" applyFill="1" applyBorder="1" applyAlignment="1">
      <alignment horizontal="center" vertical="center" wrapText="1"/>
    </xf>
    <xf numFmtId="0" fontId="225" fillId="5" borderId="72" xfId="0" applyFont="1" applyFill="1" applyBorder="1" applyAlignment="1">
      <alignment horizontal="center" vertical="center" wrapText="1"/>
    </xf>
    <xf numFmtId="0" fontId="164" fillId="51" borderId="5" xfId="0" applyFont="1" applyFill="1" applyBorder="1" applyAlignment="1">
      <alignment horizontal="center" vertical="center" wrapText="1"/>
    </xf>
    <xf numFmtId="0" fontId="164" fillId="51" borderId="2" xfId="0" applyFont="1" applyFill="1" applyBorder="1" applyAlignment="1">
      <alignment horizontal="center" vertical="center" wrapText="1"/>
    </xf>
    <xf numFmtId="0" fontId="164" fillId="51" borderId="72" xfId="0" applyFont="1" applyFill="1" applyBorder="1" applyAlignment="1">
      <alignment horizontal="center" vertical="center" wrapText="1"/>
    </xf>
    <xf numFmtId="0" fontId="225" fillId="51" borderId="5" xfId="0" applyFont="1" applyFill="1" applyBorder="1" applyAlignment="1">
      <alignment horizontal="center" vertical="center" wrapText="1"/>
    </xf>
    <xf numFmtId="0" fontId="225" fillId="51" borderId="2" xfId="0" applyFont="1" applyFill="1" applyBorder="1" applyAlignment="1">
      <alignment horizontal="center" vertical="center" wrapText="1"/>
    </xf>
    <xf numFmtId="0" fontId="225" fillId="51" borderId="72" xfId="0" applyFont="1" applyFill="1" applyBorder="1" applyAlignment="1">
      <alignment horizontal="center" vertical="center" wrapText="1"/>
    </xf>
    <xf numFmtId="0" fontId="166" fillId="51" borderId="5" xfId="0" applyFont="1" applyFill="1" applyBorder="1" applyAlignment="1">
      <alignment horizontal="center" vertical="center" wrapText="1"/>
    </xf>
    <xf numFmtId="0" fontId="166" fillId="51" borderId="2" xfId="0" applyFont="1" applyFill="1" applyBorder="1" applyAlignment="1">
      <alignment horizontal="center" vertical="center" wrapText="1"/>
    </xf>
    <xf numFmtId="0" fontId="166" fillId="51" borderId="72" xfId="0" applyFont="1" applyFill="1" applyBorder="1" applyAlignment="1">
      <alignment horizontal="center" vertical="center" wrapText="1"/>
    </xf>
    <xf numFmtId="0" fontId="214" fillId="5" borderId="5" xfId="0" applyFont="1" applyFill="1" applyBorder="1" applyAlignment="1">
      <alignment horizontal="center" vertical="top" wrapText="1"/>
    </xf>
    <xf numFmtId="0" fontId="214" fillId="5" borderId="2" xfId="0" applyFont="1" applyFill="1" applyBorder="1" applyAlignment="1">
      <alignment horizontal="center" vertical="top" wrapText="1"/>
    </xf>
    <xf numFmtId="0" fontId="214" fillId="5" borderId="72" xfId="0" applyFont="1" applyFill="1" applyBorder="1" applyAlignment="1">
      <alignment horizontal="center" vertical="top" wrapText="1"/>
    </xf>
    <xf numFmtId="0" fontId="164" fillId="45" borderId="5" xfId="0" applyFont="1" applyFill="1" applyBorder="1" applyAlignment="1">
      <alignment horizontal="center" vertical="center" wrapText="1"/>
    </xf>
    <xf numFmtId="0" fontId="164" fillId="45" borderId="72" xfId="0" applyFont="1" applyFill="1" applyBorder="1" applyAlignment="1">
      <alignment horizontal="center" vertical="center" wrapText="1"/>
    </xf>
    <xf numFmtId="0" fontId="225" fillId="45" borderId="5" xfId="0" applyFont="1" applyFill="1" applyBorder="1" applyAlignment="1">
      <alignment horizontal="center" vertical="center" wrapText="1"/>
    </xf>
    <xf numFmtId="0" fontId="225" fillId="45" borderId="72" xfId="0" applyFont="1" applyFill="1" applyBorder="1" applyAlignment="1">
      <alignment horizontal="center" vertical="center" wrapText="1"/>
    </xf>
    <xf numFmtId="0" fontId="215" fillId="5" borderId="5" xfId="0" applyFont="1" applyFill="1" applyBorder="1" applyAlignment="1">
      <alignment horizontal="center" vertical="top" wrapText="1"/>
    </xf>
    <xf numFmtId="0" fontId="215" fillId="5" borderId="72" xfId="0" applyFont="1" applyFill="1" applyBorder="1" applyAlignment="1">
      <alignment horizontal="center" vertical="top" wrapText="1"/>
    </xf>
    <xf numFmtId="0" fontId="166" fillId="45" borderId="5" xfId="0" applyFont="1" applyFill="1" applyBorder="1" applyAlignment="1">
      <alignment horizontal="center" vertical="center" wrapText="1"/>
    </xf>
    <xf numFmtId="0" fontId="166" fillId="45" borderId="72" xfId="0" applyFont="1" applyFill="1" applyBorder="1" applyAlignment="1">
      <alignment horizontal="center" vertical="center" wrapText="1"/>
    </xf>
    <xf numFmtId="0" fontId="211" fillId="54" borderId="5" xfId="0" applyFont="1" applyFill="1" applyBorder="1" applyAlignment="1">
      <alignment horizontal="center" vertical="top" wrapText="1"/>
    </xf>
    <xf numFmtId="0" fontId="211" fillId="54" borderId="2" xfId="0" applyFont="1" applyFill="1" applyBorder="1" applyAlignment="1">
      <alignment horizontal="center" vertical="top" wrapText="1"/>
    </xf>
    <xf numFmtId="0" fontId="211" fillId="54" borderId="72" xfId="0" applyFont="1" applyFill="1" applyBorder="1" applyAlignment="1">
      <alignment horizontal="center" vertical="top" wrapText="1"/>
    </xf>
    <xf numFmtId="0" fontId="170" fillId="0" borderId="2" xfId="0" applyFont="1" applyBorder="1" applyAlignment="1"/>
    <xf numFmtId="0" fontId="214" fillId="21" borderId="5" xfId="0" applyFont="1" applyFill="1" applyBorder="1" applyAlignment="1">
      <alignment horizontal="center" vertical="top" wrapText="1"/>
    </xf>
    <xf numFmtId="0" fontId="214" fillId="21" borderId="72" xfId="0" applyFont="1" applyFill="1" applyBorder="1" applyAlignment="1">
      <alignment horizontal="center" vertical="top" wrapText="1"/>
    </xf>
    <xf numFmtId="0" fontId="163" fillId="0" borderId="5" xfId="0" applyFont="1" applyBorder="1" applyAlignment="1">
      <alignment horizontal="center" vertical="top" wrapText="1"/>
    </xf>
    <xf numFmtId="0" fontId="163" fillId="0" borderId="72" xfId="0" applyFont="1" applyBorder="1" applyAlignment="1">
      <alignment horizontal="center" vertical="top" wrapText="1"/>
    </xf>
    <xf numFmtId="0" fontId="211" fillId="31" borderId="5" xfId="0" applyFont="1" applyFill="1" applyBorder="1" applyAlignment="1">
      <alignment horizontal="center" vertical="top" wrapText="1"/>
    </xf>
    <xf numFmtId="0" fontId="211" fillId="31" borderId="2" xfId="0" applyFont="1" applyFill="1" applyBorder="1" applyAlignment="1">
      <alignment horizontal="center" vertical="top" wrapText="1"/>
    </xf>
    <xf numFmtId="0" fontId="211" fillId="31" borderId="72" xfId="0" applyFont="1" applyFill="1" applyBorder="1" applyAlignment="1">
      <alignment horizontal="center" vertical="top" wrapText="1"/>
    </xf>
    <xf numFmtId="0" fontId="168" fillId="0" borderId="2" xfId="0" applyFont="1" applyBorder="1" applyAlignment="1"/>
    <xf numFmtId="0" fontId="168" fillId="0" borderId="72" xfId="0" applyFont="1" applyBorder="1" applyAlignment="1"/>
    <xf numFmtId="0" fontId="213" fillId="5" borderId="1" xfId="0" applyFont="1" applyFill="1" applyBorder="1" applyAlignment="1">
      <alignment horizontal="center" vertical="top" wrapText="1"/>
    </xf>
    <xf numFmtId="0" fontId="214" fillId="31" borderId="5" xfId="0" applyFont="1" applyFill="1" applyBorder="1" applyAlignment="1">
      <alignment horizontal="center" vertical="top" wrapText="1"/>
    </xf>
    <xf numFmtId="0" fontId="214" fillId="31" borderId="2" xfId="0" applyFont="1" applyFill="1" applyBorder="1" applyAlignment="1">
      <alignment horizontal="center" vertical="top" wrapText="1"/>
    </xf>
    <xf numFmtId="0" fontId="214" fillId="31" borderId="72" xfId="0" applyFont="1" applyFill="1" applyBorder="1" applyAlignment="1">
      <alignment horizontal="center" vertical="top" wrapText="1"/>
    </xf>
    <xf numFmtId="0" fontId="214" fillId="0" borderId="2" xfId="0" applyFont="1" applyBorder="1" applyAlignment="1">
      <alignment horizontal="center" vertical="center" wrapText="1"/>
    </xf>
    <xf numFmtId="0" fontId="213" fillId="0" borderId="5" xfId="0" applyFont="1" applyBorder="1" applyAlignment="1">
      <alignment horizontal="center" vertical="top" wrapText="1"/>
    </xf>
    <xf numFmtId="0" fontId="213" fillId="0" borderId="2" xfId="0" applyFont="1" applyBorder="1" applyAlignment="1">
      <alignment horizontal="center" vertical="top" wrapText="1"/>
    </xf>
    <xf numFmtId="0" fontId="213" fillId="0" borderId="72" xfId="0" applyFont="1" applyBorder="1" applyAlignment="1">
      <alignment horizontal="center" vertical="top" wrapText="1"/>
    </xf>
    <xf numFmtId="0" fontId="164" fillId="23" borderId="5" xfId="0" applyFont="1" applyFill="1" applyBorder="1" applyAlignment="1">
      <alignment horizontal="center" vertical="center" wrapText="1"/>
    </xf>
    <xf numFmtId="0" fontId="164" fillId="23" borderId="2" xfId="0" applyFont="1" applyFill="1" applyBorder="1" applyAlignment="1">
      <alignment horizontal="center" vertical="center" wrapText="1"/>
    </xf>
    <xf numFmtId="0" fontId="164" fillId="23" borderId="72" xfId="0" applyFont="1" applyFill="1" applyBorder="1" applyAlignment="1">
      <alignment horizontal="center" vertical="center" wrapText="1"/>
    </xf>
    <xf numFmtId="0" fontId="225" fillId="23" borderId="5" xfId="0" applyFont="1" applyFill="1" applyBorder="1" applyAlignment="1">
      <alignment horizontal="center" vertical="center" wrapText="1"/>
    </xf>
    <xf numFmtId="0" fontId="225" fillId="23" borderId="2" xfId="0" applyFont="1" applyFill="1" applyBorder="1" applyAlignment="1">
      <alignment horizontal="center" vertical="center" wrapText="1"/>
    </xf>
    <xf numFmtId="0" fontId="225" fillId="23" borderId="72" xfId="0" applyFont="1" applyFill="1" applyBorder="1" applyAlignment="1">
      <alignment horizontal="center" vertical="center" wrapText="1"/>
    </xf>
    <xf numFmtId="0" fontId="166" fillId="23" borderId="5" xfId="0" applyFont="1" applyFill="1" applyBorder="1" applyAlignment="1">
      <alignment horizontal="center" vertical="center" wrapText="1"/>
    </xf>
    <xf numFmtId="0" fontId="166" fillId="23" borderId="2" xfId="0" applyFont="1" applyFill="1" applyBorder="1" applyAlignment="1">
      <alignment horizontal="center" vertical="center" wrapText="1"/>
    </xf>
    <xf numFmtId="0" fontId="166" fillId="23" borderId="72" xfId="0" applyFont="1" applyFill="1" applyBorder="1" applyAlignment="1">
      <alignment horizontal="center" vertical="center" wrapText="1"/>
    </xf>
    <xf numFmtId="0" fontId="166" fillId="55" borderId="5" xfId="0" applyFont="1" applyFill="1" applyBorder="1" applyAlignment="1">
      <alignment horizontal="center" vertical="center" wrapText="1"/>
    </xf>
    <xf numFmtId="0" fontId="166" fillId="55" borderId="2" xfId="0" applyFont="1" applyFill="1" applyBorder="1" applyAlignment="1">
      <alignment horizontal="center" vertical="center" wrapText="1"/>
    </xf>
    <xf numFmtId="0" fontId="166" fillId="55" borderId="72" xfId="0" applyFont="1" applyFill="1" applyBorder="1" applyAlignment="1">
      <alignment horizontal="center" vertical="center" wrapText="1"/>
    </xf>
    <xf numFmtId="0" fontId="163" fillId="23" borderId="5" xfId="0" applyFont="1" applyFill="1" applyBorder="1" applyAlignment="1">
      <alignment horizontal="center" vertical="center" wrapText="1"/>
    </xf>
    <xf numFmtId="0" fontId="163" fillId="23" borderId="2" xfId="0" applyFont="1" applyFill="1" applyBorder="1" applyAlignment="1">
      <alignment horizontal="center" vertical="center" wrapText="1"/>
    </xf>
    <xf numFmtId="0" fontId="163" fillId="23" borderId="72" xfId="0" applyFont="1" applyFill="1" applyBorder="1" applyAlignment="1">
      <alignment horizontal="center" vertical="center" wrapText="1"/>
    </xf>
    <xf numFmtId="0" fontId="214" fillId="21" borderId="1" xfId="0" applyFont="1" applyFill="1" applyBorder="1" applyAlignment="1">
      <alignment horizontal="center" vertical="top" wrapText="1"/>
    </xf>
    <xf numFmtId="0" fontId="216" fillId="0" borderId="5" xfId="0" applyFont="1" applyFill="1" applyBorder="1" applyAlignment="1">
      <alignment horizontal="center" vertical="top" wrapText="1"/>
    </xf>
    <xf numFmtId="0" fontId="216" fillId="0" borderId="72" xfId="0" applyFont="1" applyFill="1" applyBorder="1" applyAlignment="1">
      <alignment horizontal="center" vertical="top" wrapText="1"/>
    </xf>
    <xf numFmtId="0" fontId="216" fillId="0" borderId="2" xfId="0" applyFont="1" applyFill="1" applyBorder="1" applyAlignment="1">
      <alignment horizontal="center" vertical="top" wrapText="1"/>
    </xf>
    <xf numFmtId="0" fontId="163" fillId="0" borderId="2" xfId="0" applyFont="1" applyBorder="1" applyAlignment="1">
      <alignment horizontal="center" vertical="top" wrapText="1"/>
    </xf>
    <xf numFmtId="0" fontId="163" fillId="0" borderId="1" xfId="0" applyFont="1" applyFill="1" applyBorder="1" applyAlignment="1">
      <alignment horizontal="center" vertical="center" wrapText="1"/>
    </xf>
    <xf numFmtId="0" fontId="167" fillId="0" borderId="2" xfId="0" applyFont="1" applyFill="1" applyBorder="1" applyAlignment="1"/>
    <xf numFmtId="0" fontId="163" fillId="21" borderId="5" xfId="0" applyFont="1" applyFill="1" applyBorder="1" applyAlignment="1">
      <alignment horizontal="center" vertical="center" wrapText="1"/>
    </xf>
    <xf numFmtId="0" fontId="163" fillId="21" borderId="72" xfId="0" applyFont="1" applyFill="1" applyBorder="1" applyAlignment="1">
      <alignment horizontal="center" vertical="center" wrapText="1"/>
    </xf>
    <xf numFmtId="0" fontId="216" fillId="21" borderId="5" xfId="0" applyFont="1" applyFill="1" applyBorder="1" applyAlignment="1">
      <alignment horizontal="center" vertical="top" wrapText="1"/>
    </xf>
    <xf numFmtId="0" fontId="216" fillId="21" borderId="72" xfId="0" applyFont="1" applyFill="1" applyBorder="1" applyAlignment="1">
      <alignment horizontal="center" vertical="top" wrapText="1"/>
    </xf>
    <xf numFmtId="0" fontId="164" fillId="21" borderId="5" xfId="0" applyFont="1" applyFill="1" applyBorder="1" applyAlignment="1">
      <alignment horizontal="center" vertical="center" wrapText="1"/>
    </xf>
    <xf numFmtId="0" fontId="164" fillId="21" borderId="72" xfId="0" applyFont="1" applyFill="1" applyBorder="1" applyAlignment="1">
      <alignment horizontal="center" vertical="center" wrapText="1"/>
    </xf>
    <xf numFmtId="0" fontId="214" fillId="21" borderId="5" xfId="0" applyFont="1" applyFill="1" applyBorder="1" applyAlignment="1">
      <alignment horizontal="center" vertical="center" wrapText="1"/>
    </xf>
    <xf numFmtId="0" fontId="214" fillId="21" borderId="72" xfId="0" applyFont="1" applyFill="1" applyBorder="1" applyAlignment="1">
      <alignment horizontal="center" vertical="center" wrapText="1"/>
    </xf>
    <xf numFmtId="0" fontId="218" fillId="21" borderId="5" xfId="0" applyFont="1" applyFill="1" applyBorder="1" applyAlignment="1">
      <alignment horizontal="center" vertical="center" wrapText="1"/>
    </xf>
    <xf numFmtId="0" fontId="218" fillId="21" borderId="72" xfId="0" applyFont="1" applyFill="1" applyBorder="1" applyAlignment="1">
      <alignment horizontal="center" vertical="center" wrapText="1"/>
    </xf>
    <xf numFmtId="0" fontId="165" fillId="21" borderId="5" xfId="0" applyFont="1" applyFill="1" applyBorder="1" applyAlignment="1">
      <alignment horizontal="center" vertical="center" wrapText="1"/>
    </xf>
    <xf numFmtId="0" fontId="165" fillId="21" borderId="72" xfId="0" applyFont="1" applyFill="1" applyBorder="1" applyAlignment="1">
      <alignment horizontal="center" vertical="center" wrapText="1"/>
    </xf>
    <xf numFmtId="0" fontId="166" fillId="43" borderId="5" xfId="0" applyFont="1" applyFill="1" applyBorder="1" applyAlignment="1">
      <alignment horizontal="center" vertical="top" wrapText="1"/>
    </xf>
    <xf numFmtId="0" fontId="166" fillId="43" borderId="72" xfId="0" applyFont="1" applyFill="1" applyBorder="1" applyAlignment="1">
      <alignment horizontal="center" vertical="top" wrapText="1"/>
    </xf>
    <xf numFmtId="0" fontId="218" fillId="21" borderId="5" xfId="0" applyFont="1" applyFill="1" applyBorder="1" applyAlignment="1">
      <alignment horizontal="center" vertical="top" wrapText="1"/>
    </xf>
    <xf numFmtId="0" fontId="218" fillId="21" borderId="72" xfId="0" applyFont="1" applyFill="1" applyBorder="1" applyAlignment="1">
      <alignment horizontal="center" vertical="top" wrapText="1"/>
    </xf>
    <xf numFmtId="0" fontId="166" fillId="21" borderId="5" xfId="0" applyFont="1" applyFill="1" applyBorder="1" applyAlignment="1">
      <alignment horizontal="center" vertical="center" wrapText="1"/>
    </xf>
    <xf numFmtId="0" fontId="166" fillId="21" borderId="72" xfId="0" applyFont="1" applyFill="1" applyBorder="1" applyAlignment="1">
      <alignment horizontal="center" vertical="center" wrapText="1"/>
    </xf>
    <xf numFmtId="0" fontId="211" fillId="5" borderId="5" xfId="0" applyFont="1" applyFill="1" applyBorder="1" applyAlignment="1">
      <alignment horizontal="center" vertical="top" wrapText="1"/>
    </xf>
    <xf numFmtId="0" fontId="211" fillId="5" borderId="2" xfId="0" applyFont="1" applyFill="1" applyBorder="1" applyAlignment="1">
      <alignment horizontal="center" vertical="top" wrapText="1"/>
    </xf>
    <xf numFmtId="0" fontId="211" fillId="5" borderId="72" xfId="0" applyFont="1" applyFill="1" applyBorder="1" applyAlignment="1">
      <alignment horizontal="center" vertical="top" wrapText="1"/>
    </xf>
    <xf numFmtId="0" fontId="228" fillId="0" borderId="72" xfId="0" applyFont="1" applyBorder="1" applyAlignment="1"/>
    <xf numFmtId="0" fontId="211" fillId="21" borderId="1" xfId="0" applyFont="1" applyFill="1" applyBorder="1" applyAlignment="1">
      <alignment horizontal="center" vertical="top" wrapText="1"/>
    </xf>
    <xf numFmtId="0" fontId="166" fillId="43" borderId="1" xfId="0" applyFont="1" applyFill="1" applyBorder="1" applyAlignment="1">
      <alignment horizontal="center" vertical="top" wrapText="1"/>
    </xf>
    <xf numFmtId="0" fontId="169" fillId="45" borderId="2" xfId="0" applyFont="1" applyFill="1" applyBorder="1" applyAlignment="1"/>
    <xf numFmtId="0" fontId="211" fillId="19" borderId="5" xfId="0" applyFont="1" applyFill="1" applyBorder="1" applyAlignment="1">
      <alignment horizontal="center" vertical="top" wrapText="1"/>
    </xf>
    <xf numFmtId="0" fontId="211" fillId="19" borderId="72" xfId="0" applyFont="1" applyFill="1" applyBorder="1" applyAlignment="1">
      <alignment horizontal="center" vertical="top" wrapText="1"/>
    </xf>
    <xf numFmtId="0" fontId="216" fillId="39" borderId="1" xfId="0" applyFont="1" applyFill="1" applyBorder="1" applyAlignment="1">
      <alignment horizontal="center" vertical="top" wrapText="1"/>
    </xf>
    <xf numFmtId="0" fontId="167" fillId="39" borderId="72" xfId="0" applyFont="1" applyFill="1" applyBorder="1" applyAlignment="1"/>
    <xf numFmtId="0" fontId="215" fillId="0" borderId="1" xfId="0" applyFont="1" applyFill="1" applyBorder="1" applyAlignment="1">
      <alignment horizontal="center" vertical="top" wrapText="1"/>
    </xf>
    <xf numFmtId="0" fontId="164" fillId="0" borderId="1" xfId="0" applyFont="1" applyFill="1" applyBorder="1" applyAlignment="1">
      <alignment horizontal="center" vertical="center" wrapText="1"/>
    </xf>
    <xf numFmtId="0" fontId="169" fillId="0" borderId="72" xfId="0" applyFont="1" applyFill="1" applyBorder="1" applyAlignment="1"/>
    <xf numFmtId="0" fontId="184" fillId="0" borderId="64" xfId="0" applyFont="1" applyBorder="1" applyAlignment="1">
      <alignment horizontal="center" vertical="center"/>
    </xf>
    <xf numFmtId="0" fontId="184" fillId="0" borderId="8" xfId="0" applyFont="1" applyBorder="1" applyAlignment="1">
      <alignment horizontal="center" vertical="center"/>
    </xf>
    <xf numFmtId="0" fontId="184" fillId="0" borderId="65" xfId="0" applyFont="1" applyBorder="1" applyAlignment="1">
      <alignment horizontal="center" vertical="center"/>
    </xf>
    <xf numFmtId="0" fontId="163" fillId="0" borderId="4" xfId="0" applyFont="1" applyBorder="1" applyAlignment="1">
      <alignment horizontal="center" vertical="center" wrapText="1"/>
    </xf>
    <xf numFmtId="0" fontId="167" fillId="0" borderId="4" xfId="0" applyFont="1" applyBorder="1" applyAlignment="1"/>
    <xf numFmtId="0" fontId="164" fillId="0" borderId="4" xfId="0" applyFont="1" applyBorder="1" applyAlignment="1">
      <alignment horizontal="center" vertical="center" wrapText="1"/>
    </xf>
    <xf numFmtId="0" fontId="165" fillId="0" borderId="4" xfId="0" applyFont="1" applyBorder="1" applyAlignment="1">
      <alignment horizontal="center" vertical="center" wrapText="1"/>
    </xf>
    <xf numFmtId="0" fontId="214" fillId="0" borderId="4" xfId="0" applyFont="1" applyBorder="1" applyAlignment="1">
      <alignment horizontal="center" vertical="center" wrapText="1"/>
    </xf>
    <xf numFmtId="0" fontId="233" fillId="0" borderId="4" xfId="0" applyFont="1" applyBorder="1" applyAlignment="1">
      <alignment horizontal="center" vertical="center" wrapText="1"/>
    </xf>
    <xf numFmtId="0" fontId="224" fillId="0" borderId="4" xfId="0" applyFont="1" applyBorder="1" applyAlignment="1"/>
    <xf numFmtId="0" fontId="167" fillId="0" borderId="64" xfId="0" applyFont="1" applyBorder="1" applyAlignment="1"/>
    <xf numFmtId="0" fontId="224" fillId="0" borderId="64" xfId="0" applyFont="1" applyBorder="1" applyAlignment="1"/>
    <xf numFmtId="0" fontId="163" fillId="0" borderId="4" xfId="0" applyNumberFormat="1" applyFont="1" applyBorder="1" applyAlignment="1">
      <alignment horizontal="center" vertical="center" wrapText="1"/>
    </xf>
    <xf numFmtId="0" fontId="163" fillId="0" borderId="64" xfId="0" applyFont="1" applyBorder="1" applyAlignment="1">
      <alignment horizontal="center" vertical="center" wrapText="1"/>
    </xf>
    <xf numFmtId="0" fontId="169" fillId="0" borderId="4" xfId="0" applyFont="1" applyBorder="1" applyAlignment="1"/>
    <xf numFmtId="0" fontId="199" fillId="28" borderId="63" xfId="0" applyFont="1" applyFill="1" applyBorder="1" applyAlignment="1">
      <alignment horizontal="center" vertical="center" wrapText="1"/>
    </xf>
  </cellXfs>
  <cellStyles count="4">
    <cellStyle name="백분율" xfId="1" builtinId="5"/>
    <cellStyle name="표준" xfId="0" builtinId="0"/>
    <cellStyle name="표준 2" xfId="2"/>
    <cellStyle name="표준 3" xfId="3"/>
  </cellStyles>
  <dxfs count="41"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color theme="0"/>
      </font>
    </dxf>
    <dxf>
      <font>
        <b/>
        <i val="0"/>
        <color rgb="FF0000FF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color theme="0"/>
      </font>
    </dxf>
    <dxf>
      <font>
        <b/>
        <i val="0"/>
        <color rgb="FF0000FF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8000"/>
      <color rgb="FFCC99FF"/>
      <color rgb="FFFF6600"/>
      <color rgb="FF0000FF"/>
      <color rgb="FFDAEEF3"/>
      <color rgb="FFEBF1DE"/>
      <color rgb="FFBDD7EE"/>
      <color rgb="FF5C5C5C"/>
      <color rgb="FFFF3300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050" b="1"/>
              <a:t>시험</a:t>
            </a:r>
            <a:r>
              <a:rPr lang="en-US" altLang="ko-KR" sz="1050" b="1"/>
              <a:t>/</a:t>
            </a:r>
            <a:r>
              <a:rPr lang="ko-KR" altLang="en-US" sz="1050" b="1"/>
              <a:t>양시 요청 대비 반영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dPt>
            <c:idx val="41"/>
            <c:invertIfNegative val="0"/>
            <c:bubble3D val="0"/>
            <c:spPr>
              <a:solidFill>
                <a:srgbClr val="FF0000">
                  <a:alpha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256-4EC2-A2E7-7E1E76A0B8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rgbClr val="0000FF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요약!$E$18:$BD$18</c:f>
              <c:numCache>
                <c:formatCode>General</c:formatCode>
                <c:ptCount val="52"/>
                <c:pt idx="0">
                  <c:v>7</c:v>
                </c:pt>
                <c:pt idx="1">
                  <c:v>7</c:v>
                </c:pt>
                <c:pt idx="2">
                  <c:v>5</c:v>
                </c:pt>
                <c:pt idx="3">
                  <c:v>13</c:v>
                </c:pt>
                <c:pt idx="4">
                  <c:v>14</c:v>
                </c:pt>
                <c:pt idx="5">
                  <c:v>7</c:v>
                </c:pt>
                <c:pt idx="6">
                  <c:v>1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17</c:v>
                </c:pt>
                <c:pt idx="11">
                  <c:v>15</c:v>
                </c:pt>
                <c:pt idx="12">
                  <c:v>14</c:v>
                </c:pt>
                <c:pt idx="13">
                  <c:v>12</c:v>
                </c:pt>
                <c:pt idx="14">
                  <c:v>11</c:v>
                </c:pt>
                <c:pt idx="15">
                  <c:v>18</c:v>
                </c:pt>
                <c:pt idx="16">
                  <c:v>16</c:v>
                </c:pt>
                <c:pt idx="17">
                  <c:v>18</c:v>
                </c:pt>
                <c:pt idx="18">
                  <c:v>14</c:v>
                </c:pt>
                <c:pt idx="19">
                  <c:v>14</c:v>
                </c:pt>
                <c:pt idx="20">
                  <c:v>9</c:v>
                </c:pt>
                <c:pt idx="21">
                  <c:v>14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56-4EC2-A2E7-7E1E76A0B868}"/>
            </c:ext>
          </c:extLst>
        </c:ser>
        <c:ser>
          <c:idx val="2"/>
          <c:order val="2"/>
          <c:spPr>
            <a:solidFill>
              <a:srgbClr val="00B050">
                <a:alpha val="80000"/>
              </a:srgbClr>
            </a:solidFill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rgbClr val="9900FF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요약!$E$10:$BD$10</c:f>
              <c:numCache>
                <c:formatCode>General</c:formatCode>
                <c:ptCount val="52"/>
                <c:pt idx="0">
                  <c:v>12</c:v>
                </c:pt>
                <c:pt idx="1">
                  <c:v>0</c:v>
                </c:pt>
                <c:pt idx="2">
                  <c:v>7</c:v>
                </c:pt>
                <c:pt idx="3">
                  <c:v>7</c:v>
                </c:pt>
                <c:pt idx="4">
                  <c:v>9</c:v>
                </c:pt>
                <c:pt idx="5">
                  <c:v>8</c:v>
                </c:pt>
                <c:pt idx="6">
                  <c:v>3</c:v>
                </c:pt>
                <c:pt idx="7">
                  <c:v>9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8</c:v>
                </c:pt>
                <c:pt idx="12">
                  <c:v>6</c:v>
                </c:pt>
                <c:pt idx="13">
                  <c:v>5</c:v>
                </c:pt>
                <c:pt idx="14">
                  <c:v>8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6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56-4EC2-A2E7-7E1E76A0B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1861535"/>
        <c:axId val="1321858623"/>
      </c:barChart>
      <c:barChart>
        <c:barDir val="col"/>
        <c:grouping val="clustered"/>
        <c:varyColors val="0"/>
        <c:ser>
          <c:idx val="3"/>
          <c:order val="0"/>
          <c:spPr>
            <a:solidFill>
              <a:schemeClr val="bg1">
                <a:lumMod val="50000"/>
                <a:alpha val="50000"/>
              </a:schemeClr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rgbClr val="5C5C5C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요약!$E$19:$BD$19</c:f>
              <c:numCache>
                <c:formatCode>General</c:formatCode>
                <c:ptCount val="52"/>
                <c:pt idx="0">
                  <c:v>29</c:v>
                </c:pt>
                <c:pt idx="1">
                  <c:v>17</c:v>
                </c:pt>
                <c:pt idx="2">
                  <c:v>17</c:v>
                </c:pt>
                <c:pt idx="3">
                  <c:v>28</c:v>
                </c:pt>
                <c:pt idx="4">
                  <c:v>30</c:v>
                </c:pt>
                <c:pt idx="5">
                  <c:v>24</c:v>
                </c:pt>
                <c:pt idx="6">
                  <c:v>15</c:v>
                </c:pt>
                <c:pt idx="7">
                  <c:v>35</c:v>
                </c:pt>
                <c:pt idx="8">
                  <c:v>31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24</c:v>
                </c:pt>
                <c:pt idx="13">
                  <c:v>21</c:v>
                </c:pt>
                <c:pt idx="14">
                  <c:v>25</c:v>
                </c:pt>
                <c:pt idx="15">
                  <c:v>28</c:v>
                </c:pt>
                <c:pt idx="16">
                  <c:v>42</c:v>
                </c:pt>
                <c:pt idx="17">
                  <c:v>37</c:v>
                </c:pt>
                <c:pt idx="18">
                  <c:v>26</c:v>
                </c:pt>
                <c:pt idx="19">
                  <c:v>19</c:v>
                </c:pt>
                <c:pt idx="20">
                  <c:v>20</c:v>
                </c:pt>
                <c:pt idx="21">
                  <c:v>31</c:v>
                </c:pt>
                <c:pt idx="22">
                  <c:v>19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256-4EC2-A2E7-7E1E76A0B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2979743"/>
        <c:axId val="1662981407"/>
      </c:barChart>
      <c:catAx>
        <c:axId val="1321861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5C5C5C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1858623"/>
        <c:crosses val="autoZero"/>
        <c:auto val="1"/>
        <c:lblAlgn val="ctr"/>
        <c:lblOffset val="100"/>
        <c:noMultiLvlLbl val="0"/>
      </c:catAx>
      <c:valAx>
        <c:axId val="1321858623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1861535"/>
        <c:crosses val="autoZero"/>
        <c:crossBetween val="between"/>
      </c:valAx>
      <c:valAx>
        <c:axId val="1662981407"/>
        <c:scaling>
          <c:orientation val="minMax"/>
          <c:max val="60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>
                <a:solidFill>
                  <a:srgbClr val="5C5C5C"/>
                </a:solidFill>
              </a:defRPr>
            </a:pPr>
            <a:endParaRPr lang="ko-KR"/>
          </a:p>
        </c:txPr>
        <c:crossAx val="1662979743"/>
        <c:crosses val="max"/>
        <c:crossBetween val="between"/>
      </c:valAx>
      <c:catAx>
        <c:axId val="1662979743"/>
        <c:scaling>
          <c:orientation val="minMax"/>
        </c:scaling>
        <c:delete val="1"/>
        <c:axPos val="b"/>
        <c:majorTickMark val="out"/>
        <c:minorTickMark val="none"/>
        <c:tickLblPos val="nextTo"/>
        <c:crossAx val="1662981407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r>
              <a:rPr lang="ko-KR" altLang="en-US" sz="1000" b="1">
                <a:solidFill>
                  <a:sysClr val="windowText" lastClr="000000"/>
                </a:solidFill>
                <a:latin typeface="+mn-ea"/>
                <a:ea typeface="+mn-ea"/>
              </a:rPr>
              <a:t>시험용 계획 반영 현황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5C5C5C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요약!$E$17:$BD$17</c:f>
              <c:numCache>
                <c:formatCode>General</c:formatCode>
                <c:ptCount val="52"/>
                <c:pt idx="0">
                  <c:v>17</c:v>
                </c:pt>
                <c:pt idx="1">
                  <c:v>16</c:v>
                </c:pt>
                <c:pt idx="2">
                  <c:v>7</c:v>
                </c:pt>
                <c:pt idx="3">
                  <c:v>14</c:v>
                </c:pt>
                <c:pt idx="4">
                  <c:v>17</c:v>
                </c:pt>
                <c:pt idx="5">
                  <c:v>11</c:v>
                </c:pt>
                <c:pt idx="6">
                  <c:v>6</c:v>
                </c:pt>
                <c:pt idx="7">
                  <c:v>18</c:v>
                </c:pt>
                <c:pt idx="8">
                  <c:v>22</c:v>
                </c:pt>
                <c:pt idx="9">
                  <c:v>17</c:v>
                </c:pt>
                <c:pt idx="10">
                  <c:v>19</c:v>
                </c:pt>
                <c:pt idx="11">
                  <c:v>20</c:v>
                </c:pt>
                <c:pt idx="12">
                  <c:v>16</c:v>
                </c:pt>
                <c:pt idx="13">
                  <c:v>13</c:v>
                </c:pt>
                <c:pt idx="14">
                  <c:v>12</c:v>
                </c:pt>
                <c:pt idx="15">
                  <c:v>20</c:v>
                </c:pt>
                <c:pt idx="16">
                  <c:v>30</c:v>
                </c:pt>
                <c:pt idx="17">
                  <c:v>30</c:v>
                </c:pt>
                <c:pt idx="18">
                  <c:v>20</c:v>
                </c:pt>
                <c:pt idx="19">
                  <c:v>16</c:v>
                </c:pt>
                <c:pt idx="20">
                  <c:v>19</c:v>
                </c:pt>
                <c:pt idx="21">
                  <c:v>23</c:v>
                </c:pt>
                <c:pt idx="22">
                  <c:v>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7-416B-B6FE-EA9F5E406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4027008"/>
        <c:axId val="1684026592"/>
      </c:barChart>
      <c:lineChart>
        <c:grouping val="standard"/>
        <c:varyColors val="0"/>
        <c:ser>
          <c:idx val="1"/>
          <c:order val="1"/>
          <c:spPr>
            <a:ln>
              <a:solidFill>
                <a:srgbClr val="008000"/>
              </a:solidFill>
              <a:prstDash val="sysDash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0000FF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요약!$E$18:$BD$18</c:f>
              <c:numCache>
                <c:formatCode>General</c:formatCode>
                <c:ptCount val="52"/>
                <c:pt idx="0">
                  <c:v>7</c:v>
                </c:pt>
                <c:pt idx="1">
                  <c:v>7</c:v>
                </c:pt>
                <c:pt idx="2">
                  <c:v>5</c:v>
                </c:pt>
                <c:pt idx="3">
                  <c:v>13</c:v>
                </c:pt>
                <c:pt idx="4">
                  <c:v>14</c:v>
                </c:pt>
                <c:pt idx="5">
                  <c:v>7</c:v>
                </c:pt>
                <c:pt idx="6">
                  <c:v>1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17</c:v>
                </c:pt>
                <c:pt idx="11">
                  <c:v>15</c:v>
                </c:pt>
                <c:pt idx="12">
                  <c:v>14</c:v>
                </c:pt>
                <c:pt idx="13">
                  <c:v>12</c:v>
                </c:pt>
                <c:pt idx="14">
                  <c:v>11</c:v>
                </c:pt>
                <c:pt idx="15">
                  <c:v>18</c:v>
                </c:pt>
                <c:pt idx="16">
                  <c:v>16</c:v>
                </c:pt>
                <c:pt idx="17">
                  <c:v>18</c:v>
                </c:pt>
                <c:pt idx="18">
                  <c:v>14</c:v>
                </c:pt>
                <c:pt idx="19">
                  <c:v>14</c:v>
                </c:pt>
                <c:pt idx="20">
                  <c:v>9</c:v>
                </c:pt>
                <c:pt idx="21">
                  <c:v>14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97-416B-B6FE-EA9F5E406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027008"/>
        <c:axId val="1684026592"/>
      </c:lineChart>
      <c:catAx>
        <c:axId val="168402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84026592"/>
        <c:crosses val="autoZero"/>
        <c:auto val="1"/>
        <c:lblAlgn val="ctr"/>
        <c:lblOffset val="100"/>
        <c:noMultiLvlLbl val="0"/>
      </c:catAx>
      <c:valAx>
        <c:axId val="168402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8402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000" b="1">
                <a:solidFill>
                  <a:sysClr val="windowText" lastClr="000000"/>
                </a:solidFill>
              </a:rPr>
              <a:t>양시 계획 반영 현황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요약!$E$9:$BD$9</c:f>
              <c:numCache>
                <c:formatCode>General</c:formatCode>
                <c:ptCount val="52"/>
                <c:pt idx="0">
                  <c:v>12</c:v>
                </c:pt>
                <c:pt idx="1">
                  <c:v>1</c:v>
                </c:pt>
                <c:pt idx="2">
                  <c:v>10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9</c:v>
                </c:pt>
                <c:pt idx="7">
                  <c:v>17</c:v>
                </c:pt>
                <c:pt idx="8">
                  <c:v>9</c:v>
                </c:pt>
                <c:pt idx="9">
                  <c:v>14</c:v>
                </c:pt>
                <c:pt idx="10">
                  <c:v>11</c:v>
                </c:pt>
                <c:pt idx="11">
                  <c:v>13</c:v>
                </c:pt>
                <c:pt idx="12">
                  <c:v>8</c:v>
                </c:pt>
                <c:pt idx="13">
                  <c:v>8</c:v>
                </c:pt>
                <c:pt idx="14">
                  <c:v>13</c:v>
                </c:pt>
                <c:pt idx="15">
                  <c:v>8</c:v>
                </c:pt>
                <c:pt idx="16">
                  <c:v>12</c:v>
                </c:pt>
                <c:pt idx="17">
                  <c:v>7</c:v>
                </c:pt>
                <c:pt idx="18">
                  <c:v>6</c:v>
                </c:pt>
                <c:pt idx="19">
                  <c:v>3</c:v>
                </c:pt>
                <c:pt idx="20">
                  <c:v>1</c:v>
                </c:pt>
                <c:pt idx="21">
                  <c:v>8</c:v>
                </c:pt>
                <c:pt idx="22">
                  <c:v>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C-48A8-B205-AF8290E9F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272240"/>
        <c:axId val="1733281392"/>
      </c:barChart>
      <c:lineChart>
        <c:grouping val="standard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47"/>
              <c:layout>
                <c:manualLayout>
                  <c:x val="-1.3769059000011375E-2"/>
                  <c:y val="4.1555678181422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37-4675-9614-6C42D0AFE8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요약!$E$10:$BD$10</c:f>
              <c:numCache>
                <c:formatCode>General</c:formatCode>
                <c:ptCount val="52"/>
                <c:pt idx="0">
                  <c:v>12</c:v>
                </c:pt>
                <c:pt idx="1">
                  <c:v>0</c:v>
                </c:pt>
                <c:pt idx="2">
                  <c:v>7</c:v>
                </c:pt>
                <c:pt idx="3">
                  <c:v>7</c:v>
                </c:pt>
                <c:pt idx="4">
                  <c:v>9</c:v>
                </c:pt>
                <c:pt idx="5">
                  <c:v>8</c:v>
                </c:pt>
                <c:pt idx="6">
                  <c:v>3</c:v>
                </c:pt>
                <c:pt idx="7">
                  <c:v>9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8</c:v>
                </c:pt>
                <c:pt idx="12">
                  <c:v>6</c:v>
                </c:pt>
                <c:pt idx="13">
                  <c:v>5</c:v>
                </c:pt>
                <c:pt idx="14">
                  <c:v>8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6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BC-48A8-B205-AF8290E9F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272240"/>
        <c:axId val="1733281392"/>
      </c:lineChart>
      <c:catAx>
        <c:axId val="1733272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33281392"/>
        <c:crosses val="autoZero"/>
        <c:auto val="1"/>
        <c:lblAlgn val="ctr"/>
        <c:lblOffset val="100"/>
        <c:noMultiLvlLbl val="0"/>
      </c:catAx>
      <c:valAx>
        <c:axId val="173328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3327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/>
                </a:solidFill>
                <a:latin typeface="+mj-ea"/>
                <a:ea typeface="+mj-ea"/>
                <a:cs typeface="+mn-cs"/>
              </a:defRPr>
            </a:pPr>
            <a:r>
              <a:rPr lang="ko-KR" altLang="en-US" sz="1000" b="1">
                <a:solidFill>
                  <a:schemeClr val="tx1"/>
                </a:solidFill>
                <a:latin typeface="+mj-ea"/>
                <a:ea typeface="+mj-ea"/>
              </a:rPr>
              <a:t>시험용 </a:t>
            </a:r>
            <a:r>
              <a:rPr lang="en-US" altLang="ko-KR" sz="1000" b="1">
                <a:solidFill>
                  <a:schemeClr val="tx1"/>
                </a:solidFill>
                <a:latin typeface="+mj-ea"/>
                <a:ea typeface="+mj-ea"/>
              </a:rPr>
              <a:t>INCH STATUS</a:t>
            </a:r>
            <a:endParaRPr lang="ko-KR" altLang="en-US" sz="1000" b="1">
              <a:solidFill>
                <a:schemeClr val="tx1"/>
              </a:solidFill>
              <a:latin typeface="+mj-ea"/>
              <a:ea typeface="+mj-ea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/>
              </a:solidFill>
              <a:latin typeface="+mj-ea"/>
              <a:ea typeface="+mj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0"/>
          <c:order val="0"/>
          <c:explosion val="1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85-42F8-8A84-794E5A1316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85-42F8-8A84-794E5A1316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85-42F8-8A84-794E5A1316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85-42F8-8A84-794E5A1316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85-42F8-8A84-794E5A1316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A85-42F8-8A84-794E5A1316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A85-42F8-8A84-794E5A1316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A85-42F8-8A84-794E5A1316C3}"/>
              </c:ext>
            </c:extLst>
          </c:dPt>
          <c:val>
            <c:numRef>
              <c:f>Graph!$AD$4:$AD$11</c:f>
              <c:numCache>
                <c:formatCode>General</c:formatCode>
                <c:ptCount val="8"/>
                <c:pt idx="0">
                  <c:v>3</c:v>
                </c:pt>
                <c:pt idx="1">
                  <c:v>16</c:v>
                </c:pt>
                <c:pt idx="2">
                  <c:v>34</c:v>
                </c:pt>
                <c:pt idx="3">
                  <c:v>26</c:v>
                </c:pt>
                <c:pt idx="4">
                  <c:v>69</c:v>
                </c:pt>
                <c:pt idx="5">
                  <c:v>49</c:v>
                </c:pt>
                <c:pt idx="6">
                  <c:v>52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A85-42F8-8A84-794E5A131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/>
                </a:solidFill>
                <a:latin typeface="+mj-ea"/>
                <a:ea typeface="+mj-ea"/>
                <a:cs typeface="+mn-cs"/>
              </a:defRPr>
            </a:pPr>
            <a:r>
              <a:rPr lang="ko-KR" altLang="en-US" sz="1000" b="1">
                <a:solidFill>
                  <a:schemeClr val="tx1"/>
                </a:solidFill>
                <a:latin typeface="+mj-ea"/>
                <a:ea typeface="+mj-ea"/>
              </a:rPr>
              <a:t>양시 </a:t>
            </a:r>
            <a:r>
              <a:rPr lang="en-US" altLang="ko-KR" sz="1000" b="1">
                <a:solidFill>
                  <a:schemeClr val="tx1"/>
                </a:solidFill>
                <a:latin typeface="+mj-ea"/>
                <a:ea typeface="+mj-ea"/>
              </a:rPr>
              <a:t>INCH STATUS</a:t>
            </a:r>
            <a:endParaRPr lang="ko-KR" altLang="en-US" sz="1000" b="1">
              <a:solidFill>
                <a:schemeClr val="tx1"/>
              </a:solidFill>
              <a:latin typeface="+mj-ea"/>
              <a:ea typeface="+mj-ea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/>
              </a:solidFill>
              <a:latin typeface="+mj-ea"/>
              <a:ea typeface="+mj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0"/>
          <c:order val="0"/>
          <c:explosion val="1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47-4416-A39B-8DD145E4A1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47-4416-A39B-8DD145E4A1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47-4416-A39B-8DD145E4A1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47-4416-A39B-8DD145E4A1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047-4416-A39B-8DD145E4A1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047-4416-A39B-8DD145E4A1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047-4416-A39B-8DD145E4A1B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047-4416-A39B-8DD145E4A1B5}"/>
              </c:ext>
            </c:extLst>
          </c:dPt>
          <c:val>
            <c:numRef>
              <c:f>Graph!$AD$17:$AD$24</c:f>
              <c:numCache>
                <c:formatCode>General</c:formatCode>
                <c:ptCount val="8"/>
                <c:pt idx="0">
                  <c:v>2</c:v>
                </c:pt>
                <c:pt idx="1">
                  <c:v>8</c:v>
                </c:pt>
                <c:pt idx="2">
                  <c:v>17</c:v>
                </c:pt>
                <c:pt idx="3">
                  <c:v>4</c:v>
                </c:pt>
                <c:pt idx="4">
                  <c:v>25</c:v>
                </c:pt>
                <c:pt idx="5">
                  <c:v>15</c:v>
                </c:pt>
                <c:pt idx="6">
                  <c:v>27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047-4416-A39B-8DD145E4A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j-ea"/>
                <a:ea typeface="+mj-ea"/>
                <a:cs typeface="+mn-cs"/>
              </a:defRPr>
            </a:pPr>
            <a:r>
              <a:rPr lang="ko-KR" altLang="en-US" sz="1000" b="1">
                <a:solidFill>
                  <a:sysClr val="windowText" lastClr="000000"/>
                </a:solidFill>
                <a:latin typeface="+mj-ea"/>
                <a:ea typeface="+mj-ea"/>
              </a:rPr>
              <a:t>시험용 목적별 반영 </a:t>
            </a:r>
            <a:r>
              <a:rPr lang="en-US" altLang="ko-KR" sz="1000" b="1">
                <a:solidFill>
                  <a:sysClr val="windowText" lastClr="000000"/>
                </a:solidFill>
                <a:latin typeface="+mj-ea"/>
                <a:ea typeface="+mj-ea"/>
              </a:rPr>
              <a:t>(</a:t>
            </a:r>
            <a:r>
              <a:rPr lang="ko-KR" altLang="en-US" sz="1000" b="1">
                <a:solidFill>
                  <a:sysClr val="windowText" lastClr="000000"/>
                </a:solidFill>
                <a:latin typeface="+mj-ea"/>
                <a:ea typeface="+mj-ea"/>
              </a:rPr>
              <a:t>세부</a:t>
            </a:r>
            <a:r>
              <a:rPr lang="en-US" altLang="ko-KR" sz="1000" b="1">
                <a:solidFill>
                  <a:sysClr val="windowText" lastClr="000000"/>
                </a:solidFill>
                <a:latin typeface="+mj-ea"/>
                <a:ea typeface="+mj-ea"/>
              </a:rPr>
              <a:t>, </a:t>
            </a:r>
            <a:r>
              <a:rPr lang="ko-KR" altLang="en-US" sz="1000" b="1">
                <a:solidFill>
                  <a:sysClr val="windowText" lastClr="000000"/>
                </a:solidFill>
                <a:latin typeface="+mj-ea"/>
                <a:ea typeface="+mj-ea"/>
              </a:rPr>
              <a:t>누적</a:t>
            </a:r>
            <a:r>
              <a:rPr lang="en-US" altLang="ko-KR" sz="1000" b="1">
                <a:solidFill>
                  <a:sysClr val="windowText" lastClr="000000"/>
                </a:solidFill>
                <a:latin typeface="+mj-ea"/>
                <a:ea typeface="+mj-ea"/>
              </a:rPr>
              <a:t>)</a:t>
            </a:r>
            <a:endParaRPr lang="ko-KR" altLang="en-US" sz="1000" b="1">
              <a:solidFill>
                <a:sysClr val="windowText" lastClr="000000"/>
              </a:solidFill>
              <a:latin typeface="+mj-ea"/>
              <a:ea typeface="+mj-ea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j-ea"/>
              <a:ea typeface="+mj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64-4535-BE76-E9172582BB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64-4535-BE76-E9172582BB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64-4535-BE76-E9172582BB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64-4535-BE76-E9172582BB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64-4535-BE76-E9172582BB6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64-4535-BE76-E9172582BB6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764-4535-BE76-E9172582BB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764-4535-BE76-E9172582BB6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764-4535-BE76-E9172582BB6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764-4535-BE76-E9172582BB6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764-4535-BE76-E9172582BB6C}"/>
              </c:ext>
            </c:extLst>
          </c:dPt>
          <c:dLbls>
            <c:dLbl>
              <c:idx val="0"/>
              <c:layout>
                <c:manualLayout>
                  <c:x val="-7.1476619153662796E-2"/>
                  <c:y val="-2.791461351997781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64-4535-BE76-E9172582BB6C}"/>
                </c:ext>
              </c:extLst>
            </c:dLbl>
            <c:dLbl>
              <c:idx val="10"/>
              <c:layout>
                <c:manualLayout>
                  <c:x val="-0.105785396347421"/>
                  <c:y val="2.093596013998336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764-4535-BE76-E9172582BB6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Graph!$AC$45:$AC$55</c:f>
              <c:strCache>
                <c:ptCount val="11"/>
                <c:pt idx="0">
                  <c:v>Cost Optimization</c:v>
                </c:pt>
                <c:pt idx="1">
                  <c:v>New Technology</c:v>
                </c:pt>
                <c:pt idx="2">
                  <c:v>Quality Improvement</c:v>
                </c:pt>
                <c:pt idx="3">
                  <c:v>Research</c:v>
                </c:pt>
                <c:pt idx="4">
                  <c:v>Transfer Dev.</c:v>
                </c:pt>
                <c:pt idx="5">
                  <c:v>Expand</c:v>
                </c:pt>
                <c:pt idx="6">
                  <c:v>Model Dev.</c:v>
                </c:pt>
                <c:pt idx="7">
                  <c:v>Magazine Test</c:v>
                </c:pt>
                <c:pt idx="8">
                  <c:v>OE</c:v>
                </c:pt>
                <c:pt idx="9">
                  <c:v>Racing</c:v>
                </c:pt>
                <c:pt idx="10">
                  <c:v>TBR</c:v>
                </c:pt>
              </c:strCache>
            </c:strRef>
          </c:cat>
          <c:val>
            <c:numRef>
              <c:f>Graph!$AD$45:$AD$55</c:f>
              <c:numCache>
                <c:formatCode>General</c:formatCode>
                <c:ptCount val="11"/>
                <c:pt idx="0">
                  <c:v>7</c:v>
                </c:pt>
                <c:pt idx="1">
                  <c:v>11</c:v>
                </c:pt>
                <c:pt idx="2">
                  <c:v>19</c:v>
                </c:pt>
                <c:pt idx="3">
                  <c:v>32</c:v>
                </c:pt>
                <c:pt idx="4">
                  <c:v>37</c:v>
                </c:pt>
                <c:pt idx="5">
                  <c:v>77</c:v>
                </c:pt>
                <c:pt idx="6">
                  <c:v>13</c:v>
                </c:pt>
                <c:pt idx="7">
                  <c:v>1</c:v>
                </c:pt>
                <c:pt idx="8">
                  <c:v>17</c:v>
                </c:pt>
                <c:pt idx="9">
                  <c:v>51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764-4535-BE76-E9172582B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000" b="1">
                <a:solidFill>
                  <a:sysClr val="windowText" lastClr="000000"/>
                </a:solidFill>
              </a:rPr>
              <a:t>주차별 시험용 반영 비율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9D8-4761-8C8B-18D57677A6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9D8-4761-8C8B-18D57677A6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9D8-4761-8C8B-18D57677A6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9D8-4761-8C8B-18D57677A6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9D8-4761-8C8B-18D57677A61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9D8-4761-8C8B-18D57677A617}"/>
              </c:ext>
            </c:extLst>
          </c:dPt>
          <c:dLbls>
            <c:dLbl>
              <c:idx val="0"/>
              <c:layout>
                <c:manualLayout>
                  <c:x val="5.4396203997869506E-2"/>
                  <c:y val="-4.3456019599691358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5C5C5C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69D8-4761-8C8B-18D57677A617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66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9D8-4761-8C8B-18D57677A617}"/>
                </c:ext>
              </c:extLst>
            </c:dLbl>
            <c:dLbl>
              <c:idx val="2"/>
              <c:layout>
                <c:manualLayout>
                  <c:x val="-6.5038846450373042E-2"/>
                  <c:y val="-4.3456019599691365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8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2827578372620511"/>
                      <c:h val="7.68199774507740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9D8-4761-8C8B-18D57677A617}"/>
                </c:ext>
              </c:extLst>
            </c:dLbl>
            <c:dLbl>
              <c:idx val="3"/>
              <c:layout>
                <c:manualLayout>
                  <c:x val="-0.2033943156804833"/>
                  <c:y val="-4.5348238405882643E-3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3967105287661131"/>
                      <c:h val="6.77503297695975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69D8-4761-8C8B-18D57677A617}"/>
                </c:ext>
              </c:extLst>
            </c:dLbl>
            <c:dLbl>
              <c:idx val="4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69D8-4761-8C8B-18D57677A617}"/>
                </c:ext>
              </c:extLst>
            </c:dLbl>
            <c:dLbl>
              <c:idx val="5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B-69D8-4761-8C8B-18D57677A61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33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Graph!$X$45:$X$50</c:f>
              <c:strCache>
                <c:ptCount val="6"/>
                <c:pt idx="0">
                  <c:v>Qaulity</c:v>
                </c:pt>
                <c:pt idx="1">
                  <c:v>Transfer</c:v>
                </c:pt>
                <c:pt idx="2">
                  <c:v>Development</c:v>
                </c:pt>
                <c:pt idx="3">
                  <c:v>OE/Magazine</c:v>
                </c:pt>
                <c:pt idx="4">
                  <c:v>Racing</c:v>
                </c:pt>
                <c:pt idx="5">
                  <c:v>TBR</c:v>
                </c:pt>
              </c:strCache>
            </c:strRef>
          </c:cat>
          <c:val>
            <c:numRef>
              <c:f>Graph!$Z$45:$Z$50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9D8-4761-8C8B-18D57677A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5C5C5C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66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8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>
          <a:lumMod val="25000"/>
          <a:lumOff val="75000"/>
        </a:sys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000" b="1">
                <a:solidFill>
                  <a:sysClr val="windowText" lastClr="000000"/>
                </a:solidFill>
              </a:rPr>
              <a:t>시험용 반영 비율 </a:t>
            </a:r>
            <a:r>
              <a:rPr lang="en-US" altLang="ko-KR" sz="1000" b="1">
                <a:solidFill>
                  <a:sysClr val="windowText" lastClr="000000"/>
                </a:solidFill>
              </a:rPr>
              <a:t>(</a:t>
            </a:r>
            <a:r>
              <a:rPr lang="ko-KR" altLang="en-US" sz="1000" b="1">
                <a:solidFill>
                  <a:sysClr val="windowText" lastClr="000000"/>
                </a:solidFill>
              </a:rPr>
              <a:t>누적</a:t>
            </a:r>
            <a:r>
              <a:rPr lang="en-US" altLang="ko-KR" sz="1000" b="1">
                <a:solidFill>
                  <a:sysClr val="windowText" lastClr="000000"/>
                </a:solidFill>
              </a:rPr>
              <a:t>)</a:t>
            </a:r>
            <a:endParaRPr lang="ko-KR" altLang="en-US" sz="1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08B-4624-A72F-722E60B89C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08B-4624-A72F-722E60B89C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08B-4624-A72F-722E60B89C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08B-4624-A72F-722E60B89C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08B-4624-A72F-722E60B89C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08B-4624-A72F-722E60B89CF3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5C5C5C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D08B-4624-A72F-722E60B89CF3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66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D08B-4624-A72F-722E60B89CF3}"/>
                </c:ext>
              </c:extLst>
            </c:dLbl>
            <c:dLbl>
              <c:idx val="2"/>
              <c:layout>
                <c:manualLayout>
                  <c:x val="9.3263880729319265E-2"/>
                  <c:y val="1.4762049126533703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8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8045814475431802"/>
                      <c:h val="7.390947594759816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08B-4624-A72F-722E60B89CF3}"/>
                </c:ext>
              </c:extLst>
            </c:dLbl>
            <c:dLbl>
              <c:idx val="3"/>
              <c:layout>
                <c:manualLayout>
                  <c:x val="-8.2637952087668103E-3"/>
                  <c:y val="2.7798859467290601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3612540585079564"/>
                      <c:h val="7.390947594759816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08B-4624-A72F-722E60B89CF3}"/>
                </c:ext>
              </c:extLst>
            </c:dLbl>
            <c:dLbl>
              <c:idx val="4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D08B-4624-A72F-722E60B89CF3}"/>
                </c:ext>
              </c:extLst>
            </c:dLbl>
            <c:dLbl>
              <c:idx val="5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B-D08B-4624-A72F-722E60B89CF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33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Graph!$X$62:$X$67</c:f>
              <c:strCache>
                <c:ptCount val="6"/>
                <c:pt idx="0">
                  <c:v>Qaulity</c:v>
                </c:pt>
                <c:pt idx="1">
                  <c:v>Transfer</c:v>
                </c:pt>
                <c:pt idx="2">
                  <c:v>Development</c:v>
                </c:pt>
                <c:pt idx="3">
                  <c:v>OE/Magazine</c:v>
                </c:pt>
                <c:pt idx="4">
                  <c:v>Racing</c:v>
                </c:pt>
                <c:pt idx="5">
                  <c:v>TBR</c:v>
                </c:pt>
              </c:strCache>
            </c:strRef>
          </c:cat>
          <c:val>
            <c:numRef>
              <c:f>Graph!$Z$62:$Z$67</c:f>
              <c:numCache>
                <c:formatCode>General</c:formatCode>
                <c:ptCount val="6"/>
                <c:pt idx="0">
                  <c:v>69</c:v>
                </c:pt>
                <c:pt idx="1">
                  <c:v>37</c:v>
                </c:pt>
                <c:pt idx="2">
                  <c:v>90</c:v>
                </c:pt>
                <c:pt idx="3">
                  <c:v>18</c:v>
                </c:pt>
                <c:pt idx="4">
                  <c:v>51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08B-4624-A72F-722E60B89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66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8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>
          <a:lumMod val="25000"/>
          <a:lumOff val="75000"/>
        </a:sys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000" b="1">
                <a:solidFill>
                  <a:sysClr val="windowText" lastClr="000000"/>
                </a:solidFill>
              </a:rPr>
              <a:t>시험용 반영 비율 </a:t>
            </a:r>
            <a:r>
              <a:rPr lang="en-US" altLang="ko-KR" sz="1000" b="1">
                <a:solidFill>
                  <a:sysClr val="windowText" lastClr="000000"/>
                </a:solidFill>
              </a:rPr>
              <a:t>(</a:t>
            </a:r>
            <a:r>
              <a:rPr lang="ko-KR" altLang="en-US" sz="1000" b="1">
                <a:solidFill>
                  <a:sysClr val="windowText" lastClr="000000"/>
                </a:solidFill>
              </a:rPr>
              <a:t>누적</a:t>
            </a:r>
            <a:r>
              <a:rPr lang="en-US" altLang="ko-KR" sz="1000" b="1">
                <a:solidFill>
                  <a:sysClr val="windowText" lastClr="000000"/>
                </a:solidFill>
              </a:rPr>
              <a:t>)</a:t>
            </a:r>
            <a:endParaRPr lang="ko-KR" altLang="en-US" sz="1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A08-496C-8112-486B741981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A08-496C-8112-486B741981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A08-496C-8112-486B741981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A08-496C-8112-486B741981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A08-496C-8112-486B741981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A08-496C-8112-486B7419810B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5C5C5C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A08-496C-8112-486B7419810B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66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A08-496C-8112-486B7419810B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8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2A08-496C-8112-486B7419810B}"/>
                </c:ext>
              </c:extLst>
            </c:dLbl>
            <c:dLbl>
              <c:idx val="3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2A08-496C-8112-486B7419810B}"/>
                </c:ext>
              </c:extLst>
            </c:dLbl>
            <c:dLbl>
              <c:idx val="4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2A08-496C-8112-486B7419810B}"/>
                </c:ext>
              </c:extLst>
            </c:dLbl>
            <c:dLbl>
              <c:idx val="5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B-2A08-496C-8112-486B7419810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33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Compare!$A$5:$A$10</c:f>
              <c:strCache>
                <c:ptCount val="6"/>
                <c:pt idx="0">
                  <c:v>Qaulity</c:v>
                </c:pt>
                <c:pt idx="1">
                  <c:v>Transfer</c:v>
                </c:pt>
                <c:pt idx="2">
                  <c:v>Development</c:v>
                </c:pt>
                <c:pt idx="3">
                  <c:v>OE/Magazine</c:v>
                </c:pt>
                <c:pt idx="4">
                  <c:v>Racing</c:v>
                </c:pt>
                <c:pt idx="5">
                  <c:v>TBR</c:v>
                </c:pt>
              </c:strCache>
            </c:strRef>
          </c:cat>
          <c:val>
            <c:numRef>
              <c:f>Compare!$C$5:$C$10</c:f>
              <c:numCache>
                <c:formatCode>General</c:formatCode>
                <c:ptCount val="6"/>
                <c:pt idx="0">
                  <c:v>69</c:v>
                </c:pt>
                <c:pt idx="1">
                  <c:v>0</c:v>
                </c:pt>
                <c:pt idx="2">
                  <c:v>90</c:v>
                </c:pt>
                <c:pt idx="3">
                  <c:v>18</c:v>
                </c:pt>
                <c:pt idx="4">
                  <c:v>51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A08-496C-8112-486B74198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66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8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>
          <a:lumMod val="25000"/>
          <a:lumOff val="75000"/>
        </a:sys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000" b="1">
                <a:solidFill>
                  <a:sysClr val="windowText" lastClr="000000"/>
                </a:solidFill>
              </a:rPr>
              <a:t>주차별 시험용 반영 비율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45A-4727-B4F3-C3A3654A4C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45A-4727-B4F3-C3A3654A4C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45A-4727-B4F3-C3A3654A4C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45A-4727-B4F3-C3A3654A4C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45A-4727-B4F3-C3A3654A4C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45A-4727-B4F3-C3A3654A4C96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5C5C5C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45A-4727-B4F3-C3A3654A4C96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66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B45A-4727-B4F3-C3A3654A4C96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8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B45A-4727-B4F3-C3A3654A4C96}"/>
                </c:ext>
              </c:extLst>
            </c:dLbl>
            <c:dLbl>
              <c:idx val="3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B45A-4727-B4F3-C3A3654A4C96}"/>
                </c:ext>
              </c:extLst>
            </c:dLbl>
            <c:dLbl>
              <c:idx val="4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B45A-4727-B4F3-C3A3654A4C96}"/>
                </c:ext>
              </c:extLst>
            </c:dLbl>
            <c:dLbl>
              <c:idx val="5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B-B45A-4727-B4F3-C3A3654A4C9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33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Compare!$E$5:$E$10</c:f>
              <c:strCache>
                <c:ptCount val="6"/>
                <c:pt idx="0">
                  <c:v>Qaulity</c:v>
                </c:pt>
                <c:pt idx="1">
                  <c:v>Transfer</c:v>
                </c:pt>
                <c:pt idx="2">
                  <c:v>Development</c:v>
                </c:pt>
                <c:pt idx="3">
                  <c:v>OE/Magazine</c:v>
                </c:pt>
                <c:pt idx="4">
                  <c:v>Racing</c:v>
                </c:pt>
                <c:pt idx="5">
                  <c:v>TBR</c:v>
                </c:pt>
              </c:strCache>
            </c:strRef>
          </c:cat>
          <c:val>
            <c:numRef>
              <c:f>Compare!$G$5:$G$10</c:f>
              <c:numCache>
                <c:formatCode>General</c:formatCode>
                <c:ptCount val="6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45A-4727-B4F3-C3A3654A4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1000" b="1" i="0" u="none" strike="noStrike" kern="1200" baseline="0">
                <a:solidFill>
                  <a:srgbClr val="5C5C5C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66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8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>
          <a:lumMod val="25000"/>
          <a:lumOff val="75000"/>
        </a:sys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000" b="1">
                <a:solidFill>
                  <a:sysClr val="windowText" lastClr="000000"/>
                </a:solidFill>
              </a:rPr>
              <a:t>주차별 시험용 반영 비율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360-4716-882C-24D2C9AF1D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360-4716-882C-24D2C9AF1D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360-4716-882C-24D2C9AF1D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360-4716-882C-24D2C9AF1D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360-4716-882C-24D2C9AF1D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360-4716-882C-24D2C9AF1D95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5C5C5C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8360-4716-882C-24D2C9AF1D95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66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8360-4716-882C-24D2C9AF1D95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8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8360-4716-882C-24D2C9AF1D95}"/>
                </c:ext>
              </c:extLst>
            </c:dLbl>
            <c:dLbl>
              <c:idx val="3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8360-4716-882C-24D2C9AF1D95}"/>
                </c:ext>
              </c:extLst>
            </c:dLbl>
            <c:dLbl>
              <c:idx val="4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8360-4716-882C-24D2C9AF1D95}"/>
                </c:ext>
              </c:extLst>
            </c:dLbl>
            <c:dLbl>
              <c:idx val="5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B-8360-4716-882C-24D2C9AF1D9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33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Compare!$I$5:$I$10</c:f>
              <c:strCache>
                <c:ptCount val="6"/>
                <c:pt idx="0">
                  <c:v>Qaulity</c:v>
                </c:pt>
                <c:pt idx="1">
                  <c:v>Transfer</c:v>
                </c:pt>
                <c:pt idx="2">
                  <c:v>Development</c:v>
                </c:pt>
                <c:pt idx="3">
                  <c:v>OE/Magazine</c:v>
                </c:pt>
                <c:pt idx="4">
                  <c:v>Racing</c:v>
                </c:pt>
                <c:pt idx="5">
                  <c:v>TBR</c:v>
                </c:pt>
              </c:strCache>
            </c:strRef>
          </c:cat>
          <c:val>
            <c:numRef>
              <c:f>Compare!$K$5:$K$10</c:f>
              <c:numCache>
                <c:formatCode>General</c:formatCode>
                <c:ptCount val="6"/>
                <c:pt idx="0">
                  <c:v>3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360-4716-882C-24D2C9AF1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1000" b="1" i="0" u="none" strike="noStrike" kern="1200" baseline="0">
                <a:solidFill>
                  <a:srgbClr val="5C5C5C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66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8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>
          <a:lumMod val="25000"/>
          <a:lumOff val="75000"/>
        </a:sys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0</xdr:colOff>
      <xdr:row>1</xdr:row>
      <xdr:rowOff>253999</xdr:rowOff>
    </xdr:from>
    <xdr:to>
      <xdr:col>68</xdr:col>
      <xdr:colOff>0</xdr:colOff>
      <xdr:row>16</xdr:row>
      <xdr:rowOff>16932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368299</xdr:colOff>
      <xdr:row>1</xdr:row>
      <xdr:rowOff>211665</xdr:rowOff>
    </xdr:from>
    <xdr:to>
      <xdr:col>59</xdr:col>
      <xdr:colOff>321733</xdr:colOff>
      <xdr:row>4</xdr:row>
      <xdr:rowOff>220130</xdr:rowOff>
    </xdr:to>
    <xdr:grpSp>
      <xdr:nvGrpSpPr>
        <xdr:cNvPr id="9" name="그룹 8"/>
        <xdr:cNvGrpSpPr/>
      </xdr:nvGrpSpPr>
      <xdr:grpSpPr>
        <a:xfrm>
          <a:off x="62547499" y="465665"/>
          <a:ext cx="1579034" cy="770465"/>
          <a:chOff x="62547499" y="728133"/>
          <a:chExt cx="1579034" cy="770465"/>
        </a:xfrm>
      </xdr:grpSpPr>
      <xdr:pic>
        <xdr:nvPicPr>
          <xdr:cNvPr id="2" name="그림 1"/>
          <xdr:cNvPicPr preferRelativeResize="0">
            <a:picLocks/>
          </xdr:cNvPicPr>
        </xdr:nvPicPr>
        <xdr:blipFill rotWithShape="1">
          <a:blip xmlns:r="http://schemas.openxmlformats.org/officeDocument/2006/relationships" r:embed="rId2"/>
          <a:srcRect r="6892" b="78145"/>
          <a:stretch/>
        </xdr:blipFill>
        <xdr:spPr>
          <a:xfrm>
            <a:off x="62547499" y="778933"/>
            <a:ext cx="180000" cy="180000"/>
          </a:xfrm>
          <a:prstGeom prst="rect">
            <a:avLst/>
          </a:prstGeom>
        </xdr:spPr>
      </xdr:pic>
      <xdr:pic>
        <xdr:nvPicPr>
          <xdr:cNvPr id="4" name="그림 3"/>
          <xdr:cNvPicPr preferRelativeResize="0">
            <a:picLocks/>
          </xdr:cNvPicPr>
        </xdr:nvPicPr>
        <xdr:blipFill rotWithShape="1">
          <a:blip xmlns:r="http://schemas.openxmlformats.org/officeDocument/2006/relationships" r:embed="rId2"/>
          <a:srcRect l="8465" t="30597" r="6891" b="40992"/>
          <a:stretch/>
        </xdr:blipFill>
        <xdr:spPr>
          <a:xfrm>
            <a:off x="62547499" y="1024466"/>
            <a:ext cx="180000" cy="180000"/>
          </a:xfrm>
          <a:prstGeom prst="rect">
            <a:avLst/>
          </a:prstGeom>
        </xdr:spPr>
      </xdr:pic>
      <xdr:pic>
        <xdr:nvPicPr>
          <xdr:cNvPr id="5" name="그림 4"/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-4232" t="78678"/>
          <a:stretch/>
        </xdr:blipFill>
        <xdr:spPr>
          <a:xfrm>
            <a:off x="62547499" y="1270000"/>
            <a:ext cx="180000" cy="180000"/>
          </a:xfrm>
          <a:prstGeom prst="rect">
            <a:avLst/>
          </a:prstGeom>
        </xdr:spPr>
      </xdr:pic>
      <xdr:sp macro="" textlink="">
        <xdr:nvSpPr>
          <xdr:cNvPr id="6" name="TextBox 5"/>
          <xdr:cNvSpPr txBox="1"/>
        </xdr:nvSpPr>
        <xdr:spPr>
          <a:xfrm>
            <a:off x="62729533" y="728133"/>
            <a:ext cx="13970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ko-KR" altLang="en-US" sz="1000" b="1">
                <a:solidFill>
                  <a:srgbClr val="5C5C5C"/>
                </a:solidFill>
                <a:latin typeface="+mj-ea"/>
                <a:ea typeface="+mj-ea"/>
              </a:rPr>
              <a:t>시험</a:t>
            </a:r>
            <a:r>
              <a:rPr lang="en-US" altLang="ko-KR" sz="1000" b="1">
                <a:solidFill>
                  <a:srgbClr val="5C5C5C"/>
                </a:solidFill>
                <a:latin typeface="+mj-ea"/>
                <a:ea typeface="+mj-ea"/>
              </a:rPr>
              <a:t>/</a:t>
            </a:r>
            <a:r>
              <a:rPr lang="ko-KR" altLang="en-US" sz="1000" b="1">
                <a:solidFill>
                  <a:srgbClr val="5C5C5C"/>
                </a:solidFill>
                <a:latin typeface="+mj-ea"/>
                <a:ea typeface="+mj-ea"/>
              </a:rPr>
              <a:t>양시 </a:t>
            </a:r>
            <a:r>
              <a:rPr lang="en-US" altLang="ko-KR" sz="1000" b="1">
                <a:solidFill>
                  <a:srgbClr val="5C5C5C"/>
                </a:solidFill>
                <a:latin typeface="+mj-ea"/>
                <a:ea typeface="+mj-ea"/>
              </a:rPr>
              <a:t>Total </a:t>
            </a:r>
            <a:r>
              <a:rPr lang="ko-KR" altLang="en-US" sz="1000" b="1">
                <a:solidFill>
                  <a:srgbClr val="5C5C5C"/>
                </a:solidFill>
                <a:latin typeface="+mj-ea"/>
                <a:ea typeface="+mj-ea"/>
              </a:rPr>
              <a:t>요청</a:t>
            </a:r>
          </a:p>
        </xdr:txBody>
      </xdr:sp>
      <xdr:sp macro="" textlink="">
        <xdr:nvSpPr>
          <xdr:cNvPr id="7" name="TextBox 6"/>
          <xdr:cNvSpPr txBox="1"/>
        </xdr:nvSpPr>
        <xdr:spPr>
          <a:xfrm>
            <a:off x="62729533" y="973665"/>
            <a:ext cx="13970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ko-KR" altLang="en-US" sz="1000" b="1">
                <a:solidFill>
                  <a:srgbClr val="9900FF"/>
                </a:solidFill>
                <a:latin typeface="+mj-ea"/>
                <a:ea typeface="+mj-ea"/>
              </a:rPr>
              <a:t>양시 반영</a:t>
            </a:r>
          </a:p>
        </xdr:txBody>
      </xdr:sp>
      <xdr:sp macro="" textlink="">
        <xdr:nvSpPr>
          <xdr:cNvPr id="8" name="TextBox 7"/>
          <xdr:cNvSpPr txBox="1"/>
        </xdr:nvSpPr>
        <xdr:spPr>
          <a:xfrm>
            <a:off x="62729533" y="1219198"/>
            <a:ext cx="1397000" cy="279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ko-KR" altLang="en-US" sz="1000" b="1">
                <a:solidFill>
                  <a:srgbClr val="0000FF"/>
                </a:solidFill>
                <a:latin typeface="+mj-ea"/>
                <a:ea typeface="+mj-ea"/>
              </a:rPr>
              <a:t>시험용 반영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655334</xdr:colOff>
      <xdr:row>19</xdr:row>
      <xdr:rowOff>213600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8466</xdr:rowOff>
    </xdr:from>
    <xdr:to>
      <xdr:col>11</xdr:col>
      <xdr:colOff>655334</xdr:colOff>
      <xdr:row>39</xdr:row>
      <xdr:rowOff>1933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19</xdr:col>
      <xdr:colOff>152400</xdr:colOff>
      <xdr:row>38</xdr:row>
      <xdr:rowOff>17929</xdr:rowOff>
    </xdr:to>
    <xdr:grpSp>
      <xdr:nvGrpSpPr>
        <xdr:cNvPr id="19" name="그룹 18"/>
        <xdr:cNvGrpSpPr/>
      </xdr:nvGrpSpPr>
      <xdr:grpSpPr>
        <a:xfrm>
          <a:off x="8740588" y="5898776"/>
          <a:ext cx="4186518" cy="2716306"/>
          <a:chOff x="18153529" y="6122894"/>
          <a:chExt cx="4751295" cy="2707341"/>
        </a:xfrm>
      </xdr:grpSpPr>
      <xdr:graphicFrame macro="">
        <xdr:nvGraphicFramePr>
          <xdr:cNvPr id="20" name="차트 19"/>
          <xdr:cNvGraphicFramePr>
            <a:graphicFrameLocks/>
          </xdr:cNvGraphicFramePr>
        </xdr:nvGraphicFramePr>
        <xdr:xfrm>
          <a:off x="18153529" y="6122894"/>
          <a:ext cx="4751295" cy="270734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1" name="TextBox 20"/>
          <xdr:cNvSpPr txBox="1"/>
        </xdr:nvSpPr>
        <xdr:spPr>
          <a:xfrm>
            <a:off x="20394209" y="6402842"/>
            <a:ext cx="475129" cy="2958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ysClr val="windowText" lastClr="000000"/>
                </a:solidFill>
                <a:latin typeface="+mn-ea"/>
                <a:ea typeface="+mn-ea"/>
              </a:rPr>
              <a:t>14"</a:t>
            </a:r>
            <a:endParaRPr lang="ko-KR" altLang="en-US" sz="1000" b="1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2" name="TextBox 21"/>
          <xdr:cNvSpPr txBox="1"/>
        </xdr:nvSpPr>
        <xdr:spPr>
          <a:xfrm>
            <a:off x="20607942" y="6714713"/>
            <a:ext cx="475129" cy="2958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ysClr val="windowText" lastClr="000000"/>
                </a:solidFill>
                <a:latin typeface="+mn-ea"/>
                <a:ea typeface="+mn-ea"/>
              </a:rPr>
              <a:t>15"</a:t>
            </a:r>
            <a:endParaRPr lang="ko-KR" altLang="en-US" sz="1000" b="1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3" name="TextBox 22"/>
          <xdr:cNvSpPr txBox="1"/>
        </xdr:nvSpPr>
        <xdr:spPr>
          <a:xfrm>
            <a:off x="21008434" y="7010754"/>
            <a:ext cx="475129" cy="2958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ysClr val="windowText" lastClr="000000"/>
                </a:solidFill>
                <a:latin typeface="+mn-ea"/>
                <a:ea typeface="+mn-ea"/>
              </a:rPr>
              <a:t>16"</a:t>
            </a:r>
            <a:endParaRPr lang="ko-KR" altLang="en-US" sz="1000" b="1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4" name="TextBox 23"/>
          <xdr:cNvSpPr txBox="1"/>
        </xdr:nvSpPr>
        <xdr:spPr>
          <a:xfrm>
            <a:off x="21249484" y="7530444"/>
            <a:ext cx="475129" cy="2958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ysClr val="windowText" lastClr="000000"/>
                </a:solidFill>
                <a:latin typeface="+mn-ea"/>
                <a:ea typeface="+mn-ea"/>
              </a:rPr>
              <a:t>17"</a:t>
            </a:r>
            <a:endParaRPr lang="ko-KR" altLang="en-US" sz="1000" b="1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5" name="TextBox 24"/>
          <xdr:cNvSpPr txBox="1"/>
        </xdr:nvSpPr>
        <xdr:spPr>
          <a:xfrm>
            <a:off x="20536224" y="8274279"/>
            <a:ext cx="475129" cy="2958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ysClr val="windowText" lastClr="000000"/>
                </a:solidFill>
                <a:latin typeface="+mn-ea"/>
                <a:ea typeface="+mn-ea"/>
              </a:rPr>
              <a:t>18"</a:t>
            </a:r>
            <a:endParaRPr lang="ko-KR" altLang="en-US" sz="1000" b="1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6" name="TextBox 25"/>
          <xdr:cNvSpPr txBox="1"/>
        </xdr:nvSpPr>
        <xdr:spPr>
          <a:xfrm>
            <a:off x="19535097" y="7889330"/>
            <a:ext cx="475127" cy="2958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ysClr val="windowText" lastClr="000000"/>
                </a:solidFill>
                <a:latin typeface="+mn-ea"/>
                <a:ea typeface="+mn-ea"/>
              </a:rPr>
              <a:t>19"</a:t>
            </a:r>
            <a:endParaRPr lang="ko-KR" altLang="en-US" sz="1000" b="1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7" name="TextBox 26"/>
          <xdr:cNvSpPr txBox="1"/>
        </xdr:nvSpPr>
        <xdr:spPr>
          <a:xfrm>
            <a:off x="19578923" y="6993010"/>
            <a:ext cx="475129" cy="2958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ysClr val="windowText" lastClr="000000"/>
                </a:solidFill>
                <a:latin typeface="+mn-ea"/>
                <a:ea typeface="+mn-ea"/>
              </a:rPr>
              <a:t>20"</a:t>
            </a:r>
            <a:endParaRPr lang="ko-KR" altLang="en-US" sz="1000" b="1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8" name="TextBox 27"/>
          <xdr:cNvSpPr txBox="1"/>
        </xdr:nvSpPr>
        <xdr:spPr>
          <a:xfrm>
            <a:off x="20282009" y="7000466"/>
            <a:ext cx="475129" cy="2958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00" b="1">
                <a:solidFill>
                  <a:sysClr val="windowText" lastClr="000000"/>
                </a:solidFill>
                <a:latin typeface="+mn-ea"/>
                <a:ea typeface="+mn-ea"/>
              </a:rPr>
              <a:t>21"</a:t>
            </a:r>
            <a:endParaRPr lang="ko-KR" altLang="en-US" sz="1000" b="1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20</xdr:col>
      <xdr:colOff>0</xdr:colOff>
      <xdr:row>26</xdr:row>
      <xdr:rowOff>0</xdr:rowOff>
    </xdr:from>
    <xdr:to>
      <xdr:col>26</xdr:col>
      <xdr:colOff>152399</xdr:colOff>
      <xdr:row>38</xdr:row>
      <xdr:rowOff>17929</xdr:rowOff>
    </xdr:to>
    <xdr:graphicFrame macro="">
      <xdr:nvGraphicFramePr>
        <xdr:cNvPr id="29" name="차트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26</xdr:col>
      <xdr:colOff>143436</xdr:colOff>
      <xdr:row>25</xdr:row>
      <xdr:rowOff>8965</xdr:rowOff>
    </xdr:to>
    <xdr:graphicFrame macro="">
      <xdr:nvGraphicFramePr>
        <xdr:cNvPr id="31" name="차트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672352</xdr:colOff>
      <xdr:row>43</xdr:row>
      <xdr:rowOff>224117</xdr:rowOff>
    </xdr:from>
    <xdr:to>
      <xdr:col>20</xdr:col>
      <xdr:colOff>663388</xdr:colOff>
      <xdr:row>56</xdr:row>
      <xdr:rowOff>215153</xdr:rowOff>
    </xdr:to>
    <xdr:graphicFrame macro="">
      <xdr:nvGraphicFramePr>
        <xdr:cNvPr id="30" name="차트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9</xdr:col>
      <xdr:colOff>1</xdr:colOff>
      <xdr:row>56</xdr:row>
      <xdr:rowOff>215153</xdr:rowOff>
    </xdr:to>
    <xdr:graphicFrame macro="">
      <xdr:nvGraphicFramePr>
        <xdr:cNvPr id="32" name="차트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0.85247</cdr:x>
      <cdr:y>0.03265</cdr:y>
    </cdr:from>
    <cdr:to>
      <cdr:x>0.98611</cdr:x>
      <cdr:y>0.1702</cdr:y>
    </cdr:to>
    <cdr:grpSp>
      <cdr:nvGrpSpPr>
        <cdr:cNvPr id="4" name="그룹 3"/>
        <cdr:cNvGrpSpPr/>
      </cdr:nvGrpSpPr>
      <cdr:grpSpPr>
        <a:xfrm xmlns:a="http://schemas.openxmlformats.org/drawingml/2006/main">
          <a:off x="6290259" y="140444"/>
          <a:ext cx="986112" cy="591672"/>
          <a:chOff x="0" y="0"/>
          <a:chExt cx="986118" cy="591671"/>
        </a:xfrm>
      </cdr:grpSpPr>
      <cdr:pic>
        <cdr:nvPicPr>
          <cdr:cNvPr id="5" name="chart"/>
          <cdr:cNvPicPr>
            <a:picLocks xmlns:a="http://schemas.openxmlformats.org/drawingml/2006/main" noChangeAspect="1"/>
          </cdr:cNvPicPr>
        </cdr:nvPicPr>
        <cdr:blipFill rotWithShape="1">
          <a:blip xmlns:a="http://schemas.openxmlformats.org/drawingml/2006/main" xmlns:r="http://schemas.openxmlformats.org/officeDocument/2006/relationships" r:embed="rId1"/>
          <a:srcRect xmlns:a="http://schemas.openxmlformats.org/drawingml/2006/main" t="-1" r="74285" b="2632"/>
          <a:stretch xmlns:a="http://schemas.openxmlformats.org/drawingml/2006/main"/>
        </cdr:blipFill>
        <cdr:spPr>
          <a:xfrm xmlns:a="http://schemas.openxmlformats.org/drawingml/2006/main">
            <a:off x="0" y="0"/>
            <a:ext cx="475130" cy="331693"/>
          </a:xfrm>
          <a:prstGeom xmlns:a="http://schemas.openxmlformats.org/drawingml/2006/main" prst="rect">
            <a:avLst/>
          </a:prstGeom>
        </cdr:spPr>
      </cdr:pic>
      <cdr:pic>
        <cdr:nvPicPr>
          <cdr:cNvPr id="6" name="chart"/>
          <cdr:cNvPicPr>
            <a:picLocks xmlns:a="http://schemas.openxmlformats.org/drawingml/2006/main" noChangeAspect="1"/>
          </cdr:cNvPicPr>
        </cdr:nvPicPr>
        <cdr:blipFill rotWithShape="1">
          <a:blip xmlns:a="http://schemas.openxmlformats.org/drawingml/2006/main" xmlns:r="http://schemas.openxmlformats.org/officeDocument/2006/relationships" r:embed="rId1"/>
          <a:srcRect xmlns:a="http://schemas.openxmlformats.org/drawingml/2006/main" l="50461" r="24308"/>
          <a:stretch xmlns:a="http://schemas.openxmlformats.org/drawingml/2006/main"/>
        </cdr:blipFill>
        <cdr:spPr>
          <a:xfrm xmlns:a="http://schemas.openxmlformats.org/drawingml/2006/main">
            <a:off x="40342" y="251013"/>
            <a:ext cx="466165" cy="340658"/>
          </a:xfrm>
          <a:prstGeom xmlns:a="http://schemas.openxmlformats.org/drawingml/2006/main" prst="rect">
            <a:avLst/>
          </a:prstGeom>
        </cdr:spPr>
      </cdr:pic>
      <cdr:sp macro="" textlink="">
        <cdr:nvSpPr>
          <cdr:cNvPr id="7" name="TextBox 18"/>
          <cdr:cNvSpPr txBox="1"/>
        </cdr:nvSpPr>
        <cdr:spPr>
          <a:xfrm xmlns:a="http://schemas.openxmlformats.org/drawingml/2006/main">
            <a:off x="475130" y="35859"/>
            <a:ext cx="510988" cy="30480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ko-KR" altLang="en-US" sz="1000" b="1">
                <a:latin typeface="+mj-ea"/>
                <a:ea typeface="+mj-ea"/>
              </a:rPr>
              <a:t>요청</a:t>
            </a:r>
          </a:p>
        </cdr:txBody>
      </cdr:sp>
      <cdr:sp macro="" textlink="">
        <cdr:nvSpPr>
          <cdr:cNvPr id="8" name="TextBox 19"/>
          <cdr:cNvSpPr txBox="1"/>
        </cdr:nvSpPr>
        <cdr:spPr>
          <a:xfrm xmlns:a="http://schemas.openxmlformats.org/drawingml/2006/main">
            <a:off x="475130" y="268940"/>
            <a:ext cx="510988" cy="30480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ko-KR" altLang="en-US" sz="1000" b="1">
                <a:latin typeface="+mj-ea"/>
                <a:ea typeface="+mj-ea"/>
              </a:rPr>
              <a:t>반영</a:t>
            </a:r>
          </a:p>
        </cdr:txBody>
      </cdr:sp>
    </cdr:grp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0.85004</cdr:x>
      <cdr:y>0.04549</cdr:y>
    </cdr:from>
    <cdr:to>
      <cdr:x>0.98125</cdr:x>
      <cdr:y>0.17147</cdr:y>
    </cdr:to>
    <cdr:grpSp>
      <cdr:nvGrpSpPr>
        <cdr:cNvPr id="2" name="그룹 1"/>
        <cdr:cNvGrpSpPr/>
      </cdr:nvGrpSpPr>
      <cdr:grpSpPr>
        <a:xfrm xmlns:a="http://schemas.openxmlformats.org/drawingml/2006/main">
          <a:off x="6272329" y="194633"/>
          <a:ext cx="968180" cy="539018"/>
          <a:chOff x="0" y="0"/>
          <a:chExt cx="968189" cy="537881"/>
        </a:xfrm>
      </cdr:grpSpPr>
      <cdr:pic>
        <cdr:nvPicPr>
          <cdr:cNvPr id="3" name="그림 2"/>
          <cdr:cNvPicPr>
            <a:picLocks xmlns:a="http://schemas.openxmlformats.org/drawingml/2006/main" noChangeAspect="1"/>
          </cdr:cNvPicPr>
        </cdr:nvPicPr>
        <cdr:blipFill rotWithShape="1">
          <a:blip xmlns:a="http://schemas.openxmlformats.org/drawingml/2006/main" xmlns:r="http://schemas.openxmlformats.org/officeDocument/2006/relationships" r:embed="rId1"/>
          <a:srcRect xmlns:a="http://schemas.openxmlformats.org/drawingml/2006/main" l="5039" t="27909" r="73643" b="16278"/>
          <a:stretch xmlns:a="http://schemas.openxmlformats.org/drawingml/2006/main"/>
        </cdr:blipFill>
        <cdr:spPr>
          <a:xfrm xmlns:a="http://schemas.openxmlformats.org/drawingml/2006/main">
            <a:off x="0" y="62753"/>
            <a:ext cx="493059" cy="215152"/>
          </a:xfrm>
          <a:prstGeom xmlns:a="http://schemas.openxmlformats.org/drawingml/2006/main" prst="rect">
            <a:avLst/>
          </a:prstGeom>
        </cdr:spPr>
      </cdr:pic>
      <cdr:sp macro="" textlink="">
        <cdr:nvSpPr>
          <cdr:cNvPr id="4" name="TextBox 24"/>
          <cdr:cNvSpPr txBox="1"/>
        </cdr:nvSpPr>
        <cdr:spPr>
          <a:xfrm xmlns:a="http://schemas.openxmlformats.org/drawingml/2006/main">
            <a:off x="457201" y="0"/>
            <a:ext cx="510988" cy="30480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ko-KR" altLang="en-US" sz="1000" b="1">
                <a:latin typeface="+mj-ea"/>
                <a:ea typeface="+mj-ea"/>
              </a:rPr>
              <a:t>요청</a:t>
            </a:r>
          </a:p>
        </cdr:txBody>
      </cdr:sp>
      <cdr:sp macro="" textlink="">
        <cdr:nvSpPr>
          <cdr:cNvPr id="5" name="TextBox 25"/>
          <cdr:cNvSpPr txBox="1"/>
        </cdr:nvSpPr>
        <cdr:spPr>
          <a:xfrm xmlns:a="http://schemas.openxmlformats.org/drawingml/2006/main">
            <a:off x="457201" y="233081"/>
            <a:ext cx="510988" cy="304800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 cmpd="sng">
            <a:noFill/>
          </a:ln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wrap="square" rtlCol="0" anchor="t"/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ko-KR" altLang="en-US" sz="1000" b="1">
                <a:solidFill>
                  <a:srgbClr val="0000FF"/>
                </a:solidFill>
                <a:latin typeface="+mj-ea"/>
                <a:ea typeface="+mj-ea"/>
              </a:rPr>
              <a:t>반영</a:t>
            </a:r>
          </a:p>
        </cdr:txBody>
      </cdr:sp>
      <cdr:pic>
        <cdr:nvPicPr>
          <cdr:cNvPr id="6" name="그림 5"/>
          <cdr:cNvPicPr>
            <a:picLocks xmlns:a="http://schemas.openxmlformats.org/drawingml/2006/main" noChangeAspect="1"/>
          </cdr:cNvPicPr>
        </cdr:nvPicPr>
        <cdr:blipFill rotWithShape="1">
          <a:blip xmlns:a="http://schemas.openxmlformats.org/drawingml/2006/main" xmlns:r="http://schemas.openxmlformats.org/officeDocument/2006/relationships" r:embed="rId1"/>
          <a:srcRect xmlns:a="http://schemas.openxmlformats.org/drawingml/2006/main" l="48837" t="1" r="31782" b="32558"/>
          <a:stretch xmlns:a="http://schemas.openxmlformats.org/drawingml/2006/main"/>
        </cdr:blipFill>
        <cdr:spPr>
          <a:xfrm xmlns:a="http://schemas.openxmlformats.org/drawingml/2006/main">
            <a:off x="17929" y="197222"/>
            <a:ext cx="448236" cy="259978"/>
          </a:xfrm>
          <a:prstGeom xmlns:a="http://schemas.openxmlformats.org/drawingml/2006/main" prst="rect">
            <a:avLst/>
          </a:prstGeom>
        </cdr:spPr>
      </cdr:pic>
    </cdr:grp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0.46388</cdr:x>
      <cdr:y>0.38899</cdr:y>
    </cdr:from>
    <cdr:to>
      <cdr:x>0.56388</cdr:x>
      <cdr:y>0.49825</cdr:y>
    </cdr:to>
    <cdr:sp macro="" textlink="">
      <cdr:nvSpPr>
        <cdr:cNvPr id="2" name="TextBox 7"/>
        <cdr:cNvSpPr txBox="1"/>
      </cdr:nvSpPr>
      <cdr:spPr>
        <a:xfrm xmlns:a="http://schemas.openxmlformats.org/drawingml/2006/main">
          <a:off x="1942047" y="1056603"/>
          <a:ext cx="418651" cy="296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</a:rPr>
            <a:t>14"</a:t>
          </a:r>
          <a:endParaRPr lang="ko-KR" altLang="en-US" sz="1000" b="1">
            <a:solidFill>
              <a:sysClr val="windowText" lastClr="000000"/>
            </a:solidFill>
            <a:latin typeface="+mn-ea"/>
            <a:ea typeface="+mn-ea"/>
          </a:endParaRPr>
        </a:p>
      </cdr:txBody>
    </cdr:sp>
  </cdr:relSizeAnchor>
  <cdr:relSizeAnchor xmlns:cdr="http://schemas.openxmlformats.org/drawingml/2006/chartDrawing">
    <cdr:from>
      <cdr:x>0.51279</cdr:x>
      <cdr:y>0.22416</cdr:y>
    </cdr:from>
    <cdr:to>
      <cdr:x>0.61279</cdr:x>
      <cdr:y>0.33343</cdr:y>
    </cdr:to>
    <cdr:sp macro="" textlink="">
      <cdr:nvSpPr>
        <cdr:cNvPr id="3" name="TextBox 8"/>
        <cdr:cNvSpPr txBox="1"/>
      </cdr:nvSpPr>
      <cdr:spPr>
        <a:xfrm xmlns:a="http://schemas.openxmlformats.org/drawingml/2006/main">
          <a:off x="2146785" y="608882"/>
          <a:ext cx="418652" cy="2968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</a:rPr>
            <a:t>15"</a:t>
          </a:r>
          <a:endParaRPr lang="ko-KR" altLang="en-US" sz="1000" b="1">
            <a:solidFill>
              <a:sysClr val="windowText" lastClr="000000"/>
            </a:solidFill>
            <a:latin typeface="+mn-ea"/>
            <a:ea typeface="+mn-ea"/>
          </a:endParaRPr>
        </a:p>
      </cdr:txBody>
    </cdr:sp>
  </cdr:relSizeAnchor>
  <cdr:relSizeAnchor xmlns:cdr="http://schemas.openxmlformats.org/drawingml/2006/chartDrawing">
    <cdr:from>
      <cdr:x>0.63174</cdr:x>
      <cdr:y>0.40272</cdr:y>
    </cdr:from>
    <cdr:to>
      <cdr:x>0.73174</cdr:x>
      <cdr:y>0.51199</cdr:y>
    </cdr:to>
    <cdr:sp macro="" textlink="">
      <cdr:nvSpPr>
        <cdr:cNvPr id="4" name="TextBox 9"/>
        <cdr:cNvSpPr txBox="1"/>
      </cdr:nvSpPr>
      <cdr:spPr>
        <a:xfrm xmlns:a="http://schemas.openxmlformats.org/drawingml/2006/main">
          <a:off x="2644797" y="1093899"/>
          <a:ext cx="418652" cy="2968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</a:rPr>
            <a:t>16"</a:t>
          </a:r>
          <a:endParaRPr lang="ko-KR" altLang="en-US" sz="1000" b="1">
            <a:solidFill>
              <a:sysClr val="windowText" lastClr="000000"/>
            </a:solidFill>
            <a:latin typeface="+mn-ea"/>
            <a:ea typeface="+mn-ea"/>
          </a:endParaRPr>
        </a:p>
      </cdr:txBody>
    </cdr:sp>
  </cdr:relSizeAnchor>
  <cdr:relSizeAnchor xmlns:cdr="http://schemas.openxmlformats.org/drawingml/2006/chartDrawing">
    <cdr:from>
      <cdr:x>0.66783</cdr:x>
      <cdr:y>0.58459</cdr:y>
    </cdr:from>
    <cdr:to>
      <cdr:x>0.76783</cdr:x>
      <cdr:y>0.69387</cdr:y>
    </cdr:to>
    <cdr:sp macro="" textlink="">
      <cdr:nvSpPr>
        <cdr:cNvPr id="5" name="TextBox 10"/>
        <cdr:cNvSpPr txBox="1"/>
      </cdr:nvSpPr>
      <cdr:spPr>
        <a:xfrm xmlns:a="http://schemas.openxmlformats.org/drawingml/2006/main">
          <a:off x="2795890" y="1587913"/>
          <a:ext cx="418651" cy="2968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</a:rPr>
            <a:t>17"</a:t>
          </a:r>
          <a:endParaRPr lang="ko-KR" altLang="en-US" sz="1000" b="1">
            <a:solidFill>
              <a:sysClr val="windowText" lastClr="000000"/>
            </a:solidFill>
            <a:latin typeface="+mn-ea"/>
            <a:ea typeface="+mn-ea"/>
          </a:endParaRPr>
        </a:p>
      </cdr:txBody>
    </cdr:sp>
  </cdr:relSizeAnchor>
  <cdr:relSizeAnchor xmlns:cdr="http://schemas.openxmlformats.org/drawingml/2006/chartDrawing">
    <cdr:from>
      <cdr:x>0.54507</cdr:x>
      <cdr:y>0.76381</cdr:y>
    </cdr:from>
    <cdr:to>
      <cdr:x>0.64507</cdr:x>
      <cdr:y>0.87308</cdr:y>
    </cdr:to>
    <cdr:sp macro="" textlink="">
      <cdr:nvSpPr>
        <cdr:cNvPr id="6" name="TextBox 11"/>
        <cdr:cNvSpPr txBox="1"/>
      </cdr:nvSpPr>
      <cdr:spPr>
        <a:xfrm xmlns:a="http://schemas.openxmlformats.org/drawingml/2006/main">
          <a:off x="2281944" y="2074735"/>
          <a:ext cx="418652" cy="2968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</a:rPr>
            <a:t>18"</a:t>
          </a:r>
          <a:endParaRPr lang="ko-KR" altLang="en-US" sz="1000" b="1">
            <a:solidFill>
              <a:sysClr val="windowText" lastClr="000000"/>
            </a:solidFill>
            <a:latin typeface="+mn-ea"/>
            <a:ea typeface="+mn-ea"/>
          </a:endParaRPr>
        </a:p>
      </cdr:txBody>
    </cdr:sp>
  </cdr:relSizeAnchor>
  <cdr:relSizeAnchor xmlns:cdr="http://schemas.openxmlformats.org/drawingml/2006/chartDrawing">
    <cdr:from>
      <cdr:x>0.31196</cdr:x>
      <cdr:y>0.7072</cdr:y>
    </cdr:from>
    <cdr:to>
      <cdr:x>0.41196</cdr:x>
      <cdr:y>0.81648</cdr:y>
    </cdr:to>
    <cdr:sp macro="" textlink="">
      <cdr:nvSpPr>
        <cdr:cNvPr id="7" name="TextBox 12"/>
        <cdr:cNvSpPr txBox="1"/>
      </cdr:nvSpPr>
      <cdr:spPr>
        <a:xfrm xmlns:a="http://schemas.openxmlformats.org/drawingml/2006/main">
          <a:off x="1306038" y="1920984"/>
          <a:ext cx="418652" cy="2968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</a:rPr>
            <a:t>19"</a:t>
          </a:r>
          <a:endParaRPr lang="ko-KR" altLang="en-US" sz="1000" b="1">
            <a:solidFill>
              <a:sysClr val="windowText" lastClr="000000"/>
            </a:solidFill>
            <a:latin typeface="+mn-ea"/>
            <a:ea typeface="+mn-ea"/>
          </a:endParaRPr>
        </a:p>
      </cdr:txBody>
    </cdr:sp>
  </cdr:relSizeAnchor>
  <cdr:relSizeAnchor xmlns:cdr="http://schemas.openxmlformats.org/drawingml/2006/chartDrawing">
    <cdr:from>
      <cdr:x>0.28245</cdr:x>
      <cdr:y>0.37285</cdr:y>
    </cdr:from>
    <cdr:to>
      <cdr:x>0.38245</cdr:x>
      <cdr:y>0.48213</cdr:y>
    </cdr:to>
    <cdr:sp macro="" textlink="">
      <cdr:nvSpPr>
        <cdr:cNvPr id="8" name="TextBox 13"/>
        <cdr:cNvSpPr txBox="1"/>
      </cdr:nvSpPr>
      <cdr:spPr>
        <a:xfrm xmlns:a="http://schemas.openxmlformats.org/drawingml/2006/main">
          <a:off x="1182473" y="1012787"/>
          <a:ext cx="418651" cy="2968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</a:rPr>
            <a:t>20"</a:t>
          </a:r>
          <a:endParaRPr lang="ko-KR" altLang="en-US" sz="1000" b="1">
            <a:solidFill>
              <a:sysClr val="windowText" lastClr="000000"/>
            </a:solidFill>
            <a:latin typeface="+mn-ea"/>
            <a:ea typeface="+mn-ea"/>
          </a:endParaRPr>
        </a:p>
      </cdr:txBody>
    </cdr:sp>
  </cdr:relSizeAnchor>
  <cdr:relSizeAnchor xmlns:cdr="http://schemas.openxmlformats.org/drawingml/2006/chartDrawing">
    <cdr:from>
      <cdr:x>0.42728</cdr:x>
      <cdr:y>0.19807</cdr:y>
    </cdr:from>
    <cdr:to>
      <cdr:x>0.52728</cdr:x>
      <cdr:y>0.30734</cdr:y>
    </cdr:to>
    <cdr:sp macro="" textlink="">
      <cdr:nvSpPr>
        <cdr:cNvPr id="9" name="TextBox 14"/>
        <cdr:cNvSpPr txBox="1"/>
      </cdr:nvSpPr>
      <cdr:spPr>
        <a:xfrm xmlns:a="http://schemas.openxmlformats.org/drawingml/2006/main">
          <a:off x="1788798" y="538014"/>
          <a:ext cx="418652" cy="2968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</a:rPr>
            <a:t>21"</a:t>
          </a:r>
          <a:endParaRPr lang="ko-KR" altLang="en-US" sz="1000" b="1">
            <a:solidFill>
              <a:sysClr val="windowText" lastClr="000000"/>
            </a:solidFill>
            <a:latin typeface="+mn-ea"/>
            <a:ea typeface="+mn-ea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19</xdr:row>
      <xdr:rowOff>1</xdr:rowOff>
    </xdr:from>
    <xdr:to>
      <xdr:col>6</xdr:col>
      <xdr:colOff>736601</xdr:colOff>
      <xdr:row>30</xdr:row>
      <xdr:rowOff>128495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753533</xdr:colOff>
      <xdr:row>30</xdr:row>
      <xdr:rowOff>128495</xdr:rowOff>
    </xdr:to>
    <xdr:graphicFrame macro="">
      <xdr:nvGraphicFramePr>
        <xdr:cNvPr id="6" name="차트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20</xdr:col>
      <xdr:colOff>753533</xdr:colOff>
      <xdr:row>30</xdr:row>
      <xdr:rowOff>128495</xdr:rowOff>
    </xdr:to>
    <xdr:graphicFrame macro="">
      <xdr:nvGraphicFramePr>
        <xdr:cNvPr id="7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ankooktire-my.sharepoint.com/personal/20500094_hankooktech_com/Documents/2025%20PI%20PJT/&#49884;&#54744;&#50857;%20&#44228;&#54925;%20&#50577;&#49884;%20&#44228;&#54925;/PCR%20LTR%20&#49884;&#54744;&#50857;%20&#44228;&#54925;%20&#51089;&#49457;/&#44060;&#48156;&#51652;&#54665;%20&#54788;&#54889;(&#49888;&#44060;&#48156;&amp;&#51060;&#44288;)_241223_l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발현황"/>
    </sheetNames>
    <sheetDataSet>
      <sheetData sheetId="0">
        <row r="1">
          <cell r="A1" t="str">
            <v>M-Code</v>
          </cell>
          <cell r="B1" t="str">
            <v>담당자</v>
          </cell>
        </row>
        <row r="2">
          <cell r="A2">
            <v>1003726</v>
          </cell>
          <cell r="B2">
            <v>9</v>
          </cell>
        </row>
        <row r="3">
          <cell r="A3">
            <v>1009322</v>
          </cell>
          <cell r="B3">
            <v>8</v>
          </cell>
        </row>
        <row r="4">
          <cell r="A4">
            <v>1016481</v>
          </cell>
          <cell r="B4">
            <v>8</v>
          </cell>
        </row>
        <row r="5">
          <cell r="A5">
            <v>1016485</v>
          </cell>
          <cell r="B5">
            <v>8</v>
          </cell>
        </row>
        <row r="6">
          <cell r="A6">
            <v>1016486</v>
          </cell>
          <cell r="B6">
            <v>8</v>
          </cell>
        </row>
        <row r="7">
          <cell r="A7">
            <v>1016487</v>
          </cell>
          <cell r="B7">
            <v>8</v>
          </cell>
        </row>
        <row r="8">
          <cell r="A8">
            <v>1019792</v>
          </cell>
          <cell r="B8">
            <v>9</v>
          </cell>
        </row>
        <row r="9">
          <cell r="A9">
            <v>1019795</v>
          </cell>
          <cell r="B9">
            <v>9</v>
          </cell>
        </row>
        <row r="10">
          <cell r="A10">
            <v>1020583</v>
          </cell>
          <cell r="B10">
            <v>8</v>
          </cell>
        </row>
        <row r="11">
          <cell r="A11">
            <v>1020695</v>
          </cell>
          <cell r="B11">
            <v>8</v>
          </cell>
        </row>
        <row r="12">
          <cell r="A12">
            <v>1021290</v>
          </cell>
          <cell r="B12">
            <v>3</v>
          </cell>
        </row>
        <row r="13">
          <cell r="A13">
            <v>1022919</v>
          </cell>
          <cell r="B13">
            <v>8</v>
          </cell>
        </row>
        <row r="14">
          <cell r="A14">
            <v>1023384</v>
          </cell>
          <cell r="B14">
            <v>3</v>
          </cell>
        </row>
        <row r="15">
          <cell r="A15">
            <v>1023385</v>
          </cell>
          <cell r="B15">
            <v>3</v>
          </cell>
        </row>
        <row r="16">
          <cell r="A16">
            <v>1023665</v>
          </cell>
          <cell r="B16">
            <v>8</v>
          </cell>
        </row>
        <row r="17">
          <cell r="A17">
            <v>1024674</v>
          </cell>
          <cell r="B17">
            <v>8</v>
          </cell>
        </row>
        <row r="18">
          <cell r="A18">
            <v>1024688</v>
          </cell>
          <cell r="B18">
            <v>3</v>
          </cell>
        </row>
        <row r="19">
          <cell r="A19">
            <v>1024966</v>
          </cell>
          <cell r="B19">
            <v>8</v>
          </cell>
        </row>
        <row r="20">
          <cell r="A20">
            <v>1025397</v>
          </cell>
          <cell r="B20">
            <v>1</v>
          </cell>
        </row>
        <row r="21">
          <cell r="A21">
            <v>1025398</v>
          </cell>
          <cell r="B21">
            <v>1</v>
          </cell>
        </row>
        <row r="22">
          <cell r="A22">
            <v>1025632</v>
          </cell>
          <cell r="B22">
            <v>8</v>
          </cell>
        </row>
        <row r="23">
          <cell r="A23">
            <v>1025634</v>
          </cell>
          <cell r="B23">
            <v>9</v>
          </cell>
        </row>
        <row r="24">
          <cell r="A24">
            <v>1026309</v>
          </cell>
          <cell r="B24">
            <v>8</v>
          </cell>
        </row>
        <row r="25">
          <cell r="A25">
            <v>1026312</v>
          </cell>
          <cell r="B25">
            <v>3</v>
          </cell>
        </row>
        <row r="26">
          <cell r="A26">
            <v>1026313</v>
          </cell>
          <cell r="B26">
            <v>3</v>
          </cell>
        </row>
        <row r="27">
          <cell r="A27">
            <v>1026318</v>
          </cell>
          <cell r="B27">
            <v>3</v>
          </cell>
        </row>
        <row r="28">
          <cell r="A28">
            <v>1026387</v>
          </cell>
          <cell r="B28">
            <v>3</v>
          </cell>
        </row>
        <row r="29">
          <cell r="A29">
            <v>1026408</v>
          </cell>
          <cell r="B29">
            <v>3</v>
          </cell>
        </row>
        <row r="30">
          <cell r="A30">
            <v>1026409</v>
          </cell>
          <cell r="B30">
            <v>8</v>
          </cell>
        </row>
        <row r="31">
          <cell r="A31">
            <v>1026494</v>
          </cell>
          <cell r="B31">
            <v>8</v>
          </cell>
        </row>
        <row r="32">
          <cell r="A32">
            <v>1026499</v>
          </cell>
          <cell r="B32">
            <v>8</v>
          </cell>
        </row>
        <row r="33">
          <cell r="A33">
            <v>1027227</v>
          </cell>
          <cell r="B33">
            <v>8</v>
          </cell>
        </row>
        <row r="34">
          <cell r="A34">
            <v>1027230</v>
          </cell>
          <cell r="B34">
            <v>8</v>
          </cell>
        </row>
        <row r="35">
          <cell r="A35">
            <v>1027232</v>
          </cell>
          <cell r="B35">
            <v>8</v>
          </cell>
        </row>
        <row r="36">
          <cell r="A36">
            <v>1027740</v>
          </cell>
          <cell r="B36">
            <v>8</v>
          </cell>
        </row>
        <row r="37">
          <cell r="A37">
            <v>1027950</v>
          </cell>
          <cell r="B37">
            <v>8</v>
          </cell>
        </row>
        <row r="38">
          <cell r="A38">
            <v>1027951</v>
          </cell>
          <cell r="B38">
            <v>3</v>
          </cell>
        </row>
        <row r="39">
          <cell r="A39">
            <v>1027959</v>
          </cell>
          <cell r="B39">
            <v>1</v>
          </cell>
        </row>
        <row r="40">
          <cell r="A40">
            <v>1027960</v>
          </cell>
          <cell r="B40">
            <v>1</v>
          </cell>
        </row>
        <row r="41">
          <cell r="A41">
            <v>1028311</v>
          </cell>
          <cell r="B41">
            <v>8</v>
          </cell>
        </row>
        <row r="42">
          <cell r="A42">
            <v>1028314</v>
          </cell>
          <cell r="B42">
            <v>8</v>
          </cell>
        </row>
        <row r="43">
          <cell r="A43">
            <v>1028317</v>
          </cell>
          <cell r="B43">
            <v>8</v>
          </cell>
        </row>
        <row r="44">
          <cell r="A44">
            <v>1028320</v>
          </cell>
          <cell r="B44">
            <v>8</v>
          </cell>
        </row>
        <row r="45">
          <cell r="A45">
            <v>1028323</v>
          </cell>
          <cell r="B45">
            <v>8</v>
          </cell>
        </row>
        <row r="46">
          <cell r="A46">
            <v>1028329</v>
          </cell>
          <cell r="B46">
            <v>8</v>
          </cell>
        </row>
        <row r="47">
          <cell r="A47">
            <v>1028433</v>
          </cell>
          <cell r="B47">
            <v>8</v>
          </cell>
        </row>
        <row r="48">
          <cell r="A48">
            <v>1028441</v>
          </cell>
          <cell r="B48">
            <v>3</v>
          </cell>
        </row>
        <row r="49">
          <cell r="A49">
            <v>1028448</v>
          </cell>
          <cell r="B49">
            <v>8</v>
          </cell>
        </row>
        <row r="50">
          <cell r="A50">
            <v>1028462</v>
          </cell>
          <cell r="B50">
            <v>8</v>
          </cell>
        </row>
        <row r="51">
          <cell r="A51">
            <v>1029449</v>
          </cell>
          <cell r="B51">
            <v>8</v>
          </cell>
        </row>
        <row r="52">
          <cell r="A52">
            <v>1029451</v>
          </cell>
          <cell r="B52">
            <v>8</v>
          </cell>
        </row>
        <row r="53">
          <cell r="A53">
            <v>1029453</v>
          </cell>
          <cell r="B53">
            <v>2</v>
          </cell>
        </row>
        <row r="54">
          <cell r="A54">
            <v>1029464</v>
          </cell>
          <cell r="B54">
            <v>8</v>
          </cell>
        </row>
        <row r="55">
          <cell r="A55">
            <v>1029466</v>
          </cell>
          <cell r="B55">
            <v>8</v>
          </cell>
        </row>
        <row r="56">
          <cell r="A56">
            <v>1029467</v>
          </cell>
          <cell r="B56">
            <v>8</v>
          </cell>
        </row>
        <row r="57">
          <cell r="A57">
            <v>1030601</v>
          </cell>
          <cell r="B57">
            <v>2</v>
          </cell>
        </row>
        <row r="58">
          <cell r="A58">
            <v>1030659</v>
          </cell>
          <cell r="B58">
            <v>8</v>
          </cell>
        </row>
        <row r="59">
          <cell r="A59">
            <v>1030901</v>
          </cell>
          <cell r="B59">
            <v>3</v>
          </cell>
        </row>
        <row r="60">
          <cell r="A60">
            <v>1030906</v>
          </cell>
          <cell r="B60">
            <v>8</v>
          </cell>
        </row>
        <row r="61">
          <cell r="A61">
            <v>1031180</v>
          </cell>
          <cell r="B61">
            <v>8</v>
          </cell>
        </row>
        <row r="62">
          <cell r="A62">
            <v>1031417</v>
          </cell>
          <cell r="B62">
            <v>8</v>
          </cell>
        </row>
        <row r="63">
          <cell r="A63">
            <v>1031425</v>
          </cell>
          <cell r="B63">
            <v>1</v>
          </cell>
        </row>
        <row r="64">
          <cell r="A64">
            <v>1031433</v>
          </cell>
          <cell r="B64">
            <v>8</v>
          </cell>
        </row>
        <row r="65">
          <cell r="A65">
            <v>1031646</v>
          </cell>
          <cell r="B65">
            <v>1</v>
          </cell>
        </row>
        <row r="66">
          <cell r="A66">
            <v>1031652</v>
          </cell>
          <cell r="B66">
            <v>8</v>
          </cell>
        </row>
        <row r="67">
          <cell r="A67">
            <v>1031815</v>
          </cell>
          <cell r="B67">
            <v>8</v>
          </cell>
        </row>
        <row r="68">
          <cell r="A68">
            <v>1032447</v>
          </cell>
          <cell r="B68">
            <v>8</v>
          </cell>
        </row>
        <row r="69">
          <cell r="A69">
            <v>1032448</v>
          </cell>
          <cell r="B69">
            <v>8</v>
          </cell>
        </row>
        <row r="70">
          <cell r="A70">
            <v>1032450</v>
          </cell>
          <cell r="B70">
            <v>8</v>
          </cell>
        </row>
        <row r="71">
          <cell r="A71">
            <v>1032455</v>
          </cell>
          <cell r="B71">
            <v>8</v>
          </cell>
        </row>
        <row r="72">
          <cell r="A72">
            <v>1032457</v>
          </cell>
          <cell r="B72">
            <v>8</v>
          </cell>
        </row>
        <row r="73">
          <cell r="A73">
            <v>1032460</v>
          </cell>
          <cell r="B73">
            <v>8</v>
          </cell>
        </row>
        <row r="74">
          <cell r="A74">
            <v>1032461</v>
          </cell>
          <cell r="B74">
            <v>8</v>
          </cell>
        </row>
        <row r="75">
          <cell r="A75">
            <v>1032464</v>
          </cell>
          <cell r="B75">
            <v>8</v>
          </cell>
        </row>
        <row r="76">
          <cell r="A76">
            <v>1032465</v>
          </cell>
          <cell r="B76">
            <v>8</v>
          </cell>
        </row>
        <row r="77">
          <cell r="A77">
            <v>1032469</v>
          </cell>
          <cell r="B77">
            <v>8</v>
          </cell>
        </row>
        <row r="78">
          <cell r="A78">
            <v>1032472</v>
          </cell>
          <cell r="B78">
            <v>8</v>
          </cell>
        </row>
        <row r="79">
          <cell r="A79">
            <v>1032474</v>
          </cell>
          <cell r="B79">
            <v>8</v>
          </cell>
        </row>
        <row r="80">
          <cell r="A80">
            <v>1032475</v>
          </cell>
          <cell r="B80">
            <v>8</v>
          </cell>
        </row>
        <row r="81">
          <cell r="A81">
            <v>1032476</v>
          </cell>
          <cell r="B81">
            <v>8</v>
          </cell>
        </row>
        <row r="82">
          <cell r="A82">
            <v>1032485</v>
          </cell>
          <cell r="B82">
            <v>8</v>
          </cell>
        </row>
        <row r="83">
          <cell r="A83">
            <v>1032488</v>
          </cell>
          <cell r="B83">
            <v>8</v>
          </cell>
        </row>
        <row r="84">
          <cell r="A84">
            <v>1032489</v>
          </cell>
          <cell r="B84">
            <v>8</v>
          </cell>
        </row>
        <row r="85">
          <cell r="A85">
            <v>1032493</v>
          </cell>
          <cell r="B85">
            <v>8</v>
          </cell>
        </row>
        <row r="86">
          <cell r="A86">
            <v>1032494</v>
          </cell>
          <cell r="B86">
            <v>8</v>
          </cell>
        </row>
        <row r="87">
          <cell r="A87">
            <v>1032505</v>
          </cell>
          <cell r="B87">
            <v>8</v>
          </cell>
        </row>
        <row r="88">
          <cell r="A88">
            <v>1032581</v>
          </cell>
          <cell r="B88">
            <v>2</v>
          </cell>
        </row>
        <row r="89">
          <cell r="A89">
            <v>1032582</v>
          </cell>
          <cell r="B89">
            <v>8</v>
          </cell>
        </row>
        <row r="90">
          <cell r="A90">
            <v>1032734</v>
          </cell>
          <cell r="B90">
            <v>8</v>
          </cell>
        </row>
        <row r="91">
          <cell r="A91">
            <v>1032790</v>
          </cell>
          <cell r="B91">
            <v>8</v>
          </cell>
        </row>
        <row r="92">
          <cell r="A92">
            <v>1032792</v>
          </cell>
          <cell r="B92">
            <v>8</v>
          </cell>
        </row>
        <row r="93">
          <cell r="A93">
            <v>1032800</v>
          </cell>
          <cell r="B93">
            <v>8</v>
          </cell>
        </row>
        <row r="94">
          <cell r="A94">
            <v>1032803</v>
          </cell>
          <cell r="B94">
            <v>8</v>
          </cell>
        </row>
        <row r="95">
          <cell r="A95">
            <v>1032812</v>
          </cell>
          <cell r="B95">
            <v>8</v>
          </cell>
        </row>
        <row r="96">
          <cell r="A96">
            <v>1032813</v>
          </cell>
          <cell r="B96">
            <v>8</v>
          </cell>
        </row>
        <row r="97">
          <cell r="A97">
            <v>1032816</v>
          </cell>
          <cell r="B97">
            <v>8</v>
          </cell>
        </row>
        <row r="98">
          <cell r="A98">
            <v>1032819</v>
          </cell>
          <cell r="B98">
            <v>8</v>
          </cell>
        </row>
        <row r="99">
          <cell r="A99">
            <v>1033018</v>
          </cell>
          <cell r="B99">
            <v>8</v>
          </cell>
        </row>
        <row r="100">
          <cell r="A100">
            <v>1033021</v>
          </cell>
          <cell r="B100">
            <v>8</v>
          </cell>
        </row>
        <row r="101">
          <cell r="A101">
            <v>1033037</v>
          </cell>
          <cell r="B101">
            <v>8</v>
          </cell>
        </row>
        <row r="102">
          <cell r="A102">
            <v>1033057</v>
          </cell>
          <cell r="B102">
            <v>9</v>
          </cell>
        </row>
        <row r="103">
          <cell r="A103">
            <v>1033083</v>
          </cell>
          <cell r="B103">
            <v>8</v>
          </cell>
        </row>
        <row r="104">
          <cell r="A104">
            <v>1033144</v>
          </cell>
          <cell r="B104">
            <v>3</v>
          </cell>
        </row>
        <row r="105">
          <cell r="A105">
            <v>1033194</v>
          </cell>
          <cell r="B105">
            <v>8</v>
          </cell>
        </row>
        <row r="106">
          <cell r="A106">
            <v>1033198</v>
          </cell>
          <cell r="B106">
            <v>8</v>
          </cell>
        </row>
        <row r="107">
          <cell r="A107">
            <v>1033329</v>
          </cell>
          <cell r="B107">
            <v>8</v>
          </cell>
        </row>
        <row r="108">
          <cell r="A108">
            <v>1033330</v>
          </cell>
          <cell r="B108">
            <v>8</v>
          </cell>
        </row>
        <row r="109">
          <cell r="A109">
            <v>1033331</v>
          </cell>
          <cell r="B109">
            <v>8</v>
          </cell>
        </row>
        <row r="110">
          <cell r="A110">
            <v>1033334</v>
          </cell>
          <cell r="B110">
            <v>8</v>
          </cell>
        </row>
        <row r="111">
          <cell r="A111">
            <v>1033336</v>
          </cell>
          <cell r="B111">
            <v>8</v>
          </cell>
        </row>
        <row r="112">
          <cell r="A112">
            <v>1033339</v>
          </cell>
          <cell r="B112">
            <v>8</v>
          </cell>
        </row>
        <row r="113">
          <cell r="A113">
            <v>1033342</v>
          </cell>
          <cell r="B113">
            <v>8</v>
          </cell>
        </row>
        <row r="114">
          <cell r="A114">
            <v>1033358</v>
          </cell>
          <cell r="B114">
            <v>8</v>
          </cell>
        </row>
        <row r="115">
          <cell r="A115">
            <v>1033365</v>
          </cell>
          <cell r="B115">
            <v>8</v>
          </cell>
        </row>
        <row r="116">
          <cell r="A116">
            <v>1033366</v>
          </cell>
          <cell r="B116">
            <v>8</v>
          </cell>
        </row>
        <row r="117">
          <cell r="A117">
            <v>1033423</v>
          </cell>
          <cell r="B117">
            <v>2</v>
          </cell>
        </row>
        <row r="118">
          <cell r="A118">
            <v>1033439</v>
          </cell>
          <cell r="B118">
            <v>9</v>
          </cell>
        </row>
        <row r="119">
          <cell r="A119">
            <v>1033681</v>
          </cell>
          <cell r="B119">
            <v>8</v>
          </cell>
        </row>
        <row r="120">
          <cell r="A120">
            <v>1033682</v>
          </cell>
          <cell r="B120">
            <v>8</v>
          </cell>
        </row>
        <row r="121">
          <cell r="A121">
            <v>1033683</v>
          </cell>
          <cell r="B121">
            <v>8</v>
          </cell>
        </row>
        <row r="122">
          <cell r="A122">
            <v>1033797</v>
          </cell>
          <cell r="B122">
            <v>8</v>
          </cell>
        </row>
        <row r="123">
          <cell r="A123">
            <v>1034035</v>
          </cell>
          <cell r="B123">
            <v>8</v>
          </cell>
        </row>
        <row r="124">
          <cell r="A124">
            <v>1034037</v>
          </cell>
          <cell r="B124">
            <v>8</v>
          </cell>
        </row>
        <row r="125">
          <cell r="A125">
            <v>1034050</v>
          </cell>
          <cell r="B125">
            <v>8</v>
          </cell>
        </row>
        <row r="126">
          <cell r="A126">
            <v>1034052</v>
          </cell>
          <cell r="B126">
            <v>8</v>
          </cell>
        </row>
        <row r="127">
          <cell r="A127">
            <v>1034054</v>
          </cell>
          <cell r="B127">
            <v>8</v>
          </cell>
        </row>
        <row r="128">
          <cell r="A128">
            <v>1034055</v>
          </cell>
          <cell r="B128">
            <v>8</v>
          </cell>
        </row>
        <row r="129">
          <cell r="A129">
            <v>1034057</v>
          </cell>
          <cell r="B129">
            <v>8</v>
          </cell>
        </row>
        <row r="130">
          <cell r="A130">
            <v>1034058</v>
          </cell>
          <cell r="B130">
            <v>8</v>
          </cell>
        </row>
        <row r="131">
          <cell r="A131">
            <v>1034060</v>
          </cell>
          <cell r="B131">
            <v>8</v>
          </cell>
        </row>
        <row r="132">
          <cell r="A132">
            <v>1034137</v>
          </cell>
          <cell r="B132">
            <v>9</v>
          </cell>
        </row>
        <row r="133">
          <cell r="A133">
            <v>1034153</v>
          </cell>
          <cell r="B133">
            <v>9</v>
          </cell>
        </row>
        <row r="134">
          <cell r="A134">
            <v>1034170</v>
          </cell>
          <cell r="B134">
            <v>8</v>
          </cell>
        </row>
        <row r="135">
          <cell r="A135">
            <v>1034212</v>
          </cell>
          <cell r="B135">
            <v>8</v>
          </cell>
        </row>
        <row r="136">
          <cell r="A136">
            <v>1034348</v>
          </cell>
          <cell r="B136">
            <v>8</v>
          </cell>
        </row>
        <row r="137">
          <cell r="A137">
            <v>1034350</v>
          </cell>
          <cell r="B137">
            <v>8</v>
          </cell>
        </row>
        <row r="138">
          <cell r="A138">
            <v>1034356</v>
          </cell>
          <cell r="B138">
            <v>8</v>
          </cell>
        </row>
        <row r="139">
          <cell r="A139">
            <v>1034372</v>
          </cell>
          <cell r="B139">
            <v>1</v>
          </cell>
        </row>
        <row r="140">
          <cell r="A140">
            <v>1034885</v>
          </cell>
          <cell r="B140">
            <v>1</v>
          </cell>
        </row>
        <row r="141">
          <cell r="A141">
            <v>1034890</v>
          </cell>
          <cell r="B141">
            <v>1</v>
          </cell>
        </row>
        <row r="142">
          <cell r="A142">
            <v>1034945</v>
          </cell>
          <cell r="B142">
            <v>8</v>
          </cell>
        </row>
        <row r="143">
          <cell r="A143">
            <v>1034946</v>
          </cell>
          <cell r="B143">
            <v>8</v>
          </cell>
        </row>
        <row r="144">
          <cell r="A144">
            <v>1034948</v>
          </cell>
          <cell r="B144">
            <v>8</v>
          </cell>
        </row>
        <row r="145">
          <cell r="A145">
            <v>1034950</v>
          </cell>
          <cell r="B145">
            <v>8</v>
          </cell>
        </row>
        <row r="146">
          <cell r="A146">
            <v>1034951</v>
          </cell>
          <cell r="B146">
            <v>8</v>
          </cell>
        </row>
        <row r="147">
          <cell r="A147">
            <v>1034953</v>
          </cell>
          <cell r="B147">
            <v>8</v>
          </cell>
        </row>
        <row r="148">
          <cell r="A148">
            <v>1034954</v>
          </cell>
          <cell r="B148">
            <v>8</v>
          </cell>
        </row>
        <row r="149">
          <cell r="A149">
            <v>1034957</v>
          </cell>
          <cell r="B149">
            <v>8</v>
          </cell>
        </row>
        <row r="150">
          <cell r="A150">
            <v>1034964</v>
          </cell>
          <cell r="B150">
            <v>8</v>
          </cell>
        </row>
        <row r="151">
          <cell r="A151">
            <v>1034966</v>
          </cell>
          <cell r="B151">
            <v>8</v>
          </cell>
        </row>
        <row r="152">
          <cell r="A152">
            <v>1034967</v>
          </cell>
          <cell r="B152">
            <v>8</v>
          </cell>
        </row>
        <row r="153">
          <cell r="A153">
            <v>1034972</v>
          </cell>
          <cell r="B153">
            <v>8</v>
          </cell>
        </row>
        <row r="154">
          <cell r="A154">
            <v>1034974</v>
          </cell>
          <cell r="B154">
            <v>8</v>
          </cell>
        </row>
        <row r="155">
          <cell r="A155">
            <v>1034975</v>
          </cell>
          <cell r="B155">
            <v>8</v>
          </cell>
        </row>
        <row r="156">
          <cell r="A156">
            <v>1035083</v>
          </cell>
          <cell r="B156">
            <v>8</v>
          </cell>
        </row>
        <row r="157">
          <cell r="A157">
            <v>1035084</v>
          </cell>
          <cell r="B157">
            <v>8</v>
          </cell>
        </row>
        <row r="158">
          <cell r="A158">
            <v>1035085</v>
          </cell>
          <cell r="B158">
            <v>9</v>
          </cell>
        </row>
        <row r="159">
          <cell r="A159">
            <v>1035086</v>
          </cell>
          <cell r="B159">
            <v>3</v>
          </cell>
        </row>
        <row r="160">
          <cell r="A160">
            <v>1035087</v>
          </cell>
          <cell r="B160">
            <v>3</v>
          </cell>
        </row>
        <row r="161">
          <cell r="A161">
            <v>1035088</v>
          </cell>
          <cell r="B161">
            <v>8</v>
          </cell>
        </row>
        <row r="162">
          <cell r="A162">
            <v>1035089</v>
          </cell>
          <cell r="B162">
            <v>8</v>
          </cell>
        </row>
        <row r="163">
          <cell r="A163">
            <v>1035090</v>
          </cell>
          <cell r="B163">
            <v>8</v>
          </cell>
        </row>
        <row r="164">
          <cell r="A164">
            <v>1035091</v>
          </cell>
          <cell r="B164">
            <v>8</v>
          </cell>
        </row>
        <row r="165">
          <cell r="A165">
            <v>1035093</v>
          </cell>
          <cell r="B165">
            <v>8</v>
          </cell>
        </row>
        <row r="166">
          <cell r="A166">
            <v>1035094</v>
          </cell>
          <cell r="B166">
            <v>8</v>
          </cell>
        </row>
        <row r="167">
          <cell r="A167">
            <v>1035095</v>
          </cell>
          <cell r="B167">
            <v>8</v>
          </cell>
        </row>
        <row r="168">
          <cell r="A168">
            <v>1035096</v>
          </cell>
          <cell r="B168">
            <v>8</v>
          </cell>
        </row>
        <row r="169">
          <cell r="A169">
            <v>1035097</v>
          </cell>
          <cell r="B169">
            <v>8</v>
          </cell>
        </row>
        <row r="170">
          <cell r="A170">
            <v>1035098</v>
          </cell>
          <cell r="B170">
            <v>8</v>
          </cell>
        </row>
        <row r="171">
          <cell r="A171">
            <v>1035099</v>
          </cell>
          <cell r="B171">
            <v>8</v>
          </cell>
        </row>
        <row r="172">
          <cell r="A172">
            <v>1035132</v>
          </cell>
          <cell r="B172">
            <v>8</v>
          </cell>
        </row>
        <row r="173">
          <cell r="A173">
            <v>1035133</v>
          </cell>
          <cell r="B173">
            <v>8</v>
          </cell>
        </row>
        <row r="174">
          <cell r="A174">
            <v>1035134</v>
          </cell>
          <cell r="B174">
            <v>8</v>
          </cell>
        </row>
        <row r="175">
          <cell r="A175">
            <v>1035135</v>
          </cell>
          <cell r="B175">
            <v>8</v>
          </cell>
        </row>
        <row r="176">
          <cell r="A176">
            <v>1035136</v>
          </cell>
          <cell r="B176">
            <v>8</v>
          </cell>
        </row>
        <row r="177">
          <cell r="A177">
            <v>1035137</v>
          </cell>
          <cell r="B177">
            <v>8</v>
          </cell>
        </row>
        <row r="178">
          <cell r="A178">
            <v>1035138</v>
          </cell>
          <cell r="B178">
            <v>8</v>
          </cell>
        </row>
        <row r="179">
          <cell r="A179">
            <v>1035139</v>
          </cell>
          <cell r="B179">
            <v>8</v>
          </cell>
        </row>
        <row r="180">
          <cell r="A180">
            <v>1035140</v>
          </cell>
          <cell r="B180">
            <v>8</v>
          </cell>
        </row>
        <row r="181">
          <cell r="A181">
            <v>1035141</v>
          </cell>
          <cell r="B181">
            <v>8</v>
          </cell>
        </row>
        <row r="182">
          <cell r="A182">
            <v>1035142</v>
          </cell>
          <cell r="B182">
            <v>8</v>
          </cell>
        </row>
        <row r="183">
          <cell r="A183">
            <v>1035143</v>
          </cell>
          <cell r="B183">
            <v>8</v>
          </cell>
        </row>
        <row r="184">
          <cell r="A184">
            <v>1035144</v>
          </cell>
          <cell r="B184">
            <v>8</v>
          </cell>
        </row>
        <row r="185">
          <cell r="A185">
            <v>1035145</v>
          </cell>
          <cell r="B185">
            <v>8</v>
          </cell>
        </row>
        <row r="186">
          <cell r="A186">
            <v>1035146</v>
          </cell>
          <cell r="B186">
            <v>8</v>
          </cell>
        </row>
        <row r="187">
          <cell r="A187">
            <v>1035147</v>
          </cell>
          <cell r="B187">
            <v>8</v>
          </cell>
        </row>
        <row r="188">
          <cell r="A188">
            <v>1035153</v>
          </cell>
          <cell r="B188">
            <v>2</v>
          </cell>
        </row>
        <row r="189">
          <cell r="A189">
            <v>1035154</v>
          </cell>
          <cell r="B189">
            <v>2</v>
          </cell>
        </row>
        <row r="190">
          <cell r="A190">
            <v>1035157</v>
          </cell>
          <cell r="B190">
            <v>2</v>
          </cell>
        </row>
        <row r="191">
          <cell r="A191">
            <v>1035160</v>
          </cell>
          <cell r="B191">
            <v>8</v>
          </cell>
        </row>
        <row r="192">
          <cell r="A192">
            <v>1035161</v>
          </cell>
          <cell r="B192">
            <v>9</v>
          </cell>
        </row>
        <row r="193">
          <cell r="A193">
            <v>1035162</v>
          </cell>
          <cell r="B193">
            <v>8</v>
          </cell>
        </row>
        <row r="194">
          <cell r="A194">
            <v>1035165</v>
          </cell>
          <cell r="B194">
            <v>4</v>
          </cell>
        </row>
        <row r="195">
          <cell r="A195">
            <v>1035176</v>
          </cell>
          <cell r="B195">
            <v>8</v>
          </cell>
        </row>
        <row r="196">
          <cell r="A196">
            <v>1035177</v>
          </cell>
          <cell r="B196">
            <v>8</v>
          </cell>
        </row>
        <row r="197">
          <cell r="A197">
            <v>1035178</v>
          </cell>
          <cell r="B197">
            <v>8</v>
          </cell>
        </row>
        <row r="198">
          <cell r="A198">
            <v>1035179</v>
          </cell>
          <cell r="B198">
            <v>8</v>
          </cell>
        </row>
        <row r="199">
          <cell r="A199">
            <v>1035181</v>
          </cell>
          <cell r="B199">
            <v>8</v>
          </cell>
        </row>
        <row r="200">
          <cell r="A200">
            <v>1035182</v>
          </cell>
          <cell r="B200">
            <v>8</v>
          </cell>
        </row>
        <row r="201">
          <cell r="A201">
            <v>1035183</v>
          </cell>
          <cell r="B201">
            <v>8</v>
          </cell>
        </row>
        <row r="202">
          <cell r="A202">
            <v>1035184</v>
          </cell>
          <cell r="B202">
            <v>8</v>
          </cell>
        </row>
        <row r="203">
          <cell r="A203">
            <v>1035185</v>
          </cell>
          <cell r="B203">
            <v>8</v>
          </cell>
        </row>
        <row r="204">
          <cell r="A204">
            <v>1035186</v>
          </cell>
          <cell r="B204">
            <v>8</v>
          </cell>
        </row>
        <row r="205">
          <cell r="A205">
            <v>1035187</v>
          </cell>
          <cell r="B205">
            <v>8</v>
          </cell>
        </row>
        <row r="206">
          <cell r="A206">
            <v>1035188</v>
          </cell>
          <cell r="B206">
            <v>8</v>
          </cell>
        </row>
        <row r="207">
          <cell r="A207">
            <v>1035189</v>
          </cell>
          <cell r="B207">
            <v>8</v>
          </cell>
        </row>
        <row r="208">
          <cell r="A208">
            <v>1035192</v>
          </cell>
          <cell r="B208">
            <v>8</v>
          </cell>
        </row>
        <row r="209">
          <cell r="A209">
            <v>1035193</v>
          </cell>
          <cell r="B209">
            <v>8</v>
          </cell>
        </row>
        <row r="210">
          <cell r="A210">
            <v>1035194</v>
          </cell>
          <cell r="B210">
            <v>8</v>
          </cell>
        </row>
        <row r="211">
          <cell r="A211">
            <v>1035195</v>
          </cell>
          <cell r="B211">
            <v>8</v>
          </cell>
        </row>
        <row r="212">
          <cell r="A212">
            <v>1035196</v>
          </cell>
          <cell r="B212">
            <v>8</v>
          </cell>
        </row>
        <row r="213">
          <cell r="A213">
            <v>1035197</v>
          </cell>
          <cell r="B213">
            <v>8</v>
          </cell>
        </row>
        <row r="214">
          <cell r="A214">
            <v>1035203</v>
          </cell>
          <cell r="B214">
            <v>8</v>
          </cell>
        </row>
        <row r="215">
          <cell r="A215">
            <v>1035204</v>
          </cell>
          <cell r="B215">
            <v>8</v>
          </cell>
        </row>
        <row r="216">
          <cell r="A216">
            <v>1035205</v>
          </cell>
          <cell r="B216">
            <v>8</v>
          </cell>
        </row>
        <row r="217">
          <cell r="A217">
            <v>1035206</v>
          </cell>
          <cell r="B217">
            <v>8</v>
          </cell>
        </row>
        <row r="218">
          <cell r="A218">
            <v>1035207</v>
          </cell>
          <cell r="B218">
            <v>8</v>
          </cell>
        </row>
        <row r="219">
          <cell r="A219">
            <v>1035208</v>
          </cell>
          <cell r="B219">
            <v>8</v>
          </cell>
        </row>
        <row r="220">
          <cell r="A220">
            <v>1035209</v>
          </cell>
          <cell r="B220">
            <v>8</v>
          </cell>
        </row>
        <row r="221">
          <cell r="A221">
            <v>1035210</v>
          </cell>
          <cell r="B221">
            <v>8</v>
          </cell>
        </row>
        <row r="222">
          <cell r="A222">
            <v>1035211</v>
          </cell>
          <cell r="B222">
            <v>8</v>
          </cell>
        </row>
        <row r="223">
          <cell r="A223">
            <v>1035212</v>
          </cell>
          <cell r="B223">
            <v>8</v>
          </cell>
        </row>
        <row r="224">
          <cell r="A224">
            <v>1035213</v>
          </cell>
          <cell r="B224">
            <v>8</v>
          </cell>
        </row>
        <row r="225">
          <cell r="A225">
            <v>1035214</v>
          </cell>
          <cell r="B225">
            <v>8</v>
          </cell>
        </row>
        <row r="226">
          <cell r="A226">
            <v>1035218</v>
          </cell>
          <cell r="B226">
            <v>9</v>
          </cell>
        </row>
        <row r="227">
          <cell r="A227">
            <v>1035219</v>
          </cell>
          <cell r="B227">
            <v>8</v>
          </cell>
        </row>
        <row r="228">
          <cell r="A228">
            <v>1035220</v>
          </cell>
          <cell r="B228">
            <v>8</v>
          </cell>
        </row>
        <row r="229">
          <cell r="A229">
            <v>1035222</v>
          </cell>
          <cell r="B229">
            <v>8</v>
          </cell>
        </row>
        <row r="230">
          <cell r="A230">
            <v>1035223</v>
          </cell>
          <cell r="B230">
            <v>4</v>
          </cell>
        </row>
        <row r="231">
          <cell r="A231">
            <v>1035224</v>
          </cell>
          <cell r="B231">
            <v>8</v>
          </cell>
        </row>
        <row r="232">
          <cell r="A232">
            <v>1035233</v>
          </cell>
          <cell r="B232">
            <v>8</v>
          </cell>
        </row>
        <row r="233">
          <cell r="A233">
            <v>1035253</v>
          </cell>
          <cell r="B233">
            <v>8</v>
          </cell>
        </row>
        <row r="234">
          <cell r="A234">
            <v>1035261</v>
          </cell>
          <cell r="B234">
            <v>8</v>
          </cell>
        </row>
        <row r="235">
          <cell r="A235">
            <v>1035262</v>
          </cell>
          <cell r="B235">
            <v>8</v>
          </cell>
        </row>
        <row r="236">
          <cell r="A236">
            <v>1035263</v>
          </cell>
          <cell r="B236">
            <v>8</v>
          </cell>
        </row>
        <row r="237">
          <cell r="A237">
            <v>1035264</v>
          </cell>
          <cell r="B237">
            <v>8</v>
          </cell>
        </row>
        <row r="238">
          <cell r="A238">
            <v>1035265</v>
          </cell>
          <cell r="B238">
            <v>8</v>
          </cell>
        </row>
        <row r="239">
          <cell r="A239">
            <v>1035266</v>
          </cell>
          <cell r="B239">
            <v>8</v>
          </cell>
        </row>
        <row r="240">
          <cell r="A240">
            <v>1035267</v>
          </cell>
          <cell r="B240">
            <v>8</v>
          </cell>
        </row>
        <row r="241">
          <cell r="A241">
            <v>1035268</v>
          </cell>
          <cell r="B241">
            <v>1</v>
          </cell>
        </row>
        <row r="242">
          <cell r="A242">
            <v>1035269</v>
          </cell>
          <cell r="B242">
            <v>8</v>
          </cell>
        </row>
        <row r="243">
          <cell r="A243">
            <v>1035270</v>
          </cell>
          <cell r="B243">
            <v>8</v>
          </cell>
        </row>
        <row r="244">
          <cell r="A244">
            <v>1035271</v>
          </cell>
          <cell r="B244">
            <v>8</v>
          </cell>
        </row>
        <row r="245">
          <cell r="A245">
            <v>1035272</v>
          </cell>
          <cell r="B245">
            <v>8</v>
          </cell>
        </row>
        <row r="246">
          <cell r="A246">
            <v>1035273</v>
          </cell>
          <cell r="B246">
            <v>2</v>
          </cell>
        </row>
        <row r="247">
          <cell r="A247">
            <v>1035274</v>
          </cell>
          <cell r="B247">
            <v>2</v>
          </cell>
        </row>
        <row r="248">
          <cell r="A248">
            <v>1035275</v>
          </cell>
          <cell r="B248">
            <v>8</v>
          </cell>
        </row>
        <row r="249">
          <cell r="A249">
            <v>1035276</v>
          </cell>
          <cell r="B249">
            <v>8</v>
          </cell>
        </row>
        <row r="250">
          <cell r="A250">
            <v>1035277</v>
          </cell>
          <cell r="B250">
            <v>8</v>
          </cell>
        </row>
        <row r="251">
          <cell r="A251">
            <v>1035278</v>
          </cell>
          <cell r="B251">
            <v>1</v>
          </cell>
        </row>
        <row r="252">
          <cell r="A252">
            <v>1035279</v>
          </cell>
          <cell r="B252">
            <v>1</v>
          </cell>
        </row>
        <row r="253">
          <cell r="A253">
            <v>1035280</v>
          </cell>
          <cell r="B253">
            <v>8</v>
          </cell>
        </row>
        <row r="254">
          <cell r="A254">
            <v>1035281</v>
          </cell>
          <cell r="B254">
            <v>8</v>
          </cell>
        </row>
        <row r="255">
          <cell r="A255">
            <v>1035282</v>
          </cell>
          <cell r="B255">
            <v>8</v>
          </cell>
        </row>
        <row r="256">
          <cell r="A256">
            <v>1035344</v>
          </cell>
          <cell r="B256">
            <v>8</v>
          </cell>
        </row>
        <row r="257">
          <cell r="A257">
            <v>1035345</v>
          </cell>
          <cell r="B257">
            <v>8</v>
          </cell>
        </row>
        <row r="258">
          <cell r="A258">
            <v>1035346</v>
          </cell>
          <cell r="B258">
            <v>8</v>
          </cell>
        </row>
        <row r="259">
          <cell r="A259">
            <v>1035347</v>
          </cell>
          <cell r="B259">
            <v>8</v>
          </cell>
        </row>
        <row r="260">
          <cell r="A260">
            <v>1035349</v>
          </cell>
          <cell r="B260">
            <v>8</v>
          </cell>
        </row>
        <row r="261">
          <cell r="A261">
            <v>1035350</v>
          </cell>
          <cell r="B261">
            <v>8</v>
          </cell>
        </row>
        <row r="262">
          <cell r="A262">
            <v>1035355</v>
          </cell>
          <cell r="B262">
            <v>8</v>
          </cell>
        </row>
        <row r="263">
          <cell r="A263">
            <v>1035357</v>
          </cell>
          <cell r="B263">
            <v>8</v>
          </cell>
        </row>
        <row r="264">
          <cell r="A264">
            <v>1035358</v>
          </cell>
          <cell r="B264">
            <v>8</v>
          </cell>
        </row>
        <row r="265">
          <cell r="A265">
            <v>1035378</v>
          </cell>
          <cell r="B265">
            <v>8</v>
          </cell>
        </row>
        <row r="266">
          <cell r="A266">
            <v>1035379</v>
          </cell>
          <cell r="B266">
            <v>8</v>
          </cell>
        </row>
        <row r="267">
          <cell r="A267">
            <v>1035388</v>
          </cell>
          <cell r="B267">
            <v>1</v>
          </cell>
        </row>
        <row r="268">
          <cell r="A268">
            <v>1035389</v>
          </cell>
          <cell r="B268">
            <v>1</v>
          </cell>
        </row>
        <row r="269">
          <cell r="A269">
            <v>1035391</v>
          </cell>
          <cell r="B269">
            <v>8</v>
          </cell>
        </row>
        <row r="270">
          <cell r="A270">
            <v>1035392</v>
          </cell>
          <cell r="B270">
            <v>8</v>
          </cell>
        </row>
        <row r="271">
          <cell r="A271">
            <v>1035393</v>
          </cell>
          <cell r="B271">
            <v>8</v>
          </cell>
        </row>
        <row r="272">
          <cell r="A272">
            <v>1035394</v>
          </cell>
          <cell r="B272">
            <v>8</v>
          </cell>
        </row>
        <row r="273">
          <cell r="A273">
            <v>1035562</v>
          </cell>
          <cell r="B273">
            <v>8</v>
          </cell>
        </row>
        <row r="274">
          <cell r="A274">
            <v>1035566</v>
          </cell>
          <cell r="B274">
            <v>8</v>
          </cell>
        </row>
        <row r="275">
          <cell r="A275">
            <v>1035570</v>
          </cell>
          <cell r="B275">
            <v>1</v>
          </cell>
        </row>
        <row r="276">
          <cell r="A276">
            <v>1035589</v>
          </cell>
          <cell r="B276">
            <v>8</v>
          </cell>
        </row>
        <row r="277">
          <cell r="A277">
            <v>1035590</v>
          </cell>
          <cell r="B277">
            <v>8</v>
          </cell>
        </row>
        <row r="278">
          <cell r="A278">
            <v>1035591</v>
          </cell>
          <cell r="B278">
            <v>8</v>
          </cell>
        </row>
        <row r="279">
          <cell r="A279">
            <v>1035592</v>
          </cell>
          <cell r="B279">
            <v>1</v>
          </cell>
        </row>
        <row r="280">
          <cell r="A280">
            <v>1035593</v>
          </cell>
          <cell r="B280">
            <v>1</v>
          </cell>
        </row>
        <row r="281">
          <cell r="A281">
            <v>1035606</v>
          </cell>
          <cell r="B281">
            <v>8</v>
          </cell>
        </row>
        <row r="282">
          <cell r="A282">
            <v>1035677</v>
          </cell>
          <cell r="B282">
            <v>8</v>
          </cell>
        </row>
        <row r="283">
          <cell r="A283">
            <v>1035717</v>
          </cell>
          <cell r="B283">
            <v>9</v>
          </cell>
        </row>
        <row r="284">
          <cell r="A284">
            <v>1035752</v>
          </cell>
          <cell r="B284">
            <v>8</v>
          </cell>
        </row>
        <row r="285">
          <cell r="A285">
            <v>1035762</v>
          </cell>
          <cell r="B285">
            <v>8</v>
          </cell>
        </row>
        <row r="286">
          <cell r="A286">
            <v>1035828</v>
          </cell>
          <cell r="B286">
            <v>8</v>
          </cell>
        </row>
        <row r="287">
          <cell r="A287">
            <v>1035829</v>
          </cell>
          <cell r="B287">
            <v>8</v>
          </cell>
        </row>
        <row r="288">
          <cell r="A288">
            <v>1035830</v>
          </cell>
          <cell r="B288">
            <v>8</v>
          </cell>
        </row>
        <row r="289">
          <cell r="A289">
            <v>1035831</v>
          </cell>
          <cell r="B289">
            <v>8</v>
          </cell>
        </row>
        <row r="290">
          <cell r="A290">
            <v>1035832</v>
          </cell>
          <cell r="B290">
            <v>8</v>
          </cell>
        </row>
        <row r="291">
          <cell r="A291">
            <v>1035835</v>
          </cell>
          <cell r="B291">
            <v>8</v>
          </cell>
        </row>
        <row r="292">
          <cell r="A292">
            <v>1035836</v>
          </cell>
          <cell r="B292">
            <v>8</v>
          </cell>
        </row>
        <row r="293">
          <cell r="A293">
            <v>1035837</v>
          </cell>
          <cell r="B293">
            <v>8</v>
          </cell>
        </row>
        <row r="294">
          <cell r="A294">
            <v>1035838</v>
          </cell>
          <cell r="B294">
            <v>8</v>
          </cell>
        </row>
        <row r="295">
          <cell r="A295">
            <v>1035839</v>
          </cell>
          <cell r="B295">
            <v>8</v>
          </cell>
        </row>
        <row r="296">
          <cell r="A296">
            <v>1035840</v>
          </cell>
          <cell r="B296">
            <v>8</v>
          </cell>
        </row>
        <row r="297">
          <cell r="A297">
            <v>1035841</v>
          </cell>
          <cell r="B297">
            <v>8</v>
          </cell>
        </row>
        <row r="298">
          <cell r="A298">
            <v>1035842</v>
          </cell>
          <cell r="B298">
            <v>8</v>
          </cell>
        </row>
        <row r="299">
          <cell r="A299">
            <v>1035844</v>
          </cell>
          <cell r="B299">
            <v>8</v>
          </cell>
        </row>
        <row r="300">
          <cell r="A300">
            <v>1035845</v>
          </cell>
          <cell r="B300">
            <v>8</v>
          </cell>
        </row>
        <row r="301">
          <cell r="A301">
            <v>1035846</v>
          </cell>
          <cell r="B301">
            <v>8</v>
          </cell>
        </row>
        <row r="302">
          <cell r="A302">
            <v>1035847</v>
          </cell>
          <cell r="B302">
            <v>8</v>
          </cell>
        </row>
        <row r="303">
          <cell r="A303">
            <v>1035848</v>
          </cell>
          <cell r="B303">
            <v>8</v>
          </cell>
        </row>
        <row r="304">
          <cell r="A304">
            <v>1035849</v>
          </cell>
          <cell r="B304">
            <v>8</v>
          </cell>
        </row>
        <row r="305">
          <cell r="A305">
            <v>1035850</v>
          </cell>
          <cell r="B305">
            <v>8</v>
          </cell>
        </row>
        <row r="306">
          <cell r="A306">
            <v>1035851</v>
          </cell>
          <cell r="B306">
            <v>8</v>
          </cell>
        </row>
        <row r="307">
          <cell r="A307">
            <v>1035852</v>
          </cell>
          <cell r="B307">
            <v>8</v>
          </cell>
        </row>
        <row r="308">
          <cell r="A308">
            <v>1035853</v>
          </cell>
          <cell r="B308">
            <v>8</v>
          </cell>
        </row>
        <row r="309">
          <cell r="A309">
            <v>1035855</v>
          </cell>
          <cell r="B309">
            <v>8</v>
          </cell>
        </row>
        <row r="310">
          <cell r="A310">
            <v>1035856</v>
          </cell>
          <cell r="B310">
            <v>8</v>
          </cell>
        </row>
        <row r="311">
          <cell r="A311">
            <v>1035860</v>
          </cell>
          <cell r="B311">
            <v>8</v>
          </cell>
        </row>
        <row r="312">
          <cell r="A312">
            <v>1035876</v>
          </cell>
          <cell r="B312">
            <v>8</v>
          </cell>
        </row>
        <row r="313">
          <cell r="A313">
            <v>1035879</v>
          </cell>
          <cell r="B313">
            <v>8</v>
          </cell>
        </row>
        <row r="314">
          <cell r="A314">
            <v>1035880</v>
          </cell>
          <cell r="B314">
            <v>3</v>
          </cell>
        </row>
        <row r="315">
          <cell r="A315">
            <v>1035885</v>
          </cell>
          <cell r="B315">
            <v>8</v>
          </cell>
        </row>
        <row r="316">
          <cell r="A316">
            <v>1035891</v>
          </cell>
          <cell r="B316">
            <v>8</v>
          </cell>
        </row>
        <row r="317">
          <cell r="A317">
            <v>1035928</v>
          </cell>
          <cell r="B317">
            <v>9</v>
          </cell>
        </row>
        <row r="318">
          <cell r="A318">
            <v>1036060</v>
          </cell>
          <cell r="B318">
            <v>9</v>
          </cell>
        </row>
        <row r="319">
          <cell r="A319">
            <v>1036061</v>
          </cell>
          <cell r="B319">
            <v>9</v>
          </cell>
        </row>
        <row r="320">
          <cell r="A320">
            <v>1036108</v>
          </cell>
          <cell r="B320">
            <v>8</v>
          </cell>
        </row>
        <row r="321">
          <cell r="A321">
            <v>1036140</v>
          </cell>
          <cell r="B321">
            <v>1</v>
          </cell>
        </row>
        <row r="322">
          <cell r="A322">
            <v>1036148</v>
          </cell>
          <cell r="B322">
            <v>9</v>
          </cell>
        </row>
        <row r="323">
          <cell r="A323">
            <v>1036149</v>
          </cell>
          <cell r="B323">
            <v>9</v>
          </cell>
        </row>
        <row r="324">
          <cell r="A324">
            <v>1036150</v>
          </cell>
          <cell r="B324">
            <v>9</v>
          </cell>
        </row>
        <row r="325">
          <cell r="A325">
            <v>1036151</v>
          </cell>
          <cell r="B325">
            <v>8</v>
          </cell>
        </row>
        <row r="326">
          <cell r="A326">
            <v>1036152</v>
          </cell>
          <cell r="B326">
            <v>9</v>
          </cell>
        </row>
        <row r="327">
          <cell r="A327">
            <v>1036153</v>
          </cell>
          <cell r="B327">
            <v>9</v>
          </cell>
        </row>
        <row r="328">
          <cell r="A328">
            <v>1036154</v>
          </cell>
          <cell r="B328">
            <v>9</v>
          </cell>
        </row>
        <row r="329">
          <cell r="A329">
            <v>1036155</v>
          </cell>
          <cell r="B329">
            <v>9</v>
          </cell>
        </row>
        <row r="330">
          <cell r="A330">
            <v>1036156</v>
          </cell>
          <cell r="B330">
            <v>8</v>
          </cell>
        </row>
        <row r="331">
          <cell r="A331">
            <v>1036166</v>
          </cell>
          <cell r="B331">
            <v>9</v>
          </cell>
        </row>
        <row r="332">
          <cell r="A332">
            <v>1036167</v>
          </cell>
          <cell r="B332">
            <v>9</v>
          </cell>
        </row>
        <row r="333">
          <cell r="A333">
            <v>1036170</v>
          </cell>
          <cell r="B333">
            <v>9</v>
          </cell>
        </row>
        <row r="334">
          <cell r="A334">
            <v>1036171</v>
          </cell>
          <cell r="B334">
            <v>9</v>
          </cell>
        </row>
        <row r="335">
          <cell r="A335">
            <v>1036172</v>
          </cell>
          <cell r="B335">
            <v>9</v>
          </cell>
        </row>
        <row r="336">
          <cell r="A336">
            <v>1036173</v>
          </cell>
          <cell r="B336">
            <v>8</v>
          </cell>
        </row>
        <row r="337">
          <cell r="A337">
            <v>1036174</v>
          </cell>
          <cell r="B337">
            <v>9</v>
          </cell>
        </row>
        <row r="338">
          <cell r="A338">
            <v>1036175</v>
          </cell>
          <cell r="B338">
            <v>9</v>
          </cell>
        </row>
        <row r="339">
          <cell r="A339">
            <v>1036176</v>
          </cell>
          <cell r="B339">
            <v>9</v>
          </cell>
        </row>
        <row r="340">
          <cell r="A340">
            <v>1036177</v>
          </cell>
          <cell r="B340">
            <v>9</v>
          </cell>
        </row>
        <row r="341">
          <cell r="A341">
            <v>1036178</v>
          </cell>
          <cell r="B341">
            <v>9</v>
          </cell>
        </row>
        <row r="342">
          <cell r="A342">
            <v>1036179</v>
          </cell>
          <cell r="B342">
            <v>9</v>
          </cell>
        </row>
        <row r="343">
          <cell r="A343">
            <v>1036372</v>
          </cell>
          <cell r="B343">
            <v>8</v>
          </cell>
        </row>
        <row r="344">
          <cell r="A344">
            <v>1036373</v>
          </cell>
          <cell r="B344">
            <v>8</v>
          </cell>
        </row>
        <row r="345">
          <cell r="A345">
            <v>1036569</v>
          </cell>
          <cell r="B345">
            <v>9</v>
          </cell>
        </row>
        <row r="346">
          <cell r="A346">
            <v>1036571</v>
          </cell>
          <cell r="B346">
            <v>9</v>
          </cell>
        </row>
        <row r="347">
          <cell r="A347">
            <v>1036572</v>
          </cell>
          <cell r="B347">
            <v>9</v>
          </cell>
        </row>
        <row r="348">
          <cell r="A348">
            <v>1036573</v>
          </cell>
          <cell r="B348">
            <v>9</v>
          </cell>
        </row>
        <row r="349">
          <cell r="A349">
            <v>1036574</v>
          </cell>
          <cell r="B349">
            <v>2</v>
          </cell>
        </row>
        <row r="350">
          <cell r="A350">
            <v>1036575</v>
          </cell>
          <cell r="B350">
            <v>3</v>
          </cell>
        </row>
        <row r="351">
          <cell r="A351">
            <v>1036576</v>
          </cell>
          <cell r="B351">
            <v>8</v>
          </cell>
        </row>
        <row r="352">
          <cell r="A352">
            <v>1036577</v>
          </cell>
          <cell r="B352">
            <v>8</v>
          </cell>
        </row>
        <row r="353">
          <cell r="A353">
            <v>1036578</v>
          </cell>
          <cell r="B353">
            <v>9</v>
          </cell>
        </row>
        <row r="354">
          <cell r="A354">
            <v>1036579</v>
          </cell>
          <cell r="B354">
            <v>9</v>
          </cell>
        </row>
        <row r="355">
          <cell r="A355">
            <v>1036580</v>
          </cell>
          <cell r="B355">
            <v>9</v>
          </cell>
        </row>
        <row r="356">
          <cell r="A356">
            <v>1036581</v>
          </cell>
          <cell r="B356">
            <v>9</v>
          </cell>
        </row>
        <row r="357">
          <cell r="A357">
            <v>1036582</v>
          </cell>
          <cell r="B357">
            <v>9</v>
          </cell>
        </row>
        <row r="358">
          <cell r="A358">
            <v>1036583</v>
          </cell>
          <cell r="B358">
            <v>9</v>
          </cell>
        </row>
        <row r="359">
          <cell r="A359">
            <v>1036584</v>
          </cell>
          <cell r="B359">
            <v>2</v>
          </cell>
        </row>
        <row r="360">
          <cell r="A360">
            <v>1036615</v>
          </cell>
          <cell r="B360">
            <v>1</v>
          </cell>
        </row>
        <row r="361">
          <cell r="A361">
            <v>1036616</v>
          </cell>
          <cell r="B361">
            <v>1</v>
          </cell>
        </row>
        <row r="362">
          <cell r="A362">
            <v>1036617</v>
          </cell>
          <cell r="B362">
            <v>1</v>
          </cell>
        </row>
        <row r="363">
          <cell r="A363">
            <v>1036618</v>
          </cell>
          <cell r="B363">
            <v>1</v>
          </cell>
        </row>
        <row r="364">
          <cell r="A364">
            <v>1036619</v>
          </cell>
          <cell r="B364">
            <v>1</v>
          </cell>
        </row>
        <row r="365">
          <cell r="A365">
            <v>1036620</v>
          </cell>
          <cell r="B365">
            <v>1</v>
          </cell>
        </row>
        <row r="366">
          <cell r="A366">
            <v>1036621</v>
          </cell>
          <cell r="B366">
            <v>1</v>
          </cell>
        </row>
        <row r="367">
          <cell r="A367">
            <v>1036622</v>
          </cell>
          <cell r="B367">
            <v>1</v>
          </cell>
        </row>
        <row r="368">
          <cell r="A368">
            <v>1036623</v>
          </cell>
          <cell r="B368">
            <v>1</v>
          </cell>
        </row>
        <row r="369">
          <cell r="A369">
            <v>1036624</v>
          </cell>
          <cell r="B369">
            <v>1</v>
          </cell>
        </row>
        <row r="370">
          <cell r="A370">
            <v>1036625</v>
          </cell>
          <cell r="B370">
            <v>1</v>
          </cell>
        </row>
        <row r="371">
          <cell r="A371">
            <v>1036626</v>
          </cell>
          <cell r="B371">
            <v>1</v>
          </cell>
        </row>
        <row r="372">
          <cell r="A372">
            <v>1036627</v>
          </cell>
          <cell r="B372">
            <v>1</v>
          </cell>
        </row>
        <row r="373">
          <cell r="A373">
            <v>1036628</v>
          </cell>
          <cell r="B373">
            <v>1</v>
          </cell>
        </row>
        <row r="374">
          <cell r="A374">
            <v>1036629</v>
          </cell>
          <cell r="B374">
            <v>3</v>
          </cell>
        </row>
        <row r="375">
          <cell r="A375">
            <v>1036630</v>
          </cell>
          <cell r="B375">
            <v>3</v>
          </cell>
        </row>
        <row r="376">
          <cell r="A376">
            <v>1036631</v>
          </cell>
          <cell r="B376">
            <v>4</v>
          </cell>
        </row>
        <row r="377">
          <cell r="A377">
            <v>1036632</v>
          </cell>
          <cell r="B377">
            <v>1</v>
          </cell>
        </row>
        <row r="378">
          <cell r="A378">
            <v>1036633</v>
          </cell>
          <cell r="B378">
            <v>1</v>
          </cell>
        </row>
        <row r="379">
          <cell r="A379">
            <v>1036634</v>
          </cell>
          <cell r="B379">
            <v>1</v>
          </cell>
        </row>
        <row r="380">
          <cell r="A380">
            <v>1036635</v>
          </cell>
          <cell r="B380">
            <v>1</v>
          </cell>
        </row>
        <row r="381">
          <cell r="A381">
            <v>1036636</v>
          </cell>
          <cell r="B381">
            <v>1</v>
          </cell>
        </row>
        <row r="382">
          <cell r="A382">
            <v>1036637</v>
          </cell>
          <cell r="B382">
            <v>1</v>
          </cell>
        </row>
        <row r="383">
          <cell r="A383">
            <v>1036638</v>
          </cell>
          <cell r="B383">
            <v>1</v>
          </cell>
        </row>
        <row r="384">
          <cell r="A384">
            <v>1036639</v>
          </cell>
          <cell r="B384">
            <v>1</v>
          </cell>
        </row>
        <row r="385">
          <cell r="A385">
            <v>1036640</v>
          </cell>
          <cell r="B385">
            <v>1</v>
          </cell>
        </row>
        <row r="386">
          <cell r="A386">
            <v>1036641</v>
          </cell>
          <cell r="B386">
            <v>1</v>
          </cell>
        </row>
        <row r="387">
          <cell r="A387">
            <v>1036642</v>
          </cell>
          <cell r="B387">
            <v>2</v>
          </cell>
        </row>
        <row r="388">
          <cell r="A388">
            <v>1036643</v>
          </cell>
          <cell r="B388">
            <v>4</v>
          </cell>
        </row>
        <row r="389">
          <cell r="A389">
            <v>1036644</v>
          </cell>
          <cell r="B389">
            <v>2</v>
          </cell>
        </row>
        <row r="390">
          <cell r="A390">
            <v>1036645</v>
          </cell>
          <cell r="B390">
            <v>1</v>
          </cell>
        </row>
        <row r="391">
          <cell r="A391">
            <v>1036646</v>
          </cell>
          <cell r="B391">
            <v>1</v>
          </cell>
        </row>
        <row r="392">
          <cell r="A392">
            <v>1036647</v>
          </cell>
          <cell r="B392">
            <v>1</v>
          </cell>
        </row>
        <row r="393">
          <cell r="A393">
            <v>1036648</v>
          </cell>
          <cell r="B393">
            <v>1</v>
          </cell>
        </row>
        <row r="394">
          <cell r="A394">
            <v>1036756</v>
          </cell>
          <cell r="B394">
            <v>1</v>
          </cell>
        </row>
        <row r="395">
          <cell r="A395">
            <v>1036757</v>
          </cell>
          <cell r="B395">
            <v>1</v>
          </cell>
        </row>
        <row r="396">
          <cell r="A396">
            <v>1036765</v>
          </cell>
          <cell r="B396">
            <v>2</v>
          </cell>
        </row>
        <row r="397">
          <cell r="A397">
            <v>1036766</v>
          </cell>
          <cell r="B397">
            <v>3</v>
          </cell>
        </row>
        <row r="398">
          <cell r="A398">
            <v>1036767</v>
          </cell>
          <cell r="B398">
            <v>8</v>
          </cell>
        </row>
        <row r="399">
          <cell r="A399">
            <v>1036768</v>
          </cell>
          <cell r="B399">
            <v>8</v>
          </cell>
        </row>
        <row r="400">
          <cell r="A400">
            <v>1036769</v>
          </cell>
          <cell r="B400">
            <v>2</v>
          </cell>
        </row>
        <row r="401">
          <cell r="A401">
            <v>1036770</v>
          </cell>
          <cell r="B401">
            <v>2</v>
          </cell>
        </row>
        <row r="402">
          <cell r="A402">
            <v>1036771</v>
          </cell>
          <cell r="B402">
            <v>1</v>
          </cell>
        </row>
        <row r="403">
          <cell r="A403">
            <v>1036772</v>
          </cell>
          <cell r="B403">
            <v>3</v>
          </cell>
        </row>
        <row r="404">
          <cell r="A404">
            <v>1036773</v>
          </cell>
          <cell r="B404">
            <v>2</v>
          </cell>
        </row>
        <row r="405">
          <cell r="A405">
            <v>1036777</v>
          </cell>
          <cell r="B405">
            <v>1</v>
          </cell>
        </row>
        <row r="406">
          <cell r="A406">
            <v>1036778</v>
          </cell>
          <cell r="B406">
            <v>8</v>
          </cell>
        </row>
        <row r="407">
          <cell r="A407">
            <v>1036779</v>
          </cell>
          <cell r="B407">
            <v>2</v>
          </cell>
        </row>
        <row r="408">
          <cell r="A408">
            <v>1036784</v>
          </cell>
          <cell r="B408">
            <v>3</v>
          </cell>
        </row>
        <row r="409">
          <cell r="A409">
            <v>1036785</v>
          </cell>
          <cell r="B409">
            <v>4</v>
          </cell>
        </row>
        <row r="410">
          <cell r="A410">
            <v>1036786</v>
          </cell>
          <cell r="B410">
            <v>1</v>
          </cell>
        </row>
        <row r="411">
          <cell r="A411">
            <v>1036787</v>
          </cell>
          <cell r="B411">
            <v>2</v>
          </cell>
        </row>
        <row r="412">
          <cell r="A412">
            <v>1036800</v>
          </cell>
          <cell r="B412">
            <v>1</v>
          </cell>
        </row>
        <row r="413">
          <cell r="A413">
            <v>1036802</v>
          </cell>
          <cell r="B413">
            <v>8</v>
          </cell>
        </row>
        <row r="414">
          <cell r="A414">
            <v>1036819</v>
          </cell>
          <cell r="B414">
            <v>4</v>
          </cell>
        </row>
        <row r="415">
          <cell r="A415">
            <v>1036820</v>
          </cell>
          <cell r="B415">
            <v>3</v>
          </cell>
        </row>
        <row r="416">
          <cell r="A416">
            <v>1036821</v>
          </cell>
          <cell r="B416">
            <v>3</v>
          </cell>
        </row>
        <row r="417">
          <cell r="A417">
            <v>1036822</v>
          </cell>
          <cell r="B417">
            <v>4</v>
          </cell>
        </row>
        <row r="418">
          <cell r="A418">
            <v>1036823</v>
          </cell>
          <cell r="B418">
            <v>2</v>
          </cell>
        </row>
        <row r="419">
          <cell r="A419">
            <v>1036827</v>
          </cell>
          <cell r="B419">
            <v>8</v>
          </cell>
        </row>
        <row r="420">
          <cell r="A420">
            <v>1036828</v>
          </cell>
          <cell r="B420">
            <v>8</v>
          </cell>
        </row>
        <row r="421">
          <cell r="A421">
            <v>1036829</v>
          </cell>
          <cell r="B421">
            <v>3</v>
          </cell>
        </row>
        <row r="422">
          <cell r="A422">
            <v>1036831</v>
          </cell>
          <cell r="B422">
            <v>3</v>
          </cell>
        </row>
        <row r="423">
          <cell r="A423">
            <v>1036832</v>
          </cell>
          <cell r="B423">
            <v>8</v>
          </cell>
        </row>
        <row r="424">
          <cell r="A424">
            <v>1036833</v>
          </cell>
          <cell r="B424">
            <v>1</v>
          </cell>
        </row>
        <row r="425">
          <cell r="A425">
            <v>1036834</v>
          </cell>
          <cell r="B425">
            <v>4</v>
          </cell>
        </row>
        <row r="426">
          <cell r="A426">
            <v>1036835</v>
          </cell>
          <cell r="B426">
            <v>3</v>
          </cell>
        </row>
        <row r="427">
          <cell r="A427">
            <v>1036837</v>
          </cell>
          <cell r="B427">
            <v>3</v>
          </cell>
        </row>
        <row r="428">
          <cell r="A428">
            <v>1036838</v>
          </cell>
          <cell r="B428">
            <v>1</v>
          </cell>
        </row>
        <row r="429">
          <cell r="A429">
            <v>1036839</v>
          </cell>
          <cell r="B429">
            <v>1</v>
          </cell>
        </row>
        <row r="430">
          <cell r="A430">
            <v>1036840</v>
          </cell>
          <cell r="B430">
            <v>4</v>
          </cell>
        </row>
        <row r="431">
          <cell r="A431">
            <v>1036844</v>
          </cell>
          <cell r="B431">
            <v>1</v>
          </cell>
        </row>
        <row r="432">
          <cell r="A432">
            <v>1036845</v>
          </cell>
          <cell r="B432">
            <v>4</v>
          </cell>
        </row>
        <row r="433">
          <cell r="A433">
            <v>1036846</v>
          </cell>
          <cell r="B433">
            <v>8</v>
          </cell>
        </row>
        <row r="434">
          <cell r="A434">
            <v>1036847</v>
          </cell>
          <cell r="B434">
            <v>2</v>
          </cell>
        </row>
        <row r="435">
          <cell r="A435">
            <v>1036848</v>
          </cell>
          <cell r="B435">
            <v>2</v>
          </cell>
        </row>
        <row r="436">
          <cell r="A436">
            <v>1036849</v>
          </cell>
          <cell r="B436">
            <v>8</v>
          </cell>
        </row>
        <row r="437">
          <cell r="A437">
            <v>1036850</v>
          </cell>
          <cell r="B437">
            <v>8</v>
          </cell>
        </row>
        <row r="438">
          <cell r="A438">
            <v>1036851</v>
          </cell>
          <cell r="B438">
            <v>8</v>
          </cell>
        </row>
        <row r="439">
          <cell r="A439">
            <v>1037196</v>
          </cell>
          <cell r="B439">
            <v>1</v>
          </cell>
        </row>
        <row r="440">
          <cell r="A440">
            <v>1037197</v>
          </cell>
          <cell r="B440">
            <v>1</v>
          </cell>
        </row>
        <row r="441">
          <cell r="A441">
            <v>1037198</v>
          </cell>
          <cell r="B441">
            <v>2</v>
          </cell>
        </row>
        <row r="442">
          <cell r="A442">
            <v>1037199</v>
          </cell>
          <cell r="B442">
            <v>2</v>
          </cell>
        </row>
        <row r="443">
          <cell r="A443">
            <v>1037245</v>
          </cell>
          <cell r="B443">
            <v>8</v>
          </cell>
        </row>
        <row r="444">
          <cell r="A444">
            <v>1037246</v>
          </cell>
          <cell r="B444">
            <v>8</v>
          </cell>
        </row>
        <row r="445">
          <cell r="A445">
            <v>1037337</v>
          </cell>
          <cell r="B445">
            <v>1</v>
          </cell>
        </row>
        <row r="446">
          <cell r="A446">
            <v>1037338</v>
          </cell>
          <cell r="B446">
            <v>1</v>
          </cell>
        </row>
        <row r="447">
          <cell r="A447">
            <v>1037366</v>
          </cell>
          <cell r="B447">
            <v>8</v>
          </cell>
        </row>
        <row r="448">
          <cell r="A448">
            <v>1037367</v>
          </cell>
          <cell r="B448">
            <v>8</v>
          </cell>
        </row>
        <row r="449">
          <cell r="A449">
            <v>1037368</v>
          </cell>
          <cell r="B449">
            <v>8</v>
          </cell>
        </row>
        <row r="450">
          <cell r="A450">
            <v>1037369</v>
          </cell>
          <cell r="B450">
            <v>8</v>
          </cell>
        </row>
        <row r="451">
          <cell r="A451">
            <v>1037377</v>
          </cell>
          <cell r="B451">
            <v>8</v>
          </cell>
        </row>
        <row r="452">
          <cell r="A452">
            <v>1037378</v>
          </cell>
          <cell r="B452">
            <v>8</v>
          </cell>
        </row>
        <row r="453">
          <cell r="A453">
            <v>1037379</v>
          </cell>
          <cell r="B453">
            <v>8</v>
          </cell>
        </row>
        <row r="454">
          <cell r="A454">
            <v>1037380</v>
          </cell>
          <cell r="B454">
            <v>8</v>
          </cell>
        </row>
        <row r="455">
          <cell r="A455">
            <v>1037381</v>
          </cell>
          <cell r="B455">
            <v>4</v>
          </cell>
        </row>
        <row r="456">
          <cell r="A456">
            <v>1037382</v>
          </cell>
          <cell r="B456">
            <v>3</v>
          </cell>
        </row>
        <row r="457">
          <cell r="A457">
            <v>1037383</v>
          </cell>
          <cell r="B457">
            <v>2</v>
          </cell>
        </row>
        <row r="458">
          <cell r="A458">
            <v>1037384</v>
          </cell>
          <cell r="B458">
            <v>3</v>
          </cell>
        </row>
        <row r="459">
          <cell r="A459">
            <v>1037385</v>
          </cell>
          <cell r="B459">
            <v>4</v>
          </cell>
        </row>
        <row r="460">
          <cell r="A460">
            <v>1037386</v>
          </cell>
          <cell r="B460">
            <v>2</v>
          </cell>
        </row>
        <row r="461">
          <cell r="A461">
            <v>1037387</v>
          </cell>
          <cell r="B461">
            <v>1</v>
          </cell>
        </row>
        <row r="462">
          <cell r="A462">
            <v>1037388</v>
          </cell>
          <cell r="B462">
            <v>4</v>
          </cell>
        </row>
        <row r="463">
          <cell r="A463">
            <v>1037389</v>
          </cell>
          <cell r="B463">
            <v>3</v>
          </cell>
        </row>
        <row r="464">
          <cell r="A464">
            <v>1037390</v>
          </cell>
          <cell r="B464">
            <v>2</v>
          </cell>
        </row>
        <row r="465">
          <cell r="A465">
            <v>1037394</v>
          </cell>
          <cell r="B465">
            <v>4</v>
          </cell>
        </row>
        <row r="466">
          <cell r="A466">
            <v>1037396</v>
          </cell>
          <cell r="B466">
            <v>2</v>
          </cell>
        </row>
        <row r="467">
          <cell r="A467">
            <v>1037397</v>
          </cell>
          <cell r="B467">
            <v>1</v>
          </cell>
        </row>
        <row r="468">
          <cell r="A468">
            <v>1037399</v>
          </cell>
          <cell r="B468">
            <v>4</v>
          </cell>
        </row>
        <row r="469">
          <cell r="A469">
            <v>1037438</v>
          </cell>
          <cell r="B469">
            <v>1</v>
          </cell>
        </row>
        <row r="470">
          <cell r="A470">
            <v>1037459</v>
          </cell>
          <cell r="B470">
            <v>2</v>
          </cell>
        </row>
        <row r="471">
          <cell r="A471">
            <v>1037461</v>
          </cell>
          <cell r="B471">
            <v>4</v>
          </cell>
        </row>
        <row r="472">
          <cell r="A472">
            <v>1037463</v>
          </cell>
          <cell r="B472">
            <v>3</v>
          </cell>
        </row>
        <row r="473">
          <cell r="A473">
            <v>1037465</v>
          </cell>
          <cell r="B473">
            <v>3</v>
          </cell>
        </row>
        <row r="474">
          <cell r="A474">
            <v>1037467</v>
          </cell>
          <cell r="B474">
            <v>4</v>
          </cell>
        </row>
        <row r="475">
          <cell r="A475">
            <v>1037469</v>
          </cell>
          <cell r="B475">
            <v>2</v>
          </cell>
        </row>
        <row r="476">
          <cell r="A476">
            <v>1037471</v>
          </cell>
          <cell r="B476">
            <v>1</v>
          </cell>
        </row>
        <row r="477">
          <cell r="A477">
            <v>1037473</v>
          </cell>
          <cell r="B477">
            <v>3</v>
          </cell>
        </row>
        <row r="478">
          <cell r="A478">
            <v>1037475</v>
          </cell>
          <cell r="B478">
            <v>2</v>
          </cell>
        </row>
        <row r="479">
          <cell r="A479">
            <v>1037478</v>
          </cell>
          <cell r="B479">
            <v>2</v>
          </cell>
        </row>
        <row r="480">
          <cell r="A480">
            <v>1037479</v>
          </cell>
          <cell r="B480">
            <v>3</v>
          </cell>
        </row>
        <row r="481">
          <cell r="A481">
            <v>1037480</v>
          </cell>
          <cell r="B481">
            <v>4</v>
          </cell>
        </row>
        <row r="482">
          <cell r="A482">
            <v>1037534</v>
          </cell>
          <cell r="B482">
            <v>1</v>
          </cell>
        </row>
        <row r="483">
          <cell r="A483">
            <v>1037535</v>
          </cell>
          <cell r="B483">
            <v>1</v>
          </cell>
        </row>
        <row r="484">
          <cell r="A484">
            <v>1037536</v>
          </cell>
          <cell r="B484">
            <v>1</v>
          </cell>
        </row>
        <row r="485">
          <cell r="A485">
            <v>1037537</v>
          </cell>
          <cell r="B485">
            <v>1</v>
          </cell>
        </row>
        <row r="486">
          <cell r="A486">
            <v>1037663</v>
          </cell>
          <cell r="B486">
            <v>3</v>
          </cell>
        </row>
        <row r="487">
          <cell r="A487">
            <v>1037667</v>
          </cell>
          <cell r="B487">
            <v>3</v>
          </cell>
        </row>
        <row r="488">
          <cell r="A488">
            <v>1037671</v>
          </cell>
          <cell r="B488">
            <v>1</v>
          </cell>
        </row>
        <row r="489">
          <cell r="A489">
            <v>1037679</v>
          </cell>
          <cell r="B489">
            <v>2</v>
          </cell>
        </row>
        <row r="490">
          <cell r="A490">
            <v>1037681</v>
          </cell>
          <cell r="B490">
            <v>1</v>
          </cell>
        </row>
        <row r="491">
          <cell r="A491">
            <v>1037688</v>
          </cell>
          <cell r="B491">
            <v>3</v>
          </cell>
        </row>
        <row r="492">
          <cell r="A492">
            <v>1037693</v>
          </cell>
          <cell r="B492">
            <v>3</v>
          </cell>
        </row>
        <row r="493">
          <cell r="A493">
            <v>1037695</v>
          </cell>
          <cell r="B493">
            <v>4</v>
          </cell>
        </row>
        <row r="494">
          <cell r="A494">
            <v>1037697</v>
          </cell>
          <cell r="B494">
            <v>1</v>
          </cell>
        </row>
        <row r="495">
          <cell r="A495">
            <v>1037699</v>
          </cell>
          <cell r="B495">
            <v>3</v>
          </cell>
        </row>
        <row r="496">
          <cell r="A496">
            <v>1037700</v>
          </cell>
          <cell r="B496">
            <v>4</v>
          </cell>
        </row>
        <row r="497">
          <cell r="A497">
            <v>1037701</v>
          </cell>
          <cell r="B497">
            <v>2</v>
          </cell>
        </row>
        <row r="498">
          <cell r="A498">
            <v>1037705</v>
          </cell>
          <cell r="B498">
            <v>4</v>
          </cell>
        </row>
        <row r="499">
          <cell r="A499">
            <v>1037708</v>
          </cell>
          <cell r="B499">
            <v>2</v>
          </cell>
        </row>
        <row r="500">
          <cell r="A500">
            <v>1037710</v>
          </cell>
          <cell r="B500">
            <v>2</v>
          </cell>
        </row>
        <row r="501">
          <cell r="A501">
            <v>1037712</v>
          </cell>
          <cell r="B501">
            <v>4</v>
          </cell>
        </row>
        <row r="502">
          <cell r="A502">
            <v>1037716</v>
          </cell>
          <cell r="B502">
            <v>3</v>
          </cell>
        </row>
        <row r="503">
          <cell r="A503">
            <v>1037717</v>
          </cell>
          <cell r="B503">
            <v>2</v>
          </cell>
        </row>
        <row r="504">
          <cell r="A504">
            <v>1037720</v>
          </cell>
          <cell r="B504">
            <v>1</v>
          </cell>
        </row>
        <row r="505">
          <cell r="A505">
            <v>1037727</v>
          </cell>
          <cell r="B505">
            <v>2</v>
          </cell>
        </row>
        <row r="506">
          <cell r="A506">
            <v>1037728</v>
          </cell>
          <cell r="B506">
            <v>3</v>
          </cell>
        </row>
        <row r="507">
          <cell r="A507">
            <v>1037729</v>
          </cell>
          <cell r="B507">
            <v>4</v>
          </cell>
        </row>
        <row r="508">
          <cell r="A508">
            <v>1037730</v>
          </cell>
          <cell r="B508">
            <v>2</v>
          </cell>
        </row>
        <row r="509">
          <cell r="A509">
            <v>1037731</v>
          </cell>
          <cell r="B509">
            <v>3</v>
          </cell>
        </row>
        <row r="510">
          <cell r="A510">
            <v>1037741</v>
          </cell>
          <cell r="B510">
            <v>2</v>
          </cell>
        </row>
        <row r="511">
          <cell r="A511">
            <v>1037742</v>
          </cell>
          <cell r="B511">
            <v>4</v>
          </cell>
        </row>
        <row r="512">
          <cell r="A512">
            <v>1037743</v>
          </cell>
          <cell r="B512">
            <v>1</v>
          </cell>
        </row>
        <row r="513">
          <cell r="A513">
            <v>1037744</v>
          </cell>
          <cell r="B513">
            <v>2</v>
          </cell>
        </row>
        <row r="514">
          <cell r="A514">
            <v>1037745</v>
          </cell>
          <cell r="B514">
            <v>4</v>
          </cell>
        </row>
        <row r="515">
          <cell r="A515">
            <v>1037746</v>
          </cell>
          <cell r="B515">
            <v>4</v>
          </cell>
        </row>
        <row r="516">
          <cell r="A516">
            <v>1037753</v>
          </cell>
          <cell r="B516">
            <v>3</v>
          </cell>
        </row>
        <row r="517">
          <cell r="A517">
            <v>1037754</v>
          </cell>
          <cell r="B517">
            <v>3</v>
          </cell>
        </row>
        <row r="518">
          <cell r="A518">
            <v>1037775</v>
          </cell>
          <cell r="B518">
            <v>2</v>
          </cell>
        </row>
        <row r="519">
          <cell r="A519">
            <v>1037782</v>
          </cell>
          <cell r="B519">
            <v>3</v>
          </cell>
        </row>
        <row r="520">
          <cell r="A520">
            <v>1037783</v>
          </cell>
          <cell r="B520">
            <v>1</v>
          </cell>
        </row>
        <row r="521">
          <cell r="A521">
            <v>1037784</v>
          </cell>
          <cell r="B521">
            <v>2</v>
          </cell>
        </row>
        <row r="522">
          <cell r="A522">
            <v>1037786</v>
          </cell>
          <cell r="B522">
            <v>1</v>
          </cell>
        </row>
        <row r="523">
          <cell r="A523">
            <v>1037787</v>
          </cell>
          <cell r="B523">
            <v>2</v>
          </cell>
        </row>
        <row r="524">
          <cell r="A524">
            <v>1037788</v>
          </cell>
          <cell r="B524">
            <v>4</v>
          </cell>
        </row>
        <row r="525">
          <cell r="A525">
            <v>1037789</v>
          </cell>
          <cell r="B525">
            <v>4</v>
          </cell>
        </row>
        <row r="526">
          <cell r="A526">
            <v>1037790</v>
          </cell>
          <cell r="B526">
            <v>3</v>
          </cell>
        </row>
        <row r="527">
          <cell r="A527">
            <v>1037791</v>
          </cell>
          <cell r="B527">
            <v>3</v>
          </cell>
        </row>
        <row r="528">
          <cell r="A528">
            <v>1037794</v>
          </cell>
          <cell r="B528">
            <v>3</v>
          </cell>
        </row>
        <row r="529">
          <cell r="A529">
            <v>1037795</v>
          </cell>
          <cell r="B529">
            <v>3</v>
          </cell>
        </row>
        <row r="530">
          <cell r="A530">
            <v>1037797</v>
          </cell>
          <cell r="B530">
            <v>1</v>
          </cell>
        </row>
        <row r="531">
          <cell r="A531">
            <v>1037798</v>
          </cell>
          <cell r="B531">
            <v>4</v>
          </cell>
        </row>
        <row r="532">
          <cell r="A532">
            <v>1037799</v>
          </cell>
          <cell r="B532">
            <v>1</v>
          </cell>
        </row>
        <row r="533">
          <cell r="A533">
            <v>1037801</v>
          </cell>
          <cell r="B533">
            <v>2</v>
          </cell>
        </row>
        <row r="534">
          <cell r="A534">
            <v>1037805</v>
          </cell>
          <cell r="B534">
            <v>2</v>
          </cell>
        </row>
        <row r="535">
          <cell r="A535">
            <v>1037806</v>
          </cell>
          <cell r="B535">
            <v>4</v>
          </cell>
        </row>
        <row r="536">
          <cell r="A536">
            <v>1037807</v>
          </cell>
          <cell r="B536">
            <v>3</v>
          </cell>
        </row>
        <row r="537">
          <cell r="A537">
            <v>1037808</v>
          </cell>
          <cell r="B537">
            <v>2</v>
          </cell>
        </row>
        <row r="538">
          <cell r="A538">
            <v>1037810</v>
          </cell>
          <cell r="B538">
            <v>4</v>
          </cell>
        </row>
        <row r="539">
          <cell r="A539">
            <v>1037811</v>
          </cell>
          <cell r="B539">
            <v>1</v>
          </cell>
        </row>
        <row r="540">
          <cell r="A540">
            <v>1037812</v>
          </cell>
          <cell r="B540">
            <v>2</v>
          </cell>
        </row>
        <row r="541">
          <cell r="A541">
            <v>1037813</v>
          </cell>
          <cell r="B541">
            <v>4</v>
          </cell>
        </row>
        <row r="542">
          <cell r="A542">
            <v>1037815</v>
          </cell>
          <cell r="B542">
            <v>2</v>
          </cell>
        </row>
        <row r="543">
          <cell r="A543">
            <v>1037816</v>
          </cell>
          <cell r="B543">
            <v>3</v>
          </cell>
        </row>
        <row r="544">
          <cell r="A544">
            <v>1037817</v>
          </cell>
          <cell r="B544">
            <v>4</v>
          </cell>
        </row>
        <row r="545">
          <cell r="A545">
            <v>1037822</v>
          </cell>
          <cell r="B545">
            <v>2</v>
          </cell>
        </row>
        <row r="546">
          <cell r="A546">
            <v>1037823</v>
          </cell>
          <cell r="B546">
            <v>2</v>
          </cell>
        </row>
        <row r="547">
          <cell r="A547">
            <v>1037824</v>
          </cell>
          <cell r="B547">
            <v>3</v>
          </cell>
        </row>
        <row r="548">
          <cell r="A548">
            <v>1038285</v>
          </cell>
          <cell r="B548">
            <v>3</v>
          </cell>
        </row>
        <row r="549">
          <cell r="A549">
            <v>1038286</v>
          </cell>
          <cell r="B549">
            <v>2</v>
          </cell>
        </row>
        <row r="550">
          <cell r="A550">
            <v>1038341</v>
          </cell>
          <cell r="B550">
            <v>3</v>
          </cell>
        </row>
        <row r="551">
          <cell r="A551">
            <v>1038342</v>
          </cell>
          <cell r="B551">
            <v>4</v>
          </cell>
        </row>
        <row r="552">
          <cell r="A552">
            <v>1038343</v>
          </cell>
          <cell r="B552">
            <v>3</v>
          </cell>
        </row>
        <row r="553">
          <cell r="A553">
            <v>1038345</v>
          </cell>
          <cell r="B553">
            <v>1</v>
          </cell>
        </row>
        <row r="554">
          <cell r="A554">
            <v>1038348</v>
          </cell>
          <cell r="B554">
            <v>4</v>
          </cell>
        </row>
        <row r="555">
          <cell r="A555">
            <v>1038349</v>
          </cell>
          <cell r="B555">
            <v>2</v>
          </cell>
        </row>
        <row r="556">
          <cell r="A556">
            <v>1038350</v>
          </cell>
          <cell r="B556">
            <v>1</v>
          </cell>
        </row>
        <row r="557">
          <cell r="A557">
            <v>1038353</v>
          </cell>
          <cell r="B557">
            <v>2</v>
          </cell>
        </row>
        <row r="558">
          <cell r="A558">
            <v>1038356</v>
          </cell>
          <cell r="B558">
            <v>4</v>
          </cell>
        </row>
        <row r="559">
          <cell r="A559">
            <v>1038357</v>
          </cell>
          <cell r="B559">
            <v>4</v>
          </cell>
        </row>
        <row r="560">
          <cell r="A560">
            <v>1038359</v>
          </cell>
          <cell r="B560">
            <v>2</v>
          </cell>
        </row>
        <row r="561">
          <cell r="A561">
            <v>1038361</v>
          </cell>
          <cell r="B561">
            <v>1</v>
          </cell>
        </row>
        <row r="562">
          <cell r="A562">
            <v>1038368</v>
          </cell>
          <cell r="B562">
            <v>4</v>
          </cell>
        </row>
        <row r="563">
          <cell r="A563">
            <v>1038369</v>
          </cell>
          <cell r="B563">
            <v>2</v>
          </cell>
        </row>
        <row r="564">
          <cell r="A564">
            <v>1038370</v>
          </cell>
          <cell r="B564">
            <v>3</v>
          </cell>
        </row>
        <row r="565">
          <cell r="A565">
            <v>1038387</v>
          </cell>
          <cell r="B565">
            <v>3</v>
          </cell>
        </row>
        <row r="566">
          <cell r="A566">
            <v>1038388</v>
          </cell>
          <cell r="B566">
            <v>3</v>
          </cell>
        </row>
        <row r="567">
          <cell r="A567">
            <v>1038390</v>
          </cell>
          <cell r="B567">
            <v>4</v>
          </cell>
        </row>
        <row r="568">
          <cell r="A568">
            <v>1038391</v>
          </cell>
          <cell r="B568">
            <v>3</v>
          </cell>
        </row>
        <row r="569">
          <cell r="A569">
            <v>1038394</v>
          </cell>
          <cell r="B569">
            <v>4</v>
          </cell>
        </row>
        <row r="570">
          <cell r="A570">
            <v>1038396</v>
          </cell>
          <cell r="B570">
            <v>1</v>
          </cell>
        </row>
        <row r="571">
          <cell r="A571">
            <v>1038403</v>
          </cell>
          <cell r="B571">
            <v>4</v>
          </cell>
        </row>
        <row r="572">
          <cell r="A572">
            <v>1038404</v>
          </cell>
          <cell r="B572">
            <v>2</v>
          </cell>
        </row>
        <row r="573">
          <cell r="A573">
            <v>1038406</v>
          </cell>
          <cell r="B573">
            <v>2</v>
          </cell>
        </row>
        <row r="574">
          <cell r="A574">
            <v>2001262</v>
          </cell>
          <cell r="B574">
            <v>9</v>
          </cell>
        </row>
        <row r="575">
          <cell r="A575">
            <v>2001263</v>
          </cell>
          <cell r="B575">
            <v>8</v>
          </cell>
        </row>
        <row r="576">
          <cell r="A576">
            <v>2001266</v>
          </cell>
          <cell r="B576">
            <v>8</v>
          </cell>
        </row>
        <row r="577">
          <cell r="A577">
            <v>2001534</v>
          </cell>
          <cell r="B577">
            <v>1</v>
          </cell>
        </row>
        <row r="578">
          <cell r="A578">
            <v>2001690</v>
          </cell>
          <cell r="B578">
            <v>8</v>
          </cell>
        </row>
        <row r="579">
          <cell r="A579">
            <v>2020515</v>
          </cell>
          <cell r="B579">
            <v>8</v>
          </cell>
        </row>
        <row r="580">
          <cell r="A580">
            <v>2020793</v>
          </cell>
          <cell r="B580">
            <v>8</v>
          </cell>
        </row>
        <row r="581">
          <cell r="A581">
            <v>2020809</v>
          </cell>
          <cell r="B581">
            <v>8</v>
          </cell>
        </row>
        <row r="582">
          <cell r="A582">
            <v>2020810</v>
          </cell>
          <cell r="B582">
            <v>8</v>
          </cell>
        </row>
        <row r="583">
          <cell r="A583">
            <v>2020826</v>
          </cell>
          <cell r="B583">
            <v>1</v>
          </cell>
        </row>
        <row r="584">
          <cell r="A584">
            <v>2021080</v>
          </cell>
          <cell r="B584">
            <v>8</v>
          </cell>
        </row>
        <row r="585">
          <cell r="A585">
            <v>2021141</v>
          </cell>
          <cell r="B585">
            <v>8</v>
          </cell>
        </row>
        <row r="586">
          <cell r="A586">
            <v>2021145</v>
          </cell>
          <cell r="B586">
            <v>8</v>
          </cell>
        </row>
        <row r="587">
          <cell r="A587">
            <v>2021146</v>
          </cell>
          <cell r="B587">
            <v>8</v>
          </cell>
        </row>
        <row r="588">
          <cell r="A588">
            <v>2021147</v>
          </cell>
          <cell r="B588">
            <v>8</v>
          </cell>
        </row>
        <row r="589">
          <cell r="A589">
            <v>2021177</v>
          </cell>
          <cell r="B589">
            <v>2</v>
          </cell>
        </row>
        <row r="590">
          <cell r="A590">
            <v>2021384</v>
          </cell>
          <cell r="B590">
            <v>8</v>
          </cell>
        </row>
        <row r="591">
          <cell r="A591">
            <v>2021388</v>
          </cell>
          <cell r="B591">
            <v>8</v>
          </cell>
        </row>
        <row r="592">
          <cell r="A592">
            <v>2021389</v>
          </cell>
          <cell r="B592">
            <v>8</v>
          </cell>
        </row>
        <row r="593">
          <cell r="A593">
            <v>2021390</v>
          </cell>
          <cell r="B593">
            <v>8</v>
          </cell>
        </row>
        <row r="594">
          <cell r="A594">
            <v>2021391</v>
          </cell>
          <cell r="B594">
            <v>8</v>
          </cell>
        </row>
        <row r="595">
          <cell r="A595">
            <v>2021393</v>
          </cell>
          <cell r="B595">
            <v>9</v>
          </cell>
        </row>
        <row r="596">
          <cell r="A596">
            <v>2021394</v>
          </cell>
          <cell r="B596">
            <v>9</v>
          </cell>
        </row>
        <row r="597">
          <cell r="A597">
            <v>2021395</v>
          </cell>
          <cell r="B597">
            <v>9</v>
          </cell>
        </row>
        <row r="598">
          <cell r="A598">
            <v>2021409</v>
          </cell>
          <cell r="B598">
            <v>2</v>
          </cell>
        </row>
        <row r="599">
          <cell r="A599">
            <v>2021412</v>
          </cell>
          <cell r="B599">
            <v>8</v>
          </cell>
        </row>
        <row r="600">
          <cell r="A600">
            <v>2021414</v>
          </cell>
          <cell r="B600">
            <v>8</v>
          </cell>
        </row>
        <row r="601">
          <cell r="A601">
            <v>2021415</v>
          </cell>
          <cell r="B601">
            <v>9</v>
          </cell>
        </row>
        <row r="602">
          <cell r="A602">
            <v>2021416</v>
          </cell>
          <cell r="B602">
            <v>9</v>
          </cell>
        </row>
        <row r="603">
          <cell r="A603">
            <v>2021479</v>
          </cell>
          <cell r="B603">
            <v>3</v>
          </cell>
        </row>
        <row r="604">
          <cell r="A604">
            <v>2021482</v>
          </cell>
          <cell r="B604">
            <v>2</v>
          </cell>
        </row>
        <row r="605">
          <cell r="A605">
            <v>2021521</v>
          </cell>
          <cell r="B605">
            <v>8</v>
          </cell>
        </row>
        <row r="606">
          <cell r="A606">
            <v>2021635</v>
          </cell>
          <cell r="B606">
            <v>8</v>
          </cell>
        </row>
        <row r="607">
          <cell r="A607">
            <v>2021636</v>
          </cell>
          <cell r="B607">
            <v>8</v>
          </cell>
        </row>
        <row r="608">
          <cell r="A608">
            <v>2021637</v>
          </cell>
          <cell r="B608">
            <v>8</v>
          </cell>
        </row>
        <row r="609">
          <cell r="A609">
            <v>2021638</v>
          </cell>
          <cell r="B609">
            <v>8</v>
          </cell>
        </row>
        <row r="610">
          <cell r="A610">
            <v>2021648</v>
          </cell>
          <cell r="B610">
            <v>8</v>
          </cell>
        </row>
        <row r="611">
          <cell r="A611">
            <v>2021657</v>
          </cell>
          <cell r="B611">
            <v>8</v>
          </cell>
        </row>
        <row r="612">
          <cell r="A612">
            <v>2021710</v>
          </cell>
          <cell r="B612">
            <v>8</v>
          </cell>
        </row>
        <row r="613">
          <cell r="A613">
            <v>2021711</v>
          </cell>
          <cell r="B613">
            <v>8</v>
          </cell>
        </row>
        <row r="614">
          <cell r="A614">
            <v>2021712</v>
          </cell>
          <cell r="B614">
            <v>8</v>
          </cell>
        </row>
        <row r="615">
          <cell r="A615">
            <v>2021714</v>
          </cell>
          <cell r="B615">
            <v>9</v>
          </cell>
        </row>
        <row r="616">
          <cell r="A616">
            <v>2021719</v>
          </cell>
          <cell r="B616">
            <v>1</v>
          </cell>
        </row>
        <row r="617">
          <cell r="A617">
            <v>2021775</v>
          </cell>
          <cell r="B617">
            <v>9</v>
          </cell>
        </row>
        <row r="618">
          <cell r="A618">
            <v>2021777</v>
          </cell>
          <cell r="B618">
            <v>9</v>
          </cell>
        </row>
        <row r="619">
          <cell r="A619">
            <v>2021807</v>
          </cell>
          <cell r="B619">
            <v>9</v>
          </cell>
        </row>
        <row r="620">
          <cell r="A620">
            <v>2021895</v>
          </cell>
          <cell r="B620">
            <v>8</v>
          </cell>
        </row>
        <row r="621">
          <cell r="A621">
            <v>2021985</v>
          </cell>
          <cell r="B621">
            <v>8</v>
          </cell>
        </row>
        <row r="622">
          <cell r="A622">
            <v>2021986</v>
          </cell>
          <cell r="B622">
            <v>8</v>
          </cell>
        </row>
        <row r="623">
          <cell r="A623">
            <v>2021993</v>
          </cell>
          <cell r="B623">
            <v>8</v>
          </cell>
        </row>
        <row r="624">
          <cell r="A624">
            <v>2021994</v>
          </cell>
          <cell r="B624">
            <v>8</v>
          </cell>
        </row>
        <row r="625">
          <cell r="A625">
            <v>2021995</v>
          </cell>
          <cell r="B625">
            <v>8</v>
          </cell>
        </row>
        <row r="626">
          <cell r="A626">
            <v>2021996</v>
          </cell>
          <cell r="B626">
            <v>8</v>
          </cell>
        </row>
        <row r="627">
          <cell r="A627">
            <v>2022018</v>
          </cell>
          <cell r="B627">
            <v>8</v>
          </cell>
        </row>
        <row r="628">
          <cell r="A628">
            <v>2022199</v>
          </cell>
          <cell r="B628">
            <v>8</v>
          </cell>
        </row>
        <row r="629">
          <cell r="A629">
            <v>2022207</v>
          </cell>
          <cell r="B629">
            <v>8</v>
          </cell>
        </row>
        <row r="630">
          <cell r="A630">
            <v>2022211</v>
          </cell>
          <cell r="B630">
            <v>8</v>
          </cell>
        </row>
        <row r="631">
          <cell r="A631">
            <v>2022212</v>
          </cell>
          <cell r="B631">
            <v>8</v>
          </cell>
        </row>
        <row r="632">
          <cell r="A632">
            <v>2022214</v>
          </cell>
          <cell r="B632">
            <v>1</v>
          </cell>
        </row>
        <row r="633">
          <cell r="A633">
            <v>2022216</v>
          </cell>
          <cell r="B633">
            <v>8</v>
          </cell>
        </row>
        <row r="634">
          <cell r="A634">
            <v>2022217</v>
          </cell>
          <cell r="B634">
            <v>8</v>
          </cell>
        </row>
        <row r="635">
          <cell r="A635">
            <v>2022225</v>
          </cell>
          <cell r="B635">
            <v>8</v>
          </cell>
        </row>
        <row r="636">
          <cell r="A636">
            <v>2022228</v>
          </cell>
          <cell r="B636">
            <v>8</v>
          </cell>
        </row>
        <row r="637">
          <cell r="A637">
            <v>2022231</v>
          </cell>
          <cell r="B637">
            <v>8</v>
          </cell>
        </row>
        <row r="638">
          <cell r="A638">
            <v>2022236</v>
          </cell>
          <cell r="B638">
            <v>8</v>
          </cell>
        </row>
        <row r="639">
          <cell r="A639">
            <v>2022514</v>
          </cell>
          <cell r="B639">
            <v>3</v>
          </cell>
        </row>
        <row r="640">
          <cell r="A640">
            <v>2022516</v>
          </cell>
          <cell r="B640">
            <v>3</v>
          </cell>
        </row>
        <row r="641">
          <cell r="A641">
            <v>2022528</v>
          </cell>
          <cell r="B641">
            <v>1</v>
          </cell>
        </row>
        <row r="642">
          <cell r="A642">
            <v>2022529</v>
          </cell>
          <cell r="B642">
            <v>1</v>
          </cell>
        </row>
        <row r="643">
          <cell r="A643">
            <v>2022539</v>
          </cell>
          <cell r="B643">
            <v>3</v>
          </cell>
        </row>
        <row r="644">
          <cell r="A644">
            <v>2022546</v>
          </cell>
          <cell r="B644">
            <v>2</v>
          </cell>
        </row>
        <row r="645">
          <cell r="A645">
            <v>2022548</v>
          </cell>
          <cell r="B645">
            <v>4</v>
          </cell>
        </row>
        <row r="646">
          <cell r="A646">
            <v>2022549</v>
          </cell>
          <cell r="B646">
            <v>2</v>
          </cell>
        </row>
        <row r="647">
          <cell r="A647">
            <v>2022558</v>
          </cell>
          <cell r="B647">
            <v>4</v>
          </cell>
        </row>
        <row r="648">
          <cell r="A648">
            <v>2022559</v>
          </cell>
          <cell r="B648">
            <v>3</v>
          </cell>
        </row>
        <row r="649">
          <cell r="A649">
            <v>2022562</v>
          </cell>
          <cell r="B649">
            <v>2</v>
          </cell>
        </row>
        <row r="650">
          <cell r="A650">
            <v>2022563</v>
          </cell>
          <cell r="B650">
            <v>2</v>
          </cell>
        </row>
        <row r="651">
          <cell r="A651">
            <v>2022564</v>
          </cell>
          <cell r="B651">
            <v>1</v>
          </cell>
        </row>
        <row r="652">
          <cell r="A652">
            <v>2022571</v>
          </cell>
          <cell r="B652">
            <v>3</v>
          </cell>
        </row>
        <row r="653">
          <cell r="A653">
            <v>2022572</v>
          </cell>
          <cell r="B653">
            <v>3</v>
          </cell>
        </row>
        <row r="654">
          <cell r="A654">
            <v>2022575</v>
          </cell>
          <cell r="B654">
            <v>4</v>
          </cell>
        </row>
        <row r="655">
          <cell r="A655">
            <v>2022576</v>
          </cell>
          <cell r="B655">
            <v>4</v>
          </cell>
        </row>
        <row r="656">
          <cell r="A656">
            <v>2022625</v>
          </cell>
          <cell r="B656">
            <v>4</v>
          </cell>
        </row>
        <row r="657">
          <cell r="A657">
            <v>2022626</v>
          </cell>
          <cell r="B657">
            <v>3</v>
          </cell>
        </row>
        <row r="658">
          <cell r="A658">
            <v>2022627</v>
          </cell>
          <cell r="B658">
            <v>3</v>
          </cell>
        </row>
        <row r="659">
          <cell r="A659">
            <v>2022628</v>
          </cell>
          <cell r="B659">
            <v>3</v>
          </cell>
        </row>
        <row r="660">
          <cell r="A660">
            <v>2022629</v>
          </cell>
          <cell r="B660">
            <v>1</v>
          </cell>
        </row>
        <row r="661">
          <cell r="A661">
            <v>2022630</v>
          </cell>
          <cell r="B661">
            <v>4</v>
          </cell>
        </row>
        <row r="662">
          <cell r="A662">
            <v>2022631</v>
          </cell>
          <cell r="B662">
            <v>4</v>
          </cell>
        </row>
        <row r="663">
          <cell r="A663">
            <v>2022632</v>
          </cell>
          <cell r="B663">
            <v>3</v>
          </cell>
        </row>
        <row r="664">
          <cell r="A664">
            <v>2022633</v>
          </cell>
          <cell r="B664">
            <v>4</v>
          </cell>
        </row>
        <row r="665">
          <cell r="A665">
            <v>2022634</v>
          </cell>
          <cell r="B665">
            <v>2</v>
          </cell>
        </row>
        <row r="666">
          <cell r="A666">
            <v>2022635</v>
          </cell>
          <cell r="B666">
            <v>2</v>
          </cell>
        </row>
        <row r="667">
          <cell r="A667">
            <v>2022636</v>
          </cell>
          <cell r="B667">
            <v>2</v>
          </cell>
        </row>
        <row r="668">
          <cell r="A668">
            <v>2022637</v>
          </cell>
          <cell r="B668">
            <v>1</v>
          </cell>
        </row>
        <row r="669">
          <cell r="A669">
            <v>2022638</v>
          </cell>
          <cell r="B669">
            <v>2</v>
          </cell>
        </row>
        <row r="670">
          <cell r="A670">
            <v>2022639</v>
          </cell>
          <cell r="B670">
            <v>2</v>
          </cell>
        </row>
        <row r="671">
          <cell r="A671">
            <v>2022643</v>
          </cell>
          <cell r="B671">
            <v>3</v>
          </cell>
        </row>
        <row r="672">
          <cell r="A672">
            <v>3001067</v>
          </cell>
          <cell r="B672">
            <v>8</v>
          </cell>
        </row>
        <row r="673">
          <cell r="A673">
            <v>3001068</v>
          </cell>
          <cell r="B673">
            <v>8</v>
          </cell>
        </row>
        <row r="674">
          <cell r="A674">
            <v>3002239</v>
          </cell>
          <cell r="B674">
            <v>8</v>
          </cell>
        </row>
        <row r="675">
          <cell r="A675">
            <v>3002240</v>
          </cell>
          <cell r="B675">
            <v>8</v>
          </cell>
        </row>
        <row r="676">
          <cell r="A676">
            <v>3002645</v>
          </cell>
          <cell r="B676">
            <v>8</v>
          </cell>
        </row>
        <row r="677">
          <cell r="A677">
            <v>3002652</v>
          </cell>
          <cell r="B677">
            <v>8</v>
          </cell>
        </row>
        <row r="678">
          <cell r="A678">
            <v>3002716</v>
          </cell>
          <cell r="B678">
            <v>8</v>
          </cell>
        </row>
        <row r="679">
          <cell r="A679">
            <v>3002719</v>
          </cell>
          <cell r="B679">
            <v>8</v>
          </cell>
        </row>
        <row r="680">
          <cell r="A680">
            <v>3002734</v>
          </cell>
          <cell r="B680">
            <v>8</v>
          </cell>
        </row>
        <row r="681">
          <cell r="A681">
            <v>3002773</v>
          </cell>
          <cell r="B681">
            <v>8</v>
          </cell>
        </row>
        <row r="682">
          <cell r="A682">
            <v>3002775</v>
          </cell>
          <cell r="B682">
            <v>8</v>
          </cell>
        </row>
        <row r="683">
          <cell r="A683">
            <v>3002782</v>
          </cell>
          <cell r="B683">
            <v>8</v>
          </cell>
        </row>
        <row r="684">
          <cell r="A684">
            <v>3002783</v>
          </cell>
          <cell r="B684">
            <v>8</v>
          </cell>
        </row>
        <row r="685">
          <cell r="A685">
            <v>3002784</v>
          </cell>
          <cell r="B685">
            <v>8</v>
          </cell>
        </row>
        <row r="686">
          <cell r="A686">
            <v>3002923</v>
          </cell>
          <cell r="B686">
            <v>8</v>
          </cell>
        </row>
        <row r="687">
          <cell r="A687">
            <v>3003070</v>
          </cell>
          <cell r="B687">
            <v>8</v>
          </cell>
        </row>
        <row r="688">
          <cell r="A688">
            <v>3003105</v>
          </cell>
          <cell r="B688">
            <v>8</v>
          </cell>
        </row>
        <row r="689">
          <cell r="A689">
            <v>3003106</v>
          </cell>
          <cell r="B689">
            <v>8</v>
          </cell>
        </row>
        <row r="690">
          <cell r="A690">
            <v>3003243</v>
          </cell>
          <cell r="B690">
            <v>8</v>
          </cell>
        </row>
        <row r="691">
          <cell r="A691">
            <v>3003268</v>
          </cell>
          <cell r="B691">
            <v>8</v>
          </cell>
        </row>
        <row r="692">
          <cell r="A692">
            <v>3003270</v>
          </cell>
          <cell r="B692">
            <v>8</v>
          </cell>
        </row>
        <row r="693">
          <cell r="A693">
            <v>3003554</v>
          </cell>
          <cell r="B693">
            <v>8</v>
          </cell>
        </row>
        <row r="694">
          <cell r="A694">
            <v>3003858</v>
          </cell>
          <cell r="B694">
            <v>8</v>
          </cell>
        </row>
        <row r="695">
          <cell r="A695">
            <v>3003859</v>
          </cell>
          <cell r="B695">
            <v>8</v>
          </cell>
        </row>
        <row r="696">
          <cell r="A696">
            <v>3003860</v>
          </cell>
          <cell r="B696">
            <v>8</v>
          </cell>
        </row>
        <row r="697">
          <cell r="A697">
            <v>3003993</v>
          </cell>
          <cell r="B697">
            <v>8</v>
          </cell>
        </row>
        <row r="698">
          <cell r="A698">
            <v>2022225</v>
          </cell>
          <cell r="B698">
            <v>8</v>
          </cell>
        </row>
        <row r="699">
          <cell r="A699">
            <v>2022228</v>
          </cell>
          <cell r="B699">
            <v>8</v>
          </cell>
        </row>
        <row r="700">
          <cell r="A700">
            <v>2022231</v>
          </cell>
          <cell r="B700">
            <v>8</v>
          </cell>
        </row>
        <row r="701">
          <cell r="A701">
            <v>2022236</v>
          </cell>
          <cell r="B701">
            <v>8</v>
          </cell>
        </row>
        <row r="702">
          <cell r="A702">
            <v>2022514</v>
          </cell>
          <cell r="B702">
            <v>3</v>
          </cell>
        </row>
        <row r="703">
          <cell r="A703">
            <v>2022516</v>
          </cell>
          <cell r="B703">
            <v>3</v>
          </cell>
        </row>
        <row r="704">
          <cell r="A704">
            <v>2022528</v>
          </cell>
          <cell r="B704">
            <v>1</v>
          </cell>
        </row>
        <row r="705">
          <cell r="A705">
            <v>2022529</v>
          </cell>
          <cell r="B705">
            <v>1</v>
          </cell>
        </row>
        <row r="706">
          <cell r="A706">
            <v>2022539</v>
          </cell>
          <cell r="B706">
            <v>3</v>
          </cell>
        </row>
        <row r="707">
          <cell r="A707">
            <v>2022546</v>
          </cell>
          <cell r="B707">
            <v>2</v>
          </cell>
        </row>
        <row r="708">
          <cell r="A708">
            <v>2022548</v>
          </cell>
          <cell r="B708">
            <v>4</v>
          </cell>
        </row>
        <row r="709">
          <cell r="A709">
            <v>2022549</v>
          </cell>
          <cell r="B709">
            <v>2</v>
          </cell>
        </row>
        <row r="710">
          <cell r="A710">
            <v>2022558</v>
          </cell>
          <cell r="B710">
            <v>4</v>
          </cell>
        </row>
        <row r="711">
          <cell r="A711">
            <v>2022559</v>
          </cell>
          <cell r="B711">
            <v>3</v>
          </cell>
        </row>
        <row r="712">
          <cell r="A712">
            <v>2022562</v>
          </cell>
          <cell r="B712">
            <v>2</v>
          </cell>
        </row>
        <row r="713">
          <cell r="A713">
            <v>2022563</v>
          </cell>
          <cell r="B713">
            <v>2</v>
          </cell>
        </row>
        <row r="714">
          <cell r="A714">
            <v>2022564</v>
          </cell>
          <cell r="B714">
            <v>1</v>
          </cell>
        </row>
        <row r="715">
          <cell r="A715">
            <v>2022571</v>
          </cell>
          <cell r="B715">
            <v>3</v>
          </cell>
        </row>
        <row r="716">
          <cell r="A716">
            <v>2022572</v>
          </cell>
          <cell r="B716">
            <v>3</v>
          </cell>
        </row>
        <row r="717">
          <cell r="A717">
            <v>2022575</v>
          </cell>
          <cell r="B717">
            <v>4</v>
          </cell>
        </row>
        <row r="718">
          <cell r="A718">
            <v>2022576</v>
          </cell>
          <cell r="B718">
            <v>4</v>
          </cell>
        </row>
        <row r="719">
          <cell r="A719">
            <v>2022625</v>
          </cell>
          <cell r="B719">
            <v>4</v>
          </cell>
        </row>
        <row r="720">
          <cell r="A720">
            <v>2022626</v>
          </cell>
          <cell r="B720">
            <v>3</v>
          </cell>
        </row>
        <row r="721">
          <cell r="A721">
            <v>2022627</v>
          </cell>
          <cell r="B721">
            <v>3</v>
          </cell>
        </row>
        <row r="722">
          <cell r="A722">
            <v>2022628</v>
          </cell>
          <cell r="B722">
            <v>3</v>
          </cell>
        </row>
        <row r="723">
          <cell r="A723">
            <v>2022629</v>
          </cell>
          <cell r="B723">
            <v>1</v>
          </cell>
        </row>
        <row r="724">
          <cell r="A724">
            <v>2022630</v>
          </cell>
          <cell r="B724">
            <v>4</v>
          </cell>
        </row>
        <row r="725">
          <cell r="A725">
            <v>2022631</v>
          </cell>
          <cell r="B725">
            <v>4</v>
          </cell>
        </row>
        <row r="726">
          <cell r="A726">
            <v>2022632</v>
          </cell>
          <cell r="B726">
            <v>3</v>
          </cell>
        </row>
        <row r="727">
          <cell r="A727">
            <v>2022633</v>
          </cell>
          <cell r="B727">
            <v>4</v>
          </cell>
        </row>
        <row r="728">
          <cell r="A728">
            <v>2022634</v>
          </cell>
          <cell r="B728">
            <v>2</v>
          </cell>
        </row>
        <row r="729">
          <cell r="A729">
            <v>2022635</v>
          </cell>
          <cell r="B729">
            <v>2</v>
          </cell>
        </row>
        <row r="730">
          <cell r="A730">
            <v>2022636</v>
          </cell>
          <cell r="B730">
            <v>2</v>
          </cell>
        </row>
        <row r="731">
          <cell r="A731">
            <v>2022637</v>
          </cell>
          <cell r="B731">
            <v>1</v>
          </cell>
        </row>
        <row r="732">
          <cell r="A732">
            <v>2022638</v>
          </cell>
          <cell r="B732">
            <v>2</v>
          </cell>
        </row>
        <row r="733">
          <cell r="A733">
            <v>2022639</v>
          </cell>
          <cell r="B733">
            <v>2</v>
          </cell>
        </row>
        <row r="734">
          <cell r="A734">
            <v>2022643</v>
          </cell>
          <cell r="B734">
            <v>3</v>
          </cell>
        </row>
        <row r="735">
          <cell r="A735">
            <v>3001067</v>
          </cell>
          <cell r="B735">
            <v>8</v>
          </cell>
        </row>
        <row r="736">
          <cell r="A736">
            <v>3001068</v>
          </cell>
          <cell r="B736">
            <v>8</v>
          </cell>
        </row>
        <row r="737">
          <cell r="A737">
            <v>3002239</v>
          </cell>
          <cell r="B737">
            <v>8</v>
          </cell>
        </row>
        <row r="738">
          <cell r="A738">
            <v>3002240</v>
          </cell>
          <cell r="B738">
            <v>8</v>
          </cell>
        </row>
        <row r="739">
          <cell r="A739">
            <v>3002645</v>
          </cell>
          <cell r="B739">
            <v>8</v>
          </cell>
        </row>
        <row r="740">
          <cell r="A740">
            <v>3002652</v>
          </cell>
          <cell r="B740">
            <v>8</v>
          </cell>
        </row>
        <row r="741">
          <cell r="A741">
            <v>3002716</v>
          </cell>
          <cell r="B741">
            <v>8</v>
          </cell>
        </row>
        <row r="742">
          <cell r="A742">
            <v>3002719</v>
          </cell>
          <cell r="B742">
            <v>8</v>
          </cell>
        </row>
        <row r="743">
          <cell r="A743">
            <v>3002734</v>
          </cell>
          <cell r="B743">
            <v>8</v>
          </cell>
        </row>
        <row r="744">
          <cell r="A744">
            <v>3002773</v>
          </cell>
          <cell r="B744">
            <v>8</v>
          </cell>
        </row>
        <row r="745">
          <cell r="A745">
            <v>3002775</v>
          </cell>
          <cell r="B745">
            <v>8</v>
          </cell>
        </row>
        <row r="746">
          <cell r="A746">
            <v>3002782</v>
          </cell>
          <cell r="B746">
            <v>8</v>
          </cell>
        </row>
        <row r="747">
          <cell r="A747">
            <v>3002783</v>
          </cell>
          <cell r="B747">
            <v>8</v>
          </cell>
        </row>
        <row r="748">
          <cell r="A748">
            <v>3002784</v>
          </cell>
          <cell r="B748">
            <v>8</v>
          </cell>
        </row>
        <row r="749">
          <cell r="A749">
            <v>3002923</v>
          </cell>
          <cell r="B749">
            <v>8</v>
          </cell>
        </row>
        <row r="750">
          <cell r="A750">
            <v>3003070</v>
          </cell>
          <cell r="B750">
            <v>8</v>
          </cell>
        </row>
        <row r="751">
          <cell r="A751">
            <v>3003105</v>
          </cell>
          <cell r="B751">
            <v>8</v>
          </cell>
        </row>
        <row r="752">
          <cell r="A752">
            <v>3003106</v>
          </cell>
          <cell r="B752">
            <v>8</v>
          </cell>
        </row>
        <row r="753">
          <cell r="A753">
            <v>3003243</v>
          </cell>
          <cell r="B753">
            <v>8</v>
          </cell>
        </row>
        <row r="754">
          <cell r="A754">
            <v>3003268</v>
          </cell>
          <cell r="B754">
            <v>8</v>
          </cell>
        </row>
        <row r="755">
          <cell r="A755">
            <v>3003270</v>
          </cell>
          <cell r="B755">
            <v>8</v>
          </cell>
        </row>
        <row r="756">
          <cell r="A756">
            <v>3003554</v>
          </cell>
          <cell r="B756">
            <v>8</v>
          </cell>
        </row>
        <row r="757">
          <cell r="A757">
            <v>3003858</v>
          </cell>
          <cell r="B757">
            <v>8</v>
          </cell>
        </row>
        <row r="758">
          <cell r="A758">
            <v>3003859</v>
          </cell>
          <cell r="B758">
            <v>8</v>
          </cell>
        </row>
        <row r="759">
          <cell r="A759">
            <v>3003860</v>
          </cell>
          <cell r="B759">
            <v>8</v>
          </cell>
        </row>
        <row r="760">
          <cell r="A760">
            <v>3003993</v>
          </cell>
          <cell r="B760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10"/>
  <sheetViews>
    <sheetView showGridLines="0" zoomScale="90" zoomScaleNormal="90" workbookViewId="0">
      <pane xSplit="4" ySplit="2" topLeftCell="R33" activePane="bottomRight" state="frozen"/>
      <selection pane="topRight" activeCell="E1" sqref="E1"/>
      <selection pane="bottomLeft" activeCell="A4" sqref="A4"/>
      <selection pane="bottomRight" activeCell="Z53" sqref="Z53"/>
    </sheetView>
  </sheetViews>
  <sheetFormatPr defaultColWidth="10.69921875" defaultRowHeight="19.95" customHeight="1"/>
  <cols>
    <col min="1" max="1" width="4.69921875" style="35" customWidth="1"/>
    <col min="2" max="4" width="12.69921875" style="35" customWidth="1"/>
    <col min="5" max="56" width="14.69921875" style="35" customWidth="1"/>
    <col min="57" max="16384" width="10.69921875" style="35"/>
  </cols>
  <sheetData>
    <row r="1" spans="2:56" s="156" customFormat="1" ht="19.95" customHeight="1">
      <c r="C1" s="158" t="s">
        <v>462</v>
      </c>
      <c r="D1" s="159" t="s">
        <v>463</v>
      </c>
      <c r="K1" s="156" t="s">
        <v>376</v>
      </c>
      <c r="M1" s="156" t="s">
        <v>456</v>
      </c>
      <c r="U1" s="156" t="s">
        <v>457</v>
      </c>
      <c r="V1" s="156" t="s">
        <v>1759</v>
      </c>
      <c r="Y1" s="156" t="s">
        <v>1760</v>
      </c>
      <c r="Z1" s="156" t="s">
        <v>1761</v>
      </c>
      <c r="AH1" s="156" t="s">
        <v>458</v>
      </c>
      <c r="AI1" s="156" t="s">
        <v>458</v>
      </c>
      <c r="AK1" s="156" t="s">
        <v>1760</v>
      </c>
      <c r="AP1" s="156" t="s">
        <v>460</v>
      </c>
      <c r="AR1" s="156" t="s">
        <v>1760</v>
      </c>
      <c r="BC1" s="156" t="s">
        <v>461</v>
      </c>
    </row>
    <row r="2" spans="2:56" ht="19.95" customHeight="1">
      <c r="B2" s="172"/>
      <c r="C2" s="157">
        <f ca="1">TODAY()</f>
        <v>46174</v>
      </c>
      <c r="D2" s="160">
        <f ca="1">WEEKNUM(C2)-1</f>
        <v>22</v>
      </c>
      <c r="AR2" s="156" t="s">
        <v>1762</v>
      </c>
    </row>
    <row r="3" spans="2:56" ht="19.95" customHeight="1">
      <c r="B3" s="1404" t="s">
        <v>445</v>
      </c>
      <c r="C3" s="1404"/>
      <c r="D3" s="1404"/>
      <c r="E3" s="38" t="s">
        <v>583</v>
      </c>
      <c r="H3" s="61"/>
      <c r="K3" s="594" t="s">
        <v>4423</v>
      </c>
      <c r="M3" s="594" t="s">
        <v>4424</v>
      </c>
      <c r="U3" s="594" t="s">
        <v>4424</v>
      </c>
      <c r="V3" s="594" t="s">
        <v>4424</v>
      </c>
      <c r="Y3" s="594" t="s">
        <v>4424</v>
      </c>
      <c r="Z3" s="594" t="s">
        <v>4424</v>
      </c>
      <c r="AH3" s="594" t="s">
        <v>4424</v>
      </c>
      <c r="AI3" s="594" t="s">
        <v>4423</v>
      </c>
      <c r="AK3" s="594" t="s">
        <v>4424</v>
      </c>
      <c r="AP3" s="594" t="s">
        <v>4425</v>
      </c>
      <c r="AR3" s="594" t="s">
        <v>4425</v>
      </c>
      <c r="BC3" s="594" t="s">
        <v>4424</v>
      </c>
    </row>
    <row r="4" spans="2:56" s="24" customFormat="1" ht="19.95" customHeight="1" thickBot="1">
      <c r="B4" s="1414" t="s">
        <v>76</v>
      </c>
      <c r="C4" s="1415"/>
      <c r="D4" s="108" t="s">
        <v>435</v>
      </c>
      <c r="E4" s="36">
        <v>1</v>
      </c>
      <c r="F4" s="36">
        <v>2</v>
      </c>
      <c r="G4" s="36">
        <v>3</v>
      </c>
      <c r="H4" s="36">
        <v>4</v>
      </c>
      <c r="I4" s="36">
        <v>5</v>
      </c>
      <c r="J4" s="36">
        <v>6</v>
      </c>
      <c r="K4" s="36">
        <v>7</v>
      </c>
      <c r="L4" s="36">
        <v>8</v>
      </c>
      <c r="M4" s="36">
        <v>9</v>
      </c>
      <c r="N4" s="37">
        <v>10</v>
      </c>
      <c r="O4" s="37">
        <v>11</v>
      </c>
      <c r="P4" s="37">
        <v>12</v>
      </c>
      <c r="Q4" s="37">
        <v>13</v>
      </c>
      <c r="R4" s="37">
        <v>14</v>
      </c>
      <c r="S4" s="37">
        <v>15</v>
      </c>
      <c r="T4" s="37">
        <v>16</v>
      </c>
      <c r="U4" s="37">
        <v>17</v>
      </c>
      <c r="V4" s="37">
        <v>18</v>
      </c>
      <c r="W4" s="37">
        <v>19</v>
      </c>
      <c r="X4" s="37">
        <v>20</v>
      </c>
      <c r="Y4" s="37">
        <v>21</v>
      </c>
      <c r="Z4" s="37">
        <v>22</v>
      </c>
      <c r="AA4" s="37">
        <v>23</v>
      </c>
      <c r="AB4" s="37">
        <v>24</v>
      </c>
      <c r="AC4" s="37">
        <v>25</v>
      </c>
      <c r="AD4" s="37">
        <v>26</v>
      </c>
      <c r="AE4" s="37">
        <v>27</v>
      </c>
      <c r="AF4" s="37">
        <v>28</v>
      </c>
      <c r="AG4" s="37">
        <v>29</v>
      </c>
      <c r="AH4" s="37">
        <v>30</v>
      </c>
      <c r="AI4" s="37">
        <v>31</v>
      </c>
      <c r="AJ4" s="37">
        <v>32</v>
      </c>
      <c r="AK4" s="37">
        <v>33</v>
      </c>
      <c r="AL4" s="37">
        <v>34</v>
      </c>
      <c r="AM4" s="37">
        <v>35</v>
      </c>
      <c r="AN4" s="37">
        <v>36</v>
      </c>
      <c r="AO4" s="37">
        <v>37</v>
      </c>
      <c r="AP4" s="37">
        <v>38</v>
      </c>
      <c r="AQ4" s="37">
        <v>39</v>
      </c>
      <c r="AR4" s="37">
        <v>40</v>
      </c>
      <c r="AS4" s="37">
        <v>41</v>
      </c>
      <c r="AT4" s="37">
        <v>42</v>
      </c>
      <c r="AU4" s="37">
        <v>43</v>
      </c>
      <c r="AV4" s="37">
        <v>44</v>
      </c>
      <c r="AW4" s="37">
        <v>45</v>
      </c>
      <c r="AX4" s="37">
        <v>46</v>
      </c>
      <c r="AY4" s="37">
        <v>47</v>
      </c>
      <c r="AZ4" s="37">
        <v>48</v>
      </c>
      <c r="BA4" s="37">
        <v>49</v>
      </c>
      <c r="BB4" s="37">
        <v>50</v>
      </c>
      <c r="BC4" s="37">
        <v>51</v>
      </c>
      <c r="BD4" s="37">
        <v>52</v>
      </c>
    </row>
    <row r="5" spans="2:56" ht="19.95" customHeight="1" thickTop="1">
      <c r="B5" s="1436" t="s">
        <v>356</v>
      </c>
      <c r="C5" s="69" t="s">
        <v>465</v>
      </c>
      <c r="D5" s="67">
        <f t="shared" ref="D5:D15" si="0">SUM(E5:BD5)</f>
        <v>397</v>
      </c>
      <c r="E5" s="67">
        <f>시험요청!C2</f>
        <v>17</v>
      </c>
      <c r="F5" s="67">
        <f>시험요청!D2</f>
        <v>16</v>
      </c>
      <c r="G5" s="67">
        <f>시험요청!E2</f>
        <v>7</v>
      </c>
      <c r="H5" s="67">
        <f>시험요청!F2</f>
        <v>14</v>
      </c>
      <c r="I5" s="67">
        <f>시험요청!G2</f>
        <v>17</v>
      </c>
      <c r="J5" s="67">
        <f>시험요청!H2</f>
        <v>11</v>
      </c>
      <c r="K5" s="67">
        <f>시험요청!I2</f>
        <v>6</v>
      </c>
      <c r="L5" s="67">
        <f>시험요청!J2</f>
        <v>18</v>
      </c>
      <c r="M5" s="67">
        <f>시험요청!K2</f>
        <v>22</v>
      </c>
      <c r="N5" s="67">
        <f>시험요청!L2</f>
        <v>17</v>
      </c>
      <c r="O5" s="67">
        <f>시험요청!M2</f>
        <v>19</v>
      </c>
      <c r="P5" s="67">
        <f>시험요청!N2</f>
        <v>20</v>
      </c>
      <c r="Q5" s="67">
        <f>시험요청!O2</f>
        <v>16</v>
      </c>
      <c r="R5" s="67">
        <f>시험요청!P2</f>
        <v>13</v>
      </c>
      <c r="S5" s="89">
        <f>시험요청!Q2</f>
        <v>12</v>
      </c>
      <c r="T5" s="89">
        <f>시험요청!R2</f>
        <v>20</v>
      </c>
      <c r="U5" s="89">
        <f>시험요청!S2</f>
        <v>30</v>
      </c>
      <c r="V5" s="89">
        <f>시험요청!T2</f>
        <v>30</v>
      </c>
      <c r="W5" s="89">
        <f>시험요청!U2</f>
        <v>20</v>
      </c>
      <c r="X5" s="89">
        <f>시험요청!V2</f>
        <v>16</v>
      </c>
      <c r="Y5" s="89">
        <f>시험요청!W2</f>
        <v>19</v>
      </c>
      <c r="Z5" s="89">
        <f>시험요청!X2</f>
        <v>23</v>
      </c>
      <c r="AA5" s="89">
        <f>시험요청!Y2</f>
        <v>14</v>
      </c>
      <c r="AB5" s="89">
        <f>시험요청!Z2</f>
        <v>0</v>
      </c>
      <c r="AC5" s="89">
        <f>시험요청!AA2</f>
        <v>0</v>
      </c>
      <c r="AD5" s="89">
        <f>시험요청!AB2</f>
        <v>0</v>
      </c>
      <c r="AE5" s="89">
        <f>시험요청!AC2</f>
        <v>0</v>
      </c>
      <c r="AF5" s="89">
        <f>시험요청!AD2</f>
        <v>0</v>
      </c>
      <c r="AG5" s="89">
        <f>시험요청!AE2</f>
        <v>0</v>
      </c>
      <c r="AH5" s="89">
        <f>시험요청!AF2</f>
        <v>0</v>
      </c>
      <c r="AI5" s="89">
        <f>시험요청!AG2</f>
        <v>0</v>
      </c>
      <c r="AJ5" s="89">
        <f>시험요청!AH2</f>
        <v>0</v>
      </c>
      <c r="AK5" s="89">
        <f>시험요청!AI2</f>
        <v>0</v>
      </c>
      <c r="AL5" s="89">
        <f>시험요청!AJ2</f>
        <v>0</v>
      </c>
      <c r="AM5" s="89">
        <f>시험요청!AK2</f>
        <v>0</v>
      </c>
      <c r="AN5" s="89">
        <f>시험요청!AL2</f>
        <v>0</v>
      </c>
      <c r="AO5" s="89">
        <f>시험요청!AM2</f>
        <v>0</v>
      </c>
      <c r="AP5" s="89">
        <f>시험요청!AN2</f>
        <v>0</v>
      </c>
      <c r="AQ5" s="89">
        <f>시험요청!AO2</f>
        <v>0</v>
      </c>
      <c r="AR5" s="89">
        <f>시험요청!AP2</f>
        <v>0</v>
      </c>
      <c r="AS5" s="89">
        <f>시험요청!AQ2</f>
        <v>0</v>
      </c>
      <c r="AT5" s="89">
        <f>시험요청!AR2</f>
        <v>0</v>
      </c>
      <c r="AU5" s="89">
        <f>시험요청!AS2</f>
        <v>0</v>
      </c>
      <c r="AV5" s="89">
        <f>시험요청!AT2</f>
        <v>0</v>
      </c>
      <c r="AW5" s="89">
        <f>시험요청!AU2</f>
        <v>0</v>
      </c>
      <c r="AX5" s="89">
        <f>시험요청!AV2</f>
        <v>0</v>
      </c>
      <c r="AY5" s="89">
        <f>시험요청!AW2</f>
        <v>0</v>
      </c>
      <c r="AZ5" s="89">
        <f>시험요청!AX2</f>
        <v>0</v>
      </c>
      <c r="BA5" s="89">
        <f>시험요청!AY2</f>
        <v>0</v>
      </c>
      <c r="BB5" s="89">
        <f>시험요청!AZ2</f>
        <v>0</v>
      </c>
      <c r="BC5" s="89">
        <f>시험요청!BA2</f>
        <v>0</v>
      </c>
      <c r="BD5" s="89">
        <f>시험요청!BB2</f>
        <v>0</v>
      </c>
    </row>
    <row r="6" spans="2:56" s="27" customFormat="1" ht="19.95" customHeight="1">
      <c r="B6" s="1419"/>
      <c r="C6" s="161" t="s">
        <v>464</v>
      </c>
      <c r="D6" s="162">
        <f>SUM(E6:BD6)</f>
        <v>19</v>
      </c>
      <c r="E6" s="162">
        <f>시험요청!C6</f>
        <v>0</v>
      </c>
      <c r="F6" s="162">
        <f>시험요청!D6</f>
        <v>0</v>
      </c>
      <c r="G6" s="162">
        <f>시험요청!E6</f>
        <v>0</v>
      </c>
      <c r="H6" s="162">
        <f>시험요청!F6</f>
        <v>0</v>
      </c>
      <c r="I6" s="162">
        <f>시험요청!G6</f>
        <v>0</v>
      </c>
      <c r="J6" s="162">
        <f>시험요청!H6</f>
        <v>0</v>
      </c>
      <c r="K6" s="162">
        <f>시험요청!I6</f>
        <v>0</v>
      </c>
      <c r="L6" s="162">
        <f>시험요청!J6</f>
        <v>0</v>
      </c>
      <c r="M6" s="162">
        <f>시험요청!K6</f>
        <v>1</v>
      </c>
      <c r="N6" s="162">
        <f>시험요청!L6</f>
        <v>0</v>
      </c>
      <c r="O6" s="162">
        <f>시험요청!M6</f>
        <v>1</v>
      </c>
      <c r="P6" s="162">
        <f>시험요청!N6</f>
        <v>1</v>
      </c>
      <c r="Q6" s="162">
        <f>시험요청!O6</f>
        <v>2</v>
      </c>
      <c r="R6" s="162">
        <f>시험요청!P6</f>
        <v>4</v>
      </c>
      <c r="S6" s="162">
        <f>시험요청!Q6</f>
        <v>1</v>
      </c>
      <c r="T6" s="162">
        <f>시험요청!R6</f>
        <v>2</v>
      </c>
      <c r="U6" s="162">
        <f>시험요청!S6</f>
        <v>2</v>
      </c>
      <c r="V6" s="162">
        <f>시험요청!T6</f>
        <v>0</v>
      </c>
      <c r="W6" s="162">
        <f>시험요청!U6</f>
        <v>0</v>
      </c>
      <c r="X6" s="162">
        <f>시험요청!V6</f>
        <v>1</v>
      </c>
      <c r="Y6" s="162">
        <f>시험요청!W6</f>
        <v>3</v>
      </c>
      <c r="Z6" s="162">
        <f>시험요청!X6</f>
        <v>1</v>
      </c>
      <c r="AA6" s="162">
        <f>시험요청!Y6</f>
        <v>0</v>
      </c>
      <c r="AB6" s="162">
        <f>시험요청!Z6</f>
        <v>0</v>
      </c>
      <c r="AC6" s="162">
        <f>시험요청!AA6</f>
        <v>0</v>
      </c>
      <c r="AD6" s="162">
        <f>시험요청!AB6</f>
        <v>0</v>
      </c>
      <c r="AE6" s="162">
        <f>시험요청!AC6</f>
        <v>0</v>
      </c>
      <c r="AF6" s="162">
        <f>시험요청!AD6</f>
        <v>0</v>
      </c>
      <c r="AG6" s="162">
        <f>시험요청!AE6</f>
        <v>0</v>
      </c>
      <c r="AH6" s="162">
        <f>시험요청!AF6</f>
        <v>0</v>
      </c>
      <c r="AI6" s="162">
        <f>시험요청!AG6</f>
        <v>0</v>
      </c>
      <c r="AJ6" s="162">
        <f>시험요청!AH6</f>
        <v>0</v>
      </c>
      <c r="AK6" s="162">
        <f>시험요청!AI6</f>
        <v>0</v>
      </c>
      <c r="AL6" s="162">
        <f>시험요청!AJ6</f>
        <v>0</v>
      </c>
      <c r="AM6" s="162">
        <f>시험요청!AK6</f>
        <v>0</v>
      </c>
      <c r="AN6" s="162">
        <f>시험요청!AL6</f>
        <v>0</v>
      </c>
      <c r="AO6" s="162">
        <f>시험요청!AM6</f>
        <v>0</v>
      </c>
      <c r="AP6" s="162">
        <f>시험요청!AN6</f>
        <v>0</v>
      </c>
      <c r="AQ6" s="162">
        <f>시험요청!AO6</f>
        <v>0</v>
      </c>
      <c r="AR6" s="162">
        <f>시험요청!AP6</f>
        <v>0</v>
      </c>
      <c r="AS6" s="162">
        <f>시험요청!AQ6</f>
        <v>0</v>
      </c>
      <c r="AT6" s="162">
        <f>시험요청!AR6</f>
        <v>0</v>
      </c>
      <c r="AU6" s="162">
        <f>시험요청!AS6</f>
        <v>0</v>
      </c>
      <c r="AV6" s="162">
        <f>시험요청!AT6</f>
        <v>0</v>
      </c>
      <c r="AW6" s="162">
        <f>시험요청!AU6</f>
        <v>0</v>
      </c>
      <c r="AX6" s="162">
        <f>시험요청!AV6</f>
        <v>0</v>
      </c>
      <c r="AY6" s="162">
        <f>시험요청!AW6</f>
        <v>0</v>
      </c>
      <c r="AZ6" s="162">
        <f>시험요청!AX6</f>
        <v>0</v>
      </c>
      <c r="BA6" s="162">
        <f>시험요청!AY6</f>
        <v>0</v>
      </c>
      <c r="BB6" s="162">
        <f>시험요청!AZ6</f>
        <v>0</v>
      </c>
      <c r="BC6" s="162">
        <f>시험요청!BA6</f>
        <v>0</v>
      </c>
      <c r="BD6" s="163">
        <f>시험요청!BB6</f>
        <v>0</v>
      </c>
    </row>
    <row r="7" spans="2:56" ht="19.95" customHeight="1">
      <c r="B7" s="1419"/>
      <c r="C7" s="70" t="s">
        <v>395</v>
      </c>
      <c r="D7" s="68">
        <f t="shared" si="0"/>
        <v>271</v>
      </c>
      <c r="E7" s="68">
        <f>시험요청!C3</f>
        <v>7</v>
      </c>
      <c r="F7" s="68">
        <f>시험요청!D3</f>
        <v>7</v>
      </c>
      <c r="G7" s="68">
        <f>시험요청!E3</f>
        <v>5</v>
      </c>
      <c r="H7" s="68">
        <f>시험요청!F3</f>
        <v>13</v>
      </c>
      <c r="I7" s="68">
        <f>시험요청!G3</f>
        <v>14</v>
      </c>
      <c r="J7" s="68">
        <f>시험요청!H3</f>
        <v>7</v>
      </c>
      <c r="K7" s="68">
        <f>시험요청!I3</f>
        <v>1</v>
      </c>
      <c r="L7" s="68">
        <f>시험요청!J3</f>
        <v>11</v>
      </c>
      <c r="M7" s="68">
        <f>시험요청!K3</f>
        <v>12</v>
      </c>
      <c r="N7" s="68">
        <f>시험요청!L3</f>
        <v>12</v>
      </c>
      <c r="O7" s="68">
        <f>시험요청!M3</f>
        <v>17</v>
      </c>
      <c r="P7" s="68">
        <f>시험요청!N3</f>
        <v>15</v>
      </c>
      <c r="Q7" s="68">
        <f>시험요청!O3</f>
        <v>14</v>
      </c>
      <c r="R7" s="68">
        <f>시험요청!P3</f>
        <v>12</v>
      </c>
      <c r="S7" s="90">
        <f>시험요청!Q3</f>
        <v>11</v>
      </c>
      <c r="T7" s="90">
        <f>시험요청!R3</f>
        <v>18</v>
      </c>
      <c r="U7" s="90">
        <f>시험요청!S3</f>
        <v>16</v>
      </c>
      <c r="V7" s="90">
        <f>시험요청!T3</f>
        <v>18</v>
      </c>
      <c r="W7" s="90">
        <f>시험요청!U3</f>
        <v>14</v>
      </c>
      <c r="X7" s="90">
        <f>시험요청!V3</f>
        <v>14</v>
      </c>
      <c r="Y7" s="90">
        <f>시험요청!W3</f>
        <v>9</v>
      </c>
      <c r="Z7" s="90">
        <f>시험요청!X3</f>
        <v>14</v>
      </c>
      <c r="AA7" s="90">
        <f>시험요청!Y3</f>
        <v>10</v>
      </c>
      <c r="AB7" s="90">
        <f>시험요청!Z3</f>
        <v>0</v>
      </c>
      <c r="AC7" s="90">
        <f>시험요청!AA3</f>
        <v>0</v>
      </c>
      <c r="AD7" s="90">
        <f>시험요청!AB3</f>
        <v>0</v>
      </c>
      <c r="AE7" s="90">
        <f>시험요청!AC3</f>
        <v>0</v>
      </c>
      <c r="AF7" s="90">
        <f>시험요청!AD3</f>
        <v>0</v>
      </c>
      <c r="AG7" s="90">
        <f>시험요청!AE3</f>
        <v>0</v>
      </c>
      <c r="AH7" s="90">
        <f>시험요청!AF3</f>
        <v>0</v>
      </c>
      <c r="AI7" s="90">
        <f>시험요청!AG3</f>
        <v>0</v>
      </c>
      <c r="AJ7" s="90">
        <f>시험요청!AH3</f>
        <v>0</v>
      </c>
      <c r="AK7" s="90">
        <f>시험요청!AI3</f>
        <v>0</v>
      </c>
      <c r="AL7" s="90">
        <f>시험요청!AJ3</f>
        <v>0</v>
      </c>
      <c r="AM7" s="90">
        <f>시험요청!AK3</f>
        <v>0</v>
      </c>
      <c r="AN7" s="90">
        <f>시험요청!AL3</f>
        <v>0</v>
      </c>
      <c r="AO7" s="90">
        <f>시험요청!AM3</f>
        <v>0</v>
      </c>
      <c r="AP7" s="90">
        <f>시험요청!AN3</f>
        <v>0</v>
      </c>
      <c r="AQ7" s="90">
        <f>시험요청!AO3</f>
        <v>0</v>
      </c>
      <c r="AR7" s="90">
        <f>시험요청!AP3</f>
        <v>0</v>
      </c>
      <c r="AS7" s="90">
        <f>시험요청!AQ3</f>
        <v>0</v>
      </c>
      <c r="AT7" s="90">
        <f>시험요청!AR3</f>
        <v>0</v>
      </c>
      <c r="AU7" s="90">
        <f>시험요청!AS3</f>
        <v>0</v>
      </c>
      <c r="AV7" s="90">
        <f>시험요청!AT3</f>
        <v>0</v>
      </c>
      <c r="AW7" s="90">
        <f>시험요청!AU3</f>
        <v>0</v>
      </c>
      <c r="AX7" s="90">
        <f>시험요청!AV3</f>
        <v>0</v>
      </c>
      <c r="AY7" s="90">
        <f>시험요청!AW3</f>
        <v>0</v>
      </c>
      <c r="AZ7" s="90">
        <f>시험요청!AX3</f>
        <v>0</v>
      </c>
      <c r="BA7" s="90">
        <f>시험요청!AY3</f>
        <v>0</v>
      </c>
      <c r="BB7" s="90">
        <f>시험요청!AZ3</f>
        <v>0</v>
      </c>
      <c r="BC7" s="90">
        <f>시험요청!BA3</f>
        <v>0</v>
      </c>
      <c r="BD7" s="90">
        <f>시험요청!BB3</f>
        <v>0</v>
      </c>
    </row>
    <row r="8" spans="2:56" s="49" customFormat="1" ht="19.95" customHeight="1" thickBot="1">
      <c r="B8" s="1419"/>
      <c r="C8" s="71" t="s">
        <v>372</v>
      </c>
      <c r="D8" s="72">
        <f t="shared" si="0"/>
        <v>12</v>
      </c>
      <c r="E8" s="72">
        <f>시험용!D$5</f>
        <v>0</v>
      </c>
      <c r="F8" s="72">
        <f>시험용!E$5</f>
        <v>0</v>
      </c>
      <c r="G8" s="72">
        <f>시험용!F$5</f>
        <v>0</v>
      </c>
      <c r="H8" s="72">
        <f>시험용!G$5</f>
        <v>0</v>
      </c>
      <c r="I8" s="72">
        <f>시험용!H$5</f>
        <v>0</v>
      </c>
      <c r="J8" s="72">
        <f>시험용!I$5</f>
        <v>0</v>
      </c>
      <c r="K8" s="72">
        <f>시험용!J$5</f>
        <v>0</v>
      </c>
      <c r="L8" s="72">
        <f>시험용!K$5</f>
        <v>1</v>
      </c>
      <c r="M8" s="72">
        <f>시험용!L$5</f>
        <v>1</v>
      </c>
      <c r="N8" s="72">
        <f>시험용!M$5</f>
        <v>4</v>
      </c>
      <c r="O8" s="72">
        <f>시험용!N$5</f>
        <v>0</v>
      </c>
      <c r="P8" s="72">
        <f>시험용!O$5</f>
        <v>1</v>
      </c>
      <c r="Q8" s="72">
        <f>시험용!P$5</f>
        <v>0</v>
      </c>
      <c r="R8" s="72">
        <f>시험용!Q$5</f>
        <v>0</v>
      </c>
      <c r="S8" s="91">
        <f>시험용!R$5</f>
        <v>1</v>
      </c>
      <c r="T8" s="91">
        <f>시험용!S$5</f>
        <v>0</v>
      </c>
      <c r="U8" s="91">
        <f>시험용!T$5</f>
        <v>0</v>
      </c>
      <c r="V8" s="91">
        <f>시험용!U$5</f>
        <v>2</v>
      </c>
      <c r="W8" s="91">
        <f>시험용!V$5</f>
        <v>0</v>
      </c>
      <c r="X8" s="91">
        <f>시험용!W$5</f>
        <v>2</v>
      </c>
      <c r="Y8" s="91">
        <f>시험용!X$5</f>
        <v>0</v>
      </c>
      <c r="Z8" s="91">
        <f>시험용!Y$5</f>
        <v>0</v>
      </c>
      <c r="AA8" s="91">
        <f>시험용!Z$5</f>
        <v>0</v>
      </c>
      <c r="AB8" s="91">
        <f>시험용!AA$5</f>
        <v>0</v>
      </c>
      <c r="AC8" s="91">
        <f>시험용!AB$5</f>
        <v>0</v>
      </c>
      <c r="AD8" s="91">
        <f>시험용!AC$5</f>
        <v>0</v>
      </c>
      <c r="AE8" s="91">
        <f>시험용!AD$5</f>
        <v>0</v>
      </c>
      <c r="AF8" s="91">
        <f>시험용!AE$5</f>
        <v>0</v>
      </c>
      <c r="AG8" s="91">
        <f>시험용!AF$5</f>
        <v>0</v>
      </c>
      <c r="AH8" s="91">
        <f>시험용!AG$5</f>
        <v>0</v>
      </c>
      <c r="AI8" s="91">
        <f>시험용!AH$5</f>
        <v>0</v>
      </c>
      <c r="AJ8" s="91">
        <f>시험용!AI$5</f>
        <v>0</v>
      </c>
      <c r="AK8" s="91">
        <f>시험용!AJ$5</f>
        <v>0</v>
      </c>
      <c r="AL8" s="91">
        <f>시험용!AK$5</f>
        <v>0</v>
      </c>
      <c r="AM8" s="91">
        <f>시험용!AL$5</f>
        <v>0</v>
      </c>
      <c r="AN8" s="91">
        <f>시험용!AM$5</f>
        <v>0</v>
      </c>
      <c r="AO8" s="91">
        <f>시험용!AN$5</f>
        <v>0</v>
      </c>
      <c r="AP8" s="91">
        <f>시험용!AO$5</f>
        <v>0</v>
      </c>
      <c r="AQ8" s="91">
        <f>시험용!AP$5</f>
        <v>0</v>
      </c>
      <c r="AR8" s="91">
        <f>시험용!AQ$5</f>
        <v>0</v>
      </c>
      <c r="AS8" s="91">
        <f>시험용!AR$5</f>
        <v>0</v>
      </c>
      <c r="AT8" s="91">
        <f>시험용!AS$5</f>
        <v>0</v>
      </c>
      <c r="AU8" s="91">
        <f>시험용!AT$5</f>
        <v>0</v>
      </c>
      <c r="AV8" s="91">
        <f>시험용!AU$5</f>
        <v>0</v>
      </c>
      <c r="AW8" s="91">
        <f>시험용!AV$5</f>
        <v>0</v>
      </c>
      <c r="AX8" s="91">
        <f>시험용!AW$5</f>
        <v>0</v>
      </c>
      <c r="AY8" s="91">
        <f>시험용!AX$5</f>
        <v>0</v>
      </c>
      <c r="AZ8" s="91">
        <f>시험용!AY$5</f>
        <v>0</v>
      </c>
      <c r="BA8" s="91">
        <f>시험용!AZ$5</f>
        <v>0</v>
      </c>
      <c r="BB8" s="91">
        <f>시험용!BA$5</f>
        <v>0</v>
      </c>
      <c r="BC8" s="91">
        <f>시험용!BB$5</f>
        <v>0</v>
      </c>
      <c r="BD8" s="91">
        <f>시험용!BC$5</f>
        <v>0</v>
      </c>
    </row>
    <row r="9" spans="2:56" ht="19.95" customHeight="1" thickTop="1">
      <c r="B9" s="1437" t="s">
        <v>357</v>
      </c>
      <c r="C9" s="69" t="s">
        <v>465</v>
      </c>
      <c r="D9" s="74">
        <f t="shared" si="0"/>
        <v>215</v>
      </c>
      <c r="E9" s="74">
        <f>양시요청!C2</f>
        <v>12</v>
      </c>
      <c r="F9" s="74">
        <f>양시요청!D2</f>
        <v>1</v>
      </c>
      <c r="G9" s="74">
        <f>양시요청!E2</f>
        <v>10</v>
      </c>
      <c r="H9" s="74">
        <f>양시요청!F2</f>
        <v>14</v>
      </c>
      <c r="I9" s="74">
        <f>양시요청!G2</f>
        <v>13</v>
      </c>
      <c r="J9" s="74">
        <f>양시요청!H2</f>
        <v>13</v>
      </c>
      <c r="K9" s="74">
        <f>양시요청!I2</f>
        <v>9</v>
      </c>
      <c r="L9" s="74">
        <f>양시요청!J2</f>
        <v>17</v>
      </c>
      <c r="M9" s="74">
        <f>양시요청!K2</f>
        <v>9</v>
      </c>
      <c r="N9" s="74">
        <f>양시요청!L2</f>
        <v>14</v>
      </c>
      <c r="O9" s="74">
        <f>양시요청!M2</f>
        <v>11</v>
      </c>
      <c r="P9" s="74">
        <f>양시요청!N2</f>
        <v>13</v>
      </c>
      <c r="Q9" s="74">
        <f>양시요청!O2</f>
        <v>8</v>
      </c>
      <c r="R9" s="74">
        <f>양시요청!P2</f>
        <v>8</v>
      </c>
      <c r="S9" s="86">
        <f>양시요청!Q2</f>
        <v>13</v>
      </c>
      <c r="T9" s="86">
        <f>양시요청!R2</f>
        <v>8</v>
      </c>
      <c r="U9" s="86">
        <f>양시요청!S2</f>
        <v>12</v>
      </c>
      <c r="V9" s="86">
        <f>양시요청!T2</f>
        <v>7</v>
      </c>
      <c r="W9" s="86">
        <f>양시요청!U2</f>
        <v>6</v>
      </c>
      <c r="X9" s="86">
        <f>양시요청!V2</f>
        <v>3</v>
      </c>
      <c r="Y9" s="86">
        <f>양시요청!W2</f>
        <v>1</v>
      </c>
      <c r="Z9" s="86">
        <f>양시요청!X2</f>
        <v>8</v>
      </c>
      <c r="AA9" s="86">
        <f>양시요청!Y2</f>
        <v>5</v>
      </c>
      <c r="AB9" s="86">
        <f>양시요청!Z2</f>
        <v>0</v>
      </c>
      <c r="AC9" s="86">
        <f>양시요청!AA2</f>
        <v>0</v>
      </c>
      <c r="AD9" s="86">
        <f>양시요청!AB2</f>
        <v>0</v>
      </c>
      <c r="AE9" s="86">
        <f>양시요청!AC2</f>
        <v>0</v>
      </c>
      <c r="AF9" s="86">
        <f>양시요청!AD2</f>
        <v>0</v>
      </c>
      <c r="AG9" s="86">
        <f>양시요청!AE2</f>
        <v>0</v>
      </c>
      <c r="AH9" s="86">
        <f>양시요청!AF2</f>
        <v>0</v>
      </c>
      <c r="AI9" s="86">
        <f>양시요청!AG2</f>
        <v>0</v>
      </c>
      <c r="AJ9" s="86">
        <f>양시요청!AH2</f>
        <v>0</v>
      </c>
      <c r="AK9" s="86">
        <f>양시요청!AI2</f>
        <v>0</v>
      </c>
      <c r="AL9" s="86">
        <f>양시요청!AJ2</f>
        <v>0</v>
      </c>
      <c r="AM9" s="86">
        <f>양시요청!AK2</f>
        <v>0</v>
      </c>
      <c r="AN9" s="86">
        <f>양시요청!AL2</f>
        <v>0</v>
      </c>
      <c r="AO9" s="86">
        <f>양시요청!AM2</f>
        <v>0</v>
      </c>
      <c r="AP9" s="86">
        <f>양시요청!AN2</f>
        <v>0</v>
      </c>
      <c r="AQ9" s="86">
        <f>양시요청!AO2</f>
        <v>0</v>
      </c>
      <c r="AR9" s="86">
        <f>양시요청!AP2</f>
        <v>0</v>
      </c>
      <c r="AS9" s="86">
        <f>양시요청!AQ2</f>
        <v>0</v>
      </c>
      <c r="AT9" s="86">
        <f>양시요청!AR2</f>
        <v>0</v>
      </c>
      <c r="AU9" s="86">
        <f>양시요청!AS2</f>
        <v>0</v>
      </c>
      <c r="AV9" s="86">
        <f>양시요청!AT2</f>
        <v>0</v>
      </c>
      <c r="AW9" s="86">
        <f>양시요청!AU2</f>
        <v>0</v>
      </c>
      <c r="AX9" s="86">
        <f>양시요청!AV2</f>
        <v>0</v>
      </c>
      <c r="AY9" s="86">
        <f>양시요청!AW2</f>
        <v>0</v>
      </c>
      <c r="AZ9" s="86">
        <f>양시요청!AX2</f>
        <v>0</v>
      </c>
      <c r="BA9" s="86">
        <f>양시요청!AY2</f>
        <v>0</v>
      </c>
      <c r="BB9" s="86">
        <f>양시요청!AZ2</f>
        <v>0</v>
      </c>
      <c r="BC9" s="86">
        <f>양시요청!BA2</f>
        <v>0</v>
      </c>
      <c r="BD9" s="86">
        <f>양시요청!BB2</f>
        <v>0</v>
      </c>
    </row>
    <row r="10" spans="2:56" ht="19.95" customHeight="1">
      <c r="B10" s="1438"/>
      <c r="C10" s="70" t="s">
        <v>395</v>
      </c>
      <c r="D10" s="68">
        <f t="shared" si="0"/>
        <v>131</v>
      </c>
      <c r="E10" s="68">
        <f>양시요청!C3</f>
        <v>12</v>
      </c>
      <c r="F10" s="68">
        <f>양시요청!D3</f>
        <v>0</v>
      </c>
      <c r="G10" s="68">
        <f>양시요청!E3</f>
        <v>7</v>
      </c>
      <c r="H10" s="68">
        <f>양시요청!F3</f>
        <v>7</v>
      </c>
      <c r="I10" s="68">
        <f>양시요청!G3</f>
        <v>9</v>
      </c>
      <c r="J10" s="68">
        <f>양시요청!H3</f>
        <v>8</v>
      </c>
      <c r="K10" s="68">
        <f>양시요청!I3</f>
        <v>3</v>
      </c>
      <c r="L10" s="68">
        <f>양시요청!J3</f>
        <v>9</v>
      </c>
      <c r="M10" s="68">
        <f>양시요청!K3</f>
        <v>5</v>
      </c>
      <c r="N10" s="68">
        <f>양시요청!L3</f>
        <v>6</v>
      </c>
      <c r="O10" s="68">
        <f>양시요청!M3</f>
        <v>5</v>
      </c>
      <c r="P10" s="68">
        <f>양시요청!N3</f>
        <v>8</v>
      </c>
      <c r="Q10" s="68">
        <f>양시요청!O3</f>
        <v>6</v>
      </c>
      <c r="R10" s="68">
        <f>양시요청!P3</f>
        <v>5</v>
      </c>
      <c r="S10" s="90">
        <f>양시요청!Q3</f>
        <v>8</v>
      </c>
      <c r="T10" s="90">
        <f>양시요청!R3</f>
        <v>6</v>
      </c>
      <c r="U10" s="90">
        <f>양시요청!S3</f>
        <v>6</v>
      </c>
      <c r="V10" s="90">
        <f>양시요청!T3</f>
        <v>5</v>
      </c>
      <c r="W10" s="90">
        <f>양시요청!U3</f>
        <v>3</v>
      </c>
      <c r="X10" s="90">
        <f>양시요청!V3</f>
        <v>3</v>
      </c>
      <c r="Y10" s="90">
        <f>양시요청!W3</f>
        <v>1</v>
      </c>
      <c r="Z10" s="90">
        <f>양시요청!X3</f>
        <v>6</v>
      </c>
      <c r="AA10" s="90">
        <f>양시요청!Y3</f>
        <v>3</v>
      </c>
      <c r="AB10" s="90">
        <f>양시요청!Z3</f>
        <v>0</v>
      </c>
      <c r="AC10" s="90">
        <f>양시요청!AA3</f>
        <v>0</v>
      </c>
      <c r="AD10" s="90">
        <f>양시요청!AB3</f>
        <v>0</v>
      </c>
      <c r="AE10" s="90">
        <f>양시요청!AC3</f>
        <v>0</v>
      </c>
      <c r="AF10" s="90">
        <f>양시요청!AD3</f>
        <v>0</v>
      </c>
      <c r="AG10" s="90">
        <f>양시요청!AE3</f>
        <v>0</v>
      </c>
      <c r="AH10" s="90">
        <f>양시요청!AF3</f>
        <v>0</v>
      </c>
      <c r="AI10" s="90">
        <f>양시요청!AG3</f>
        <v>0</v>
      </c>
      <c r="AJ10" s="90">
        <f>양시요청!AH3</f>
        <v>0</v>
      </c>
      <c r="AK10" s="90">
        <f>양시요청!AI3</f>
        <v>0</v>
      </c>
      <c r="AL10" s="90">
        <f>양시요청!AJ3</f>
        <v>0</v>
      </c>
      <c r="AM10" s="90">
        <f>양시요청!AK3</f>
        <v>0</v>
      </c>
      <c r="AN10" s="90">
        <f>양시요청!AL3</f>
        <v>0</v>
      </c>
      <c r="AO10" s="90">
        <f>양시요청!AM3</f>
        <v>0</v>
      </c>
      <c r="AP10" s="90">
        <f>양시요청!AN3</f>
        <v>0</v>
      </c>
      <c r="AQ10" s="90">
        <f>양시요청!AO3</f>
        <v>0</v>
      </c>
      <c r="AR10" s="90">
        <f>양시요청!AP3</f>
        <v>0</v>
      </c>
      <c r="AS10" s="90">
        <f>양시요청!AQ3</f>
        <v>0</v>
      </c>
      <c r="AT10" s="90">
        <f>양시요청!AR3</f>
        <v>0</v>
      </c>
      <c r="AU10" s="90">
        <f>양시요청!AS3</f>
        <v>0</v>
      </c>
      <c r="AV10" s="90">
        <f>양시요청!AT3</f>
        <v>0</v>
      </c>
      <c r="AW10" s="90">
        <f>양시요청!AU3</f>
        <v>0</v>
      </c>
      <c r="AX10" s="90">
        <f>양시요청!AV3</f>
        <v>0</v>
      </c>
      <c r="AY10" s="90">
        <f>양시요청!AW3</f>
        <v>0</v>
      </c>
      <c r="AZ10" s="90">
        <f>양시요청!AX3</f>
        <v>0</v>
      </c>
      <c r="BA10" s="90">
        <f>양시요청!AY3</f>
        <v>0</v>
      </c>
      <c r="BB10" s="90">
        <f>양시요청!AZ3</f>
        <v>0</v>
      </c>
      <c r="BC10" s="90">
        <f>양시요청!BA3</f>
        <v>0</v>
      </c>
      <c r="BD10" s="90">
        <f>양시요청!BB3</f>
        <v>0</v>
      </c>
    </row>
    <row r="11" spans="2:56" s="48" customFormat="1" ht="19.95" customHeight="1" thickBot="1">
      <c r="B11" s="1439"/>
      <c r="C11" s="75" t="s">
        <v>372</v>
      </c>
      <c r="D11" s="76">
        <f t="shared" si="0"/>
        <v>12</v>
      </c>
      <c r="E11" s="76">
        <f>양시!C4</f>
        <v>1</v>
      </c>
      <c r="F11" s="76">
        <f>양시!D4</f>
        <v>0</v>
      </c>
      <c r="G11" s="76">
        <f>양시!E4</f>
        <v>0</v>
      </c>
      <c r="H11" s="76">
        <f>양시!F4</f>
        <v>1</v>
      </c>
      <c r="I11" s="76">
        <f>양시!G4</f>
        <v>1</v>
      </c>
      <c r="J11" s="76">
        <f>양시!H4</f>
        <v>1</v>
      </c>
      <c r="K11" s="76">
        <f>양시!I4</f>
        <v>0</v>
      </c>
      <c r="L11" s="76">
        <f>양시!J4</f>
        <v>1</v>
      </c>
      <c r="M11" s="76">
        <f>양시!K4</f>
        <v>1</v>
      </c>
      <c r="N11" s="76">
        <f>양시!L4</f>
        <v>1</v>
      </c>
      <c r="O11" s="76">
        <f>양시!M4</f>
        <v>1</v>
      </c>
      <c r="P11" s="76">
        <f>양시!N4</f>
        <v>0</v>
      </c>
      <c r="Q11" s="76">
        <f>양시!O4</f>
        <v>1</v>
      </c>
      <c r="R11" s="76">
        <f>양시!P4</f>
        <v>0</v>
      </c>
      <c r="S11" s="92">
        <f>양시!Q4</f>
        <v>1</v>
      </c>
      <c r="T11" s="92">
        <f>양시!R4</f>
        <v>0</v>
      </c>
      <c r="U11" s="92">
        <f>양시!S4</f>
        <v>0</v>
      </c>
      <c r="V11" s="92">
        <f>양시!T4</f>
        <v>0</v>
      </c>
      <c r="W11" s="92">
        <f>양시!U4</f>
        <v>0</v>
      </c>
      <c r="X11" s="92">
        <f>양시!V4</f>
        <v>0</v>
      </c>
      <c r="Y11" s="92">
        <f>양시!W4</f>
        <v>0</v>
      </c>
      <c r="Z11" s="92">
        <f>양시!X4</f>
        <v>2</v>
      </c>
      <c r="AA11" s="92">
        <f>양시!Y4</f>
        <v>0</v>
      </c>
      <c r="AB11" s="92">
        <f>양시!Z4</f>
        <v>0</v>
      </c>
      <c r="AC11" s="92">
        <f>양시!AA4</f>
        <v>0</v>
      </c>
      <c r="AD11" s="92">
        <f>양시!AB4</f>
        <v>0</v>
      </c>
      <c r="AE11" s="92">
        <f>양시!AC4</f>
        <v>0</v>
      </c>
      <c r="AF11" s="92">
        <f>양시!AD4</f>
        <v>0</v>
      </c>
      <c r="AG11" s="92">
        <f>양시!AE4</f>
        <v>0</v>
      </c>
      <c r="AH11" s="92">
        <f>양시!AF4</f>
        <v>0</v>
      </c>
      <c r="AI11" s="92">
        <f>양시!AG4</f>
        <v>0</v>
      </c>
      <c r="AJ11" s="92">
        <f>양시!AH4</f>
        <v>0</v>
      </c>
      <c r="AK11" s="92">
        <f>양시!AI4</f>
        <v>0</v>
      </c>
      <c r="AL11" s="92">
        <f>양시!AJ4</f>
        <v>0</v>
      </c>
      <c r="AM11" s="92">
        <f>양시!AK4</f>
        <v>0</v>
      </c>
      <c r="AN11" s="92">
        <f>양시!AL4</f>
        <v>0</v>
      </c>
      <c r="AO11" s="92">
        <f>양시!AM4</f>
        <v>0</v>
      </c>
      <c r="AP11" s="92">
        <f>양시!AN4</f>
        <v>0</v>
      </c>
      <c r="AQ11" s="92">
        <f>양시!AO4</f>
        <v>0</v>
      </c>
      <c r="AR11" s="92">
        <f>양시!AP4</f>
        <v>0</v>
      </c>
      <c r="AS11" s="92">
        <f>양시!AQ4</f>
        <v>0</v>
      </c>
      <c r="AT11" s="92">
        <f>양시!AR4</f>
        <v>0</v>
      </c>
      <c r="AU11" s="92">
        <f>양시!AS4</f>
        <v>0</v>
      </c>
      <c r="AV11" s="92">
        <f>양시!AT4</f>
        <v>0</v>
      </c>
      <c r="AW11" s="92">
        <f>양시!AU4</f>
        <v>0</v>
      </c>
      <c r="AX11" s="92">
        <f>양시!AV4</f>
        <v>0</v>
      </c>
      <c r="AY11" s="92">
        <f>양시!AW4</f>
        <v>0</v>
      </c>
      <c r="AZ11" s="92">
        <f>양시!AX4</f>
        <v>0</v>
      </c>
      <c r="BA11" s="92">
        <f>양시!AY4</f>
        <v>0</v>
      </c>
      <c r="BB11" s="92">
        <f>양시!AZ4</f>
        <v>0</v>
      </c>
      <c r="BC11" s="92">
        <f>양시!BA4</f>
        <v>0</v>
      </c>
      <c r="BD11" s="92">
        <f>양시!BB4</f>
        <v>0</v>
      </c>
    </row>
    <row r="12" spans="2:56" ht="19.95" customHeight="1" thickTop="1">
      <c r="B12" s="1440" t="s">
        <v>472</v>
      </c>
      <c r="C12" s="177" t="s">
        <v>465</v>
      </c>
      <c r="D12" s="80">
        <f t="shared" si="0"/>
        <v>0</v>
      </c>
      <c r="E12" s="80">
        <f>TBR!D2</f>
        <v>0</v>
      </c>
      <c r="F12" s="80">
        <f>TBR!E2</f>
        <v>0</v>
      </c>
      <c r="G12" s="80">
        <f>TBR!F2</f>
        <v>0</v>
      </c>
      <c r="H12" s="80">
        <f>TBR!G2</f>
        <v>0</v>
      </c>
      <c r="I12" s="80">
        <f>TBR!H2</f>
        <v>0</v>
      </c>
      <c r="J12" s="80">
        <f>TBR!I2</f>
        <v>0</v>
      </c>
      <c r="K12" s="80">
        <f>TBR!J2</f>
        <v>0</v>
      </c>
      <c r="L12" s="80">
        <f>TBR!K2</f>
        <v>0</v>
      </c>
      <c r="M12" s="80">
        <f>TBR!L2</f>
        <v>0</v>
      </c>
      <c r="N12" s="80">
        <f>TBR!M2</f>
        <v>0</v>
      </c>
      <c r="O12" s="80">
        <f>TBR!N2</f>
        <v>0</v>
      </c>
      <c r="P12" s="80">
        <f>TBR!O2</f>
        <v>0</v>
      </c>
      <c r="Q12" s="80">
        <f>TBR!P2</f>
        <v>0</v>
      </c>
      <c r="R12" s="80">
        <f>TBR!Q2</f>
        <v>0</v>
      </c>
      <c r="S12" s="93">
        <f>TBR!R2</f>
        <v>0</v>
      </c>
      <c r="T12" s="93">
        <f>TBR!S2</f>
        <v>0</v>
      </c>
      <c r="U12" s="93">
        <f>TBR!T2</f>
        <v>0</v>
      </c>
      <c r="V12" s="93">
        <f>TBR!U2</f>
        <v>0</v>
      </c>
      <c r="W12" s="93">
        <f>TBR!V2</f>
        <v>0</v>
      </c>
      <c r="X12" s="93">
        <f>TBR!W2</f>
        <v>0</v>
      </c>
      <c r="Y12" s="93">
        <f>TBR!X2</f>
        <v>0</v>
      </c>
      <c r="Z12" s="93">
        <f>TBR!Y2</f>
        <v>0</v>
      </c>
      <c r="AA12" s="93">
        <f>TBR!Z2</f>
        <v>0</v>
      </c>
      <c r="AB12" s="93">
        <f>TBR!AA2</f>
        <v>0</v>
      </c>
      <c r="AC12" s="93">
        <f>TBR!AB2</f>
        <v>0</v>
      </c>
      <c r="AD12" s="93">
        <f>TBR!AC2</f>
        <v>0</v>
      </c>
      <c r="AE12" s="93">
        <f>TBR!AD2</f>
        <v>0</v>
      </c>
      <c r="AF12" s="93">
        <f>TBR!AE2</f>
        <v>0</v>
      </c>
      <c r="AG12" s="93">
        <f>TBR!AF2</f>
        <v>0</v>
      </c>
      <c r="AH12" s="93">
        <f>TBR!AG2</f>
        <v>0</v>
      </c>
      <c r="AI12" s="93">
        <f>TBR!AH2</f>
        <v>0</v>
      </c>
      <c r="AJ12" s="93">
        <f>TBR!AI2</f>
        <v>0</v>
      </c>
      <c r="AK12" s="93">
        <f>TBR!AJ2</f>
        <v>0</v>
      </c>
      <c r="AL12" s="93">
        <f>TBR!AK2</f>
        <v>0</v>
      </c>
      <c r="AM12" s="93">
        <f>TBR!AL2</f>
        <v>0</v>
      </c>
      <c r="AN12" s="93">
        <f>TBR!AM2</f>
        <v>0</v>
      </c>
      <c r="AO12" s="93">
        <f>TBR!AN2</f>
        <v>0</v>
      </c>
      <c r="AP12" s="93">
        <f>TBR!AO2</f>
        <v>0</v>
      </c>
      <c r="AQ12" s="93">
        <f>TBR!AP2</f>
        <v>0</v>
      </c>
      <c r="AR12" s="93">
        <f>TBR!AQ2</f>
        <v>0</v>
      </c>
      <c r="AS12" s="93">
        <f>TBR!AR2</f>
        <v>0</v>
      </c>
      <c r="AT12" s="93">
        <f>TBR!AS2</f>
        <v>0</v>
      </c>
      <c r="AU12" s="93">
        <f>TBR!AT2</f>
        <v>0</v>
      </c>
      <c r="AV12" s="93">
        <f>TBR!AU2</f>
        <v>0</v>
      </c>
      <c r="AW12" s="93">
        <f>TBR!AV2</f>
        <v>0</v>
      </c>
      <c r="AX12" s="93">
        <f>TBR!AW2</f>
        <v>0</v>
      </c>
      <c r="AY12" s="93">
        <f>TBR!AX2</f>
        <v>0</v>
      </c>
      <c r="AZ12" s="93">
        <f>TBR!AY2</f>
        <v>0</v>
      </c>
      <c r="BA12" s="93">
        <f>TBR!AZ2</f>
        <v>0</v>
      </c>
      <c r="BB12" s="93">
        <f>TBR!BA2</f>
        <v>0</v>
      </c>
      <c r="BC12" s="93">
        <f>TBR!BB2</f>
        <v>0</v>
      </c>
      <c r="BD12" s="93">
        <f>TBR!BC2</f>
        <v>0</v>
      </c>
    </row>
    <row r="13" spans="2:56" ht="19.95" customHeight="1">
      <c r="B13" s="1441"/>
      <c r="C13" s="70" t="s">
        <v>395</v>
      </c>
      <c r="D13" s="68">
        <f t="shared" si="0"/>
        <v>0</v>
      </c>
      <c r="E13" s="68">
        <f>E12</f>
        <v>0</v>
      </c>
      <c r="F13" s="68">
        <f t="shared" ref="F13:K13" si="1">F12</f>
        <v>0</v>
      </c>
      <c r="G13" s="68">
        <f t="shared" si="1"/>
        <v>0</v>
      </c>
      <c r="H13" s="68">
        <f>H12</f>
        <v>0</v>
      </c>
      <c r="I13" s="68">
        <f t="shared" si="1"/>
        <v>0</v>
      </c>
      <c r="J13" s="68">
        <f t="shared" si="1"/>
        <v>0</v>
      </c>
      <c r="K13" s="68">
        <f t="shared" si="1"/>
        <v>0</v>
      </c>
      <c r="L13" s="68">
        <f t="shared" ref="L13:BD13" si="2">L12</f>
        <v>0</v>
      </c>
      <c r="M13" s="68">
        <f t="shared" si="2"/>
        <v>0</v>
      </c>
      <c r="N13" s="68">
        <f t="shared" si="2"/>
        <v>0</v>
      </c>
      <c r="O13" s="68">
        <f t="shared" si="2"/>
        <v>0</v>
      </c>
      <c r="P13" s="68">
        <f t="shared" si="2"/>
        <v>0</v>
      </c>
      <c r="Q13" s="68">
        <f t="shared" si="2"/>
        <v>0</v>
      </c>
      <c r="R13" s="68">
        <f t="shared" si="2"/>
        <v>0</v>
      </c>
      <c r="S13" s="68">
        <f t="shared" si="2"/>
        <v>0</v>
      </c>
      <c r="T13" s="68">
        <f t="shared" si="2"/>
        <v>0</v>
      </c>
      <c r="U13" s="68">
        <f t="shared" si="2"/>
        <v>0</v>
      </c>
      <c r="V13" s="68">
        <f t="shared" si="2"/>
        <v>0</v>
      </c>
      <c r="W13" s="68">
        <f t="shared" si="2"/>
        <v>0</v>
      </c>
      <c r="X13" s="68">
        <f t="shared" si="2"/>
        <v>0</v>
      </c>
      <c r="Y13" s="68">
        <f t="shared" si="2"/>
        <v>0</v>
      </c>
      <c r="Z13" s="68">
        <f t="shared" si="2"/>
        <v>0</v>
      </c>
      <c r="AA13" s="68">
        <f t="shared" si="2"/>
        <v>0</v>
      </c>
      <c r="AB13" s="68">
        <f t="shared" si="2"/>
        <v>0</v>
      </c>
      <c r="AC13" s="68">
        <f t="shared" si="2"/>
        <v>0</v>
      </c>
      <c r="AD13" s="68">
        <f t="shared" si="2"/>
        <v>0</v>
      </c>
      <c r="AE13" s="68">
        <f t="shared" si="2"/>
        <v>0</v>
      </c>
      <c r="AF13" s="68">
        <f t="shared" si="2"/>
        <v>0</v>
      </c>
      <c r="AG13" s="68">
        <f t="shared" si="2"/>
        <v>0</v>
      </c>
      <c r="AH13" s="68">
        <f t="shared" si="2"/>
        <v>0</v>
      </c>
      <c r="AI13" s="68">
        <f t="shared" si="2"/>
        <v>0</v>
      </c>
      <c r="AJ13" s="68">
        <f t="shared" si="2"/>
        <v>0</v>
      </c>
      <c r="AK13" s="68">
        <f t="shared" si="2"/>
        <v>0</v>
      </c>
      <c r="AL13" s="68">
        <f t="shared" si="2"/>
        <v>0</v>
      </c>
      <c r="AM13" s="68">
        <f t="shared" si="2"/>
        <v>0</v>
      </c>
      <c r="AN13" s="68">
        <f t="shared" si="2"/>
        <v>0</v>
      </c>
      <c r="AO13" s="68">
        <f t="shared" si="2"/>
        <v>0</v>
      </c>
      <c r="AP13" s="68">
        <f t="shared" si="2"/>
        <v>0</v>
      </c>
      <c r="AQ13" s="68">
        <f t="shared" si="2"/>
        <v>0</v>
      </c>
      <c r="AR13" s="68">
        <f t="shared" si="2"/>
        <v>0</v>
      </c>
      <c r="AS13" s="68">
        <f t="shared" si="2"/>
        <v>0</v>
      </c>
      <c r="AT13" s="68">
        <f t="shared" si="2"/>
        <v>0</v>
      </c>
      <c r="AU13" s="68">
        <f t="shared" si="2"/>
        <v>0</v>
      </c>
      <c r="AV13" s="68">
        <f t="shared" si="2"/>
        <v>0</v>
      </c>
      <c r="AW13" s="68">
        <f t="shared" si="2"/>
        <v>0</v>
      </c>
      <c r="AX13" s="68">
        <f t="shared" si="2"/>
        <v>0</v>
      </c>
      <c r="AY13" s="68">
        <f t="shared" si="2"/>
        <v>0</v>
      </c>
      <c r="AZ13" s="68">
        <f t="shared" si="2"/>
        <v>0</v>
      </c>
      <c r="BA13" s="68">
        <f t="shared" si="2"/>
        <v>0</v>
      </c>
      <c r="BB13" s="68">
        <f t="shared" si="2"/>
        <v>0</v>
      </c>
      <c r="BC13" s="68">
        <f t="shared" si="2"/>
        <v>0</v>
      </c>
      <c r="BD13" s="90">
        <f t="shared" si="2"/>
        <v>0</v>
      </c>
    </row>
    <row r="14" spans="2:56" ht="19.95" customHeight="1" thickBot="1">
      <c r="B14" s="1442"/>
      <c r="C14" s="75" t="s">
        <v>372</v>
      </c>
      <c r="D14" s="76">
        <f t="shared" si="0"/>
        <v>0</v>
      </c>
      <c r="E14" s="76">
        <f>TBR!D6</f>
        <v>0</v>
      </c>
      <c r="F14" s="76">
        <f>TBR!E6</f>
        <v>0</v>
      </c>
      <c r="G14" s="76">
        <f>TBR!F6</f>
        <v>0</v>
      </c>
      <c r="H14" s="76">
        <f>TBR!G6</f>
        <v>0</v>
      </c>
      <c r="I14" s="76">
        <f>TBR!H6</f>
        <v>0</v>
      </c>
      <c r="J14" s="76">
        <f>TBR!I6</f>
        <v>0</v>
      </c>
      <c r="K14" s="76">
        <f>TBR!J6</f>
        <v>0</v>
      </c>
      <c r="L14" s="76">
        <f>TBR!K6</f>
        <v>0</v>
      </c>
      <c r="M14" s="76">
        <f>TBR!L6</f>
        <v>0</v>
      </c>
      <c r="N14" s="76">
        <f>TBR!M6</f>
        <v>0</v>
      </c>
      <c r="O14" s="76">
        <f>TBR!N6</f>
        <v>0</v>
      </c>
      <c r="P14" s="76">
        <f>TBR!O6</f>
        <v>0</v>
      </c>
      <c r="Q14" s="76">
        <f>TBR!P6</f>
        <v>0</v>
      </c>
      <c r="R14" s="76">
        <f>TBR!Q6</f>
        <v>0</v>
      </c>
      <c r="S14" s="92">
        <f>TBR!R6</f>
        <v>0</v>
      </c>
      <c r="T14" s="92">
        <f>TBR!S6</f>
        <v>0</v>
      </c>
      <c r="U14" s="92">
        <f>TBR!T6</f>
        <v>0</v>
      </c>
      <c r="V14" s="92">
        <f>TBR!U6</f>
        <v>0</v>
      </c>
      <c r="W14" s="92">
        <f>TBR!V6</f>
        <v>0</v>
      </c>
      <c r="X14" s="92">
        <f>TBR!W6</f>
        <v>0</v>
      </c>
      <c r="Y14" s="92">
        <f>TBR!X6</f>
        <v>0</v>
      </c>
      <c r="Z14" s="92">
        <f>TBR!Y6</f>
        <v>0</v>
      </c>
      <c r="AA14" s="92">
        <f>TBR!Z6</f>
        <v>0</v>
      </c>
      <c r="AB14" s="92">
        <f>TBR!AA6</f>
        <v>0</v>
      </c>
      <c r="AC14" s="92">
        <f>TBR!AB6</f>
        <v>0</v>
      </c>
      <c r="AD14" s="92">
        <f>TBR!AC6</f>
        <v>0</v>
      </c>
      <c r="AE14" s="92">
        <f>TBR!AD6</f>
        <v>0</v>
      </c>
      <c r="AF14" s="92">
        <f>TBR!AE6</f>
        <v>0</v>
      </c>
      <c r="AG14" s="92">
        <f>TBR!AF6</f>
        <v>0</v>
      </c>
      <c r="AH14" s="92">
        <f>TBR!AG6</f>
        <v>0</v>
      </c>
      <c r="AI14" s="92">
        <f>TBR!AH6</f>
        <v>0</v>
      </c>
      <c r="AJ14" s="92">
        <f>TBR!AI6</f>
        <v>0</v>
      </c>
      <c r="AK14" s="92">
        <f>TBR!AJ6</f>
        <v>0</v>
      </c>
      <c r="AL14" s="92">
        <f>TBR!AK6</f>
        <v>0</v>
      </c>
      <c r="AM14" s="92">
        <f>TBR!AL6</f>
        <v>0</v>
      </c>
      <c r="AN14" s="92">
        <f>TBR!AM6</f>
        <v>0</v>
      </c>
      <c r="AO14" s="92">
        <f>TBR!AN6</f>
        <v>0</v>
      </c>
      <c r="AP14" s="92">
        <f>TBR!AO6</f>
        <v>0</v>
      </c>
      <c r="AQ14" s="92">
        <f>TBR!AP6</f>
        <v>0</v>
      </c>
      <c r="AR14" s="92">
        <f>TBR!AQ6</f>
        <v>0</v>
      </c>
      <c r="AS14" s="92">
        <f>TBR!AR6</f>
        <v>0</v>
      </c>
      <c r="AT14" s="92">
        <f>TBR!AS6</f>
        <v>0</v>
      </c>
      <c r="AU14" s="92">
        <f>TBR!AT6</f>
        <v>0</v>
      </c>
      <c r="AV14" s="92">
        <f>TBR!AU6</f>
        <v>0</v>
      </c>
      <c r="AW14" s="92">
        <f>TBR!AV6</f>
        <v>0</v>
      </c>
      <c r="AX14" s="92">
        <f>TBR!AW6</f>
        <v>0</v>
      </c>
      <c r="AY14" s="92">
        <f>TBR!AX6</f>
        <v>0</v>
      </c>
      <c r="AZ14" s="92">
        <f>TBR!AY6</f>
        <v>0</v>
      </c>
      <c r="BA14" s="92">
        <f>TBR!AZ6</f>
        <v>0</v>
      </c>
      <c r="BB14" s="92">
        <f>TBR!BA6</f>
        <v>0</v>
      </c>
      <c r="BC14" s="92">
        <f>TBR!BB6</f>
        <v>0</v>
      </c>
      <c r="BD14" s="92">
        <f>TBR!BC6</f>
        <v>0</v>
      </c>
    </row>
    <row r="15" spans="2:56" s="24" customFormat="1" ht="19.95" customHeight="1" thickTop="1">
      <c r="B15" s="1434" t="s">
        <v>438</v>
      </c>
      <c r="C15" s="1435"/>
      <c r="D15" s="109">
        <f t="shared" si="0"/>
        <v>402</v>
      </c>
      <c r="E15" s="82">
        <f>SUM(E7,E10,E12)</f>
        <v>19</v>
      </c>
      <c r="F15" s="82">
        <f>SUM(F7,F10,F12)</f>
        <v>7</v>
      </c>
      <c r="G15" s="82">
        <f>SUM(G7,G10,G12)</f>
        <v>12</v>
      </c>
      <c r="H15" s="424">
        <f>SUM(H7,H10,H12)</f>
        <v>20</v>
      </c>
      <c r="I15" s="82">
        <f t="shared" ref="I15:O15" si="3">SUM(I7,I10,I12)</f>
        <v>23</v>
      </c>
      <c r="J15" s="82">
        <f t="shared" si="3"/>
        <v>15</v>
      </c>
      <c r="K15" s="82">
        <f t="shared" si="3"/>
        <v>4</v>
      </c>
      <c r="L15" s="82">
        <f t="shared" si="3"/>
        <v>20</v>
      </c>
      <c r="M15" s="82">
        <f t="shared" si="3"/>
        <v>17</v>
      </c>
      <c r="N15" s="82">
        <f t="shared" si="3"/>
        <v>18</v>
      </c>
      <c r="O15" s="82">
        <f t="shared" si="3"/>
        <v>22</v>
      </c>
      <c r="P15" s="82">
        <f t="shared" ref="P15:AA15" si="4">SUM(P7,P10,P12)</f>
        <v>23</v>
      </c>
      <c r="Q15" s="82">
        <f t="shared" si="4"/>
        <v>20</v>
      </c>
      <c r="R15" s="82">
        <f t="shared" si="4"/>
        <v>17</v>
      </c>
      <c r="S15" s="94">
        <f t="shared" si="4"/>
        <v>19</v>
      </c>
      <c r="T15" s="94">
        <f t="shared" si="4"/>
        <v>24</v>
      </c>
      <c r="U15" s="94">
        <f t="shared" si="4"/>
        <v>22</v>
      </c>
      <c r="V15" s="94">
        <f t="shared" si="4"/>
        <v>23</v>
      </c>
      <c r="W15" s="94">
        <f t="shared" si="4"/>
        <v>17</v>
      </c>
      <c r="X15" s="94">
        <f t="shared" si="4"/>
        <v>17</v>
      </c>
      <c r="Y15" s="94">
        <f t="shared" si="4"/>
        <v>10</v>
      </c>
      <c r="Z15" s="94">
        <f t="shared" si="4"/>
        <v>20</v>
      </c>
      <c r="AA15" s="94">
        <f t="shared" si="4"/>
        <v>13</v>
      </c>
      <c r="AB15" s="94">
        <f t="shared" ref="AB15:BD15" si="5">SUM(AB7,AB10,AB12)</f>
        <v>0</v>
      </c>
      <c r="AC15" s="94">
        <f t="shared" si="5"/>
        <v>0</v>
      </c>
      <c r="AD15" s="94">
        <f t="shared" si="5"/>
        <v>0</v>
      </c>
      <c r="AE15" s="94">
        <f t="shared" si="5"/>
        <v>0</v>
      </c>
      <c r="AF15" s="94">
        <f t="shared" si="5"/>
        <v>0</v>
      </c>
      <c r="AG15" s="94">
        <f t="shared" si="5"/>
        <v>0</v>
      </c>
      <c r="AH15" s="94">
        <f t="shared" si="5"/>
        <v>0</v>
      </c>
      <c r="AI15" s="94">
        <f t="shared" si="5"/>
        <v>0</v>
      </c>
      <c r="AJ15" s="94">
        <f t="shared" si="5"/>
        <v>0</v>
      </c>
      <c r="AK15" s="94">
        <f t="shared" si="5"/>
        <v>0</v>
      </c>
      <c r="AL15" s="94">
        <f t="shared" si="5"/>
        <v>0</v>
      </c>
      <c r="AM15" s="94">
        <f t="shared" si="5"/>
        <v>0</v>
      </c>
      <c r="AN15" s="94">
        <f t="shared" si="5"/>
        <v>0</v>
      </c>
      <c r="AO15" s="94">
        <f t="shared" si="5"/>
        <v>0</v>
      </c>
      <c r="AP15" s="94">
        <f t="shared" si="5"/>
        <v>0</v>
      </c>
      <c r="AQ15" s="94">
        <f t="shared" si="5"/>
        <v>0</v>
      </c>
      <c r="AR15" s="94">
        <f t="shared" si="5"/>
        <v>0</v>
      </c>
      <c r="AS15" s="94">
        <f t="shared" si="5"/>
        <v>0</v>
      </c>
      <c r="AT15" s="94">
        <f t="shared" si="5"/>
        <v>0</v>
      </c>
      <c r="AU15" s="94">
        <f t="shared" si="5"/>
        <v>0</v>
      </c>
      <c r="AV15" s="94">
        <f t="shared" si="5"/>
        <v>0</v>
      </c>
      <c r="AW15" s="94">
        <f t="shared" si="5"/>
        <v>0</v>
      </c>
      <c r="AX15" s="94">
        <f t="shared" si="5"/>
        <v>0</v>
      </c>
      <c r="AY15" s="94">
        <f t="shared" si="5"/>
        <v>0</v>
      </c>
      <c r="AZ15" s="94">
        <f t="shared" si="5"/>
        <v>0</v>
      </c>
      <c r="BA15" s="94">
        <f t="shared" si="5"/>
        <v>0</v>
      </c>
      <c r="BB15" s="94">
        <f t="shared" si="5"/>
        <v>0</v>
      </c>
      <c r="BC15" s="94">
        <f t="shared" si="5"/>
        <v>0</v>
      </c>
      <c r="BD15" s="94">
        <f t="shared" si="5"/>
        <v>0</v>
      </c>
    </row>
    <row r="16" spans="2:56" ht="19.95" customHeight="1">
      <c r="C16" s="35" t="s">
        <v>408</v>
      </c>
      <c r="D16" s="66">
        <f>(D15-D11-D8)/D15</f>
        <v>0.94029850746268662</v>
      </c>
      <c r="E16" s="66">
        <f>(E15-E11-E8)/E15</f>
        <v>0.94736842105263153</v>
      </c>
      <c r="F16" s="66">
        <f>(F15-F11-F8)/F15</f>
        <v>1</v>
      </c>
      <c r="G16" s="66">
        <f>(G15-G11-G8)/G15</f>
        <v>1</v>
      </c>
      <c r="H16" s="66">
        <f>(H15-H11-H8)/H15</f>
        <v>0.95</v>
      </c>
      <c r="I16" s="66">
        <f t="shared" ref="I16:BD16" si="6">(I15-I11-I8)/I15</f>
        <v>0.95652173913043481</v>
      </c>
      <c r="J16" s="66">
        <f t="shared" si="6"/>
        <v>0.93333333333333335</v>
      </c>
      <c r="K16" s="66">
        <f t="shared" si="6"/>
        <v>1</v>
      </c>
      <c r="L16" s="66">
        <f t="shared" si="6"/>
        <v>0.9</v>
      </c>
      <c r="M16" s="66">
        <f t="shared" si="6"/>
        <v>0.88235294117647056</v>
      </c>
      <c r="N16" s="66">
        <f t="shared" si="6"/>
        <v>0.72222222222222221</v>
      </c>
      <c r="O16" s="66">
        <f t="shared" si="6"/>
        <v>0.95454545454545459</v>
      </c>
      <c r="P16" s="66">
        <f t="shared" si="6"/>
        <v>0.95652173913043481</v>
      </c>
      <c r="Q16" s="66">
        <f t="shared" si="6"/>
        <v>0.95</v>
      </c>
      <c r="R16" s="66">
        <f t="shared" si="6"/>
        <v>1</v>
      </c>
      <c r="S16" s="66">
        <f t="shared" si="6"/>
        <v>0.89473684210526316</v>
      </c>
      <c r="T16" s="66">
        <f t="shared" si="6"/>
        <v>1</v>
      </c>
      <c r="U16" s="66">
        <f t="shared" si="6"/>
        <v>1</v>
      </c>
      <c r="V16" s="66">
        <f t="shared" si="6"/>
        <v>0.91304347826086951</v>
      </c>
      <c r="W16" s="66">
        <f t="shared" si="6"/>
        <v>1</v>
      </c>
      <c r="X16" s="66">
        <f t="shared" si="6"/>
        <v>0.88235294117647056</v>
      </c>
      <c r="Y16" s="66">
        <f t="shared" si="6"/>
        <v>1</v>
      </c>
      <c r="Z16" s="66">
        <f t="shared" si="6"/>
        <v>0.9</v>
      </c>
      <c r="AA16" s="66">
        <f t="shared" si="6"/>
        <v>1</v>
      </c>
      <c r="AB16" s="66" t="e">
        <f t="shared" si="6"/>
        <v>#DIV/0!</v>
      </c>
      <c r="AC16" s="66" t="e">
        <f t="shared" si="6"/>
        <v>#DIV/0!</v>
      </c>
      <c r="AD16" s="66" t="e">
        <f t="shared" si="6"/>
        <v>#DIV/0!</v>
      </c>
      <c r="AE16" s="66" t="e">
        <f t="shared" si="6"/>
        <v>#DIV/0!</v>
      </c>
      <c r="AF16" s="66" t="e">
        <f t="shared" si="6"/>
        <v>#DIV/0!</v>
      </c>
      <c r="AG16" s="66" t="e">
        <f t="shared" si="6"/>
        <v>#DIV/0!</v>
      </c>
      <c r="AH16" s="66" t="e">
        <f t="shared" si="6"/>
        <v>#DIV/0!</v>
      </c>
      <c r="AI16" s="66" t="e">
        <f t="shared" si="6"/>
        <v>#DIV/0!</v>
      </c>
      <c r="AJ16" s="66" t="e">
        <f t="shared" si="6"/>
        <v>#DIV/0!</v>
      </c>
      <c r="AK16" s="66" t="e">
        <f t="shared" si="6"/>
        <v>#DIV/0!</v>
      </c>
      <c r="AL16" s="66" t="e">
        <f t="shared" si="6"/>
        <v>#DIV/0!</v>
      </c>
      <c r="AM16" s="66" t="e">
        <f t="shared" si="6"/>
        <v>#DIV/0!</v>
      </c>
      <c r="AN16" s="66" t="e">
        <f t="shared" si="6"/>
        <v>#DIV/0!</v>
      </c>
      <c r="AO16" s="66" t="e">
        <f t="shared" si="6"/>
        <v>#DIV/0!</v>
      </c>
      <c r="AP16" s="66" t="e">
        <f t="shared" si="6"/>
        <v>#DIV/0!</v>
      </c>
      <c r="AQ16" s="66" t="e">
        <f t="shared" si="6"/>
        <v>#DIV/0!</v>
      </c>
      <c r="AR16" s="66" t="e">
        <f t="shared" si="6"/>
        <v>#DIV/0!</v>
      </c>
      <c r="AS16" s="66" t="e">
        <f t="shared" si="6"/>
        <v>#DIV/0!</v>
      </c>
      <c r="AT16" s="66" t="e">
        <f t="shared" si="6"/>
        <v>#DIV/0!</v>
      </c>
      <c r="AU16" s="66" t="e">
        <f t="shared" si="6"/>
        <v>#DIV/0!</v>
      </c>
      <c r="AV16" s="66" t="e">
        <f t="shared" si="6"/>
        <v>#DIV/0!</v>
      </c>
      <c r="AW16" s="66" t="e">
        <f t="shared" si="6"/>
        <v>#DIV/0!</v>
      </c>
      <c r="AX16" s="66" t="e">
        <f t="shared" si="6"/>
        <v>#DIV/0!</v>
      </c>
      <c r="AY16" s="66" t="e">
        <f t="shared" si="6"/>
        <v>#DIV/0!</v>
      </c>
      <c r="AZ16" s="66" t="e">
        <f t="shared" si="6"/>
        <v>#DIV/0!</v>
      </c>
      <c r="BA16" s="66" t="e">
        <f t="shared" si="6"/>
        <v>#DIV/0!</v>
      </c>
      <c r="BB16" s="66" t="e">
        <f t="shared" si="6"/>
        <v>#DIV/0!</v>
      </c>
      <c r="BC16" s="66" t="e">
        <f t="shared" si="6"/>
        <v>#DIV/0!</v>
      </c>
      <c r="BD16" s="66" t="e">
        <f t="shared" si="6"/>
        <v>#DIV/0!</v>
      </c>
    </row>
    <row r="17" spans="2:56" s="244" customFormat="1" ht="19.95" customHeight="1">
      <c r="C17" s="244" t="s">
        <v>577</v>
      </c>
      <c r="E17" s="244">
        <f>E5+E12</f>
        <v>17</v>
      </c>
      <c r="F17" s="244">
        <f t="shared" ref="F17:BD17" si="7">F5+F12</f>
        <v>16</v>
      </c>
      <c r="G17" s="244">
        <f t="shared" si="7"/>
        <v>7</v>
      </c>
      <c r="H17" s="244">
        <f t="shared" si="7"/>
        <v>14</v>
      </c>
      <c r="I17" s="244">
        <f t="shared" si="7"/>
        <v>17</v>
      </c>
      <c r="J17" s="244">
        <f t="shared" si="7"/>
        <v>11</v>
      </c>
      <c r="K17" s="244">
        <f t="shared" si="7"/>
        <v>6</v>
      </c>
      <c r="L17" s="244">
        <f t="shared" si="7"/>
        <v>18</v>
      </c>
      <c r="M17" s="244">
        <f t="shared" si="7"/>
        <v>22</v>
      </c>
      <c r="N17" s="244">
        <f t="shared" si="7"/>
        <v>17</v>
      </c>
      <c r="O17" s="244">
        <f t="shared" si="7"/>
        <v>19</v>
      </c>
      <c r="P17" s="244">
        <f t="shared" si="7"/>
        <v>20</v>
      </c>
      <c r="Q17" s="244">
        <f t="shared" si="7"/>
        <v>16</v>
      </c>
      <c r="R17" s="244">
        <f t="shared" si="7"/>
        <v>13</v>
      </c>
      <c r="S17" s="244">
        <f t="shared" si="7"/>
        <v>12</v>
      </c>
      <c r="T17" s="244">
        <f t="shared" si="7"/>
        <v>20</v>
      </c>
      <c r="U17" s="244">
        <f t="shared" si="7"/>
        <v>30</v>
      </c>
      <c r="V17" s="244">
        <f t="shared" si="7"/>
        <v>30</v>
      </c>
      <c r="W17" s="244">
        <f t="shared" si="7"/>
        <v>20</v>
      </c>
      <c r="X17" s="244">
        <f t="shared" si="7"/>
        <v>16</v>
      </c>
      <c r="Y17" s="244">
        <f t="shared" si="7"/>
        <v>19</v>
      </c>
      <c r="Z17" s="244">
        <f t="shared" si="7"/>
        <v>23</v>
      </c>
      <c r="AA17" s="244">
        <f t="shared" si="7"/>
        <v>14</v>
      </c>
      <c r="AB17" s="244">
        <f t="shared" si="7"/>
        <v>0</v>
      </c>
      <c r="AC17" s="244">
        <f t="shared" si="7"/>
        <v>0</v>
      </c>
      <c r="AD17" s="244">
        <f t="shared" si="7"/>
        <v>0</v>
      </c>
      <c r="AE17" s="244">
        <f t="shared" si="7"/>
        <v>0</v>
      </c>
      <c r="AF17" s="244">
        <f t="shared" si="7"/>
        <v>0</v>
      </c>
      <c r="AG17" s="244">
        <f t="shared" si="7"/>
        <v>0</v>
      </c>
      <c r="AH17" s="244">
        <f t="shared" si="7"/>
        <v>0</v>
      </c>
      <c r="AI17" s="244">
        <f t="shared" si="7"/>
        <v>0</v>
      </c>
      <c r="AJ17" s="244">
        <f t="shared" si="7"/>
        <v>0</v>
      </c>
      <c r="AK17" s="244">
        <f t="shared" si="7"/>
        <v>0</v>
      </c>
      <c r="AL17" s="244">
        <f t="shared" si="7"/>
        <v>0</v>
      </c>
      <c r="AM17" s="244">
        <f t="shared" si="7"/>
        <v>0</v>
      </c>
      <c r="AN17" s="244">
        <f t="shared" si="7"/>
        <v>0</v>
      </c>
      <c r="AO17" s="244">
        <f t="shared" si="7"/>
        <v>0</v>
      </c>
      <c r="AP17" s="244">
        <f t="shared" si="7"/>
        <v>0</v>
      </c>
      <c r="AQ17" s="244">
        <f t="shared" si="7"/>
        <v>0</v>
      </c>
      <c r="AR17" s="244">
        <f t="shared" si="7"/>
        <v>0</v>
      </c>
      <c r="AS17" s="244">
        <f t="shared" si="7"/>
        <v>0</v>
      </c>
      <c r="AT17" s="244">
        <f t="shared" si="7"/>
        <v>0</v>
      </c>
      <c r="AU17" s="244">
        <f t="shared" si="7"/>
        <v>0</v>
      </c>
      <c r="AV17" s="244">
        <f t="shared" si="7"/>
        <v>0</v>
      </c>
      <c r="AW17" s="244">
        <f t="shared" si="7"/>
        <v>0</v>
      </c>
      <c r="AX17" s="244">
        <f t="shared" si="7"/>
        <v>0</v>
      </c>
      <c r="AY17" s="244">
        <f t="shared" si="7"/>
        <v>0</v>
      </c>
      <c r="AZ17" s="244">
        <f t="shared" si="7"/>
        <v>0</v>
      </c>
      <c r="BA17" s="244">
        <f t="shared" si="7"/>
        <v>0</v>
      </c>
      <c r="BB17" s="244">
        <f t="shared" si="7"/>
        <v>0</v>
      </c>
      <c r="BC17" s="244">
        <f t="shared" si="7"/>
        <v>0</v>
      </c>
      <c r="BD17" s="244">
        <f t="shared" si="7"/>
        <v>0</v>
      </c>
    </row>
    <row r="18" spans="2:56" s="244" customFormat="1" ht="19.95" customHeight="1">
      <c r="C18" s="244" t="s">
        <v>578</v>
      </c>
      <c r="E18" s="244">
        <f>E7+E13</f>
        <v>7</v>
      </c>
      <c r="F18" s="244">
        <f t="shared" ref="F18:BD18" si="8">F7+F13</f>
        <v>7</v>
      </c>
      <c r="G18" s="244">
        <f t="shared" si="8"/>
        <v>5</v>
      </c>
      <c r="H18" s="244">
        <f t="shared" si="8"/>
        <v>13</v>
      </c>
      <c r="I18" s="244">
        <f t="shared" si="8"/>
        <v>14</v>
      </c>
      <c r="J18" s="244">
        <f t="shared" si="8"/>
        <v>7</v>
      </c>
      <c r="K18" s="244">
        <f t="shared" si="8"/>
        <v>1</v>
      </c>
      <c r="L18" s="244">
        <f t="shared" si="8"/>
        <v>11</v>
      </c>
      <c r="M18" s="244">
        <f t="shared" si="8"/>
        <v>12</v>
      </c>
      <c r="N18" s="244">
        <f t="shared" si="8"/>
        <v>12</v>
      </c>
      <c r="O18" s="244">
        <f t="shared" si="8"/>
        <v>17</v>
      </c>
      <c r="P18" s="244">
        <f t="shared" si="8"/>
        <v>15</v>
      </c>
      <c r="Q18" s="244">
        <f t="shared" si="8"/>
        <v>14</v>
      </c>
      <c r="R18" s="244">
        <f t="shared" si="8"/>
        <v>12</v>
      </c>
      <c r="S18" s="244">
        <f t="shared" si="8"/>
        <v>11</v>
      </c>
      <c r="T18" s="244">
        <f t="shared" si="8"/>
        <v>18</v>
      </c>
      <c r="U18" s="244">
        <f t="shared" si="8"/>
        <v>16</v>
      </c>
      <c r="V18" s="244">
        <f t="shared" si="8"/>
        <v>18</v>
      </c>
      <c r="W18" s="244">
        <f t="shared" si="8"/>
        <v>14</v>
      </c>
      <c r="X18" s="244">
        <f t="shared" si="8"/>
        <v>14</v>
      </c>
      <c r="Y18" s="244">
        <f t="shared" si="8"/>
        <v>9</v>
      </c>
      <c r="Z18" s="244">
        <f t="shared" si="8"/>
        <v>14</v>
      </c>
      <c r="AA18" s="244">
        <f t="shared" si="8"/>
        <v>10</v>
      </c>
      <c r="AB18" s="244">
        <f t="shared" si="8"/>
        <v>0</v>
      </c>
      <c r="AC18" s="244">
        <f t="shared" si="8"/>
        <v>0</v>
      </c>
      <c r="AD18" s="244">
        <f t="shared" si="8"/>
        <v>0</v>
      </c>
      <c r="AE18" s="244">
        <f t="shared" si="8"/>
        <v>0</v>
      </c>
      <c r="AF18" s="244">
        <f t="shared" si="8"/>
        <v>0</v>
      </c>
      <c r="AG18" s="244">
        <f t="shared" si="8"/>
        <v>0</v>
      </c>
      <c r="AH18" s="244">
        <f t="shared" si="8"/>
        <v>0</v>
      </c>
      <c r="AI18" s="244">
        <f t="shared" si="8"/>
        <v>0</v>
      </c>
      <c r="AJ18" s="244">
        <f t="shared" si="8"/>
        <v>0</v>
      </c>
      <c r="AK18" s="244">
        <f t="shared" si="8"/>
        <v>0</v>
      </c>
      <c r="AL18" s="244">
        <f t="shared" si="8"/>
        <v>0</v>
      </c>
      <c r="AM18" s="244">
        <f t="shared" si="8"/>
        <v>0</v>
      </c>
      <c r="AN18" s="244">
        <f t="shared" si="8"/>
        <v>0</v>
      </c>
      <c r="AO18" s="244">
        <f t="shared" si="8"/>
        <v>0</v>
      </c>
      <c r="AP18" s="244">
        <f t="shared" si="8"/>
        <v>0</v>
      </c>
      <c r="AQ18" s="244">
        <f t="shared" si="8"/>
        <v>0</v>
      </c>
      <c r="AR18" s="244">
        <f t="shared" si="8"/>
        <v>0</v>
      </c>
      <c r="AS18" s="244">
        <f t="shared" si="8"/>
        <v>0</v>
      </c>
      <c r="AT18" s="244">
        <f t="shared" si="8"/>
        <v>0</v>
      </c>
      <c r="AU18" s="244">
        <f t="shared" si="8"/>
        <v>0</v>
      </c>
      <c r="AV18" s="244">
        <f t="shared" si="8"/>
        <v>0</v>
      </c>
      <c r="AW18" s="244">
        <f t="shared" si="8"/>
        <v>0</v>
      </c>
      <c r="AX18" s="244">
        <f t="shared" si="8"/>
        <v>0</v>
      </c>
      <c r="AY18" s="244">
        <f t="shared" si="8"/>
        <v>0</v>
      </c>
      <c r="AZ18" s="244">
        <f t="shared" si="8"/>
        <v>0</v>
      </c>
      <c r="BA18" s="244">
        <f t="shared" si="8"/>
        <v>0</v>
      </c>
      <c r="BB18" s="244">
        <f t="shared" si="8"/>
        <v>0</v>
      </c>
      <c r="BC18" s="244">
        <f t="shared" si="8"/>
        <v>0</v>
      </c>
      <c r="BD18" s="244">
        <f t="shared" si="8"/>
        <v>0</v>
      </c>
    </row>
    <row r="19" spans="2:56" s="146" customFormat="1" ht="19.95" customHeight="1">
      <c r="B19" s="1404" t="s">
        <v>446</v>
      </c>
      <c r="C19" s="1404"/>
      <c r="D19" s="1404"/>
      <c r="E19" s="257">
        <f>E5+E9+E12</f>
        <v>29</v>
      </c>
      <c r="F19" s="257">
        <f t="shared" ref="F19:BD19" si="9">F5+F9+F12</f>
        <v>17</v>
      </c>
      <c r="G19" s="257">
        <f t="shared" si="9"/>
        <v>17</v>
      </c>
      <c r="H19" s="257">
        <f t="shared" si="9"/>
        <v>28</v>
      </c>
      <c r="I19" s="257">
        <f t="shared" si="9"/>
        <v>30</v>
      </c>
      <c r="J19" s="257">
        <f t="shared" si="9"/>
        <v>24</v>
      </c>
      <c r="K19" s="257">
        <f t="shared" si="9"/>
        <v>15</v>
      </c>
      <c r="L19" s="257">
        <f t="shared" si="9"/>
        <v>35</v>
      </c>
      <c r="M19" s="257">
        <f t="shared" si="9"/>
        <v>31</v>
      </c>
      <c r="N19" s="257">
        <f t="shared" si="9"/>
        <v>31</v>
      </c>
      <c r="O19" s="257">
        <f t="shared" si="9"/>
        <v>30</v>
      </c>
      <c r="P19" s="257">
        <f t="shared" si="9"/>
        <v>33</v>
      </c>
      <c r="Q19" s="257">
        <f t="shared" si="9"/>
        <v>24</v>
      </c>
      <c r="R19" s="257">
        <f t="shared" si="9"/>
        <v>21</v>
      </c>
      <c r="S19" s="257">
        <f t="shared" si="9"/>
        <v>25</v>
      </c>
      <c r="T19" s="257">
        <f t="shared" si="9"/>
        <v>28</v>
      </c>
      <c r="U19" s="257">
        <f t="shared" si="9"/>
        <v>42</v>
      </c>
      <c r="V19" s="257">
        <f t="shared" si="9"/>
        <v>37</v>
      </c>
      <c r="W19" s="257">
        <f t="shared" si="9"/>
        <v>26</v>
      </c>
      <c r="X19" s="257">
        <f t="shared" si="9"/>
        <v>19</v>
      </c>
      <c r="Y19" s="257">
        <f t="shared" si="9"/>
        <v>20</v>
      </c>
      <c r="Z19" s="257">
        <f t="shared" si="9"/>
        <v>31</v>
      </c>
      <c r="AA19" s="257">
        <f t="shared" si="9"/>
        <v>19</v>
      </c>
      <c r="AB19" s="257">
        <f t="shared" si="9"/>
        <v>0</v>
      </c>
      <c r="AC19" s="257">
        <f t="shared" si="9"/>
        <v>0</v>
      </c>
      <c r="AD19" s="257">
        <f t="shared" si="9"/>
        <v>0</v>
      </c>
      <c r="AE19" s="257">
        <f t="shared" si="9"/>
        <v>0</v>
      </c>
      <c r="AF19" s="257">
        <f t="shared" si="9"/>
        <v>0</v>
      </c>
      <c r="AG19" s="257">
        <f t="shared" si="9"/>
        <v>0</v>
      </c>
      <c r="AH19" s="257">
        <f t="shared" si="9"/>
        <v>0</v>
      </c>
      <c r="AI19" s="257">
        <f t="shared" si="9"/>
        <v>0</v>
      </c>
      <c r="AJ19" s="257">
        <f t="shared" si="9"/>
        <v>0</v>
      </c>
      <c r="AK19" s="257">
        <f t="shared" si="9"/>
        <v>0</v>
      </c>
      <c r="AL19" s="257">
        <f t="shared" si="9"/>
        <v>0</v>
      </c>
      <c r="AM19" s="257">
        <f t="shared" si="9"/>
        <v>0</v>
      </c>
      <c r="AN19" s="257">
        <f t="shared" si="9"/>
        <v>0</v>
      </c>
      <c r="AO19" s="257">
        <f t="shared" si="9"/>
        <v>0</v>
      </c>
      <c r="AP19" s="257">
        <f t="shared" si="9"/>
        <v>0</v>
      </c>
      <c r="AQ19" s="257">
        <f t="shared" si="9"/>
        <v>0</v>
      </c>
      <c r="AR19" s="257">
        <f t="shared" si="9"/>
        <v>0</v>
      </c>
      <c r="AS19" s="257">
        <f t="shared" si="9"/>
        <v>0</v>
      </c>
      <c r="AT19" s="257">
        <f t="shared" si="9"/>
        <v>0</v>
      </c>
      <c r="AU19" s="257">
        <f t="shared" si="9"/>
        <v>0</v>
      </c>
      <c r="AV19" s="257">
        <f t="shared" si="9"/>
        <v>0</v>
      </c>
      <c r="AW19" s="257">
        <f t="shared" si="9"/>
        <v>0</v>
      </c>
      <c r="AX19" s="257">
        <f t="shared" si="9"/>
        <v>0</v>
      </c>
      <c r="AY19" s="257">
        <f t="shared" si="9"/>
        <v>0</v>
      </c>
      <c r="AZ19" s="257">
        <f t="shared" si="9"/>
        <v>0</v>
      </c>
      <c r="BA19" s="257">
        <f t="shared" si="9"/>
        <v>0</v>
      </c>
      <c r="BB19" s="257">
        <f t="shared" si="9"/>
        <v>0</v>
      </c>
      <c r="BC19" s="257">
        <f t="shared" si="9"/>
        <v>0</v>
      </c>
      <c r="BD19" s="257">
        <f t="shared" si="9"/>
        <v>0</v>
      </c>
    </row>
    <row r="20" spans="2:56" s="146" customFormat="1" ht="19.95" customHeight="1">
      <c r="B20" s="153" t="s">
        <v>443</v>
      </c>
    </row>
    <row r="21" spans="2:56" s="146" customFormat="1" ht="19.95" customHeight="1" thickBot="1">
      <c r="B21" s="1414" t="s">
        <v>76</v>
      </c>
      <c r="C21" s="1415"/>
      <c r="D21" s="139" t="s">
        <v>431</v>
      </c>
      <c r="E21" s="37">
        <v>1</v>
      </c>
      <c r="F21" s="37">
        <v>2</v>
      </c>
      <c r="G21" s="37">
        <v>3</v>
      </c>
      <c r="H21" s="37">
        <v>4</v>
      </c>
      <c r="I21" s="37">
        <v>5</v>
      </c>
      <c r="J21" s="37">
        <v>6</v>
      </c>
      <c r="K21" s="37">
        <v>7</v>
      </c>
      <c r="L21" s="37">
        <v>8</v>
      </c>
      <c r="M21" s="37">
        <v>9</v>
      </c>
      <c r="N21" s="37">
        <v>10</v>
      </c>
      <c r="O21" s="37">
        <v>11</v>
      </c>
      <c r="P21" s="37">
        <v>12</v>
      </c>
      <c r="Q21" s="37">
        <v>13</v>
      </c>
      <c r="R21" s="37">
        <v>14</v>
      </c>
      <c r="S21" s="37">
        <v>15</v>
      </c>
      <c r="T21" s="37">
        <v>16</v>
      </c>
      <c r="U21" s="37">
        <v>17</v>
      </c>
      <c r="V21" s="37">
        <v>18</v>
      </c>
      <c r="W21" s="37">
        <v>19</v>
      </c>
      <c r="X21" s="37">
        <v>20</v>
      </c>
      <c r="Y21" s="37">
        <v>21</v>
      </c>
      <c r="Z21" s="37">
        <v>22</v>
      </c>
      <c r="AA21" s="37">
        <v>23</v>
      </c>
      <c r="AB21" s="37">
        <v>24</v>
      </c>
      <c r="AC21" s="37">
        <v>25</v>
      </c>
      <c r="AD21" s="37">
        <v>26</v>
      </c>
      <c r="AE21" s="37">
        <v>27</v>
      </c>
      <c r="AF21" s="37">
        <v>28</v>
      </c>
      <c r="AG21" s="37">
        <v>29</v>
      </c>
      <c r="AH21" s="37">
        <v>30</v>
      </c>
      <c r="AI21" s="37">
        <v>31</v>
      </c>
      <c r="AJ21" s="37">
        <v>32</v>
      </c>
      <c r="AK21" s="37">
        <v>33</v>
      </c>
      <c r="AL21" s="37">
        <v>34</v>
      </c>
      <c r="AM21" s="37">
        <v>35</v>
      </c>
      <c r="AN21" s="37">
        <v>36</v>
      </c>
      <c r="AO21" s="37">
        <v>37</v>
      </c>
      <c r="AP21" s="37">
        <v>38</v>
      </c>
      <c r="AQ21" s="37">
        <v>39</v>
      </c>
      <c r="AR21" s="37">
        <v>40</v>
      </c>
      <c r="AS21" s="37">
        <v>41</v>
      </c>
      <c r="AT21" s="37">
        <v>42</v>
      </c>
      <c r="AU21" s="37">
        <v>43</v>
      </c>
      <c r="AV21" s="37">
        <v>44</v>
      </c>
      <c r="AW21" s="37">
        <v>45</v>
      </c>
      <c r="AX21" s="37">
        <v>46</v>
      </c>
      <c r="AY21" s="37">
        <v>47</v>
      </c>
      <c r="AZ21" s="37">
        <v>48</v>
      </c>
      <c r="BA21" s="37">
        <v>49</v>
      </c>
      <c r="BB21" s="37">
        <v>50</v>
      </c>
      <c r="BC21" s="37">
        <v>51</v>
      </c>
      <c r="BD21" s="37">
        <v>52</v>
      </c>
    </row>
    <row r="22" spans="2:56" s="146" customFormat="1" ht="19.95" customHeight="1">
      <c r="B22" s="1405" t="s">
        <v>439</v>
      </c>
      <c r="C22" s="1405"/>
      <c r="D22" s="136">
        <f>SUM(E22:BD22)</f>
        <v>420</v>
      </c>
      <c r="E22" s="86">
        <f>시험용!D7</f>
        <v>7</v>
      </c>
      <c r="F22" s="86">
        <f>시험용!E7</f>
        <v>7</v>
      </c>
      <c r="G22" s="86">
        <f>시험용!F7</f>
        <v>5</v>
      </c>
      <c r="H22" s="86">
        <f>시험용!G7</f>
        <v>15</v>
      </c>
      <c r="I22" s="86">
        <f>시험용!H7</f>
        <v>23</v>
      </c>
      <c r="J22" s="86">
        <f>시험용!I7</f>
        <v>15</v>
      </c>
      <c r="K22" s="86">
        <f>시험용!J7</f>
        <v>1</v>
      </c>
      <c r="L22" s="86">
        <f>시험용!K7</f>
        <v>19</v>
      </c>
      <c r="M22" s="86">
        <f>시험용!L7</f>
        <v>12</v>
      </c>
      <c r="N22" s="86">
        <f>시험용!M7</f>
        <v>18</v>
      </c>
      <c r="O22" s="86">
        <f>시험용!N7</f>
        <v>33</v>
      </c>
      <c r="P22" s="86">
        <f>시험용!O7</f>
        <v>26</v>
      </c>
      <c r="Q22" s="86">
        <f>시험용!P7</f>
        <v>22</v>
      </c>
      <c r="R22" s="86">
        <f>시험용!Q7</f>
        <v>18</v>
      </c>
      <c r="S22" s="86">
        <f>시험용!R7</f>
        <v>13</v>
      </c>
      <c r="T22" s="86">
        <v>36</v>
      </c>
      <c r="U22" s="86">
        <f>시험용!T7</f>
        <v>21</v>
      </c>
      <c r="V22" s="86">
        <f>시험용!U7</f>
        <v>32</v>
      </c>
      <c r="W22" s="86">
        <f>시험용!V7</f>
        <v>25</v>
      </c>
      <c r="X22" s="86">
        <f>시험용!W7</f>
        <v>27</v>
      </c>
      <c r="Y22" s="86">
        <f>시험용!X7</f>
        <v>9</v>
      </c>
      <c r="Z22" s="86">
        <f>시험용!Y7</f>
        <v>21</v>
      </c>
      <c r="AA22" s="86">
        <f>시험용!Z7</f>
        <v>15</v>
      </c>
      <c r="AB22" s="86">
        <f>시험용!AA7</f>
        <v>0</v>
      </c>
      <c r="AC22" s="86">
        <f>시험용!AB7</f>
        <v>0</v>
      </c>
      <c r="AD22" s="86">
        <f>시험용!AC7</f>
        <v>0</v>
      </c>
      <c r="AE22" s="86">
        <f>시험용!AD7</f>
        <v>0</v>
      </c>
      <c r="AF22" s="86">
        <f>시험용!AE7</f>
        <v>0</v>
      </c>
      <c r="AG22" s="86">
        <f>시험용!AF7</f>
        <v>0</v>
      </c>
      <c r="AH22" s="86">
        <f>시험용!AG7</f>
        <v>0</v>
      </c>
      <c r="AI22" s="86">
        <f>시험용!AH7</f>
        <v>0</v>
      </c>
      <c r="AJ22" s="86">
        <f>시험용!AI7</f>
        <v>0</v>
      </c>
      <c r="AK22" s="86">
        <f>시험용!AJ7</f>
        <v>0</v>
      </c>
      <c r="AL22" s="86">
        <f>시험용!AK7</f>
        <v>0</v>
      </c>
      <c r="AM22" s="86">
        <f>시험용!AL7</f>
        <v>0</v>
      </c>
      <c r="AN22" s="86">
        <f>시험용!AM7</f>
        <v>0</v>
      </c>
      <c r="AO22" s="86">
        <f>시험용!AN7</f>
        <v>0</v>
      </c>
      <c r="AP22" s="86">
        <f>시험용!AO7</f>
        <v>0</v>
      </c>
      <c r="AQ22" s="86">
        <f>시험용!AP7</f>
        <v>0</v>
      </c>
      <c r="AR22" s="86">
        <f>시험용!AQ7</f>
        <v>0</v>
      </c>
      <c r="AS22" s="86">
        <f>시험용!AR7</f>
        <v>0</v>
      </c>
      <c r="AT22" s="86">
        <f>시험용!AS7</f>
        <v>0</v>
      </c>
      <c r="AU22" s="86">
        <f>시험용!AT7</f>
        <v>0</v>
      </c>
      <c r="AV22" s="86">
        <f>시험용!AU7</f>
        <v>0</v>
      </c>
      <c r="AW22" s="86">
        <f>시험용!AV7</f>
        <v>0</v>
      </c>
      <c r="AX22" s="86">
        <f>시험용!AW7</f>
        <v>0</v>
      </c>
      <c r="AY22" s="86">
        <f>시험용!AX7</f>
        <v>0</v>
      </c>
      <c r="AZ22" s="86">
        <f>시험용!AY7</f>
        <v>0</v>
      </c>
      <c r="BA22" s="86">
        <f>시험용!AZ7</f>
        <v>0</v>
      </c>
      <c r="BB22" s="86">
        <f>시험용!BA7</f>
        <v>0</v>
      </c>
      <c r="BC22" s="86">
        <f>시험용!BB7</f>
        <v>0</v>
      </c>
      <c r="BD22" s="86">
        <f>시험용!BC7</f>
        <v>0</v>
      </c>
    </row>
    <row r="23" spans="2:56" s="146" customFormat="1" ht="19.95" customHeight="1">
      <c r="B23" s="1411" t="s">
        <v>441</v>
      </c>
      <c r="C23" s="1411"/>
      <c r="D23" s="178">
        <f>SUM(E23:BD23)</f>
        <v>131</v>
      </c>
      <c r="E23" s="179">
        <f>양시!C6</f>
        <v>12</v>
      </c>
      <c r="F23" s="179">
        <f>양시!D6</f>
        <v>0</v>
      </c>
      <c r="G23" s="179">
        <f>양시!E6</f>
        <v>7</v>
      </c>
      <c r="H23" s="179">
        <f>양시!F6</f>
        <v>7</v>
      </c>
      <c r="I23" s="179">
        <f>양시!G6</f>
        <v>9</v>
      </c>
      <c r="J23" s="179">
        <f>양시!H6</f>
        <v>8</v>
      </c>
      <c r="K23" s="179">
        <f>양시!I6</f>
        <v>3</v>
      </c>
      <c r="L23" s="179">
        <f>양시!J6</f>
        <v>9</v>
      </c>
      <c r="M23" s="179">
        <f>양시!K6</f>
        <v>5</v>
      </c>
      <c r="N23" s="179">
        <f>양시!L6</f>
        <v>6</v>
      </c>
      <c r="O23" s="179">
        <f>양시!M6</f>
        <v>5</v>
      </c>
      <c r="P23" s="179">
        <f>양시!N6</f>
        <v>8</v>
      </c>
      <c r="Q23" s="179">
        <f>양시!O6</f>
        <v>6</v>
      </c>
      <c r="R23" s="179">
        <f>양시!P6</f>
        <v>5</v>
      </c>
      <c r="S23" s="179">
        <f>양시!Q6</f>
        <v>8</v>
      </c>
      <c r="T23" s="179">
        <f>양시!R6</f>
        <v>6</v>
      </c>
      <c r="U23" s="179">
        <f>양시!S6</f>
        <v>6</v>
      </c>
      <c r="V23" s="179">
        <f>양시!T6</f>
        <v>5</v>
      </c>
      <c r="W23" s="179">
        <f>양시!U6</f>
        <v>3</v>
      </c>
      <c r="X23" s="179">
        <f>양시!V6</f>
        <v>3</v>
      </c>
      <c r="Y23" s="179">
        <f>양시!W6</f>
        <v>1</v>
      </c>
      <c r="Z23" s="179">
        <f>양시!X6</f>
        <v>6</v>
      </c>
      <c r="AA23" s="179">
        <f>양시!Y6</f>
        <v>3</v>
      </c>
      <c r="AB23" s="179">
        <f>양시!Z6</f>
        <v>0</v>
      </c>
      <c r="AC23" s="179">
        <f>양시!AA6</f>
        <v>0</v>
      </c>
      <c r="AD23" s="179">
        <f>양시!AB6</f>
        <v>0</v>
      </c>
      <c r="AE23" s="179">
        <f>양시!AC6</f>
        <v>0</v>
      </c>
      <c r="AF23" s="179">
        <f>양시!AD6</f>
        <v>0</v>
      </c>
      <c r="AG23" s="179">
        <f>양시!AE6</f>
        <v>0</v>
      </c>
      <c r="AH23" s="179">
        <f>양시!AF6</f>
        <v>0</v>
      </c>
      <c r="AI23" s="179">
        <f>양시!AG6</f>
        <v>0</v>
      </c>
      <c r="AJ23" s="179">
        <f>양시!AH6</f>
        <v>0</v>
      </c>
      <c r="AK23" s="179">
        <f>양시!AI6</f>
        <v>0</v>
      </c>
      <c r="AL23" s="179">
        <f>양시!AJ6</f>
        <v>0</v>
      </c>
      <c r="AM23" s="179">
        <f>양시!AK6</f>
        <v>0</v>
      </c>
      <c r="AN23" s="179">
        <f>양시!AL6</f>
        <v>0</v>
      </c>
      <c r="AO23" s="179">
        <f>양시!AM6</f>
        <v>0</v>
      </c>
      <c r="AP23" s="179">
        <f>양시!AN6</f>
        <v>0</v>
      </c>
      <c r="AQ23" s="179">
        <f>양시!AO6</f>
        <v>0</v>
      </c>
      <c r="AR23" s="179">
        <f>양시!AP6</f>
        <v>0</v>
      </c>
      <c r="AS23" s="179">
        <f>양시!AQ6</f>
        <v>0</v>
      </c>
      <c r="AT23" s="179">
        <f>양시!AR6</f>
        <v>0</v>
      </c>
      <c r="AU23" s="179">
        <f>양시!AS6</f>
        <v>0</v>
      </c>
      <c r="AV23" s="179">
        <f>양시!AT6</f>
        <v>0</v>
      </c>
      <c r="AW23" s="179">
        <f>양시!AU6</f>
        <v>0</v>
      </c>
      <c r="AX23" s="179">
        <f>양시!AV6</f>
        <v>0</v>
      </c>
      <c r="AY23" s="179">
        <f>양시!AW6</f>
        <v>0</v>
      </c>
      <c r="AZ23" s="179">
        <f>양시!AX6</f>
        <v>0</v>
      </c>
      <c r="BA23" s="179">
        <f>양시!AY6</f>
        <v>0</v>
      </c>
      <c r="BB23" s="179">
        <f>양시!AZ6</f>
        <v>0</v>
      </c>
      <c r="BC23" s="179">
        <f>양시!BA6</f>
        <v>0</v>
      </c>
      <c r="BD23" s="179">
        <f>양시!BB6</f>
        <v>0</v>
      </c>
    </row>
    <row r="24" spans="2:56" s="146" customFormat="1" ht="19.95" customHeight="1" thickBot="1">
      <c r="B24" s="1409" t="s">
        <v>440</v>
      </c>
      <c r="C24" s="1410"/>
      <c r="D24" s="137">
        <f>SUM(E24:BD24)</f>
        <v>0</v>
      </c>
      <c r="E24" s="88">
        <f>TBR!D8</f>
        <v>0</v>
      </c>
      <c r="F24" s="88">
        <f>TBR!E8</f>
        <v>0</v>
      </c>
      <c r="G24" s="88">
        <f>TBR!F8</f>
        <v>0</v>
      </c>
      <c r="H24" s="88">
        <f>TBR!G8</f>
        <v>0</v>
      </c>
      <c r="I24" s="88">
        <f>TBR!H8</f>
        <v>0</v>
      </c>
      <c r="J24" s="88">
        <f>TBR!I8</f>
        <v>0</v>
      </c>
      <c r="K24" s="88">
        <f>TBR!J8</f>
        <v>0</v>
      </c>
      <c r="L24" s="88">
        <f>TBR!K8</f>
        <v>0</v>
      </c>
      <c r="M24" s="88">
        <f>TBR!L8</f>
        <v>0</v>
      </c>
      <c r="N24" s="88">
        <f>TBR!M8</f>
        <v>0</v>
      </c>
      <c r="O24" s="88">
        <f>TBR!N8</f>
        <v>0</v>
      </c>
      <c r="P24" s="88">
        <f>TBR!O8</f>
        <v>0</v>
      </c>
      <c r="Q24" s="88">
        <f>TBR!P8</f>
        <v>0</v>
      </c>
      <c r="R24" s="88">
        <f>TBR!Q8</f>
        <v>0</v>
      </c>
      <c r="S24" s="88">
        <f>TBR!R8</f>
        <v>0</v>
      </c>
      <c r="T24" s="88">
        <f>TBR!S8</f>
        <v>0</v>
      </c>
      <c r="U24" s="88">
        <f>TBR!T8</f>
        <v>0</v>
      </c>
      <c r="V24" s="88">
        <f>TBR!U8</f>
        <v>0</v>
      </c>
      <c r="W24" s="88">
        <f>TBR!V8</f>
        <v>0</v>
      </c>
      <c r="X24" s="88">
        <f>TBR!W8</f>
        <v>0</v>
      </c>
      <c r="Y24" s="88">
        <f>TBR!X8</f>
        <v>0</v>
      </c>
      <c r="Z24" s="88">
        <f>TBR!Y8</f>
        <v>0</v>
      </c>
      <c r="AA24" s="88">
        <f>TBR!Z8</f>
        <v>0</v>
      </c>
      <c r="AB24" s="88">
        <f>TBR!AA8</f>
        <v>0</v>
      </c>
      <c r="AC24" s="88">
        <f>TBR!AB8</f>
        <v>0</v>
      </c>
      <c r="AD24" s="88">
        <f>TBR!AC8</f>
        <v>0</v>
      </c>
      <c r="AE24" s="88">
        <f>TBR!AD8</f>
        <v>0</v>
      </c>
      <c r="AF24" s="88">
        <f>TBR!AE8</f>
        <v>0</v>
      </c>
      <c r="AG24" s="88">
        <f>TBR!AF8</f>
        <v>0</v>
      </c>
      <c r="AH24" s="88">
        <f>TBR!AG8</f>
        <v>0</v>
      </c>
      <c r="AI24" s="88">
        <f>TBR!AH8</f>
        <v>0</v>
      </c>
      <c r="AJ24" s="88">
        <f>TBR!AI8</f>
        <v>0</v>
      </c>
      <c r="AK24" s="88">
        <f>TBR!AJ8</f>
        <v>0</v>
      </c>
      <c r="AL24" s="88">
        <f>TBR!AK8</f>
        <v>0</v>
      </c>
      <c r="AM24" s="88">
        <f>TBR!AL8</f>
        <v>0</v>
      </c>
      <c r="AN24" s="88">
        <f>TBR!AM8</f>
        <v>0</v>
      </c>
      <c r="AO24" s="88">
        <f>TBR!AN8</f>
        <v>0</v>
      </c>
      <c r="AP24" s="88">
        <f>TBR!AO8</f>
        <v>0</v>
      </c>
      <c r="AQ24" s="88">
        <f>TBR!AP8</f>
        <v>0</v>
      </c>
      <c r="AR24" s="88">
        <f>TBR!AQ8</f>
        <v>0</v>
      </c>
      <c r="AS24" s="88">
        <f>TBR!AR8</f>
        <v>0</v>
      </c>
      <c r="AT24" s="88">
        <f>TBR!AS8</f>
        <v>0</v>
      </c>
      <c r="AU24" s="88">
        <f>TBR!AT8</f>
        <v>0</v>
      </c>
      <c r="AV24" s="88">
        <f>TBR!AU8</f>
        <v>0</v>
      </c>
      <c r="AW24" s="88">
        <f>TBR!AV8</f>
        <v>0</v>
      </c>
      <c r="AX24" s="88">
        <f>TBR!AW8</f>
        <v>0</v>
      </c>
      <c r="AY24" s="88">
        <f>TBR!AX8</f>
        <v>0</v>
      </c>
      <c r="AZ24" s="88">
        <f>TBR!AY8</f>
        <v>0</v>
      </c>
      <c r="BA24" s="88">
        <f>TBR!AZ8</f>
        <v>0</v>
      </c>
      <c r="BB24" s="88">
        <f>TBR!BA8</f>
        <v>0</v>
      </c>
      <c r="BC24" s="88">
        <f>TBR!BB8</f>
        <v>0</v>
      </c>
      <c r="BD24" s="88">
        <f>TBR!BC8</f>
        <v>0</v>
      </c>
    </row>
    <row r="25" spans="2:56" s="146" customFormat="1" ht="19.95" customHeight="1">
      <c r="B25" s="1412" t="s">
        <v>452</v>
      </c>
      <c r="C25" s="1413"/>
      <c r="D25" s="151">
        <f>SUM(E25:BD25)</f>
        <v>551</v>
      </c>
      <c r="E25" s="151">
        <f>SUM(E22:E24)</f>
        <v>19</v>
      </c>
      <c r="F25" s="151">
        <f>SUM(F22:F24)</f>
        <v>7</v>
      </c>
      <c r="G25" s="151">
        <f>SUM(G22:G24)</f>
        <v>12</v>
      </c>
      <c r="H25" s="151">
        <f>SUM(H22:H24)</f>
        <v>22</v>
      </c>
      <c r="I25" s="151">
        <f t="shared" ref="I25:BD25" si="10">SUM(I22:I24)</f>
        <v>32</v>
      </c>
      <c r="J25" s="151">
        <f t="shared" si="10"/>
        <v>23</v>
      </c>
      <c r="K25" s="151">
        <f t="shared" si="10"/>
        <v>4</v>
      </c>
      <c r="L25" s="151">
        <f t="shared" si="10"/>
        <v>28</v>
      </c>
      <c r="M25" s="151">
        <f t="shared" si="10"/>
        <v>17</v>
      </c>
      <c r="N25" s="151">
        <f t="shared" si="10"/>
        <v>24</v>
      </c>
      <c r="O25" s="151">
        <f t="shared" si="10"/>
        <v>38</v>
      </c>
      <c r="P25" s="151">
        <f t="shared" si="10"/>
        <v>34</v>
      </c>
      <c r="Q25" s="151">
        <f t="shared" si="10"/>
        <v>28</v>
      </c>
      <c r="R25" s="151">
        <f t="shared" si="10"/>
        <v>23</v>
      </c>
      <c r="S25" s="151">
        <f t="shared" si="10"/>
        <v>21</v>
      </c>
      <c r="T25" s="151">
        <f t="shared" si="10"/>
        <v>42</v>
      </c>
      <c r="U25" s="151">
        <f t="shared" si="10"/>
        <v>27</v>
      </c>
      <c r="V25" s="151">
        <f t="shared" si="10"/>
        <v>37</v>
      </c>
      <c r="W25" s="151">
        <f t="shared" si="10"/>
        <v>28</v>
      </c>
      <c r="X25" s="151">
        <f t="shared" si="10"/>
        <v>30</v>
      </c>
      <c r="Y25" s="151">
        <f t="shared" si="10"/>
        <v>10</v>
      </c>
      <c r="Z25" s="151">
        <f t="shared" si="10"/>
        <v>27</v>
      </c>
      <c r="AA25" s="152">
        <f t="shared" si="10"/>
        <v>18</v>
      </c>
      <c r="AB25" s="152">
        <f t="shared" si="10"/>
        <v>0</v>
      </c>
      <c r="AC25" s="152">
        <f t="shared" si="10"/>
        <v>0</v>
      </c>
      <c r="AD25" s="152">
        <f t="shared" si="10"/>
        <v>0</v>
      </c>
      <c r="AE25" s="152">
        <f t="shared" si="10"/>
        <v>0</v>
      </c>
      <c r="AF25" s="152">
        <f t="shared" si="10"/>
        <v>0</v>
      </c>
      <c r="AG25" s="152">
        <f t="shared" si="10"/>
        <v>0</v>
      </c>
      <c r="AH25" s="152">
        <f t="shared" si="10"/>
        <v>0</v>
      </c>
      <c r="AI25" s="152">
        <f t="shared" si="10"/>
        <v>0</v>
      </c>
      <c r="AJ25" s="152">
        <f t="shared" si="10"/>
        <v>0</v>
      </c>
      <c r="AK25" s="152">
        <f t="shared" si="10"/>
        <v>0</v>
      </c>
      <c r="AL25" s="152">
        <f t="shared" si="10"/>
        <v>0</v>
      </c>
      <c r="AM25" s="152">
        <f t="shared" si="10"/>
        <v>0</v>
      </c>
      <c r="AN25" s="152">
        <f t="shared" si="10"/>
        <v>0</v>
      </c>
      <c r="AO25" s="152">
        <f t="shared" si="10"/>
        <v>0</v>
      </c>
      <c r="AP25" s="152">
        <f t="shared" si="10"/>
        <v>0</v>
      </c>
      <c r="AQ25" s="152">
        <f t="shared" si="10"/>
        <v>0</v>
      </c>
      <c r="AR25" s="152">
        <f t="shared" si="10"/>
        <v>0</v>
      </c>
      <c r="AS25" s="152">
        <f t="shared" si="10"/>
        <v>0</v>
      </c>
      <c r="AT25" s="152">
        <f t="shared" si="10"/>
        <v>0</v>
      </c>
      <c r="AU25" s="152">
        <f t="shared" si="10"/>
        <v>0</v>
      </c>
      <c r="AV25" s="152">
        <f t="shared" si="10"/>
        <v>0</v>
      </c>
      <c r="AW25" s="152">
        <f t="shared" si="10"/>
        <v>0</v>
      </c>
      <c r="AX25" s="152">
        <f t="shared" si="10"/>
        <v>0</v>
      </c>
      <c r="AY25" s="152">
        <f t="shared" si="10"/>
        <v>0</v>
      </c>
      <c r="AZ25" s="152">
        <f t="shared" si="10"/>
        <v>0</v>
      </c>
      <c r="BA25" s="152">
        <f t="shared" si="10"/>
        <v>0</v>
      </c>
      <c r="BB25" s="152">
        <f t="shared" si="10"/>
        <v>0</v>
      </c>
      <c r="BC25" s="152">
        <f t="shared" si="10"/>
        <v>0</v>
      </c>
      <c r="BD25" s="152">
        <f t="shared" si="10"/>
        <v>0</v>
      </c>
    </row>
    <row r="26" spans="2:56" s="146" customFormat="1" ht="19.95" customHeight="1">
      <c r="B26" s="147"/>
    </row>
    <row r="27" spans="2:56" s="146" customFormat="1" ht="19.95" customHeight="1">
      <c r="B27" s="153" t="s">
        <v>444</v>
      </c>
    </row>
    <row r="28" spans="2:56" s="24" customFormat="1" ht="19.95" customHeight="1" thickBot="1">
      <c r="B28" s="1414" t="s">
        <v>76</v>
      </c>
      <c r="C28" s="1415"/>
      <c r="D28" s="139" t="s">
        <v>431</v>
      </c>
      <c r="E28" s="139">
        <v>1</v>
      </c>
      <c r="F28" s="139">
        <v>2</v>
      </c>
      <c r="G28" s="139">
        <v>3</v>
      </c>
      <c r="H28" s="139">
        <v>4</v>
      </c>
      <c r="I28" s="139">
        <v>5</v>
      </c>
      <c r="J28" s="139">
        <v>6</v>
      </c>
      <c r="K28" s="139">
        <v>7</v>
      </c>
      <c r="L28" s="139">
        <v>8</v>
      </c>
      <c r="M28" s="139">
        <v>9</v>
      </c>
      <c r="N28" s="37">
        <v>10</v>
      </c>
      <c r="O28" s="37">
        <v>11</v>
      </c>
      <c r="P28" s="37">
        <v>12</v>
      </c>
      <c r="Q28" s="37">
        <v>13</v>
      </c>
      <c r="R28" s="37">
        <v>14</v>
      </c>
      <c r="S28" s="37">
        <v>15</v>
      </c>
      <c r="T28" s="37">
        <v>16</v>
      </c>
      <c r="U28" s="37">
        <v>17</v>
      </c>
      <c r="V28" s="37">
        <v>18</v>
      </c>
      <c r="W28" s="37">
        <v>19</v>
      </c>
      <c r="X28" s="37">
        <v>20</v>
      </c>
      <c r="Y28" s="37">
        <v>21</v>
      </c>
      <c r="Z28" s="37">
        <v>22</v>
      </c>
      <c r="AA28" s="37">
        <v>23</v>
      </c>
      <c r="AB28" s="37">
        <v>24</v>
      </c>
      <c r="AC28" s="37">
        <v>25</v>
      </c>
      <c r="AD28" s="37">
        <v>26</v>
      </c>
      <c r="AE28" s="37">
        <v>27</v>
      </c>
      <c r="AF28" s="37">
        <v>28</v>
      </c>
      <c r="AG28" s="37">
        <v>29</v>
      </c>
      <c r="AH28" s="37">
        <v>30</v>
      </c>
      <c r="AI28" s="37">
        <v>31</v>
      </c>
      <c r="AJ28" s="37">
        <v>32</v>
      </c>
      <c r="AK28" s="37">
        <v>33</v>
      </c>
      <c r="AL28" s="37">
        <v>34</v>
      </c>
      <c r="AM28" s="37">
        <v>35</v>
      </c>
      <c r="AN28" s="37">
        <v>36</v>
      </c>
      <c r="AO28" s="37">
        <v>37</v>
      </c>
      <c r="AP28" s="37">
        <v>38</v>
      </c>
      <c r="AQ28" s="37">
        <v>39</v>
      </c>
      <c r="AR28" s="37">
        <v>40</v>
      </c>
      <c r="AS28" s="37">
        <v>41</v>
      </c>
      <c r="AT28" s="37">
        <v>42</v>
      </c>
      <c r="AU28" s="37">
        <v>43</v>
      </c>
      <c r="AV28" s="37">
        <v>44</v>
      </c>
      <c r="AW28" s="37">
        <v>45</v>
      </c>
      <c r="AX28" s="37">
        <v>46</v>
      </c>
      <c r="AY28" s="37">
        <v>47</v>
      </c>
      <c r="AZ28" s="37">
        <v>48</v>
      </c>
      <c r="BA28" s="37">
        <v>49</v>
      </c>
      <c r="BB28" s="37">
        <v>50</v>
      </c>
      <c r="BC28" s="37">
        <v>51</v>
      </c>
      <c r="BD28" s="37">
        <v>52</v>
      </c>
    </row>
    <row r="29" spans="2:56" s="146" customFormat="1" ht="19.95" customHeight="1">
      <c r="B29" s="1405" t="s">
        <v>450</v>
      </c>
      <c r="C29" s="1405"/>
      <c r="D29" s="136">
        <f>SUM(E29:BD29)</f>
        <v>7055</v>
      </c>
      <c r="E29" s="86">
        <f>시험용!D8</f>
        <v>86</v>
      </c>
      <c r="F29" s="86">
        <f>시험용!E8</f>
        <v>102</v>
      </c>
      <c r="G29" s="86">
        <f>시험용!F8</f>
        <v>58</v>
      </c>
      <c r="H29" s="86">
        <f>시험용!G8</f>
        <v>298</v>
      </c>
      <c r="I29" s="86">
        <f>시험용!H8</f>
        <v>306</v>
      </c>
      <c r="J29" s="86">
        <f>시험용!I8</f>
        <v>204</v>
      </c>
      <c r="K29" s="86">
        <f>시험용!J8</f>
        <v>14</v>
      </c>
      <c r="L29" s="86">
        <f>시험용!K8</f>
        <v>288</v>
      </c>
      <c r="M29" s="86">
        <f>시험용!L8</f>
        <v>180</v>
      </c>
      <c r="N29" s="86">
        <f>시험용!M8</f>
        <v>252</v>
      </c>
      <c r="O29" s="86">
        <f>시험용!N8</f>
        <v>506</v>
      </c>
      <c r="P29" s="86">
        <f>시험용!O8</f>
        <v>417</v>
      </c>
      <c r="Q29" s="86">
        <f>시험용!P8</f>
        <v>322</v>
      </c>
      <c r="R29" s="86">
        <f>시험용!Q8</f>
        <v>256</v>
      </c>
      <c r="S29" s="86">
        <f>시험용!R8</f>
        <v>214</v>
      </c>
      <c r="T29" s="86">
        <f>시험용!S8</f>
        <v>480</v>
      </c>
      <c r="U29" s="86">
        <f>시험용!T8</f>
        <v>530</v>
      </c>
      <c r="V29" s="86">
        <f>시험용!U8</f>
        <v>688</v>
      </c>
      <c r="W29" s="86">
        <f>시험용!V8</f>
        <v>542</v>
      </c>
      <c r="X29" s="86">
        <f>시험용!W8</f>
        <v>726</v>
      </c>
      <c r="Y29" s="86">
        <f>시험용!X8</f>
        <v>102</v>
      </c>
      <c r="Z29" s="86">
        <f>시험용!Y8</f>
        <v>258</v>
      </c>
      <c r="AA29" s="86">
        <f>시험용!Z8</f>
        <v>226</v>
      </c>
      <c r="AB29" s="86">
        <f>시험용!AA8</f>
        <v>0</v>
      </c>
      <c r="AC29" s="86">
        <f>시험용!AB8</f>
        <v>0</v>
      </c>
      <c r="AD29" s="86">
        <f>시험용!AC8</f>
        <v>0</v>
      </c>
      <c r="AE29" s="86">
        <f>시험용!AD8</f>
        <v>0</v>
      </c>
      <c r="AF29" s="86">
        <f>시험용!AE8</f>
        <v>0</v>
      </c>
      <c r="AG29" s="86">
        <f>시험용!AF8</f>
        <v>0</v>
      </c>
      <c r="AH29" s="86">
        <f>시험용!AG8</f>
        <v>0</v>
      </c>
      <c r="AI29" s="86">
        <f>시험용!AH8</f>
        <v>0</v>
      </c>
      <c r="AJ29" s="86">
        <f>시험용!AI8</f>
        <v>0</v>
      </c>
      <c r="AK29" s="86">
        <f>시험용!AJ8</f>
        <v>0</v>
      </c>
      <c r="AL29" s="86">
        <f>시험용!AK8</f>
        <v>0</v>
      </c>
      <c r="AM29" s="86">
        <f>시험용!AL8</f>
        <v>0</v>
      </c>
      <c r="AN29" s="86">
        <f>시험용!AM8</f>
        <v>0</v>
      </c>
      <c r="AO29" s="86">
        <f>시험용!AN8</f>
        <v>0</v>
      </c>
      <c r="AP29" s="86">
        <f>시험용!AO8</f>
        <v>0</v>
      </c>
      <c r="AQ29" s="86">
        <f>시험용!AP8</f>
        <v>0</v>
      </c>
      <c r="AR29" s="86">
        <f>시험용!AQ8</f>
        <v>0</v>
      </c>
      <c r="AS29" s="86">
        <f>시험용!AR8</f>
        <v>0</v>
      </c>
      <c r="AT29" s="86">
        <f>시험용!AS8</f>
        <v>0</v>
      </c>
      <c r="AU29" s="86">
        <f>시험용!AT8</f>
        <v>0</v>
      </c>
      <c r="AV29" s="86">
        <f>시험용!AU8</f>
        <v>0</v>
      </c>
      <c r="AW29" s="86">
        <f>시험용!AV8</f>
        <v>0</v>
      </c>
      <c r="AX29" s="86">
        <f>시험용!AW8</f>
        <v>0</v>
      </c>
      <c r="AY29" s="86">
        <f>시험용!AX8</f>
        <v>0</v>
      </c>
      <c r="AZ29" s="86">
        <f>시험용!AY8</f>
        <v>0</v>
      </c>
      <c r="BA29" s="86">
        <f>시험용!AZ8</f>
        <v>0</v>
      </c>
      <c r="BB29" s="86">
        <f>시험용!BA8</f>
        <v>0</v>
      </c>
      <c r="BC29" s="86">
        <f>시험용!BB8</f>
        <v>0</v>
      </c>
      <c r="BD29" s="86">
        <f>시험용!BC8</f>
        <v>0</v>
      </c>
    </row>
    <row r="30" spans="2:56" s="146" customFormat="1" ht="19.95" customHeight="1">
      <c r="B30" s="1411" t="s">
        <v>473</v>
      </c>
      <c r="C30" s="1411"/>
      <c r="D30" s="178">
        <f>SUM(E30:BD30)</f>
        <v>14164</v>
      </c>
      <c r="E30" s="179">
        <f>양시!C7</f>
        <v>1222</v>
      </c>
      <c r="F30" s="179">
        <f>양시!D7</f>
        <v>0</v>
      </c>
      <c r="G30" s="179">
        <f>양시!E7</f>
        <v>828</v>
      </c>
      <c r="H30" s="179">
        <f>양시!F7</f>
        <v>862</v>
      </c>
      <c r="I30" s="179">
        <f>양시!G7</f>
        <v>793</v>
      </c>
      <c r="J30" s="179">
        <f>양시!H7</f>
        <v>822</v>
      </c>
      <c r="K30" s="179">
        <f>양시!I7</f>
        <v>225</v>
      </c>
      <c r="L30" s="179">
        <f>양시!J7</f>
        <v>1079</v>
      </c>
      <c r="M30" s="179">
        <f>양시!K7</f>
        <v>531</v>
      </c>
      <c r="N30" s="179">
        <f>양시!L7</f>
        <v>453</v>
      </c>
      <c r="O30" s="179">
        <f>양시!M7</f>
        <v>474</v>
      </c>
      <c r="P30" s="179">
        <f>양시!N7</f>
        <v>854</v>
      </c>
      <c r="Q30" s="179">
        <f>양시!O7</f>
        <v>731</v>
      </c>
      <c r="R30" s="179">
        <f>양시!P7</f>
        <v>767</v>
      </c>
      <c r="S30" s="179">
        <f>양시!Q7</f>
        <v>1155</v>
      </c>
      <c r="T30" s="179">
        <f>양시!R7</f>
        <v>1168</v>
      </c>
      <c r="U30" s="179">
        <f>양시!S7</f>
        <v>449</v>
      </c>
      <c r="V30" s="179">
        <f>양시!T7</f>
        <v>552</v>
      </c>
      <c r="W30" s="179">
        <f>양시!U7</f>
        <v>616</v>
      </c>
      <c r="X30" s="179">
        <f>양시!V7</f>
        <v>583</v>
      </c>
      <c r="Y30" s="179">
        <f>양시!W7</f>
        <v>0</v>
      </c>
      <c r="Z30" s="179">
        <f>양시!X7</f>
        <v>0</v>
      </c>
      <c r="AA30" s="179">
        <f>양시!Y7</f>
        <v>0</v>
      </c>
      <c r="AB30" s="179">
        <f>양시!Z7</f>
        <v>0</v>
      </c>
      <c r="AC30" s="179">
        <f>양시!AA7</f>
        <v>0</v>
      </c>
      <c r="AD30" s="179">
        <f>양시!AB7</f>
        <v>0</v>
      </c>
      <c r="AE30" s="179">
        <f>양시!AC7</f>
        <v>0</v>
      </c>
      <c r="AF30" s="179">
        <f>양시!AD7</f>
        <v>0</v>
      </c>
      <c r="AG30" s="179">
        <f>양시!AE7</f>
        <v>0</v>
      </c>
      <c r="AH30" s="179">
        <f>양시!AF7</f>
        <v>0</v>
      </c>
      <c r="AI30" s="179">
        <f>양시!AG7</f>
        <v>0</v>
      </c>
      <c r="AJ30" s="179">
        <f>양시!AH7</f>
        <v>0</v>
      </c>
      <c r="AK30" s="179">
        <f>양시!AI7</f>
        <v>0</v>
      </c>
      <c r="AL30" s="179">
        <f>양시!AJ7</f>
        <v>0</v>
      </c>
      <c r="AM30" s="179">
        <f>양시!AK7</f>
        <v>0</v>
      </c>
      <c r="AN30" s="179">
        <f>양시!AL7</f>
        <v>0</v>
      </c>
      <c r="AO30" s="179">
        <f>양시!AM7</f>
        <v>0</v>
      </c>
      <c r="AP30" s="179">
        <f>양시!AN7</f>
        <v>0</v>
      </c>
      <c r="AQ30" s="179">
        <f>양시!AO7</f>
        <v>0</v>
      </c>
      <c r="AR30" s="179">
        <f>양시!AP7</f>
        <v>0</v>
      </c>
      <c r="AS30" s="179">
        <f>양시!AQ7</f>
        <v>0</v>
      </c>
      <c r="AT30" s="179">
        <f>양시!AR7</f>
        <v>0</v>
      </c>
      <c r="AU30" s="179">
        <f>양시!AS7</f>
        <v>0</v>
      </c>
      <c r="AV30" s="179">
        <f>양시!AT7</f>
        <v>0</v>
      </c>
      <c r="AW30" s="179">
        <f>양시!AU7</f>
        <v>0</v>
      </c>
      <c r="AX30" s="179">
        <f>양시!AV7</f>
        <v>0</v>
      </c>
      <c r="AY30" s="179">
        <f>양시!AW7</f>
        <v>0</v>
      </c>
      <c r="AZ30" s="179">
        <f>양시!AX7</f>
        <v>0</v>
      </c>
      <c r="BA30" s="179">
        <f>양시!AY7</f>
        <v>0</v>
      </c>
      <c r="BB30" s="179">
        <f>양시!AZ7</f>
        <v>0</v>
      </c>
      <c r="BC30" s="179">
        <f>양시!BA7</f>
        <v>0</v>
      </c>
      <c r="BD30" s="179">
        <f>양시!BB7</f>
        <v>0</v>
      </c>
    </row>
    <row r="31" spans="2:56" s="146" customFormat="1" ht="19.95" customHeight="1" thickBot="1">
      <c r="B31" s="1409" t="s">
        <v>474</v>
      </c>
      <c r="C31" s="1410"/>
      <c r="D31" s="137">
        <f>SUM(E31:BD31)</f>
        <v>0</v>
      </c>
      <c r="E31" s="88">
        <f>TBR!D9</f>
        <v>0</v>
      </c>
      <c r="F31" s="88">
        <f>TBR!E9</f>
        <v>0</v>
      </c>
      <c r="G31" s="88">
        <f>TBR!F9</f>
        <v>0</v>
      </c>
      <c r="H31" s="88">
        <f>TBR!G9</f>
        <v>0</v>
      </c>
      <c r="I31" s="88">
        <f>TBR!H9</f>
        <v>0</v>
      </c>
      <c r="J31" s="88">
        <f>TBR!I9</f>
        <v>0</v>
      </c>
      <c r="K31" s="88">
        <f>TBR!J9</f>
        <v>0</v>
      </c>
      <c r="L31" s="88">
        <f>TBR!K9</f>
        <v>0</v>
      </c>
      <c r="M31" s="88">
        <f>TBR!L9</f>
        <v>0</v>
      </c>
      <c r="N31" s="88">
        <f>TBR!M9</f>
        <v>0</v>
      </c>
      <c r="O31" s="88">
        <f>TBR!N9</f>
        <v>0</v>
      </c>
      <c r="P31" s="88">
        <f>TBR!O9</f>
        <v>0</v>
      </c>
      <c r="Q31" s="88">
        <f>TBR!P9</f>
        <v>0</v>
      </c>
      <c r="R31" s="88">
        <f>TBR!Q9</f>
        <v>0</v>
      </c>
      <c r="S31" s="88">
        <f>TBR!R9</f>
        <v>0</v>
      </c>
      <c r="T31" s="88">
        <f>TBR!S9</f>
        <v>0</v>
      </c>
      <c r="U31" s="88">
        <f>TBR!T9</f>
        <v>0</v>
      </c>
      <c r="V31" s="88">
        <f>TBR!U9</f>
        <v>0</v>
      </c>
      <c r="W31" s="88">
        <f>TBR!V9</f>
        <v>0</v>
      </c>
      <c r="X31" s="88">
        <f>TBR!W9</f>
        <v>0</v>
      </c>
      <c r="Y31" s="88">
        <f>TBR!X9</f>
        <v>0</v>
      </c>
      <c r="Z31" s="88">
        <f>TBR!Y9</f>
        <v>0</v>
      </c>
      <c r="AA31" s="88">
        <f>TBR!Z9</f>
        <v>0</v>
      </c>
      <c r="AB31" s="88">
        <f>TBR!AA9</f>
        <v>0</v>
      </c>
      <c r="AC31" s="88">
        <f>TBR!AB9</f>
        <v>0</v>
      </c>
      <c r="AD31" s="88">
        <f>TBR!AC9</f>
        <v>0</v>
      </c>
      <c r="AE31" s="88">
        <f>TBR!AD9</f>
        <v>0</v>
      </c>
      <c r="AF31" s="88">
        <f>TBR!AE9</f>
        <v>0</v>
      </c>
      <c r="AG31" s="88">
        <f>TBR!AF9</f>
        <v>0</v>
      </c>
      <c r="AH31" s="88">
        <f>TBR!AG9</f>
        <v>0</v>
      </c>
      <c r="AI31" s="88">
        <f>TBR!AH9</f>
        <v>0</v>
      </c>
      <c r="AJ31" s="88">
        <f>TBR!AI9</f>
        <v>0</v>
      </c>
      <c r="AK31" s="88">
        <f>TBR!AJ9</f>
        <v>0</v>
      </c>
      <c r="AL31" s="88">
        <f>TBR!AK9</f>
        <v>0</v>
      </c>
      <c r="AM31" s="88">
        <f>TBR!AL9</f>
        <v>0</v>
      </c>
      <c r="AN31" s="88">
        <f>TBR!AM9</f>
        <v>0</v>
      </c>
      <c r="AO31" s="88">
        <f>TBR!AN9</f>
        <v>0</v>
      </c>
      <c r="AP31" s="88">
        <f>TBR!AO9</f>
        <v>0</v>
      </c>
      <c r="AQ31" s="88">
        <f>TBR!AP9</f>
        <v>0</v>
      </c>
      <c r="AR31" s="88">
        <f>TBR!AQ9</f>
        <v>0</v>
      </c>
      <c r="AS31" s="88">
        <f>TBR!AR9</f>
        <v>0</v>
      </c>
      <c r="AT31" s="88">
        <f>TBR!AS9</f>
        <v>0</v>
      </c>
      <c r="AU31" s="88">
        <f>TBR!AT9</f>
        <v>0</v>
      </c>
      <c r="AV31" s="88">
        <f>TBR!AU9</f>
        <v>0</v>
      </c>
      <c r="AW31" s="88">
        <f>TBR!AV9</f>
        <v>0</v>
      </c>
      <c r="AX31" s="88">
        <f>TBR!AW9</f>
        <v>0</v>
      </c>
      <c r="AY31" s="88">
        <f>TBR!AX9</f>
        <v>0</v>
      </c>
      <c r="AZ31" s="88">
        <f>TBR!AY9</f>
        <v>0</v>
      </c>
      <c r="BA31" s="88">
        <f>TBR!AZ9</f>
        <v>0</v>
      </c>
      <c r="BB31" s="88">
        <f>TBR!BA9</f>
        <v>0</v>
      </c>
      <c r="BC31" s="88">
        <f>TBR!BB9</f>
        <v>0</v>
      </c>
      <c r="BD31" s="88">
        <f>TBR!BC9</f>
        <v>0</v>
      </c>
    </row>
    <row r="32" spans="2:56" s="146" customFormat="1" ht="19.95" customHeight="1">
      <c r="B32" s="1412" t="s">
        <v>452</v>
      </c>
      <c r="C32" s="1413"/>
      <c r="D32" s="151">
        <f>SUM(E32:BD32)</f>
        <v>21219</v>
      </c>
      <c r="E32" s="151">
        <f>SUM(E29:E31)</f>
        <v>1308</v>
      </c>
      <c r="F32" s="151">
        <f>SUM(F29:F31)</f>
        <v>102</v>
      </c>
      <c r="G32" s="151">
        <f>SUM(G29:G31)</f>
        <v>886</v>
      </c>
      <c r="H32" s="151">
        <f>SUM(H29:H31)</f>
        <v>1160</v>
      </c>
      <c r="I32" s="151">
        <f t="shared" ref="I32:BD32" si="11">SUM(I29:I31)</f>
        <v>1099</v>
      </c>
      <c r="J32" s="151">
        <f t="shared" si="11"/>
        <v>1026</v>
      </c>
      <c r="K32" s="151">
        <f t="shared" si="11"/>
        <v>239</v>
      </c>
      <c r="L32" s="151">
        <f t="shared" si="11"/>
        <v>1367</v>
      </c>
      <c r="M32" s="151">
        <f t="shared" si="11"/>
        <v>711</v>
      </c>
      <c r="N32" s="151">
        <f t="shared" si="11"/>
        <v>705</v>
      </c>
      <c r="O32" s="151">
        <f t="shared" si="11"/>
        <v>980</v>
      </c>
      <c r="P32" s="151">
        <f t="shared" si="11"/>
        <v>1271</v>
      </c>
      <c r="Q32" s="151">
        <f t="shared" si="11"/>
        <v>1053</v>
      </c>
      <c r="R32" s="151">
        <f t="shared" si="11"/>
        <v>1023</v>
      </c>
      <c r="S32" s="151">
        <f t="shared" si="11"/>
        <v>1369</v>
      </c>
      <c r="T32" s="151">
        <f t="shared" si="11"/>
        <v>1648</v>
      </c>
      <c r="U32" s="151">
        <f t="shared" si="11"/>
        <v>979</v>
      </c>
      <c r="V32" s="151">
        <f t="shared" si="11"/>
        <v>1240</v>
      </c>
      <c r="W32" s="151">
        <f t="shared" si="11"/>
        <v>1158</v>
      </c>
      <c r="X32" s="151">
        <f t="shared" si="11"/>
        <v>1309</v>
      </c>
      <c r="Y32" s="151">
        <f t="shared" si="11"/>
        <v>102</v>
      </c>
      <c r="Z32" s="151">
        <f t="shared" si="11"/>
        <v>258</v>
      </c>
      <c r="AA32" s="152">
        <f t="shared" si="11"/>
        <v>226</v>
      </c>
      <c r="AB32" s="152">
        <f t="shared" si="11"/>
        <v>0</v>
      </c>
      <c r="AC32" s="152">
        <f t="shared" si="11"/>
        <v>0</v>
      </c>
      <c r="AD32" s="152">
        <f t="shared" si="11"/>
        <v>0</v>
      </c>
      <c r="AE32" s="152">
        <f t="shared" si="11"/>
        <v>0</v>
      </c>
      <c r="AF32" s="152">
        <f t="shared" si="11"/>
        <v>0</v>
      </c>
      <c r="AG32" s="152">
        <f t="shared" si="11"/>
        <v>0</v>
      </c>
      <c r="AH32" s="152">
        <f t="shared" si="11"/>
        <v>0</v>
      </c>
      <c r="AI32" s="152">
        <f t="shared" si="11"/>
        <v>0</v>
      </c>
      <c r="AJ32" s="152">
        <f t="shared" si="11"/>
        <v>0</v>
      </c>
      <c r="AK32" s="152">
        <f t="shared" si="11"/>
        <v>0</v>
      </c>
      <c r="AL32" s="152">
        <f t="shared" si="11"/>
        <v>0</v>
      </c>
      <c r="AM32" s="152">
        <f t="shared" si="11"/>
        <v>0</v>
      </c>
      <c r="AN32" s="152">
        <f t="shared" si="11"/>
        <v>0</v>
      </c>
      <c r="AO32" s="152">
        <f t="shared" si="11"/>
        <v>0</v>
      </c>
      <c r="AP32" s="152">
        <f t="shared" si="11"/>
        <v>0</v>
      </c>
      <c r="AQ32" s="152">
        <f t="shared" si="11"/>
        <v>0</v>
      </c>
      <c r="AR32" s="152">
        <f t="shared" si="11"/>
        <v>0</v>
      </c>
      <c r="AS32" s="152">
        <f t="shared" si="11"/>
        <v>0</v>
      </c>
      <c r="AT32" s="152">
        <f t="shared" si="11"/>
        <v>0</v>
      </c>
      <c r="AU32" s="152">
        <f t="shared" si="11"/>
        <v>0</v>
      </c>
      <c r="AV32" s="152">
        <f t="shared" si="11"/>
        <v>0</v>
      </c>
      <c r="AW32" s="152">
        <f t="shared" si="11"/>
        <v>0</v>
      </c>
      <c r="AX32" s="152">
        <f t="shared" si="11"/>
        <v>0</v>
      </c>
      <c r="AY32" s="152">
        <f t="shared" si="11"/>
        <v>0</v>
      </c>
      <c r="AZ32" s="152">
        <f t="shared" si="11"/>
        <v>0</v>
      </c>
      <c r="BA32" s="152">
        <f t="shared" si="11"/>
        <v>0</v>
      </c>
      <c r="BB32" s="152">
        <f t="shared" si="11"/>
        <v>0</v>
      </c>
      <c r="BC32" s="152">
        <f t="shared" si="11"/>
        <v>0</v>
      </c>
      <c r="BD32" s="152">
        <f t="shared" si="11"/>
        <v>0</v>
      </c>
    </row>
    <row r="33" spans="2:56" ht="19.95" customHeight="1"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</row>
    <row r="34" spans="2:56" ht="19.95" customHeight="1">
      <c r="B34" s="154" t="s">
        <v>448</v>
      </c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</row>
    <row r="35" spans="2:56" s="24" customFormat="1" ht="19.95" customHeight="1" thickBot="1">
      <c r="B35" s="1414" t="s">
        <v>76</v>
      </c>
      <c r="C35" s="1415"/>
      <c r="D35" s="188" t="s">
        <v>431</v>
      </c>
      <c r="E35" s="188">
        <v>1</v>
      </c>
      <c r="F35" s="188">
        <v>2</v>
      </c>
      <c r="G35" s="188">
        <v>3</v>
      </c>
      <c r="H35" s="188">
        <v>4</v>
      </c>
      <c r="I35" s="188">
        <v>5</v>
      </c>
      <c r="J35" s="188">
        <v>6</v>
      </c>
      <c r="K35" s="188">
        <v>7</v>
      </c>
      <c r="L35" s="188">
        <v>8</v>
      </c>
      <c r="M35" s="188">
        <v>9</v>
      </c>
      <c r="N35" s="37">
        <v>10</v>
      </c>
      <c r="O35" s="37">
        <v>11</v>
      </c>
      <c r="P35" s="37">
        <v>12</v>
      </c>
      <c r="Q35" s="37">
        <v>13</v>
      </c>
      <c r="R35" s="37">
        <v>14</v>
      </c>
      <c r="S35" s="37">
        <v>15</v>
      </c>
      <c r="T35" s="37">
        <v>16</v>
      </c>
      <c r="U35" s="37">
        <v>17</v>
      </c>
      <c r="V35" s="37">
        <v>18</v>
      </c>
      <c r="W35" s="37">
        <v>19</v>
      </c>
      <c r="X35" s="37">
        <v>20</v>
      </c>
      <c r="Y35" s="37">
        <v>21</v>
      </c>
      <c r="Z35" s="37">
        <v>22</v>
      </c>
      <c r="AA35" s="37">
        <v>23</v>
      </c>
      <c r="AB35" s="37">
        <v>24</v>
      </c>
      <c r="AC35" s="37">
        <v>25</v>
      </c>
      <c r="AD35" s="37">
        <v>26</v>
      </c>
      <c r="AE35" s="37">
        <v>27</v>
      </c>
      <c r="AF35" s="37">
        <v>28</v>
      </c>
      <c r="AG35" s="37">
        <v>29</v>
      </c>
      <c r="AH35" s="37">
        <v>30</v>
      </c>
      <c r="AI35" s="37">
        <v>31</v>
      </c>
      <c r="AJ35" s="37">
        <v>32</v>
      </c>
      <c r="AK35" s="37">
        <v>33</v>
      </c>
      <c r="AL35" s="37">
        <v>34</v>
      </c>
      <c r="AM35" s="37">
        <v>35</v>
      </c>
      <c r="AN35" s="37">
        <v>36</v>
      </c>
      <c r="AO35" s="37">
        <v>37</v>
      </c>
      <c r="AP35" s="37">
        <v>38</v>
      </c>
      <c r="AQ35" s="37">
        <v>39</v>
      </c>
      <c r="AR35" s="37">
        <v>40</v>
      </c>
      <c r="AS35" s="37">
        <v>41</v>
      </c>
      <c r="AT35" s="37">
        <v>42</v>
      </c>
      <c r="AU35" s="37">
        <v>43</v>
      </c>
      <c r="AV35" s="37">
        <v>44</v>
      </c>
      <c r="AW35" s="37">
        <v>45</v>
      </c>
      <c r="AX35" s="37">
        <v>46</v>
      </c>
      <c r="AY35" s="37">
        <v>47</v>
      </c>
      <c r="AZ35" s="37">
        <v>48</v>
      </c>
      <c r="BA35" s="37">
        <v>49</v>
      </c>
      <c r="BB35" s="37">
        <v>50</v>
      </c>
      <c r="BC35" s="37">
        <v>51</v>
      </c>
      <c r="BD35" s="37">
        <v>52</v>
      </c>
    </row>
    <row r="36" spans="2:56" ht="19.95" customHeight="1">
      <c r="B36" s="1405" t="s">
        <v>349</v>
      </c>
      <c r="C36" s="1406"/>
      <c r="D36" s="136">
        <f>SUM(E36:BD36)</f>
        <v>51</v>
      </c>
      <c r="E36" s="85"/>
      <c r="F36" s="74">
        <v>2</v>
      </c>
      <c r="G36" s="74"/>
      <c r="H36" s="74"/>
      <c r="I36" s="74">
        <v>4</v>
      </c>
      <c r="J36" s="74"/>
      <c r="K36" s="74"/>
      <c r="L36" s="74"/>
      <c r="M36" s="74"/>
      <c r="N36" s="86"/>
      <c r="O36" s="86">
        <v>10</v>
      </c>
      <c r="P36" s="86">
        <v>3</v>
      </c>
      <c r="Q36" s="86">
        <v>7</v>
      </c>
      <c r="R36" s="86"/>
      <c r="S36" s="86"/>
      <c r="T36" s="86">
        <v>6</v>
      </c>
      <c r="U36" s="86">
        <v>4</v>
      </c>
      <c r="V36" s="86">
        <v>6</v>
      </c>
      <c r="W36" s="86">
        <v>2</v>
      </c>
      <c r="X36" s="86"/>
      <c r="Y36" s="86"/>
      <c r="Z36" s="86">
        <v>7</v>
      </c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</row>
    <row r="37" spans="2:56" ht="19.95" customHeight="1">
      <c r="B37" s="1407" t="s">
        <v>442</v>
      </c>
      <c r="C37" s="1408"/>
      <c r="D37" s="144">
        <f>SUM(E37:BD37)</f>
        <v>93</v>
      </c>
      <c r="E37" s="145"/>
      <c r="F37" s="80">
        <v>2</v>
      </c>
      <c r="G37" s="80"/>
      <c r="H37" s="80"/>
      <c r="I37" s="80">
        <v>9</v>
      </c>
      <c r="J37" s="80"/>
      <c r="K37" s="80"/>
      <c r="L37" s="80"/>
      <c r="M37" s="80"/>
      <c r="N37" s="93"/>
      <c r="O37" s="93">
        <v>22</v>
      </c>
      <c r="P37" s="93">
        <v>11</v>
      </c>
      <c r="Q37" s="93">
        <v>7</v>
      </c>
      <c r="R37" s="93"/>
      <c r="S37" s="93"/>
      <c r="T37" s="93">
        <v>16</v>
      </c>
      <c r="U37" s="93">
        <v>6</v>
      </c>
      <c r="V37" s="93">
        <v>7</v>
      </c>
      <c r="W37" s="93">
        <v>2</v>
      </c>
      <c r="X37" s="93"/>
      <c r="Y37" s="93"/>
      <c r="Z37" s="93">
        <v>11</v>
      </c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</row>
    <row r="38" spans="2:56" ht="19.95" customHeight="1" thickBot="1">
      <c r="B38" s="1409" t="s">
        <v>450</v>
      </c>
      <c r="C38" s="1410"/>
      <c r="D38" s="137">
        <f>SUM(E38:BD38)</f>
        <v>1296</v>
      </c>
      <c r="E38" s="87"/>
      <c r="F38" s="78">
        <v>44</v>
      </c>
      <c r="G38" s="78"/>
      <c r="H38" s="78"/>
      <c r="I38" s="78">
        <v>100</v>
      </c>
      <c r="J38" s="78"/>
      <c r="K38" s="78"/>
      <c r="L38" s="78"/>
      <c r="M38" s="78"/>
      <c r="N38" s="88"/>
      <c r="O38" s="88">
        <v>208</v>
      </c>
      <c r="P38" s="88">
        <v>72</v>
      </c>
      <c r="Q38" s="88">
        <v>140</v>
      </c>
      <c r="R38" s="88"/>
      <c r="S38" s="88"/>
      <c r="T38" s="88">
        <v>132</v>
      </c>
      <c r="U38" s="88">
        <v>190</v>
      </c>
      <c r="V38" s="88">
        <v>258</v>
      </c>
      <c r="W38" s="88">
        <v>20</v>
      </c>
      <c r="X38" s="88"/>
      <c r="Y38" s="88"/>
      <c r="Z38" s="88">
        <f>11*12</f>
        <v>132</v>
      </c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</row>
    <row r="39" spans="2:56" s="146" customFormat="1" ht="19.95" customHeight="1"/>
    <row r="40" spans="2:56" ht="19.95" customHeight="1">
      <c r="B40" s="154" t="s">
        <v>449</v>
      </c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</row>
    <row r="41" spans="2:56" s="24" customFormat="1" ht="19.95" customHeight="1" thickBot="1">
      <c r="B41" s="1414" t="s">
        <v>76</v>
      </c>
      <c r="C41" s="1415"/>
      <c r="D41" s="188" t="s">
        <v>431</v>
      </c>
      <c r="E41" s="188">
        <v>1</v>
      </c>
      <c r="F41" s="188">
        <v>2</v>
      </c>
      <c r="G41" s="188">
        <v>3</v>
      </c>
      <c r="H41" s="188">
        <v>4</v>
      </c>
      <c r="I41" s="188">
        <v>5</v>
      </c>
      <c r="J41" s="188">
        <v>6</v>
      </c>
      <c r="K41" s="188">
        <v>7</v>
      </c>
      <c r="L41" s="188">
        <v>8</v>
      </c>
      <c r="M41" s="188">
        <v>9</v>
      </c>
      <c r="N41" s="37">
        <v>10</v>
      </c>
      <c r="O41" s="37">
        <v>11</v>
      </c>
      <c r="P41" s="37">
        <v>12</v>
      </c>
      <c r="Q41" s="37">
        <v>13</v>
      </c>
      <c r="R41" s="37">
        <v>14</v>
      </c>
      <c r="S41" s="37">
        <v>15</v>
      </c>
      <c r="T41" s="37">
        <v>16</v>
      </c>
      <c r="U41" s="37">
        <v>17</v>
      </c>
      <c r="V41" s="37">
        <v>18</v>
      </c>
      <c r="W41" s="37">
        <v>19</v>
      </c>
      <c r="X41" s="37">
        <v>20</v>
      </c>
      <c r="Y41" s="37">
        <v>21</v>
      </c>
      <c r="Z41" s="37">
        <v>22</v>
      </c>
      <c r="AA41" s="37">
        <v>23</v>
      </c>
      <c r="AB41" s="37">
        <v>24</v>
      </c>
      <c r="AC41" s="37">
        <v>25</v>
      </c>
      <c r="AD41" s="37">
        <v>26</v>
      </c>
      <c r="AE41" s="37">
        <v>27</v>
      </c>
      <c r="AF41" s="37">
        <v>28</v>
      </c>
      <c r="AG41" s="37">
        <v>29</v>
      </c>
      <c r="AH41" s="37">
        <v>30</v>
      </c>
      <c r="AI41" s="37">
        <v>31</v>
      </c>
      <c r="AJ41" s="37">
        <v>32</v>
      </c>
      <c r="AK41" s="37">
        <v>33</v>
      </c>
      <c r="AL41" s="37">
        <v>34</v>
      </c>
      <c r="AM41" s="37">
        <v>35</v>
      </c>
      <c r="AN41" s="37">
        <v>36</v>
      </c>
      <c r="AO41" s="37">
        <v>37</v>
      </c>
      <c r="AP41" s="37">
        <v>38</v>
      </c>
      <c r="AQ41" s="37">
        <v>39</v>
      </c>
      <c r="AR41" s="37">
        <v>40</v>
      </c>
      <c r="AS41" s="37">
        <v>41</v>
      </c>
      <c r="AT41" s="37">
        <v>42</v>
      </c>
      <c r="AU41" s="37">
        <v>43</v>
      </c>
      <c r="AV41" s="37">
        <v>44</v>
      </c>
      <c r="AW41" s="37">
        <v>45</v>
      </c>
      <c r="AX41" s="37">
        <v>46</v>
      </c>
      <c r="AY41" s="37">
        <v>47</v>
      </c>
      <c r="AZ41" s="37">
        <v>48</v>
      </c>
      <c r="BA41" s="37">
        <v>49</v>
      </c>
      <c r="BB41" s="37">
        <v>50</v>
      </c>
      <c r="BC41" s="37">
        <v>51</v>
      </c>
      <c r="BD41" s="37">
        <v>52</v>
      </c>
    </row>
    <row r="42" spans="2:56" ht="19.95" customHeight="1">
      <c r="B42" s="1405" t="s">
        <v>349</v>
      </c>
      <c r="C42" s="1406"/>
      <c r="D42" s="136">
        <f>SUM(E42:BD42)</f>
        <v>17</v>
      </c>
      <c r="E42" s="85">
        <v>6</v>
      </c>
      <c r="F42" s="74"/>
      <c r="G42" s="74">
        <v>1</v>
      </c>
      <c r="H42" s="74"/>
      <c r="I42" s="74">
        <v>2</v>
      </c>
      <c r="J42" s="74"/>
      <c r="K42" s="74"/>
      <c r="L42" s="74"/>
      <c r="M42" s="74"/>
      <c r="N42" s="86"/>
      <c r="O42" s="86"/>
      <c r="P42" s="86">
        <v>2</v>
      </c>
      <c r="Q42" s="86"/>
      <c r="R42" s="86"/>
      <c r="S42" s="86"/>
      <c r="T42" s="86"/>
      <c r="U42" s="86">
        <v>4</v>
      </c>
      <c r="V42" s="86">
        <v>2</v>
      </c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</row>
    <row r="43" spans="2:56" ht="19.95" customHeight="1">
      <c r="B43" s="1407" t="s">
        <v>442</v>
      </c>
      <c r="C43" s="1408"/>
      <c r="D43" s="144">
        <f>SUM(E43:BD43)</f>
        <v>17</v>
      </c>
      <c r="E43" s="145">
        <v>6</v>
      </c>
      <c r="F43" s="80"/>
      <c r="G43" s="80">
        <v>1</v>
      </c>
      <c r="H43" s="80"/>
      <c r="I43" s="80">
        <v>2</v>
      </c>
      <c r="J43" s="80"/>
      <c r="K43" s="80"/>
      <c r="L43" s="80"/>
      <c r="M43" s="80"/>
      <c r="N43" s="93"/>
      <c r="O43" s="93"/>
      <c r="P43" s="93">
        <v>2</v>
      </c>
      <c r="Q43" s="93"/>
      <c r="R43" s="93"/>
      <c r="S43" s="93"/>
      <c r="T43" s="93"/>
      <c r="U43" s="93">
        <v>4</v>
      </c>
      <c r="V43" s="93">
        <v>2</v>
      </c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</row>
    <row r="44" spans="2:56" ht="19.95" customHeight="1" thickBot="1">
      <c r="B44" s="1409" t="s">
        <v>451</v>
      </c>
      <c r="C44" s="1410"/>
      <c r="D44" s="137">
        <f>SUM(E44:BD44)</f>
        <v>904</v>
      </c>
      <c r="E44" s="87">
        <v>292</v>
      </c>
      <c r="F44" s="78"/>
      <c r="G44" s="78">
        <v>50</v>
      </c>
      <c r="H44" s="78"/>
      <c r="I44" s="78">
        <v>240</v>
      </c>
      <c r="J44" s="78"/>
      <c r="K44" s="78"/>
      <c r="L44" s="78"/>
      <c r="M44" s="78"/>
      <c r="N44" s="88"/>
      <c r="O44" s="88"/>
      <c r="P44" s="88">
        <v>100</v>
      </c>
      <c r="Q44" s="88"/>
      <c r="R44" s="88"/>
      <c r="S44" s="88"/>
      <c r="T44" s="88"/>
      <c r="U44" s="88">
        <v>102</v>
      </c>
      <c r="V44" s="88">
        <v>120</v>
      </c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</row>
    <row r="45" spans="2:56" s="146" customFormat="1" ht="19.95" customHeight="1"/>
    <row r="46" spans="2:56" s="146" customFormat="1" ht="19.95" customHeight="1"/>
    <row r="47" spans="2:56" s="146" customFormat="1" ht="19.95" customHeight="1">
      <c r="B47" s="1404" t="s">
        <v>447</v>
      </c>
      <c r="C47" s="1404"/>
      <c r="D47" s="1404"/>
    </row>
    <row r="48" spans="2:56" s="24" customFormat="1" ht="19.95" customHeight="1" thickBot="1">
      <c r="B48" s="59" t="s">
        <v>357</v>
      </c>
      <c r="C48" s="60" t="s">
        <v>356</v>
      </c>
      <c r="D48" s="143" t="s">
        <v>393</v>
      </c>
      <c r="E48" s="139">
        <v>1</v>
      </c>
      <c r="F48" s="139">
        <v>2</v>
      </c>
      <c r="G48" s="139">
        <v>3</v>
      </c>
      <c r="H48" s="139">
        <v>4</v>
      </c>
      <c r="I48" s="139">
        <v>5</v>
      </c>
      <c r="J48" s="139">
        <v>6</v>
      </c>
      <c r="K48" s="139">
        <v>7</v>
      </c>
      <c r="L48" s="139">
        <v>8</v>
      </c>
      <c r="M48" s="139">
        <v>9</v>
      </c>
      <c r="N48" s="37">
        <v>10</v>
      </c>
      <c r="O48" s="37">
        <v>11</v>
      </c>
      <c r="P48" s="37">
        <v>12</v>
      </c>
      <c r="Q48" s="37">
        <v>13</v>
      </c>
      <c r="R48" s="37">
        <v>14</v>
      </c>
      <c r="S48" s="37">
        <v>15</v>
      </c>
      <c r="T48" s="37">
        <v>16</v>
      </c>
      <c r="U48" s="37">
        <v>17</v>
      </c>
      <c r="V48" s="37">
        <v>18</v>
      </c>
      <c r="W48" s="37">
        <v>19</v>
      </c>
      <c r="X48" s="37">
        <v>20</v>
      </c>
      <c r="Y48" s="37">
        <v>21</v>
      </c>
      <c r="Z48" s="37">
        <v>22</v>
      </c>
      <c r="AA48" s="37">
        <v>23</v>
      </c>
      <c r="AB48" s="190">
        <v>24</v>
      </c>
      <c r="AC48" s="190">
        <v>25</v>
      </c>
      <c r="AD48" s="191">
        <v>26</v>
      </c>
      <c r="AE48" s="37">
        <v>27</v>
      </c>
      <c r="AF48" s="37">
        <v>28</v>
      </c>
      <c r="AG48" s="37">
        <v>29</v>
      </c>
      <c r="AH48" s="37">
        <v>30</v>
      </c>
      <c r="AI48" s="37">
        <v>31</v>
      </c>
      <c r="AJ48" s="37">
        <v>32</v>
      </c>
      <c r="AK48" s="37">
        <v>33</v>
      </c>
      <c r="AL48" s="37">
        <v>34</v>
      </c>
      <c r="AM48" s="37">
        <v>35</v>
      </c>
      <c r="AN48" s="37">
        <v>36</v>
      </c>
      <c r="AO48" s="37">
        <v>37</v>
      </c>
      <c r="AP48" s="37">
        <v>38</v>
      </c>
      <c r="AQ48" s="37">
        <v>39</v>
      </c>
      <c r="AR48" s="37">
        <v>40</v>
      </c>
      <c r="AS48" s="37">
        <v>41</v>
      </c>
      <c r="AT48" s="37">
        <v>42</v>
      </c>
      <c r="AU48" s="37">
        <v>43</v>
      </c>
      <c r="AV48" s="37">
        <v>44</v>
      </c>
      <c r="AW48" s="37">
        <v>45</v>
      </c>
      <c r="AX48" s="37">
        <v>46</v>
      </c>
      <c r="AY48" s="37">
        <v>47</v>
      </c>
      <c r="AZ48" s="37">
        <v>48</v>
      </c>
      <c r="BA48" s="37">
        <v>49</v>
      </c>
      <c r="BB48" s="37">
        <v>50</v>
      </c>
      <c r="BC48" s="37">
        <v>51</v>
      </c>
      <c r="BD48" s="37">
        <v>52</v>
      </c>
    </row>
    <row r="49" spans="1:56" s="149" customFormat="1" ht="19.95" customHeight="1">
      <c r="A49" s="35"/>
      <c r="B49" s="1422" t="s">
        <v>375</v>
      </c>
      <c r="C49" s="1422"/>
      <c r="D49" s="1423"/>
      <c r="E49" s="401" t="s">
        <v>1802</v>
      </c>
      <c r="F49" s="97"/>
      <c r="G49" s="97"/>
      <c r="H49" s="535" t="s">
        <v>4164</v>
      </c>
      <c r="I49" s="535" t="s">
        <v>4364</v>
      </c>
      <c r="J49" s="627" t="s">
        <v>5056</v>
      </c>
      <c r="K49" s="97"/>
      <c r="L49" s="401" t="s">
        <v>5420</v>
      </c>
      <c r="M49" s="713" t="s">
        <v>5790</v>
      </c>
      <c r="N49" s="918" t="s">
        <v>5790</v>
      </c>
      <c r="O49" s="920" t="s">
        <v>7402</v>
      </c>
      <c r="P49" s="919" t="s">
        <v>7399</v>
      </c>
      <c r="Q49" s="980" t="s">
        <v>5790</v>
      </c>
      <c r="R49" s="106"/>
      <c r="S49" s="1038" t="s">
        <v>8830</v>
      </c>
      <c r="T49" s="106"/>
      <c r="U49" s="106"/>
      <c r="V49" s="1260" t="s">
        <v>10748</v>
      </c>
      <c r="W49" s="106"/>
      <c r="X49" s="1286" t="s">
        <v>11032</v>
      </c>
      <c r="Y49" s="187"/>
      <c r="Z49" s="1401" t="s">
        <v>11814</v>
      </c>
      <c r="AA49" s="106"/>
      <c r="AB49" s="254"/>
      <c r="AC49" s="254"/>
      <c r="AD49" s="254"/>
      <c r="AE49" s="265"/>
      <c r="AF49" s="106"/>
      <c r="AG49" s="266"/>
      <c r="AH49" s="106"/>
      <c r="AI49" s="106"/>
      <c r="AJ49" s="106"/>
      <c r="AK49" s="106"/>
      <c r="AL49" s="106"/>
      <c r="AM49" s="106"/>
      <c r="AN49" s="106"/>
      <c r="AO49" s="106"/>
      <c r="AP49" s="267"/>
      <c r="AQ49" s="268"/>
      <c r="AR49" s="106"/>
      <c r="AS49" s="106"/>
      <c r="AT49" s="269"/>
      <c r="AU49" s="106"/>
      <c r="AV49" s="106"/>
      <c r="AW49" s="106"/>
      <c r="AX49" s="270"/>
      <c r="AY49" s="271"/>
      <c r="AZ49" s="106"/>
      <c r="BA49" s="106"/>
      <c r="BB49" s="106"/>
      <c r="BC49" s="106"/>
      <c r="BD49" s="106"/>
    </row>
    <row r="50" spans="1:56" s="149" customFormat="1" ht="19.95" customHeight="1">
      <c r="A50" s="35"/>
      <c r="B50" s="1424"/>
      <c r="C50" s="1424"/>
      <c r="D50" s="1425"/>
      <c r="E50" s="150"/>
      <c r="F50" s="150"/>
      <c r="G50" s="150"/>
      <c r="H50" s="150"/>
      <c r="I50" s="150"/>
      <c r="J50" s="150"/>
      <c r="K50" s="150"/>
      <c r="L50" s="712" t="s">
        <v>5424</v>
      </c>
      <c r="M50" s="715" t="s">
        <v>5793</v>
      </c>
      <c r="N50" s="817" t="s">
        <v>6956</v>
      </c>
      <c r="O50" s="164"/>
      <c r="P50" s="164"/>
      <c r="Q50" s="164"/>
      <c r="R50" s="164"/>
      <c r="S50" s="974" t="s">
        <v>8836</v>
      </c>
      <c r="T50" s="164"/>
      <c r="U50" s="164"/>
      <c r="V50" s="164"/>
      <c r="W50" s="164"/>
      <c r="X50" s="272"/>
      <c r="Y50" s="164"/>
      <c r="Z50" s="164"/>
      <c r="AA50" s="164"/>
      <c r="AB50" s="164"/>
      <c r="AC50" s="273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274"/>
      <c r="AQ50" s="275"/>
      <c r="AR50" s="164"/>
      <c r="AS50" s="164"/>
      <c r="AT50" s="164"/>
      <c r="AU50" s="164"/>
      <c r="AV50" s="164"/>
      <c r="AW50" s="164"/>
      <c r="AX50" s="276"/>
      <c r="AY50" s="164"/>
      <c r="AZ50" s="164"/>
      <c r="BA50" s="164"/>
      <c r="BB50" s="164"/>
      <c r="BC50" s="164"/>
      <c r="BD50" s="164"/>
    </row>
    <row r="51" spans="1:56" s="149" customFormat="1" ht="19.95" customHeight="1">
      <c r="B51" s="1424"/>
      <c r="C51" s="1424"/>
      <c r="D51" s="1425"/>
      <c r="E51" s="253"/>
      <c r="F51" s="253"/>
      <c r="G51" s="253"/>
      <c r="H51" s="253"/>
      <c r="I51" s="253"/>
      <c r="J51" s="253"/>
      <c r="K51" s="253"/>
      <c r="L51" s="253"/>
      <c r="M51" s="253"/>
      <c r="N51" s="837" t="s">
        <v>6984</v>
      </c>
      <c r="O51" s="253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  <c r="AB51" s="254"/>
      <c r="AC51" s="277"/>
      <c r="AD51" s="254"/>
      <c r="AE51" s="254"/>
      <c r="AF51" s="254"/>
      <c r="AG51" s="254"/>
      <c r="AH51" s="254"/>
      <c r="AI51" s="254"/>
      <c r="AJ51" s="254"/>
      <c r="AK51" s="254"/>
      <c r="AL51" s="254"/>
      <c r="AM51" s="254"/>
      <c r="AN51" s="254"/>
      <c r="AO51" s="254"/>
      <c r="AP51" s="254"/>
      <c r="AQ51" s="278"/>
      <c r="AR51" s="254"/>
      <c r="AS51" s="254"/>
      <c r="AT51" s="254"/>
      <c r="AU51" s="254"/>
      <c r="AV51" s="254"/>
      <c r="AW51" s="254"/>
      <c r="AX51" s="254"/>
      <c r="AY51" s="254"/>
      <c r="AZ51" s="254"/>
      <c r="BA51" s="254"/>
      <c r="BB51" s="254"/>
      <c r="BC51" s="254"/>
      <c r="BD51" s="254"/>
    </row>
    <row r="52" spans="1:56" s="149" customFormat="1" ht="19.95" customHeight="1" thickBot="1">
      <c r="B52" s="1426"/>
      <c r="C52" s="1426"/>
      <c r="D52" s="1427"/>
      <c r="E52" s="148"/>
      <c r="F52" s="148"/>
      <c r="G52" s="148"/>
      <c r="H52" s="148"/>
      <c r="I52" s="148"/>
      <c r="J52" s="148"/>
      <c r="K52" s="148"/>
      <c r="L52" s="148"/>
      <c r="M52" s="148"/>
      <c r="N52" s="252"/>
      <c r="O52" s="148"/>
      <c r="P52" s="252"/>
      <c r="Q52" s="252"/>
      <c r="R52" s="252"/>
      <c r="S52" s="252"/>
      <c r="T52" s="252"/>
      <c r="U52" s="255"/>
      <c r="V52" s="252"/>
      <c r="W52" s="252"/>
      <c r="X52" s="252"/>
      <c r="Y52" s="252"/>
      <c r="Z52" s="252"/>
      <c r="AA52" s="252"/>
      <c r="AB52" s="252"/>
      <c r="AC52" s="256"/>
      <c r="AD52" s="252"/>
      <c r="AE52" s="252"/>
      <c r="AF52" s="252"/>
      <c r="AG52" s="252"/>
      <c r="AH52" s="252"/>
      <c r="AI52" s="252"/>
      <c r="AJ52" s="252"/>
      <c r="AK52" s="252"/>
      <c r="AL52" s="252"/>
      <c r="AM52" s="252"/>
      <c r="AN52" s="252"/>
      <c r="AO52" s="252"/>
      <c r="AP52" s="252"/>
      <c r="AQ52" s="279"/>
      <c r="AR52" s="252"/>
      <c r="AS52" s="252"/>
      <c r="AT52" s="252"/>
      <c r="AU52" s="252"/>
      <c r="AV52" s="252"/>
      <c r="AW52" s="252"/>
      <c r="AX52" s="252"/>
      <c r="AY52" s="252"/>
      <c r="AZ52" s="252"/>
      <c r="BA52" s="252"/>
      <c r="BB52" s="252"/>
      <c r="BC52" s="252"/>
      <c r="BD52" s="252"/>
    </row>
    <row r="53" spans="1:56" s="149" customFormat="1" ht="19.95" customHeight="1" thickBot="1">
      <c r="A53" s="35"/>
      <c r="B53" s="1416" t="s">
        <v>391</v>
      </c>
      <c r="C53" s="1416"/>
      <c r="D53" s="1417"/>
      <c r="E53" s="393" t="s">
        <v>1791</v>
      </c>
      <c r="F53" s="396" t="s">
        <v>1794</v>
      </c>
      <c r="G53" s="396" t="s">
        <v>2058</v>
      </c>
      <c r="H53" s="533" t="s">
        <v>4163</v>
      </c>
      <c r="I53" s="478" t="s">
        <v>3686</v>
      </c>
      <c r="J53" s="562" t="s">
        <v>4217</v>
      </c>
      <c r="K53" s="637" t="s">
        <v>5063</v>
      </c>
      <c r="L53" s="97"/>
      <c r="M53" s="674" t="s">
        <v>5407</v>
      </c>
      <c r="N53" s="714" t="s">
        <v>5792</v>
      </c>
      <c r="O53" s="97"/>
      <c r="P53" s="924" t="s">
        <v>7443</v>
      </c>
      <c r="Q53" s="931" t="s">
        <v>7708</v>
      </c>
      <c r="R53" s="106"/>
      <c r="S53" s="1034" t="s">
        <v>8820</v>
      </c>
      <c r="T53" s="1036" t="s">
        <v>8822</v>
      </c>
      <c r="U53" s="1213" t="s">
        <v>10361</v>
      </c>
      <c r="V53" s="1219" t="s">
        <v>10615</v>
      </c>
      <c r="W53" s="106"/>
      <c r="X53" s="1267" t="s">
        <v>10780</v>
      </c>
      <c r="Y53" s="1335" t="s">
        <v>11432</v>
      </c>
      <c r="Z53" s="1402" t="s">
        <v>11817</v>
      </c>
      <c r="AA53" s="281"/>
      <c r="AB53" s="106"/>
      <c r="AC53" s="280"/>
      <c r="AD53" s="281"/>
      <c r="AE53" s="282"/>
      <c r="AF53" s="282"/>
      <c r="AG53" s="283"/>
      <c r="AH53" s="284"/>
      <c r="AI53" s="285"/>
      <c r="AJ53" s="286"/>
      <c r="AK53" s="287"/>
      <c r="AL53" s="288"/>
      <c r="AM53" s="289"/>
      <c r="AN53" s="290"/>
      <c r="AO53" s="291"/>
      <c r="AP53" s="292"/>
      <c r="AQ53" s="293"/>
      <c r="AR53" s="294"/>
      <c r="AS53" s="291"/>
      <c r="AT53" s="295"/>
      <c r="AU53" s="294"/>
      <c r="AV53" s="296"/>
      <c r="AW53" s="297"/>
      <c r="AX53" s="106"/>
      <c r="AY53" s="298"/>
      <c r="AZ53" s="299"/>
      <c r="BA53" s="299"/>
      <c r="BB53" s="300"/>
      <c r="BC53" s="301"/>
      <c r="BD53" s="106"/>
    </row>
    <row r="54" spans="1:56" s="149" customFormat="1" ht="19.95" customHeight="1">
      <c r="A54" s="35"/>
      <c r="B54" s="1418"/>
      <c r="C54" s="1418"/>
      <c r="D54" s="1419"/>
      <c r="E54" s="416" t="s">
        <v>2085</v>
      </c>
      <c r="F54" s="423" t="s">
        <v>2103</v>
      </c>
      <c r="G54" s="422" t="s">
        <v>2088</v>
      </c>
      <c r="H54" s="150"/>
      <c r="I54" s="566" t="s">
        <v>4221</v>
      </c>
      <c r="J54" s="566" t="s">
        <v>4220</v>
      </c>
      <c r="K54" s="566" t="s">
        <v>5681</v>
      </c>
      <c r="L54" s="150"/>
      <c r="M54" s="762" t="s">
        <v>6400</v>
      </c>
      <c r="N54" s="164"/>
      <c r="O54" s="164"/>
      <c r="P54" s="973" t="s">
        <v>7852</v>
      </c>
      <c r="Q54" s="974" t="s">
        <v>7853</v>
      </c>
      <c r="R54" s="164"/>
      <c r="S54" s="302"/>
      <c r="T54" s="1084" t="s">
        <v>9582</v>
      </c>
      <c r="U54" s="164"/>
      <c r="V54" s="1261"/>
      <c r="W54" s="164"/>
      <c r="X54" s="1298" t="s">
        <v>11043</v>
      </c>
      <c r="Y54" s="1337" t="s">
        <v>11437</v>
      </c>
      <c r="Z54" s="303"/>
      <c r="AA54" s="164"/>
      <c r="AB54" s="304"/>
      <c r="AC54" s="305"/>
      <c r="AD54" s="164"/>
      <c r="AE54" s="306"/>
      <c r="AF54" s="307"/>
      <c r="AG54" s="308"/>
      <c r="AH54" s="309"/>
      <c r="AI54" s="310"/>
      <c r="AJ54" s="164"/>
      <c r="AK54" s="311"/>
      <c r="AL54" s="312"/>
      <c r="AM54" s="313"/>
      <c r="AN54" s="314"/>
      <c r="AO54" s="312"/>
      <c r="AP54" s="315"/>
      <c r="AQ54" s="316"/>
      <c r="AR54" s="317"/>
      <c r="AS54" s="318"/>
      <c r="AT54" s="317"/>
      <c r="AU54" s="164"/>
      <c r="AV54" s="319"/>
      <c r="AW54" s="164"/>
      <c r="AX54" s="164"/>
      <c r="AY54" s="320"/>
      <c r="AZ54" s="321"/>
      <c r="BA54" s="164"/>
      <c r="BB54" s="322"/>
      <c r="BC54" s="164"/>
      <c r="BD54" s="164"/>
    </row>
    <row r="55" spans="1:56" s="149" customFormat="1" ht="19.95" customHeight="1">
      <c r="A55" s="35"/>
      <c r="B55" s="1418"/>
      <c r="C55" s="1418"/>
      <c r="D55" s="1419"/>
      <c r="E55" s="150"/>
      <c r="F55" s="150"/>
      <c r="G55" s="150"/>
      <c r="H55" s="150"/>
      <c r="I55" s="570" t="s">
        <v>4226</v>
      </c>
      <c r="J55" s="566" t="s">
        <v>4422</v>
      </c>
      <c r="K55" s="150"/>
      <c r="L55" s="150"/>
      <c r="M55" s="763" t="s">
        <v>6407</v>
      </c>
      <c r="N55" s="164"/>
      <c r="O55" s="164"/>
      <c r="P55" s="323"/>
      <c r="Q55" s="164"/>
      <c r="R55" s="164"/>
      <c r="S55" s="164"/>
      <c r="T55" s="1161" t="s">
        <v>10076</v>
      </c>
      <c r="U55" s="164"/>
      <c r="V55" s="164"/>
      <c r="W55" s="164"/>
      <c r="X55" s="1389" t="s">
        <v>11805</v>
      </c>
      <c r="Y55" s="1389" t="s">
        <v>11806</v>
      </c>
      <c r="Z55" s="164"/>
      <c r="AA55" s="164"/>
      <c r="AB55" s="164"/>
      <c r="AC55" s="164"/>
      <c r="AD55" s="164"/>
      <c r="AE55" s="306"/>
      <c r="AF55" s="307"/>
      <c r="AG55" s="324"/>
      <c r="AH55" s="164"/>
      <c r="AI55" s="164"/>
      <c r="AJ55" s="164"/>
      <c r="AK55" s="325"/>
      <c r="AL55" s="317"/>
      <c r="AM55" s="312"/>
      <c r="AN55" s="326"/>
      <c r="AO55" s="164"/>
      <c r="AP55" s="327"/>
      <c r="AQ55" s="164"/>
      <c r="AR55" s="164"/>
      <c r="AS55" s="318"/>
      <c r="AT55" s="164"/>
      <c r="AU55" s="164"/>
      <c r="AV55" s="164"/>
      <c r="AW55" s="164"/>
      <c r="AX55" s="164"/>
      <c r="AY55" s="164"/>
      <c r="AZ55" s="328"/>
      <c r="BA55" s="164"/>
      <c r="BB55" s="164"/>
      <c r="BC55" s="164"/>
      <c r="BD55" s="164"/>
    </row>
    <row r="56" spans="1:56" s="149" customFormat="1" ht="19.95" customHeight="1">
      <c r="B56" s="1418"/>
      <c r="C56" s="1418"/>
      <c r="D56" s="1419"/>
      <c r="E56" s="175"/>
      <c r="F56" s="175"/>
      <c r="G56" s="175"/>
      <c r="H56" s="175"/>
      <c r="I56" s="580" t="s">
        <v>4370</v>
      </c>
      <c r="J56" s="598" t="s">
        <v>4437</v>
      </c>
      <c r="K56" s="175"/>
      <c r="L56" s="175"/>
      <c r="M56" s="175"/>
      <c r="N56" s="174"/>
      <c r="O56" s="174"/>
      <c r="P56" s="176"/>
      <c r="Q56" s="174"/>
      <c r="R56" s="174"/>
      <c r="S56" s="174"/>
      <c r="T56" s="174"/>
      <c r="U56" s="174"/>
      <c r="V56" s="164"/>
      <c r="W56" s="174"/>
      <c r="X56" s="174"/>
      <c r="Y56" s="303"/>
      <c r="Z56" s="174"/>
      <c r="AA56" s="174"/>
      <c r="AB56" s="174"/>
      <c r="AC56" s="174"/>
      <c r="AD56" s="174"/>
      <c r="AE56" s="329"/>
      <c r="AF56" s="330"/>
      <c r="AG56" s="331"/>
      <c r="AH56" s="174"/>
      <c r="AI56" s="174"/>
      <c r="AJ56" s="174"/>
      <c r="AK56" s="174"/>
      <c r="AL56" s="332"/>
      <c r="AM56" s="174"/>
      <c r="AN56" s="333"/>
      <c r="AO56" s="174"/>
      <c r="AP56" s="332"/>
      <c r="AQ56" s="174"/>
      <c r="AR56" s="174"/>
      <c r="AS56" s="317"/>
      <c r="AT56" s="174"/>
      <c r="AU56" s="174"/>
      <c r="AV56" s="174"/>
      <c r="AW56" s="174"/>
      <c r="AX56" s="174"/>
      <c r="AY56" s="174"/>
      <c r="AZ56" s="334"/>
      <c r="BA56" s="174"/>
      <c r="BB56" s="174"/>
      <c r="BC56" s="174"/>
      <c r="BD56" s="174"/>
    </row>
    <row r="57" spans="1:56" s="149" customFormat="1" ht="19.95" customHeight="1" thickBot="1">
      <c r="A57" s="35"/>
      <c r="B57" s="1420"/>
      <c r="C57" s="1420"/>
      <c r="D57" s="1421"/>
      <c r="E57" s="155"/>
      <c r="F57" s="155"/>
      <c r="G57" s="155"/>
      <c r="H57" s="155"/>
      <c r="I57" s="155"/>
      <c r="J57" s="155"/>
      <c r="K57" s="155"/>
      <c r="L57" s="155"/>
      <c r="M57" s="155"/>
      <c r="N57" s="335"/>
      <c r="O57" s="335"/>
      <c r="P57" s="155"/>
      <c r="Q57" s="335"/>
      <c r="R57" s="335"/>
      <c r="S57" s="335"/>
      <c r="T57" s="335"/>
      <c r="U57" s="335"/>
      <c r="V57" s="335"/>
      <c r="W57" s="335"/>
      <c r="X57" s="335"/>
      <c r="Y57" s="336"/>
      <c r="Z57" s="335"/>
      <c r="AA57" s="335"/>
      <c r="AB57" s="335"/>
      <c r="AC57" s="335"/>
      <c r="AD57" s="335"/>
      <c r="AE57" s="335"/>
      <c r="AF57" s="335"/>
      <c r="AG57" s="335"/>
      <c r="AH57" s="335"/>
      <c r="AI57" s="335"/>
      <c r="AJ57" s="335"/>
      <c r="AK57" s="335"/>
      <c r="AL57" s="337"/>
      <c r="AM57" s="335"/>
      <c r="AN57" s="335"/>
      <c r="AO57" s="335"/>
      <c r="AP57" s="335"/>
      <c r="AQ57" s="335"/>
      <c r="AR57" s="335"/>
      <c r="AS57" s="335"/>
      <c r="AT57" s="335"/>
      <c r="AU57" s="335"/>
      <c r="AV57" s="335"/>
      <c r="AW57" s="335"/>
      <c r="AX57" s="335"/>
      <c r="AY57" s="335"/>
      <c r="AZ57" s="335"/>
      <c r="BA57" s="335"/>
      <c r="BB57" s="335"/>
      <c r="BC57" s="335"/>
      <c r="BD57" s="335"/>
    </row>
    <row r="58" spans="1:56" s="146" customFormat="1" ht="19.95" customHeight="1"/>
    <row r="59" spans="1:56" s="146" customFormat="1" ht="19.95" customHeight="1"/>
    <row r="60" spans="1:56" s="146" customFormat="1" ht="19.95" customHeight="1">
      <c r="B60" s="1404" t="s">
        <v>453</v>
      </c>
      <c r="C60" s="1404"/>
      <c r="D60" s="1404"/>
    </row>
    <row r="61" spans="1:56" s="146" customFormat="1" ht="19.95" customHeight="1">
      <c r="B61" s="451" t="s">
        <v>6398</v>
      </c>
      <c r="C61" s="755"/>
      <c r="D61" s="755"/>
    </row>
    <row r="62" spans="1:56" s="24" customFormat="1" ht="19.95" customHeight="1" thickBot="1">
      <c r="B62" s="1414" t="s">
        <v>76</v>
      </c>
      <c r="C62" s="1415"/>
      <c r="D62" s="743" t="s">
        <v>431</v>
      </c>
      <c r="E62" s="743">
        <v>1</v>
      </c>
      <c r="F62" s="743">
        <v>2</v>
      </c>
      <c r="G62" s="743">
        <v>3</v>
      </c>
      <c r="H62" s="743">
        <v>4</v>
      </c>
      <c r="I62" s="743">
        <v>5</v>
      </c>
      <c r="J62" s="743">
        <v>6</v>
      </c>
      <c r="K62" s="743">
        <v>7</v>
      </c>
      <c r="L62" s="743">
        <v>8</v>
      </c>
      <c r="M62" s="743">
        <v>9</v>
      </c>
      <c r="N62" s="37">
        <v>10</v>
      </c>
      <c r="O62" s="37">
        <v>11</v>
      </c>
      <c r="P62" s="37">
        <v>12</v>
      </c>
      <c r="Q62" s="37">
        <v>13</v>
      </c>
      <c r="R62" s="37">
        <v>14</v>
      </c>
      <c r="S62" s="37">
        <v>15</v>
      </c>
      <c r="T62" s="37">
        <v>16</v>
      </c>
      <c r="U62" s="37">
        <v>17</v>
      </c>
      <c r="V62" s="37">
        <v>18</v>
      </c>
      <c r="W62" s="37">
        <v>19</v>
      </c>
      <c r="X62" s="37">
        <v>20</v>
      </c>
      <c r="Y62" s="37">
        <v>21</v>
      </c>
      <c r="Z62" s="37">
        <v>22</v>
      </c>
      <c r="AA62" s="37">
        <v>23</v>
      </c>
      <c r="AB62" s="37">
        <v>24</v>
      </c>
      <c r="AC62" s="37">
        <v>25</v>
      </c>
      <c r="AD62" s="37">
        <v>26</v>
      </c>
      <c r="AE62" s="37">
        <v>27</v>
      </c>
      <c r="AF62" s="37">
        <v>28</v>
      </c>
      <c r="AG62" s="37">
        <v>29</v>
      </c>
      <c r="AH62" s="37">
        <v>30</v>
      </c>
      <c r="AI62" s="37">
        <v>31</v>
      </c>
      <c r="AJ62" s="37">
        <v>32</v>
      </c>
      <c r="AK62" s="37">
        <v>33</v>
      </c>
      <c r="AL62" s="37">
        <v>34</v>
      </c>
      <c r="AM62" s="37">
        <v>35</v>
      </c>
      <c r="AN62" s="37">
        <v>36</v>
      </c>
      <c r="AO62" s="37">
        <v>37</v>
      </c>
      <c r="AP62" s="37">
        <v>38</v>
      </c>
      <c r="AQ62" s="37">
        <v>39</v>
      </c>
      <c r="AR62" s="37">
        <v>40</v>
      </c>
      <c r="AS62" s="37">
        <v>41</v>
      </c>
      <c r="AT62" s="37">
        <v>42</v>
      </c>
      <c r="AU62" s="37">
        <v>43</v>
      </c>
      <c r="AV62" s="37">
        <v>44</v>
      </c>
      <c r="AW62" s="37">
        <v>45</v>
      </c>
      <c r="AX62" s="37">
        <v>46</v>
      </c>
      <c r="AY62" s="37">
        <v>47</v>
      </c>
      <c r="AZ62" s="37">
        <v>48</v>
      </c>
      <c r="BA62" s="37">
        <v>49</v>
      </c>
      <c r="BB62" s="37">
        <v>50</v>
      </c>
      <c r="BC62" s="37">
        <v>51</v>
      </c>
      <c r="BD62" s="37">
        <v>52</v>
      </c>
    </row>
    <row r="63" spans="1:56" ht="19.95" customHeight="1" thickTop="1">
      <c r="B63" s="1428" t="s">
        <v>6388</v>
      </c>
      <c r="C63" s="83" t="s">
        <v>356</v>
      </c>
      <c r="D63" s="84">
        <f t="shared" ref="D63:D70" si="12">SUM(E63:BD63)</f>
        <v>421</v>
      </c>
      <c r="E63" s="84">
        <f>COUNTIFS(시험용!$A:$A,요약!E$62)</f>
        <v>7</v>
      </c>
      <c r="F63" s="84">
        <f>COUNTIFS(시험용!$A:$A,요약!F$62)</f>
        <v>7</v>
      </c>
      <c r="G63" s="84">
        <f>COUNTIFS(시험용!$A:$A,요약!G$62)</f>
        <v>5</v>
      </c>
      <c r="H63" s="84">
        <f>COUNTIFS(시험용!$A:$A,요약!H$62)</f>
        <v>15</v>
      </c>
      <c r="I63" s="84">
        <f>COUNTIFS(시험용!$A:$A,요약!I$62)</f>
        <v>23</v>
      </c>
      <c r="J63" s="84">
        <f>COUNTIFS(시험용!$A:$A,요약!J$62)</f>
        <v>15</v>
      </c>
      <c r="K63" s="84">
        <f>COUNTIFS(시험용!$A:$A,요약!K$62)</f>
        <v>1</v>
      </c>
      <c r="L63" s="84">
        <f>COUNTIFS(시험용!$A:$A,요약!L$62)</f>
        <v>19</v>
      </c>
      <c r="M63" s="84">
        <f>COUNTIFS(시험용!$A:$A,요약!M$62)</f>
        <v>12</v>
      </c>
      <c r="N63" s="84">
        <f>COUNTIFS(시험용!$A:$A,요약!N$62)</f>
        <v>18</v>
      </c>
      <c r="O63" s="84">
        <f>COUNTIFS(시험용!$A:$A,요약!O$62)</f>
        <v>33</v>
      </c>
      <c r="P63" s="84">
        <f>COUNTIFS(시험용!$A:$A,요약!P$62)</f>
        <v>26</v>
      </c>
      <c r="Q63" s="84">
        <f>COUNTIFS(시험용!$A:$A,요약!Q$62)</f>
        <v>22</v>
      </c>
      <c r="R63" s="84">
        <f>COUNTIFS(시험용!$A:$A,요약!R$62)</f>
        <v>18</v>
      </c>
      <c r="S63" s="84">
        <f>COUNTIFS(시험용!$A:$A,요약!S$62)</f>
        <v>13</v>
      </c>
      <c r="T63" s="84">
        <f>COUNTIFS(시험용!$A:$A,요약!T$62)</f>
        <v>37</v>
      </c>
      <c r="U63" s="84">
        <f>COUNTIFS(시험용!$A:$A,요약!U$62)</f>
        <v>21</v>
      </c>
      <c r="V63" s="84">
        <f>COUNTIFS(시험용!$A:$A,요약!V$62)</f>
        <v>32</v>
      </c>
      <c r="W63" s="84">
        <f>COUNTIFS(시험용!$A:$A,요약!W$62)</f>
        <v>25</v>
      </c>
      <c r="X63" s="84">
        <f>COUNTIFS(시험용!$A:$A,요약!X$62)</f>
        <v>27</v>
      </c>
      <c r="Y63" s="84">
        <f>COUNTIFS(시험용!$A:$A,요약!Y$62)</f>
        <v>9</v>
      </c>
      <c r="Z63" s="84">
        <f>COUNTIFS(시험용!$A:$A,요약!Z$62)</f>
        <v>21</v>
      </c>
      <c r="AA63" s="84">
        <f>COUNTIFS(시험용!$A:$A,요약!AA$62)</f>
        <v>15</v>
      </c>
      <c r="AB63" s="84">
        <f>COUNTIFS(시험용!$A:$A,요약!AB$62)</f>
        <v>0</v>
      </c>
      <c r="AC63" s="84">
        <f>COUNTIFS(시험용!$A:$A,요약!AC$62)</f>
        <v>0</v>
      </c>
      <c r="AD63" s="84">
        <f>COUNTIFS(시험용!$A:$A,요약!AD$62)</f>
        <v>0</v>
      </c>
      <c r="AE63" s="84">
        <f>COUNTIFS(시험용!$A:$A,요약!AE$62)</f>
        <v>0</v>
      </c>
      <c r="AF63" s="84">
        <f>COUNTIFS(시험용!$A:$A,요약!AF$62)</f>
        <v>0</v>
      </c>
      <c r="AG63" s="84">
        <f>COUNTIFS(시험용!$A:$A,요약!AG$62)</f>
        <v>0</v>
      </c>
      <c r="AH63" s="84">
        <f>COUNTIFS(시험용!$A:$A,요약!AH$62)</f>
        <v>0</v>
      </c>
      <c r="AI63" s="84">
        <f>COUNTIFS(시험용!$A:$A,요약!AI$62)</f>
        <v>0</v>
      </c>
      <c r="AJ63" s="84">
        <f>COUNTIFS(시험용!$A:$A,요약!AJ$62)</f>
        <v>0</v>
      </c>
      <c r="AK63" s="84">
        <f>COUNTIFS(시험용!$A:$A,요약!AK$62)</f>
        <v>0</v>
      </c>
      <c r="AL63" s="84">
        <f>COUNTIFS(시험용!$A:$A,요약!AL$62)</f>
        <v>0</v>
      </c>
      <c r="AM63" s="84">
        <f>COUNTIFS(시험용!$A:$A,요약!AM$62)</f>
        <v>0</v>
      </c>
      <c r="AN63" s="84">
        <f>COUNTIFS(시험용!$A:$A,요약!AN$62)</f>
        <v>0</v>
      </c>
      <c r="AO63" s="84">
        <f>COUNTIFS(시험용!$A:$A,요약!AO$62)</f>
        <v>0</v>
      </c>
      <c r="AP63" s="84">
        <f>COUNTIFS(시험용!$A:$A,요약!AP$62)</f>
        <v>0</v>
      </c>
      <c r="AQ63" s="84">
        <f>COUNTIFS(시험용!$A:$A,요약!AQ$62)</f>
        <v>0</v>
      </c>
      <c r="AR63" s="84">
        <f>COUNTIFS(시험용!$A:$A,요약!AR$62)</f>
        <v>0</v>
      </c>
      <c r="AS63" s="84">
        <f>COUNTIFS(시험용!$A:$A,요약!AS$62)</f>
        <v>0</v>
      </c>
      <c r="AT63" s="84">
        <f>COUNTIFS(시험용!$A:$A,요약!AT$62)</f>
        <v>0</v>
      </c>
      <c r="AU63" s="84">
        <f>COUNTIFS(시험용!$A:$A,요약!AU$62)</f>
        <v>0</v>
      </c>
      <c r="AV63" s="84">
        <f>COUNTIFS(시험용!$A:$A,요약!AV$62)</f>
        <v>0</v>
      </c>
      <c r="AW63" s="84">
        <f>COUNTIFS(시험용!$A:$A,요약!AW$62)</f>
        <v>0</v>
      </c>
      <c r="AX63" s="84">
        <f>COUNTIFS(시험용!$A:$A,요약!AX$62)</f>
        <v>0</v>
      </c>
      <c r="AY63" s="84">
        <f>COUNTIFS(시험용!$A:$A,요약!AY$62)</f>
        <v>0</v>
      </c>
      <c r="AZ63" s="84">
        <f>COUNTIFS(시험용!$A:$A,요약!AZ$62)</f>
        <v>0</v>
      </c>
      <c r="BA63" s="84">
        <f>COUNTIFS(시험용!$A:$A,요약!BA$62)</f>
        <v>0</v>
      </c>
      <c r="BB63" s="84">
        <f>COUNTIFS(시험용!$A:$A,요약!BB$62)</f>
        <v>0</v>
      </c>
      <c r="BC63" s="84">
        <f>COUNTIFS(시험용!$A:$A,요약!BC$62)</f>
        <v>0</v>
      </c>
      <c r="BD63" s="95">
        <f>COUNTIFS(시험용!$A:$A,요약!BD$62)</f>
        <v>0</v>
      </c>
    </row>
    <row r="64" spans="1:56" ht="19.95" customHeight="1">
      <c r="B64" s="1429"/>
      <c r="C64" s="70" t="s">
        <v>357</v>
      </c>
      <c r="D64" s="68">
        <f t="shared" si="12"/>
        <v>131</v>
      </c>
      <c r="E64" s="68">
        <f>COUNTIFS(양시!$A:$A,요약!E$62)</f>
        <v>12</v>
      </c>
      <c r="F64" s="68">
        <f>COUNTIFS(양시!$A:$A,요약!F$62)</f>
        <v>0</v>
      </c>
      <c r="G64" s="68">
        <f>COUNTIFS(양시!$A:$A,요약!G$62)</f>
        <v>7</v>
      </c>
      <c r="H64" s="68">
        <f>COUNTIFS(양시!$A:$A,요약!H$62)</f>
        <v>7</v>
      </c>
      <c r="I64" s="68">
        <f>COUNTIFS(양시!$A:$A,요약!I$62)</f>
        <v>9</v>
      </c>
      <c r="J64" s="68">
        <f>COUNTIFS(양시!$A:$A,요약!J$62)</f>
        <v>8</v>
      </c>
      <c r="K64" s="68">
        <f>COUNTIFS(양시!$A:$A,요약!K$62)</f>
        <v>3</v>
      </c>
      <c r="L64" s="68">
        <f>COUNTIFS(양시!$A:$A,요약!L$62)</f>
        <v>9</v>
      </c>
      <c r="M64" s="68">
        <f>COUNTIFS(양시!$A:$A,요약!M$62)</f>
        <v>5</v>
      </c>
      <c r="N64" s="68">
        <f>COUNTIFS(양시!$A:$A,요약!N$62)</f>
        <v>6</v>
      </c>
      <c r="O64" s="68">
        <f>COUNTIFS(양시!$A:$A,요약!O$62)</f>
        <v>5</v>
      </c>
      <c r="P64" s="68">
        <f>COUNTIFS(양시!$A:$A,요약!P$62)</f>
        <v>8</v>
      </c>
      <c r="Q64" s="68">
        <f>COUNTIFS(양시!$A:$A,요약!Q$62)</f>
        <v>6</v>
      </c>
      <c r="R64" s="68">
        <f>COUNTIFS(양시!$A:$A,요약!R$62)</f>
        <v>5</v>
      </c>
      <c r="S64" s="68">
        <f>COUNTIFS(양시!$A:$A,요약!S$62)</f>
        <v>8</v>
      </c>
      <c r="T64" s="68">
        <f>COUNTIFS(양시!$A:$A,요약!T$62)</f>
        <v>6</v>
      </c>
      <c r="U64" s="68">
        <f>COUNTIFS(양시!$A:$A,요약!U$62)</f>
        <v>6</v>
      </c>
      <c r="V64" s="68">
        <f>COUNTIFS(양시!$A:$A,요약!V$62)</f>
        <v>5</v>
      </c>
      <c r="W64" s="68">
        <f>COUNTIFS(양시!$A:$A,요약!W$62)</f>
        <v>3</v>
      </c>
      <c r="X64" s="68">
        <f>COUNTIFS(양시!$A:$A,요약!X$62)</f>
        <v>3</v>
      </c>
      <c r="Y64" s="68">
        <f>COUNTIFS(양시!$A:$A,요약!Y$62)</f>
        <v>1</v>
      </c>
      <c r="Z64" s="68">
        <f>COUNTIFS(양시!$A:$A,요약!Z$62)</f>
        <v>6</v>
      </c>
      <c r="AA64" s="68">
        <f>COUNTIFS(양시!$A:$A,요약!AA$62)</f>
        <v>3</v>
      </c>
      <c r="AB64" s="68">
        <f>COUNTIFS(양시!$A:$A,요약!AB$62)</f>
        <v>0</v>
      </c>
      <c r="AC64" s="68">
        <f>COUNTIFS(양시!$A:$A,요약!AC$62)</f>
        <v>0</v>
      </c>
      <c r="AD64" s="68">
        <f>COUNTIFS(양시!$A:$A,요약!AD$62)</f>
        <v>0</v>
      </c>
      <c r="AE64" s="68">
        <f>COUNTIFS(양시!$A:$A,요약!AE$62)</f>
        <v>0</v>
      </c>
      <c r="AF64" s="68">
        <f>COUNTIFS(양시!$A:$A,요약!AF$62)</f>
        <v>0</v>
      </c>
      <c r="AG64" s="68">
        <f>COUNTIFS(양시!$A:$A,요약!AG$62)</f>
        <v>0</v>
      </c>
      <c r="AH64" s="68">
        <f>COUNTIFS(양시!$A:$A,요약!AH$62)</f>
        <v>0</v>
      </c>
      <c r="AI64" s="68">
        <f>COUNTIFS(양시!$A:$A,요약!AI$62)</f>
        <v>0</v>
      </c>
      <c r="AJ64" s="68">
        <f>COUNTIFS(양시!$A:$A,요약!AJ$62)</f>
        <v>0</v>
      </c>
      <c r="AK64" s="68">
        <f>COUNTIFS(양시!$A:$A,요약!AK$62)</f>
        <v>0</v>
      </c>
      <c r="AL64" s="68">
        <f>COUNTIFS(양시!$A:$A,요약!AL$62)</f>
        <v>0</v>
      </c>
      <c r="AM64" s="68">
        <f>COUNTIFS(양시!$A:$A,요약!AM$62)</f>
        <v>0</v>
      </c>
      <c r="AN64" s="68">
        <f>COUNTIFS(양시!$A:$A,요약!AN$62)</f>
        <v>0</v>
      </c>
      <c r="AO64" s="68">
        <f>COUNTIFS(양시!$A:$A,요약!AO$62)</f>
        <v>0</v>
      </c>
      <c r="AP64" s="68">
        <f>COUNTIFS(양시!$A:$A,요약!AP$62)</f>
        <v>0</v>
      </c>
      <c r="AQ64" s="68">
        <f>COUNTIFS(양시!$A:$A,요약!AQ$62)</f>
        <v>0</v>
      </c>
      <c r="AR64" s="68">
        <f>COUNTIFS(양시!$A:$A,요약!AR$62)</f>
        <v>0</v>
      </c>
      <c r="AS64" s="68">
        <f>COUNTIFS(양시!$A:$A,요약!AS$62)</f>
        <v>0</v>
      </c>
      <c r="AT64" s="68">
        <f>COUNTIFS(양시!$A:$A,요약!AT$62)</f>
        <v>0</v>
      </c>
      <c r="AU64" s="68">
        <f>COUNTIFS(양시!$A:$A,요약!AU$62)</f>
        <v>0</v>
      </c>
      <c r="AV64" s="68">
        <f>COUNTIFS(양시!$A:$A,요약!AV$62)</f>
        <v>0</v>
      </c>
      <c r="AW64" s="68">
        <f>COUNTIFS(양시!$A:$A,요약!AW$62)</f>
        <v>0</v>
      </c>
      <c r="AX64" s="68">
        <f>COUNTIFS(양시!$A:$A,요약!AX$62)</f>
        <v>0</v>
      </c>
      <c r="AY64" s="68">
        <f>COUNTIFS(양시!$A:$A,요약!AY$62)</f>
        <v>0</v>
      </c>
      <c r="AZ64" s="68">
        <f>COUNTIFS(양시!$A:$A,요약!AZ$62)</f>
        <v>0</v>
      </c>
      <c r="BA64" s="68">
        <f>COUNTIFS(양시!$A:$A,요약!BA$62)</f>
        <v>0</v>
      </c>
      <c r="BB64" s="68">
        <f>COUNTIFS(양시!$A:$A,요약!BB$62)</f>
        <v>0</v>
      </c>
      <c r="BC64" s="68">
        <f>COUNTIFS(양시!$A:$A,요약!BC$62)</f>
        <v>0</v>
      </c>
      <c r="BD64" s="90">
        <f>COUNTIFS(양시!$A:$A,요약!BD$62)</f>
        <v>0</v>
      </c>
    </row>
    <row r="65" spans="2:56" ht="19.95" customHeight="1" thickBot="1">
      <c r="B65" s="1430"/>
      <c r="C65" s="77" t="s">
        <v>358</v>
      </c>
      <c r="D65" s="78">
        <f t="shared" si="12"/>
        <v>0</v>
      </c>
      <c r="E65" s="78">
        <f>COUNTIFS(TBR!$A:$A,요약!E$62)</f>
        <v>0</v>
      </c>
      <c r="F65" s="78">
        <f>COUNTIFS(TBR!$A:$A,요약!F$62)</f>
        <v>0</v>
      </c>
      <c r="G65" s="78">
        <f>COUNTIFS(TBR!$A:$A,요약!G$62)</f>
        <v>0</v>
      </c>
      <c r="H65" s="78">
        <f>COUNTIFS(TBR!$A:$A,요약!H$62)</f>
        <v>0</v>
      </c>
      <c r="I65" s="78">
        <f>COUNTIFS(TBR!$A:$A,요약!I$62)</f>
        <v>0</v>
      </c>
      <c r="J65" s="78">
        <f>COUNTIFS(TBR!$A:$A,요약!J$62)</f>
        <v>0</v>
      </c>
      <c r="K65" s="78">
        <f>COUNTIFS(TBR!$A:$A,요약!K$62)</f>
        <v>0</v>
      </c>
      <c r="L65" s="78">
        <f>COUNTIFS(TBR!$A:$A,요약!L$62)</f>
        <v>0</v>
      </c>
      <c r="M65" s="78">
        <f>COUNTIFS(TBR!$A:$A,요약!M$62)</f>
        <v>0</v>
      </c>
      <c r="N65" s="78">
        <f>COUNTIFS(TBR!$A:$A,요약!N$62)</f>
        <v>0</v>
      </c>
      <c r="O65" s="78">
        <f>COUNTIFS(TBR!$A:$A,요약!O$62)</f>
        <v>0</v>
      </c>
      <c r="P65" s="78">
        <f>COUNTIFS(TBR!$A:$A,요약!P$62)</f>
        <v>0</v>
      </c>
      <c r="Q65" s="78">
        <f>COUNTIFS(TBR!$A:$A,요약!Q$62)</f>
        <v>0</v>
      </c>
      <c r="R65" s="78">
        <f>COUNTIFS(TBR!$A:$A,요약!R$62)</f>
        <v>0</v>
      </c>
      <c r="S65" s="78">
        <f>COUNTIFS(TBR!$A:$A,요약!S$62)</f>
        <v>0</v>
      </c>
      <c r="T65" s="78">
        <f>COUNTIFS(TBR!$A:$A,요약!T$62)</f>
        <v>0</v>
      </c>
      <c r="U65" s="78">
        <f>COUNTIFS(TBR!$A:$A,요약!U$62)</f>
        <v>0</v>
      </c>
      <c r="V65" s="78">
        <f>COUNTIFS(TBR!$A:$A,요약!V$62)</f>
        <v>0</v>
      </c>
      <c r="W65" s="78">
        <f>COUNTIFS(TBR!$A:$A,요약!W$62)</f>
        <v>0</v>
      </c>
      <c r="X65" s="78">
        <f>COUNTIFS(TBR!$A:$A,요약!X$62)</f>
        <v>0</v>
      </c>
      <c r="Y65" s="78">
        <f>COUNTIFS(TBR!$A:$A,요약!Y$62)</f>
        <v>0</v>
      </c>
      <c r="Z65" s="78">
        <f>COUNTIFS(TBR!$A:$A,요약!Z$62)</f>
        <v>0</v>
      </c>
      <c r="AA65" s="78">
        <f>COUNTIFS(TBR!$A:$A,요약!AA$62)</f>
        <v>0</v>
      </c>
      <c r="AB65" s="78">
        <f>COUNTIFS(TBR!$A:$A,요약!AB$62)</f>
        <v>0</v>
      </c>
      <c r="AC65" s="78">
        <f>COUNTIFS(TBR!$A:$A,요약!AC$62)</f>
        <v>0</v>
      </c>
      <c r="AD65" s="78">
        <f>COUNTIFS(TBR!$A:$A,요약!AD$62)</f>
        <v>0</v>
      </c>
      <c r="AE65" s="78">
        <f>COUNTIFS(TBR!$A:$A,요약!AE$62)</f>
        <v>0</v>
      </c>
      <c r="AF65" s="78">
        <f>COUNTIFS(TBR!$A:$A,요약!AF$62)</f>
        <v>0</v>
      </c>
      <c r="AG65" s="78">
        <f>COUNTIFS(TBR!$A:$A,요약!AG$62)</f>
        <v>0</v>
      </c>
      <c r="AH65" s="78">
        <f>COUNTIFS(TBR!$A:$A,요약!AH$62)</f>
        <v>0</v>
      </c>
      <c r="AI65" s="78">
        <f>COUNTIFS(TBR!$A:$A,요약!AI$62)</f>
        <v>0</v>
      </c>
      <c r="AJ65" s="78">
        <f>COUNTIFS(TBR!$A:$A,요약!AJ$62)</f>
        <v>0</v>
      </c>
      <c r="AK65" s="78">
        <f>COUNTIFS(TBR!$A:$A,요약!AK$62)</f>
        <v>0</v>
      </c>
      <c r="AL65" s="78">
        <f>COUNTIFS(TBR!$A:$A,요약!AL$62)</f>
        <v>0</v>
      </c>
      <c r="AM65" s="78">
        <f>COUNTIFS(TBR!$A:$A,요약!AM$62)</f>
        <v>0</v>
      </c>
      <c r="AN65" s="78">
        <f>COUNTIFS(TBR!$A:$A,요약!AN$62)</f>
        <v>0</v>
      </c>
      <c r="AO65" s="78">
        <f>COUNTIFS(TBR!$A:$A,요약!AO$62)</f>
        <v>0</v>
      </c>
      <c r="AP65" s="78">
        <f>COUNTIFS(TBR!$A:$A,요약!AP$62)</f>
        <v>0</v>
      </c>
      <c r="AQ65" s="78">
        <f>COUNTIFS(TBR!$A:$A,요약!AQ$62)</f>
        <v>0</v>
      </c>
      <c r="AR65" s="78">
        <f>COUNTIFS(TBR!$A:$A,요약!AR$62)</f>
        <v>0</v>
      </c>
      <c r="AS65" s="78">
        <f>COUNTIFS(TBR!$A:$A,요약!AS$62)</f>
        <v>0</v>
      </c>
      <c r="AT65" s="78">
        <f>COUNTIFS(TBR!$A:$A,요약!AT$62)</f>
        <v>0</v>
      </c>
      <c r="AU65" s="78">
        <f>COUNTIFS(TBR!$A:$A,요약!AU$62)</f>
        <v>0</v>
      </c>
      <c r="AV65" s="78">
        <f>COUNTIFS(TBR!$A:$A,요약!AV$62)</f>
        <v>0</v>
      </c>
      <c r="AW65" s="78">
        <f>COUNTIFS(TBR!$A:$A,요약!AW$62)</f>
        <v>0</v>
      </c>
      <c r="AX65" s="78">
        <f>COUNTIFS(TBR!$A:$A,요약!AX$62)</f>
        <v>0</v>
      </c>
      <c r="AY65" s="78">
        <f>COUNTIFS(TBR!$A:$A,요약!AY$62)</f>
        <v>0</v>
      </c>
      <c r="AZ65" s="78">
        <f>COUNTIFS(TBR!$A:$A,요약!AZ$62)</f>
        <v>0</v>
      </c>
      <c r="BA65" s="78">
        <f>COUNTIFS(TBR!$A:$A,요약!BA$62)</f>
        <v>0</v>
      </c>
      <c r="BB65" s="78">
        <f>COUNTIFS(TBR!$A:$A,요약!BB$62)</f>
        <v>0</v>
      </c>
      <c r="BC65" s="78">
        <f>COUNTIFS(TBR!$A:$A,요약!BC$62)</f>
        <v>0</v>
      </c>
      <c r="BD65" s="88">
        <f>COUNTIFS(TBR!$A:$A,요약!BD$62)</f>
        <v>0</v>
      </c>
    </row>
    <row r="66" spans="2:56" ht="19.95" customHeight="1">
      <c r="B66" s="1431" t="s">
        <v>6389</v>
      </c>
      <c r="C66" s="73" t="s">
        <v>356</v>
      </c>
      <c r="D66" s="74">
        <f t="shared" si="12"/>
        <v>421</v>
      </c>
      <c r="E66" s="74">
        <f>COUNTIFS(시험용!$A:$A,요약!E$62)</f>
        <v>7</v>
      </c>
      <c r="F66" s="74">
        <f>COUNTIFS(시험용!$A:$A,요약!F$62)</f>
        <v>7</v>
      </c>
      <c r="G66" s="74">
        <f>COUNTIFS(시험용!$A:$A,요약!G$62)</f>
        <v>5</v>
      </c>
      <c r="H66" s="74">
        <f>COUNTIFS(시험용!$A:$A,요약!H$62)</f>
        <v>15</v>
      </c>
      <c r="I66" s="74">
        <f>COUNTIFS(시험용!$A:$A,요약!I$62)</f>
        <v>23</v>
      </c>
      <c r="J66" s="74">
        <f>COUNTIFS(시험용!$A:$A,요약!J$62)</f>
        <v>15</v>
      </c>
      <c r="K66" s="74">
        <f>COUNTIFS(시험용!$A:$A,요약!K$62)</f>
        <v>1</v>
      </c>
      <c r="L66" s="74">
        <f>COUNTIFS(시험용!$A:$A,요약!L$62)</f>
        <v>19</v>
      </c>
      <c r="M66" s="74">
        <f>COUNTIFS(시험용!$A:$A,요약!M$62)</f>
        <v>12</v>
      </c>
      <c r="N66" s="74">
        <f>COUNTIFS(시험용!$A:$A,요약!N$62)</f>
        <v>18</v>
      </c>
      <c r="O66" s="74">
        <f>COUNTIFS(시험용!$A:$A,요약!O$62)</f>
        <v>33</v>
      </c>
      <c r="P66" s="74">
        <f>COUNTIFS(시험용!$A:$A,요약!P$62)</f>
        <v>26</v>
      </c>
      <c r="Q66" s="74">
        <f>COUNTIFS(시험용!$A:$A,요약!Q$62)</f>
        <v>22</v>
      </c>
      <c r="R66" s="74">
        <f>COUNTIFS(시험용!$A:$A,요약!R$62)</f>
        <v>18</v>
      </c>
      <c r="S66" s="74">
        <f>COUNTIFS(시험용!$A:$A,요약!S$62)</f>
        <v>13</v>
      </c>
      <c r="T66" s="74">
        <f>COUNTIFS(시험용!$A:$A,요약!T$62)</f>
        <v>37</v>
      </c>
      <c r="U66" s="74">
        <f>COUNTIFS(시험용!$A:$A,요약!U$62)</f>
        <v>21</v>
      </c>
      <c r="V66" s="74">
        <f>COUNTIFS(시험용!$A:$A,요약!V$62)</f>
        <v>32</v>
      </c>
      <c r="W66" s="74">
        <f>COUNTIFS(시험용!$A:$A,요약!W$62)</f>
        <v>25</v>
      </c>
      <c r="X66" s="74">
        <f>COUNTIFS(시험용!$A:$A,요약!X$62)</f>
        <v>27</v>
      </c>
      <c r="Y66" s="74">
        <f>COUNTIFS(시험용!$A:$A,요약!Y$62)</f>
        <v>9</v>
      </c>
      <c r="Z66" s="74">
        <f>COUNTIFS(시험용!$A:$A,요약!Z$62)</f>
        <v>21</v>
      </c>
      <c r="AA66" s="74">
        <f>COUNTIFS(시험용!$A:$A,요약!AA$62)</f>
        <v>15</v>
      </c>
      <c r="AB66" s="74">
        <f>COUNTIFS(시험용!$A:$A,요약!AB$62)</f>
        <v>0</v>
      </c>
      <c r="AC66" s="74">
        <f>COUNTIFS(시험용!$A:$A,요약!AC$62)</f>
        <v>0</v>
      </c>
      <c r="AD66" s="74">
        <f>COUNTIFS(시험용!$A:$A,요약!AD$62)</f>
        <v>0</v>
      </c>
      <c r="AE66" s="74">
        <f>COUNTIFS(시험용!$A:$A,요약!AE$62)</f>
        <v>0</v>
      </c>
      <c r="AF66" s="74">
        <f>COUNTIFS(시험용!$A:$A,요약!AF$62)</f>
        <v>0</v>
      </c>
      <c r="AG66" s="74">
        <f>COUNTIFS(시험용!$A:$A,요약!AG$62)</f>
        <v>0</v>
      </c>
      <c r="AH66" s="74">
        <f>COUNTIFS(시험용!$A:$A,요약!AH$62)</f>
        <v>0</v>
      </c>
      <c r="AI66" s="74">
        <f>COUNTIFS(시험용!$A:$A,요약!AI$62)</f>
        <v>0</v>
      </c>
      <c r="AJ66" s="74">
        <f>COUNTIFS(시험용!$A:$A,요약!AJ$62)</f>
        <v>0</v>
      </c>
      <c r="AK66" s="74">
        <f>COUNTIFS(시험용!$A:$A,요약!AK$62)</f>
        <v>0</v>
      </c>
      <c r="AL66" s="74">
        <f>COUNTIFS(시험용!$A:$A,요약!AL$62)</f>
        <v>0</v>
      </c>
      <c r="AM66" s="74">
        <f>COUNTIFS(시험용!$A:$A,요약!AM$62)</f>
        <v>0</v>
      </c>
      <c r="AN66" s="74">
        <f>COUNTIFS(시험용!$A:$A,요약!AN$62)</f>
        <v>0</v>
      </c>
      <c r="AO66" s="74">
        <f>COUNTIFS(시험용!$A:$A,요약!AO$62)</f>
        <v>0</v>
      </c>
      <c r="AP66" s="74">
        <f>COUNTIFS(시험용!$A:$A,요약!AP$62)</f>
        <v>0</v>
      </c>
      <c r="AQ66" s="74">
        <f>COUNTIFS(시험용!$A:$A,요약!AQ$62)</f>
        <v>0</v>
      </c>
      <c r="AR66" s="74">
        <f>COUNTIFS(시험용!$A:$A,요약!AR$62)</f>
        <v>0</v>
      </c>
      <c r="AS66" s="74">
        <f>COUNTIFS(시험용!$A:$A,요약!AS$62)</f>
        <v>0</v>
      </c>
      <c r="AT66" s="74">
        <f>COUNTIFS(시험용!$A:$A,요약!AT$62)</f>
        <v>0</v>
      </c>
      <c r="AU66" s="74">
        <f>COUNTIFS(시험용!$A:$A,요약!AU$62)</f>
        <v>0</v>
      </c>
      <c r="AV66" s="74">
        <f>COUNTIFS(시험용!$A:$A,요약!AV$62)</f>
        <v>0</v>
      </c>
      <c r="AW66" s="74">
        <f>COUNTIFS(시험용!$A:$A,요약!AW$62)</f>
        <v>0</v>
      </c>
      <c r="AX66" s="74">
        <f>COUNTIFS(시험용!$A:$A,요약!AX$62)</f>
        <v>0</v>
      </c>
      <c r="AY66" s="74">
        <f>COUNTIFS(시험용!$A:$A,요약!AY$62)</f>
        <v>0</v>
      </c>
      <c r="AZ66" s="74">
        <f>COUNTIFS(시험용!$A:$A,요약!AZ$62)</f>
        <v>0</v>
      </c>
      <c r="BA66" s="74">
        <f>COUNTIFS(시험용!$A:$A,요약!BA$62)</f>
        <v>0</v>
      </c>
      <c r="BB66" s="74">
        <f>COUNTIFS(시험용!$A:$A,요약!BB$62)</f>
        <v>0</v>
      </c>
      <c r="BC66" s="74">
        <f>COUNTIFS(시험용!$A:$A,요약!BC$62)</f>
        <v>0</v>
      </c>
      <c r="BD66" s="86">
        <f>COUNTIFS(시험용!$A:$A,요약!BD$62)</f>
        <v>0</v>
      </c>
    </row>
    <row r="67" spans="2:56" ht="19.95" customHeight="1">
      <c r="B67" s="1429"/>
      <c r="C67" s="70" t="s">
        <v>357</v>
      </c>
      <c r="D67" s="68">
        <f t="shared" si="12"/>
        <v>131</v>
      </c>
      <c r="E67" s="68">
        <f>COUNTIFS(양시!$A:$A,요약!E$62)</f>
        <v>12</v>
      </c>
      <c r="F67" s="68">
        <f>COUNTIFS(양시!$A:$A,요약!F$62)</f>
        <v>0</v>
      </c>
      <c r="G67" s="68">
        <f>COUNTIFS(양시!$A:$A,요약!G$62)</f>
        <v>7</v>
      </c>
      <c r="H67" s="68">
        <f>COUNTIFS(양시!$A:$A,요약!H$62)</f>
        <v>7</v>
      </c>
      <c r="I67" s="68">
        <f>COUNTIFS(양시!$A:$A,요약!I$62)</f>
        <v>9</v>
      </c>
      <c r="J67" s="68">
        <f>COUNTIFS(양시!$A:$A,요약!J$62)</f>
        <v>8</v>
      </c>
      <c r="K67" s="68">
        <f>COUNTIFS(양시!$A:$A,요약!K$62)</f>
        <v>3</v>
      </c>
      <c r="L67" s="68">
        <f>COUNTIFS(양시!$A:$A,요약!L$62)</f>
        <v>9</v>
      </c>
      <c r="M67" s="68">
        <f>COUNTIFS(양시!$A:$A,요약!M$62)</f>
        <v>5</v>
      </c>
      <c r="N67" s="68">
        <f>COUNTIFS(양시!$A:$A,요약!N$62)</f>
        <v>6</v>
      </c>
      <c r="O67" s="68">
        <f>COUNTIFS(양시!$A:$A,요약!O$62)</f>
        <v>5</v>
      </c>
      <c r="P67" s="68">
        <f>COUNTIFS(양시!$A:$A,요약!P$62)</f>
        <v>8</v>
      </c>
      <c r="Q67" s="68">
        <f>COUNTIFS(양시!$A:$A,요약!Q$62)</f>
        <v>6</v>
      </c>
      <c r="R67" s="68">
        <f>COUNTIFS(양시!$A:$A,요약!R$62)</f>
        <v>5</v>
      </c>
      <c r="S67" s="68">
        <f>COUNTIFS(양시!$A:$A,요약!S$62)</f>
        <v>8</v>
      </c>
      <c r="T67" s="68">
        <f>COUNTIFS(양시!$A:$A,요약!T$62)</f>
        <v>6</v>
      </c>
      <c r="U67" s="68">
        <f>COUNTIFS(양시!$A:$A,요약!U$62)</f>
        <v>6</v>
      </c>
      <c r="V67" s="68">
        <f>COUNTIFS(양시!$A:$A,요약!V$62)</f>
        <v>5</v>
      </c>
      <c r="W67" s="68">
        <f>COUNTIFS(양시!$A:$A,요약!W$62)</f>
        <v>3</v>
      </c>
      <c r="X67" s="68">
        <f>COUNTIFS(양시!$A:$A,요약!X$62)</f>
        <v>3</v>
      </c>
      <c r="Y67" s="68">
        <f>COUNTIFS(양시!$A:$A,요약!Y$62)</f>
        <v>1</v>
      </c>
      <c r="Z67" s="68">
        <f>COUNTIFS(양시!$A:$A,요약!Z$62)</f>
        <v>6</v>
      </c>
      <c r="AA67" s="68">
        <f>COUNTIFS(양시!$A:$A,요약!AA$62)</f>
        <v>3</v>
      </c>
      <c r="AB67" s="68">
        <f>COUNTIFS(양시!$A:$A,요약!AB$62)</f>
        <v>0</v>
      </c>
      <c r="AC67" s="68">
        <f>COUNTIFS(양시!$A:$A,요약!AC$62)</f>
        <v>0</v>
      </c>
      <c r="AD67" s="68">
        <f>COUNTIFS(양시!$A:$A,요약!AD$62)</f>
        <v>0</v>
      </c>
      <c r="AE67" s="68">
        <f>COUNTIFS(양시!$A:$A,요약!AE$62)</f>
        <v>0</v>
      </c>
      <c r="AF67" s="68">
        <f>COUNTIFS(양시!$A:$A,요약!AF$62)</f>
        <v>0</v>
      </c>
      <c r="AG67" s="68">
        <f>COUNTIFS(양시!$A:$A,요약!AG$62)</f>
        <v>0</v>
      </c>
      <c r="AH67" s="68">
        <f>COUNTIFS(양시!$A:$A,요약!AH$62)</f>
        <v>0</v>
      </c>
      <c r="AI67" s="68">
        <f>COUNTIFS(양시!$A:$A,요약!AI$62)</f>
        <v>0</v>
      </c>
      <c r="AJ67" s="68">
        <f>COUNTIFS(양시!$A:$A,요약!AJ$62)</f>
        <v>0</v>
      </c>
      <c r="AK67" s="68">
        <f>COUNTIFS(양시!$A:$A,요약!AK$62)</f>
        <v>0</v>
      </c>
      <c r="AL67" s="68">
        <f>COUNTIFS(양시!$A:$A,요약!AL$62)</f>
        <v>0</v>
      </c>
      <c r="AM67" s="68">
        <f>COUNTIFS(양시!$A:$A,요약!AM$62)</f>
        <v>0</v>
      </c>
      <c r="AN67" s="68">
        <f>COUNTIFS(양시!$A:$A,요약!AN$62)</f>
        <v>0</v>
      </c>
      <c r="AO67" s="68">
        <f>COUNTIFS(양시!$A:$A,요약!AO$62)</f>
        <v>0</v>
      </c>
      <c r="AP67" s="68">
        <f>COUNTIFS(양시!$A:$A,요약!AP$62)</f>
        <v>0</v>
      </c>
      <c r="AQ67" s="68">
        <f>COUNTIFS(양시!$A:$A,요약!AQ$62)</f>
        <v>0</v>
      </c>
      <c r="AR67" s="68">
        <f>COUNTIFS(양시!$A:$A,요약!AR$62)</f>
        <v>0</v>
      </c>
      <c r="AS67" s="68">
        <f>COUNTIFS(양시!$A:$A,요약!AS$62)</f>
        <v>0</v>
      </c>
      <c r="AT67" s="68">
        <f>COUNTIFS(양시!$A:$A,요약!AT$62)</f>
        <v>0</v>
      </c>
      <c r="AU67" s="68">
        <f>COUNTIFS(양시!$A:$A,요약!AU$62)</f>
        <v>0</v>
      </c>
      <c r="AV67" s="68">
        <f>COUNTIFS(양시!$A:$A,요약!AV$62)</f>
        <v>0</v>
      </c>
      <c r="AW67" s="68">
        <f>COUNTIFS(양시!$A:$A,요약!AW$62)</f>
        <v>0</v>
      </c>
      <c r="AX67" s="68">
        <f>COUNTIFS(양시!$A:$A,요약!AX$62)</f>
        <v>0</v>
      </c>
      <c r="AY67" s="68">
        <f>COUNTIFS(양시!$A:$A,요약!AY$62)</f>
        <v>0</v>
      </c>
      <c r="AZ67" s="68">
        <f>COUNTIFS(양시!$A:$A,요약!AZ$62)</f>
        <v>0</v>
      </c>
      <c r="BA67" s="68">
        <f>COUNTIFS(양시!$A:$A,요약!BA$62)</f>
        <v>0</v>
      </c>
      <c r="BB67" s="68">
        <f>COUNTIFS(양시!$A:$A,요약!BB$62)</f>
        <v>0</v>
      </c>
      <c r="BC67" s="68">
        <f>COUNTIFS(양시!$A:$A,요약!BC$62)</f>
        <v>0</v>
      </c>
      <c r="BD67" s="90">
        <f>COUNTIFS(양시!$A:$A,요약!BD$62)</f>
        <v>0</v>
      </c>
    </row>
    <row r="68" spans="2:56" ht="19.95" customHeight="1" thickBot="1">
      <c r="B68" s="1430"/>
      <c r="C68" s="77" t="s">
        <v>358</v>
      </c>
      <c r="D68" s="78">
        <f t="shared" si="12"/>
        <v>0</v>
      </c>
      <c r="E68" s="78">
        <f>COUNTIFS(TBR!$A:$A,요약!E$62)</f>
        <v>0</v>
      </c>
      <c r="F68" s="78">
        <f>COUNTIFS(TBR!$A:$A,요약!F$62)</f>
        <v>0</v>
      </c>
      <c r="G68" s="78">
        <f>COUNTIFS(TBR!$A:$A,요약!G$62)</f>
        <v>0</v>
      </c>
      <c r="H68" s="78">
        <f>COUNTIFS(TBR!$A:$A,요약!H$62)</f>
        <v>0</v>
      </c>
      <c r="I68" s="78">
        <f>COUNTIFS(TBR!$A:$A,요약!I$62)</f>
        <v>0</v>
      </c>
      <c r="J68" s="78">
        <f>COUNTIFS(TBR!$A:$A,요약!J$62)</f>
        <v>0</v>
      </c>
      <c r="K68" s="78">
        <f>COUNTIFS(TBR!$A:$A,요약!K$62)</f>
        <v>0</v>
      </c>
      <c r="L68" s="78">
        <f>COUNTIFS(TBR!$A:$A,요약!L$62)</f>
        <v>0</v>
      </c>
      <c r="M68" s="78">
        <f>COUNTIFS(TBR!$A:$A,요약!M$62)</f>
        <v>0</v>
      </c>
      <c r="N68" s="78">
        <f>COUNTIFS(TBR!$A:$A,요약!N$62)</f>
        <v>0</v>
      </c>
      <c r="O68" s="78">
        <f>COUNTIFS(TBR!$A:$A,요약!O$62)</f>
        <v>0</v>
      </c>
      <c r="P68" s="78">
        <f>COUNTIFS(TBR!$A:$A,요약!P$62)</f>
        <v>0</v>
      </c>
      <c r="Q68" s="78">
        <f>COUNTIFS(TBR!$A:$A,요약!Q$62)</f>
        <v>0</v>
      </c>
      <c r="R68" s="78">
        <f>COUNTIFS(TBR!$A:$A,요약!R$62)</f>
        <v>0</v>
      </c>
      <c r="S68" s="78">
        <f>COUNTIFS(TBR!$A:$A,요약!S$62)</f>
        <v>0</v>
      </c>
      <c r="T68" s="78">
        <f>COUNTIFS(TBR!$A:$A,요약!T$62)</f>
        <v>0</v>
      </c>
      <c r="U68" s="78">
        <f>COUNTIFS(TBR!$A:$A,요약!U$62)</f>
        <v>0</v>
      </c>
      <c r="V68" s="78">
        <f>COUNTIFS(TBR!$A:$A,요약!V$62)</f>
        <v>0</v>
      </c>
      <c r="W68" s="78">
        <f>COUNTIFS(TBR!$A:$A,요약!W$62)</f>
        <v>0</v>
      </c>
      <c r="X68" s="78">
        <f>COUNTIFS(TBR!$A:$A,요약!X$62)</f>
        <v>0</v>
      </c>
      <c r="Y68" s="78">
        <f>COUNTIFS(TBR!$A:$A,요약!Y$62)</f>
        <v>0</v>
      </c>
      <c r="Z68" s="78">
        <f>COUNTIFS(TBR!$A:$A,요약!Z$62)</f>
        <v>0</v>
      </c>
      <c r="AA68" s="78">
        <f>COUNTIFS(TBR!$A:$A,요약!AA$62)</f>
        <v>0</v>
      </c>
      <c r="AB68" s="78">
        <f>COUNTIFS(TBR!$A:$A,요약!AB$62)</f>
        <v>0</v>
      </c>
      <c r="AC68" s="78">
        <f>COUNTIFS(TBR!$A:$A,요약!AC$62)</f>
        <v>0</v>
      </c>
      <c r="AD68" s="78">
        <f>COUNTIFS(TBR!$A:$A,요약!AD$62)</f>
        <v>0</v>
      </c>
      <c r="AE68" s="78">
        <f>COUNTIFS(TBR!$A:$A,요약!AE$62)</f>
        <v>0</v>
      </c>
      <c r="AF68" s="78">
        <f>COUNTIFS(TBR!$A:$A,요약!AF$62)</f>
        <v>0</v>
      </c>
      <c r="AG68" s="78">
        <f>COUNTIFS(TBR!$A:$A,요약!AG$62)</f>
        <v>0</v>
      </c>
      <c r="AH68" s="78">
        <f>COUNTIFS(TBR!$A:$A,요약!AH$62)</f>
        <v>0</v>
      </c>
      <c r="AI68" s="78">
        <f>COUNTIFS(TBR!$A:$A,요약!AI$62)</f>
        <v>0</v>
      </c>
      <c r="AJ68" s="78">
        <f>COUNTIFS(TBR!$A:$A,요약!AJ$62)</f>
        <v>0</v>
      </c>
      <c r="AK68" s="78">
        <f>COUNTIFS(TBR!$A:$A,요약!AK$62)</f>
        <v>0</v>
      </c>
      <c r="AL68" s="78">
        <f>COUNTIFS(TBR!$A:$A,요약!AL$62)</f>
        <v>0</v>
      </c>
      <c r="AM68" s="78">
        <f>COUNTIFS(TBR!$A:$A,요약!AM$62)</f>
        <v>0</v>
      </c>
      <c r="AN68" s="78">
        <f>COUNTIFS(TBR!$A:$A,요약!AN$62)</f>
        <v>0</v>
      </c>
      <c r="AO68" s="78">
        <f>COUNTIFS(TBR!$A:$A,요약!AO$62)</f>
        <v>0</v>
      </c>
      <c r="AP68" s="78">
        <f>COUNTIFS(TBR!$A:$A,요약!AP$62)</f>
        <v>0</v>
      </c>
      <c r="AQ68" s="78">
        <f>COUNTIFS(TBR!$A:$A,요약!AQ$62)</f>
        <v>0</v>
      </c>
      <c r="AR68" s="78">
        <f>COUNTIFS(TBR!$A:$A,요약!AR$62)</f>
        <v>0</v>
      </c>
      <c r="AS68" s="78">
        <f>COUNTIFS(TBR!$A:$A,요약!AS$62)</f>
        <v>0</v>
      </c>
      <c r="AT68" s="78">
        <f>COUNTIFS(TBR!$A:$A,요약!AT$62)</f>
        <v>0</v>
      </c>
      <c r="AU68" s="78">
        <f>COUNTIFS(TBR!$A:$A,요약!AU$62)</f>
        <v>0</v>
      </c>
      <c r="AV68" s="78">
        <f>COUNTIFS(TBR!$A:$A,요약!AV$62)</f>
        <v>0</v>
      </c>
      <c r="AW68" s="78">
        <f>COUNTIFS(TBR!$A:$A,요약!AW$62)</f>
        <v>0</v>
      </c>
      <c r="AX68" s="78">
        <f>COUNTIFS(TBR!$A:$A,요약!AX$62)</f>
        <v>0</v>
      </c>
      <c r="AY68" s="78">
        <f>COUNTIFS(TBR!$A:$A,요약!AY$62)</f>
        <v>0</v>
      </c>
      <c r="AZ68" s="78">
        <f>COUNTIFS(TBR!$A:$A,요약!AZ$62)</f>
        <v>0</v>
      </c>
      <c r="BA68" s="78">
        <f>COUNTIFS(TBR!$A:$A,요약!BA$62)</f>
        <v>0</v>
      </c>
      <c r="BB68" s="78">
        <f>COUNTIFS(TBR!$A:$A,요약!BB$62)</f>
        <v>0</v>
      </c>
      <c r="BC68" s="78">
        <f>COUNTIFS(TBR!$A:$A,요약!BC$62)</f>
        <v>0</v>
      </c>
      <c r="BD68" s="88">
        <f>COUNTIFS(TBR!$A:$A,요약!BD$62)</f>
        <v>0</v>
      </c>
    </row>
    <row r="69" spans="2:56" ht="19.95" customHeight="1" thickBot="1">
      <c r="B69" s="744" t="s">
        <v>6390</v>
      </c>
      <c r="C69" s="79" t="s">
        <v>358</v>
      </c>
      <c r="D69" s="80">
        <f t="shared" si="12"/>
        <v>0</v>
      </c>
      <c r="E69" s="80">
        <f>COUNTIFS(TBR!$A:$A,요약!E$62)</f>
        <v>0</v>
      </c>
      <c r="F69" s="80">
        <f>COUNTIFS(TBR!$A:$A,요약!F$62)</f>
        <v>0</v>
      </c>
      <c r="G69" s="80">
        <f>COUNTIFS(TBR!$A:$A,요약!G$62)</f>
        <v>0</v>
      </c>
      <c r="H69" s="80">
        <f>COUNTIFS(TBR!$A:$A,요약!H$62)</f>
        <v>0</v>
      </c>
      <c r="I69" s="80">
        <f>COUNTIFS(TBR!$A:$A,요약!I$62)</f>
        <v>0</v>
      </c>
      <c r="J69" s="80">
        <f>COUNTIFS(TBR!$A:$A,요약!J$62)</f>
        <v>0</v>
      </c>
      <c r="K69" s="80">
        <f>COUNTIFS(TBR!$A:$A,요약!K$62)</f>
        <v>0</v>
      </c>
      <c r="L69" s="80">
        <f>COUNTIFS(TBR!$A:$A,요약!L$62)</f>
        <v>0</v>
      </c>
      <c r="M69" s="80">
        <f>COUNTIFS(TBR!$A:$A,요약!M$62)</f>
        <v>0</v>
      </c>
      <c r="N69" s="80">
        <f>COUNTIFS(TBR!$A:$A,요약!N$62)</f>
        <v>0</v>
      </c>
      <c r="O69" s="80">
        <f>COUNTIFS(TBR!$A:$A,요약!O$62)</f>
        <v>0</v>
      </c>
      <c r="P69" s="80">
        <f>COUNTIFS(TBR!$A:$A,요약!P$62)</f>
        <v>0</v>
      </c>
      <c r="Q69" s="80">
        <f>COUNTIFS(TBR!$A:$A,요약!Q$62)</f>
        <v>0</v>
      </c>
      <c r="R69" s="80">
        <f>COUNTIFS(TBR!$A:$A,요약!R$62)</f>
        <v>0</v>
      </c>
      <c r="S69" s="80">
        <f>COUNTIFS(TBR!$A:$A,요약!S$62)</f>
        <v>0</v>
      </c>
      <c r="T69" s="80">
        <f>COUNTIFS(TBR!$A:$A,요약!T$62)</f>
        <v>0</v>
      </c>
      <c r="U69" s="80">
        <f>COUNTIFS(TBR!$A:$A,요약!U$62)</f>
        <v>0</v>
      </c>
      <c r="V69" s="80">
        <f>COUNTIFS(TBR!$A:$A,요약!V$62)</f>
        <v>0</v>
      </c>
      <c r="W69" s="80">
        <f>COUNTIFS(TBR!$A:$A,요약!W$62)</f>
        <v>0</v>
      </c>
      <c r="X69" s="80">
        <f>COUNTIFS(TBR!$A:$A,요약!X$62)</f>
        <v>0</v>
      </c>
      <c r="Y69" s="80">
        <f>COUNTIFS(TBR!$A:$A,요약!Y$62)</f>
        <v>0</v>
      </c>
      <c r="Z69" s="80">
        <f>COUNTIFS(TBR!$A:$A,요약!Z$62)</f>
        <v>0</v>
      </c>
      <c r="AA69" s="80">
        <f>COUNTIFS(TBR!$A:$A,요약!AA$62)</f>
        <v>0</v>
      </c>
      <c r="AB69" s="80">
        <f>COUNTIFS(TBR!$A:$A,요약!AB$62)</f>
        <v>0</v>
      </c>
      <c r="AC69" s="80">
        <f>COUNTIFS(TBR!$A:$A,요약!AC$62)</f>
        <v>0</v>
      </c>
      <c r="AD69" s="80">
        <f>COUNTIFS(TBR!$A:$A,요약!AD$62)</f>
        <v>0</v>
      </c>
      <c r="AE69" s="80">
        <f>COUNTIFS(TBR!$A:$A,요약!AE$62)</f>
        <v>0</v>
      </c>
      <c r="AF69" s="80">
        <f>COUNTIFS(TBR!$A:$A,요약!AF$62)</f>
        <v>0</v>
      </c>
      <c r="AG69" s="80">
        <f>COUNTIFS(TBR!$A:$A,요약!AG$62)</f>
        <v>0</v>
      </c>
      <c r="AH69" s="80">
        <f>COUNTIFS(TBR!$A:$A,요약!AH$62)</f>
        <v>0</v>
      </c>
      <c r="AI69" s="80">
        <f>COUNTIFS(TBR!$A:$A,요약!AI$62)</f>
        <v>0</v>
      </c>
      <c r="AJ69" s="80">
        <f>COUNTIFS(TBR!$A:$A,요약!AJ$62)</f>
        <v>0</v>
      </c>
      <c r="AK69" s="80">
        <f>COUNTIFS(TBR!$A:$A,요약!AK$62)</f>
        <v>0</v>
      </c>
      <c r="AL69" s="80">
        <f>COUNTIFS(TBR!$A:$A,요약!AL$62)</f>
        <v>0</v>
      </c>
      <c r="AM69" s="80">
        <f>COUNTIFS(TBR!$A:$A,요약!AM$62)</f>
        <v>0</v>
      </c>
      <c r="AN69" s="80">
        <f>COUNTIFS(TBR!$A:$A,요약!AN$62)</f>
        <v>0</v>
      </c>
      <c r="AO69" s="80">
        <f>COUNTIFS(TBR!$A:$A,요약!AO$62)</f>
        <v>0</v>
      </c>
      <c r="AP69" s="80">
        <f>COUNTIFS(TBR!$A:$A,요약!AP$62)</f>
        <v>0</v>
      </c>
      <c r="AQ69" s="80">
        <f>COUNTIFS(TBR!$A:$A,요약!AQ$62)</f>
        <v>0</v>
      </c>
      <c r="AR69" s="80">
        <f>COUNTIFS(TBR!$A:$A,요약!AR$62)</f>
        <v>0</v>
      </c>
      <c r="AS69" s="80">
        <f>COUNTIFS(TBR!$A:$A,요약!AS$62)</f>
        <v>0</v>
      </c>
      <c r="AT69" s="80">
        <f>COUNTIFS(TBR!$A:$A,요약!AT$62)</f>
        <v>0</v>
      </c>
      <c r="AU69" s="80">
        <f>COUNTIFS(TBR!$A:$A,요약!AU$62)</f>
        <v>0</v>
      </c>
      <c r="AV69" s="80">
        <f>COUNTIFS(TBR!$A:$A,요약!AV$62)</f>
        <v>0</v>
      </c>
      <c r="AW69" s="80">
        <f>COUNTIFS(TBR!$A:$A,요약!AW$62)</f>
        <v>0</v>
      </c>
      <c r="AX69" s="80">
        <f>COUNTIFS(TBR!$A:$A,요약!AX$62)</f>
        <v>0</v>
      </c>
      <c r="AY69" s="80">
        <f>COUNTIFS(TBR!$A:$A,요약!AY$62)</f>
        <v>0</v>
      </c>
      <c r="AZ69" s="80">
        <f>COUNTIFS(TBR!$A:$A,요약!AZ$62)</f>
        <v>0</v>
      </c>
      <c r="BA69" s="80">
        <f>COUNTIFS(TBR!$A:$A,요약!BA$62)</f>
        <v>0</v>
      </c>
      <c r="BB69" s="80">
        <f>COUNTIFS(TBR!$A:$A,요약!BB$62)</f>
        <v>0</v>
      </c>
      <c r="BC69" s="80">
        <f>COUNTIFS(TBR!$A:$A,요약!BC$62)</f>
        <v>0</v>
      </c>
      <c r="BD69" s="93">
        <f>COUNTIFS(TBR!$A:$A,요약!BD$62)</f>
        <v>0</v>
      </c>
    </row>
    <row r="70" spans="2:56" s="24" customFormat="1" ht="19.95" customHeight="1" thickTop="1">
      <c r="B70" s="1432" t="s">
        <v>359</v>
      </c>
      <c r="C70" s="1433"/>
      <c r="D70" s="745">
        <f t="shared" si="12"/>
        <v>1104</v>
      </c>
      <c r="E70" s="745">
        <f>SUM(E63:E69)</f>
        <v>38</v>
      </c>
      <c r="F70" s="745">
        <f t="shared" ref="F70:BD70" si="13">SUM(F63:F69)</f>
        <v>14</v>
      </c>
      <c r="G70" s="745">
        <f t="shared" si="13"/>
        <v>24</v>
      </c>
      <c r="H70" s="745">
        <f t="shared" si="13"/>
        <v>44</v>
      </c>
      <c r="I70" s="745">
        <f t="shared" si="13"/>
        <v>64</v>
      </c>
      <c r="J70" s="745">
        <f t="shared" si="13"/>
        <v>46</v>
      </c>
      <c r="K70" s="745">
        <f t="shared" si="13"/>
        <v>8</v>
      </c>
      <c r="L70" s="745">
        <f t="shared" si="13"/>
        <v>56</v>
      </c>
      <c r="M70" s="745">
        <f t="shared" si="13"/>
        <v>34</v>
      </c>
      <c r="N70" s="745">
        <f t="shared" si="13"/>
        <v>48</v>
      </c>
      <c r="O70" s="745">
        <f t="shared" si="13"/>
        <v>76</v>
      </c>
      <c r="P70" s="745">
        <f t="shared" si="13"/>
        <v>68</v>
      </c>
      <c r="Q70" s="745">
        <f t="shared" si="13"/>
        <v>56</v>
      </c>
      <c r="R70" s="745">
        <f t="shared" si="13"/>
        <v>46</v>
      </c>
      <c r="S70" s="745">
        <f t="shared" si="13"/>
        <v>42</v>
      </c>
      <c r="T70" s="745">
        <f t="shared" si="13"/>
        <v>86</v>
      </c>
      <c r="U70" s="745">
        <f t="shared" si="13"/>
        <v>54</v>
      </c>
      <c r="V70" s="745">
        <f t="shared" si="13"/>
        <v>74</v>
      </c>
      <c r="W70" s="745">
        <f t="shared" si="13"/>
        <v>56</v>
      </c>
      <c r="X70" s="745">
        <f t="shared" si="13"/>
        <v>60</v>
      </c>
      <c r="Y70" s="745">
        <f t="shared" si="13"/>
        <v>20</v>
      </c>
      <c r="Z70" s="745">
        <f t="shared" si="13"/>
        <v>54</v>
      </c>
      <c r="AA70" s="745">
        <f t="shared" si="13"/>
        <v>36</v>
      </c>
      <c r="AB70" s="745">
        <f t="shared" si="13"/>
        <v>0</v>
      </c>
      <c r="AC70" s="745">
        <f t="shared" si="13"/>
        <v>0</v>
      </c>
      <c r="AD70" s="745">
        <f t="shared" si="13"/>
        <v>0</v>
      </c>
      <c r="AE70" s="745">
        <f t="shared" si="13"/>
        <v>0</v>
      </c>
      <c r="AF70" s="745">
        <f t="shared" si="13"/>
        <v>0</v>
      </c>
      <c r="AG70" s="745">
        <f t="shared" si="13"/>
        <v>0</v>
      </c>
      <c r="AH70" s="745">
        <f t="shared" si="13"/>
        <v>0</v>
      </c>
      <c r="AI70" s="745">
        <f t="shared" si="13"/>
        <v>0</v>
      </c>
      <c r="AJ70" s="745">
        <f t="shared" si="13"/>
        <v>0</v>
      </c>
      <c r="AK70" s="745">
        <f t="shared" si="13"/>
        <v>0</v>
      </c>
      <c r="AL70" s="745">
        <f t="shared" si="13"/>
        <v>0</v>
      </c>
      <c r="AM70" s="745">
        <f t="shared" si="13"/>
        <v>0</v>
      </c>
      <c r="AN70" s="745">
        <f t="shared" si="13"/>
        <v>0</v>
      </c>
      <c r="AO70" s="745">
        <f t="shared" si="13"/>
        <v>0</v>
      </c>
      <c r="AP70" s="745">
        <f t="shared" si="13"/>
        <v>0</v>
      </c>
      <c r="AQ70" s="745">
        <f t="shared" si="13"/>
        <v>0</v>
      </c>
      <c r="AR70" s="745">
        <f t="shared" si="13"/>
        <v>0</v>
      </c>
      <c r="AS70" s="745">
        <f t="shared" si="13"/>
        <v>0</v>
      </c>
      <c r="AT70" s="745">
        <f t="shared" si="13"/>
        <v>0</v>
      </c>
      <c r="AU70" s="745">
        <f t="shared" si="13"/>
        <v>0</v>
      </c>
      <c r="AV70" s="745">
        <f t="shared" si="13"/>
        <v>0</v>
      </c>
      <c r="AW70" s="745">
        <f t="shared" si="13"/>
        <v>0</v>
      </c>
      <c r="AX70" s="745">
        <f t="shared" si="13"/>
        <v>0</v>
      </c>
      <c r="AY70" s="745">
        <f t="shared" si="13"/>
        <v>0</v>
      </c>
      <c r="AZ70" s="745">
        <f t="shared" si="13"/>
        <v>0</v>
      </c>
      <c r="BA70" s="745">
        <f t="shared" si="13"/>
        <v>0</v>
      </c>
      <c r="BB70" s="745">
        <f t="shared" si="13"/>
        <v>0</v>
      </c>
      <c r="BC70" s="745">
        <f t="shared" si="13"/>
        <v>0</v>
      </c>
      <c r="BD70" s="96">
        <f t="shared" si="13"/>
        <v>0</v>
      </c>
    </row>
    <row r="71" spans="2:56" s="146" customFormat="1" ht="19.95" customHeight="1">
      <c r="B71" s="742"/>
      <c r="C71" s="742"/>
      <c r="D71" s="742"/>
    </row>
    <row r="72" spans="2:56" s="146" customFormat="1" ht="19.95" customHeight="1">
      <c r="B72" s="451" t="s">
        <v>6397</v>
      </c>
      <c r="C72" s="755"/>
      <c r="D72" s="755"/>
    </row>
    <row r="73" spans="2:56" s="24" customFormat="1" ht="19.95" customHeight="1" thickBot="1">
      <c r="B73" s="1414" t="s">
        <v>76</v>
      </c>
      <c r="C73" s="1415"/>
      <c r="D73" s="139" t="s">
        <v>431</v>
      </c>
      <c r="E73" s="139">
        <v>1</v>
      </c>
      <c r="F73" s="139">
        <v>2</v>
      </c>
      <c r="G73" s="139">
        <v>3</v>
      </c>
      <c r="H73" s="139">
        <v>4</v>
      </c>
      <c r="I73" s="139">
        <v>5</v>
      </c>
      <c r="J73" s="139">
        <v>6</v>
      </c>
      <c r="K73" s="139">
        <v>7</v>
      </c>
      <c r="L73" s="139">
        <v>8</v>
      </c>
      <c r="M73" s="139">
        <v>9</v>
      </c>
      <c r="N73" s="37">
        <v>10</v>
      </c>
      <c r="O73" s="37">
        <v>11</v>
      </c>
      <c r="P73" s="37">
        <v>12</v>
      </c>
      <c r="Q73" s="37">
        <v>13</v>
      </c>
      <c r="R73" s="37">
        <v>14</v>
      </c>
      <c r="S73" s="37">
        <v>15</v>
      </c>
      <c r="T73" s="37">
        <v>16</v>
      </c>
      <c r="U73" s="37">
        <v>17</v>
      </c>
      <c r="V73" s="37">
        <v>18</v>
      </c>
      <c r="W73" s="37">
        <v>19</v>
      </c>
      <c r="X73" s="37">
        <v>20</v>
      </c>
      <c r="Y73" s="37">
        <v>21</v>
      </c>
      <c r="Z73" s="37">
        <v>22</v>
      </c>
      <c r="AA73" s="37">
        <v>23</v>
      </c>
      <c r="AB73" s="37">
        <v>24</v>
      </c>
      <c r="AC73" s="37">
        <v>25</v>
      </c>
      <c r="AD73" s="37">
        <v>26</v>
      </c>
      <c r="AE73" s="37">
        <v>27</v>
      </c>
      <c r="AF73" s="37">
        <v>28</v>
      </c>
      <c r="AG73" s="37">
        <v>29</v>
      </c>
      <c r="AH73" s="37">
        <v>30</v>
      </c>
      <c r="AI73" s="37">
        <v>31</v>
      </c>
      <c r="AJ73" s="37">
        <v>32</v>
      </c>
      <c r="AK73" s="37">
        <v>33</v>
      </c>
      <c r="AL73" s="37">
        <v>34</v>
      </c>
      <c r="AM73" s="37">
        <v>35</v>
      </c>
      <c r="AN73" s="37">
        <v>36</v>
      </c>
      <c r="AO73" s="37">
        <v>37</v>
      </c>
      <c r="AP73" s="37">
        <v>38</v>
      </c>
      <c r="AQ73" s="37">
        <v>39</v>
      </c>
      <c r="AR73" s="37">
        <v>40</v>
      </c>
      <c r="AS73" s="37">
        <v>41</v>
      </c>
      <c r="AT73" s="37">
        <v>42</v>
      </c>
      <c r="AU73" s="37">
        <v>43</v>
      </c>
      <c r="AV73" s="37">
        <v>44</v>
      </c>
      <c r="AW73" s="37">
        <v>45</v>
      </c>
      <c r="AX73" s="37">
        <v>46</v>
      </c>
      <c r="AY73" s="37">
        <v>47</v>
      </c>
      <c r="AZ73" s="37">
        <v>48</v>
      </c>
      <c r="BA73" s="37">
        <v>49</v>
      </c>
      <c r="BB73" s="37">
        <v>50</v>
      </c>
      <c r="BC73" s="37">
        <v>51</v>
      </c>
      <c r="BD73" s="37">
        <v>52</v>
      </c>
    </row>
    <row r="74" spans="2:56" ht="19.95" customHeight="1" thickTop="1">
      <c r="B74" s="1428" t="s">
        <v>6391</v>
      </c>
      <c r="C74" s="83" t="s">
        <v>356</v>
      </c>
      <c r="D74" s="84">
        <f t="shared" ref="D74:D81" si="14">SUM(E74:BD74)</f>
        <v>121</v>
      </c>
      <c r="E74" s="84">
        <f>시험용!D3</f>
        <v>4</v>
      </c>
      <c r="F74" s="84">
        <f>시험용!E3</f>
        <v>5</v>
      </c>
      <c r="G74" s="84">
        <f>시험용!F3</f>
        <v>4</v>
      </c>
      <c r="H74" s="84">
        <f>시험용!G3</f>
        <v>5</v>
      </c>
      <c r="I74" s="84">
        <f>시험용!H3</f>
        <v>6</v>
      </c>
      <c r="J74" s="84">
        <f>시험용!I3</f>
        <v>5</v>
      </c>
      <c r="K74" s="84">
        <f>시험용!J3</f>
        <v>1</v>
      </c>
      <c r="L74" s="84">
        <f>시험용!K3</f>
        <v>6</v>
      </c>
      <c r="M74" s="84">
        <f>시험용!L3</f>
        <v>7</v>
      </c>
      <c r="N74" s="84">
        <f>시험용!M3</f>
        <v>2</v>
      </c>
      <c r="O74" s="84">
        <f>시험용!N3</f>
        <v>3</v>
      </c>
      <c r="P74" s="84">
        <f>시험용!O3</f>
        <v>5</v>
      </c>
      <c r="Q74" s="84">
        <f>시험용!P3</f>
        <v>6</v>
      </c>
      <c r="R74" s="84">
        <f>시험용!Q3</f>
        <v>3</v>
      </c>
      <c r="S74" s="95">
        <f>시험용!R3</f>
        <v>0</v>
      </c>
      <c r="T74" s="95">
        <f>시험용!S3</f>
        <v>7</v>
      </c>
      <c r="U74" s="95">
        <f>시험용!T3</f>
        <v>9</v>
      </c>
      <c r="V74" s="95">
        <f>시험용!U3</f>
        <v>13</v>
      </c>
      <c r="W74" s="95">
        <f>시험용!V3</f>
        <v>6</v>
      </c>
      <c r="X74" s="95">
        <f>시험용!W3</f>
        <v>8</v>
      </c>
      <c r="Y74" s="95">
        <f>시험용!X3</f>
        <v>4</v>
      </c>
      <c r="Z74" s="95">
        <f>시험용!Y3</f>
        <v>7</v>
      </c>
      <c r="AA74" s="95">
        <f>시험용!Z3</f>
        <v>5</v>
      </c>
      <c r="AB74" s="95">
        <f>시험용!AA3</f>
        <v>0</v>
      </c>
      <c r="AC74" s="95">
        <f>시험용!AB3</f>
        <v>0</v>
      </c>
      <c r="AD74" s="95">
        <f>시험용!AC3</f>
        <v>0</v>
      </c>
      <c r="AE74" s="95">
        <f>시험용!AD3</f>
        <v>0</v>
      </c>
      <c r="AF74" s="95">
        <f>시험용!AE3</f>
        <v>0</v>
      </c>
      <c r="AG74" s="95">
        <f>시험용!AF3</f>
        <v>0</v>
      </c>
      <c r="AH74" s="95">
        <f>시험용!AG3</f>
        <v>0</v>
      </c>
      <c r="AI74" s="95">
        <f>시험용!AH3</f>
        <v>0</v>
      </c>
      <c r="AJ74" s="95">
        <f>시험용!AI3</f>
        <v>0</v>
      </c>
      <c r="AK74" s="95">
        <f>시험용!AJ3</f>
        <v>0</v>
      </c>
      <c r="AL74" s="95">
        <f>시험용!AK3</f>
        <v>0</v>
      </c>
      <c r="AM74" s="95">
        <f>시험용!AL3</f>
        <v>0</v>
      </c>
      <c r="AN74" s="95">
        <f>시험용!AM3</f>
        <v>0</v>
      </c>
      <c r="AO74" s="95">
        <f>시험용!AN3</f>
        <v>0</v>
      </c>
      <c r="AP74" s="95">
        <f>시험용!AO3</f>
        <v>0</v>
      </c>
      <c r="AQ74" s="95">
        <f>시험용!AP3</f>
        <v>0</v>
      </c>
      <c r="AR74" s="95">
        <f>시험용!AQ3</f>
        <v>0</v>
      </c>
      <c r="AS74" s="95">
        <f>시험용!AR3</f>
        <v>0</v>
      </c>
      <c r="AT74" s="95">
        <f>시험용!AS3</f>
        <v>0</v>
      </c>
      <c r="AU74" s="95">
        <f>시험용!AT3</f>
        <v>0</v>
      </c>
      <c r="AV74" s="95">
        <f>시험용!AU3</f>
        <v>0</v>
      </c>
      <c r="AW74" s="95">
        <f>시험용!AV3</f>
        <v>0</v>
      </c>
      <c r="AX74" s="95">
        <f>시험용!AW3</f>
        <v>0</v>
      </c>
      <c r="AY74" s="95">
        <f>시험용!AX3</f>
        <v>0</v>
      </c>
      <c r="AZ74" s="95">
        <f>시험용!AY3</f>
        <v>0</v>
      </c>
      <c r="BA74" s="95">
        <f>시험용!AZ3</f>
        <v>0</v>
      </c>
      <c r="BB74" s="95">
        <f>시험용!BA3</f>
        <v>0</v>
      </c>
      <c r="BC74" s="95">
        <f>시험용!BB3</f>
        <v>0</v>
      </c>
      <c r="BD74" s="95">
        <f>시험용!BC3</f>
        <v>0</v>
      </c>
    </row>
    <row r="75" spans="2:56" ht="19.95" customHeight="1">
      <c r="B75" s="1429"/>
      <c r="C75" s="70" t="s">
        <v>357</v>
      </c>
      <c r="D75" s="68">
        <f t="shared" si="14"/>
        <v>48</v>
      </c>
      <c r="E75" s="68">
        <f>양시!C2</f>
        <v>5</v>
      </c>
      <c r="F75" s="68">
        <f>양시!D2</f>
        <v>0</v>
      </c>
      <c r="G75" s="68">
        <f>양시!E2</f>
        <v>3</v>
      </c>
      <c r="H75" s="68">
        <f>양시!F2</f>
        <v>3</v>
      </c>
      <c r="I75" s="68">
        <f>양시!G2</f>
        <v>3</v>
      </c>
      <c r="J75" s="68">
        <f>양시!H2</f>
        <v>2</v>
      </c>
      <c r="K75" s="68">
        <f>양시!I2</f>
        <v>2</v>
      </c>
      <c r="L75" s="68">
        <f>양시!J2</f>
        <v>4</v>
      </c>
      <c r="M75" s="68">
        <f>양시!K2</f>
        <v>2</v>
      </c>
      <c r="N75" s="68">
        <f>양시!L2</f>
        <v>3</v>
      </c>
      <c r="O75" s="68">
        <f>양시!M2</f>
        <v>2</v>
      </c>
      <c r="P75" s="68">
        <f>양시!N2</f>
        <v>0</v>
      </c>
      <c r="Q75" s="68">
        <f>양시!O2</f>
        <v>2</v>
      </c>
      <c r="R75" s="68">
        <f>양시!P2</f>
        <v>2</v>
      </c>
      <c r="S75" s="90">
        <f>양시!Q2</f>
        <v>2</v>
      </c>
      <c r="T75" s="90">
        <f>양시!R2</f>
        <v>2</v>
      </c>
      <c r="U75" s="90">
        <f>양시!S2</f>
        <v>2</v>
      </c>
      <c r="V75" s="90">
        <f>양시!T2</f>
        <v>3</v>
      </c>
      <c r="W75" s="90">
        <f>양시!U2</f>
        <v>1</v>
      </c>
      <c r="X75" s="90">
        <f>양시!V2</f>
        <v>1</v>
      </c>
      <c r="Y75" s="90">
        <f>양시!W2</f>
        <v>1</v>
      </c>
      <c r="Z75" s="90">
        <f>양시!X2</f>
        <v>2</v>
      </c>
      <c r="AA75" s="90">
        <f>양시!Y2</f>
        <v>1</v>
      </c>
      <c r="AB75" s="90">
        <f>양시!Z2</f>
        <v>0</v>
      </c>
      <c r="AC75" s="90">
        <f>양시!AA2</f>
        <v>0</v>
      </c>
      <c r="AD75" s="90">
        <f>양시!AB2</f>
        <v>0</v>
      </c>
      <c r="AE75" s="90">
        <f>양시!AC2</f>
        <v>0</v>
      </c>
      <c r="AF75" s="90">
        <f>양시!AD2</f>
        <v>0</v>
      </c>
      <c r="AG75" s="90">
        <f>양시!AE2</f>
        <v>0</v>
      </c>
      <c r="AH75" s="90">
        <f>양시!AF2</f>
        <v>0</v>
      </c>
      <c r="AI75" s="90">
        <f>양시!AG2</f>
        <v>0</v>
      </c>
      <c r="AJ75" s="90">
        <f>양시!AH2</f>
        <v>0</v>
      </c>
      <c r="AK75" s="90">
        <f>양시!AI2</f>
        <v>0</v>
      </c>
      <c r="AL75" s="90">
        <f>양시!AJ2</f>
        <v>0</v>
      </c>
      <c r="AM75" s="90">
        <f>양시!AK2</f>
        <v>0</v>
      </c>
      <c r="AN75" s="90">
        <f>양시!AL2</f>
        <v>0</v>
      </c>
      <c r="AO75" s="90">
        <f>양시!AM2</f>
        <v>0</v>
      </c>
      <c r="AP75" s="90">
        <f>양시!AN2</f>
        <v>0</v>
      </c>
      <c r="AQ75" s="90">
        <f>양시!AO2</f>
        <v>0</v>
      </c>
      <c r="AR75" s="90">
        <f>양시!AP2</f>
        <v>0</v>
      </c>
      <c r="AS75" s="90">
        <f>양시!AQ2</f>
        <v>0</v>
      </c>
      <c r="AT75" s="90">
        <f>양시!AR2</f>
        <v>0</v>
      </c>
      <c r="AU75" s="90">
        <f>양시!AS2</f>
        <v>0</v>
      </c>
      <c r="AV75" s="90">
        <f>양시!AT2</f>
        <v>0</v>
      </c>
      <c r="AW75" s="90">
        <f>양시!AU2</f>
        <v>0</v>
      </c>
      <c r="AX75" s="90">
        <f>양시!AV2</f>
        <v>0</v>
      </c>
      <c r="AY75" s="90">
        <f>양시!AW2</f>
        <v>0</v>
      </c>
      <c r="AZ75" s="90">
        <f>양시!AX2</f>
        <v>0</v>
      </c>
      <c r="BA75" s="90">
        <f>양시!AY2</f>
        <v>0</v>
      </c>
      <c r="BB75" s="90">
        <f>양시!AZ2</f>
        <v>0</v>
      </c>
      <c r="BC75" s="90">
        <f>양시!BA2</f>
        <v>0</v>
      </c>
      <c r="BD75" s="90">
        <f>양시!BB2</f>
        <v>0</v>
      </c>
    </row>
    <row r="76" spans="2:56" ht="19.95" customHeight="1" thickBot="1">
      <c r="B76" s="1430"/>
      <c r="C76" s="77" t="s">
        <v>358</v>
      </c>
      <c r="D76" s="78">
        <f t="shared" si="14"/>
        <v>0</v>
      </c>
      <c r="E76" s="78">
        <f>TBR!D3</f>
        <v>0</v>
      </c>
      <c r="F76" s="78">
        <f>TBR!E3</f>
        <v>0</v>
      </c>
      <c r="G76" s="78">
        <f>TBR!F3</f>
        <v>0</v>
      </c>
      <c r="H76" s="78">
        <f>TBR!G3</f>
        <v>0</v>
      </c>
      <c r="I76" s="78">
        <f>TBR!H3</f>
        <v>0</v>
      </c>
      <c r="J76" s="78">
        <f>TBR!I3</f>
        <v>0</v>
      </c>
      <c r="K76" s="78">
        <f>TBR!J3</f>
        <v>0</v>
      </c>
      <c r="L76" s="78">
        <f>TBR!K3</f>
        <v>0</v>
      </c>
      <c r="M76" s="78">
        <f>TBR!L3</f>
        <v>0</v>
      </c>
      <c r="N76" s="78">
        <f>TBR!M3</f>
        <v>0</v>
      </c>
      <c r="O76" s="78">
        <f>TBR!N3</f>
        <v>0</v>
      </c>
      <c r="P76" s="78">
        <f>TBR!O3</f>
        <v>0</v>
      </c>
      <c r="Q76" s="78">
        <f>TBR!P3</f>
        <v>0</v>
      </c>
      <c r="R76" s="78">
        <f>TBR!Q3</f>
        <v>0</v>
      </c>
      <c r="S76" s="88">
        <f>TBR!R3</f>
        <v>0</v>
      </c>
      <c r="T76" s="88">
        <f>TBR!S3</f>
        <v>0</v>
      </c>
      <c r="U76" s="88">
        <f>TBR!T3</f>
        <v>0</v>
      </c>
      <c r="V76" s="88">
        <f>TBR!U3</f>
        <v>0</v>
      </c>
      <c r="W76" s="88">
        <f>TBR!V3</f>
        <v>0</v>
      </c>
      <c r="X76" s="88">
        <f>TBR!W3</f>
        <v>0</v>
      </c>
      <c r="Y76" s="88">
        <f>TBR!X3</f>
        <v>0</v>
      </c>
      <c r="Z76" s="88">
        <f>TBR!Y3</f>
        <v>0</v>
      </c>
      <c r="AA76" s="88">
        <f>TBR!Z3</f>
        <v>0</v>
      </c>
      <c r="AB76" s="88">
        <f>TBR!AA3</f>
        <v>0</v>
      </c>
      <c r="AC76" s="88">
        <f>TBR!AB3</f>
        <v>0</v>
      </c>
      <c r="AD76" s="88">
        <f>TBR!AC3</f>
        <v>0</v>
      </c>
      <c r="AE76" s="88">
        <f>TBR!AD3</f>
        <v>0</v>
      </c>
      <c r="AF76" s="88">
        <f>TBR!AE3</f>
        <v>0</v>
      </c>
      <c r="AG76" s="88">
        <f>TBR!AF3</f>
        <v>0</v>
      </c>
      <c r="AH76" s="88">
        <f>TBR!AG3</f>
        <v>0</v>
      </c>
      <c r="AI76" s="88">
        <f>TBR!AH3</f>
        <v>0</v>
      </c>
      <c r="AJ76" s="88">
        <f>TBR!AI3</f>
        <v>0</v>
      </c>
      <c r="AK76" s="88">
        <f>TBR!AJ3</f>
        <v>0</v>
      </c>
      <c r="AL76" s="88">
        <f>TBR!AK3</f>
        <v>0</v>
      </c>
      <c r="AM76" s="88">
        <f>TBR!AL3</f>
        <v>0</v>
      </c>
      <c r="AN76" s="88">
        <f>TBR!AM3</f>
        <v>0</v>
      </c>
      <c r="AO76" s="88">
        <f>TBR!AN3</f>
        <v>0</v>
      </c>
      <c r="AP76" s="88">
        <f>TBR!AO3</f>
        <v>0</v>
      </c>
      <c r="AQ76" s="88">
        <f>TBR!AP3</f>
        <v>0</v>
      </c>
      <c r="AR76" s="88">
        <f>TBR!AQ3</f>
        <v>0</v>
      </c>
      <c r="AS76" s="88">
        <f>TBR!AR3</f>
        <v>0</v>
      </c>
      <c r="AT76" s="88">
        <f>TBR!AS3</f>
        <v>0</v>
      </c>
      <c r="AU76" s="88">
        <f>TBR!AT3</f>
        <v>0</v>
      </c>
      <c r="AV76" s="88">
        <f>TBR!AU3</f>
        <v>0</v>
      </c>
      <c r="AW76" s="88">
        <f>TBR!AV3</f>
        <v>0</v>
      </c>
      <c r="AX76" s="88">
        <f>TBR!AW3</f>
        <v>0</v>
      </c>
      <c r="AY76" s="88">
        <f>TBR!AX3</f>
        <v>0</v>
      </c>
      <c r="AZ76" s="88">
        <f>TBR!AY3</f>
        <v>0</v>
      </c>
      <c r="BA76" s="88">
        <f>TBR!AZ3</f>
        <v>0</v>
      </c>
      <c r="BB76" s="88">
        <f>TBR!BA3</f>
        <v>0</v>
      </c>
      <c r="BC76" s="88">
        <f>TBR!BB3</f>
        <v>0</v>
      </c>
      <c r="BD76" s="88">
        <f>TBR!BC3</f>
        <v>0</v>
      </c>
    </row>
    <row r="77" spans="2:56" ht="19.95" customHeight="1">
      <c r="B77" s="1431" t="s">
        <v>6392</v>
      </c>
      <c r="C77" s="73" t="s">
        <v>356</v>
      </c>
      <c r="D77" s="74">
        <f t="shared" si="14"/>
        <v>88</v>
      </c>
      <c r="E77" s="74">
        <f>시험용!D4</f>
        <v>5</v>
      </c>
      <c r="F77" s="74">
        <f>시험용!E4</f>
        <v>3</v>
      </c>
      <c r="G77" s="74">
        <f>시험용!F4</f>
        <v>3</v>
      </c>
      <c r="H77" s="74">
        <f>시험용!G4</f>
        <v>4</v>
      </c>
      <c r="I77" s="74">
        <f>시험용!H4</f>
        <v>6</v>
      </c>
      <c r="J77" s="74">
        <f>시험용!I4</f>
        <v>3</v>
      </c>
      <c r="K77" s="74">
        <f>시험용!J4</f>
        <v>1</v>
      </c>
      <c r="L77" s="74">
        <f>시험용!K4</f>
        <v>4</v>
      </c>
      <c r="M77" s="74">
        <f>시험용!L4</f>
        <v>2</v>
      </c>
      <c r="N77" s="74">
        <f>시험용!M4</f>
        <v>3</v>
      </c>
      <c r="O77" s="74">
        <f>시험용!N4</f>
        <v>5</v>
      </c>
      <c r="P77" s="74">
        <f>시험용!O4</f>
        <v>3</v>
      </c>
      <c r="Q77" s="74">
        <f>시험용!P4</f>
        <v>4</v>
      </c>
      <c r="R77" s="74">
        <f>시험용!Q4</f>
        <v>0</v>
      </c>
      <c r="S77" s="86">
        <f>시험용!R4</f>
        <v>2</v>
      </c>
      <c r="T77" s="86">
        <f>시험용!S4</f>
        <v>8</v>
      </c>
      <c r="U77" s="86">
        <f>시험용!T4</f>
        <v>5</v>
      </c>
      <c r="V77" s="86">
        <f>시험용!U4</f>
        <v>10</v>
      </c>
      <c r="W77" s="86">
        <f>시험용!V4</f>
        <v>3</v>
      </c>
      <c r="X77" s="86">
        <f>시험용!W4</f>
        <v>4</v>
      </c>
      <c r="Y77" s="86">
        <f>시험용!X4</f>
        <v>3</v>
      </c>
      <c r="Z77" s="86">
        <f>시험용!Y4</f>
        <v>4</v>
      </c>
      <c r="AA77" s="86">
        <f>시험용!Z4</f>
        <v>3</v>
      </c>
      <c r="AB77" s="86">
        <f>시험용!AA4</f>
        <v>0</v>
      </c>
      <c r="AC77" s="86">
        <f>시험용!AB4</f>
        <v>0</v>
      </c>
      <c r="AD77" s="86">
        <f>시험용!AC4</f>
        <v>0</v>
      </c>
      <c r="AE77" s="86">
        <f>시험용!AD4</f>
        <v>0</v>
      </c>
      <c r="AF77" s="86">
        <f>시험용!AE4</f>
        <v>0</v>
      </c>
      <c r="AG77" s="86">
        <f>시험용!AF4</f>
        <v>0</v>
      </c>
      <c r="AH77" s="86">
        <f>시험용!AG4</f>
        <v>0</v>
      </c>
      <c r="AI77" s="86">
        <f>시험용!AH4</f>
        <v>0</v>
      </c>
      <c r="AJ77" s="86">
        <f>시험용!AI4</f>
        <v>0</v>
      </c>
      <c r="AK77" s="86">
        <f>시험용!AJ4</f>
        <v>0</v>
      </c>
      <c r="AL77" s="86">
        <f>시험용!AK4</f>
        <v>0</v>
      </c>
      <c r="AM77" s="86">
        <f>시험용!AL4</f>
        <v>0</v>
      </c>
      <c r="AN77" s="86">
        <f>시험용!AM4</f>
        <v>0</v>
      </c>
      <c r="AO77" s="86">
        <f>시험용!AN4</f>
        <v>0</v>
      </c>
      <c r="AP77" s="86">
        <f>시험용!AO4</f>
        <v>0</v>
      </c>
      <c r="AQ77" s="86">
        <f>시험용!AP4</f>
        <v>0</v>
      </c>
      <c r="AR77" s="86">
        <f>시험용!AQ4</f>
        <v>0</v>
      </c>
      <c r="AS77" s="86">
        <f>시험용!AR4</f>
        <v>0</v>
      </c>
      <c r="AT77" s="86">
        <f>시험용!AS4</f>
        <v>0</v>
      </c>
      <c r="AU77" s="86">
        <f>시험용!AT4</f>
        <v>0</v>
      </c>
      <c r="AV77" s="86">
        <f>시험용!AU4</f>
        <v>0</v>
      </c>
      <c r="AW77" s="86">
        <f>시험용!AV4</f>
        <v>0</v>
      </c>
      <c r="AX77" s="86">
        <f>시험용!AW4</f>
        <v>0</v>
      </c>
      <c r="AY77" s="86">
        <f>시험용!AX4</f>
        <v>0</v>
      </c>
      <c r="AZ77" s="86">
        <f>시험용!AY4</f>
        <v>0</v>
      </c>
      <c r="BA77" s="86">
        <f>시험용!AZ4</f>
        <v>0</v>
      </c>
      <c r="BB77" s="86">
        <f>시험용!BA4</f>
        <v>0</v>
      </c>
      <c r="BC77" s="86">
        <f>시험용!BB4</f>
        <v>0</v>
      </c>
      <c r="BD77" s="86">
        <f>시험용!BC4</f>
        <v>0</v>
      </c>
    </row>
    <row r="78" spans="2:56" ht="19.95" customHeight="1">
      <c r="B78" s="1429"/>
      <c r="C78" s="70" t="s">
        <v>357</v>
      </c>
      <c r="D78" s="68">
        <f t="shared" si="14"/>
        <v>81</v>
      </c>
      <c r="E78" s="68">
        <f>양시!C3</f>
        <v>7</v>
      </c>
      <c r="F78" s="68">
        <f>양시!D3</f>
        <v>0</v>
      </c>
      <c r="G78" s="68">
        <f>양시!E3</f>
        <v>2</v>
      </c>
      <c r="H78" s="68">
        <f>양시!F3</f>
        <v>5</v>
      </c>
      <c r="I78" s="68">
        <f>양시!G3</f>
        <v>7</v>
      </c>
      <c r="J78" s="68">
        <f>양시!H3</f>
        <v>4</v>
      </c>
      <c r="K78" s="68">
        <f>양시!I3</f>
        <v>2</v>
      </c>
      <c r="L78" s="68">
        <f>양시!J3</f>
        <v>6</v>
      </c>
      <c r="M78" s="68">
        <f>양시!K3</f>
        <v>4</v>
      </c>
      <c r="N78" s="68">
        <f>양시!L3</f>
        <v>6</v>
      </c>
      <c r="O78" s="68">
        <f>양시!M3</f>
        <v>3</v>
      </c>
      <c r="P78" s="68">
        <f>양시!N3</f>
        <v>5</v>
      </c>
      <c r="Q78" s="68">
        <f>양시!O3</f>
        <v>4</v>
      </c>
      <c r="R78" s="68">
        <f>양시!P3</f>
        <v>2</v>
      </c>
      <c r="S78" s="90">
        <f>양시!Q3</f>
        <v>5</v>
      </c>
      <c r="T78" s="90">
        <f>양시!R3</f>
        <v>5</v>
      </c>
      <c r="U78" s="90">
        <f>양시!S3</f>
        <v>3</v>
      </c>
      <c r="V78" s="90">
        <f>양시!T3</f>
        <v>2</v>
      </c>
      <c r="W78" s="90">
        <f>양시!U3</f>
        <v>2</v>
      </c>
      <c r="X78" s="90">
        <f>양시!V3</f>
        <v>1</v>
      </c>
      <c r="Y78" s="90">
        <f>양시!W3</f>
        <v>1</v>
      </c>
      <c r="Z78" s="90">
        <f>양시!X3</f>
        <v>4</v>
      </c>
      <c r="AA78" s="90">
        <f>양시!Y3</f>
        <v>1</v>
      </c>
      <c r="AB78" s="90">
        <f>양시!Z3</f>
        <v>0</v>
      </c>
      <c r="AC78" s="90">
        <f>양시!AA3</f>
        <v>0</v>
      </c>
      <c r="AD78" s="90">
        <f>양시!AB3</f>
        <v>0</v>
      </c>
      <c r="AE78" s="90">
        <f>양시!AC3</f>
        <v>0</v>
      </c>
      <c r="AF78" s="90">
        <f>양시!AD3</f>
        <v>0</v>
      </c>
      <c r="AG78" s="90">
        <f>양시!AE3</f>
        <v>0</v>
      </c>
      <c r="AH78" s="90">
        <f>양시!AF3</f>
        <v>0</v>
      </c>
      <c r="AI78" s="90">
        <f>양시!AG3</f>
        <v>0</v>
      </c>
      <c r="AJ78" s="90">
        <f>양시!AH3</f>
        <v>0</v>
      </c>
      <c r="AK78" s="90">
        <f>양시!AI3</f>
        <v>0</v>
      </c>
      <c r="AL78" s="90">
        <f>양시!AJ3</f>
        <v>0</v>
      </c>
      <c r="AM78" s="90">
        <f>양시!AK3</f>
        <v>0</v>
      </c>
      <c r="AN78" s="90">
        <f>양시!AL3</f>
        <v>0</v>
      </c>
      <c r="AO78" s="90">
        <f>양시!AM3</f>
        <v>0</v>
      </c>
      <c r="AP78" s="90">
        <f>양시!AN3</f>
        <v>0</v>
      </c>
      <c r="AQ78" s="90">
        <f>양시!AO3</f>
        <v>0</v>
      </c>
      <c r="AR78" s="90">
        <f>양시!AP3</f>
        <v>0</v>
      </c>
      <c r="AS78" s="90">
        <f>양시!AQ3</f>
        <v>0</v>
      </c>
      <c r="AT78" s="90">
        <f>양시!AR3</f>
        <v>0</v>
      </c>
      <c r="AU78" s="90">
        <f>양시!AS3</f>
        <v>0</v>
      </c>
      <c r="AV78" s="90">
        <f>양시!AT3</f>
        <v>0</v>
      </c>
      <c r="AW78" s="90">
        <f>양시!AU3</f>
        <v>0</v>
      </c>
      <c r="AX78" s="90">
        <f>양시!AV3</f>
        <v>0</v>
      </c>
      <c r="AY78" s="90">
        <f>양시!AW3</f>
        <v>0</v>
      </c>
      <c r="AZ78" s="90">
        <f>양시!AX3</f>
        <v>0</v>
      </c>
      <c r="BA78" s="90">
        <f>양시!AY3</f>
        <v>0</v>
      </c>
      <c r="BB78" s="90">
        <f>양시!AZ3</f>
        <v>0</v>
      </c>
      <c r="BC78" s="90">
        <f>양시!BA3</f>
        <v>0</v>
      </c>
      <c r="BD78" s="90">
        <f>양시!BB3</f>
        <v>0</v>
      </c>
    </row>
    <row r="79" spans="2:56" ht="19.95" customHeight="1" thickBot="1">
      <c r="B79" s="1430"/>
      <c r="C79" s="77" t="s">
        <v>358</v>
      </c>
      <c r="D79" s="78">
        <f t="shared" si="14"/>
        <v>0</v>
      </c>
      <c r="E79" s="78">
        <f>TBR!D4</f>
        <v>0</v>
      </c>
      <c r="F79" s="78">
        <f>TBR!E4</f>
        <v>0</v>
      </c>
      <c r="G79" s="78">
        <f>TBR!F4</f>
        <v>0</v>
      </c>
      <c r="H79" s="78">
        <f>TBR!G4</f>
        <v>0</v>
      </c>
      <c r="I79" s="78">
        <f>TBR!H4</f>
        <v>0</v>
      </c>
      <c r="J79" s="78">
        <f>TBR!I4</f>
        <v>0</v>
      </c>
      <c r="K79" s="78">
        <f>TBR!J4</f>
        <v>0</v>
      </c>
      <c r="L79" s="78">
        <f>TBR!K4</f>
        <v>0</v>
      </c>
      <c r="M79" s="78">
        <f>TBR!L4</f>
        <v>0</v>
      </c>
      <c r="N79" s="78">
        <f>TBR!M4</f>
        <v>0</v>
      </c>
      <c r="O79" s="78">
        <f>TBR!N4</f>
        <v>0</v>
      </c>
      <c r="P79" s="78">
        <f>TBR!O4</f>
        <v>0</v>
      </c>
      <c r="Q79" s="78">
        <f>TBR!P4</f>
        <v>0</v>
      </c>
      <c r="R79" s="78">
        <f>TBR!Q4</f>
        <v>0</v>
      </c>
      <c r="S79" s="88">
        <f>TBR!R4</f>
        <v>0</v>
      </c>
      <c r="T79" s="88">
        <f>TBR!S4</f>
        <v>0</v>
      </c>
      <c r="U79" s="88">
        <f>TBR!T4</f>
        <v>0</v>
      </c>
      <c r="V79" s="88">
        <f>TBR!U4</f>
        <v>0</v>
      </c>
      <c r="W79" s="88">
        <f>TBR!V4</f>
        <v>0</v>
      </c>
      <c r="X79" s="88">
        <f>TBR!W4</f>
        <v>0</v>
      </c>
      <c r="Y79" s="88">
        <f>TBR!X4</f>
        <v>0</v>
      </c>
      <c r="Z79" s="88">
        <f>TBR!Y4</f>
        <v>0</v>
      </c>
      <c r="AA79" s="88">
        <f>TBR!Z4</f>
        <v>0</v>
      </c>
      <c r="AB79" s="88">
        <f>TBR!AA4</f>
        <v>0</v>
      </c>
      <c r="AC79" s="88">
        <f>TBR!AB4</f>
        <v>0</v>
      </c>
      <c r="AD79" s="88">
        <f>TBR!AC4</f>
        <v>0</v>
      </c>
      <c r="AE79" s="88">
        <f>TBR!AD4</f>
        <v>0</v>
      </c>
      <c r="AF79" s="88">
        <f>TBR!AE4</f>
        <v>0</v>
      </c>
      <c r="AG79" s="88">
        <f>TBR!AF4</f>
        <v>0</v>
      </c>
      <c r="AH79" s="88">
        <f>TBR!AG4</f>
        <v>0</v>
      </c>
      <c r="AI79" s="88">
        <f>TBR!AH4</f>
        <v>0</v>
      </c>
      <c r="AJ79" s="88">
        <f>TBR!AI4</f>
        <v>0</v>
      </c>
      <c r="AK79" s="88">
        <f>TBR!AJ4</f>
        <v>0</v>
      </c>
      <c r="AL79" s="88">
        <f>TBR!AK4</f>
        <v>0</v>
      </c>
      <c r="AM79" s="88">
        <f>TBR!AL4</f>
        <v>0</v>
      </c>
      <c r="AN79" s="88">
        <f>TBR!AM4</f>
        <v>0</v>
      </c>
      <c r="AO79" s="88">
        <f>TBR!AN4</f>
        <v>0</v>
      </c>
      <c r="AP79" s="88">
        <f>TBR!AO4</f>
        <v>0</v>
      </c>
      <c r="AQ79" s="88">
        <f>TBR!AP4</f>
        <v>0</v>
      </c>
      <c r="AR79" s="88">
        <f>TBR!AQ4</f>
        <v>0</v>
      </c>
      <c r="AS79" s="88">
        <f>TBR!AR4</f>
        <v>0</v>
      </c>
      <c r="AT79" s="88">
        <f>TBR!AS4</f>
        <v>0</v>
      </c>
      <c r="AU79" s="88">
        <f>TBR!AT4</f>
        <v>0</v>
      </c>
      <c r="AV79" s="88">
        <f>TBR!AU4</f>
        <v>0</v>
      </c>
      <c r="AW79" s="88">
        <f>TBR!AV4</f>
        <v>0</v>
      </c>
      <c r="AX79" s="88">
        <f>TBR!AW4</f>
        <v>0</v>
      </c>
      <c r="AY79" s="88">
        <f>TBR!AX4</f>
        <v>0</v>
      </c>
      <c r="AZ79" s="88">
        <f>TBR!AY4</f>
        <v>0</v>
      </c>
      <c r="BA79" s="88">
        <f>TBR!AZ4</f>
        <v>0</v>
      </c>
      <c r="BB79" s="88">
        <f>TBR!BA4</f>
        <v>0</v>
      </c>
      <c r="BC79" s="88">
        <f>TBR!BB4</f>
        <v>0</v>
      </c>
      <c r="BD79" s="88">
        <f>TBR!BC4</f>
        <v>0</v>
      </c>
    </row>
    <row r="80" spans="2:56" ht="19.95" customHeight="1" thickBot="1">
      <c r="B80" s="50" t="s">
        <v>6393</v>
      </c>
      <c r="C80" s="79" t="s">
        <v>358</v>
      </c>
      <c r="D80" s="80">
        <f t="shared" si="14"/>
        <v>0</v>
      </c>
      <c r="E80" s="80">
        <f>TBR!D5</f>
        <v>0</v>
      </c>
      <c r="F80" s="80">
        <f>TBR!E5</f>
        <v>0</v>
      </c>
      <c r="G80" s="80">
        <f>TBR!F5</f>
        <v>0</v>
      </c>
      <c r="H80" s="80">
        <f>TBR!G5</f>
        <v>0</v>
      </c>
      <c r="I80" s="80">
        <f>TBR!H5</f>
        <v>0</v>
      </c>
      <c r="J80" s="80">
        <f>TBR!I5</f>
        <v>0</v>
      </c>
      <c r="K80" s="80">
        <f>TBR!J5</f>
        <v>0</v>
      </c>
      <c r="L80" s="80">
        <f>TBR!K5</f>
        <v>0</v>
      </c>
      <c r="M80" s="80">
        <f>TBR!L5</f>
        <v>0</v>
      </c>
      <c r="N80" s="80">
        <f>TBR!M5</f>
        <v>0</v>
      </c>
      <c r="O80" s="80">
        <f>TBR!N5</f>
        <v>0</v>
      </c>
      <c r="P80" s="80">
        <f>TBR!O5</f>
        <v>0</v>
      </c>
      <c r="Q80" s="80">
        <f>TBR!P5</f>
        <v>0</v>
      </c>
      <c r="R80" s="80">
        <f>TBR!Q5</f>
        <v>0</v>
      </c>
      <c r="S80" s="93">
        <f>TBR!R5</f>
        <v>0</v>
      </c>
      <c r="T80" s="93">
        <f>TBR!S5</f>
        <v>0</v>
      </c>
      <c r="U80" s="93">
        <f>TBR!T5</f>
        <v>0</v>
      </c>
      <c r="V80" s="93">
        <f>TBR!U5</f>
        <v>0</v>
      </c>
      <c r="W80" s="93">
        <f>TBR!V5</f>
        <v>0</v>
      </c>
      <c r="X80" s="93">
        <f>TBR!W5</f>
        <v>0</v>
      </c>
      <c r="Y80" s="93">
        <f>TBR!X5</f>
        <v>0</v>
      </c>
      <c r="Z80" s="93">
        <f>TBR!Y5</f>
        <v>0</v>
      </c>
      <c r="AA80" s="93">
        <f>TBR!Z5</f>
        <v>0</v>
      </c>
      <c r="AB80" s="93">
        <f>TBR!AA5</f>
        <v>0</v>
      </c>
      <c r="AC80" s="93">
        <f>TBR!AB5</f>
        <v>0</v>
      </c>
      <c r="AD80" s="93">
        <f>TBR!AC5</f>
        <v>0</v>
      </c>
      <c r="AE80" s="93">
        <f>TBR!AD5</f>
        <v>0</v>
      </c>
      <c r="AF80" s="93">
        <f>TBR!AE5</f>
        <v>0</v>
      </c>
      <c r="AG80" s="93">
        <f>TBR!AF5</f>
        <v>0</v>
      </c>
      <c r="AH80" s="93">
        <f>TBR!AG5</f>
        <v>0</v>
      </c>
      <c r="AI80" s="93">
        <f>TBR!AH5</f>
        <v>0</v>
      </c>
      <c r="AJ80" s="93">
        <f>TBR!AI5</f>
        <v>0</v>
      </c>
      <c r="AK80" s="93">
        <f>TBR!AJ5</f>
        <v>0</v>
      </c>
      <c r="AL80" s="93">
        <f>TBR!AK5</f>
        <v>0</v>
      </c>
      <c r="AM80" s="93">
        <f>TBR!AL5</f>
        <v>0</v>
      </c>
      <c r="AN80" s="93">
        <f>TBR!AM5</f>
        <v>0</v>
      </c>
      <c r="AO80" s="93">
        <f>TBR!AN5</f>
        <v>0</v>
      </c>
      <c r="AP80" s="93">
        <f>TBR!AO5</f>
        <v>0</v>
      </c>
      <c r="AQ80" s="93">
        <f>TBR!AP5</f>
        <v>0</v>
      </c>
      <c r="AR80" s="93">
        <f>TBR!AQ5</f>
        <v>0</v>
      </c>
      <c r="AS80" s="93">
        <f>TBR!AR5</f>
        <v>0</v>
      </c>
      <c r="AT80" s="93">
        <f>TBR!AS5</f>
        <v>0</v>
      </c>
      <c r="AU80" s="93">
        <f>TBR!AT5</f>
        <v>0</v>
      </c>
      <c r="AV80" s="93">
        <f>TBR!AU5</f>
        <v>0</v>
      </c>
      <c r="AW80" s="93">
        <f>TBR!AV5</f>
        <v>0</v>
      </c>
      <c r="AX80" s="93">
        <f>TBR!AW5</f>
        <v>0</v>
      </c>
      <c r="AY80" s="93">
        <f>TBR!AX5</f>
        <v>0</v>
      </c>
      <c r="AZ80" s="93">
        <f>TBR!AY5</f>
        <v>0</v>
      </c>
      <c r="BA80" s="93">
        <f>TBR!AZ5</f>
        <v>0</v>
      </c>
      <c r="BB80" s="93">
        <f>TBR!BA5</f>
        <v>0</v>
      </c>
      <c r="BC80" s="93">
        <f>TBR!BB5</f>
        <v>0</v>
      </c>
      <c r="BD80" s="93">
        <f>TBR!BC5</f>
        <v>0</v>
      </c>
    </row>
    <row r="81" spans="2:56" s="24" customFormat="1" ht="19.95" customHeight="1" thickTop="1">
      <c r="B81" s="1432" t="s">
        <v>359</v>
      </c>
      <c r="C81" s="1433"/>
      <c r="D81" s="107">
        <f t="shared" si="14"/>
        <v>338</v>
      </c>
      <c r="E81" s="81">
        <f t="shared" ref="E81:J81" si="15">SUM(E74:E80)</f>
        <v>21</v>
      </c>
      <c r="F81" s="81">
        <f t="shared" si="15"/>
        <v>8</v>
      </c>
      <c r="G81" s="81">
        <f t="shared" si="15"/>
        <v>12</v>
      </c>
      <c r="H81" s="259">
        <f>SUM(H74:H80)</f>
        <v>17</v>
      </c>
      <c r="I81" s="81">
        <f t="shared" si="15"/>
        <v>22</v>
      </c>
      <c r="J81" s="81">
        <f t="shared" si="15"/>
        <v>14</v>
      </c>
      <c r="K81" s="81">
        <f t="shared" ref="K81:U81" si="16">SUM(K74:K80)</f>
        <v>6</v>
      </c>
      <c r="L81" s="81">
        <f t="shared" si="16"/>
        <v>20</v>
      </c>
      <c r="M81" s="81">
        <f t="shared" si="16"/>
        <v>15</v>
      </c>
      <c r="N81" s="81">
        <f t="shared" si="16"/>
        <v>14</v>
      </c>
      <c r="O81" s="81">
        <f t="shared" si="16"/>
        <v>13</v>
      </c>
      <c r="P81" s="81">
        <f t="shared" si="16"/>
        <v>13</v>
      </c>
      <c r="Q81" s="81">
        <f t="shared" si="16"/>
        <v>16</v>
      </c>
      <c r="R81" s="81">
        <f t="shared" si="16"/>
        <v>7</v>
      </c>
      <c r="S81" s="96">
        <f t="shared" si="16"/>
        <v>9</v>
      </c>
      <c r="T81" s="96">
        <f t="shared" si="16"/>
        <v>22</v>
      </c>
      <c r="U81" s="96">
        <f t="shared" si="16"/>
        <v>19</v>
      </c>
      <c r="V81" s="96">
        <f t="shared" ref="V81:AA81" si="17">SUM(V74:V80)</f>
        <v>28</v>
      </c>
      <c r="W81" s="96">
        <f t="shared" si="17"/>
        <v>12</v>
      </c>
      <c r="X81" s="96">
        <f t="shared" si="17"/>
        <v>14</v>
      </c>
      <c r="Y81" s="96">
        <f t="shared" si="17"/>
        <v>9</v>
      </c>
      <c r="Z81" s="96">
        <f t="shared" si="17"/>
        <v>17</v>
      </c>
      <c r="AA81" s="96">
        <f t="shared" si="17"/>
        <v>10</v>
      </c>
      <c r="AB81" s="96">
        <f t="shared" ref="AB81:BD81" si="18">SUM(AB74:AB80)</f>
        <v>0</v>
      </c>
      <c r="AC81" s="96">
        <f t="shared" si="18"/>
        <v>0</v>
      </c>
      <c r="AD81" s="96">
        <f t="shared" si="18"/>
        <v>0</v>
      </c>
      <c r="AE81" s="96">
        <f t="shared" si="18"/>
        <v>0</v>
      </c>
      <c r="AF81" s="96">
        <f t="shared" si="18"/>
        <v>0</v>
      </c>
      <c r="AG81" s="96">
        <f t="shared" si="18"/>
        <v>0</v>
      </c>
      <c r="AH81" s="96">
        <f t="shared" si="18"/>
        <v>0</v>
      </c>
      <c r="AI81" s="96">
        <f t="shared" si="18"/>
        <v>0</v>
      </c>
      <c r="AJ81" s="96">
        <f t="shared" si="18"/>
        <v>0</v>
      </c>
      <c r="AK81" s="96">
        <f t="shared" si="18"/>
        <v>0</v>
      </c>
      <c r="AL81" s="96">
        <f t="shared" si="18"/>
        <v>0</v>
      </c>
      <c r="AM81" s="96">
        <f t="shared" si="18"/>
        <v>0</v>
      </c>
      <c r="AN81" s="96">
        <f t="shared" si="18"/>
        <v>0</v>
      </c>
      <c r="AO81" s="96">
        <f t="shared" si="18"/>
        <v>0</v>
      </c>
      <c r="AP81" s="96">
        <f t="shared" si="18"/>
        <v>0</v>
      </c>
      <c r="AQ81" s="96">
        <f t="shared" si="18"/>
        <v>0</v>
      </c>
      <c r="AR81" s="96">
        <f t="shared" si="18"/>
        <v>0</v>
      </c>
      <c r="AS81" s="96">
        <f t="shared" si="18"/>
        <v>0</v>
      </c>
      <c r="AT81" s="96">
        <f t="shared" si="18"/>
        <v>0</v>
      </c>
      <c r="AU81" s="96">
        <f t="shared" si="18"/>
        <v>0</v>
      </c>
      <c r="AV81" s="96">
        <f t="shared" si="18"/>
        <v>0</v>
      </c>
      <c r="AW81" s="96">
        <f t="shared" si="18"/>
        <v>0</v>
      </c>
      <c r="AX81" s="96">
        <f t="shared" si="18"/>
        <v>0</v>
      </c>
      <c r="AY81" s="96">
        <f t="shared" si="18"/>
        <v>0</v>
      </c>
      <c r="AZ81" s="96">
        <f t="shared" si="18"/>
        <v>0</v>
      </c>
      <c r="BA81" s="96">
        <f t="shared" si="18"/>
        <v>0</v>
      </c>
      <c r="BB81" s="96">
        <f t="shared" si="18"/>
        <v>0</v>
      </c>
      <c r="BC81" s="96">
        <f t="shared" si="18"/>
        <v>0</v>
      </c>
      <c r="BD81" s="96">
        <f t="shared" si="18"/>
        <v>0</v>
      </c>
    </row>
    <row r="82" spans="2:56" s="61" customFormat="1" ht="19.95" customHeight="1"/>
    <row r="83" spans="2:56" s="61" customFormat="1" ht="19.95" customHeight="1">
      <c r="B83" s="451" t="s">
        <v>3685</v>
      </c>
    </row>
    <row r="84" spans="2:56" s="24" customFormat="1" ht="19.95" customHeight="1" thickBot="1">
      <c r="B84" s="1414" t="s">
        <v>76</v>
      </c>
      <c r="C84" s="1415"/>
      <c r="D84" s="449" t="s">
        <v>2951</v>
      </c>
      <c r="E84" s="449">
        <v>1</v>
      </c>
      <c r="F84" s="449">
        <v>2</v>
      </c>
      <c r="G84" s="449">
        <v>3</v>
      </c>
      <c r="H84" s="449">
        <v>4</v>
      </c>
      <c r="I84" s="449">
        <v>5</v>
      </c>
      <c r="J84" s="449">
        <v>6</v>
      </c>
      <c r="K84" s="449">
        <v>7</v>
      </c>
      <c r="L84" s="449">
        <v>8</v>
      </c>
      <c r="M84" s="449">
        <v>9</v>
      </c>
      <c r="N84" s="37">
        <v>10</v>
      </c>
      <c r="O84" s="37">
        <v>11</v>
      </c>
      <c r="P84" s="37">
        <v>12</v>
      </c>
      <c r="Q84" s="37">
        <v>13</v>
      </c>
      <c r="R84" s="37">
        <v>14</v>
      </c>
      <c r="S84" s="37">
        <v>15</v>
      </c>
      <c r="T84" s="37">
        <v>16</v>
      </c>
      <c r="U84" s="37">
        <v>17</v>
      </c>
      <c r="V84" s="37">
        <v>18</v>
      </c>
      <c r="W84" s="37">
        <v>19</v>
      </c>
      <c r="X84" s="37">
        <v>20</v>
      </c>
      <c r="Y84" s="37">
        <v>21</v>
      </c>
      <c r="Z84" s="37">
        <v>22</v>
      </c>
      <c r="AA84" s="37">
        <v>23</v>
      </c>
      <c r="AB84" s="37">
        <v>24</v>
      </c>
      <c r="AC84" s="37">
        <v>25</v>
      </c>
      <c r="AD84" s="37">
        <v>26</v>
      </c>
      <c r="AE84" s="37">
        <v>27</v>
      </c>
      <c r="AF84" s="37">
        <v>28</v>
      </c>
      <c r="AG84" s="37">
        <v>29</v>
      </c>
      <c r="AH84" s="37">
        <v>30</v>
      </c>
      <c r="AI84" s="37">
        <v>31</v>
      </c>
      <c r="AJ84" s="37">
        <v>32</v>
      </c>
      <c r="AK84" s="37">
        <v>33</v>
      </c>
      <c r="AL84" s="37">
        <v>34</v>
      </c>
      <c r="AM84" s="37">
        <v>35</v>
      </c>
      <c r="AN84" s="37">
        <v>36</v>
      </c>
      <c r="AO84" s="37">
        <v>37</v>
      </c>
      <c r="AP84" s="37">
        <v>38</v>
      </c>
      <c r="AQ84" s="37">
        <v>39</v>
      </c>
      <c r="AR84" s="37">
        <v>40</v>
      </c>
      <c r="AS84" s="37">
        <v>41</v>
      </c>
      <c r="AT84" s="37">
        <v>42</v>
      </c>
      <c r="AU84" s="37">
        <v>43</v>
      </c>
      <c r="AV84" s="37">
        <v>44</v>
      </c>
      <c r="AW84" s="37">
        <v>45</v>
      </c>
      <c r="AX84" s="37">
        <v>46</v>
      </c>
      <c r="AY84" s="37">
        <v>47</v>
      </c>
      <c r="AZ84" s="37">
        <v>48</v>
      </c>
      <c r="BA84" s="37">
        <v>49</v>
      </c>
      <c r="BB84" s="37">
        <v>50</v>
      </c>
      <c r="BC84" s="37">
        <v>51</v>
      </c>
      <c r="BD84" s="37">
        <v>52</v>
      </c>
    </row>
    <row r="85" spans="2:56" ht="19.95" customHeight="1" thickTop="1">
      <c r="B85" s="1428" t="s">
        <v>6394</v>
      </c>
      <c r="C85" s="83" t="s">
        <v>356</v>
      </c>
      <c r="D85" s="452">
        <f t="shared" ref="D85:AI85" si="19">IFERROR(((D63-D74)/D63),"")</f>
        <v>0.71258907363420432</v>
      </c>
      <c r="E85" s="452">
        <f t="shared" si="19"/>
        <v>0.42857142857142855</v>
      </c>
      <c r="F85" s="452">
        <f t="shared" si="19"/>
        <v>0.2857142857142857</v>
      </c>
      <c r="G85" s="452">
        <f t="shared" si="19"/>
        <v>0.2</v>
      </c>
      <c r="H85" s="452">
        <f t="shared" si="19"/>
        <v>0.66666666666666663</v>
      </c>
      <c r="I85" s="452">
        <f t="shared" si="19"/>
        <v>0.73913043478260865</v>
      </c>
      <c r="J85" s="452">
        <f t="shared" si="19"/>
        <v>0.66666666666666663</v>
      </c>
      <c r="K85" s="452">
        <f t="shared" si="19"/>
        <v>0</v>
      </c>
      <c r="L85" s="452">
        <f t="shared" si="19"/>
        <v>0.68421052631578949</v>
      </c>
      <c r="M85" s="452">
        <f t="shared" si="19"/>
        <v>0.41666666666666669</v>
      </c>
      <c r="N85" s="452">
        <f t="shared" si="19"/>
        <v>0.88888888888888884</v>
      </c>
      <c r="O85" s="452">
        <f t="shared" si="19"/>
        <v>0.90909090909090906</v>
      </c>
      <c r="P85" s="452">
        <f t="shared" si="19"/>
        <v>0.80769230769230771</v>
      </c>
      <c r="Q85" s="452">
        <f t="shared" si="19"/>
        <v>0.72727272727272729</v>
      </c>
      <c r="R85" s="452">
        <f t="shared" si="19"/>
        <v>0.83333333333333337</v>
      </c>
      <c r="S85" s="452">
        <f t="shared" si="19"/>
        <v>1</v>
      </c>
      <c r="T85" s="452">
        <f t="shared" si="19"/>
        <v>0.81081081081081086</v>
      </c>
      <c r="U85" s="452">
        <f t="shared" si="19"/>
        <v>0.5714285714285714</v>
      </c>
      <c r="V85" s="452">
        <f t="shared" si="19"/>
        <v>0.59375</v>
      </c>
      <c r="W85" s="452">
        <f t="shared" si="19"/>
        <v>0.76</v>
      </c>
      <c r="X85" s="452">
        <f t="shared" si="19"/>
        <v>0.70370370370370372</v>
      </c>
      <c r="Y85" s="452">
        <f t="shared" si="19"/>
        <v>0.55555555555555558</v>
      </c>
      <c r="Z85" s="452">
        <f t="shared" si="19"/>
        <v>0.66666666666666663</v>
      </c>
      <c r="AA85" s="452">
        <f t="shared" si="19"/>
        <v>0.66666666666666663</v>
      </c>
      <c r="AB85" s="452" t="str">
        <f t="shared" si="19"/>
        <v/>
      </c>
      <c r="AC85" s="452" t="str">
        <f t="shared" si="19"/>
        <v/>
      </c>
      <c r="AD85" s="452" t="str">
        <f t="shared" si="19"/>
        <v/>
      </c>
      <c r="AE85" s="452" t="str">
        <f t="shared" si="19"/>
        <v/>
      </c>
      <c r="AF85" s="452" t="str">
        <f t="shared" si="19"/>
        <v/>
      </c>
      <c r="AG85" s="452" t="str">
        <f t="shared" si="19"/>
        <v/>
      </c>
      <c r="AH85" s="452" t="str">
        <f t="shared" si="19"/>
        <v/>
      </c>
      <c r="AI85" s="452" t="str">
        <f t="shared" si="19"/>
        <v/>
      </c>
      <c r="AJ85" s="452" t="str">
        <f t="shared" ref="AJ85:BD85" si="20">IFERROR(((AJ63-AJ74)/AJ63),"")</f>
        <v/>
      </c>
      <c r="AK85" s="452" t="str">
        <f t="shared" si="20"/>
        <v/>
      </c>
      <c r="AL85" s="452" t="str">
        <f t="shared" si="20"/>
        <v/>
      </c>
      <c r="AM85" s="452" t="str">
        <f t="shared" si="20"/>
        <v/>
      </c>
      <c r="AN85" s="452" t="str">
        <f t="shared" si="20"/>
        <v/>
      </c>
      <c r="AO85" s="452" t="str">
        <f t="shared" si="20"/>
        <v/>
      </c>
      <c r="AP85" s="452" t="str">
        <f t="shared" si="20"/>
        <v/>
      </c>
      <c r="AQ85" s="452" t="str">
        <f t="shared" si="20"/>
        <v/>
      </c>
      <c r="AR85" s="452" t="str">
        <f t="shared" si="20"/>
        <v/>
      </c>
      <c r="AS85" s="452" t="str">
        <f t="shared" si="20"/>
        <v/>
      </c>
      <c r="AT85" s="452" t="str">
        <f t="shared" si="20"/>
        <v/>
      </c>
      <c r="AU85" s="452" t="str">
        <f t="shared" si="20"/>
        <v/>
      </c>
      <c r="AV85" s="452" t="str">
        <f t="shared" si="20"/>
        <v/>
      </c>
      <c r="AW85" s="452" t="str">
        <f t="shared" si="20"/>
        <v/>
      </c>
      <c r="AX85" s="452" t="str">
        <f t="shared" si="20"/>
        <v/>
      </c>
      <c r="AY85" s="452" t="str">
        <f t="shared" si="20"/>
        <v/>
      </c>
      <c r="AZ85" s="452" t="str">
        <f t="shared" si="20"/>
        <v/>
      </c>
      <c r="BA85" s="452" t="str">
        <f t="shared" si="20"/>
        <v/>
      </c>
      <c r="BB85" s="452" t="str">
        <f t="shared" si="20"/>
        <v/>
      </c>
      <c r="BC85" s="452" t="str">
        <f t="shared" si="20"/>
        <v/>
      </c>
      <c r="BD85" s="453" t="str">
        <f t="shared" si="20"/>
        <v/>
      </c>
    </row>
    <row r="86" spans="2:56" ht="19.95" customHeight="1">
      <c r="B86" s="1429"/>
      <c r="C86" s="70" t="s">
        <v>357</v>
      </c>
      <c r="D86" s="454">
        <f t="shared" ref="D86:AI86" si="21">IFERROR(((D64-D75)/D64),"")</f>
        <v>0.63358778625954193</v>
      </c>
      <c r="E86" s="454">
        <f t="shared" si="21"/>
        <v>0.58333333333333337</v>
      </c>
      <c r="F86" s="454" t="str">
        <f t="shared" si="21"/>
        <v/>
      </c>
      <c r="G86" s="454">
        <f t="shared" si="21"/>
        <v>0.5714285714285714</v>
      </c>
      <c r="H86" s="454">
        <f t="shared" si="21"/>
        <v>0.5714285714285714</v>
      </c>
      <c r="I86" s="454">
        <f t="shared" si="21"/>
        <v>0.66666666666666663</v>
      </c>
      <c r="J86" s="454">
        <f t="shared" si="21"/>
        <v>0.75</v>
      </c>
      <c r="K86" s="454">
        <f t="shared" si="21"/>
        <v>0.33333333333333331</v>
      </c>
      <c r="L86" s="454">
        <f t="shared" si="21"/>
        <v>0.55555555555555558</v>
      </c>
      <c r="M86" s="454">
        <f t="shared" si="21"/>
        <v>0.6</v>
      </c>
      <c r="N86" s="454">
        <f t="shared" si="21"/>
        <v>0.5</v>
      </c>
      <c r="O86" s="454">
        <f t="shared" si="21"/>
        <v>0.6</v>
      </c>
      <c r="P86" s="454">
        <f t="shared" si="21"/>
        <v>1</v>
      </c>
      <c r="Q86" s="454">
        <f t="shared" si="21"/>
        <v>0.66666666666666663</v>
      </c>
      <c r="R86" s="454">
        <f t="shared" si="21"/>
        <v>0.6</v>
      </c>
      <c r="S86" s="454">
        <f t="shared" si="21"/>
        <v>0.75</v>
      </c>
      <c r="T86" s="454">
        <f t="shared" si="21"/>
        <v>0.66666666666666663</v>
      </c>
      <c r="U86" s="454">
        <f t="shared" si="21"/>
        <v>0.66666666666666663</v>
      </c>
      <c r="V86" s="454">
        <f t="shared" si="21"/>
        <v>0.4</v>
      </c>
      <c r="W86" s="454">
        <f t="shared" si="21"/>
        <v>0.66666666666666663</v>
      </c>
      <c r="X86" s="454">
        <f t="shared" si="21"/>
        <v>0.66666666666666663</v>
      </c>
      <c r="Y86" s="454">
        <f t="shared" si="21"/>
        <v>0</v>
      </c>
      <c r="Z86" s="454">
        <f t="shared" si="21"/>
        <v>0.66666666666666663</v>
      </c>
      <c r="AA86" s="454">
        <f t="shared" si="21"/>
        <v>0.66666666666666663</v>
      </c>
      <c r="AB86" s="454" t="str">
        <f t="shared" si="21"/>
        <v/>
      </c>
      <c r="AC86" s="454" t="str">
        <f t="shared" si="21"/>
        <v/>
      </c>
      <c r="AD86" s="454" t="str">
        <f t="shared" si="21"/>
        <v/>
      </c>
      <c r="AE86" s="454" t="str">
        <f t="shared" si="21"/>
        <v/>
      </c>
      <c r="AF86" s="454" t="str">
        <f t="shared" si="21"/>
        <v/>
      </c>
      <c r="AG86" s="454" t="str">
        <f t="shared" si="21"/>
        <v/>
      </c>
      <c r="AH86" s="454" t="str">
        <f t="shared" si="21"/>
        <v/>
      </c>
      <c r="AI86" s="454" t="str">
        <f t="shared" si="21"/>
        <v/>
      </c>
      <c r="AJ86" s="454" t="str">
        <f t="shared" ref="AJ86:BD86" si="22">IFERROR(((AJ64-AJ75)/AJ64),"")</f>
        <v/>
      </c>
      <c r="AK86" s="454" t="str">
        <f t="shared" si="22"/>
        <v/>
      </c>
      <c r="AL86" s="454" t="str">
        <f t="shared" si="22"/>
        <v/>
      </c>
      <c r="AM86" s="454" t="str">
        <f t="shared" si="22"/>
        <v/>
      </c>
      <c r="AN86" s="454" t="str">
        <f t="shared" si="22"/>
        <v/>
      </c>
      <c r="AO86" s="454" t="str">
        <f t="shared" si="22"/>
        <v/>
      </c>
      <c r="AP86" s="454" t="str">
        <f t="shared" si="22"/>
        <v/>
      </c>
      <c r="AQ86" s="454" t="str">
        <f t="shared" si="22"/>
        <v/>
      </c>
      <c r="AR86" s="454" t="str">
        <f t="shared" si="22"/>
        <v/>
      </c>
      <c r="AS86" s="454" t="str">
        <f t="shared" si="22"/>
        <v/>
      </c>
      <c r="AT86" s="454" t="str">
        <f t="shared" si="22"/>
        <v/>
      </c>
      <c r="AU86" s="454" t="str">
        <f t="shared" si="22"/>
        <v/>
      </c>
      <c r="AV86" s="454" t="str">
        <f t="shared" si="22"/>
        <v/>
      </c>
      <c r="AW86" s="454" t="str">
        <f t="shared" si="22"/>
        <v/>
      </c>
      <c r="AX86" s="454" t="str">
        <f t="shared" si="22"/>
        <v/>
      </c>
      <c r="AY86" s="454" t="str">
        <f t="shared" si="22"/>
        <v/>
      </c>
      <c r="AZ86" s="454" t="str">
        <f t="shared" si="22"/>
        <v/>
      </c>
      <c r="BA86" s="454" t="str">
        <f t="shared" si="22"/>
        <v/>
      </c>
      <c r="BB86" s="454" t="str">
        <f t="shared" si="22"/>
        <v/>
      </c>
      <c r="BC86" s="454" t="str">
        <f t="shared" si="22"/>
        <v/>
      </c>
      <c r="BD86" s="455" t="str">
        <f t="shared" si="22"/>
        <v/>
      </c>
    </row>
    <row r="87" spans="2:56" ht="19.95" customHeight="1" thickBot="1">
      <c r="B87" s="1430"/>
      <c r="C87" s="77" t="s">
        <v>358</v>
      </c>
      <c r="D87" s="456" t="str">
        <f t="shared" ref="D87:AI87" si="23">IFERROR(((D65-D76)/D65),"")</f>
        <v/>
      </c>
      <c r="E87" s="456" t="str">
        <f t="shared" si="23"/>
        <v/>
      </c>
      <c r="F87" s="456" t="str">
        <f t="shared" si="23"/>
        <v/>
      </c>
      <c r="G87" s="456" t="str">
        <f t="shared" si="23"/>
        <v/>
      </c>
      <c r="H87" s="456" t="str">
        <f t="shared" si="23"/>
        <v/>
      </c>
      <c r="I87" s="456" t="str">
        <f t="shared" si="23"/>
        <v/>
      </c>
      <c r="J87" s="456" t="str">
        <f t="shared" si="23"/>
        <v/>
      </c>
      <c r="K87" s="456" t="str">
        <f t="shared" si="23"/>
        <v/>
      </c>
      <c r="L87" s="456" t="str">
        <f t="shared" si="23"/>
        <v/>
      </c>
      <c r="M87" s="456" t="str">
        <f t="shared" si="23"/>
        <v/>
      </c>
      <c r="N87" s="456" t="str">
        <f t="shared" si="23"/>
        <v/>
      </c>
      <c r="O87" s="456" t="str">
        <f t="shared" si="23"/>
        <v/>
      </c>
      <c r="P87" s="456" t="str">
        <f t="shared" si="23"/>
        <v/>
      </c>
      <c r="Q87" s="456" t="str">
        <f t="shared" si="23"/>
        <v/>
      </c>
      <c r="R87" s="456" t="str">
        <f t="shared" si="23"/>
        <v/>
      </c>
      <c r="S87" s="456" t="str">
        <f t="shared" si="23"/>
        <v/>
      </c>
      <c r="T87" s="456" t="str">
        <f t="shared" si="23"/>
        <v/>
      </c>
      <c r="U87" s="456" t="str">
        <f t="shared" si="23"/>
        <v/>
      </c>
      <c r="V87" s="456" t="str">
        <f t="shared" si="23"/>
        <v/>
      </c>
      <c r="W87" s="456" t="str">
        <f t="shared" si="23"/>
        <v/>
      </c>
      <c r="X87" s="456" t="str">
        <f t="shared" si="23"/>
        <v/>
      </c>
      <c r="Y87" s="456" t="str">
        <f t="shared" si="23"/>
        <v/>
      </c>
      <c r="Z87" s="456" t="str">
        <f t="shared" si="23"/>
        <v/>
      </c>
      <c r="AA87" s="456" t="str">
        <f t="shared" si="23"/>
        <v/>
      </c>
      <c r="AB87" s="456" t="str">
        <f t="shared" si="23"/>
        <v/>
      </c>
      <c r="AC87" s="456" t="str">
        <f t="shared" si="23"/>
        <v/>
      </c>
      <c r="AD87" s="456" t="str">
        <f t="shared" si="23"/>
        <v/>
      </c>
      <c r="AE87" s="456" t="str">
        <f t="shared" si="23"/>
        <v/>
      </c>
      <c r="AF87" s="456" t="str">
        <f t="shared" si="23"/>
        <v/>
      </c>
      <c r="AG87" s="456" t="str">
        <f t="shared" si="23"/>
        <v/>
      </c>
      <c r="AH87" s="456" t="str">
        <f t="shared" si="23"/>
        <v/>
      </c>
      <c r="AI87" s="456" t="str">
        <f t="shared" si="23"/>
        <v/>
      </c>
      <c r="AJ87" s="456" t="str">
        <f t="shared" ref="AJ87:BD87" si="24">IFERROR(((AJ65-AJ76)/AJ65),"")</f>
        <v/>
      </c>
      <c r="AK87" s="456" t="str">
        <f t="shared" si="24"/>
        <v/>
      </c>
      <c r="AL87" s="456" t="str">
        <f t="shared" si="24"/>
        <v/>
      </c>
      <c r="AM87" s="456" t="str">
        <f t="shared" si="24"/>
        <v/>
      </c>
      <c r="AN87" s="456" t="str">
        <f t="shared" si="24"/>
        <v/>
      </c>
      <c r="AO87" s="456" t="str">
        <f t="shared" si="24"/>
        <v/>
      </c>
      <c r="AP87" s="456" t="str">
        <f t="shared" si="24"/>
        <v/>
      </c>
      <c r="AQ87" s="456" t="str">
        <f t="shared" si="24"/>
        <v/>
      </c>
      <c r="AR87" s="456" t="str">
        <f t="shared" si="24"/>
        <v/>
      </c>
      <c r="AS87" s="456" t="str">
        <f t="shared" si="24"/>
        <v/>
      </c>
      <c r="AT87" s="456" t="str">
        <f t="shared" si="24"/>
        <v/>
      </c>
      <c r="AU87" s="456" t="str">
        <f t="shared" si="24"/>
        <v/>
      </c>
      <c r="AV87" s="456" t="str">
        <f t="shared" si="24"/>
        <v/>
      </c>
      <c r="AW87" s="456" t="str">
        <f t="shared" si="24"/>
        <v/>
      </c>
      <c r="AX87" s="456" t="str">
        <f t="shared" si="24"/>
        <v/>
      </c>
      <c r="AY87" s="456" t="str">
        <f t="shared" si="24"/>
        <v/>
      </c>
      <c r="AZ87" s="456" t="str">
        <f t="shared" si="24"/>
        <v/>
      </c>
      <c r="BA87" s="456" t="str">
        <f t="shared" si="24"/>
        <v/>
      </c>
      <c r="BB87" s="456" t="str">
        <f t="shared" si="24"/>
        <v/>
      </c>
      <c r="BC87" s="456" t="str">
        <f t="shared" si="24"/>
        <v/>
      </c>
      <c r="BD87" s="457" t="str">
        <f t="shared" si="24"/>
        <v/>
      </c>
    </row>
    <row r="88" spans="2:56" ht="19.95" customHeight="1">
      <c r="B88" s="1431" t="s">
        <v>6395</v>
      </c>
      <c r="C88" s="73" t="s">
        <v>356</v>
      </c>
      <c r="D88" s="458">
        <f t="shared" ref="D88:AI88" si="25">IFERROR(((D66-D77)/D66),"")</f>
        <v>0.79097387173396672</v>
      </c>
      <c r="E88" s="458">
        <f t="shared" si="25"/>
        <v>0.2857142857142857</v>
      </c>
      <c r="F88" s="458">
        <f t="shared" si="25"/>
        <v>0.5714285714285714</v>
      </c>
      <c r="G88" s="458">
        <f t="shared" si="25"/>
        <v>0.4</v>
      </c>
      <c r="H88" s="458">
        <f t="shared" si="25"/>
        <v>0.73333333333333328</v>
      </c>
      <c r="I88" s="458">
        <f t="shared" si="25"/>
        <v>0.73913043478260865</v>
      </c>
      <c r="J88" s="458">
        <f t="shared" si="25"/>
        <v>0.8</v>
      </c>
      <c r="K88" s="458">
        <f t="shared" si="25"/>
        <v>0</v>
      </c>
      <c r="L88" s="458">
        <f t="shared" si="25"/>
        <v>0.78947368421052633</v>
      </c>
      <c r="M88" s="458">
        <f t="shared" si="25"/>
        <v>0.83333333333333337</v>
      </c>
      <c r="N88" s="458">
        <f t="shared" si="25"/>
        <v>0.83333333333333337</v>
      </c>
      <c r="O88" s="458">
        <f t="shared" si="25"/>
        <v>0.84848484848484851</v>
      </c>
      <c r="P88" s="458">
        <f t="shared" si="25"/>
        <v>0.88461538461538458</v>
      </c>
      <c r="Q88" s="458">
        <f t="shared" si="25"/>
        <v>0.81818181818181823</v>
      </c>
      <c r="R88" s="458">
        <f t="shared" si="25"/>
        <v>1</v>
      </c>
      <c r="S88" s="458">
        <f t="shared" si="25"/>
        <v>0.84615384615384615</v>
      </c>
      <c r="T88" s="458">
        <f t="shared" si="25"/>
        <v>0.78378378378378377</v>
      </c>
      <c r="U88" s="458">
        <f t="shared" si="25"/>
        <v>0.76190476190476186</v>
      </c>
      <c r="V88" s="458">
        <f t="shared" si="25"/>
        <v>0.6875</v>
      </c>
      <c r="W88" s="458">
        <f t="shared" si="25"/>
        <v>0.88</v>
      </c>
      <c r="X88" s="458">
        <f t="shared" si="25"/>
        <v>0.85185185185185186</v>
      </c>
      <c r="Y88" s="458">
        <f t="shared" si="25"/>
        <v>0.66666666666666663</v>
      </c>
      <c r="Z88" s="458">
        <f t="shared" si="25"/>
        <v>0.80952380952380953</v>
      </c>
      <c r="AA88" s="458">
        <f t="shared" si="25"/>
        <v>0.8</v>
      </c>
      <c r="AB88" s="458" t="str">
        <f t="shared" si="25"/>
        <v/>
      </c>
      <c r="AC88" s="458" t="str">
        <f t="shared" si="25"/>
        <v/>
      </c>
      <c r="AD88" s="458" t="str">
        <f t="shared" si="25"/>
        <v/>
      </c>
      <c r="AE88" s="458" t="str">
        <f t="shared" si="25"/>
        <v/>
      </c>
      <c r="AF88" s="458" t="str">
        <f t="shared" si="25"/>
        <v/>
      </c>
      <c r="AG88" s="458" t="str">
        <f t="shared" si="25"/>
        <v/>
      </c>
      <c r="AH88" s="458" t="str">
        <f t="shared" si="25"/>
        <v/>
      </c>
      <c r="AI88" s="458" t="str">
        <f t="shared" si="25"/>
        <v/>
      </c>
      <c r="AJ88" s="458" t="str">
        <f t="shared" ref="AJ88:BD88" si="26">IFERROR(((AJ66-AJ77)/AJ66),"")</f>
        <v/>
      </c>
      <c r="AK88" s="458" t="str">
        <f t="shared" si="26"/>
        <v/>
      </c>
      <c r="AL88" s="458" t="str">
        <f t="shared" si="26"/>
        <v/>
      </c>
      <c r="AM88" s="458" t="str">
        <f t="shared" si="26"/>
        <v/>
      </c>
      <c r="AN88" s="458" t="str">
        <f t="shared" si="26"/>
        <v/>
      </c>
      <c r="AO88" s="458" t="str">
        <f t="shared" si="26"/>
        <v/>
      </c>
      <c r="AP88" s="458" t="str">
        <f t="shared" si="26"/>
        <v/>
      </c>
      <c r="AQ88" s="458" t="str">
        <f t="shared" si="26"/>
        <v/>
      </c>
      <c r="AR88" s="458" t="str">
        <f t="shared" si="26"/>
        <v/>
      </c>
      <c r="AS88" s="458" t="str">
        <f t="shared" si="26"/>
        <v/>
      </c>
      <c r="AT88" s="458" t="str">
        <f t="shared" si="26"/>
        <v/>
      </c>
      <c r="AU88" s="458" t="str">
        <f t="shared" si="26"/>
        <v/>
      </c>
      <c r="AV88" s="458" t="str">
        <f t="shared" si="26"/>
        <v/>
      </c>
      <c r="AW88" s="458" t="str">
        <f t="shared" si="26"/>
        <v/>
      </c>
      <c r="AX88" s="458" t="str">
        <f t="shared" si="26"/>
        <v/>
      </c>
      <c r="AY88" s="458" t="str">
        <f t="shared" si="26"/>
        <v/>
      </c>
      <c r="AZ88" s="458" t="str">
        <f t="shared" si="26"/>
        <v/>
      </c>
      <c r="BA88" s="458" t="str">
        <f t="shared" si="26"/>
        <v/>
      </c>
      <c r="BB88" s="458" t="str">
        <f t="shared" si="26"/>
        <v/>
      </c>
      <c r="BC88" s="458" t="str">
        <f t="shared" si="26"/>
        <v/>
      </c>
      <c r="BD88" s="459" t="str">
        <f t="shared" si="26"/>
        <v/>
      </c>
    </row>
    <row r="89" spans="2:56" ht="19.95" customHeight="1">
      <c r="B89" s="1429"/>
      <c r="C89" s="70" t="s">
        <v>357</v>
      </c>
      <c r="D89" s="454">
        <f t="shared" ref="D89:AI89" si="27">IFERROR(((D67-D78)/D67),"")</f>
        <v>0.38167938931297712</v>
      </c>
      <c r="E89" s="454">
        <f t="shared" si="27"/>
        <v>0.41666666666666669</v>
      </c>
      <c r="F89" s="454" t="str">
        <f t="shared" si="27"/>
        <v/>
      </c>
      <c r="G89" s="454">
        <f t="shared" si="27"/>
        <v>0.7142857142857143</v>
      </c>
      <c r="H89" s="454">
        <f t="shared" si="27"/>
        <v>0.2857142857142857</v>
      </c>
      <c r="I89" s="454">
        <f t="shared" si="27"/>
        <v>0.22222222222222221</v>
      </c>
      <c r="J89" s="454">
        <f t="shared" si="27"/>
        <v>0.5</v>
      </c>
      <c r="K89" s="454">
        <f t="shared" si="27"/>
        <v>0.33333333333333331</v>
      </c>
      <c r="L89" s="454">
        <f t="shared" si="27"/>
        <v>0.33333333333333331</v>
      </c>
      <c r="M89" s="454">
        <f t="shared" si="27"/>
        <v>0.2</v>
      </c>
      <c r="N89" s="454">
        <f t="shared" si="27"/>
        <v>0</v>
      </c>
      <c r="O89" s="454">
        <f t="shared" si="27"/>
        <v>0.4</v>
      </c>
      <c r="P89" s="454">
        <f t="shared" si="27"/>
        <v>0.375</v>
      </c>
      <c r="Q89" s="454">
        <f t="shared" si="27"/>
        <v>0.33333333333333331</v>
      </c>
      <c r="R89" s="454">
        <f t="shared" si="27"/>
        <v>0.6</v>
      </c>
      <c r="S89" s="454">
        <f t="shared" si="27"/>
        <v>0.375</v>
      </c>
      <c r="T89" s="454">
        <f t="shared" si="27"/>
        <v>0.16666666666666666</v>
      </c>
      <c r="U89" s="454">
        <f t="shared" si="27"/>
        <v>0.5</v>
      </c>
      <c r="V89" s="454">
        <f t="shared" si="27"/>
        <v>0.6</v>
      </c>
      <c r="W89" s="454">
        <f t="shared" si="27"/>
        <v>0.33333333333333331</v>
      </c>
      <c r="X89" s="454">
        <f t="shared" si="27"/>
        <v>0.66666666666666663</v>
      </c>
      <c r="Y89" s="454">
        <f t="shared" si="27"/>
        <v>0</v>
      </c>
      <c r="Z89" s="454">
        <f t="shared" si="27"/>
        <v>0.33333333333333331</v>
      </c>
      <c r="AA89" s="454">
        <f t="shared" si="27"/>
        <v>0.66666666666666663</v>
      </c>
      <c r="AB89" s="454" t="str">
        <f t="shared" si="27"/>
        <v/>
      </c>
      <c r="AC89" s="454" t="str">
        <f t="shared" si="27"/>
        <v/>
      </c>
      <c r="AD89" s="454" t="str">
        <f t="shared" si="27"/>
        <v/>
      </c>
      <c r="AE89" s="454" t="str">
        <f t="shared" si="27"/>
        <v/>
      </c>
      <c r="AF89" s="454" t="str">
        <f t="shared" si="27"/>
        <v/>
      </c>
      <c r="AG89" s="454" t="str">
        <f t="shared" si="27"/>
        <v/>
      </c>
      <c r="AH89" s="454" t="str">
        <f t="shared" si="27"/>
        <v/>
      </c>
      <c r="AI89" s="454" t="str">
        <f t="shared" si="27"/>
        <v/>
      </c>
      <c r="AJ89" s="454" t="str">
        <f t="shared" ref="AJ89:BD89" si="28">IFERROR(((AJ67-AJ78)/AJ67),"")</f>
        <v/>
      </c>
      <c r="AK89" s="454" t="str">
        <f t="shared" si="28"/>
        <v/>
      </c>
      <c r="AL89" s="454" t="str">
        <f t="shared" si="28"/>
        <v/>
      </c>
      <c r="AM89" s="454" t="str">
        <f t="shared" si="28"/>
        <v/>
      </c>
      <c r="AN89" s="454" t="str">
        <f t="shared" si="28"/>
        <v/>
      </c>
      <c r="AO89" s="454" t="str">
        <f t="shared" si="28"/>
        <v/>
      </c>
      <c r="AP89" s="454" t="str">
        <f t="shared" si="28"/>
        <v/>
      </c>
      <c r="AQ89" s="454" t="str">
        <f t="shared" si="28"/>
        <v/>
      </c>
      <c r="AR89" s="454" t="str">
        <f t="shared" si="28"/>
        <v/>
      </c>
      <c r="AS89" s="454" t="str">
        <f t="shared" si="28"/>
        <v/>
      </c>
      <c r="AT89" s="454" t="str">
        <f t="shared" si="28"/>
        <v/>
      </c>
      <c r="AU89" s="454" t="str">
        <f t="shared" si="28"/>
        <v/>
      </c>
      <c r="AV89" s="454" t="str">
        <f t="shared" si="28"/>
        <v/>
      </c>
      <c r="AW89" s="454" t="str">
        <f t="shared" si="28"/>
        <v/>
      </c>
      <c r="AX89" s="454" t="str">
        <f t="shared" si="28"/>
        <v/>
      </c>
      <c r="AY89" s="454" t="str">
        <f t="shared" si="28"/>
        <v/>
      </c>
      <c r="AZ89" s="454" t="str">
        <f t="shared" si="28"/>
        <v/>
      </c>
      <c r="BA89" s="454" t="str">
        <f t="shared" si="28"/>
        <v/>
      </c>
      <c r="BB89" s="454" t="str">
        <f t="shared" si="28"/>
        <v/>
      </c>
      <c r="BC89" s="454" t="str">
        <f t="shared" si="28"/>
        <v/>
      </c>
      <c r="BD89" s="455" t="str">
        <f t="shared" si="28"/>
        <v/>
      </c>
    </row>
    <row r="90" spans="2:56" ht="19.95" customHeight="1" thickBot="1">
      <c r="B90" s="1430"/>
      <c r="C90" s="77" t="s">
        <v>358</v>
      </c>
      <c r="D90" s="456" t="str">
        <f t="shared" ref="D90:AI90" si="29">IFERROR(((D68-D79)/D68),"")</f>
        <v/>
      </c>
      <c r="E90" s="456" t="str">
        <f t="shared" si="29"/>
        <v/>
      </c>
      <c r="F90" s="456" t="str">
        <f t="shared" si="29"/>
        <v/>
      </c>
      <c r="G90" s="456" t="str">
        <f t="shared" si="29"/>
        <v/>
      </c>
      <c r="H90" s="456" t="str">
        <f t="shared" si="29"/>
        <v/>
      </c>
      <c r="I90" s="456" t="str">
        <f t="shared" si="29"/>
        <v/>
      </c>
      <c r="J90" s="456" t="str">
        <f t="shared" si="29"/>
        <v/>
      </c>
      <c r="K90" s="456" t="str">
        <f t="shared" si="29"/>
        <v/>
      </c>
      <c r="L90" s="456" t="str">
        <f t="shared" si="29"/>
        <v/>
      </c>
      <c r="M90" s="456" t="str">
        <f t="shared" si="29"/>
        <v/>
      </c>
      <c r="N90" s="456" t="str">
        <f t="shared" si="29"/>
        <v/>
      </c>
      <c r="O90" s="456" t="str">
        <f t="shared" si="29"/>
        <v/>
      </c>
      <c r="P90" s="456" t="str">
        <f t="shared" si="29"/>
        <v/>
      </c>
      <c r="Q90" s="456" t="str">
        <f t="shared" si="29"/>
        <v/>
      </c>
      <c r="R90" s="456" t="str">
        <f t="shared" si="29"/>
        <v/>
      </c>
      <c r="S90" s="456" t="str">
        <f t="shared" si="29"/>
        <v/>
      </c>
      <c r="T90" s="456" t="str">
        <f t="shared" si="29"/>
        <v/>
      </c>
      <c r="U90" s="456" t="str">
        <f t="shared" si="29"/>
        <v/>
      </c>
      <c r="V90" s="456" t="str">
        <f t="shared" si="29"/>
        <v/>
      </c>
      <c r="W90" s="456" t="str">
        <f t="shared" si="29"/>
        <v/>
      </c>
      <c r="X90" s="456" t="str">
        <f t="shared" si="29"/>
        <v/>
      </c>
      <c r="Y90" s="456" t="str">
        <f t="shared" si="29"/>
        <v/>
      </c>
      <c r="Z90" s="456" t="str">
        <f t="shared" si="29"/>
        <v/>
      </c>
      <c r="AA90" s="456" t="str">
        <f t="shared" si="29"/>
        <v/>
      </c>
      <c r="AB90" s="456" t="str">
        <f t="shared" si="29"/>
        <v/>
      </c>
      <c r="AC90" s="456" t="str">
        <f t="shared" si="29"/>
        <v/>
      </c>
      <c r="AD90" s="456" t="str">
        <f t="shared" si="29"/>
        <v/>
      </c>
      <c r="AE90" s="456" t="str">
        <f t="shared" si="29"/>
        <v/>
      </c>
      <c r="AF90" s="456" t="str">
        <f t="shared" si="29"/>
        <v/>
      </c>
      <c r="AG90" s="456" t="str">
        <f t="shared" si="29"/>
        <v/>
      </c>
      <c r="AH90" s="456" t="str">
        <f t="shared" si="29"/>
        <v/>
      </c>
      <c r="AI90" s="456" t="str">
        <f t="shared" si="29"/>
        <v/>
      </c>
      <c r="AJ90" s="456" t="str">
        <f t="shared" ref="AJ90:BD90" si="30">IFERROR(((AJ68-AJ79)/AJ68),"")</f>
        <v/>
      </c>
      <c r="AK90" s="456" t="str">
        <f t="shared" si="30"/>
        <v/>
      </c>
      <c r="AL90" s="456" t="str">
        <f t="shared" si="30"/>
        <v/>
      </c>
      <c r="AM90" s="456" t="str">
        <f t="shared" si="30"/>
        <v/>
      </c>
      <c r="AN90" s="456" t="str">
        <f t="shared" si="30"/>
        <v/>
      </c>
      <c r="AO90" s="456" t="str">
        <f t="shared" si="30"/>
        <v/>
      </c>
      <c r="AP90" s="456" t="str">
        <f t="shared" si="30"/>
        <v/>
      </c>
      <c r="AQ90" s="456" t="str">
        <f t="shared" si="30"/>
        <v/>
      </c>
      <c r="AR90" s="456" t="str">
        <f t="shared" si="30"/>
        <v/>
      </c>
      <c r="AS90" s="456" t="str">
        <f t="shared" si="30"/>
        <v/>
      </c>
      <c r="AT90" s="456" t="str">
        <f t="shared" si="30"/>
        <v/>
      </c>
      <c r="AU90" s="456" t="str">
        <f t="shared" si="30"/>
        <v/>
      </c>
      <c r="AV90" s="456" t="str">
        <f t="shared" si="30"/>
        <v/>
      </c>
      <c r="AW90" s="456" t="str">
        <f t="shared" si="30"/>
        <v/>
      </c>
      <c r="AX90" s="456" t="str">
        <f t="shared" si="30"/>
        <v/>
      </c>
      <c r="AY90" s="456" t="str">
        <f t="shared" si="30"/>
        <v/>
      </c>
      <c r="AZ90" s="456" t="str">
        <f t="shared" si="30"/>
        <v/>
      </c>
      <c r="BA90" s="456" t="str">
        <f t="shared" si="30"/>
        <v/>
      </c>
      <c r="BB90" s="456" t="str">
        <f t="shared" si="30"/>
        <v/>
      </c>
      <c r="BC90" s="456" t="str">
        <f t="shared" si="30"/>
        <v/>
      </c>
      <c r="BD90" s="457" t="str">
        <f t="shared" si="30"/>
        <v/>
      </c>
    </row>
    <row r="91" spans="2:56" ht="19.95" customHeight="1" thickBot="1">
      <c r="B91" s="450" t="s">
        <v>6396</v>
      </c>
      <c r="C91" s="79" t="s">
        <v>358</v>
      </c>
      <c r="D91" s="460" t="str">
        <f t="shared" ref="D91:AI91" si="31">IFERROR(((D69-D80)/D69),"")</f>
        <v/>
      </c>
      <c r="E91" s="756" t="str">
        <f t="shared" si="31"/>
        <v/>
      </c>
      <c r="F91" s="756" t="str">
        <f t="shared" si="31"/>
        <v/>
      </c>
      <c r="G91" s="756" t="str">
        <f t="shared" si="31"/>
        <v/>
      </c>
      <c r="H91" s="756" t="str">
        <f t="shared" si="31"/>
        <v/>
      </c>
      <c r="I91" s="756" t="str">
        <f t="shared" si="31"/>
        <v/>
      </c>
      <c r="J91" s="756" t="str">
        <f t="shared" si="31"/>
        <v/>
      </c>
      <c r="K91" s="756" t="str">
        <f t="shared" si="31"/>
        <v/>
      </c>
      <c r="L91" s="756" t="str">
        <f t="shared" si="31"/>
        <v/>
      </c>
      <c r="M91" s="756" t="str">
        <f t="shared" si="31"/>
        <v/>
      </c>
      <c r="N91" s="756" t="str">
        <f t="shared" si="31"/>
        <v/>
      </c>
      <c r="O91" s="756" t="str">
        <f t="shared" si="31"/>
        <v/>
      </c>
      <c r="P91" s="756" t="str">
        <f t="shared" si="31"/>
        <v/>
      </c>
      <c r="Q91" s="756" t="str">
        <f t="shared" si="31"/>
        <v/>
      </c>
      <c r="R91" s="756" t="str">
        <f t="shared" si="31"/>
        <v/>
      </c>
      <c r="S91" s="756" t="str">
        <f t="shared" si="31"/>
        <v/>
      </c>
      <c r="T91" s="756" t="str">
        <f t="shared" si="31"/>
        <v/>
      </c>
      <c r="U91" s="756" t="str">
        <f t="shared" si="31"/>
        <v/>
      </c>
      <c r="V91" s="756" t="str">
        <f t="shared" si="31"/>
        <v/>
      </c>
      <c r="W91" s="756" t="str">
        <f t="shared" si="31"/>
        <v/>
      </c>
      <c r="X91" s="756" t="str">
        <f t="shared" si="31"/>
        <v/>
      </c>
      <c r="Y91" s="756" t="str">
        <f t="shared" si="31"/>
        <v/>
      </c>
      <c r="Z91" s="756" t="str">
        <f t="shared" si="31"/>
        <v/>
      </c>
      <c r="AA91" s="756" t="str">
        <f t="shared" si="31"/>
        <v/>
      </c>
      <c r="AB91" s="756" t="str">
        <f t="shared" si="31"/>
        <v/>
      </c>
      <c r="AC91" s="756" t="str">
        <f t="shared" si="31"/>
        <v/>
      </c>
      <c r="AD91" s="756" t="str">
        <f t="shared" si="31"/>
        <v/>
      </c>
      <c r="AE91" s="756" t="str">
        <f t="shared" si="31"/>
        <v/>
      </c>
      <c r="AF91" s="756" t="str">
        <f t="shared" si="31"/>
        <v/>
      </c>
      <c r="AG91" s="756" t="str">
        <f t="shared" si="31"/>
        <v/>
      </c>
      <c r="AH91" s="756" t="str">
        <f t="shared" si="31"/>
        <v/>
      </c>
      <c r="AI91" s="756" t="str">
        <f t="shared" si="31"/>
        <v/>
      </c>
      <c r="AJ91" s="756" t="str">
        <f t="shared" ref="AJ91:BD91" si="32">IFERROR(((AJ69-AJ80)/AJ69),"")</f>
        <v/>
      </c>
      <c r="AK91" s="756" t="str">
        <f t="shared" si="32"/>
        <v/>
      </c>
      <c r="AL91" s="756" t="str">
        <f t="shared" si="32"/>
        <v/>
      </c>
      <c r="AM91" s="756" t="str">
        <f t="shared" si="32"/>
        <v/>
      </c>
      <c r="AN91" s="756" t="str">
        <f t="shared" si="32"/>
        <v/>
      </c>
      <c r="AO91" s="756" t="str">
        <f t="shared" si="32"/>
        <v/>
      </c>
      <c r="AP91" s="756" t="str">
        <f t="shared" si="32"/>
        <v/>
      </c>
      <c r="AQ91" s="756" t="str">
        <f t="shared" si="32"/>
        <v/>
      </c>
      <c r="AR91" s="756" t="str">
        <f t="shared" si="32"/>
        <v/>
      </c>
      <c r="AS91" s="756" t="str">
        <f t="shared" si="32"/>
        <v/>
      </c>
      <c r="AT91" s="756" t="str">
        <f t="shared" si="32"/>
        <v/>
      </c>
      <c r="AU91" s="756" t="str">
        <f t="shared" si="32"/>
        <v/>
      </c>
      <c r="AV91" s="756" t="str">
        <f t="shared" si="32"/>
        <v/>
      </c>
      <c r="AW91" s="756" t="str">
        <f t="shared" si="32"/>
        <v/>
      </c>
      <c r="AX91" s="756" t="str">
        <f t="shared" si="32"/>
        <v/>
      </c>
      <c r="AY91" s="756" t="str">
        <f t="shared" si="32"/>
        <v/>
      </c>
      <c r="AZ91" s="756" t="str">
        <f t="shared" si="32"/>
        <v/>
      </c>
      <c r="BA91" s="756" t="str">
        <f t="shared" si="32"/>
        <v/>
      </c>
      <c r="BB91" s="756" t="str">
        <f t="shared" si="32"/>
        <v/>
      </c>
      <c r="BC91" s="756" t="str">
        <f t="shared" si="32"/>
        <v/>
      </c>
      <c r="BD91" s="477" t="str">
        <f t="shared" si="32"/>
        <v/>
      </c>
    </row>
    <row r="92" spans="2:56" s="24" customFormat="1" ht="19.95" customHeight="1" thickTop="1" thickBot="1">
      <c r="B92" s="1432" t="s">
        <v>6417</v>
      </c>
      <c r="C92" s="1433"/>
      <c r="D92" s="461">
        <f>IFERROR(((D70-D81)/D70),"")</f>
        <v>0.6938405797101449</v>
      </c>
      <c r="E92" s="461">
        <f t="shared" ref="E92:BD92" si="33">IFERROR(((E70-E81)/E70),"")</f>
        <v>0.44736842105263158</v>
      </c>
      <c r="F92" s="461">
        <f t="shared" si="33"/>
        <v>0.42857142857142855</v>
      </c>
      <c r="G92" s="461">
        <f t="shared" si="33"/>
        <v>0.5</v>
      </c>
      <c r="H92" s="461">
        <f t="shared" si="33"/>
        <v>0.61363636363636365</v>
      </c>
      <c r="I92" s="461">
        <f t="shared" si="33"/>
        <v>0.65625</v>
      </c>
      <c r="J92" s="461">
        <f t="shared" si="33"/>
        <v>0.69565217391304346</v>
      </c>
      <c r="K92" s="461">
        <f t="shared" si="33"/>
        <v>0.25</v>
      </c>
      <c r="L92" s="461">
        <f t="shared" si="33"/>
        <v>0.6428571428571429</v>
      </c>
      <c r="M92" s="461">
        <f t="shared" si="33"/>
        <v>0.55882352941176472</v>
      </c>
      <c r="N92" s="461">
        <f t="shared" si="33"/>
        <v>0.70833333333333337</v>
      </c>
      <c r="O92" s="461">
        <f t="shared" si="33"/>
        <v>0.82894736842105265</v>
      </c>
      <c r="P92" s="461">
        <f t="shared" si="33"/>
        <v>0.80882352941176472</v>
      </c>
      <c r="Q92" s="461">
        <f t="shared" si="33"/>
        <v>0.7142857142857143</v>
      </c>
      <c r="R92" s="461">
        <f t="shared" si="33"/>
        <v>0.84782608695652173</v>
      </c>
      <c r="S92" s="461">
        <f t="shared" si="33"/>
        <v>0.7857142857142857</v>
      </c>
      <c r="T92" s="461">
        <f t="shared" si="33"/>
        <v>0.7441860465116279</v>
      </c>
      <c r="U92" s="461">
        <f t="shared" si="33"/>
        <v>0.64814814814814814</v>
      </c>
      <c r="V92" s="461">
        <f t="shared" si="33"/>
        <v>0.6216216216216216</v>
      </c>
      <c r="W92" s="461">
        <f t="shared" si="33"/>
        <v>0.7857142857142857</v>
      </c>
      <c r="X92" s="461">
        <f t="shared" si="33"/>
        <v>0.76666666666666672</v>
      </c>
      <c r="Y92" s="461">
        <f t="shared" si="33"/>
        <v>0.55000000000000004</v>
      </c>
      <c r="Z92" s="461">
        <f t="shared" si="33"/>
        <v>0.68518518518518523</v>
      </c>
      <c r="AA92" s="461">
        <f t="shared" si="33"/>
        <v>0.72222222222222221</v>
      </c>
      <c r="AB92" s="461" t="str">
        <f t="shared" si="33"/>
        <v/>
      </c>
      <c r="AC92" s="461" t="str">
        <f t="shared" si="33"/>
        <v/>
      </c>
      <c r="AD92" s="461" t="str">
        <f t="shared" si="33"/>
        <v/>
      </c>
      <c r="AE92" s="461" t="str">
        <f t="shared" si="33"/>
        <v/>
      </c>
      <c r="AF92" s="461" t="str">
        <f t="shared" si="33"/>
        <v/>
      </c>
      <c r="AG92" s="461" t="str">
        <f t="shared" si="33"/>
        <v/>
      </c>
      <c r="AH92" s="461" t="str">
        <f t="shared" si="33"/>
        <v/>
      </c>
      <c r="AI92" s="461" t="str">
        <f t="shared" si="33"/>
        <v/>
      </c>
      <c r="AJ92" s="461" t="str">
        <f t="shared" si="33"/>
        <v/>
      </c>
      <c r="AK92" s="461" t="str">
        <f t="shared" si="33"/>
        <v/>
      </c>
      <c r="AL92" s="461" t="str">
        <f t="shared" si="33"/>
        <v/>
      </c>
      <c r="AM92" s="461" t="str">
        <f t="shared" si="33"/>
        <v/>
      </c>
      <c r="AN92" s="461" t="str">
        <f t="shared" si="33"/>
        <v/>
      </c>
      <c r="AO92" s="461" t="str">
        <f t="shared" si="33"/>
        <v/>
      </c>
      <c r="AP92" s="461" t="str">
        <f t="shared" si="33"/>
        <v/>
      </c>
      <c r="AQ92" s="461" t="str">
        <f t="shared" si="33"/>
        <v/>
      </c>
      <c r="AR92" s="461" t="str">
        <f t="shared" si="33"/>
        <v/>
      </c>
      <c r="AS92" s="461" t="str">
        <f t="shared" si="33"/>
        <v/>
      </c>
      <c r="AT92" s="461" t="str">
        <f t="shared" si="33"/>
        <v/>
      </c>
      <c r="AU92" s="461" t="str">
        <f t="shared" si="33"/>
        <v/>
      </c>
      <c r="AV92" s="461" t="str">
        <f t="shared" si="33"/>
        <v/>
      </c>
      <c r="AW92" s="461" t="str">
        <f t="shared" si="33"/>
        <v/>
      </c>
      <c r="AX92" s="461" t="str">
        <f t="shared" si="33"/>
        <v/>
      </c>
      <c r="AY92" s="461" t="str">
        <f t="shared" si="33"/>
        <v/>
      </c>
      <c r="AZ92" s="461" t="str">
        <f t="shared" si="33"/>
        <v/>
      </c>
      <c r="BA92" s="461" t="str">
        <f t="shared" si="33"/>
        <v/>
      </c>
      <c r="BB92" s="461" t="str">
        <f t="shared" si="33"/>
        <v/>
      </c>
      <c r="BC92" s="461" t="str">
        <f t="shared" si="33"/>
        <v/>
      </c>
      <c r="BD92" s="462" t="str">
        <f t="shared" si="33"/>
        <v/>
      </c>
    </row>
    <row r="93" spans="2:56" s="24" customFormat="1" ht="19.95" customHeight="1" thickTop="1">
      <c r="B93" s="1443" t="s">
        <v>6418</v>
      </c>
      <c r="C93" s="1444"/>
      <c r="D93" s="463">
        <f>IFERROR((((D66+D67)-(D77+D78))/(D66+D67)),"")</f>
        <v>0.6938405797101449</v>
      </c>
      <c r="E93" s="463">
        <f t="shared" ref="E93:BD93" si="34">IFERROR((((E66+E67)-(E77+E78))/(E66+E67)),"")</f>
        <v>0.36842105263157893</v>
      </c>
      <c r="F93" s="463">
        <f t="shared" si="34"/>
        <v>0.5714285714285714</v>
      </c>
      <c r="G93" s="463">
        <f t="shared" si="34"/>
        <v>0.58333333333333337</v>
      </c>
      <c r="H93" s="463">
        <f t="shared" si="34"/>
        <v>0.59090909090909094</v>
      </c>
      <c r="I93" s="463">
        <f t="shared" si="34"/>
        <v>0.59375</v>
      </c>
      <c r="J93" s="463">
        <f t="shared" si="34"/>
        <v>0.69565217391304346</v>
      </c>
      <c r="K93" s="463">
        <f t="shared" si="34"/>
        <v>0.25</v>
      </c>
      <c r="L93" s="463">
        <f t="shared" si="34"/>
        <v>0.6428571428571429</v>
      </c>
      <c r="M93" s="463">
        <f t="shared" si="34"/>
        <v>0.6470588235294118</v>
      </c>
      <c r="N93" s="463">
        <f t="shared" si="34"/>
        <v>0.625</v>
      </c>
      <c r="O93" s="463">
        <f t="shared" si="34"/>
        <v>0.78947368421052633</v>
      </c>
      <c r="P93" s="463">
        <f t="shared" si="34"/>
        <v>0.76470588235294112</v>
      </c>
      <c r="Q93" s="463">
        <f t="shared" si="34"/>
        <v>0.7142857142857143</v>
      </c>
      <c r="R93" s="463">
        <f t="shared" si="34"/>
        <v>0.91304347826086951</v>
      </c>
      <c r="S93" s="463">
        <f t="shared" si="34"/>
        <v>0.66666666666666663</v>
      </c>
      <c r="T93" s="463">
        <f t="shared" si="34"/>
        <v>0.69767441860465118</v>
      </c>
      <c r="U93" s="463">
        <f t="shared" si="34"/>
        <v>0.70370370370370372</v>
      </c>
      <c r="V93" s="463">
        <f t="shared" si="34"/>
        <v>0.67567567567567566</v>
      </c>
      <c r="W93" s="463">
        <f t="shared" si="34"/>
        <v>0.8214285714285714</v>
      </c>
      <c r="X93" s="463">
        <f t="shared" si="34"/>
        <v>0.83333333333333337</v>
      </c>
      <c r="Y93" s="463">
        <f t="shared" si="34"/>
        <v>0.6</v>
      </c>
      <c r="Z93" s="463">
        <f t="shared" si="34"/>
        <v>0.70370370370370372</v>
      </c>
      <c r="AA93" s="463">
        <f t="shared" si="34"/>
        <v>0.77777777777777779</v>
      </c>
      <c r="AB93" s="463" t="str">
        <f t="shared" si="34"/>
        <v/>
      </c>
      <c r="AC93" s="463" t="str">
        <f t="shared" si="34"/>
        <v/>
      </c>
      <c r="AD93" s="463" t="str">
        <f t="shared" si="34"/>
        <v/>
      </c>
      <c r="AE93" s="463" t="str">
        <f t="shared" si="34"/>
        <v/>
      </c>
      <c r="AF93" s="463" t="str">
        <f t="shared" si="34"/>
        <v/>
      </c>
      <c r="AG93" s="463" t="str">
        <f t="shared" si="34"/>
        <v/>
      </c>
      <c r="AH93" s="463" t="str">
        <f t="shared" si="34"/>
        <v/>
      </c>
      <c r="AI93" s="463" t="str">
        <f t="shared" si="34"/>
        <v/>
      </c>
      <c r="AJ93" s="463" t="str">
        <f t="shared" si="34"/>
        <v/>
      </c>
      <c r="AK93" s="463" t="str">
        <f t="shared" si="34"/>
        <v/>
      </c>
      <c r="AL93" s="463" t="str">
        <f t="shared" si="34"/>
        <v/>
      </c>
      <c r="AM93" s="463" t="str">
        <f t="shared" si="34"/>
        <v/>
      </c>
      <c r="AN93" s="463" t="str">
        <f t="shared" si="34"/>
        <v/>
      </c>
      <c r="AO93" s="463" t="str">
        <f t="shared" si="34"/>
        <v/>
      </c>
      <c r="AP93" s="463" t="str">
        <f t="shared" si="34"/>
        <v/>
      </c>
      <c r="AQ93" s="463" t="str">
        <f t="shared" si="34"/>
        <v/>
      </c>
      <c r="AR93" s="463" t="str">
        <f t="shared" si="34"/>
        <v/>
      </c>
      <c r="AS93" s="463" t="str">
        <f t="shared" si="34"/>
        <v/>
      </c>
      <c r="AT93" s="463" t="str">
        <f t="shared" si="34"/>
        <v/>
      </c>
      <c r="AU93" s="463" t="str">
        <f t="shared" si="34"/>
        <v/>
      </c>
      <c r="AV93" s="463" t="str">
        <f t="shared" si="34"/>
        <v/>
      </c>
      <c r="AW93" s="463" t="str">
        <f t="shared" si="34"/>
        <v/>
      </c>
      <c r="AX93" s="463" t="str">
        <f t="shared" si="34"/>
        <v/>
      </c>
      <c r="AY93" s="463" t="str">
        <f t="shared" si="34"/>
        <v/>
      </c>
      <c r="AZ93" s="463" t="str">
        <f t="shared" si="34"/>
        <v/>
      </c>
      <c r="BA93" s="463" t="str">
        <f t="shared" si="34"/>
        <v/>
      </c>
      <c r="BB93" s="463" t="str">
        <f t="shared" si="34"/>
        <v/>
      </c>
      <c r="BC93" s="463" t="str">
        <f t="shared" si="34"/>
        <v/>
      </c>
      <c r="BD93" s="464" t="str">
        <f t="shared" si="34"/>
        <v/>
      </c>
    </row>
    <row r="94" spans="2:56" s="61" customFormat="1" ht="19.95" customHeight="1">
      <c r="B94" s="552" t="s">
        <v>4188</v>
      </c>
    </row>
    <row r="95" spans="2:56" s="61" customFormat="1" ht="19.95" customHeight="1">
      <c r="B95" s="552" t="s">
        <v>8097</v>
      </c>
    </row>
    <row r="96" spans="2:56" s="61" customFormat="1" ht="19.95" customHeight="1">
      <c r="B96" s="552"/>
    </row>
    <row r="97" spans="2:56" s="61" customFormat="1" ht="19.95" customHeight="1">
      <c r="B97" s="451" t="s">
        <v>6995</v>
      </c>
    </row>
    <row r="98" spans="2:56" s="24" customFormat="1" ht="19.95" customHeight="1" thickBot="1">
      <c r="B98" s="1414" t="s">
        <v>76</v>
      </c>
      <c r="C98" s="1415"/>
      <c r="D98" s="838" t="s">
        <v>580</v>
      </c>
      <c r="E98" s="838">
        <v>1</v>
      </c>
      <c r="F98" s="838">
        <v>2</v>
      </c>
      <c r="G98" s="838">
        <v>3</v>
      </c>
      <c r="H98" s="838">
        <v>4</v>
      </c>
      <c r="I98" s="838">
        <v>5</v>
      </c>
      <c r="J98" s="838">
        <v>6</v>
      </c>
      <c r="K98" s="838">
        <v>7</v>
      </c>
      <c r="L98" s="838">
        <v>8</v>
      </c>
      <c r="M98" s="838">
        <v>9</v>
      </c>
      <c r="N98" s="37">
        <v>10</v>
      </c>
      <c r="O98" s="37">
        <v>11</v>
      </c>
      <c r="P98" s="37">
        <v>12</v>
      </c>
      <c r="Q98" s="37">
        <v>13</v>
      </c>
      <c r="R98" s="37">
        <v>14</v>
      </c>
      <c r="S98" s="37">
        <v>15</v>
      </c>
      <c r="T98" s="37">
        <v>16</v>
      </c>
      <c r="U98" s="37">
        <v>17</v>
      </c>
      <c r="V98" s="37">
        <v>18</v>
      </c>
      <c r="W98" s="37">
        <v>19</v>
      </c>
      <c r="X98" s="37">
        <v>20</v>
      </c>
      <c r="Y98" s="37">
        <v>21</v>
      </c>
      <c r="Z98" s="37">
        <v>22</v>
      </c>
      <c r="AA98" s="37">
        <v>23</v>
      </c>
      <c r="AB98" s="37">
        <v>24</v>
      </c>
      <c r="AC98" s="37">
        <v>25</v>
      </c>
      <c r="AD98" s="37">
        <v>26</v>
      </c>
      <c r="AE98" s="37">
        <v>27</v>
      </c>
      <c r="AF98" s="37">
        <v>28</v>
      </c>
      <c r="AG98" s="37">
        <v>29</v>
      </c>
      <c r="AH98" s="37">
        <v>30</v>
      </c>
      <c r="AI98" s="37">
        <v>31</v>
      </c>
      <c r="AJ98" s="37">
        <v>32</v>
      </c>
      <c r="AK98" s="37">
        <v>33</v>
      </c>
      <c r="AL98" s="37">
        <v>34</v>
      </c>
      <c r="AM98" s="37">
        <v>35</v>
      </c>
      <c r="AN98" s="37">
        <v>36</v>
      </c>
      <c r="AO98" s="37">
        <v>37</v>
      </c>
      <c r="AP98" s="37">
        <v>38</v>
      </c>
      <c r="AQ98" s="37">
        <v>39</v>
      </c>
      <c r="AR98" s="37">
        <v>40</v>
      </c>
      <c r="AS98" s="37">
        <v>41</v>
      </c>
      <c r="AT98" s="37">
        <v>42</v>
      </c>
      <c r="AU98" s="37">
        <v>43</v>
      </c>
      <c r="AV98" s="37">
        <v>44</v>
      </c>
      <c r="AW98" s="37">
        <v>45</v>
      </c>
      <c r="AX98" s="37">
        <v>46</v>
      </c>
      <c r="AY98" s="37">
        <v>47</v>
      </c>
      <c r="AZ98" s="37">
        <v>48</v>
      </c>
      <c r="BA98" s="37">
        <v>49</v>
      </c>
      <c r="BB98" s="37">
        <v>50</v>
      </c>
      <c r="BC98" s="37">
        <v>51</v>
      </c>
      <c r="BD98" s="37">
        <v>52</v>
      </c>
    </row>
    <row r="99" spans="2:56" ht="19.95" customHeight="1" thickTop="1">
      <c r="B99" s="1445" t="s">
        <v>356</v>
      </c>
      <c r="C99" s="1446"/>
      <c r="D99" s="854">
        <f>IFERROR(SUM(E99:BD99),"")</f>
        <v>15</v>
      </c>
      <c r="E99" s="844">
        <f>COUNTIFS(시험용!$A:$A,요약!E$98,시험용!$CE:$CE,"OKEY")</f>
        <v>0</v>
      </c>
      <c r="F99" s="844">
        <f>COUNTIFS(시험용!$A:$A,요약!F$98,시험용!$CE:$CE,"OKEY")</f>
        <v>0</v>
      </c>
      <c r="G99" s="844">
        <f>COUNTIFS(시험용!$A:$A,요약!G$98,시험용!$CE:$CE,"OKEY")</f>
        <v>0</v>
      </c>
      <c r="H99" s="844">
        <f>COUNTIFS(시험용!$A:$A,요약!H$98,시험용!$CE:$CE,"OKEY")</f>
        <v>1</v>
      </c>
      <c r="I99" s="844">
        <f>COUNTIFS(시험용!$A:$A,요약!I$98,시험용!$CE:$CE,"OKEY")</f>
        <v>0</v>
      </c>
      <c r="J99" s="844">
        <f>COUNTIFS(시험용!$A:$A,요약!J$98,시험용!$CE:$CE,"OKEY")</f>
        <v>0</v>
      </c>
      <c r="K99" s="844">
        <f>COUNTIFS(시험용!$A:$A,요약!K$98,시험용!$CE:$CE,"OKEY")</f>
        <v>0</v>
      </c>
      <c r="L99" s="844">
        <f>COUNTIFS(시험용!$A:$A,요약!L$98,시험용!$CE:$CE,"OKEY")</f>
        <v>0</v>
      </c>
      <c r="M99" s="844">
        <f>COUNTIFS(시험용!$A:$A,요약!M$98,시험용!$CE:$CE,"OKEY")</f>
        <v>0</v>
      </c>
      <c r="N99" s="844">
        <f>COUNTIFS(시험용!$A:$A,요약!N$98,시험용!$CE:$CE,"OKEY")</f>
        <v>0</v>
      </c>
      <c r="O99" s="844">
        <f>COUNTIFS(시험용!$A:$A,요약!O$98,시험용!$CE:$CE,"OKEY")</f>
        <v>0</v>
      </c>
      <c r="P99" s="844">
        <f>COUNTIFS(시험용!$A:$A,요약!P$98,시험용!$CE:$CE,"OKEY")</f>
        <v>2</v>
      </c>
      <c r="Q99" s="844">
        <f>COUNTIFS(시험용!$A:$A,요약!Q$98,시험용!$CE:$CE,"OKEY")</f>
        <v>1</v>
      </c>
      <c r="R99" s="844">
        <f>COUNTIFS(시험용!$A:$A,요약!R$98,시험용!$CE:$CE,"OKEY")</f>
        <v>1</v>
      </c>
      <c r="S99" s="844">
        <f>COUNTIFS(시험용!$A:$A,요약!S$98,시험용!$CE:$CE,"OKEY")</f>
        <v>3</v>
      </c>
      <c r="T99" s="844">
        <f>COUNTIFS(시험용!$A:$A,요약!T$98,시험용!$CE:$CE,"OKEY")</f>
        <v>2</v>
      </c>
      <c r="U99" s="844">
        <f>COUNTIFS(시험용!$A:$A,요약!U$98,시험용!$CE:$CE,"OKEY")</f>
        <v>1</v>
      </c>
      <c r="V99" s="844">
        <f>COUNTIFS(시험용!$A:$A,요약!V$98,시험용!$CE:$CE,"OKEY")</f>
        <v>1</v>
      </c>
      <c r="W99" s="844">
        <f>COUNTIFS(시험용!$A:$A,요약!W$98,시험용!$CE:$CE,"OKEY")</f>
        <v>1</v>
      </c>
      <c r="X99" s="844">
        <f>COUNTIFS(시험용!$A:$A,요약!X$98,시험용!$CE:$CE,"OKEY")</f>
        <v>0</v>
      </c>
      <c r="Y99" s="844">
        <f>COUNTIFS(시험용!$A:$A,요약!Y$98,시험용!$CE:$CE,"OKEY")</f>
        <v>0</v>
      </c>
      <c r="Z99" s="844">
        <f>COUNTIFS(시험용!$A:$A,요약!Z$98,시험용!$CE:$CE,"OKEY")</f>
        <v>0</v>
      </c>
      <c r="AA99" s="844">
        <f>COUNTIFS(시험용!$A:$A,요약!AA$98,시험용!$CE:$CE,"OKEY")</f>
        <v>2</v>
      </c>
      <c r="AB99" s="844">
        <f>COUNTIFS(시험용!$A:$A,요약!AB$98,시험용!$CE:$CE,"OKEY")</f>
        <v>0</v>
      </c>
      <c r="AC99" s="844">
        <f>COUNTIFS(시험용!$A:$A,요약!AC$98,시험용!$CE:$CE,"OKEY")</f>
        <v>0</v>
      </c>
      <c r="AD99" s="844">
        <f>COUNTIFS(시험용!$A:$A,요약!AD$98,시험용!$CE:$CE,"OKEY")</f>
        <v>0</v>
      </c>
      <c r="AE99" s="844">
        <f>COUNTIFS(시험용!$A:$A,요약!AE$98,시험용!$CE:$CE,"OKEY")</f>
        <v>0</v>
      </c>
      <c r="AF99" s="844">
        <f>COUNTIFS(시험용!$A:$A,요약!AF$98,시험용!$CE:$CE,"OKEY")</f>
        <v>0</v>
      </c>
      <c r="AG99" s="844">
        <f>COUNTIFS(시험용!$A:$A,요약!AG$98,시험용!$CE:$CE,"OKEY")</f>
        <v>0</v>
      </c>
      <c r="AH99" s="844">
        <f>COUNTIFS(시험용!$A:$A,요약!AH$98,시험용!$CE:$CE,"OKEY")</f>
        <v>0</v>
      </c>
      <c r="AI99" s="844">
        <f>COUNTIFS(시험용!$A:$A,요약!AI$98,시험용!$CE:$CE,"OKEY")</f>
        <v>0</v>
      </c>
      <c r="AJ99" s="844">
        <f>COUNTIFS(시험용!$A:$A,요약!AJ$98,시험용!$CE:$CE,"OKEY")</f>
        <v>0</v>
      </c>
      <c r="AK99" s="844">
        <f>COUNTIFS(시험용!$A:$A,요약!AK$98,시험용!$CE:$CE,"OKEY")</f>
        <v>0</v>
      </c>
      <c r="AL99" s="844">
        <f>COUNTIFS(시험용!$A:$A,요약!AL$98,시험용!$CE:$CE,"OKEY")</f>
        <v>0</v>
      </c>
      <c r="AM99" s="844">
        <f>COUNTIFS(시험용!$A:$A,요약!AM$98,시험용!$CE:$CE,"OKEY")</f>
        <v>0</v>
      </c>
      <c r="AN99" s="844">
        <f>COUNTIFS(시험용!$A:$A,요약!AN$98,시험용!$CE:$CE,"OKEY")</f>
        <v>0</v>
      </c>
      <c r="AO99" s="844">
        <f>COUNTIFS(시험용!$A:$A,요약!AO$98,시험용!$CE:$CE,"OKEY")</f>
        <v>0</v>
      </c>
      <c r="AP99" s="844">
        <f>COUNTIFS(시험용!$A:$A,요약!AP$98,시험용!$CE:$CE,"OKEY")</f>
        <v>0</v>
      </c>
      <c r="AQ99" s="844">
        <f>COUNTIFS(시험용!$A:$A,요약!AQ$98,시험용!$CE:$CE,"OKEY")</f>
        <v>0</v>
      </c>
      <c r="AR99" s="844">
        <f>COUNTIFS(시험용!$A:$A,요약!AR$98,시험용!$CE:$CE,"OKEY")</f>
        <v>0</v>
      </c>
      <c r="AS99" s="844">
        <f>COUNTIFS(시험용!$A:$A,요약!AS$98,시험용!$CE:$CE,"OKEY")</f>
        <v>0</v>
      </c>
      <c r="AT99" s="844">
        <f>COUNTIFS(시험용!$A:$A,요약!AT$98,시험용!$CE:$CE,"OKEY")</f>
        <v>0</v>
      </c>
      <c r="AU99" s="844">
        <f>COUNTIFS(시험용!$A:$A,요약!AU$98,시험용!$CE:$CE,"OKEY")</f>
        <v>0</v>
      </c>
      <c r="AV99" s="844">
        <f>COUNTIFS(시험용!$A:$A,요약!AV$98,시험용!$CE:$CE,"OKEY")</f>
        <v>0</v>
      </c>
      <c r="AW99" s="844">
        <f>COUNTIFS(시험용!$A:$A,요약!AW$98,시험용!$CE:$CE,"OKEY")</f>
        <v>0</v>
      </c>
      <c r="AX99" s="844">
        <f>COUNTIFS(시험용!$A:$A,요약!AX$98,시험용!$CE:$CE,"OKEY")</f>
        <v>0</v>
      </c>
      <c r="AY99" s="844">
        <f>COUNTIFS(시험용!$A:$A,요약!AY$98,시험용!$CE:$CE,"OKEY")</f>
        <v>0</v>
      </c>
      <c r="AZ99" s="844">
        <f>COUNTIFS(시험용!$A:$A,요약!AZ$98,시험용!$CE:$CE,"OKEY")</f>
        <v>0</v>
      </c>
      <c r="BA99" s="844">
        <f>COUNTIFS(시험용!$A:$A,요약!BA$98,시험용!$CE:$CE,"OKEY")</f>
        <v>0</v>
      </c>
      <c r="BB99" s="844">
        <f>COUNTIFS(시험용!$A:$A,요약!BB$98,시험용!$CE:$CE,"OKEY")</f>
        <v>0</v>
      </c>
      <c r="BC99" s="844">
        <f>COUNTIFS(시험용!$A:$A,요약!BC$98,시험용!$CE:$CE,"OKEY")</f>
        <v>0</v>
      </c>
      <c r="BD99" s="845">
        <f>COUNTIFS(시험용!$A:$A,요약!BD$98,시험용!$CE:$CE,"OKEY")</f>
        <v>0</v>
      </c>
    </row>
    <row r="100" spans="2:56" ht="19.95" customHeight="1" thickBot="1">
      <c r="B100" s="1447" t="s">
        <v>357</v>
      </c>
      <c r="C100" s="1448"/>
      <c r="D100" s="855">
        <f>IFERROR(SUM(E100:BD100),"")</f>
        <v>12</v>
      </c>
      <c r="E100" s="846">
        <f>COUNTIFS(양시!$A:$A,요약!E$98,양시!$CJ:$CJ,"OKEY")</f>
        <v>0</v>
      </c>
      <c r="F100" s="846">
        <f>COUNTIFS(양시!$A:$A,요약!F$98,양시!$CJ:$CJ,"OKEY")</f>
        <v>0</v>
      </c>
      <c r="G100" s="846">
        <f>COUNTIFS(양시!$A:$A,요약!G$98,양시!$CJ:$CJ,"OKEY")</f>
        <v>0</v>
      </c>
      <c r="H100" s="846">
        <f>COUNTIFS(양시!$A:$A,요약!H$98,양시!$CJ:$CJ,"OKEY")</f>
        <v>0</v>
      </c>
      <c r="I100" s="846">
        <f>COUNTIFS(양시!$A:$A,요약!I$98,양시!$CJ:$CJ,"OKEY")</f>
        <v>0</v>
      </c>
      <c r="J100" s="846">
        <f>COUNTIFS(양시!$A:$A,요약!J$98,양시!$CJ:$CJ,"OKEY")</f>
        <v>0</v>
      </c>
      <c r="K100" s="846">
        <f>COUNTIFS(양시!$A:$A,요약!K$98,양시!$CJ:$CJ,"OKEY")</f>
        <v>0</v>
      </c>
      <c r="L100" s="846">
        <f>COUNTIFS(양시!$A:$A,요약!L$98,양시!$CJ:$CJ,"OKEY")</f>
        <v>0</v>
      </c>
      <c r="M100" s="846">
        <f>COUNTIFS(양시!$A:$A,요약!M$98,양시!$CJ:$CJ,"OKEY")</f>
        <v>0</v>
      </c>
      <c r="N100" s="846">
        <f>COUNTIFS(양시!$A:$A,요약!N$98,양시!$CJ:$CJ,"OKEY")</f>
        <v>0</v>
      </c>
      <c r="O100" s="846">
        <f>COUNTIFS(양시!$A:$A,요약!O$98,양시!$CJ:$CJ,"OKEY")</f>
        <v>0</v>
      </c>
      <c r="P100" s="846">
        <f>COUNTIFS(양시!$A:$A,요약!P$98,양시!$CJ:$CJ,"OKEY")</f>
        <v>3</v>
      </c>
      <c r="Q100" s="846">
        <f>COUNTIFS(양시!$A:$A,요약!Q$98,양시!$CJ:$CJ,"OKEY")</f>
        <v>2</v>
      </c>
      <c r="R100" s="846">
        <f>COUNTIFS(양시!$A:$A,요약!R$98,양시!$CJ:$CJ,"OKEY")</f>
        <v>2</v>
      </c>
      <c r="S100" s="846">
        <f>COUNTIFS(양시!$A:$A,요약!S$98,양시!$CJ:$CJ,"OKEY")</f>
        <v>2</v>
      </c>
      <c r="T100" s="846">
        <f>COUNTIFS(양시!$A:$A,요약!T$98,양시!$CJ:$CJ,"OKEY")</f>
        <v>1</v>
      </c>
      <c r="U100" s="846">
        <f>COUNTIFS(양시!$A:$A,요약!U$98,양시!$CJ:$CJ,"OKEY")</f>
        <v>0</v>
      </c>
      <c r="V100" s="846">
        <f>COUNTIFS(양시!$A:$A,요약!V$98,양시!$CJ:$CJ,"OKEY")</f>
        <v>1</v>
      </c>
      <c r="W100" s="846">
        <f>COUNTIFS(양시!$A:$A,요약!W$98,양시!$CJ:$CJ,"OKEY")</f>
        <v>1</v>
      </c>
      <c r="X100" s="846">
        <f>COUNTIFS(양시!$A:$A,요약!X$98,양시!$CJ:$CJ,"OKEY")</f>
        <v>0</v>
      </c>
      <c r="Y100" s="846">
        <f>COUNTIFS(양시!$A:$A,요약!Y$98,양시!$CJ:$CJ,"OKEY")</f>
        <v>0</v>
      </c>
      <c r="Z100" s="846">
        <f>COUNTIFS(양시!$A:$A,요약!Z$98,양시!$CJ:$CJ,"OKEY")</f>
        <v>0</v>
      </c>
      <c r="AA100" s="846">
        <f>COUNTIFS(양시!$A:$A,요약!AA$98,양시!$CJ:$CJ,"OKEY")</f>
        <v>0</v>
      </c>
      <c r="AB100" s="846">
        <f>COUNTIFS(양시!$A:$A,요약!AB$98,양시!$CJ:$CJ,"OKEY")</f>
        <v>0</v>
      </c>
      <c r="AC100" s="846">
        <f>COUNTIFS(양시!$A:$A,요약!AC$98,양시!$CJ:$CJ,"OKEY")</f>
        <v>0</v>
      </c>
      <c r="AD100" s="846">
        <f>COUNTIFS(양시!$A:$A,요약!AD$98,양시!$CJ:$CJ,"OKEY")</f>
        <v>0</v>
      </c>
      <c r="AE100" s="846">
        <f>COUNTIFS(양시!$A:$A,요약!AE$98,양시!$CJ:$CJ,"OKEY")</f>
        <v>0</v>
      </c>
      <c r="AF100" s="846">
        <f>COUNTIFS(양시!$A:$A,요약!AF$98,양시!$CJ:$CJ,"OKEY")</f>
        <v>0</v>
      </c>
      <c r="AG100" s="846">
        <f>COUNTIFS(양시!$A:$A,요약!AG$98,양시!$CJ:$CJ,"OKEY")</f>
        <v>0</v>
      </c>
      <c r="AH100" s="846">
        <f>COUNTIFS(양시!$A:$A,요약!AH$98,양시!$CJ:$CJ,"OKEY")</f>
        <v>0</v>
      </c>
      <c r="AI100" s="846">
        <f>COUNTIFS(양시!$A:$A,요약!AI$98,양시!$CJ:$CJ,"OKEY")</f>
        <v>0</v>
      </c>
      <c r="AJ100" s="846">
        <f>COUNTIFS(양시!$A:$A,요약!AJ$98,양시!$CJ:$CJ,"OKEY")</f>
        <v>0</v>
      </c>
      <c r="AK100" s="846">
        <f>COUNTIFS(양시!$A:$A,요약!AK$98,양시!$CJ:$CJ,"OKEY")</f>
        <v>0</v>
      </c>
      <c r="AL100" s="846">
        <f>COUNTIFS(양시!$A:$A,요약!AL$98,양시!$CJ:$CJ,"OKEY")</f>
        <v>0</v>
      </c>
      <c r="AM100" s="846">
        <f>COUNTIFS(양시!$A:$A,요약!AM$98,양시!$CJ:$CJ,"OKEY")</f>
        <v>0</v>
      </c>
      <c r="AN100" s="846">
        <f>COUNTIFS(양시!$A:$A,요약!AN$98,양시!$CJ:$CJ,"OKEY")</f>
        <v>0</v>
      </c>
      <c r="AO100" s="846">
        <f>COUNTIFS(양시!$A:$A,요약!AO$98,양시!$CJ:$CJ,"OKEY")</f>
        <v>0</v>
      </c>
      <c r="AP100" s="846">
        <f>COUNTIFS(양시!$A:$A,요약!AP$98,양시!$CJ:$CJ,"OKEY")</f>
        <v>0</v>
      </c>
      <c r="AQ100" s="846">
        <f>COUNTIFS(양시!$A:$A,요약!AQ$98,양시!$CJ:$CJ,"OKEY")</f>
        <v>0</v>
      </c>
      <c r="AR100" s="846">
        <f>COUNTIFS(양시!$A:$A,요약!AR$98,양시!$CJ:$CJ,"OKEY")</f>
        <v>0</v>
      </c>
      <c r="AS100" s="846">
        <f>COUNTIFS(양시!$A:$A,요약!AS$98,양시!$CJ:$CJ,"OKEY")</f>
        <v>0</v>
      </c>
      <c r="AT100" s="846">
        <f>COUNTIFS(양시!$A:$A,요약!AT$98,양시!$CJ:$CJ,"OKEY")</f>
        <v>0</v>
      </c>
      <c r="AU100" s="846">
        <f>COUNTIFS(양시!$A:$A,요약!AU$98,양시!$CJ:$CJ,"OKEY")</f>
        <v>0</v>
      </c>
      <c r="AV100" s="846">
        <f>COUNTIFS(양시!$A:$A,요약!AV$98,양시!$CJ:$CJ,"OKEY")</f>
        <v>0</v>
      </c>
      <c r="AW100" s="846">
        <f>COUNTIFS(양시!$A:$A,요약!AW$98,양시!$CJ:$CJ,"OKEY")</f>
        <v>0</v>
      </c>
      <c r="AX100" s="846">
        <f>COUNTIFS(양시!$A:$A,요약!AX$98,양시!$CJ:$CJ,"OKEY")</f>
        <v>0</v>
      </c>
      <c r="AY100" s="846">
        <f>COUNTIFS(양시!$A:$A,요약!AY$98,양시!$CJ:$CJ,"OKEY")</f>
        <v>0</v>
      </c>
      <c r="AZ100" s="846">
        <f>COUNTIFS(양시!$A:$A,요약!AZ$98,양시!$CJ:$CJ,"OKEY")</f>
        <v>0</v>
      </c>
      <c r="BA100" s="846">
        <f>COUNTIFS(양시!$A:$A,요약!BA$98,양시!$CJ:$CJ,"OKEY")</f>
        <v>0</v>
      </c>
      <c r="BB100" s="846">
        <f>COUNTIFS(양시!$A:$A,요약!BB$98,양시!$CJ:$CJ,"OKEY")</f>
        <v>0</v>
      </c>
      <c r="BC100" s="846">
        <f>COUNTIFS(양시!$A:$A,요약!BC$98,양시!$CJ:$CJ,"OKEY")</f>
        <v>0</v>
      </c>
      <c r="BD100" s="847">
        <f>COUNTIFS(양시!$A:$A,요약!BD$98,양시!$CJ:$CJ,"OKEY")</f>
        <v>0</v>
      </c>
    </row>
    <row r="101" spans="2:56" s="24" customFormat="1" ht="19.95" customHeight="1" thickTop="1">
      <c r="B101" s="1432" t="s">
        <v>580</v>
      </c>
      <c r="C101" s="1433"/>
      <c r="D101" s="842">
        <f>SUM(D99:D100)</f>
        <v>27</v>
      </c>
      <c r="E101" s="842">
        <f>SUM(E99:E100)</f>
        <v>0</v>
      </c>
      <c r="F101" s="842">
        <f t="shared" ref="F101:BD101" si="35">SUM(F99:F100)</f>
        <v>0</v>
      </c>
      <c r="G101" s="842">
        <f t="shared" si="35"/>
        <v>0</v>
      </c>
      <c r="H101" s="842">
        <f t="shared" si="35"/>
        <v>1</v>
      </c>
      <c r="I101" s="842">
        <f t="shared" si="35"/>
        <v>0</v>
      </c>
      <c r="J101" s="842">
        <f t="shared" si="35"/>
        <v>0</v>
      </c>
      <c r="K101" s="842">
        <f t="shared" si="35"/>
        <v>0</v>
      </c>
      <c r="L101" s="842">
        <f t="shared" si="35"/>
        <v>0</v>
      </c>
      <c r="M101" s="842">
        <f t="shared" si="35"/>
        <v>0</v>
      </c>
      <c r="N101" s="842">
        <f t="shared" si="35"/>
        <v>0</v>
      </c>
      <c r="O101" s="842">
        <f t="shared" si="35"/>
        <v>0</v>
      </c>
      <c r="P101" s="842">
        <f t="shared" si="35"/>
        <v>5</v>
      </c>
      <c r="Q101" s="842">
        <f t="shared" si="35"/>
        <v>3</v>
      </c>
      <c r="R101" s="842">
        <f t="shared" si="35"/>
        <v>3</v>
      </c>
      <c r="S101" s="842">
        <f t="shared" si="35"/>
        <v>5</v>
      </c>
      <c r="T101" s="842">
        <f t="shared" si="35"/>
        <v>3</v>
      </c>
      <c r="U101" s="842">
        <f t="shared" si="35"/>
        <v>1</v>
      </c>
      <c r="V101" s="842">
        <f t="shared" si="35"/>
        <v>2</v>
      </c>
      <c r="W101" s="842">
        <f t="shared" si="35"/>
        <v>2</v>
      </c>
      <c r="X101" s="842">
        <f t="shared" si="35"/>
        <v>0</v>
      </c>
      <c r="Y101" s="842">
        <f t="shared" si="35"/>
        <v>0</v>
      </c>
      <c r="Z101" s="842">
        <f t="shared" si="35"/>
        <v>0</v>
      </c>
      <c r="AA101" s="842">
        <f t="shared" si="35"/>
        <v>2</v>
      </c>
      <c r="AB101" s="842">
        <f t="shared" si="35"/>
        <v>0</v>
      </c>
      <c r="AC101" s="842">
        <f t="shared" si="35"/>
        <v>0</v>
      </c>
      <c r="AD101" s="842">
        <f t="shared" si="35"/>
        <v>0</v>
      </c>
      <c r="AE101" s="842">
        <f t="shared" si="35"/>
        <v>0</v>
      </c>
      <c r="AF101" s="842">
        <f t="shared" si="35"/>
        <v>0</v>
      </c>
      <c r="AG101" s="842">
        <f t="shared" si="35"/>
        <v>0</v>
      </c>
      <c r="AH101" s="842">
        <f t="shared" si="35"/>
        <v>0</v>
      </c>
      <c r="AI101" s="842">
        <f t="shared" si="35"/>
        <v>0</v>
      </c>
      <c r="AJ101" s="842">
        <f t="shared" si="35"/>
        <v>0</v>
      </c>
      <c r="AK101" s="842">
        <f t="shared" si="35"/>
        <v>0</v>
      </c>
      <c r="AL101" s="842">
        <f t="shared" si="35"/>
        <v>0</v>
      </c>
      <c r="AM101" s="842">
        <f t="shared" si="35"/>
        <v>0</v>
      </c>
      <c r="AN101" s="842">
        <f t="shared" si="35"/>
        <v>0</v>
      </c>
      <c r="AO101" s="842">
        <f t="shared" si="35"/>
        <v>0</v>
      </c>
      <c r="AP101" s="842">
        <f t="shared" si="35"/>
        <v>0</v>
      </c>
      <c r="AQ101" s="842">
        <f t="shared" si="35"/>
        <v>0</v>
      </c>
      <c r="AR101" s="842">
        <f t="shared" si="35"/>
        <v>0</v>
      </c>
      <c r="AS101" s="842">
        <f t="shared" si="35"/>
        <v>0</v>
      </c>
      <c r="AT101" s="842">
        <f t="shared" si="35"/>
        <v>0</v>
      </c>
      <c r="AU101" s="842">
        <f t="shared" si="35"/>
        <v>0</v>
      </c>
      <c r="AV101" s="842">
        <f t="shared" si="35"/>
        <v>0</v>
      </c>
      <c r="AW101" s="842">
        <f t="shared" si="35"/>
        <v>0</v>
      </c>
      <c r="AX101" s="842">
        <f t="shared" si="35"/>
        <v>0</v>
      </c>
      <c r="AY101" s="842">
        <f t="shared" si="35"/>
        <v>0</v>
      </c>
      <c r="AZ101" s="842">
        <f t="shared" si="35"/>
        <v>0</v>
      </c>
      <c r="BA101" s="842">
        <f t="shared" si="35"/>
        <v>0</v>
      </c>
      <c r="BB101" s="842">
        <f t="shared" si="35"/>
        <v>0</v>
      </c>
      <c r="BC101" s="842">
        <f t="shared" si="35"/>
        <v>0</v>
      </c>
      <c r="BD101" s="843">
        <f t="shared" si="35"/>
        <v>0</v>
      </c>
    </row>
    <row r="102" spans="2:56" s="903" customFormat="1" ht="19.95" customHeight="1">
      <c r="B102" s="902" t="s">
        <v>7359</v>
      </c>
      <c r="D102" s="906">
        <f>D101*32000</f>
        <v>864000</v>
      </c>
      <c r="E102" s="904">
        <f t="shared" ref="E102:BD102" si="36">E101*32000</f>
        <v>0</v>
      </c>
      <c r="F102" s="904">
        <f t="shared" si="36"/>
        <v>0</v>
      </c>
      <c r="G102" s="904">
        <f t="shared" si="36"/>
        <v>0</v>
      </c>
      <c r="H102" s="904">
        <f t="shared" si="36"/>
        <v>32000</v>
      </c>
      <c r="I102" s="904">
        <f t="shared" si="36"/>
        <v>0</v>
      </c>
      <c r="J102" s="904">
        <f t="shared" si="36"/>
        <v>0</v>
      </c>
      <c r="K102" s="904">
        <f t="shared" si="36"/>
        <v>0</v>
      </c>
      <c r="L102" s="904">
        <f t="shared" si="36"/>
        <v>0</v>
      </c>
      <c r="M102" s="904">
        <f t="shared" si="36"/>
        <v>0</v>
      </c>
      <c r="N102" s="904">
        <f t="shared" si="36"/>
        <v>0</v>
      </c>
      <c r="O102" s="904">
        <f t="shared" si="36"/>
        <v>0</v>
      </c>
      <c r="P102" s="904">
        <f t="shared" si="36"/>
        <v>160000</v>
      </c>
      <c r="Q102" s="904">
        <f t="shared" si="36"/>
        <v>96000</v>
      </c>
      <c r="R102" s="904">
        <f t="shared" si="36"/>
        <v>96000</v>
      </c>
      <c r="S102" s="904">
        <f t="shared" si="36"/>
        <v>160000</v>
      </c>
      <c r="T102" s="904">
        <f t="shared" si="36"/>
        <v>96000</v>
      </c>
      <c r="U102" s="904">
        <f t="shared" si="36"/>
        <v>32000</v>
      </c>
      <c r="V102" s="904">
        <f t="shared" si="36"/>
        <v>64000</v>
      </c>
      <c r="W102" s="904">
        <f t="shared" si="36"/>
        <v>64000</v>
      </c>
      <c r="X102" s="904">
        <f t="shared" si="36"/>
        <v>0</v>
      </c>
      <c r="Y102" s="904">
        <f t="shared" si="36"/>
        <v>0</v>
      </c>
      <c r="Z102" s="904">
        <f t="shared" si="36"/>
        <v>0</v>
      </c>
      <c r="AA102" s="904">
        <f t="shared" si="36"/>
        <v>64000</v>
      </c>
      <c r="AB102" s="904">
        <f t="shared" si="36"/>
        <v>0</v>
      </c>
      <c r="AC102" s="904">
        <f t="shared" si="36"/>
        <v>0</v>
      </c>
      <c r="AD102" s="904">
        <f t="shared" si="36"/>
        <v>0</v>
      </c>
      <c r="AE102" s="904">
        <f t="shared" si="36"/>
        <v>0</v>
      </c>
      <c r="AF102" s="904">
        <f t="shared" si="36"/>
        <v>0</v>
      </c>
      <c r="AG102" s="904">
        <f t="shared" si="36"/>
        <v>0</v>
      </c>
      <c r="AH102" s="904">
        <f t="shared" si="36"/>
        <v>0</v>
      </c>
      <c r="AI102" s="904">
        <f t="shared" si="36"/>
        <v>0</v>
      </c>
      <c r="AJ102" s="904">
        <f t="shared" si="36"/>
        <v>0</v>
      </c>
      <c r="AK102" s="904">
        <f t="shared" si="36"/>
        <v>0</v>
      </c>
      <c r="AL102" s="904">
        <f t="shared" si="36"/>
        <v>0</v>
      </c>
      <c r="AM102" s="904">
        <f t="shared" si="36"/>
        <v>0</v>
      </c>
      <c r="AN102" s="904">
        <f t="shared" si="36"/>
        <v>0</v>
      </c>
      <c r="AO102" s="904">
        <f t="shared" si="36"/>
        <v>0</v>
      </c>
      <c r="AP102" s="904">
        <f t="shared" si="36"/>
        <v>0</v>
      </c>
      <c r="AQ102" s="904">
        <f t="shared" si="36"/>
        <v>0</v>
      </c>
      <c r="AR102" s="904">
        <f t="shared" si="36"/>
        <v>0</v>
      </c>
      <c r="AS102" s="904">
        <f t="shared" si="36"/>
        <v>0</v>
      </c>
      <c r="AT102" s="904">
        <f t="shared" si="36"/>
        <v>0</v>
      </c>
      <c r="AU102" s="904">
        <f t="shared" si="36"/>
        <v>0</v>
      </c>
      <c r="AV102" s="904">
        <f t="shared" si="36"/>
        <v>0</v>
      </c>
      <c r="AW102" s="904">
        <f t="shared" si="36"/>
        <v>0</v>
      </c>
      <c r="AX102" s="904">
        <f t="shared" si="36"/>
        <v>0</v>
      </c>
      <c r="AY102" s="904">
        <f t="shared" si="36"/>
        <v>0</v>
      </c>
      <c r="AZ102" s="904">
        <f t="shared" si="36"/>
        <v>0</v>
      </c>
      <c r="BA102" s="904">
        <f t="shared" si="36"/>
        <v>0</v>
      </c>
      <c r="BB102" s="904">
        <f t="shared" si="36"/>
        <v>0</v>
      </c>
      <c r="BC102" s="904">
        <f t="shared" si="36"/>
        <v>0</v>
      </c>
      <c r="BD102" s="904">
        <f t="shared" si="36"/>
        <v>0</v>
      </c>
    </row>
    <row r="103" spans="2:56" s="61" customFormat="1" ht="19.95" customHeight="1">
      <c r="B103" s="552"/>
      <c r="M103" s="1449" t="s">
        <v>8703</v>
      </c>
      <c r="N103" s="1450"/>
      <c r="O103" s="1450"/>
      <c r="P103" s="1450"/>
      <c r="Q103" s="1403" t="s">
        <v>10619</v>
      </c>
      <c r="R103" s="1403"/>
      <c r="S103" s="1403"/>
      <c r="T103" s="1403"/>
      <c r="U103" s="1403"/>
    </row>
    <row r="104" spans="2:56" ht="19.95" customHeight="1">
      <c r="B104" s="154" t="s">
        <v>454</v>
      </c>
    </row>
    <row r="105" spans="2:56" s="24" customFormat="1" ht="19.95" customHeight="1" thickBot="1">
      <c r="B105" s="1414" t="s">
        <v>76</v>
      </c>
      <c r="C105" s="1415"/>
      <c r="D105" s="142" t="s">
        <v>431</v>
      </c>
      <c r="E105" s="142">
        <v>1</v>
      </c>
      <c r="F105" s="142">
        <v>2</v>
      </c>
      <c r="G105" s="142">
        <v>3</v>
      </c>
      <c r="H105" s="142">
        <v>4</v>
      </c>
      <c r="I105" s="142">
        <v>5</v>
      </c>
      <c r="J105" s="142">
        <v>6</v>
      </c>
      <c r="K105" s="142">
        <v>7</v>
      </c>
      <c r="L105" s="142">
        <v>8</v>
      </c>
      <c r="M105" s="142">
        <v>9</v>
      </c>
      <c r="N105" s="37">
        <v>10</v>
      </c>
      <c r="O105" s="37">
        <v>11</v>
      </c>
      <c r="P105" s="37">
        <v>12</v>
      </c>
      <c r="Q105" s="37">
        <v>13</v>
      </c>
      <c r="R105" s="37">
        <v>14</v>
      </c>
      <c r="S105" s="37">
        <v>15</v>
      </c>
      <c r="T105" s="37">
        <v>16</v>
      </c>
      <c r="U105" s="37">
        <v>17</v>
      </c>
      <c r="V105" s="37">
        <v>18</v>
      </c>
      <c r="W105" s="37">
        <v>19</v>
      </c>
      <c r="X105" s="37">
        <v>20</v>
      </c>
      <c r="Y105" s="37">
        <v>21</v>
      </c>
      <c r="Z105" s="37">
        <v>22</v>
      </c>
      <c r="AA105" s="37">
        <v>23</v>
      </c>
      <c r="AB105" s="37">
        <v>24</v>
      </c>
      <c r="AC105" s="37">
        <v>25</v>
      </c>
      <c r="AD105" s="37">
        <v>26</v>
      </c>
      <c r="AE105" s="37">
        <v>27</v>
      </c>
      <c r="AF105" s="37">
        <v>28</v>
      </c>
      <c r="AG105" s="37">
        <v>29</v>
      </c>
      <c r="AH105" s="37">
        <v>30</v>
      </c>
      <c r="AI105" s="37">
        <v>31</v>
      </c>
      <c r="AJ105" s="37">
        <v>32</v>
      </c>
      <c r="AK105" s="37">
        <v>33</v>
      </c>
      <c r="AL105" s="37">
        <v>34</v>
      </c>
      <c r="AM105" s="37">
        <v>35</v>
      </c>
      <c r="AN105" s="37">
        <v>36</v>
      </c>
      <c r="AO105" s="37">
        <v>37</v>
      </c>
      <c r="AP105" s="37">
        <v>38</v>
      </c>
      <c r="AQ105" s="37">
        <v>39</v>
      </c>
      <c r="AR105" s="37">
        <v>40</v>
      </c>
      <c r="AS105" s="37">
        <v>41</v>
      </c>
      <c r="AT105" s="37">
        <v>42</v>
      </c>
      <c r="AU105" s="37">
        <v>43</v>
      </c>
      <c r="AV105" s="37">
        <v>44</v>
      </c>
      <c r="AW105" s="37">
        <v>45</v>
      </c>
      <c r="AX105" s="37">
        <v>46</v>
      </c>
      <c r="AY105" s="37">
        <v>47</v>
      </c>
      <c r="AZ105" s="37">
        <v>48</v>
      </c>
      <c r="BA105" s="37">
        <v>49</v>
      </c>
      <c r="BB105" s="37">
        <v>50</v>
      </c>
      <c r="BC105" s="37">
        <v>51</v>
      </c>
      <c r="BD105" s="37">
        <v>52</v>
      </c>
    </row>
    <row r="106" spans="2:56" ht="19.95" customHeight="1" thickTop="1">
      <c r="B106" s="1428" t="s">
        <v>350</v>
      </c>
      <c r="C106" s="83" t="s">
        <v>356</v>
      </c>
      <c r="D106" s="84">
        <f>SUM(E106:BD106)</f>
        <v>25</v>
      </c>
      <c r="E106" s="84"/>
      <c r="F106" s="84">
        <v>1</v>
      </c>
      <c r="G106" s="84">
        <v>1</v>
      </c>
      <c r="H106" s="84"/>
      <c r="I106" s="84">
        <v>2</v>
      </c>
      <c r="J106" s="84"/>
      <c r="K106" s="84"/>
      <c r="L106" s="84"/>
      <c r="M106" s="84"/>
      <c r="N106" s="84"/>
      <c r="O106" s="84">
        <v>2</v>
      </c>
      <c r="P106" s="84">
        <v>3</v>
      </c>
      <c r="Q106" s="84">
        <v>4</v>
      </c>
      <c r="R106" s="84"/>
      <c r="S106" s="95"/>
      <c r="T106" s="95">
        <v>5</v>
      </c>
      <c r="U106" s="95"/>
      <c r="V106" s="95">
        <v>4</v>
      </c>
      <c r="W106" s="95"/>
      <c r="X106" s="95"/>
      <c r="Y106" s="95">
        <v>3</v>
      </c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</row>
    <row r="107" spans="2:56" ht="19.95" customHeight="1" thickBot="1">
      <c r="B107" s="1429"/>
      <c r="C107" s="70" t="s">
        <v>357</v>
      </c>
      <c r="D107" s="68">
        <f>SUM(E107:BD107)</f>
        <v>2</v>
      </c>
      <c r="E107" s="68">
        <v>1</v>
      </c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90"/>
      <c r="T107" s="90"/>
      <c r="U107" s="90"/>
      <c r="V107" s="90">
        <v>1</v>
      </c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  <c r="AU107" s="90"/>
      <c r="AV107" s="90"/>
      <c r="AW107" s="90"/>
      <c r="AX107" s="90"/>
      <c r="AY107" s="90"/>
      <c r="AZ107" s="90"/>
      <c r="BA107" s="90"/>
      <c r="BB107" s="90"/>
      <c r="BC107" s="90"/>
      <c r="BD107" s="90"/>
    </row>
    <row r="108" spans="2:56" ht="19.95" customHeight="1">
      <c r="B108" s="1431" t="s">
        <v>351</v>
      </c>
      <c r="C108" s="73" t="s">
        <v>356</v>
      </c>
      <c r="D108" s="74">
        <f>SUM(E108:BD108)</f>
        <v>13</v>
      </c>
      <c r="E108" s="74"/>
      <c r="F108" s="74">
        <v>1</v>
      </c>
      <c r="G108" s="74">
        <v>1</v>
      </c>
      <c r="H108" s="74"/>
      <c r="I108" s="74">
        <v>1</v>
      </c>
      <c r="J108" s="74"/>
      <c r="K108" s="74"/>
      <c r="L108" s="74"/>
      <c r="M108" s="74"/>
      <c r="N108" s="74"/>
      <c r="O108" s="74">
        <v>3</v>
      </c>
      <c r="P108" s="74"/>
      <c r="Q108" s="74">
        <v>2</v>
      </c>
      <c r="R108" s="74"/>
      <c r="S108" s="86"/>
      <c r="T108" s="86">
        <v>2</v>
      </c>
      <c r="U108" s="86">
        <v>1</v>
      </c>
      <c r="V108" s="86">
        <v>2</v>
      </c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</row>
    <row r="109" spans="2:56" ht="19.95" customHeight="1" thickBot="1">
      <c r="B109" s="1429"/>
      <c r="C109" s="70" t="s">
        <v>357</v>
      </c>
      <c r="D109" s="68">
        <f>SUM(E109:BD109)</f>
        <v>3</v>
      </c>
      <c r="E109" s="68">
        <v>1</v>
      </c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>
        <v>1</v>
      </c>
      <c r="Q109" s="68"/>
      <c r="R109" s="68"/>
      <c r="S109" s="90"/>
      <c r="T109" s="90"/>
      <c r="U109" s="90"/>
      <c r="V109" s="90">
        <v>1</v>
      </c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  <c r="AV109" s="90"/>
      <c r="AW109" s="90"/>
      <c r="AX109" s="90"/>
      <c r="AY109" s="90"/>
      <c r="AZ109" s="90"/>
      <c r="BA109" s="90"/>
      <c r="BB109" s="90"/>
      <c r="BC109" s="90"/>
      <c r="BD109" s="90"/>
    </row>
    <row r="110" spans="2:56" s="24" customFormat="1" ht="19.95" customHeight="1" thickTop="1">
      <c r="B110" s="1432" t="s">
        <v>359</v>
      </c>
      <c r="C110" s="1433"/>
      <c r="D110" s="141">
        <f>SUM(E110:U110)</f>
        <v>32</v>
      </c>
      <c r="E110" s="141">
        <f>SUM(E106:E109)</f>
        <v>2</v>
      </c>
      <c r="F110" s="141">
        <f>SUM(F106:F109)</f>
        <v>2</v>
      </c>
      <c r="G110" s="141">
        <f>SUM(G106:G109)</f>
        <v>2</v>
      </c>
      <c r="H110" s="259">
        <f>SUM(H106:H109)</f>
        <v>0</v>
      </c>
      <c r="I110" s="141">
        <f t="shared" ref="I110:AA110" si="37">SUM(I106:I109)</f>
        <v>3</v>
      </c>
      <c r="J110" s="141">
        <f t="shared" si="37"/>
        <v>0</v>
      </c>
      <c r="K110" s="141">
        <f t="shared" si="37"/>
        <v>0</v>
      </c>
      <c r="L110" s="141">
        <f t="shared" si="37"/>
        <v>0</v>
      </c>
      <c r="M110" s="141">
        <f t="shared" si="37"/>
        <v>0</v>
      </c>
      <c r="N110" s="141">
        <f t="shared" si="37"/>
        <v>0</v>
      </c>
      <c r="O110" s="141">
        <f t="shared" si="37"/>
        <v>5</v>
      </c>
      <c r="P110" s="141">
        <f t="shared" si="37"/>
        <v>4</v>
      </c>
      <c r="Q110" s="141">
        <f t="shared" si="37"/>
        <v>6</v>
      </c>
      <c r="R110" s="141">
        <f t="shared" si="37"/>
        <v>0</v>
      </c>
      <c r="S110" s="96">
        <f t="shared" si="37"/>
        <v>0</v>
      </c>
      <c r="T110" s="96">
        <f t="shared" si="37"/>
        <v>7</v>
      </c>
      <c r="U110" s="173">
        <f t="shared" si="37"/>
        <v>1</v>
      </c>
      <c r="V110" s="173">
        <f t="shared" si="37"/>
        <v>8</v>
      </c>
      <c r="W110" s="96">
        <f t="shared" si="37"/>
        <v>0</v>
      </c>
      <c r="X110" s="96">
        <f t="shared" si="37"/>
        <v>0</v>
      </c>
      <c r="Y110" s="96">
        <f t="shared" si="37"/>
        <v>3</v>
      </c>
      <c r="Z110" s="96">
        <f t="shared" si="37"/>
        <v>0</v>
      </c>
      <c r="AA110" s="96">
        <f t="shared" si="37"/>
        <v>0</v>
      </c>
      <c r="AB110" s="96">
        <f t="shared" ref="AB110:BD110" si="38">SUM(AB106:AB109)</f>
        <v>0</v>
      </c>
      <c r="AC110" s="96">
        <f t="shared" si="38"/>
        <v>0</v>
      </c>
      <c r="AD110" s="96">
        <f t="shared" si="38"/>
        <v>0</v>
      </c>
      <c r="AE110" s="96">
        <f t="shared" si="38"/>
        <v>0</v>
      </c>
      <c r="AF110" s="96">
        <f t="shared" si="38"/>
        <v>0</v>
      </c>
      <c r="AG110" s="96">
        <f t="shared" si="38"/>
        <v>0</v>
      </c>
      <c r="AH110" s="96">
        <f t="shared" si="38"/>
        <v>0</v>
      </c>
      <c r="AI110" s="96">
        <f t="shared" si="38"/>
        <v>0</v>
      </c>
      <c r="AJ110" s="96">
        <f t="shared" si="38"/>
        <v>0</v>
      </c>
      <c r="AK110" s="96">
        <f t="shared" si="38"/>
        <v>0</v>
      </c>
      <c r="AL110" s="96">
        <f t="shared" si="38"/>
        <v>0</v>
      </c>
      <c r="AM110" s="96">
        <f t="shared" si="38"/>
        <v>0</v>
      </c>
      <c r="AN110" s="96">
        <f t="shared" si="38"/>
        <v>0</v>
      </c>
      <c r="AO110" s="96">
        <f t="shared" si="38"/>
        <v>0</v>
      </c>
      <c r="AP110" s="96">
        <f t="shared" si="38"/>
        <v>0</v>
      </c>
      <c r="AQ110" s="96">
        <f t="shared" si="38"/>
        <v>0</v>
      </c>
      <c r="AR110" s="96">
        <f t="shared" si="38"/>
        <v>0</v>
      </c>
      <c r="AS110" s="96">
        <f t="shared" si="38"/>
        <v>0</v>
      </c>
      <c r="AT110" s="96">
        <f t="shared" si="38"/>
        <v>0</v>
      </c>
      <c r="AU110" s="96">
        <f t="shared" si="38"/>
        <v>0</v>
      </c>
      <c r="AV110" s="96">
        <f t="shared" si="38"/>
        <v>0</v>
      </c>
      <c r="AW110" s="96">
        <f t="shared" si="38"/>
        <v>0</v>
      </c>
      <c r="AX110" s="96">
        <f t="shared" si="38"/>
        <v>0</v>
      </c>
      <c r="AY110" s="96">
        <f t="shared" si="38"/>
        <v>0</v>
      </c>
      <c r="AZ110" s="96">
        <f t="shared" si="38"/>
        <v>0</v>
      </c>
      <c r="BA110" s="96">
        <f t="shared" si="38"/>
        <v>0</v>
      </c>
      <c r="BB110" s="96">
        <f t="shared" si="38"/>
        <v>0</v>
      </c>
      <c r="BC110" s="96">
        <f t="shared" si="38"/>
        <v>0</v>
      </c>
      <c r="BD110" s="96">
        <f t="shared" si="38"/>
        <v>0</v>
      </c>
    </row>
  </sheetData>
  <mergeCells count="52">
    <mergeCell ref="M103:P103"/>
    <mergeCell ref="B105:C105"/>
    <mergeCell ref="B106:B107"/>
    <mergeCell ref="B108:B109"/>
    <mergeCell ref="B110:C110"/>
    <mergeCell ref="B93:C93"/>
    <mergeCell ref="B98:C98"/>
    <mergeCell ref="B101:C101"/>
    <mergeCell ref="B99:C99"/>
    <mergeCell ref="B74:B76"/>
    <mergeCell ref="B77:B79"/>
    <mergeCell ref="B81:C81"/>
    <mergeCell ref="B84:C84"/>
    <mergeCell ref="B85:B87"/>
    <mergeCell ref="B88:B90"/>
    <mergeCell ref="B92:C92"/>
    <mergeCell ref="B100:C100"/>
    <mergeCell ref="B15:C15"/>
    <mergeCell ref="B5:B8"/>
    <mergeCell ref="B9:B11"/>
    <mergeCell ref="B12:B14"/>
    <mergeCell ref="B31:C31"/>
    <mergeCell ref="B28:C28"/>
    <mergeCell ref="B19:D19"/>
    <mergeCell ref="B53:D57"/>
    <mergeCell ref="B25:C25"/>
    <mergeCell ref="B73:C73"/>
    <mergeCell ref="B21:C21"/>
    <mergeCell ref="B22:C22"/>
    <mergeCell ref="B24:C24"/>
    <mergeCell ref="B41:C41"/>
    <mergeCell ref="B49:D52"/>
    <mergeCell ref="B62:C62"/>
    <mergeCell ref="B63:B65"/>
    <mergeCell ref="B66:B68"/>
    <mergeCell ref="B70:C70"/>
    <mergeCell ref="Q103:U103"/>
    <mergeCell ref="B3:D3"/>
    <mergeCell ref="B47:D47"/>
    <mergeCell ref="B60:D60"/>
    <mergeCell ref="B42:C42"/>
    <mergeCell ref="B43:C43"/>
    <mergeCell ref="B44:C44"/>
    <mergeCell ref="B23:C23"/>
    <mergeCell ref="B36:C36"/>
    <mergeCell ref="B37:C37"/>
    <mergeCell ref="B38:C38"/>
    <mergeCell ref="B29:C29"/>
    <mergeCell ref="B30:C30"/>
    <mergeCell ref="B32:C32"/>
    <mergeCell ref="B35:C35"/>
    <mergeCell ref="B4:C4"/>
  </mergeCells>
  <phoneticPr fontId="161" type="noConversion"/>
  <conditionalFormatting sqref="E8:BD8 E11:BD11">
    <cfRule type="cellIs" dxfId="40" priority="27" operator="greaterThan">
      <formula>0</formula>
    </cfRule>
  </conditionalFormatting>
  <conditionalFormatting sqref="E14:BD14">
    <cfRule type="cellIs" dxfId="39" priority="23" operator="greaterThan">
      <formula>0</formula>
    </cfRule>
  </conditionalFormatting>
  <conditionalFormatting sqref="C40 A42:C44 A36:C38 BI22:XFD22 BH21 E42:XFD44 I22:BG22 I23:XFD24 A22:H24 A99:B100 D99:XFD100 E36:XFD38">
    <cfRule type="cellIs" dxfId="38" priority="22" operator="equal">
      <formula>0</formula>
    </cfRule>
  </conditionalFormatting>
  <conditionalFormatting sqref="A74:XFD80 A106:XFD109">
    <cfRule type="cellIs" dxfId="37" priority="21" operator="equal">
      <formula>0</formula>
    </cfRule>
  </conditionalFormatting>
  <conditionalFormatting sqref="D36:D38">
    <cfRule type="cellIs" dxfId="36" priority="19" operator="equal">
      <formula>0</formula>
    </cfRule>
  </conditionalFormatting>
  <conditionalFormatting sqref="D42:D44">
    <cfRule type="cellIs" dxfId="35" priority="18" operator="equal">
      <formula>0</formula>
    </cfRule>
  </conditionalFormatting>
  <conditionalFormatting sqref="A81:XFD81 A110:XFD110 A5:XFD15 A25:XFD25 A32:XFD32">
    <cfRule type="cellIs" dxfId="34" priority="17" operator="equal">
      <formula>0</formula>
    </cfRule>
  </conditionalFormatting>
  <conditionalFormatting sqref="A29:XFD31">
    <cfRule type="cellIs" dxfId="33" priority="16" operator="equal">
      <formula>0</formula>
    </cfRule>
  </conditionalFormatting>
  <conditionalFormatting sqref="BE85:XFD91 A85:C91">
    <cfRule type="cellIs" dxfId="32" priority="13" operator="equal">
      <formula>0</formula>
    </cfRule>
  </conditionalFormatting>
  <conditionalFormatting sqref="A92:XFD93">
    <cfRule type="cellIs" dxfId="31" priority="12" operator="equal">
      <formula>0</formula>
    </cfRule>
  </conditionalFormatting>
  <conditionalFormatting sqref="A63:D69 BE63:XFD69">
    <cfRule type="cellIs" dxfId="30" priority="11" operator="equal">
      <formula>0</formula>
    </cfRule>
  </conditionalFormatting>
  <conditionalFormatting sqref="A70:D70 BE70:XFD70">
    <cfRule type="cellIs" dxfId="29" priority="10" operator="equal">
      <formula>0</formula>
    </cfRule>
  </conditionalFormatting>
  <conditionalFormatting sqref="E63:BD69">
    <cfRule type="cellIs" dxfId="28" priority="9" operator="equal">
      <formula>0</formula>
    </cfRule>
  </conditionalFormatting>
  <conditionalFormatting sqref="E70:BD70">
    <cfRule type="cellIs" dxfId="27" priority="8" operator="equal">
      <formula>0</formula>
    </cfRule>
  </conditionalFormatting>
  <conditionalFormatting sqref="E85:BD91">
    <cfRule type="cellIs" dxfId="26" priority="7" operator="equal">
      <formula>0</formula>
    </cfRule>
  </conditionalFormatting>
  <conditionalFormatting sqref="D85:D91">
    <cfRule type="cellIs" dxfId="25" priority="6" operator="equal">
      <formula>0</formula>
    </cfRule>
  </conditionalFormatting>
  <conditionalFormatting sqref="A101:XFD101">
    <cfRule type="cellIs" dxfId="24" priority="1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D71"/>
  <sheetViews>
    <sheetView showGridLines="0" zoomScale="85" zoomScaleNormal="85" workbookViewId="0">
      <selection activeCell="R41" sqref="R41"/>
    </sheetView>
  </sheetViews>
  <sheetFormatPr defaultRowHeight="17.399999999999999"/>
  <cols>
    <col min="28" max="28" width="8.796875" style="222"/>
    <col min="29" max="29" width="26.09765625" style="47" bestFit="1" customWidth="1"/>
    <col min="30" max="30" width="12.69921875" style="47" customWidth="1"/>
    <col min="31" max="47" width="8.796875" style="47"/>
  </cols>
  <sheetData>
    <row r="1" spans="2:82">
      <c r="B1" s="206"/>
      <c r="N1" s="120"/>
      <c r="AE1" s="156"/>
      <c r="AF1" s="156"/>
      <c r="AG1" s="156"/>
      <c r="AH1" s="156" t="s">
        <v>376</v>
      </c>
      <c r="AI1" s="156"/>
      <c r="AJ1" s="156"/>
      <c r="AK1" s="156"/>
      <c r="AL1" s="156"/>
      <c r="AM1" s="156" t="s">
        <v>456</v>
      </c>
      <c r="AN1" s="156"/>
      <c r="AO1" s="156"/>
      <c r="AP1" s="156"/>
      <c r="AQ1" s="156"/>
      <c r="AR1" s="156"/>
      <c r="AS1" s="156"/>
      <c r="AT1" s="156"/>
      <c r="AU1" s="156" t="s">
        <v>457</v>
      </c>
      <c r="AV1" s="156" t="s">
        <v>455</v>
      </c>
      <c r="AW1" s="156"/>
      <c r="AX1" s="156"/>
      <c r="AY1" s="156"/>
      <c r="AZ1" s="156" t="s">
        <v>471</v>
      </c>
      <c r="BA1" s="156"/>
      <c r="BB1" s="156"/>
      <c r="BC1" s="156"/>
      <c r="BD1" s="156"/>
      <c r="BE1" s="156"/>
      <c r="BF1" s="156"/>
      <c r="BG1" s="156"/>
      <c r="BH1" s="156" t="s">
        <v>458</v>
      </c>
      <c r="BI1" s="156"/>
      <c r="BJ1" s="156"/>
      <c r="BK1" s="156"/>
      <c r="BL1" s="156"/>
      <c r="BM1" s="156"/>
      <c r="BN1" s="156"/>
      <c r="BO1" s="156"/>
      <c r="BP1" s="156"/>
      <c r="BQ1" s="156" t="s">
        <v>459</v>
      </c>
      <c r="BR1" s="156" t="s">
        <v>460</v>
      </c>
      <c r="BS1" s="156"/>
      <c r="BT1" s="156"/>
      <c r="BU1" s="156"/>
      <c r="BV1" s="156"/>
      <c r="BW1" s="156"/>
      <c r="BX1" s="156"/>
      <c r="BY1" s="156"/>
      <c r="BZ1" s="156"/>
      <c r="CA1" s="156"/>
      <c r="CB1" s="156"/>
      <c r="CC1" s="156" t="s">
        <v>461</v>
      </c>
      <c r="CD1" s="156"/>
    </row>
    <row r="2" spans="2:82">
      <c r="AC2" s="120" t="s">
        <v>433</v>
      </c>
      <c r="AD2" s="120"/>
    </row>
    <row r="3" spans="2:82" ht="18" thickBot="1">
      <c r="AB3" s="24" t="s">
        <v>564</v>
      </c>
      <c r="AC3" s="112" t="s">
        <v>430</v>
      </c>
      <c r="AD3" s="124" t="s">
        <v>432</v>
      </c>
      <c r="AE3" s="112">
        <v>1</v>
      </c>
      <c r="AF3" s="113">
        <v>2</v>
      </c>
      <c r="AG3" s="113">
        <v>3</v>
      </c>
      <c r="AH3" s="113">
        <v>4</v>
      </c>
      <c r="AI3" s="113">
        <v>5</v>
      </c>
      <c r="AJ3" s="113">
        <v>6</v>
      </c>
      <c r="AK3" s="113">
        <v>7</v>
      </c>
      <c r="AL3" s="113">
        <v>8</v>
      </c>
      <c r="AM3" s="113">
        <v>9</v>
      </c>
      <c r="AN3" s="113">
        <v>10</v>
      </c>
      <c r="AO3" s="113">
        <v>11</v>
      </c>
      <c r="AP3" s="113">
        <v>12</v>
      </c>
      <c r="AQ3" s="113">
        <v>13</v>
      </c>
      <c r="AR3" s="113">
        <v>14</v>
      </c>
      <c r="AS3" s="113">
        <v>15</v>
      </c>
      <c r="AT3" s="113">
        <v>16</v>
      </c>
      <c r="AU3" s="114">
        <v>17</v>
      </c>
      <c r="AV3" s="114">
        <v>18</v>
      </c>
      <c r="AW3" s="114">
        <v>19</v>
      </c>
      <c r="AX3" s="114">
        <v>20</v>
      </c>
      <c r="AY3" s="114">
        <v>21</v>
      </c>
      <c r="AZ3" s="114">
        <v>22</v>
      </c>
      <c r="BA3" s="114">
        <v>23</v>
      </c>
      <c r="BB3" s="114">
        <v>24</v>
      </c>
      <c r="BC3" s="114">
        <v>25</v>
      </c>
      <c r="BD3" s="114">
        <v>26</v>
      </c>
      <c r="BE3" s="114">
        <v>27</v>
      </c>
      <c r="BF3" s="114">
        <v>28</v>
      </c>
      <c r="BG3" s="114">
        <v>29</v>
      </c>
      <c r="BH3" s="114">
        <v>30</v>
      </c>
      <c r="BI3" s="114">
        <v>31</v>
      </c>
      <c r="BJ3" s="114">
        <v>32</v>
      </c>
      <c r="BK3" s="114">
        <v>33</v>
      </c>
      <c r="BL3" s="114">
        <v>34</v>
      </c>
      <c r="BM3" s="114">
        <v>35</v>
      </c>
      <c r="BN3" s="114">
        <v>36</v>
      </c>
      <c r="BO3" s="114">
        <v>37</v>
      </c>
      <c r="BP3" s="114">
        <v>38</v>
      </c>
      <c r="BQ3" s="114">
        <v>39</v>
      </c>
      <c r="BR3" s="114">
        <v>40</v>
      </c>
      <c r="BS3" s="114">
        <v>41</v>
      </c>
      <c r="BT3" s="114">
        <v>42</v>
      </c>
      <c r="BU3" s="114">
        <v>43</v>
      </c>
      <c r="BV3" s="114">
        <v>44</v>
      </c>
      <c r="BW3" s="114">
        <v>45</v>
      </c>
      <c r="BX3" s="114">
        <v>46</v>
      </c>
      <c r="BY3" s="114">
        <v>47</v>
      </c>
      <c r="BZ3" s="114">
        <v>48</v>
      </c>
      <c r="CA3" s="114">
        <v>49</v>
      </c>
      <c r="CB3" s="114">
        <v>50</v>
      </c>
      <c r="CC3" s="114">
        <v>51</v>
      </c>
      <c r="CD3" s="114">
        <v>52</v>
      </c>
    </row>
    <row r="4" spans="2:82" ht="18" thickTop="1">
      <c r="AB4" s="240">
        <f>AD4/$AD$12</f>
        <v>1.1627906976744186E-2</v>
      </c>
      <c r="AC4" s="129">
        <v>14</v>
      </c>
      <c r="AD4" s="126">
        <f t="shared" ref="AD4:AD11" si="0">SUM(AE4:CD4)</f>
        <v>3</v>
      </c>
      <c r="AE4" s="121">
        <f>COUNTIFS(시험용!$B:$B,Graph!AE$3,시험용!$CB:$CB,Graph!$AC4)</f>
        <v>0</v>
      </c>
      <c r="AF4" s="115">
        <f>COUNTIFS(시험용!$B:$B,Graph!AF$3,시험용!$CB:$CB,Graph!$AC4)</f>
        <v>0</v>
      </c>
      <c r="AG4" s="115">
        <f>COUNTIFS(시험용!$B:$B,Graph!AG$3,시험용!$CB:$CB,Graph!$AC4)</f>
        <v>0</v>
      </c>
      <c r="AH4" s="115">
        <f>COUNTIFS(시험용!$B:$B,Graph!AH$3,시험용!$CB:$CB,Graph!$AC4)</f>
        <v>1</v>
      </c>
      <c r="AI4" s="115">
        <f>COUNTIFS(시험용!$B:$B,Graph!AI$3,시험용!$CB:$CB,Graph!$AC4)</f>
        <v>0</v>
      </c>
      <c r="AJ4" s="115">
        <f>COUNTIFS(시험용!$B:$B,Graph!AJ$3,시험용!$CB:$CB,Graph!$AC4)</f>
        <v>0</v>
      </c>
      <c r="AK4" s="115">
        <f>COUNTIFS(시험용!$B:$B,Graph!AK$3,시험용!$CB:$CB,Graph!$AC4)</f>
        <v>0</v>
      </c>
      <c r="AL4" s="115">
        <f>COUNTIFS(시험용!$B:$B,Graph!AL$3,시험용!$CB:$CB,Graph!$AC4)</f>
        <v>0</v>
      </c>
      <c r="AM4" s="115">
        <f>COUNTIFS(시험용!$B:$B,Graph!AM$3,시험용!$CB:$CB,Graph!$AC4)</f>
        <v>1</v>
      </c>
      <c r="AN4" s="115">
        <f>COUNTIFS(시험용!$B:$B,Graph!AN$3,시험용!$CB:$CB,Graph!$AC4)</f>
        <v>0</v>
      </c>
      <c r="AO4" s="115">
        <f>COUNTIFS(시험용!$B:$B,Graph!AO$3,시험용!$CB:$CB,Graph!$AC4)</f>
        <v>0</v>
      </c>
      <c r="AP4" s="115">
        <f>COUNTIFS(시험용!$B:$B,Graph!AP$3,시험용!$CB:$CB,Graph!$AC4)</f>
        <v>0</v>
      </c>
      <c r="AQ4" s="115">
        <f>COUNTIFS(시험용!$B:$B,Graph!AQ$3,시험용!$CB:$CB,Graph!$AC4)</f>
        <v>1</v>
      </c>
      <c r="AR4" s="115">
        <f>COUNTIFS(시험용!$B:$B,Graph!AR$3,시험용!$CB:$CB,Graph!$AC4)</f>
        <v>0</v>
      </c>
      <c r="AS4" s="115">
        <f>COUNTIFS(시험용!$B:$B,Graph!AS$3,시험용!$CB:$CB,Graph!$AC4)</f>
        <v>0</v>
      </c>
      <c r="AT4" s="115">
        <f>COUNTIFS(시험용!$B:$B,Graph!AT$3,시험용!$CB:$CB,Graph!$AC4)</f>
        <v>0</v>
      </c>
      <c r="AU4" s="116">
        <f>COUNTIFS(시험용!$B:$B,Graph!AU$3,시험용!$CB:$CB,Graph!$AC4)</f>
        <v>0</v>
      </c>
      <c r="AV4" s="116">
        <f>COUNTIFS(시험용!$B:$B,Graph!AV$3,시험용!$CB:$CB,Graph!$AC4)</f>
        <v>0</v>
      </c>
      <c r="AW4" s="116">
        <f>COUNTIFS(시험용!$B:$B,Graph!AW$3,시험용!$CB:$CB,Graph!$AC4)</f>
        <v>0</v>
      </c>
      <c r="AX4" s="116">
        <f>COUNTIFS(시험용!$B:$B,Graph!AX$3,시험용!$CB:$CB,Graph!$AC4)</f>
        <v>0</v>
      </c>
      <c r="AY4" s="116">
        <f>COUNTIFS(시험용!$B:$B,Graph!AY$3,시험용!$CB:$CB,Graph!$AC4)</f>
        <v>0</v>
      </c>
      <c r="AZ4" s="116">
        <f>COUNTIFS(시험용!$B:$B,Graph!AZ$3,시험용!$CB:$CB,Graph!$AC4)</f>
        <v>0</v>
      </c>
      <c r="BA4" s="116">
        <f>COUNTIFS(시험용!$B:$B,Graph!BA$3,시험용!$CB:$CB,Graph!$AC4)</f>
        <v>0</v>
      </c>
      <c r="BB4" s="116">
        <f>COUNTIFS(시험용!$B:$B,Graph!BB$3,시험용!$CB:$CB,Graph!$AC4)</f>
        <v>0</v>
      </c>
      <c r="BC4" s="116">
        <f>COUNTIFS(시험용!$B:$B,Graph!BC$3,시험용!$CB:$CB,Graph!$AC4)</f>
        <v>0</v>
      </c>
      <c r="BD4" s="116">
        <f>COUNTIFS(시험용!$B:$B,Graph!BD$3,시험용!$CB:$CB,Graph!$AC4)</f>
        <v>0</v>
      </c>
      <c r="BE4" s="116">
        <f>COUNTIFS(시험용!$B:$B,Graph!BE$3,시험용!$CB:$CB,Graph!$AC4)</f>
        <v>0</v>
      </c>
      <c r="BF4" s="116">
        <f>COUNTIFS(시험용!$B:$B,Graph!BF$3,시험용!$CB:$CB,Graph!$AC4)</f>
        <v>0</v>
      </c>
      <c r="BG4" s="116">
        <f>COUNTIFS(시험용!$B:$B,Graph!BG$3,시험용!$CB:$CB,Graph!$AC4)</f>
        <v>0</v>
      </c>
      <c r="BH4" s="116">
        <f>COUNTIFS(시험용!$B:$B,Graph!BH$3,시험용!$CB:$CB,Graph!$AC4)</f>
        <v>0</v>
      </c>
      <c r="BI4" s="116">
        <f>COUNTIFS(시험용!$B:$B,Graph!BI$3,시험용!$CB:$CB,Graph!$AC4)</f>
        <v>0</v>
      </c>
      <c r="BJ4" s="116">
        <f>COUNTIFS(시험용!$B:$B,Graph!BJ$3,시험용!$CB:$CB,Graph!$AC4)</f>
        <v>0</v>
      </c>
      <c r="BK4" s="116">
        <f>COUNTIFS(시험용!$B:$B,Graph!BK$3,시험용!$CB:$CB,Graph!$AC4)</f>
        <v>0</v>
      </c>
      <c r="BL4" s="116">
        <f>COUNTIFS(시험용!$B:$B,Graph!BL$3,시험용!$CB:$CB,Graph!$AC4)</f>
        <v>0</v>
      </c>
      <c r="BM4" s="116">
        <f>COUNTIFS(시험용!$B:$B,Graph!BM$3,시험용!$CB:$CB,Graph!$AC4)</f>
        <v>0</v>
      </c>
      <c r="BN4" s="116">
        <f>COUNTIFS(시험용!$B:$B,Graph!BN$3,시험용!$CB:$CB,Graph!$AC4)</f>
        <v>0</v>
      </c>
      <c r="BO4" s="116">
        <f>COUNTIFS(시험용!$B:$B,Graph!BO$3,시험용!$CB:$CB,Graph!$AC4)</f>
        <v>0</v>
      </c>
      <c r="BP4" s="116">
        <f>COUNTIFS(시험용!$B:$B,Graph!BP$3,시험용!$CB:$CB,Graph!$AC4)</f>
        <v>0</v>
      </c>
      <c r="BQ4" s="116">
        <f>COUNTIFS(시험용!$B:$B,Graph!BQ$3,시험용!$CB:$CB,Graph!$AC4)</f>
        <v>0</v>
      </c>
      <c r="BR4" s="116">
        <f>COUNTIFS(시험용!$B:$B,Graph!BR$3,시험용!$CB:$CB,Graph!$AC4)</f>
        <v>0</v>
      </c>
      <c r="BS4" s="116">
        <f>COUNTIFS(시험용!$B:$B,Graph!BS$3,시험용!$CB:$CB,Graph!$AC4)</f>
        <v>0</v>
      </c>
      <c r="BT4" s="116">
        <f>COUNTIFS(시험용!$B:$B,Graph!BT$3,시험용!$CB:$CB,Graph!$AC4)</f>
        <v>0</v>
      </c>
      <c r="BU4" s="116">
        <f>COUNTIFS(시험용!$B:$B,Graph!BU$3,시험용!$CB:$CB,Graph!$AC4)</f>
        <v>0</v>
      </c>
      <c r="BV4" s="116">
        <f>COUNTIFS(시험용!$B:$B,Graph!BV$3,시험용!$CB:$CB,Graph!$AC4)</f>
        <v>0</v>
      </c>
      <c r="BW4" s="116">
        <f>COUNTIFS(시험용!$B:$B,Graph!BW$3,시험용!$CB:$CB,Graph!$AC4)</f>
        <v>0</v>
      </c>
      <c r="BX4" s="116">
        <f>COUNTIFS(시험용!$B:$B,Graph!BX$3,시험용!$CB:$CB,Graph!$AC4)</f>
        <v>0</v>
      </c>
      <c r="BY4" s="116">
        <f>COUNTIFS(시험용!$B:$B,Graph!BY$3,시험용!$CB:$CB,Graph!$AC4)</f>
        <v>0</v>
      </c>
      <c r="BZ4" s="116">
        <f>COUNTIFS(시험용!$B:$B,Graph!BZ$3,시험용!$CB:$CB,Graph!$AC4)</f>
        <v>0</v>
      </c>
      <c r="CA4" s="116">
        <f>COUNTIFS(시험용!$B:$B,Graph!CA$3,시험용!$CB:$CB,Graph!$AC4)</f>
        <v>0</v>
      </c>
      <c r="CB4" s="116">
        <f>COUNTIFS(시험용!$B:$B,Graph!CB$3,시험용!$CB:$CB,Graph!$AC4)</f>
        <v>0</v>
      </c>
      <c r="CC4" s="116">
        <f>COUNTIFS(시험용!$B:$B,Graph!CC$3,시험용!$CB:$CB,Graph!$AC4)</f>
        <v>0</v>
      </c>
      <c r="CD4" s="116">
        <f>COUNTIFS(시험용!$B:$B,Graph!CD$3,시험용!$CB:$CB,Graph!$AC4)</f>
        <v>0</v>
      </c>
    </row>
    <row r="5" spans="2:82">
      <c r="AB5" s="240">
        <f t="shared" ref="AB5:AB11" si="1">AD5/$AD$12</f>
        <v>6.2015503875968991E-2</v>
      </c>
      <c r="AC5" s="130">
        <v>15</v>
      </c>
      <c r="AD5" s="127">
        <f t="shared" si="0"/>
        <v>16</v>
      </c>
      <c r="AE5" s="122">
        <f>COUNTIFS(시험용!$B:$B,Graph!AE$3,시험용!$CB:$CB,Graph!$AC5)</f>
        <v>1</v>
      </c>
      <c r="AF5" s="110">
        <f>COUNTIFS(시험용!$B:$B,Graph!AF$3,시험용!$CB:$CB,Graph!$AC5)</f>
        <v>0</v>
      </c>
      <c r="AG5" s="110">
        <f>COUNTIFS(시험용!$B:$B,Graph!AG$3,시험용!$CB:$CB,Graph!$AC5)</f>
        <v>0</v>
      </c>
      <c r="AH5" s="110">
        <f>COUNTIFS(시험용!$B:$B,Graph!AH$3,시험용!$CB:$CB,Graph!$AC5)</f>
        <v>1</v>
      </c>
      <c r="AI5" s="110">
        <f>COUNTIFS(시험용!$B:$B,Graph!AI$3,시험용!$CB:$CB,Graph!$AC5)</f>
        <v>1</v>
      </c>
      <c r="AJ5" s="110">
        <f>COUNTIFS(시험용!$B:$B,Graph!AJ$3,시험용!$CB:$CB,Graph!$AC5)</f>
        <v>0</v>
      </c>
      <c r="AK5" s="110">
        <f>COUNTIFS(시험용!$B:$B,Graph!AK$3,시험용!$CB:$CB,Graph!$AC5)</f>
        <v>0</v>
      </c>
      <c r="AL5" s="110">
        <f>COUNTIFS(시험용!$B:$B,Graph!AL$3,시험용!$CB:$CB,Graph!$AC5)</f>
        <v>1</v>
      </c>
      <c r="AM5" s="110">
        <f>COUNTIFS(시험용!$B:$B,Graph!AM$3,시험용!$CB:$CB,Graph!$AC5)</f>
        <v>1</v>
      </c>
      <c r="AN5" s="110">
        <f>COUNTIFS(시험용!$B:$B,Graph!AN$3,시험용!$CB:$CB,Graph!$AC5)</f>
        <v>0</v>
      </c>
      <c r="AO5" s="110">
        <f>COUNTIFS(시험용!$B:$B,Graph!AO$3,시험용!$CB:$CB,Graph!$AC5)</f>
        <v>0</v>
      </c>
      <c r="AP5" s="110">
        <f>COUNTIFS(시험용!$B:$B,Graph!AP$3,시험용!$CB:$CB,Graph!$AC5)</f>
        <v>2</v>
      </c>
      <c r="AQ5" s="110">
        <f>COUNTIFS(시험용!$B:$B,Graph!AQ$3,시험용!$CB:$CB,Graph!$AC5)</f>
        <v>6</v>
      </c>
      <c r="AR5" s="110">
        <f>COUNTIFS(시험용!$B:$B,Graph!AR$3,시험용!$CB:$CB,Graph!$AC5)</f>
        <v>0</v>
      </c>
      <c r="AS5" s="110">
        <f>COUNTIFS(시험용!$B:$B,Graph!AS$3,시험용!$CB:$CB,Graph!$AC5)</f>
        <v>1</v>
      </c>
      <c r="AT5" s="110">
        <f>COUNTIFS(시험용!$B:$B,Graph!AT$3,시험용!$CB:$CB,Graph!$AC5)</f>
        <v>0</v>
      </c>
      <c r="AU5" s="111">
        <f>COUNTIFS(시험용!$B:$B,Graph!AU$3,시험용!$CB:$CB,Graph!$AC5)</f>
        <v>0</v>
      </c>
      <c r="AV5" s="111">
        <f>COUNTIFS(시험용!$B:$B,Graph!AV$3,시험용!$CB:$CB,Graph!$AC5)</f>
        <v>1</v>
      </c>
      <c r="AW5" s="111">
        <f>COUNTIFS(시험용!$B:$B,Graph!AW$3,시험용!$CB:$CB,Graph!$AC5)</f>
        <v>0</v>
      </c>
      <c r="AX5" s="111">
        <f>COUNTIFS(시험용!$B:$B,Graph!AX$3,시험용!$CB:$CB,Graph!$AC5)</f>
        <v>0</v>
      </c>
      <c r="AY5" s="111">
        <f>COUNTIFS(시험용!$B:$B,Graph!AY$3,시험용!$CB:$CB,Graph!$AC5)</f>
        <v>0</v>
      </c>
      <c r="AZ5" s="111">
        <f>COUNTIFS(시험용!$B:$B,Graph!AZ$3,시험용!$CB:$CB,Graph!$AC5)</f>
        <v>0</v>
      </c>
      <c r="BA5" s="111">
        <f>COUNTIFS(시험용!$B:$B,Graph!BA$3,시험용!$CB:$CB,Graph!$AC5)</f>
        <v>1</v>
      </c>
      <c r="BB5" s="111">
        <f>COUNTIFS(시험용!$B:$B,Graph!BB$3,시험용!$CB:$CB,Graph!$AC5)</f>
        <v>0</v>
      </c>
      <c r="BC5" s="111">
        <f>COUNTIFS(시험용!$B:$B,Graph!BC$3,시험용!$CB:$CB,Graph!$AC5)</f>
        <v>0</v>
      </c>
      <c r="BD5" s="111">
        <f>COUNTIFS(시험용!$B:$B,Graph!BD$3,시험용!$CB:$CB,Graph!$AC5)</f>
        <v>0</v>
      </c>
      <c r="BE5" s="111">
        <f>COUNTIFS(시험용!$B:$B,Graph!BE$3,시험용!$CB:$CB,Graph!$AC5)</f>
        <v>0</v>
      </c>
      <c r="BF5" s="111">
        <f>COUNTIFS(시험용!$B:$B,Graph!BF$3,시험용!$CB:$CB,Graph!$AC5)</f>
        <v>0</v>
      </c>
      <c r="BG5" s="111">
        <f>COUNTIFS(시험용!$B:$B,Graph!BG$3,시험용!$CB:$CB,Graph!$AC5)</f>
        <v>0</v>
      </c>
      <c r="BH5" s="111">
        <f>COUNTIFS(시험용!$B:$B,Graph!BH$3,시험용!$CB:$CB,Graph!$AC5)</f>
        <v>0</v>
      </c>
      <c r="BI5" s="111">
        <f>COUNTIFS(시험용!$B:$B,Graph!BI$3,시험용!$CB:$CB,Graph!$AC5)</f>
        <v>0</v>
      </c>
      <c r="BJ5" s="111">
        <f>COUNTIFS(시험용!$B:$B,Graph!BJ$3,시험용!$CB:$CB,Graph!$AC5)</f>
        <v>0</v>
      </c>
      <c r="BK5" s="111">
        <f>COUNTIFS(시험용!$B:$B,Graph!BK$3,시험용!$CB:$CB,Graph!$AC5)</f>
        <v>0</v>
      </c>
      <c r="BL5" s="111">
        <f>COUNTIFS(시험용!$B:$B,Graph!BL$3,시험용!$CB:$CB,Graph!$AC5)</f>
        <v>0</v>
      </c>
      <c r="BM5" s="111">
        <f>COUNTIFS(시험용!$B:$B,Graph!BM$3,시험용!$CB:$CB,Graph!$AC5)</f>
        <v>0</v>
      </c>
      <c r="BN5" s="111">
        <f>COUNTIFS(시험용!$B:$B,Graph!BN$3,시험용!$CB:$CB,Graph!$AC5)</f>
        <v>0</v>
      </c>
      <c r="BO5" s="111">
        <f>COUNTIFS(시험용!$B:$B,Graph!BO$3,시험용!$CB:$CB,Graph!$AC5)</f>
        <v>0</v>
      </c>
      <c r="BP5" s="111">
        <f>COUNTIFS(시험용!$B:$B,Graph!BP$3,시험용!$CB:$CB,Graph!$AC5)</f>
        <v>0</v>
      </c>
      <c r="BQ5" s="111">
        <f>COUNTIFS(시험용!$B:$B,Graph!BQ$3,시험용!$CB:$CB,Graph!$AC5)</f>
        <v>0</v>
      </c>
      <c r="BR5" s="111">
        <f>COUNTIFS(시험용!$B:$B,Graph!BR$3,시험용!$CB:$CB,Graph!$AC5)</f>
        <v>0</v>
      </c>
      <c r="BS5" s="111">
        <f>COUNTIFS(시험용!$B:$B,Graph!BS$3,시험용!$CB:$CB,Graph!$AC5)</f>
        <v>0</v>
      </c>
      <c r="BT5" s="111">
        <f>COUNTIFS(시험용!$B:$B,Graph!BT$3,시험용!$CB:$CB,Graph!$AC5)</f>
        <v>0</v>
      </c>
      <c r="BU5" s="111">
        <f>COUNTIFS(시험용!$B:$B,Graph!BU$3,시험용!$CB:$CB,Graph!$AC5)</f>
        <v>0</v>
      </c>
      <c r="BV5" s="111">
        <f>COUNTIFS(시험용!$B:$B,Graph!BV$3,시험용!$CB:$CB,Graph!$AC5)</f>
        <v>0</v>
      </c>
      <c r="BW5" s="111">
        <f>COUNTIFS(시험용!$B:$B,Graph!BW$3,시험용!$CB:$CB,Graph!$AC5)</f>
        <v>0</v>
      </c>
      <c r="BX5" s="111">
        <f>COUNTIFS(시험용!$B:$B,Graph!BX$3,시험용!$CB:$CB,Graph!$AC5)</f>
        <v>0</v>
      </c>
      <c r="BY5" s="111">
        <f>COUNTIFS(시험용!$B:$B,Graph!BY$3,시험용!$CB:$CB,Graph!$AC5)</f>
        <v>0</v>
      </c>
      <c r="BZ5" s="111">
        <f>COUNTIFS(시험용!$B:$B,Graph!BZ$3,시험용!$CB:$CB,Graph!$AC5)</f>
        <v>0</v>
      </c>
      <c r="CA5" s="111">
        <f>COUNTIFS(시험용!$B:$B,Graph!CA$3,시험용!$CB:$CB,Graph!$AC5)</f>
        <v>0</v>
      </c>
      <c r="CB5" s="111">
        <f>COUNTIFS(시험용!$B:$B,Graph!CB$3,시험용!$CB:$CB,Graph!$AC5)</f>
        <v>0</v>
      </c>
      <c r="CC5" s="111">
        <f>COUNTIFS(시험용!$B:$B,Graph!CC$3,시험용!$CB:$CB,Graph!$AC5)</f>
        <v>0</v>
      </c>
      <c r="CD5" s="111">
        <f>COUNTIFS(시험용!$B:$B,Graph!CD$3,시험용!$CB:$CB,Graph!$AC5)</f>
        <v>0</v>
      </c>
    </row>
    <row r="6" spans="2:82">
      <c r="AB6" s="240">
        <f t="shared" si="1"/>
        <v>0.13178294573643412</v>
      </c>
      <c r="AC6" s="130">
        <v>16</v>
      </c>
      <c r="AD6" s="127">
        <f t="shared" si="0"/>
        <v>34</v>
      </c>
      <c r="AE6" s="122">
        <f>COUNTIFS(시험용!$B:$B,Graph!AE$3,시험용!$CB:$CB,Graph!$AC6)</f>
        <v>0</v>
      </c>
      <c r="AF6" s="110">
        <f>COUNTIFS(시험용!$B:$B,Graph!AF$3,시험용!$CB:$CB,Graph!$AC6)</f>
        <v>0</v>
      </c>
      <c r="AG6" s="110">
        <f>COUNTIFS(시험용!$B:$B,Graph!AG$3,시험용!$CB:$CB,Graph!$AC6)</f>
        <v>2</v>
      </c>
      <c r="AH6" s="110">
        <f>COUNTIFS(시험용!$B:$B,Graph!AH$3,시험용!$CB:$CB,Graph!$AC6)</f>
        <v>4</v>
      </c>
      <c r="AI6" s="110">
        <f>COUNTIFS(시험용!$B:$B,Graph!AI$3,시험용!$CB:$CB,Graph!$AC6)</f>
        <v>1</v>
      </c>
      <c r="AJ6" s="110">
        <f>COUNTIFS(시험용!$B:$B,Graph!AJ$3,시험용!$CB:$CB,Graph!$AC6)</f>
        <v>1</v>
      </c>
      <c r="AK6" s="110">
        <f>COUNTIFS(시험용!$B:$B,Graph!AK$3,시험용!$CB:$CB,Graph!$AC6)</f>
        <v>0</v>
      </c>
      <c r="AL6" s="110">
        <f>COUNTIFS(시험용!$B:$B,Graph!AL$3,시험용!$CB:$CB,Graph!$AC6)</f>
        <v>3</v>
      </c>
      <c r="AM6" s="110">
        <f>COUNTIFS(시험용!$B:$B,Graph!AM$3,시험용!$CB:$CB,Graph!$AC6)</f>
        <v>1</v>
      </c>
      <c r="AN6" s="110">
        <f>COUNTIFS(시험용!$B:$B,Graph!AN$3,시험용!$CB:$CB,Graph!$AC6)</f>
        <v>0</v>
      </c>
      <c r="AO6" s="110">
        <f>COUNTIFS(시험용!$B:$B,Graph!AO$3,시험용!$CB:$CB,Graph!$AC6)</f>
        <v>2</v>
      </c>
      <c r="AP6" s="110">
        <f>COUNTIFS(시험용!$B:$B,Graph!AP$3,시험용!$CB:$CB,Graph!$AC6)</f>
        <v>1</v>
      </c>
      <c r="AQ6" s="110">
        <f>COUNTIFS(시험용!$B:$B,Graph!AQ$3,시험용!$CB:$CB,Graph!$AC6)</f>
        <v>1</v>
      </c>
      <c r="AR6" s="110">
        <f>COUNTIFS(시험용!$B:$B,Graph!AR$3,시험용!$CB:$CB,Graph!$AC6)</f>
        <v>2</v>
      </c>
      <c r="AS6" s="110">
        <f>COUNTIFS(시험용!$B:$B,Graph!AS$3,시험용!$CB:$CB,Graph!$AC6)</f>
        <v>2</v>
      </c>
      <c r="AT6" s="110">
        <f>COUNTIFS(시험용!$B:$B,Graph!AT$3,시험용!$CB:$CB,Graph!$AC6)</f>
        <v>4</v>
      </c>
      <c r="AU6" s="111">
        <f>COUNTIFS(시험용!$B:$B,Graph!AU$3,시험용!$CB:$CB,Graph!$AC6)</f>
        <v>2</v>
      </c>
      <c r="AV6" s="111">
        <f>COUNTIFS(시험용!$B:$B,Graph!AV$3,시험용!$CB:$CB,Graph!$AC6)</f>
        <v>2</v>
      </c>
      <c r="AW6" s="111">
        <f>COUNTIFS(시험용!$B:$B,Graph!AW$3,시험용!$CB:$CB,Graph!$AC6)</f>
        <v>2</v>
      </c>
      <c r="AX6" s="111">
        <f>COUNTIFS(시험용!$B:$B,Graph!AX$3,시험용!$CB:$CB,Graph!$AC6)</f>
        <v>3</v>
      </c>
      <c r="AY6" s="111">
        <f>COUNTIFS(시험용!$B:$B,Graph!AY$3,시험용!$CB:$CB,Graph!$AC6)</f>
        <v>0</v>
      </c>
      <c r="AZ6" s="111">
        <f>COUNTIFS(시험용!$B:$B,Graph!AZ$3,시험용!$CB:$CB,Graph!$AC6)</f>
        <v>1</v>
      </c>
      <c r="BA6" s="111">
        <f>COUNTIFS(시험용!$B:$B,Graph!BA$3,시험용!$CB:$CB,Graph!$AC6)</f>
        <v>0</v>
      </c>
      <c r="BB6" s="111">
        <f>COUNTIFS(시험용!$B:$B,Graph!BB$3,시험용!$CB:$CB,Graph!$AC6)</f>
        <v>0</v>
      </c>
      <c r="BC6" s="111">
        <f>COUNTIFS(시험용!$B:$B,Graph!BC$3,시험용!$CB:$CB,Graph!$AC6)</f>
        <v>0</v>
      </c>
      <c r="BD6" s="111">
        <f>COUNTIFS(시험용!$B:$B,Graph!BD$3,시험용!$CB:$CB,Graph!$AC6)</f>
        <v>0</v>
      </c>
      <c r="BE6" s="111">
        <f>COUNTIFS(시험용!$B:$B,Graph!BE$3,시험용!$CB:$CB,Graph!$AC6)</f>
        <v>0</v>
      </c>
      <c r="BF6" s="111">
        <f>COUNTIFS(시험용!$B:$B,Graph!BF$3,시험용!$CB:$CB,Graph!$AC6)</f>
        <v>0</v>
      </c>
      <c r="BG6" s="111">
        <f>COUNTIFS(시험용!$B:$B,Graph!BG$3,시험용!$CB:$CB,Graph!$AC6)</f>
        <v>0</v>
      </c>
      <c r="BH6" s="111">
        <f>COUNTIFS(시험용!$B:$B,Graph!BH$3,시험용!$CB:$CB,Graph!$AC6)</f>
        <v>0</v>
      </c>
      <c r="BI6" s="111">
        <f>COUNTIFS(시험용!$B:$B,Graph!BI$3,시험용!$CB:$CB,Graph!$AC6)</f>
        <v>0</v>
      </c>
      <c r="BJ6" s="111">
        <f>COUNTIFS(시험용!$B:$B,Graph!BJ$3,시험용!$CB:$CB,Graph!$AC6)</f>
        <v>0</v>
      </c>
      <c r="BK6" s="111">
        <f>COUNTIFS(시험용!$B:$B,Graph!BK$3,시험용!$CB:$CB,Graph!$AC6)</f>
        <v>0</v>
      </c>
      <c r="BL6" s="111">
        <f>COUNTIFS(시험용!$B:$B,Graph!BL$3,시험용!$CB:$CB,Graph!$AC6)</f>
        <v>0</v>
      </c>
      <c r="BM6" s="111">
        <f>COUNTIFS(시험용!$B:$B,Graph!BM$3,시험용!$CB:$CB,Graph!$AC6)</f>
        <v>0</v>
      </c>
      <c r="BN6" s="111">
        <f>COUNTIFS(시험용!$B:$B,Graph!BN$3,시험용!$CB:$CB,Graph!$AC6)</f>
        <v>0</v>
      </c>
      <c r="BO6" s="111">
        <f>COUNTIFS(시험용!$B:$B,Graph!BO$3,시험용!$CB:$CB,Graph!$AC6)</f>
        <v>0</v>
      </c>
      <c r="BP6" s="111">
        <f>COUNTIFS(시험용!$B:$B,Graph!BP$3,시험용!$CB:$CB,Graph!$AC6)</f>
        <v>0</v>
      </c>
      <c r="BQ6" s="111">
        <f>COUNTIFS(시험용!$B:$B,Graph!BQ$3,시험용!$CB:$CB,Graph!$AC6)</f>
        <v>0</v>
      </c>
      <c r="BR6" s="111">
        <f>COUNTIFS(시험용!$B:$B,Graph!BR$3,시험용!$CB:$CB,Graph!$AC6)</f>
        <v>0</v>
      </c>
      <c r="BS6" s="111">
        <f>COUNTIFS(시험용!$B:$B,Graph!BS$3,시험용!$CB:$CB,Graph!$AC6)</f>
        <v>0</v>
      </c>
      <c r="BT6" s="111">
        <f>COUNTIFS(시험용!$B:$B,Graph!BT$3,시험용!$CB:$CB,Graph!$AC6)</f>
        <v>0</v>
      </c>
      <c r="BU6" s="111">
        <f>COUNTIFS(시험용!$B:$B,Graph!BU$3,시험용!$CB:$CB,Graph!$AC6)</f>
        <v>0</v>
      </c>
      <c r="BV6" s="111">
        <f>COUNTIFS(시험용!$B:$B,Graph!BV$3,시험용!$CB:$CB,Graph!$AC6)</f>
        <v>0</v>
      </c>
      <c r="BW6" s="111">
        <f>COUNTIFS(시험용!$B:$B,Graph!BW$3,시험용!$CB:$CB,Graph!$AC6)</f>
        <v>0</v>
      </c>
      <c r="BX6" s="111">
        <f>COUNTIFS(시험용!$B:$B,Graph!BX$3,시험용!$CB:$CB,Graph!$AC6)</f>
        <v>0</v>
      </c>
      <c r="BY6" s="111">
        <f>COUNTIFS(시험용!$B:$B,Graph!BY$3,시험용!$CB:$CB,Graph!$AC6)</f>
        <v>0</v>
      </c>
      <c r="BZ6" s="111">
        <f>COUNTIFS(시험용!$B:$B,Graph!BZ$3,시험용!$CB:$CB,Graph!$AC6)</f>
        <v>0</v>
      </c>
      <c r="CA6" s="111">
        <f>COUNTIFS(시험용!$B:$B,Graph!CA$3,시험용!$CB:$CB,Graph!$AC6)</f>
        <v>0</v>
      </c>
      <c r="CB6" s="111">
        <f>COUNTIFS(시험용!$B:$B,Graph!CB$3,시험용!$CB:$CB,Graph!$AC6)</f>
        <v>0</v>
      </c>
      <c r="CC6" s="111">
        <f>COUNTIFS(시험용!$B:$B,Graph!CC$3,시험용!$CB:$CB,Graph!$AC6)</f>
        <v>0</v>
      </c>
      <c r="CD6" s="111">
        <f>COUNTIFS(시험용!$B:$B,Graph!CD$3,시험용!$CB:$CB,Graph!$AC6)</f>
        <v>0</v>
      </c>
    </row>
    <row r="7" spans="2:82">
      <c r="AB7" s="240">
        <f t="shared" si="1"/>
        <v>0.10077519379844961</v>
      </c>
      <c r="AC7" s="130">
        <v>17</v>
      </c>
      <c r="AD7" s="127">
        <f t="shared" si="0"/>
        <v>26</v>
      </c>
      <c r="AE7" s="122">
        <f>COUNTIFS(시험용!$B:$B,Graph!AE$3,시험용!$CB:$CB,Graph!$AC7)</f>
        <v>2</v>
      </c>
      <c r="AF7" s="110">
        <f>COUNTIFS(시험용!$B:$B,Graph!AF$3,시험용!$CB:$CB,Graph!$AC7)</f>
        <v>0</v>
      </c>
      <c r="AG7" s="110">
        <f>COUNTIFS(시험용!$B:$B,Graph!AG$3,시험용!$CB:$CB,Graph!$AC7)</f>
        <v>0</v>
      </c>
      <c r="AH7" s="110">
        <f>COUNTIFS(시험용!$B:$B,Graph!AH$3,시험용!$CB:$CB,Graph!$AC7)</f>
        <v>1</v>
      </c>
      <c r="AI7" s="110">
        <f>COUNTIFS(시험용!$B:$B,Graph!AI$3,시험용!$CB:$CB,Graph!$AC7)</f>
        <v>0</v>
      </c>
      <c r="AJ7" s="110">
        <f>COUNTIFS(시험용!$B:$B,Graph!AJ$3,시험용!$CB:$CB,Graph!$AC7)</f>
        <v>1</v>
      </c>
      <c r="AK7" s="110">
        <f>COUNTIFS(시험용!$B:$B,Graph!AK$3,시험용!$CB:$CB,Graph!$AC7)</f>
        <v>0</v>
      </c>
      <c r="AL7" s="110">
        <f>COUNTIFS(시험용!$B:$B,Graph!AL$3,시험용!$CB:$CB,Graph!$AC7)</f>
        <v>0</v>
      </c>
      <c r="AM7" s="110">
        <f>COUNTIFS(시험용!$B:$B,Graph!AM$3,시험용!$CB:$CB,Graph!$AC7)</f>
        <v>1</v>
      </c>
      <c r="AN7" s="110">
        <f>COUNTIFS(시험용!$B:$B,Graph!AN$3,시험용!$CB:$CB,Graph!$AC7)</f>
        <v>2</v>
      </c>
      <c r="AO7" s="110">
        <f>COUNTIFS(시험용!$B:$B,Graph!AO$3,시험용!$CB:$CB,Graph!$AC7)</f>
        <v>2</v>
      </c>
      <c r="AP7" s="110">
        <f>COUNTIFS(시험용!$B:$B,Graph!AP$3,시험용!$CB:$CB,Graph!$AC7)</f>
        <v>2</v>
      </c>
      <c r="AQ7" s="110">
        <f>COUNTIFS(시험용!$B:$B,Graph!AQ$3,시험용!$CB:$CB,Graph!$AC7)</f>
        <v>1</v>
      </c>
      <c r="AR7" s="110">
        <f>COUNTIFS(시험용!$B:$B,Graph!AR$3,시험용!$CB:$CB,Graph!$AC7)</f>
        <v>2</v>
      </c>
      <c r="AS7" s="110">
        <f>COUNTIFS(시험용!$B:$B,Graph!AS$3,시험용!$CB:$CB,Graph!$AC7)</f>
        <v>1</v>
      </c>
      <c r="AT7" s="110">
        <f>COUNTIFS(시험용!$B:$B,Graph!AT$3,시험용!$CB:$CB,Graph!$AC7)</f>
        <v>3</v>
      </c>
      <c r="AU7" s="111">
        <f>COUNTIFS(시험용!$B:$B,Graph!AU$3,시험용!$CB:$CB,Graph!$AC7)</f>
        <v>4</v>
      </c>
      <c r="AV7" s="111">
        <f>COUNTIFS(시험용!$B:$B,Graph!AV$3,시험용!$CB:$CB,Graph!$AC7)</f>
        <v>2</v>
      </c>
      <c r="AW7" s="111">
        <f>COUNTIFS(시험용!$B:$B,Graph!AW$3,시험용!$CB:$CB,Graph!$AC7)</f>
        <v>0</v>
      </c>
      <c r="AX7" s="111">
        <f>COUNTIFS(시험용!$B:$B,Graph!AX$3,시험용!$CB:$CB,Graph!$AC7)</f>
        <v>0</v>
      </c>
      <c r="AY7" s="111">
        <f>COUNTIFS(시험용!$B:$B,Graph!AY$3,시험용!$CB:$CB,Graph!$AC7)</f>
        <v>0</v>
      </c>
      <c r="AZ7" s="111">
        <f>COUNTIFS(시험용!$B:$B,Graph!AZ$3,시험용!$CB:$CB,Graph!$AC7)</f>
        <v>1</v>
      </c>
      <c r="BA7" s="111">
        <f>COUNTIFS(시험용!$B:$B,Graph!BA$3,시험용!$CB:$CB,Graph!$AC7)</f>
        <v>1</v>
      </c>
      <c r="BB7" s="111">
        <f>COUNTIFS(시험용!$B:$B,Graph!BB$3,시험용!$CB:$CB,Graph!$AC7)</f>
        <v>0</v>
      </c>
      <c r="BC7" s="111">
        <f>COUNTIFS(시험용!$B:$B,Graph!BC$3,시험용!$CB:$CB,Graph!$AC7)</f>
        <v>0</v>
      </c>
      <c r="BD7" s="111">
        <f>COUNTIFS(시험용!$B:$B,Graph!BD$3,시험용!$CB:$CB,Graph!$AC7)</f>
        <v>0</v>
      </c>
      <c r="BE7" s="111">
        <f>COUNTIFS(시험용!$B:$B,Graph!BE$3,시험용!$CB:$CB,Graph!$AC7)</f>
        <v>0</v>
      </c>
      <c r="BF7" s="111">
        <f>COUNTIFS(시험용!$B:$B,Graph!BF$3,시험용!$CB:$CB,Graph!$AC7)</f>
        <v>0</v>
      </c>
      <c r="BG7" s="111">
        <f>COUNTIFS(시험용!$B:$B,Graph!BG$3,시험용!$CB:$CB,Graph!$AC7)</f>
        <v>0</v>
      </c>
      <c r="BH7" s="111">
        <f>COUNTIFS(시험용!$B:$B,Graph!BH$3,시험용!$CB:$CB,Graph!$AC7)</f>
        <v>0</v>
      </c>
      <c r="BI7" s="111">
        <f>COUNTIFS(시험용!$B:$B,Graph!BI$3,시험용!$CB:$CB,Graph!$AC7)</f>
        <v>0</v>
      </c>
      <c r="BJ7" s="111">
        <f>COUNTIFS(시험용!$B:$B,Graph!BJ$3,시험용!$CB:$CB,Graph!$AC7)</f>
        <v>0</v>
      </c>
      <c r="BK7" s="111">
        <f>COUNTIFS(시험용!$B:$B,Graph!BK$3,시험용!$CB:$CB,Graph!$AC7)</f>
        <v>0</v>
      </c>
      <c r="BL7" s="111">
        <f>COUNTIFS(시험용!$B:$B,Graph!BL$3,시험용!$CB:$CB,Graph!$AC7)</f>
        <v>0</v>
      </c>
      <c r="BM7" s="111">
        <f>COUNTIFS(시험용!$B:$B,Graph!BM$3,시험용!$CB:$CB,Graph!$AC7)</f>
        <v>0</v>
      </c>
      <c r="BN7" s="111">
        <f>COUNTIFS(시험용!$B:$B,Graph!BN$3,시험용!$CB:$CB,Graph!$AC7)</f>
        <v>0</v>
      </c>
      <c r="BO7" s="111">
        <f>COUNTIFS(시험용!$B:$B,Graph!BO$3,시험용!$CB:$CB,Graph!$AC7)</f>
        <v>0</v>
      </c>
      <c r="BP7" s="111">
        <f>COUNTIFS(시험용!$B:$B,Graph!BP$3,시험용!$CB:$CB,Graph!$AC7)</f>
        <v>0</v>
      </c>
      <c r="BQ7" s="111">
        <f>COUNTIFS(시험용!$B:$B,Graph!BQ$3,시험용!$CB:$CB,Graph!$AC7)</f>
        <v>0</v>
      </c>
      <c r="BR7" s="111">
        <f>COUNTIFS(시험용!$B:$B,Graph!BR$3,시험용!$CB:$CB,Graph!$AC7)</f>
        <v>0</v>
      </c>
      <c r="BS7" s="111">
        <f>COUNTIFS(시험용!$B:$B,Graph!BS$3,시험용!$CB:$CB,Graph!$AC7)</f>
        <v>0</v>
      </c>
      <c r="BT7" s="111">
        <f>COUNTIFS(시험용!$B:$B,Graph!BT$3,시험용!$CB:$CB,Graph!$AC7)</f>
        <v>0</v>
      </c>
      <c r="BU7" s="111">
        <f>COUNTIFS(시험용!$B:$B,Graph!BU$3,시험용!$CB:$CB,Graph!$AC7)</f>
        <v>0</v>
      </c>
      <c r="BV7" s="111">
        <f>COUNTIFS(시험용!$B:$B,Graph!BV$3,시험용!$CB:$CB,Graph!$AC7)</f>
        <v>0</v>
      </c>
      <c r="BW7" s="111">
        <f>COUNTIFS(시험용!$B:$B,Graph!BW$3,시험용!$CB:$CB,Graph!$AC7)</f>
        <v>0</v>
      </c>
      <c r="BX7" s="111">
        <f>COUNTIFS(시험용!$B:$B,Graph!BX$3,시험용!$CB:$CB,Graph!$AC7)</f>
        <v>0</v>
      </c>
      <c r="BY7" s="111">
        <f>COUNTIFS(시험용!$B:$B,Graph!BY$3,시험용!$CB:$CB,Graph!$AC7)</f>
        <v>0</v>
      </c>
      <c r="BZ7" s="111">
        <f>COUNTIFS(시험용!$B:$B,Graph!BZ$3,시험용!$CB:$CB,Graph!$AC7)</f>
        <v>0</v>
      </c>
      <c r="CA7" s="111">
        <f>COUNTIFS(시험용!$B:$B,Graph!CA$3,시험용!$CB:$CB,Graph!$AC7)</f>
        <v>0</v>
      </c>
      <c r="CB7" s="111">
        <f>COUNTIFS(시험용!$B:$B,Graph!CB$3,시험용!$CB:$CB,Graph!$AC7)</f>
        <v>0</v>
      </c>
      <c r="CC7" s="111">
        <f>COUNTIFS(시험용!$B:$B,Graph!CC$3,시험용!$CB:$CB,Graph!$AC7)</f>
        <v>0</v>
      </c>
      <c r="CD7" s="111">
        <f>COUNTIFS(시험용!$B:$B,Graph!CD$3,시험용!$CB:$CB,Graph!$AC7)</f>
        <v>0</v>
      </c>
    </row>
    <row r="8" spans="2:82">
      <c r="AB8" s="240">
        <f t="shared" si="1"/>
        <v>0.26744186046511625</v>
      </c>
      <c r="AC8" s="130">
        <v>18</v>
      </c>
      <c r="AD8" s="127">
        <f t="shared" si="0"/>
        <v>69</v>
      </c>
      <c r="AE8" s="122">
        <f>COUNTIFS(시험용!$B:$B,Graph!AE$3,시험용!$CB:$CB,Graph!$AC8)</f>
        <v>1</v>
      </c>
      <c r="AF8" s="110">
        <f>COUNTIFS(시험용!$B:$B,Graph!AF$3,시험용!$CB:$CB,Graph!$AC8)</f>
        <v>3</v>
      </c>
      <c r="AG8" s="110">
        <f>COUNTIFS(시험용!$B:$B,Graph!AG$3,시험용!$CB:$CB,Graph!$AC8)</f>
        <v>2</v>
      </c>
      <c r="AH8" s="110">
        <f>COUNTIFS(시험용!$B:$B,Graph!AH$3,시험용!$CB:$CB,Graph!$AC8)</f>
        <v>1</v>
      </c>
      <c r="AI8" s="110">
        <f>COUNTIFS(시험용!$B:$B,Graph!AI$3,시험용!$CB:$CB,Graph!$AC8)</f>
        <v>4</v>
      </c>
      <c r="AJ8" s="110">
        <f>COUNTIFS(시험용!$B:$B,Graph!AJ$3,시험용!$CB:$CB,Graph!$AC8)</f>
        <v>3</v>
      </c>
      <c r="AK8" s="110">
        <f>COUNTIFS(시험용!$B:$B,Graph!AK$3,시험용!$CB:$CB,Graph!$AC8)</f>
        <v>0</v>
      </c>
      <c r="AL8" s="110">
        <f>COUNTIFS(시험용!$B:$B,Graph!AL$3,시험용!$CB:$CB,Graph!$AC8)</f>
        <v>2</v>
      </c>
      <c r="AM8" s="110">
        <f>COUNTIFS(시험용!$B:$B,Graph!AM$3,시험용!$CB:$CB,Graph!$AC8)</f>
        <v>3</v>
      </c>
      <c r="AN8" s="110">
        <f>COUNTIFS(시험용!$B:$B,Graph!AN$3,시험용!$CB:$CB,Graph!$AC8)</f>
        <v>3</v>
      </c>
      <c r="AO8" s="110">
        <f>COUNTIFS(시험용!$B:$B,Graph!AO$3,시험용!$CB:$CB,Graph!$AC8)</f>
        <v>3</v>
      </c>
      <c r="AP8" s="110">
        <f>COUNTIFS(시험용!$B:$B,Graph!AP$3,시험용!$CB:$CB,Graph!$AC8)</f>
        <v>6</v>
      </c>
      <c r="AQ8" s="110">
        <f>COUNTIFS(시험용!$B:$B,Graph!AQ$3,시험용!$CB:$CB,Graph!$AC8)</f>
        <v>1</v>
      </c>
      <c r="AR8" s="110">
        <f>COUNTIFS(시험용!$B:$B,Graph!AR$3,시험용!$CB:$CB,Graph!$AC8)</f>
        <v>3</v>
      </c>
      <c r="AS8" s="110">
        <f>COUNTIFS(시험용!$B:$B,Graph!AS$3,시험용!$CB:$CB,Graph!$AC8)</f>
        <v>1</v>
      </c>
      <c r="AT8" s="110">
        <f>COUNTIFS(시험용!$B:$B,Graph!AT$3,시험용!$CB:$CB,Graph!$AC8)</f>
        <v>5</v>
      </c>
      <c r="AU8" s="111">
        <f>COUNTIFS(시험용!$B:$B,Graph!AU$3,시험용!$CB:$CB,Graph!$AC8)</f>
        <v>6</v>
      </c>
      <c r="AV8" s="111">
        <f>COUNTIFS(시험용!$B:$B,Graph!AV$3,시험용!$CB:$CB,Graph!$AC8)</f>
        <v>5</v>
      </c>
      <c r="AW8" s="111">
        <f>COUNTIFS(시험용!$B:$B,Graph!AW$3,시험용!$CB:$CB,Graph!$AC8)</f>
        <v>1</v>
      </c>
      <c r="AX8" s="111">
        <f>COUNTIFS(시험용!$B:$B,Graph!AX$3,시험용!$CB:$CB,Graph!$AC8)</f>
        <v>2</v>
      </c>
      <c r="AY8" s="111">
        <f>COUNTIFS(시험용!$B:$B,Graph!AY$3,시험용!$CB:$CB,Graph!$AC8)</f>
        <v>1</v>
      </c>
      <c r="AZ8" s="111">
        <f>COUNTIFS(시험용!$B:$B,Graph!AZ$3,시험용!$CB:$CB,Graph!$AC8)</f>
        <v>10</v>
      </c>
      <c r="BA8" s="111">
        <f>COUNTIFS(시험용!$B:$B,Graph!BA$3,시험용!$CB:$CB,Graph!$AC8)</f>
        <v>3</v>
      </c>
      <c r="BB8" s="111">
        <f>COUNTIFS(시험용!$B:$B,Graph!BB$3,시험용!$CB:$CB,Graph!$AC8)</f>
        <v>0</v>
      </c>
      <c r="BC8" s="111">
        <f>COUNTIFS(시험용!$B:$B,Graph!BC$3,시험용!$CB:$CB,Graph!$AC8)</f>
        <v>0</v>
      </c>
      <c r="BD8" s="111">
        <f>COUNTIFS(시험용!$B:$B,Graph!BD$3,시험용!$CB:$CB,Graph!$AC8)</f>
        <v>0</v>
      </c>
      <c r="BE8" s="111">
        <f>COUNTIFS(시험용!$B:$B,Graph!BE$3,시험용!$CB:$CB,Graph!$AC8)</f>
        <v>0</v>
      </c>
      <c r="BF8" s="111">
        <f>COUNTIFS(시험용!$B:$B,Graph!BF$3,시험용!$CB:$CB,Graph!$AC8)</f>
        <v>0</v>
      </c>
      <c r="BG8" s="111">
        <f>COUNTIFS(시험용!$B:$B,Graph!BG$3,시험용!$CB:$CB,Graph!$AC8)</f>
        <v>0</v>
      </c>
      <c r="BH8" s="111">
        <f>COUNTIFS(시험용!$B:$B,Graph!BH$3,시험용!$CB:$CB,Graph!$AC8)</f>
        <v>0</v>
      </c>
      <c r="BI8" s="111">
        <f>COUNTIFS(시험용!$B:$B,Graph!BI$3,시험용!$CB:$CB,Graph!$AC8)</f>
        <v>0</v>
      </c>
      <c r="BJ8" s="111">
        <f>COUNTIFS(시험용!$B:$B,Graph!BJ$3,시험용!$CB:$CB,Graph!$AC8)</f>
        <v>0</v>
      </c>
      <c r="BK8" s="111">
        <f>COUNTIFS(시험용!$B:$B,Graph!BK$3,시험용!$CB:$CB,Graph!$AC8)</f>
        <v>0</v>
      </c>
      <c r="BL8" s="111">
        <f>COUNTIFS(시험용!$B:$B,Graph!BL$3,시험용!$CB:$CB,Graph!$AC8)</f>
        <v>0</v>
      </c>
      <c r="BM8" s="111">
        <f>COUNTIFS(시험용!$B:$B,Graph!BM$3,시험용!$CB:$CB,Graph!$AC8)</f>
        <v>0</v>
      </c>
      <c r="BN8" s="111">
        <f>COUNTIFS(시험용!$B:$B,Graph!BN$3,시험용!$CB:$CB,Graph!$AC8)</f>
        <v>0</v>
      </c>
      <c r="BO8" s="111">
        <f>COUNTIFS(시험용!$B:$B,Graph!BO$3,시험용!$CB:$CB,Graph!$AC8)</f>
        <v>0</v>
      </c>
      <c r="BP8" s="111">
        <f>COUNTIFS(시험용!$B:$B,Graph!BP$3,시험용!$CB:$CB,Graph!$AC8)</f>
        <v>0</v>
      </c>
      <c r="BQ8" s="111">
        <f>COUNTIFS(시험용!$B:$B,Graph!BQ$3,시험용!$CB:$CB,Graph!$AC8)</f>
        <v>0</v>
      </c>
      <c r="BR8" s="111">
        <f>COUNTIFS(시험용!$B:$B,Graph!BR$3,시험용!$CB:$CB,Graph!$AC8)</f>
        <v>0</v>
      </c>
      <c r="BS8" s="111">
        <f>COUNTIFS(시험용!$B:$B,Graph!BS$3,시험용!$CB:$CB,Graph!$AC8)</f>
        <v>0</v>
      </c>
      <c r="BT8" s="111">
        <f>COUNTIFS(시험용!$B:$B,Graph!BT$3,시험용!$CB:$CB,Graph!$AC8)</f>
        <v>0</v>
      </c>
      <c r="BU8" s="111">
        <f>COUNTIFS(시험용!$B:$B,Graph!BU$3,시험용!$CB:$CB,Graph!$AC8)</f>
        <v>0</v>
      </c>
      <c r="BV8" s="111">
        <f>COUNTIFS(시험용!$B:$B,Graph!BV$3,시험용!$CB:$CB,Graph!$AC8)</f>
        <v>0</v>
      </c>
      <c r="BW8" s="111">
        <f>COUNTIFS(시험용!$B:$B,Graph!BW$3,시험용!$CB:$CB,Graph!$AC8)</f>
        <v>0</v>
      </c>
      <c r="BX8" s="111">
        <f>COUNTIFS(시험용!$B:$B,Graph!BX$3,시험용!$CB:$CB,Graph!$AC8)</f>
        <v>0</v>
      </c>
      <c r="BY8" s="111">
        <f>COUNTIFS(시험용!$B:$B,Graph!BY$3,시험용!$CB:$CB,Graph!$AC8)</f>
        <v>0</v>
      </c>
      <c r="BZ8" s="111">
        <f>COUNTIFS(시험용!$B:$B,Graph!BZ$3,시험용!$CB:$CB,Graph!$AC8)</f>
        <v>0</v>
      </c>
      <c r="CA8" s="111">
        <f>COUNTIFS(시험용!$B:$B,Graph!CA$3,시험용!$CB:$CB,Graph!$AC8)</f>
        <v>0</v>
      </c>
      <c r="CB8" s="111">
        <f>COUNTIFS(시험용!$B:$B,Graph!CB$3,시험용!$CB:$CB,Graph!$AC8)</f>
        <v>0</v>
      </c>
      <c r="CC8" s="111">
        <f>COUNTIFS(시험용!$B:$B,Graph!CC$3,시험용!$CB:$CB,Graph!$AC8)</f>
        <v>0</v>
      </c>
      <c r="CD8" s="111">
        <f>COUNTIFS(시험용!$B:$B,Graph!CD$3,시험용!$CB:$CB,Graph!$AC8)</f>
        <v>0</v>
      </c>
    </row>
    <row r="9" spans="2:82">
      <c r="AB9" s="240">
        <f t="shared" si="1"/>
        <v>0.18992248062015504</v>
      </c>
      <c r="AC9" s="130">
        <v>19</v>
      </c>
      <c r="AD9" s="127">
        <f t="shared" si="0"/>
        <v>49</v>
      </c>
      <c r="AE9" s="122">
        <f>COUNTIFS(시험용!$B:$B,Graph!AE$3,시험용!$CB:$CB,Graph!$AC9)</f>
        <v>2</v>
      </c>
      <c r="AF9" s="110">
        <f>COUNTIFS(시험용!$B:$B,Graph!AF$3,시험용!$CB:$CB,Graph!$AC9)</f>
        <v>0</v>
      </c>
      <c r="AG9" s="110">
        <f>COUNTIFS(시험용!$B:$B,Graph!AG$3,시험용!$CB:$CB,Graph!$AC9)</f>
        <v>0</v>
      </c>
      <c r="AH9" s="110">
        <f>COUNTIFS(시험용!$B:$B,Graph!AH$3,시험용!$CB:$CB,Graph!$AC9)</f>
        <v>2</v>
      </c>
      <c r="AI9" s="110">
        <f>COUNTIFS(시험용!$B:$B,Graph!AI$3,시험용!$CB:$CB,Graph!$AC9)</f>
        <v>5</v>
      </c>
      <c r="AJ9" s="110">
        <f>COUNTIFS(시험용!$B:$B,Graph!AJ$3,시험용!$CB:$CB,Graph!$AC9)</f>
        <v>1</v>
      </c>
      <c r="AK9" s="110">
        <f>COUNTIFS(시험용!$B:$B,Graph!AK$3,시험용!$CB:$CB,Graph!$AC9)</f>
        <v>0</v>
      </c>
      <c r="AL9" s="110">
        <f>COUNTIFS(시험용!$B:$B,Graph!AL$3,시험용!$CB:$CB,Graph!$AC9)</f>
        <v>0</v>
      </c>
      <c r="AM9" s="110">
        <f>COUNTIFS(시험용!$B:$B,Graph!AM$3,시험용!$CB:$CB,Graph!$AC9)</f>
        <v>1</v>
      </c>
      <c r="AN9" s="110">
        <f>COUNTIFS(시험용!$B:$B,Graph!AN$3,시험용!$CB:$CB,Graph!$AC9)</f>
        <v>3</v>
      </c>
      <c r="AO9" s="110">
        <f>COUNTIFS(시험용!$B:$B,Graph!AO$3,시험용!$CB:$CB,Graph!$AC9)</f>
        <v>0</v>
      </c>
      <c r="AP9" s="110">
        <f>COUNTIFS(시험용!$B:$B,Graph!AP$3,시험용!$CB:$CB,Graph!$AC9)</f>
        <v>2</v>
      </c>
      <c r="AQ9" s="110">
        <f>COUNTIFS(시험용!$B:$B,Graph!AQ$3,시험용!$CB:$CB,Graph!$AC9)</f>
        <v>1</v>
      </c>
      <c r="AR9" s="110">
        <f>COUNTIFS(시험용!$B:$B,Graph!AR$3,시험용!$CB:$CB,Graph!$AC9)</f>
        <v>4</v>
      </c>
      <c r="AS9" s="110">
        <f>COUNTIFS(시험용!$B:$B,Graph!AS$3,시험용!$CB:$CB,Graph!$AC9)</f>
        <v>2</v>
      </c>
      <c r="AT9" s="110">
        <f>COUNTIFS(시험용!$B:$B,Graph!AT$3,시험용!$CB:$CB,Graph!$AC9)</f>
        <v>1</v>
      </c>
      <c r="AU9" s="111">
        <f>COUNTIFS(시험용!$B:$B,Graph!AU$3,시험용!$CB:$CB,Graph!$AC9)</f>
        <v>3</v>
      </c>
      <c r="AV9" s="111">
        <f>COUNTIFS(시험용!$B:$B,Graph!AV$3,시험용!$CB:$CB,Graph!$AC9)</f>
        <v>2</v>
      </c>
      <c r="AW9" s="111">
        <f>COUNTIFS(시험용!$B:$B,Graph!AW$3,시험용!$CB:$CB,Graph!$AC9)</f>
        <v>6</v>
      </c>
      <c r="AX9" s="111">
        <f>COUNTIFS(시험용!$B:$B,Graph!AX$3,시험용!$CB:$CB,Graph!$AC9)</f>
        <v>5</v>
      </c>
      <c r="AY9" s="111">
        <f>COUNTIFS(시험용!$B:$B,Graph!AY$3,시험용!$CB:$CB,Graph!$AC9)</f>
        <v>5</v>
      </c>
      <c r="AZ9" s="111">
        <f>COUNTIFS(시험용!$B:$B,Graph!AZ$3,시험용!$CB:$CB,Graph!$AC9)</f>
        <v>0</v>
      </c>
      <c r="BA9" s="111">
        <f>COUNTIFS(시험용!$B:$B,Graph!BA$3,시험용!$CB:$CB,Graph!$AC9)</f>
        <v>4</v>
      </c>
      <c r="BB9" s="111">
        <f>COUNTIFS(시험용!$B:$B,Graph!BB$3,시험용!$CB:$CB,Graph!$AC9)</f>
        <v>0</v>
      </c>
      <c r="BC9" s="111">
        <f>COUNTIFS(시험용!$B:$B,Graph!BC$3,시험용!$CB:$CB,Graph!$AC9)</f>
        <v>0</v>
      </c>
      <c r="BD9" s="111">
        <f>COUNTIFS(시험용!$B:$B,Graph!BD$3,시험용!$CB:$CB,Graph!$AC9)</f>
        <v>0</v>
      </c>
      <c r="BE9" s="111">
        <f>COUNTIFS(시험용!$B:$B,Graph!BE$3,시험용!$CB:$CB,Graph!$AC9)</f>
        <v>0</v>
      </c>
      <c r="BF9" s="111">
        <f>COUNTIFS(시험용!$B:$B,Graph!BF$3,시험용!$CB:$CB,Graph!$AC9)</f>
        <v>0</v>
      </c>
      <c r="BG9" s="111">
        <f>COUNTIFS(시험용!$B:$B,Graph!BG$3,시험용!$CB:$CB,Graph!$AC9)</f>
        <v>0</v>
      </c>
      <c r="BH9" s="111">
        <f>COUNTIFS(시험용!$B:$B,Graph!BH$3,시험용!$CB:$CB,Graph!$AC9)</f>
        <v>0</v>
      </c>
      <c r="BI9" s="111">
        <f>COUNTIFS(시험용!$B:$B,Graph!BI$3,시험용!$CB:$CB,Graph!$AC9)</f>
        <v>0</v>
      </c>
      <c r="BJ9" s="111">
        <f>COUNTIFS(시험용!$B:$B,Graph!BJ$3,시험용!$CB:$CB,Graph!$AC9)</f>
        <v>0</v>
      </c>
      <c r="BK9" s="111">
        <f>COUNTIFS(시험용!$B:$B,Graph!BK$3,시험용!$CB:$CB,Graph!$AC9)</f>
        <v>0</v>
      </c>
      <c r="BL9" s="111">
        <f>COUNTIFS(시험용!$B:$B,Graph!BL$3,시험용!$CB:$CB,Graph!$AC9)</f>
        <v>0</v>
      </c>
      <c r="BM9" s="111">
        <f>COUNTIFS(시험용!$B:$B,Graph!BM$3,시험용!$CB:$CB,Graph!$AC9)</f>
        <v>0</v>
      </c>
      <c r="BN9" s="111">
        <f>COUNTIFS(시험용!$B:$B,Graph!BN$3,시험용!$CB:$CB,Graph!$AC9)</f>
        <v>0</v>
      </c>
      <c r="BO9" s="111">
        <f>COUNTIFS(시험용!$B:$B,Graph!BO$3,시험용!$CB:$CB,Graph!$AC9)</f>
        <v>0</v>
      </c>
      <c r="BP9" s="111">
        <f>COUNTIFS(시험용!$B:$B,Graph!BP$3,시험용!$CB:$CB,Graph!$AC9)</f>
        <v>0</v>
      </c>
      <c r="BQ9" s="111">
        <f>COUNTIFS(시험용!$B:$B,Graph!BQ$3,시험용!$CB:$CB,Graph!$AC9)</f>
        <v>0</v>
      </c>
      <c r="BR9" s="111">
        <f>COUNTIFS(시험용!$B:$B,Graph!BR$3,시험용!$CB:$CB,Graph!$AC9)</f>
        <v>0</v>
      </c>
      <c r="BS9" s="111">
        <f>COUNTIFS(시험용!$B:$B,Graph!BS$3,시험용!$CB:$CB,Graph!$AC9)</f>
        <v>0</v>
      </c>
      <c r="BT9" s="111">
        <f>COUNTIFS(시험용!$B:$B,Graph!BT$3,시험용!$CB:$CB,Graph!$AC9)</f>
        <v>0</v>
      </c>
      <c r="BU9" s="111">
        <f>COUNTIFS(시험용!$B:$B,Graph!BU$3,시험용!$CB:$CB,Graph!$AC9)</f>
        <v>0</v>
      </c>
      <c r="BV9" s="111">
        <f>COUNTIFS(시험용!$B:$B,Graph!BV$3,시험용!$CB:$CB,Graph!$AC9)</f>
        <v>0</v>
      </c>
      <c r="BW9" s="111">
        <f>COUNTIFS(시험용!$B:$B,Graph!BW$3,시험용!$CB:$CB,Graph!$AC9)</f>
        <v>0</v>
      </c>
      <c r="BX9" s="111">
        <f>COUNTIFS(시험용!$B:$B,Graph!BX$3,시험용!$CB:$CB,Graph!$AC9)</f>
        <v>0</v>
      </c>
      <c r="BY9" s="111">
        <f>COUNTIFS(시험용!$B:$B,Graph!BY$3,시험용!$CB:$CB,Graph!$AC9)</f>
        <v>0</v>
      </c>
      <c r="BZ9" s="111">
        <f>COUNTIFS(시험용!$B:$B,Graph!BZ$3,시험용!$CB:$CB,Graph!$AC9)</f>
        <v>0</v>
      </c>
      <c r="CA9" s="111">
        <f>COUNTIFS(시험용!$B:$B,Graph!CA$3,시험용!$CB:$CB,Graph!$AC9)</f>
        <v>0</v>
      </c>
      <c r="CB9" s="111">
        <f>COUNTIFS(시험용!$B:$B,Graph!CB$3,시험용!$CB:$CB,Graph!$AC9)</f>
        <v>0</v>
      </c>
      <c r="CC9" s="111">
        <f>COUNTIFS(시험용!$B:$B,Graph!CC$3,시험용!$CB:$CB,Graph!$AC9)</f>
        <v>0</v>
      </c>
      <c r="CD9" s="111">
        <f>COUNTIFS(시험용!$B:$B,Graph!CD$3,시험용!$CB:$CB,Graph!$AC9)</f>
        <v>0</v>
      </c>
    </row>
    <row r="10" spans="2:82">
      <c r="AB10" s="240">
        <f t="shared" si="1"/>
        <v>0.20155038759689922</v>
      </c>
      <c r="AC10" s="130">
        <v>20</v>
      </c>
      <c r="AD10" s="127">
        <f t="shared" si="0"/>
        <v>52</v>
      </c>
      <c r="AE10" s="122">
        <f>COUNTIFS(시험용!$B:$B,Graph!AE$3,시험용!$CB:$CB,Graph!$AC10)</f>
        <v>1</v>
      </c>
      <c r="AF10" s="110">
        <f>COUNTIFS(시험용!$B:$B,Graph!AF$3,시험용!$CB:$CB,Graph!$AC10)</f>
        <v>4</v>
      </c>
      <c r="AG10" s="110">
        <f>COUNTIFS(시험용!$B:$B,Graph!AG$3,시험용!$CB:$CB,Graph!$AC10)</f>
        <v>1</v>
      </c>
      <c r="AH10" s="110">
        <f>COUNTIFS(시험용!$B:$B,Graph!AH$3,시험용!$CB:$CB,Graph!$AC10)</f>
        <v>2</v>
      </c>
      <c r="AI10" s="110">
        <f>COUNTIFS(시험용!$B:$B,Graph!AI$3,시험용!$CB:$CB,Graph!$AC10)</f>
        <v>3</v>
      </c>
      <c r="AJ10" s="110">
        <f>COUNTIFS(시험용!$B:$B,Graph!AJ$3,시험용!$CB:$CB,Graph!$AC10)</f>
        <v>1</v>
      </c>
      <c r="AK10" s="110">
        <f>COUNTIFS(시험용!$B:$B,Graph!AK$3,시험용!$CB:$CB,Graph!$AC10)</f>
        <v>0</v>
      </c>
      <c r="AL10" s="110">
        <f>COUNTIFS(시험용!$B:$B,Graph!AL$3,시험용!$CB:$CB,Graph!$AC10)</f>
        <v>6</v>
      </c>
      <c r="AM10" s="110">
        <f>COUNTIFS(시험용!$B:$B,Graph!AM$3,시험용!$CB:$CB,Graph!$AC10)</f>
        <v>3</v>
      </c>
      <c r="AN10" s="110">
        <f>COUNTIFS(시험용!$B:$B,Graph!AN$3,시험용!$CB:$CB,Graph!$AC10)</f>
        <v>4</v>
      </c>
      <c r="AO10" s="110">
        <f>COUNTIFS(시험용!$B:$B,Graph!AO$3,시험용!$CB:$CB,Graph!$AC10)</f>
        <v>2</v>
      </c>
      <c r="AP10" s="110">
        <f>COUNTIFS(시험용!$B:$B,Graph!AP$3,시험용!$CB:$CB,Graph!$AC10)</f>
        <v>2</v>
      </c>
      <c r="AQ10" s="110">
        <f>COUNTIFS(시험용!$B:$B,Graph!AQ$3,시험용!$CB:$CB,Graph!$AC10)</f>
        <v>3</v>
      </c>
      <c r="AR10" s="110">
        <f>COUNTIFS(시험용!$B:$B,Graph!AR$3,시험용!$CB:$CB,Graph!$AC10)</f>
        <v>1</v>
      </c>
      <c r="AS10" s="110">
        <f>COUNTIFS(시험용!$B:$B,Graph!AS$3,시험용!$CB:$CB,Graph!$AC10)</f>
        <v>2</v>
      </c>
      <c r="AT10" s="110">
        <f>COUNTIFS(시험용!$B:$B,Graph!AT$3,시험용!$CB:$CB,Graph!$AC10)</f>
        <v>3</v>
      </c>
      <c r="AU10" s="111">
        <f>COUNTIFS(시험용!$B:$B,Graph!AU$3,시험용!$CB:$CB,Graph!$AC10)</f>
        <v>1</v>
      </c>
      <c r="AV10" s="111">
        <f>COUNTIFS(시험용!$B:$B,Graph!AV$3,시험용!$CB:$CB,Graph!$AC10)</f>
        <v>2</v>
      </c>
      <c r="AW10" s="111">
        <f>COUNTIFS(시험용!$B:$B,Graph!AW$3,시험용!$CB:$CB,Graph!$AC10)</f>
        <v>4</v>
      </c>
      <c r="AX10" s="111">
        <f>COUNTIFS(시험용!$B:$B,Graph!AX$3,시험용!$CB:$CB,Graph!$AC10)</f>
        <v>4</v>
      </c>
      <c r="AY10" s="111">
        <f>COUNTIFS(시험용!$B:$B,Graph!AY$3,시험용!$CB:$CB,Graph!$AC10)</f>
        <v>1</v>
      </c>
      <c r="AZ10" s="111">
        <f>COUNTIFS(시험용!$B:$B,Graph!AZ$3,시험용!$CB:$CB,Graph!$AC10)</f>
        <v>1</v>
      </c>
      <c r="BA10" s="111">
        <f>COUNTIFS(시험용!$B:$B,Graph!BA$3,시험용!$CB:$CB,Graph!$AC10)</f>
        <v>1</v>
      </c>
      <c r="BB10" s="111">
        <f>COUNTIFS(시험용!$B:$B,Graph!BB$3,시험용!$CB:$CB,Graph!$AC10)</f>
        <v>0</v>
      </c>
      <c r="BC10" s="111">
        <f>COUNTIFS(시험용!$B:$B,Graph!BC$3,시험용!$CB:$CB,Graph!$AC10)</f>
        <v>0</v>
      </c>
      <c r="BD10" s="111">
        <f>COUNTIFS(시험용!$B:$B,Graph!BD$3,시험용!$CB:$CB,Graph!$AC10)</f>
        <v>0</v>
      </c>
      <c r="BE10" s="111">
        <f>COUNTIFS(시험용!$B:$B,Graph!BE$3,시험용!$CB:$CB,Graph!$AC10)</f>
        <v>0</v>
      </c>
      <c r="BF10" s="111">
        <f>COUNTIFS(시험용!$B:$B,Graph!BF$3,시험용!$CB:$CB,Graph!$AC10)</f>
        <v>0</v>
      </c>
      <c r="BG10" s="111">
        <f>COUNTIFS(시험용!$B:$B,Graph!BG$3,시험용!$CB:$CB,Graph!$AC10)</f>
        <v>0</v>
      </c>
      <c r="BH10" s="111">
        <f>COUNTIFS(시험용!$B:$B,Graph!BH$3,시험용!$CB:$CB,Graph!$AC10)</f>
        <v>0</v>
      </c>
      <c r="BI10" s="111">
        <f>COUNTIFS(시험용!$B:$B,Graph!BI$3,시험용!$CB:$CB,Graph!$AC10)</f>
        <v>0</v>
      </c>
      <c r="BJ10" s="111">
        <f>COUNTIFS(시험용!$B:$B,Graph!BJ$3,시험용!$CB:$CB,Graph!$AC10)</f>
        <v>0</v>
      </c>
      <c r="BK10" s="111">
        <f>COUNTIFS(시험용!$B:$B,Graph!BK$3,시험용!$CB:$CB,Graph!$AC10)</f>
        <v>0</v>
      </c>
      <c r="BL10" s="111">
        <f>COUNTIFS(시험용!$B:$B,Graph!BL$3,시험용!$CB:$CB,Graph!$AC10)</f>
        <v>0</v>
      </c>
      <c r="BM10" s="111">
        <f>COUNTIFS(시험용!$B:$B,Graph!BM$3,시험용!$CB:$CB,Graph!$AC10)</f>
        <v>0</v>
      </c>
      <c r="BN10" s="111">
        <f>COUNTIFS(시험용!$B:$B,Graph!BN$3,시험용!$CB:$CB,Graph!$AC10)</f>
        <v>0</v>
      </c>
      <c r="BO10" s="111">
        <f>COUNTIFS(시험용!$B:$B,Graph!BO$3,시험용!$CB:$CB,Graph!$AC10)</f>
        <v>0</v>
      </c>
      <c r="BP10" s="111">
        <f>COUNTIFS(시험용!$B:$B,Graph!BP$3,시험용!$CB:$CB,Graph!$AC10)</f>
        <v>0</v>
      </c>
      <c r="BQ10" s="111">
        <f>COUNTIFS(시험용!$B:$B,Graph!BQ$3,시험용!$CB:$CB,Graph!$AC10)</f>
        <v>0</v>
      </c>
      <c r="BR10" s="111">
        <f>COUNTIFS(시험용!$B:$B,Graph!BR$3,시험용!$CB:$CB,Graph!$AC10)</f>
        <v>0</v>
      </c>
      <c r="BS10" s="111">
        <f>COUNTIFS(시험용!$B:$B,Graph!BS$3,시험용!$CB:$CB,Graph!$AC10)</f>
        <v>0</v>
      </c>
      <c r="BT10" s="111">
        <f>COUNTIFS(시험용!$B:$B,Graph!BT$3,시험용!$CB:$CB,Graph!$AC10)</f>
        <v>0</v>
      </c>
      <c r="BU10" s="111">
        <f>COUNTIFS(시험용!$B:$B,Graph!BU$3,시험용!$CB:$CB,Graph!$AC10)</f>
        <v>0</v>
      </c>
      <c r="BV10" s="111">
        <f>COUNTIFS(시험용!$B:$B,Graph!BV$3,시험용!$CB:$CB,Graph!$AC10)</f>
        <v>0</v>
      </c>
      <c r="BW10" s="111">
        <f>COUNTIFS(시험용!$B:$B,Graph!BW$3,시험용!$CB:$CB,Graph!$AC10)</f>
        <v>0</v>
      </c>
      <c r="BX10" s="111">
        <f>COUNTIFS(시험용!$B:$B,Graph!BX$3,시험용!$CB:$CB,Graph!$AC10)</f>
        <v>0</v>
      </c>
      <c r="BY10" s="111">
        <f>COUNTIFS(시험용!$B:$B,Graph!BY$3,시험용!$CB:$CB,Graph!$AC10)</f>
        <v>0</v>
      </c>
      <c r="BZ10" s="111">
        <f>COUNTIFS(시험용!$B:$B,Graph!BZ$3,시험용!$CB:$CB,Graph!$AC10)</f>
        <v>0</v>
      </c>
      <c r="CA10" s="111">
        <f>COUNTIFS(시험용!$B:$B,Graph!CA$3,시험용!$CB:$CB,Graph!$AC10)</f>
        <v>0</v>
      </c>
      <c r="CB10" s="111">
        <f>COUNTIFS(시험용!$B:$B,Graph!CB$3,시험용!$CB:$CB,Graph!$AC10)</f>
        <v>0</v>
      </c>
      <c r="CC10" s="111">
        <f>COUNTIFS(시험용!$B:$B,Graph!CC$3,시험용!$CB:$CB,Graph!$AC10)</f>
        <v>0</v>
      </c>
      <c r="CD10" s="111">
        <f>COUNTIFS(시험용!$B:$B,Graph!CD$3,시험용!$CB:$CB,Graph!$AC10)</f>
        <v>0</v>
      </c>
    </row>
    <row r="11" spans="2:82" ht="18" thickBot="1">
      <c r="AB11" s="240">
        <f t="shared" si="1"/>
        <v>3.4883720930232558E-2</v>
      </c>
      <c r="AC11" s="131">
        <v>21</v>
      </c>
      <c r="AD11" s="128">
        <f t="shared" si="0"/>
        <v>9</v>
      </c>
      <c r="AE11" s="123">
        <f>COUNTIFS(시험용!$B:$B,Graph!AE$3,시험용!$CB:$CB,Graph!$AC11)</f>
        <v>0</v>
      </c>
      <c r="AF11" s="117">
        <f>COUNTIFS(시험용!$B:$B,Graph!AF$3,시험용!$CB:$CB,Graph!$AC11)</f>
        <v>0</v>
      </c>
      <c r="AG11" s="117">
        <f>COUNTIFS(시험용!$B:$B,Graph!AG$3,시험용!$CB:$CB,Graph!$AC11)</f>
        <v>0</v>
      </c>
      <c r="AH11" s="117">
        <f>COUNTIFS(시험용!$B:$B,Graph!AH$3,시험용!$CB:$CB,Graph!$AC11)</f>
        <v>1</v>
      </c>
      <c r="AI11" s="117">
        <f>COUNTIFS(시험용!$B:$B,Graph!AI$3,시험용!$CB:$CB,Graph!$AC11)</f>
        <v>0</v>
      </c>
      <c r="AJ11" s="117">
        <f>COUNTIFS(시험용!$B:$B,Graph!AJ$3,시험용!$CB:$CB,Graph!$AC11)</f>
        <v>0</v>
      </c>
      <c r="AK11" s="117">
        <f>COUNTIFS(시험용!$B:$B,Graph!AK$3,시험용!$CB:$CB,Graph!$AC11)</f>
        <v>1</v>
      </c>
      <c r="AL11" s="117">
        <f>COUNTIFS(시험용!$B:$B,Graph!AL$3,시험용!$CB:$CB,Graph!$AC11)</f>
        <v>0</v>
      </c>
      <c r="AM11" s="117">
        <f>COUNTIFS(시험용!$B:$B,Graph!AM$3,시험용!$CB:$CB,Graph!$AC11)</f>
        <v>0</v>
      </c>
      <c r="AN11" s="117">
        <f>COUNTIFS(시험용!$B:$B,Graph!AN$3,시험용!$CB:$CB,Graph!$AC11)</f>
        <v>1</v>
      </c>
      <c r="AO11" s="117">
        <f>COUNTIFS(시험용!$B:$B,Graph!AO$3,시험용!$CB:$CB,Graph!$AC11)</f>
        <v>0</v>
      </c>
      <c r="AP11" s="117">
        <f>COUNTIFS(시험용!$B:$B,Graph!AP$3,시험용!$CB:$CB,Graph!$AC11)</f>
        <v>0</v>
      </c>
      <c r="AQ11" s="117">
        <f>COUNTIFS(시험용!$B:$B,Graph!AQ$3,시험용!$CB:$CB,Graph!$AC11)</f>
        <v>0</v>
      </c>
      <c r="AR11" s="117">
        <f>COUNTIFS(시험용!$B:$B,Graph!AR$3,시험용!$CB:$CB,Graph!$AC11)</f>
        <v>0</v>
      </c>
      <c r="AS11" s="117">
        <f>COUNTIFS(시험용!$B:$B,Graph!AS$3,시험용!$CB:$CB,Graph!$AC11)</f>
        <v>0</v>
      </c>
      <c r="AT11" s="117">
        <f>COUNTIFS(시험용!$B:$B,Graph!AT$3,시험용!$CB:$CB,Graph!$AC11)</f>
        <v>2</v>
      </c>
      <c r="AU11" s="118">
        <f>COUNTIFS(시험용!$B:$B,Graph!AU$3,시험용!$CB:$CB,Graph!$AC11)</f>
        <v>0</v>
      </c>
      <c r="AV11" s="118">
        <f>COUNTIFS(시험용!$B:$B,Graph!AV$3,시험용!$CB:$CB,Graph!$AC11)</f>
        <v>0</v>
      </c>
      <c r="AW11" s="118">
        <f>COUNTIFS(시험용!$B:$B,Graph!AW$3,시험용!$CB:$CB,Graph!$AC11)</f>
        <v>2</v>
      </c>
      <c r="AX11" s="118">
        <f>COUNTIFS(시험용!$B:$B,Graph!AX$3,시험용!$CB:$CB,Graph!$AC11)</f>
        <v>0</v>
      </c>
      <c r="AY11" s="118">
        <f>COUNTIFS(시험용!$B:$B,Graph!AY$3,시험용!$CB:$CB,Graph!$AC11)</f>
        <v>0</v>
      </c>
      <c r="AZ11" s="118">
        <f>COUNTIFS(시험용!$B:$B,Graph!AZ$3,시험용!$CB:$CB,Graph!$AC11)</f>
        <v>2</v>
      </c>
      <c r="BA11" s="118">
        <f>COUNTIFS(시험용!$B:$B,Graph!BA$3,시험용!$CB:$CB,Graph!$AC11)</f>
        <v>0</v>
      </c>
      <c r="BB11" s="118">
        <f>COUNTIFS(시험용!$B:$B,Graph!BB$3,시험용!$CB:$CB,Graph!$AC11)</f>
        <v>0</v>
      </c>
      <c r="BC11" s="118">
        <f>COUNTIFS(시험용!$B:$B,Graph!BC$3,시험용!$CB:$CB,Graph!$AC11)</f>
        <v>0</v>
      </c>
      <c r="BD11" s="118">
        <f>COUNTIFS(시험용!$B:$B,Graph!BD$3,시험용!$CB:$CB,Graph!$AC11)</f>
        <v>0</v>
      </c>
      <c r="BE11" s="118">
        <f>COUNTIFS(시험용!$B:$B,Graph!BE$3,시험용!$CB:$CB,Graph!$AC11)</f>
        <v>0</v>
      </c>
      <c r="BF11" s="118">
        <f>COUNTIFS(시험용!$B:$B,Graph!BF$3,시험용!$CB:$CB,Graph!$AC11)</f>
        <v>0</v>
      </c>
      <c r="BG11" s="118">
        <f>COUNTIFS(시험용!$B:$B,Graph!BG$3,시험용!$CB:$CB,Graph!$AC11)</f>
        <v>0</v>
      </c>
      <c r="BH11" s="118">
        <f>COUNTIFS(시험용!$B:$B,Graph!BH$3,시험용!$CB:$CB,Graph!$AC11)</f>
        <v>0</v>
      </c>
      <c r="BI11" s="118">
        <f>COUNTIFS(시험용!$B:$B,Graph!BI$3,시험용!$CB:$CB,Graph!$AC11)</f>
        <v>0</v>
      </c>
      <c r="BJ11" s="118">
        <f>COUNTIFS(시험용!$B:$B,Graph!BJ$3,시험용!$CB:$CB,Graph!$AC11)</f>
        <v>0</v>
      </c>
      <c r="BK11" s="118">
        <f>COUNTIFS(시험용!$B:$B,Graph!BK$3,시험용!$CB:$CB,Graph!$AC11)</f>
        <v>0</v>
      </c>
      <c r="BL11" s="118">
        <f>COUNTIFS(시험용!$B:$B,Graph!BL$3,시험용!$CB:$CB,Graph!$AC11)</f>
        <v>0</v>
      </c>
      <c r="BM11" s="118">
        <f>COUNTIFS(시험용!$B:$B,Graph!BM$3,시험용!$CB:$CB,Graph!$AC11)</f>
        <v>0</v>
      </c>
      <c r="BN11" s="118">
        <f>COUNTIFS(시험용!$B:$B,Graph!BN$3,시험용!$CB:$CB,Graph!$AC11)</f>
        <v>0</v>
      </c>
      <c r="BO11" s="118">
        <f>COUNTIFS(시험용!$B:$B,Graph!BO$3,시험용!$CB:$CB,Graph!$AC11)</f>
        <v>0</v>
      </c>
      <c r="BP11" s="118">
        <f>COUNTIFS(시험용!$B:$B,Graph!BP$3,시험용!$CB:$CB,Graph!$AC11)</f>
        <v>0</v>
      </c>
      <c r="BQ11" s="118">
        <f>COUNTIFS(시험용!$B:$B,Graph!BQ$3,시험용!$CB:$CB,Graph!$AC11)</f>
        <v>0</v>
      </c>
      <c r="BR11" s="118">
        <f>COUNTIFS(시험용!$B:$B,Graph!BR$3,시험용!$CB:$CB,Graph!$AC11)</f>
        <v>0</v>
      </c>
      <c r="BS11" s="118">
        <f>COUNTIFS(시험용!$B:$B,Graph!BS$3,시험용!$CB:$CB,Graph!$AC11)</f>
        <v>0</v>
      </c>
      <c r="BT11" s="118">
        <f>COUNTIFS(시험용!$B:$B,Graph!BT$3,시험용!$CB:$CB,Graph!$AC11)</f>
        <v>0</v>
      </c>
      <c r="BU11" s="118">
        <f>COUNTIFS(시험용!$B:$B,Graph!BU$3,시험용!$CB:$CB,Graph!$AC11)</f>
        <v>0</v>
      </c>
      <c r="BV11" s="118">
        <f>COUNTIFS(시험용!$B:$B,Graph!BV$3,시험용!$CB:$CB,Graph!$AC11)</f>
        <v>0</v>
      </c>
      <c r="BW11" s="118">
        <f>COUNTIFS(시험용!$B:$B,Graph!BW$3,시험용!$CB:$CB,Graph!$AC11)</f>
        <v>0</v>
      </c>
      <c r="BX11" s="118">
        <f>COUNTIFS(시험용!$B:$B,Graph!BX$3,시험용!$CB:$CB,Graph!$AC11)</f>
        <v>0</v>
      </c>
      <c r="BY11" s="118">
        <f>COUNTIFS(시험용!$B:$B,Graph!BY$3,시험용!$CB:$CB,Graph!$AC11)</f>
        <v>0</v>
      </c>
      <c r="BZ11" s="118">
        <f>COUNTIFS(시험용!$B:$B,Graph!BZ$3,시험용!$CB:$CB,Graph!$AC11)</f>
        <v>0</v>
      </c>
      <c r="CA11" s="118">
        <f>COUNTIFS(시험용!$B:$B,Graph!CA$3,시험용!$CB:$CB,Graph!$AC11)</f>
        <v>0</v>
      </c>
      <c r="CB11" s="118">
        <f>COUNTIFS(시험용!$B:$B,Graph!CB$3,시험용!$CB:$CB,Graph!$AC11)</f>
        <v>0</v>
      </c>
      <c r="CC11" s="118">
        <f>COUNTIFS(시험용!$B:$B,Graph!CC$3,시험용!$CB:$CB,Graph!$AC11)</f>
        <v>0</v>
      </c>
      <c r="CD11" s="118">
        <f>COUNTIFS(시험용!$B:$B,Graph!CD$3,시험용!$CB:$CB,Graph!$AC11)</f>
        <v>0</v>
      </c>
    </row>
    <row r="12" spans="2:82" ht="18" thickTop="1">
      <c r="AC12" s="50" t="s">
        <v>431</v>
      </c>
      <c r="AD12" s="125">
        <f>SUM(AD4:AD11)</f>
        <v>258</v>
      </c>
      <c r="AE12" s="50">
        <f>SUM(AE4:AE11)</f>
        <v>7</v>
      </c>
      <c r="AF12" s="79">
        <f t="shared" ref="AF12:AU12" si="2">SUM(AF4:AF11)</f>
        <v>7</v>
      </c>
      <c r="AG12" s="79">
        <f t="shared" si="2"/>
        <v>5</v>
      </c>
      <c r="AH12" s="79">
        <f t="shared" si="2"/>
        <v>13</v>
      </c>
      <c r="AI12" s="79">
        <f t="shared" si="2"/>
        <v>14</v>
      </c>
      <c r="AJ12" s="79">
        <f t="shared" si="2"/>
        <v>7</v>
      </c>
      <c r="AK12" s="79">
        <f t="shared" si="2"/>
        <v>1</v>
      </c>
      <c r="AL12" s="79">
        <f t="shared" si="2"/>
        <v>12</v>
      </c>
      <c r="AM12" s="79">
        <f t="shared" si="2"/>
        <v>11</v>
      </c>
      <c r="AN12" s="79">
        <f t="shared" si="2"/>
        <v>13</v>
      </c>
      <c r="AO12" s="79">
        <f t="shared" si="2"/>
        <v>9</v>
      </c>
      <c r="AP12" s="79">
        <f t="shared" si="2"/>
        <v>15</v>
      </c>
      <c r="AQ12" s="79">
        <f t="shared" si="2"/>
        <v>14</v>
      </c>
      <c r="AR12" s="79">
        <f t="shared" si="2"/>
        <v>12</v>
      </c>
      <c r="AS12" s="79">
        <f t="shared" si="2"/>
        <v>9</v>
      </c>
      <c r="AT12" s="79">
        <f t="shared" si="2"/>
        <v>18</v>
      </c>
      <c r="AU12" s="119">
        <f t="shared" si="2"/>
        <v>16</v>
      </c>
      <c r="AV12" s="119">
        <f t="shared" ref="AV12:BG12" si="3">SUM(AV4:AV11)</f>
        <v>14</v>
      </c>
      <c r="AW12" s="119">
        <f t="shared" si="3"/>
        <v>15</v>
      </c>
      <c r="AX12" s="119">
        <f t="shared" si="3"/>
        <v>14</v>
      </c>
      <c r="AY12" s="119">
        <f t="shared" si="3"/>
        <v>7</v>
      </c>
      <c r="AZ12" s="119">
        <f t="shared" si="3"/>
        <v>15</v>
      </c>
      <c r="BA12" s="119">
        <f t="shared" si="3"/>
        <v>10</v>
      </c>
      <c r="BB12" s="119">
        <f t="shared" si="3"/>
        <v>0</v>
      </c>
      <c r="BC12" s="119">
        <f t="shared" si="3"/>
        <v>0</v>
      </c>
      <c r="BD12" s="119">
        <f t="shared" si="3"/>
        <v>0</v>
      </c>
      <c r="BE12" s="119">
        <f t="shared" si="3"/>
        <v>0</v>
      </c>
      <c r="BF12" s="119">
        <f t="shared" si="3"/>
        <v>0</v>
      </c>
      <c r="BG12" s="119">
        <f t="shared" si="3"/>
        <v>0</v>
      </c>
      <c r="BH12" s="119">
        <f t="shared" ref="BH12:CD12" si="4">SUM(BH4:BH11)</f>
        <v>0</v>
      </c>
      <c r="BI12" s="119">
        <f t="shared" si="4"/>
        <v>0</v>
      </c>
      <c r="BJ12" s="119">
        <f t="shared" si="4"/>
        <v>0</v>
      </c>
      <c r="BK12" s="119">
        <f t="shared" si="4"/>
        <v>0</v>
      </c>
      <c r="BL12" s="119">
        <f t="shared" si="4"/>
        <v>0</v>
      </c>
      <c r="BM12" s="119">
        <f t="shared" si="4"/>
        <v>0</v>
      </c>
      <c r="BN12" s="119">
        <f t="shared" si="4"/>
        <v>0</v>
      </c>
      <c r="BO12" s="119">
        <f t="shared" si="4"/>
        <v>0</v>
      </c>
      <c r="BP12" s="119">
        <f t="shared" si="4"/>
        <v>0</v>
      </c>
      <c r="BQ12" s="119">
        <f t="shared" si="4"/>
        <v>0</v>
      </c>
      <c r="BR12" s="119">
        <f t="shared" si="4"/>
        <v>0</v>
      </c>
      <c r="BS12" s="119">
        <f t="shared" si="4"/>
        <v>0</v>
      </c>
      <c r="BT12" s="119">
        <f t="shared" si="4"/>
        <v>0</v>
      </c>
      <c r="BU12" s="119">
        <f t="shared" si="4"/>
        <v>0</v>
      </c>
      <c r="BV12" s="119">
        <f t="shared" si="4"/>
        <v>0</v>
      </c>
      <c r="BW12" s="119">
        <f t="shared" si="4"/>
        <v>0</v>
      </c>
      <c r="BX12" s="119">
        <f t="shared" si="4"/>
        <v>0</v>
      </c>
      <c r="BY12" s="119">
        <f t="shared" si="4"/>
        <v>0</v>
      </c>
      <c r="BZ12" s="119">
        <f t="shared" si="4"/>
        <v>0</v>
      </c>
      <c r="CA12" s="119">
        <f t="shared" si="4"/>
        <v>0</v>
      </c>
      <c r="CB12" s="119">
        <f t="shared" si="4"/>
        <v>0</v>
      </c>
      <c r="CC12" s="119">
        <f t="shared" si="4"/>
        <v>0</v>
      </c>
      <c r="CD12" s="119">
        <f t="shared" si="4"/>
        <v>0</v>
      </c>
    </row>
    <row r="13" spans="2:82"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</row>
    <row r="14" spans="2:82"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</row>
    <row r="15" spans="2:82">
      <c r="AC15" s="120" t="s">
        <v>434</v>
      </c>
      <c r="AD15" s="120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</row>
    <row r="16" spans="2:82" ht="18" thickBot="1">
      <c r="AB16" s="24" t="s">
        <v>564</v>
      </c>
      <c r="AC16" s="132" t="s">
        <v>430</v>
      </c>
      <c r="AD16" s="133" t="s">
        <v>432</v>
      </c>
      <c r="AE16" s="132">
        <v>1</v>
      </c>
      <c r="AF16" s="134">
        <v>2</v>
      </c>
      <c r="AG16" s="134">
        <v>3</v>
      </c>
      <c r="AH16" s="134">
        <v>4</v>
      </c>
      <c r="AI16" s="134">
        <v>5</v>
      </c>
      <c r="AJ16" s="134">
        <v>6</v>
      </c>
      <c r="AK16" s="134">
        <v>7</v>
      </c>
      <c r="AL16" s="134">
        <v>8</v>
      </c>
      <c r="AM16" s="134">
        <v>9</v>
      </c>
      <c r="AN16" s="134">
        <v>10</v>
      </c>
      <c r="AO16" s="134">
        <v>11</v>
      </c>
      <c r="AP16" s="134">
        <v>12</v>
      </c>
      <c r="AQ16" s="134">
        <v>13</v>
      </c>
      <c r="AR16" s="134">
        <v>14</v>
      </c>
      <c r="AS16" s="134">
        <v>15</v>
      </c>
      <c r="AT16" s="134">
        <v>16</v>
      </c>
      <c r="AU16" s="135">
        <v>17</v>
      </c>
      <c r="AV16" s="135">
        <v>18</v>
      </c>
      <c r="AW16" s="135">
        <v>19</v>
      </c>
      <c r="AX16" s="135">
        <v>20</v>
      </c>
      <c r="AY16" s="135">
        <v>21</v>
      </c>
      <c r="AZ16" s="135">
        <v>22</v>
      </c>
      <c r="BA16" s="135">
        <v>23</v>
      </c>
      <c r="BB16" s="135">
        <v>24</v>
      </c>
      <c r="BC16" s="135">
        <v>25</v>
      </c>
      <c r="BD16" s="135">
        <v>26</v>
      </c>
      <c r="BE16" s="135">
        <v>27</v>
      </c>
      <c r="BF16" s="135">
        <v>28</v>
      </c>
      <c r="BG16" s="135">
        <v>29</v>
      </c>
      <c r="BH16" s="135">
        <v>30</v>
      </c>
      <c r="BI16" s="135">
        <v>31</v>
      </c>
      <c r="BJ16" s="135">
        <v>32</v>
      </c>
      <c r="BK16" s="135">
        <v>33</v>
      </c>
      <c r="BL16" s="135">
        <v>34</v>
      </c>
      <c r="BM16" s="135">
        <v>35</v>
      </c>
      <c r="BN16" s="135">
        <v>36</v>
      </c>
      <c r="BO16" s="135">
        <v>37</v>
      </c>
      <c r="BP16" s="135">
        <v>38</v>
      </c>
      <c r="BQ16" s="135">
        <v>39</v>
      </c>
      <c r="BR16" s="135">
        <v>40</v>
      </c>
      <c r="BS16" s="135">
        <v>41</v>
      </c>
      <c r="BT16" s="135">
        <v>42</v>
      </c>
      <c r="BU16" s="135">
        <v>43</v>
      </c>
      <c r="BV16" s="135">
        <v>44</v>
      </c>
      <c r="BW16" s="135">
        <v>45</v>
      </c>
      <c r="BX16" s="135">
        <v>46</v>
      </c>
      <c r="BY16" s="135">
        <v>47</v>
      </c>
      <c r="BZ16" s="135">
        <v>48</v>
      </c>
      <c r="CA16" s="135">
        <v>49</v>
      </c>
      <c r="CB16" s="135">
        <v>50</v>
      </c>
      <c r="CC16" s="135">
        <v>51</v>
      </c>
      <c r="CD16" s="135">
        <v>52</v>
      </c>
    </row>
    <row r="17" spans="28:82" ht="18" thickTop="1">
      <c r="AB17" s="240">
        <f>AD17/$AD$25</f>
        <v>1.9607843137254902E-2</v>
      </c>
      <c r="AC17" s="129">
        <v>14</v>
      </c>
      <c r="AD17" s="126">
        <f t="shared" ref="AD17:AD24" si="5">SUM(AE17:CD17)</f>
        <v>2</v>
      </c>
      <c r="AE17" s="121">
        <f>COUNTIFS(양시!$A:$A,Graph!AE$16,양시!$CE:$CE,Graph!$AC17)</f>
        <v>0</v>
      </c>
      <c r="AF17" s="115">
        <f>COUNTIFS(양시!$A:$A,Graph!AF$16,양시!$CE:$CE,Graph!$AC17)</f>
        <v>0</v>
      </c>
      <c r="AG17" s="115">
        <f>COUNTIFS(양시!$A:$A,Graph!AG$16,양시!$CE:$CE,Graph!$AC17)</f>
        <v>0</v>
      </c>
      <c r="AH17" s="115">
        <f>COUNTIFS(양시!$A:$A,Graph!AH$16,양시!$CE:$CE,Graph!$AC17)</f>
        <v>0</v>
      </c>
      <c r="AI17" s="115">
        <f>COUNTIFS(양시!$A:$A,Graph!AI$16,양시!$CE:$CE,Graph!$AC17)</f>
        <v>0</v>
      </c>
      <c r="AJ17" s="115">
        <f>COUNTIFS(양시!$A:$A,Graph!AJ$16,양시!$CE:$CE,Graph!$AC17)</f>
        <v>0</v>
      </c>
      <c r="AK17" s="115">
        <f>COUNTIFS(양시!$A:$A,Graph!AK$16,양시!$CE:$CE,Graph!$AC17)</f>
        <v>0</v>
      </c>
      <c r="AL17" s="115">
        <f>COUNTIFS(양시!$A:$A,Graph!AL$16,양시!$CE:$CE,Graph!$AC17)</f>
        <v>0</v>
      </c>
      <c r="AM17" s="115">
        <f>COUNTIFS(양시!$A:$A,Graph!AM$16,양시!$CE:$CE,Graph!$AC17)</f>
        <v>1</v>
      </c>
      <c r="AN17" s="115">
        <f>COUNTIFS(양시!$A:$A,Graph!AN$16,양시!$CE:$CE,Graph!$AC17)</f>
        <v>0</v>
      </c>
      <c r="AO17" s="115">
        <f>COUNTIFS(양시!$A:$A,Graph!AO$16,양시!$CE:$CE,Graph!$AC17)</f>
        <v>0</v>
      </c>
      <c r="AP17" s="115">
        <f>COUNTIFS(양시!$A:$A,Graph!AP$16,양시!$CE:$CE,Graph!$AC17)</f>
        <v>0</v>
      </c>
      <c r="AQ17" s="115">
        <f>COUNTIFS(양시!$A:$A,Graph!AQ$16,양시!$CE:$CE,Graph!$AC17)</f>
        <v>0</v>
      </c>
      <c r="AR17" s="115">
        <f>COUNTIFS(양시!$A:$A,Graph!AR$16,양시!$CE:$CE,Graph!$AC17)</f>
        <v>0</v>
      </c>
      <c r="AS17" s="115">
        <f>COUNTIFS(양시!$A:$A,Graph!AS$16,양시!$CE:$CE,Graph!$AC17)</f>
        <v>0</v>
      </c>
      <c r="AT17" s="115">
        <f>COUNTIFS(양시!$A:$A,Graph!AT$16,양시!$CE:$CE,Graph!$AC17)</f>
        <v>0</v>
      </c>
      <c r="AU17" s="116">
        <f>COUNTIFS(양시!$A:$A,Graph!AU$16,양시!$CE:$CE,Graph!$AC17)</f>
        <v>0</v>
      </c>
      <c r="AV17" s="116">
        <f>COUNTIFS(양시!$A:$A,Graph!AV$16,양시!$CE:$CE,Graph!$AC17)</f>
        <v>0</v>
      </c>
      <c r="AW17" s="116">
        <f>COUNTIFS(양시!$A:$A,Graph!AW$16,양시!$CE:$CE,Graph!$AC17)</f>
        <v>1</v>
      </c>
      <c r="AX17" s="116">
        <f>COUNTIFS(양시!$A:$A,Graph!AX$16,양시!$CE:$CE,Graph!$AC17)</f>
        <v>0</v>
      </c>
      <c r="AY17" s="116">
        <f>COUNTIFS(양시!$A:$A,Graph!AY$16,양시!$CE:$CE,Graph!$AC17)</f>
        <v>0</v>
      </c>
      <c r="AZ17" s="116">
        <f>COUNTIFS(양시!$A:$A,Graph!AZ$16,양시!$CE:$CE,Graph!$AC17)</f>
        <v>0</v>
      </c>
      <c r="BA17" s="116">
        <f>COUNTIFS(양시!$A:$A,Graph!BA$16,양시!$CE:$CE,Graph!$AC17)</f>
        <v>0</v>
      </c>
      <c r="BB17" s="116">
        <f>COUNTIFS(양시!$A:$A,Graph!BB$16,양시!$CE:$CE,Graph!$AC17)</f>
        <v>0</v>
      </c>
      <c r="BC17" s="116">
        <f>COUNTIFS(양시!$A:$A,Graph!BC$16,양시!$CE:$CE,Graph!$AC17)</f>
        <v>0</v>
      </c>
      <c r="BD17" s="116">
        <f>COUNTIFS(양시!$A:$A,Graph!BD$16,양시!$CE:$CE,Graph!$AC17)</f>
        <v>0</v>
      </c>
      <c r="BE17" s="116">
        <f>COUNTIFS(양시!$A:$A,Graph!BE$16,양시!$CE:$CE,Graph!$AC17)</f>
        <v>0</v>
      </c>
      <c r="BF17" s="116">
        <f>COUNTIFS(양시!$A:$A,Graph!BF$16,양시!$CE:$CE,Graph!$AC17)</f>
        <v>0</v>
      </c>
      <c r="BG17" s="116">
        <f>COUNTIFS(양시!$A:$A,Graph!BG$16,양시!$CE:$CE,Graph!$AC17)</f>
        <v>0</v>
      </c>
      <c r="BH17" s="116">
        <f>COUNTIFS(양시!$A:$A,Graph!BH$16,양시!$CE:$CE,Graph!$AC17)</f>
        <v>0</v>
      </c>
      <c r="BI17" s="116">
        <f>COUNTIFS(양시!$A:$A,Graph!BI$16,양시!$CE:$CE,Graph!$AC17)</f>
        <v>0</v>
      </c>
      <c r="BJ17" s="116">
        <f>COUNTIFS(양시!$A:$A,Graph!BJ$16,양시!$CE:$CE,Graph!$AC17)</f>
        <v>0</v>
      </c>
      <c r="BK17" s="116">
        <f>COUNTIFS(양시!$A:$A,Graph!BK$16,양시!$CE:$CE,Graph!$AC17)</f>
        <v>0</v>
      </c>
      <c r="BL17" s="116">
        <f>COUNTIFS(양시!$A:$A,Graph!BL$16,양시!$CE:$CE,Graph!$AC17)</f>
        <v>0</v>
      </c>
      <c r="BM17" s="116">
        <f>COUNTIFS(양시!$A:$A,Graph!BM$16,양시!$CE:$CE,Graph!$AC17)</f>
        <v>0</v>
      </c>
      <c r="BN17" s="116">
        <f>COUNTIFS(양시!$A:$A,Graph!BN$16,양시!$CE:$CE,Graph!$AC17)</f>
        <v>0</v>
      </c>
      <c r="BO17" s="116">
        <f>COUNTIFS(양시!$A:$A,Graph!BO$16,양시!$CE:$CE,Graph!$AC17)</f>
        <v>0</v>
      </c>
      <c r="BP17" s="116">
        <f>COUNTIFS(양시!$A:$A,Graph!BP$16,양시!$CE:$CE,Graph!$AC17)</f>
        <v>0</v>
      </c>
      <c r="BQ17" s="116">
        <f>COUNTIFS(양시!$A:$A,Graph!BQ$16,양시!$CE:$CE,Graph!$AC17)</f>
        <v>0</v>
      </c>
      <c r="BR17" s="116">
        <f>COUNTIFS(양시!$A:$A,Graph!BR$16,양시!$CE:$CE,Graph!$AC17)</f>
        <v>0</v>
      </c>
      <c r="BS17" s="116">
        <f>COUNTIFS(양시!$A:$A,Graph!BS$16,양시!$CE:$CE,Graph!$AC17)</f>
        <v>0</v>
      </c>
      <c r="BT17" s="116">
        <f>COUNTIFS(양시!$A:$A,Graph!BT$16,양시!$CE:$CE,Graph!$AC17)</f>
        <v>0</v>
      </c>
      <c r="BU17" s="116">
        <f>COUNTIFS(양시!$A:$A,Graph!BU$16,양시!$CE:$CE,Graph!$AC17)</f>
        <v>0</v>
      </c>
      <c r="BV17" s="116">
        <f>COUNTIFS(양시!$A:$A,Graph!BV$16,양시!$CE:$CE,Graph!$AC17)</f>
        <v>0</v>
      </c>
      <c r="BW17" s="116">
        <f>COUNTIFS(양시!$A:$A,Graph!BW$16,양시!$CE:$CE,Graph!$AC17)</f>
        <v>0</v>
      </c>
      <c r="BX17" s="116">
        <f>COUNTIFS(양시!$A:$A,Graph!BX$16,양시!$CE:$CE,Graph!$AC17)</f>
        <v>0</v>
      </c>
      <c r="BY17" s="116">
        <f>COUNTIFS(양시!$A:$A,Graph!BY$16,양시!$CE:$CE,Graph!$AC17)</f>
        <v>0</v>
      </c>
      <c r="BZ17" s="116">
        <f>COUNTIFS(양시!$A:$A,Graph!BZ$16,양시!$CE:$CE,Graph!$AC17)</f>
        <v>0</v>
      </c>
      <c r="CA17" s="116">
        <f>COUNTIFS(양시!$A:$A,Graph!CA$16,양시!$CE:$CE,Graph!$AC17)</f>
        <v>0</v>
      </c>
      <c r="CB17" s="116">
        <f>COUNTIFS(양시!$A:$A,Graph!CB$16,양시!$CE:$CE,Graph!$AC17)</f>
        <v>0</v>
      </c>
      <c r="CC17" s="116">
        <f>COUNTIFS(양시!$A:$A,Graph!CC$16,양시!$CE:$CE,Graph!$AC17)</f>
        <v>0</v>
      </c>
      <c r="CD17" s="116">
        <f>COUNTIFS(양시!$A:$A,Graph!CD$16,양시!$CE:$CE,Graph!$AC17)</f>
        <v>0</v>
      </c>
    </row>
    <row r="18" spans="28:82">
      <c r="AB18" s="240">
        <f t="shared" ref="AB18:AB24" si="6">AD18/$AD$25</f>
        <v>7.8431372549019607E-2</v>
      </c>
      <c r="AC18" s="130">
        <v>15</v>
      </c>
      <c r="AD18" s="127">
        <f t="shared" si="5"/>
        <v>8</v>
      </c>
      <c r="AE18" s="122">
        <f>COUNTIFS(양시!$A:$A,Graph!AE$16,양시!$CE:$CE,Graph!$AC18)</f>
        <v>3</v>
      </c>
      <c r="AF18" s="110">
        <f>COUNTIFS(양시!$A:$A,Graph!AF$16,양시!$CE:$CE,Graph!$AC18)</f>
        <v>0</v>
      </c>
      <c r="AG18" s="110">
        <f>COUNTIFS(양시!$A:$A,Graph!AG$16,양시!$CE:$CE,Graph!$AC18)</f>
        <v>0</v>
      </c>
      <c r="AH18" s="110">
        <f>COUNTIFS(양시!$A:$A,Graph!AH$16,양시!$CE:$CE,Graph!$AC18)</f>
        <v>1</v>
      </c>
      <c r="AI18" s="110">
        <f>COUNTIFS(양시!$A:$A,Graph!AI$16,양시!$CE:$CE,Graph!$AC18)</f>
        <v>0</v>
      </c>
      <c r="AJ18" s="110">
        <f>COUNTIFS(양시!$A:$A,Graph!AJ$16,양시!$CE:$CE,Graph!$AC18)</f>
        <v>0</v>
      </c>
      <c r="AK18" s="110">
        <f>COUNTIFS(양시!$A:$A,Graph!AK$16,양시!$CE:$CE,Graph!$AC18)</f>
        <v>1</v>
      </c>
      <c r="AL18" s="110">
        <f>COUNTIFS(양시!$A:$A,Graph!AL$16,양시!$CE:$CE,Graph!$AC18)</f>
        <v>1</v>
      </c>
      <c r="AM18" s="110">
        <f>COUNTIFS(양시!$A:$A,Graph!AM$16,양시!$CE:$CE,Graph!$AC18)</f>
        <v>0</v>
      </c>
      <c r="AN18" s="110">
        <f>COUNTIFS(양시!$A:$A,Graph!AN$16,양시!$CE:$CE,Graph!$AC18)</f>
        <v>0</v>
      </c>
      <c r="AO18" s="110">
        <f>COUNTIFS(양시!$A:$A,Graph!AO$16,양시!$CE:$CE,Graph!$AC18)</f>
        <v>0</v>
      </c>
      <c r="AP18" s="110">
        <f>COUNTIFS(양시!$A:$A,Graph!AP$16,양시!$CE:$CE,Graph!$AC18)</f>
        <v>0</v>
      </c>
      <c r="AQ18" s="110">
        <f>COUNTIFS(양시!$A:$A,Graph!AQ$16,양시!$CE:$CE,Graph!$AC18)</f>
        <v>0</v>
      </c>
      <c r="AR18" s="110">
        <f>COUNTIFS(양시!$A:$A,Graph!AR$16,양시!$CE:$CE,Graph!$AC18)</f>
        <v>0</v>
      </c>
      <c r="AS18" s="110">
        <f>COUNTIFS(양시!$A:$A,Graph!AS$16,양시!$CE:$CE,Graph!$AC18)</f>
        <v>0</v>
      </c>
      <c r="AT18" s="110">
        <f>COUNTIFS(양시!$A:$A,Graph!AT$16,양시!$CE:$CE,Graph!$AC18)</f>
        <v>0</v>
      </c>
      <c r="AU18" s="111">
        <f>COUNTIFS(양시!$A:$A,Graph!AU$16,양시!$CE:$CE,Graph!$AC18)</f>
        <v>1</v>
      </c>
      <c r="AV18" s="111">
        <f>COUNTIFS(양시!$A:$A,Graph!AV$16,양시!$CE:$CE,Graph!$AC18)</f>
        <v>0</v>
      </c>
      <c r="AW18" s="111">
        <f>COUNTIFS(양시!$A:$A,Graph!AW$16,양시!$CE:$CE,Graph!$AC18)</f>
        <v>0</v>
      </c>
      <c r="AX18" s="111">
        <f>COUNTIFS(양시!$A:$A,Graph!AX$16,양시!$CE:$CE,Graph!$AC18)</f>
        <v>1</v>
      </c>
      <c r="AY18" s="111">
        <f>COUNTIFS(양시!$A:$A,Graph!AY$16,양시!$CE:$CE,Graph!$AC18)</f>
        <v>0</v>
      </c>
      <c r="AZ18" s="111">
        <f>COUNTIFS(양시!$A:$A,Graph!AZ$16,양시!$CE:$CE,Graph!$AC18)</f>
        <v>0</v>
      </c>
      <c r="BA18" s="111">
        <f>COUNTIFS(양시!$A:$A,Graph!BA$16,양시!$CE:$CE,Graph!$AC18)</f>
        <v>0</v>
      </c>
      <c r="BB18" s="111">
        <f>COUNTIFS(양시!$A:$A,Graph!BB$16,양시!$CE:$CE,Graph!$AC18)</f>
        <v>0</v>
      </c>
      <c r="BC18" s="111">
        <f>COUNTIFS(양시!$A:$A,Graph!BC$16,양시!$CE:$CE,Graph!$AC18)</f>
        <v>0</v>
      </c>
      <c r="BD18" s="111">
        <f>COUNTIFS(양시!$A:$A,Graph!BD$16,양시!$CE:$CE,Graph!$AC18)</f>
        <v>0</v>
      </c>
      <c r="BE18" s="111">
        <f>COUNTIFS(양시!$A:$A,Graph!BE$16,양시!$CE:$CE,Graph!$AC18)</f>
        <v>0</v>
      </c>
      <c r="BF18" s="111">
        <f>COUNTIFS(양시!$A:$A,Graph!BF$16,양시!$CE:$CE,Graph!$AC18)</f>
        <v>0</v>
      </c>
      <c r="BG18" s="111">
        <f>COUNTIFS(양시!$A:$A,Graph!BG$16,양시!$CE:$CE,Graph!$AC18)</f>
        <v>0</v>
      </c>
      <c r="BH18" s="111">
        <f>COUNTIFS(양시!$A:$A,Graph!BH$16,양시!$CE:$CE,Graph!$AC18)</f>
        <v>0</v>
      </c>
      <c r="BI18" s="111">
        <f>COUNTIFS(양시!$A:$A,Graph!BI$16,양시!$CE:$CE,Graph!$AC18)</f>
        <v>0</v>
      </c>
      <c r="BJ18" s="111">
        <f>COUNTIFS(양시!$A:$A,Graph!BJ$16,양시!$CE:$CE,Graph!$AC18)</f>
        <v>0</v>
      </c>
      <c r="BK18" s="111">
        <f>COUNTIFS(양시!$A:$A,Graph!BK$16,양시!$CE:$CE,Graph!$AC18)</f>
        <v>0</v>
      </c>
      <c r="BL18" s="111">
        <f>COUNTIFS(양시!$A:$A,Graph!BL$16,양시!$CE:$CE,Graph!$AC18)</f>
        <v>0</v>
      </c>
      <c r="BM18" s="111">
        <f>COUNTIFS(양시!$A:$A,Graph!BM$16,양시!$CE:$CE,Graph!$AC18)</f>
        <v>0</v>
      </c>
      <c r="BN18" s="111">
        <f>COUNTIFS(양시!$A:$A,Graph!BN$16,양시!$CE:$CE,Graph!$AC18)</f>
        <v>0</v>
      </c>
      <c r="BO18" s="111">
        <f>COUNTIFS(양시!$A:$A,Graph!BO$16,양시!$CE:$CE,Graph!$AC18)</f>
        <v>0</v>
      </c>
      <c r="BP18" s="111">
        <f>COUNTIFS(양시!$A:$A,Graph!BP$16,양시!$CE:$CE,Graph!$AC18)</f>
        <v>0</v>
      </c>
      <c r="BQ18" s="111">
        <f>COUNTIFS(양시!$A:$A,Graph!BQ$16,양시!$CE:$CE,Graph!$AC18)</f>
        <v>0</v>
      </c>
      <c r="BR18" s="111">
        <f>COUNTIFS(양시!$A:$A,Graph!BR$16,양시!$CE:$CE,Graph!$AC18)</f>
        <v>0</v>
      </c>
      <c r="BS18" s="111">
        <f>COUNTIFS(양시!$A:$A,Graph!BS$16,양시!$CE:$CE,Graph!$AC18)</f>
        <v>0</v>
      </c>
      <c r="BT18" s="111">
        <f>COUNTIFS(양시!$A:$A,Graph!BT$16,양시!$CE:$CE,Graph!$AC18)</f>
        <v>0</v>
      </c>
      <c r="BU18" s="111">
        <f>COUNTIFS(양시!$A:$A,Graph!BU$16,양시!$CE:$CE,Graph!$AC18)</f>
        <v>0</v>
      </c>
      <c r="BV18" s="111">
        <f>COUNTIFS(양시!$A:$A,Graph!BV$16,양시!$CE:$CE,Graph!$AC18)</f>
        <v>0</v>
      </c>
      <c r="BW18" s="111">
        <f>COUNTIFS(양시!$A:$A,Graph!BW$16,양시!$CE:$CE,Graph!$AC18)</f>
        <v>0</v>
      </c>
      <c r="BX18" s="111">
        <f>COUNTIFS(양시!$A:$A,Graph!BX$16,양시!$CE:$CE,Graph!$AC18)</f>
        <v>0</v>
      </c>
      <c r="BY18" s="111">
        <f>COUNTIFS(양시!$A:$A,Graph!BY$16,양시!$CE:$CE,Graph!$AC18)</f>
        <v>0</v>
      </c>
      <c r="BZ18" s="111">
        <f>COUNTIFS(양시!$A:$A,Graph!BZ$16,양시!$CE:$CE,Graph!$AC18)</f>
        <v>0</v>
      </c>
      <c r="CA18" s="111">
        <f>COUNTIFS(양시!$A:$A,Graph!CA$16,양시!$CE:$CE,Graph!$AC18)</f>
        <v>0</v>
      </c>
      <c r="CB18" s="111">
        <f>COUNTIFS(양시!$A:$A,Graph!CB$16,양시!$CE:$CE,Graph!$AC18)</f>
        <v>0</v>
      </c>
      <c r="CC18" s="111">
        <f>COUNTIFS(양시!$A:$A,Graph!CC$16,양시!$CE:$CE,Graph!$AC18)</f>
        <v>0</v>
      </c>
      <c r="CD18" s="111">
        <f>COUNTIFS(양시!$A:$A,Graph!CD$16,양시!$CE:$CE,Graph!$AC18)</f>
        <v>0</v>
      </c>
    </row>
    <row r="19" spans="28:82">
      <c r="AB19" s="240">
        <f t="shared" si="6"/>
        <v>0.16666666666666666</v>
      </c>
      <c r="AC19" s="130">
        <v>16</v>
      </c>
      <c r="AD19" s="127">
        <f t="shared" si="5"/>
        <v>17</v>
      </c>
      <c r="AE19" s="122">
        <f>COUNTIFS(양시!$A:$A,Graph!AE$16,양시!$CE:$CE,Graph!$AC19)</f>
        <v>0</v>
      </c>
      <c r="AF19" s="110">
        <f>COUNTIFS(양시!$A:$A,Graph!AF$16,양시!$CE:$CE,Graph!$AC19)</f>
        <v>0</v>
      </c>
      <c r="AG19" s="110">
        <f>COUNTIFS(양시!$A:$A,Graph!AG$16,양시!$CE:$CE,Graph!$AC19)</f>
        <v>1</v>
      </c>
      <c r="AH19" s="110">
        <f>COUNTIFS(양시!$A:$A,Graph!AH$16,양시!$CE:$CE,Graph!$AC19)</f>
        <v>0</v>
      </c>
      <c r="AI19" s="110">
        <f>COUNTIFS(양시!$A:$A,Graph!AI$16,양시!$CE:$CE,Graph!$AC19)</f>
        <v>3</v>
      </c>
      <c r="AJ19" s="110">
        <f>COUNTIFS(양시!$A:$A,Graph!AJ$16,양시!$CE:$CE,Graph!$AC19)</f>
        <v>0</v>
      </c>
      <c r="AK19" s="110">
        <f>COUNTIFS(양시!$A:$A,Graph!AK$16,양시!$CE:$CE,Graph!$AC19)</f>
        <v>1</v>
      </c>
      <c r="AL19" s="110">
        <f>COUNTIFS(양시!$A:$A,Graph!AL$16,양시!$CE:$CE,Graph!$AC19)</f>
        <v>2</v>
      </c>
      <c r="AM19" s="110">
        <f>COUNTIFS(양시!$A:$A,Graph!AM$16,양시!$CE:$CE,Graph!$AC19)</f>
        <v>0</v>
      </c>
      <c r="AN19" s="110">
        <f>COUNTIFS(양시!$A:$A,Graph!AN$16,양시!$CE:$CE,Graph!$AC19)</f>
        <v>0</v>
      </c>
      <c r="AO19" s="110">
        <f>COUNTIFS(양시!$A:$A,Graph!AO$16,양시!$CE:$CE,Graph!$AC19)</f>
        <v>1</v>
      </c>
      <c r="AP19" s="110">
        <f>COUNTIFS(양시!$A:$A,Graph!AP$16,양시!$CE:$CE,Graph!$AC19)</f>
        <v>5</v>
      </c>
      <c r="AQ19" s="110">
        <f>COUNTIFS(양시!$A:$A,Graph!AQ$16,양시!$CE:$CE,Graph!$AC19)</f>
        <v>1</v>
      </c>
      <c r="AR19" s="110">
        <f>COUNTIFS(양시!$A:$A,Graph!AR$16,양시!$CE:$CE,Graph!$AC19)</f>
        <v>1</v>
      </c>
      <c r="AS19" s="110">
        <f>COUNTIFS(양시!$A:$A,Graph!AS$16,양시!$CE:$CE,Graph!$AC19)</f>
        <v>1</v>
      </c>
      <c r="AT19" s="110">
        <f>COUNTIFS(양시!$A:$A,Graph!AT$16,양시!$CE:$CE,Graph!$AC19)</f>
        <v>0</v>
      </c>
      <c r="AU19" s="111">
        <f>COUNTIFS(양시!$A:$A,Graph!AU$16,양시!$CE:$CE,Graph!$AC19)</f>
        <v>0</v>
      </c>
      <c r="AV19" s="111">
        <f>COUNTIFS(양시!$A:$A,Graph!AV$16,양시!$CE:$CE,Graph!$AC19)</f>
        <v>0</v>
      </c>
      <c r="AW19" s="111">
        <f>COUNTIFS(양시!$A:$A,Graph!AW$16,양시!$CE:$CE,Graph!$AC19)</f>
        <v>1</v>
      </c>
      <c r="AX19" s="111">
        <f>COUNTIFS(양시!$A:$A,Graph!AX$16,양시!$CE:$CE,Graph!$AC19)</f>
        <v>0</v>
      </c>
      <c r="AY19" s="111">
        <f>COUNTIFS(양시!$A:$A,Graph!AY$16,양시!$CE:$CE,Graph!$AC19)</f>
        <v>0</v>
      </c>
      <c r="AZ19" s="111">
        <f>COUNTIFS(양시!$A:$A,Graph!AZ$16,양시!$CE:$CE,Graph!$AC19)</f>
        <v>0</v>
      </c>
      <c r="BA19" s="111">
        <f>COUNTIFS(양시!$A:$A,Graph!BA$16,양시!$CE:$CE,Graph!$AC19)</f>
        <v>0</v>
      </c>
      <c r="BB19" s="111">
        <f>COUNTIFS(양시!$A:$A,Graph!BB$16,양시!$CE:$CE,Graph!$AC19)</f>
        <v>0</v>
      </c>
      <c r="BC19" s="111">
        <f>COUNTIFS(양시!$A:$A,Graph!BC$16,양시!$CE:$CE,Graph!$AC19)</f>
        <v>0</v>
      </c>
      <c r="BD19" s="111">
        <f>COUNTIFS(양시!$A:$A,Graph!BD$16,양시!$CE:$CE,Graph!$AC19)</f>
        <v>0</v>
      </c>
      <c r="BE19" s="111">
        <f>COUNTIFS(양시!$A:$A,Graph!BE$16,양시!$CE:$CE,Graph!$AC19)</f>
        <v>0</v>
      </c>
      <c r="BF19" s="111">
        <f>COUNTIFS(양시!$A:$A,Graph!BF$16,양시!$CE:$CE,Graph!$AC19)</f>
        <v>0</v>
      </c>
      <c r="BG19" s="111">
        <f>COUNTIFS(양시!$A:$A,Graph!BG$16,양시!$CE:$CE,Graph!$AC19)</f>
        <v>0</v>
      </c>
      <c r="BH19" s="111">
        <f>COUNTIFS(양시!$A:$A,Graph!BH$16,양시!$CE:$CE,Graph!$AC19)</f>
        <v>0</v>
      </c>
      <c r="BI19" s="111">
        <f>COUNTIFS(양시!$A:$A,Graph!BI$16,양시!$CE:$CE,Graph!$AC19)</f>
        <v>0</v>
      </c>
      <c r="BJ19" s="111">
        <f>COUNTIFS(양시!$A:$A,Graph!BJ$16,양시!$CE:$CE,Graph!$AC19)</f>
        <v>0</v>
      </c>
      <c r="BK19" s="111">
        <f>COUNTIFS(양시!$A:$A,Graph!BK$16,양시!$CE:$CE,Graph!$AC19)</f>
        <v>0</v>
      </c>
      <c r="BL19" s="111">
        <f>COUNTIFS(양시!$A:$A,Graph!BL$16,양시!$CE:$CE,Graph!$AC19)</f>
        <v>0</v>
      </c>
      <c r="BM19" s="111">
        <f>COUNTIFS(양시!$A:$A,Graph!BM$16,양시!$CE:$CE,Graph!$AC19)</f>
        <v>0</v>
      </c>
      <c r="BN19" s="111">
        <f>COUNTIFS(양시!$A:$A,Graph!BN$16,양시!$CE:$CE,Graph!$AC19)</f>
        <v>0</v>
      </c>
      <c r="BO19" s="111">
        <f>COUNTIFS(양시!$A:$A,Graph!BO$16,양시!$CE:$CE,Graph!$AC19)</f>
        <v>0</v>
      </c>
      <c r="BP19" s="111">
        <f>COUNTIFS(양시!$A:$A,Graph!BP$16,양시!$CE:$CE,Graph!$AC19)</f>
        <v>0</v>
      </c>
      <c r="BQ19" s="111">
        <f>COUNTIFS(양시!$A:$A,Graph!BQ$16,양시!$CE:$CE,Graph!$AC19)</f>
        <v>0</v>
      </c>
      <c r="BR19" s="111">
        <f>COUNTIFS(양시!$A:$A,Graph!BR$16,양시!$CE:$CE,Graph!$AC19)</f>
        <v>0</v>
      </c>
      <c r="BS19" s="111">
        <f>COUNTIFS(양시!$A:$A,Graph!BS$16,양시!$CE:$CE,Graph!$AC19)</f>
        <v>0</v>
      </c>
      <c r="BT19" s="111">
        <f>COUNTIFS(양시!$A:$A,Graph!BT$16,양시!$CE:$CE,Graph!$AC19)</f>
        <v>0</v>
      </c>
      <c r="BU19" s="111">
        <f>COUNTIFS(양시!$A:$A,Graph!BU$16,양시!$CE:$CE,Graph!$AC19)</f>
        <v>0</v>
      </c>
      <c r="BV19" s="111">
        <f>COUNTIFS(양시!$A:$A,Graph!BV$16,양시!$CE:$CE,Graph!$AC19)</f>
        <v>0</v>
      </c>
      <c r="BW19" s="111">
        <f>COUNTIFS(양시!$A:$A,Graph!BW$16,양시!$CE:$CE,Graph!$AC19)</f>
        <v>0</v>
      </c>
      <c r="BX19" s="111">
        <f>COUNTIFS(양시!$A:$A,Graph!BX$16,양시!$CE:$CE,Graph!$AC19)</f>
        <v>0</v>
      </c>
      <c r="BY19" s="111">
        <f>COUNTIFS(양시!$A:$A,Graph!BY$16,양시!$CE:$CE,Graph!$AC19)</f>
        <v>0</v>
      </c>
      <c r="BZ19" s="111">
        <f>COUNTIFS(양시!$A:$A,Graph!BZ$16,양시!$CE:$CE,Graph!$AC19)</f>
        <v>0</v>
      </c>
      <c r="CA19" s="111">
        <f>COUNTIFS(양시!$A:$A,Graph!CA$16,양시!$CE:$CE,Graph!$AC19)</f>
        <v>0</v>
      </c>
      <c r="CB19" s="111">
        <f>COUNTIFS(양시!$A:$A,Graph!CB$16,양시!$CE:$CE,Graph!$AC19)</f>
        <v>0</v>
      </c>
      <c r="CC19" s="111">
        <f>COUNTIFS(양시!$A:$A,Graph!CC$16,양시!$CE:$CE,Graph!$AC19)</f>
        <v>0</v>
      </c>
      <c r="CD19" s="111">
        <f>COUNTIFS(양시!$A:$A,Graph!CD$16,양시!$CE:$CE,Graph!$AC19)</f>
        <v>0</v>
      </c>
    </row>
    <row r="20" spans="28:82">
      <c r="AB20" s="240">
        <f t="shared" si="6"/>
        <v>3.9215686274509803E-2</v>
      </c>
      <c r="AC20" s="130">
        <v>17</v>
      </c>
      <c r="AD20" s="127">
        <f t="shared" si="5"/>
        <v>4</v>
      </c>
      <c r="AE20" s="122">
        <f>COUNTIFS(양시!$A:$A,Graph!AE$16,양시!$CE:$CE,Graph!$AC20)</f>
        <v>0</v>
      </c>
      <c r="AF20" s="110">
        <f>COUNTIFS(양시!$A:$A,Graph!AF$16,양시!$CE:$CE,Graph!$AC20)</f>
        <v>0</v>
      </c>
      <c r="AG20" s="110">
        <f>COUNTIFS(양시!$A:$A,Graph!AG$16,양시!$CE:$CE,Graph!$AC20)</f>
        <v>0</v>
      </c>
      <c r="AH20" s="110">
        <f>COUNTIFS(양시!$A:$A,Graph!AH$16,양시!$CE:$CE,Graph!$AC20)</f>
        <v>0</v>
      </c>
      <c r="AI20" s="110">
        <f>COUNTIFS(양시!$A:$A,Graph!AI$16,양시!$CE:$CE,Graph!$AC20)</f>
        <v>1</v>
      </c>
      <c r="AJ20" s="110">
        <f>COUNTIFS(양시!$A:$A,Graph!AJ$16,양시!$CE:$CE,Graph!$AC20)</f>
        <v>1</v>
      </c>
      <c r="AK20" s="110">
        <f>COUNTIFS(양시!$A:$A,Graph!AK$16,양시!$CE:$CE,Graph!$AC20)</f>
        <v>0</v>
      </c>
      <c r="AL20" s="110">
        <f>COUNTIFS(양시!$A:$A,Graph!AL$16,양시!$CE:$CE,Graph!$AC20)</f>
        <v>0</v>
      </c>
      <c r="AM20" s="110">
        <f>COUNTIFS(양시!$A:$A,Graph!AM$16,양시!$CE:$CE,Graph!$AC20)</f>
        <v>0</v>
      </c>
      <c r="AN20" s="110">
        <f>COUNTIFS(양시!$A:$A,Graph!AN$16,양시!$CE:$CE,Graph!$AC20)</f>
        <v>0</v>
      </c>
      <c r="AO20" s="110">
        <f>COUNTIFS(양시!$A:$A,Graph!AO$16,양시!$CE:$CE,Graph!$AC20)</f>
        <v>0</v>
      </c>
      <c r="AP20" s="110">
        <f>COUNTIFS(양시!$A:$A,Graph!AP$16,양시!$CE:$CE,Graph!$AC20)</f>
        <v>0</v>
      </c>
      <c r="AQ20" s="110">
        <f>COUNTIFS(양시!$A:$A,Graph!AQ$16,양시!$CE:$CE,Graph!$AC20)</f>
        <v>1</v>
      </c>
      <c r="AR20" s="110">
        <f>COUNTIFS(양시!$A:$A,Graph!AR$16,양시!$CE:$CE,Graph!$AC20)</f>
        <v>1</v>
      </c>
      <c r="AS20" s="110">
        <f>COUNTIFS(양시!$A:$A,Graph!AS$16,양시!$CE:$CE,Graph!$AC20)</f>
        <v>0</v>
      </c>
      <c r="AT20" s="110">
        <f>COUNTIFS(양시!$A:$A,Graph!AT$16,양시!$CE:$CE,Graph!$AC20)</f>
        <v>0</v>
      </c>
      <c r="AU20" s="111">
        <f>COUNTIFS(양시!$A:$A,Graph!AU$16,양시!$CE:$CE,Graph!$AC20)</f>
        <v>0</v>
      </c>
      <c r="AV20" s="111">
        <f>COUNTIFS(양시!$A:$A,Graph!AV$16,양시!$CE:$CE,Graph!$AC20)</f>
        <v>0</v>
      </c>
      <c r="AW20" s="111">
        <f>COUNTIFS(양시!$A:$A,Graph!AW$16,양시!$CE:$CE,Graph!$AC20)</f>
        <v>0</v>
      </c>
      <c r="AX20" s="111">
        <f>COUNTIFS(양시!$A:$A,Graph!AX$16,양시!$CE:$CE,Graph!$AC20)</f>
        <v>0</v>
      </c>
      <c r="AY20" s="111">
        <f>COUNTIFS(양시!$A:$A,Graph!AY$16,양시!$CE:$CE,Graph!$AC20)</f>
        <v>0</v>
      </c>
      <c r="AZ20" s="111">
        <f>COUNTIFS(양시!$A:$A,Graph!AZ$16,양시!$CE:$CE,Graph!$AC20)</f>
        <v>0</v>
      </c>
      <c r="BA20" s="111">
        <f>COUNTIFS(양시!$A:$A,Graph!BA$16,양시!$CE:$CE,Graph!$AC20)</f>
        <v>0</v>
      </c>
      <c r="BB20" s="111">
        <f>COUNTIFS(양시!$A:$A,Graph!BB$16,양시!$CE:$CE,Graph!$AC20)</f>
        <v>0</v>
      </c>
      <c r="BC20" s="111">
        <f>COUNTIFS(양시!$A:$A,Graph!BC$16,양시!$CE:$CE,Graph!$AC20)</f>
        <v>0</v>
      </c>
      <c r="BD20" s="111">
        <f>COUNTIFS(양시!$A:$A,Graph!BD$16,양시!$CE:$CE,Graph!$AC20)</f>
        <v>0</v>
      </c>
      <c r="BE20" s="111">
        <f>COUNTIFS(양시!$A:$A,Graph!BE$16,양시!$CE:$CE,Graph!$AC20)</f>
        <v>0</v>
      </c>
      <c r="BF20" s="111">
        <f>COUNTIFS(양시!$A:$A,Graph!BF$16,양시!$CE:$CE,Graph!$AC20)</f>
        <v>0</v>
      </c>
      <c r="BG20" s="111">
        <f>COUNTIFS(양시!$A:$A,Graph!BG$16,양시!$CE:$CE,Graph!$AC20)</f>
        <v>0</v>
      </c>
      <c r="BH20" s="111">
        <f>COUNTIFS(양시!$A:$A,Graph!BH$16,양시!$CE:$CE,Graph!$AC20)</f>
        <v>0</v>
      </c>
      <c r="BI20" s="111">
        <f>COUNTIFS(양시!$A:$A,Graph!BI$16,양시!$CE:$CE,Graph!$AC20)</f>
        <v>0</v>
      </c>
      <c r="BJ20" s="111">
        <f>COUNTIFS(양시!$A:$A,Graph!BJ$16,양시!$CE:$CE,Graph!$AC20)</f>
        <v>0</v>
      </c>
      <c r="BK20" s="111">
        <f>COUNTIFS(양시!$A:$A,Graph!BK$16,양시!$CE:$CE,Graph!$AC20)</f>
        <v>0</v>
      </c>
      <c r="BL20" s="111">
        <f>COUNTIFS(양시!$A:$A,Graph!BL$16,양시!$CE:$CE,Graph!$AC20)</f>
        <v>0</v>
      </c>
      <c r="BM20" s="111">
        <f>COUNTIFS(양시!$A:$A,Graph!BM$16,양시!$CE:$CE,Graph!$AC20)</f>
        <v>0</v>
      </c>
      <c r="BN20" s="111">
        <f>COUNTIFS(양시!$A:$A,Graph!BN$16,양시!$CE:$CE,Graph!$AC20)</f>
        <v>0</v>
      </c>
      <c r="BO20" s="111">
        <f>COUNTIFS(양시!$A:$A,Graph!BO$16,양시!$CE:$CE,Graph!$AC20)</f>
        <v>0</v>
      </c>
      <c r="BP20" s="111">
        <f>COUNTIFS(양시!$A:$A,Graph!BP$16,양시!$CE:$CE,Graph!$AC20)</f>
        <v>0</v>
      </c>
      <c r="BQ20" s="111">
        <f>COUNTIFS(양시!$A:$A,Graph!BQ$16,양시!$CE:$CE,Graph!$AC20)</f>
        <v>0</v>
      </c>
      <c r="BR20" s="111">
        <f>COUNTIFS(양시!$A:$A,Graph!BR$16,양시!$CE:$CE,Graph!$AC20)</f>
        <v>0</v>
      </c>
      <c r="BS20" s="111">
        <f>COUNTIFS(양시!$A:$A,Graph!BS$16,양시!$CE:$CE,Graph!$AC20)</f>
        <v>0</v>
      </c>
      <c r="BT20" s="111">
        <f>COUNTIFS(양시!$A:$A,Graph!BT$16,양시!$CE:$CE,Graph!$AC20)</f>
        <v>0</v>
      </c>
      <c r="BU20" s="111">
        <f>COUNTIFS(양시!$A:$A,Graph!BU$16,양시!$CE:$CE,Graph!$AC20)</f>
        <v>0</v>
      </c>
      <c r="BV20" s="111">
        <f>COUNTIFS(양시!$A:$A,Graph!BV$16,양시!$CE:$CE,Graph!$AC20)</f>
        <v>0</v>
      </c>
      <c r="BW20" s="111">
        <f>COUNTIFS(양시!$A:$A,Graph!BW$16,양시!$CE:$CE,Graph!$AC20)</f>
        <v>0</v>
      </c>
      <c r="BX20" s="111">
        <f>COUNTIFS(양시!$A:$A,Graph!BX$16,양시!$CE:$CE,Graph!$AC20)</f>
        <v>0</v>
      </c>
      <c r="BY20" s="111">
        <f>COUNTIFS(양시!$A:$A,Graph!BY$16,양시!$CE:$CE,Graph!$AC20)</f>
        <v>0</v>
      </c>
      <c r="BZ20" s="111">
        <f>COUNTIFS(양시!$A:$A,Graph!BZ$16,양시!$CE:$CE,Graph!$AC20)</f>
        <v>0</v>
      </c>
      <c r="CA20" s="111">
        <f>COUNTIFS(양시!$A:$A,Graph!CA$16,양시!$CE:$CE,Graph!$AC20)</f>
        <v>0</v>
      </c>
      <c r="CB20" s="111">
        <f>COUNTIFS(양시!$A:$A,Graph!CB$16,양시!$CE:$CE,Graph!$AC20)</f>
        <v>0</v>
      </c>
      <c r="CC20" s="111">
        <f>COUNTIFS(양시!$A:$A,Graph!CC$16,양시!$CE:$CE,Graph!$AC20)</f>
        <v>0</v>
      </c>
      <c r="CD20" s="111">
        <f>COUNTIFS(양시!$A:$A,Graph!CD$16,양시!$CE:$CE,Graph!$AC20)</f>
        <v>0</v>
      </c>
    </row>
    <row r="21" spans="28:82">
      <c r="AB21" s="240">
        <f t="shared" si="6"/>
        <v>0.24509803921568626</v>
      </c>
      <c r="AC21" s="130">
        <v>18</v>
      </c>
      <c r="AD21" s="127">
        <f t="shared" si="5"/>
        <v>25</v>
      </c>
      <c r="AE21" s="122">
        <f>COUNTIFS(양시!$A:$A,Graph!AE$16,양시!$CE:$CE,Graph!$AC21)</f>
        <v>1</v>
      </c>
      <c r="AF21" s="110">
        <f>COUNTIFS(양시!$A:$A,Graph!AF$16,양시!$CE:$CE,Graph!$AC21)</f>
        <v>0</v>
      </c>
      <c r="AG21" s="110">
        <f>COUNTIFS(양시!$A:$A,Graph!AG$16,양시!$CE:$CE,Graph!$AC21)</f>
        <v>1</v>
      </c>
      <c r="AH21" s="110">
        <f>COUNTIFS(양시!$A:$A,Graph!AH$16,양시!$CE:$CE,Graph!$AC21)</f>
        <v>0</v>
      </c>
      <c r="AI21" s="110">
        <f>COUNTIFS(양시!$A:$A,Graph!AI$16,양시!$CE:$CE,Graph!$AC21)</f>
        <v>3</v>
      </c>
      <c r="AJ21" s="110">
        <f>COUNTIFS(양시!$A:$A,Graph!AJ$16,양시!$CE:$CE,Graph!$AC21)</f>
        <v>1</v>
      </c>
      <c r="AK21" s="110">
        <f>COUNTIFS(양시!$A:$A,Graph!AK$16,양시!$CE:$CE,Graph!$AC21)</f>
        <v>0</v>
      </c>
      <c r="AL21" s="110">
        <f>COUNTIFS(양시!$A:$A,Graph!AL$16,양시!$CE:$CE,Graph!$AC21)</f>
        <v>3</v>
      </c>
      <c r="AM21" s="110">
        <f>COUNTIFS(양시!$A:$A,Graph!AM$16,양시!$CE:$CE,Graph!$AC21)</f>
        <v>0</v>
      </c>
      <c r="AN21" s="110">
        <f>COUNTIFS(양시!$A:$A,Graph!AN$16,양시!$CE:$CE,Graph!$AC21)</f>
        <v>1</v>
      </c>
      <c r="AO21" s="110">
        <f>COUNTIFS(양시!$A:$A,Graph!AO$16,양시!$CE:$CE,Graph!$AC21)</f>
        <v>3</v>
      </c>
      <c r="AP21" s="110">
        <f>COUNTIFS(양시!$A:$A,Graph!AP$16,양시!$CE:$CE,Graph!$AC21)</f>
        <v>2</v>
      </c>
      <c r="AQ21" s="110">
        <f>COUNTIFS(양시!$A:$A,Graph!AQ$16,양시!$CE:$CE,Graph!$AC21)</f>
        <v>1</v>
      </c>
      <c r="AR21" s="110">
        <f>COUNTIFS(양시!$A:$A,Graph!AR$16,양시!$CE:$CE,Graph!$AC21)</f>
        <v>1</v>
      </c>
      <c r="AS21" s="110">
        <f>COUNTIFS(양시!$A:$A,Graph!AS$16,양시!$CE:$CE,Graph!$AC21)</f>
        <v>2</v>
      </c>
      <c r="AT21" s="110">
        <f>COUNTIFS(양시!$A:$A,Graph!AT$16,양시!$CE:$CE,Graph!$AC21)</f>
        <v>2</v>
      </c>
      <c r="AU21" s="111">
        <f>COUNTIFS(양시!$A:$A,Graph!AU$16,양시!$CE:$CE,Graph!$AC21)</f>
        <v>1</v>
      </c>
      <c r="AV21" s="111">
        <f>COUNTIFS(양시!$A:$A,Graph!AV$16,양시!$CE:$CE,Graph!$AC21)</f>
        <v>2</v>
      </c>
      <c r="AW21" s="111">
        <f>COUNTIFS(양시!$A:$A,Graph!AW$16,양시!$CE:$CE,Graph!$AC21)</f>
        <v>1</v>
      </c>
      <c r="AX21" s="111">
        <f>COUNTIFS(양시!$A:$A,Graph!AX$16,양시!$CE:$CE,Graph!$AC21)</f>
        <v>0</v>
      </c>
      <c r="AY21" s="111">
        <f>COUNTIFS(양시!$A:$A,Graph!AY$16,양시!$CE:$CE,Graph!$AC21)</f>
        <v>0</v>
      </c>
      <c r="AZ21" s="111">
        <f>COUNTIFS(양시!$A:$A,Graph!AZ$16,양시!$CE:$CE,Graph!$AC21)</f>
        <v>0</v>
      </c>
      <c r="BA21" s="111">
        <f>COUNTIFS(양시!$A:$A,Graph!BA$16,양시!$CE:$CE,Graph!$AC21)</f>
        <v>0</v>
      </c>
      <c r="BB21" s="111">
        <f>COUNTIFS(양시!$A:$A,Graph!BB$16,양시!$CE:$CE,Graph!$AC21)</f>
        <v>0</v>
      </c>
      <c r="BC21" s="111">
        <f>COUNTIFS(양시!$A:$A,Graph!BC$16,양시!$CE:$CE,Graph!$AC21)</f>
        <v>0</v>
      </c>
      <c r="BD21" s="111">
        <f>COUNTIFS(양시!$A:$A,Graph!BD$16,양시!$CE:$CE,Graph!$AC21)</f>
        <v>0</v>
      </c>
      <c r="BE21" s="111">
        <f>COUNTIFS(양시!$A:$A,Graph!BE$16,양시!$CE:$CE,Graph!$AC21)</f>
        <v>0</v>
      </c>
      <c r="BF21" s="111">
        <f>COUNTIFS(양시!$A:$A,Graph!BF$16,양시!$CE:$CE,Graph!$AC21)</f>
        <v>0</v>
      </c>
      <c r="BG21" s="111">
        <f>COUNTIFS(양시!$A:$A,Graph!BG$16,양시!$CE:$CE,Graph!$AC21)</f>
        <v>0</v>
      </c>
      <c r="BH21" s="111">
        <f>COUNTIFS(양시!$A:$A,Graph!BH$16,양시!$CE:$CE,Graph!$AC21)</f>
        <v>0</v>
      </c>
      <c r="BI21" s="111">
        <f>COUNTIFS(양시!$A:$A,Graph!BI$16,양시!$CE:$CE,Graph!$AC21)</f>
        <v>0</v>
      </c>
      <c r="BJ21" s="111">
        <f>COUNTIFS(양시!$A:$A,Graph!BJ$16,양시!$CE:$CE,Graph!$AC21)</f>
        <v>0</v>
      </c>
      <c r="BK21" s="111">
        <f>COUNTIFS(양시!$A:$A,Graph!BK$16,양시!$CE:$CE,Graph!$AC21)</f>
        <v>0</v>
      </c>
      <c r="BL21" s="111">
        <f>COUNTIFS(양시!$A:$A,Graph!BL$16,양시!$CE:$CE,Graph!$AC21)</f>
        <v>0</v>
      </c>
      <c r="BM21" s="111">
        <f>COUNTIFS(양시!$A:$A,Graph!BM$16,양시!$CE:$CE,Graph!$AC21)</f>
        <v>0</v>
      </c>
      <c r="BN21" s="111">
        <f>COUNTIFS(양시!$A:$A,Graph!BN$16,양시!$CE:$CE,Graph!$AC21)</f>
        <v>0</v>
      </c>
      <c r="BO21" s="111">
        <f>COUNTIFS(양시!$A:$A,Graph!BO$16,양시!$CE:$CE,Graph!$AC21)</f>
        <v>0</v>
      </c>
      <c r="BP21" s="111">
        <f>COUNTIFS(양시!$A:$A,Graph!BP$16,양시!$CE:$CE,Graph!$AC21)</f>
        <v>0</v>
      </c>
      <c r="BQ21" s="111">
        <f>COUNTIFS(양시!$A:$A,Graph!BQ$16,양시!$CE:$CE,Graph!$AC21)</f>
        <v>0</v>
      </c>
      <c r="BR21" s="111">
        <f>COUNTIFS(양시!$A:$A,Graph!BR$16,양시!$CE:$CE,Graph!$AC21)</f>
        <v>0</v>
      </c>
      <c r="BS21" s="111">
        <f>COUNTIFS(양시!$A:$A,Graph!BS$16,양시!$CE:$CE,Graph!$AC21)</f>
        <v>0</v>
      </c>
      <c r="BT21" s="111">
        <f>COUNTIFS(양시!$A:$A,Graph!BT$16,양시!$CE:$CE,Graph!$AC21)</f>
        <v>0</v>
      </c>
      <c r="BU21" s="111">
        <f>COUNTIFS(양시!$A:$A,Graph!BU$16,양시!$CE:$CE,Graph!$AC21)</f>
        <v>0</v>
      </c>
      <c r="BV21" s="111">
        <f>COUNTIFS(양시!$A:$A,Graph!BV$16,양시!$CE:$CE,Graph!$AC21)</f>
        <v>0</v>
      </c>
      <c r="BW21" s="111">
        <f>COUNTIFS(양시!$A:$A,Graph!BW$16,양시!$CE:$CE,Graph!$AC21)</f>
        <v>0</v>
      </c>
      <c r="BX21" s="111">
        <f>COUNTIFS(양시!$A:$A,Graph!BX$16,양시!$CE:$CE,Graph!$AC21)</f>
        <v>0</v>
      </c>
      <c r="BY21" s="111">
        <f>COUNTIFS(양시!$A:$A,Graph!BY$16,양시!$CE:$CE,Graph!$AC21)</f>
        <v>0</v>
      </c>
      <c r="BZ21" s="111">
        <f>COUNTIFS(양시!$A:$A,Graph!BZ$16,양시!$CE:$CE,Graph!$AC21)</f>
        <v>0</v>
      </c>
      <c r="CA21" s="111">
        <f>COUNTIFS(양시!$A:$A,Graph!CA$16,양시!$CE:$CE,Graph!$AC21)</f>
        <v>0</v>
      </c>
      <c r="CB21" s="111">
        <f>COUNTIFS(양시!$A:$A,Graph!CB$16,양시!$CE:$CE,Graph!$AC21)</f>
        <v>0</v>
      </c>
      <c r="CC21" s="111">
        <f>COUNTIFS(양시!$A:$A,Graph!CC$16,양시!$CE:$CE,Graph!$AC21)</f>
        <v>0</v>
      </c>
      <c r="CD21" s="111">
        <f>COUNTIFS(양시!$A:$A,Graph!CD$16,양시!$CE:$CE,Graph!$AC21)</f>
        <v>0</v>
      </c>
    </row>
    <row r="22" spans="28:82">
      <c r="AB22" s="240">
        <f t="shared" si="6"/>
        <v>0.14705882352941177</v>
      </c>
      <c r="AC22" s="130">
        <v>19</v>
      </c>
      <c r="AD22" s="127">
        <f t="shared" si="5"/>
        <v>15</v>
      </c>
      <c r="AE22" s="122">
        <f>COUNTIFS(양시!$A:$A,Graph!AE$16,양시!$CE:$CE,Graph!$AC22)</f>
        <v>2</v>
      </c>
      <c r="AF22" s="110">
        <f>COUNTIFS(양시!$A:$A,Graph!AF$16,양시!$CE:$CE,Graph!$AC22)</f>
        <v>0</v>
      </c>
      <c r="AG22" s="110">
        <f>COUNTIFS(양시!$A:$A,Graph!AG$16,양시!$CE:$CE,Graph!$AC22)</f>
        <v>1</v>
      </c>
      <c r="AH22" s="110">
        <f>COUNTIFS(양시!$A:$A,Graph!AH$16,양시!$CE:$CE,Graph!$AC22)</f>
        <v>3</v>
      </c>
      <c r="AI22" s="110">
        <f>COUNTIFS(양시!$A:$A,Graph!AI$16,양시!$CE:$CE,Graph!$AC22)</f>
        <v>0</v>
      </c>
      <c r="AJ22" s="110">
        <f>COUNTIFS(양시!$A:$A,Graph!AJ$16,양시!$CE:$CE,Graph!$AC22)</f>
        <v>0</v>
      </c>
      <c r="AK22" s="110">
        <f>COUNTIFS(양시!$A:$A,Graph!AK$16,양시!$CE:$CE,Graph!$AC22)</f>
        <v>0</v>
      </c>
      <c r="AL22" s="110">
        <f>COUNTIFS(양시!$A:$A,Graph!AL$16,양시!$CE:$CE,Graph!$AC22)</f>
        <v>0</v>
      </c>
      <c r="AM22" s="110">
        <f>COUNTIFS(양시!$A:$A,Graph!AM$16,양시!$CE:$CE,Graph!$AC22)</f>
        <v>0</v>
      </c>
      <c r="AN22" s="110">
        <f>COUNTIFS(양시!$A:$A,Graph!AN$16,양시!$CE:$CE,Graph!$AC22)</f>
        <v>1</v>
      </c>
      <c r="AO22" s="110">
        <f>COUNTIFS(양시!$A:$A,Graph!AO$16,양시!$CE:$CE,Graph!$AC22)</f>
        <v>0</v>
      </c>
      <c r="AP22" s="110">
        <f>COUNTIFS(양시!$A:$A,Graph!AP$16,양시!$CE:$CE,Graph!$AC22)</f>
        <v>1</v>
      </c>
      <c r="AQ22" s="110">
        <f>COUNTIFS(양시!$A:$A,Graph!AQ$16,양시!$CE:$CE,Graph!$AC22)</f>
        <v>0</v>
      </c>
      <c r="AR22" s="110">
        <f>COUNTIFS(양시!$A:$A,Graph!AR$16,양시!$CE:$CE,Graph!$AC22)</f>
        <v>1</v>
      </c>
      <c r="AS22" s="110">
        <f>COUNTIFS(양시!$A:$A,Graph!AS$16,양시!$CE:$CE,Graph!$AC22)</f>
        <v>2</v>
      </c>
      <c r="AT22" s="110">
        <f>COUNTIFS(양시!$A:$A,Graph!AT$16,양시!$CE:$CE,Graph!$AC22)</f>
        <v>0</v>
      </c>
      <c r="AU22" s="111">
        <f>COUNTIFS(양시!$A:$A,Graph!AU$16,양시!$CE:$CE,Graph!$AC22)</f>
        <v>1</v>
      </c>
      <c r="AV22" s="111">
        <f>COUNTIFS(양시!$A:$A,Graph!AV$16,양시!$CE:$CE,Graph!$AC22)</f>
        <v>2</v>
      </c>
      <c r="AW22" s="111">
        <f>COUNTIFS(양시!$A:$A,Graph!AW$16,양시!$CE:$CE,Graph!$AC22)</f>
        <v>0</v>
      </c>
      <c r="AX22" s="111">
        <f>COUNTIFS(양시!$A:$A,Graph!AX$16,양시!$CE:$CE,Graph!$AC22)</f>
        <v>1</v>
      </c>
      <c r="AY22" s="111">
        <f>COUNTIFS(양시!$A:$A,Graph!AY$16,양시!$CE:$CE,Graph!$AC22)</f>
        <v>0</v>
      </c>
      <c r="AZ22" s="111">
        <f>COUNTIFS(양시!$A:$A,Graph!AZ$16,양시!$CE:$CE,Graph!$AC22)</f>
        <v>0</v>
      </c>
      <c r="BA22" s="111">
        <f>COUNTIFS(양시!$A:$A,Graph!BA$16,양시!$CE:$CE,Graph!$AC22)</f>
        <v>0</v>
      </c>
      <c r="BB22" s="111">
        <f>COUNTIFS(양시!$A:$A,Graph!BB$16,양시!$CE:$CE,Graph!$AC22)</f>
        <v>0</v>
      </c>
      <c r="BC22" s="111">
        <f>COUNTIFS(양시!$A:$A,Graph!BC$16,양시!$CE:$CE,Graph!$AC22)</f>
        <v>0</v>
      </c>
      <c r="BD22" s="111">
        <f>COUNTIFS(양시!$A:$A,Graph!BD$16,양시!$CE:$CE,Graph!$AC22)</f>
        <v>0</v>
      </c>
      <c r="BE22" s="111">
        <f>COUNTIFS(양시!$A:$A,Graph!BE$16,양시!$CE:$CE,Graph!$AC22)</f>
        <v>0</v>
      </c>
      <c r="BF22" s="111">
        <f>COUNTIFS(양시!$A:$A,Graph!BF$16,양시!$CE:$CE,Graph!$AC22)</f>
        <v>0</v>
      </c>
      <c r="BG22" s="111">
        <f>COUNTIFS(양시!$A:$A,Graph!BG$16,양시!$CE:$CE,Graph!$AC22)</f>
        <v>0</v>
      </c>
      <c r="BH22" s="111">
        <f>COUNTIFS(양시!$A:$A,Graph!BH$16,양시!$CE:$CE,Graph!$AC22)</f>
        <v>0</v>
      </c>
      <c r="BI22" s="111">
        <f>COUNTIFS(양시!$A:$A,Graph!BI$16,양시!$CE:$CE,Graph!$AC22)</f>
        <v>0</v>
      </c>
      <c r="BJ22" s="111">
        <f>COUNTIFS(양시!$A:$A,Graph!BJ$16,양시!$CE:$CE,Graph!$AC22)</f>
        <v>0</v>
      </c>
      <c r="BK22" s="111">
        <f>COUNTIFS(양시!$A:$A,Graph!BK$16,양시!$CE:$CE,Graph!$AC22)</f>
        <v>0</v>
      </c>
      <c r="BL22" s="111">
        <f>COUNTIFS(양시!$A:$A,Graph!BL$16,양시!$CE:$CE,Graph!$AC22)</f>
        <v>0</v>
      </c>
      <c r="BM22" s="111">
        <f>COUNTIFS(양시!$A:$A,Graph!BM$16,양시!$CE:$CE,Graph!$AC22)</f>
        <v>0</v>
      </c>
      <c r="BN22" s="111">
        <f>COUNTIFS(양시!$A:$A,Graph!BN$16,양시!$CE:$CE,Graph!$AC22)</f>
        <v>0</v>
      </c>
      <c r="BO22" s="111">
        <f>COUNTIFS(양시!$A:$A,Graph!BO$16,양시!$CE:$CE,Graph!$AC22)</f>
        <v>0</v>
      </c>
      <c r="BP22" s="111">
        <f>COUNTIFS(양시!$A:$A,Graph!BP$16,양시!$CE:$CE,Graph!$AC22)</f>
        <v>0</v>
      </c>
      <c r="BQ22" s="111">
        <f>COUNTIFS(양시!$A:$A,Graph!BQ$16,양시!$CE:$CE,Graph!$AC22)</f>
        <v>0</v>
      </c>
      <c r="BR22" s="111">
        <f>COUNTIFS(양시!$A:$A,Graph!BR$16,양시!$CE:$CE,Graph!$AC22)</f>
        <v>0</v>
      </c>
      <c r="BS22" s="111">
        <f>COUNTIFS(양시!$A:$A,Graph!BS$16,양시!$CE:$CE,Graph!$AC22)</f>
        <v>0</v>
      </c>
      <c r="BT22" s="111">
        <f>COUNTIFS(양시!$A:$A,Graph!BT$16,양시!$CE:$CE,Graph!$AC22)</f>
        <v>0</v>
      </c>
      <c r="BU22" s="111">
        <f>COUNTIFS(양시!$A:$A,Graph!BU$16,양시!$CE:$CE,Graph!$AC22)</f>
        <v>0</v>
      </c>
      <c r="BV22" s="111">
        <f>COUNTIFS(양시!$A:$A,Graph!BV$16,양시!$CE:$CE,Graph!$AC22)</f>
        <v>0</v>
      </c>
      <c r="BW22" s="111">
        <f>COUNTIFS(양시!$A:$A,Graph!BW$16,양시!$CE:$CE,Graph!$AC22)</f>
        <v>0</v>
      </c>
      <c r="BX22" s="111">
        <f>COUNTIFS(양시!$A:$A,Graph!BX$16,양시!$CE:$CE,Graph!$AC22)</f>
        <v>0</v>
      </c>
      <c r="BY22" s="111">
        <f>COUNTIFS(양시!$A:$A,Graph!BY$16,양시!$CE:$CE,Graph!$AC22)</f>
        <v>0</v>
      </c>
      <c r="BZ22" s="111">
        <f>COUNTIFS(양시!$A:$A,Graph!BZ$16,양시!$CE:$CE,Graph!$AC22)</f>
        <v>0</v>
      </c>
      <c r="CA22" s="111">
        <f>COUNTIFS(양시!$A:$A,Graph!CA$16,양시!$CE:$CE,Graph!$AC22)</f>
        <v>0</v>
      </c>
      <c r="CB22" s="111">
        <f>COUNTIFS(양시!$A:$A,Graph!CB$16,양시!$CE:$CE,Graph!$AC22)</f>
        <v>0</v>
      </c>
      <c r="CC22" s="111">
        <f>COUNTIFS(양시!$A:$A,Graph!CC$16,양시!$CE:$CE,Graph!$AC22)</f>
        <v>0</v>
      </c>
      <c r="CD22" s="111">
        <f>COUNTIFS(양시!$A:$A,Graph!CD$16,양시!$CE:$CE,Graph!$AC22)</f>
        <v>0</v>
      </c>
    </row>
    <row r="23" spans="28:82">
      <c r="AB23" s="240">
        <f t="shared" si="6"/>
        <v>0.26470588235294118</v>
      </c>
      <c r="AC23" s="130">
        <v>20</v>
      </c>
      <c r="AD23" s="127">
        <f t="shared" si="5"/>
        <v>27</v>
      </c>
      <c r="AE23" s="122">
        <f>COUNTIFS(양시!$A:$A,Graph!AE$16,양시!$CE:$CE,Graph!$AC23)</f>
        <v>1</v>
      </c>
      <c r="AF23" s="110">
        <f>COUNTIFS(양시!$A:$A,Graph!AF$16,양시!$CE:$CE,Graph!$AC23)</f>
        <v>0</v>
      </c>
      <c r="AG23" s="110">
        <f>COUNTIFS(양시!$A:$A,Graph!AG$16,양시!$CE:$CE,Graph!$AC23)</f>
        <v>3</v>
      </c>
      <c r="AH23" s="110">
        <f>COUNTIFS(양시!$A:$A,Graph!AH$16,양시!$CE:$CE,Graph!$AC23)</f>
        <v>2</v>
      </c>
      <c r="AI23" s="110">
        <f>COUNTIFS(양시!$A:$A,Graph!AI$16,양시!$CE:$CE,Graph!$AC23)</f>
        <v>1</v>
      </c>
      <c r="AJ23" s="110">
        <f>COUNTIFS(양시!$A:$A,Graph!AJ$16,양시!$CE:$CE,Graph!$AC23)</f>
        <v>2</v>
      </c>
      <c r="AK23" s="110">
        <f>COUNTIFS(양시!$A:$A,Graph!AK$16,양시!$CE:$CE,Graph!$AC23)</f>
        <v>1</v>
      </c>
      <c r="AL23" s="110">
        <f>COUNTIFS(양시!$A:$A,Graph!AL$16,양시!$CE:$CE,Graph!$AC23)</f>
        <v>2</v>
      </c>
      <c r="AM23" s="110">
        <f>COUNTIFS(양시!$A:$A,Graph!AM$16,양시!$CE:$CE,Graph!$AC23)</f>
        <v>3</v>
      </c>
      <c r="AN23" s="110">
        <f>COUNTIFS(양시!$A:$A,Graph!AN$16,양시!$CE:$CE,Graph!$AC23)</f>
        <v>1</v>
      </c>
      <c r="AO23" s="110">
        <f>COUNTIFS(양시!$A:$A,Graph!AO$16,양시!$CE:$CE,Graph!$AC23)</f>
        <v>0</v>
      </c>
      <c r="AP23" s="110">
        <f>COUNTIFS(양시!$A:$A,Graph!AP$16,양시!$CE:$CE,Graph!$AC23)</f>
        <v>0</v>
      </c>
      <c r="AQ23" s="110">
        <f>COUNTIFS(양시!$A:$A,Graph!AQ$16,양시!$CE:$CE,Graph!$AC23)</f>
        <v>2</v>
      </c>
      <c r="AR23" s="110">
        <f>COUNTIFS(양시!$A:$A,Graph!AR$16,양시!$CE:$CE,Graph!$AC23)</f>
        <v>1</v>
      </c>
      <c r="AS23" s="110">
        <f>COUNTIFS(양시!$A:$A,Graph!AS$16,양시!$CE:$CE,Graph!$AC23)</f>
        <v>2</v>
      </c>
      <c r="AT23" s="110">
        <f>COUNTIFS(양시!$A:$A,Graph!AT$16,양시!$CE:$CE,Graph!$AC23)</f>
        <v>3</v>
      </c>
      <c r="AU23" s="111">
        <f>COUNTIFS(양시!$A:$A,Graph!AU$16,양시!$CE:$CE,Graph!$AC23)</f>
        <v>1</v>
      </c>
      <c r="AV23" s="111">
        <f>COUNTIFS(양시!$A:$A,Graph!AV$16,양시!$CE:$CE,Graph!$AC23)</f>
        <v>1</v>
      </c>
      <c r="AW23" s="111">
        <f>COUNTIFS(양시!$A:$A,Graph!AW$16,양시!$CE:$CE,Graph!$AC23)</f>
        <v>0</v>
      </c>
      <c r="AX23" s="111">
        <f>COUNTIFS(양시!$A:$A,Graph!AX$16,양시!$CE:$CE,Graph!$AC23)</f>
        <v>1</v>
      </c>
      <c r="AY23" s="111">
        <f>COUNTIFS(양시!$A:$A,Graph!AY$16,양시!$CE:$CE,Graph!$AC23)</f>
        <v>0</v>
      </c>
      <c r="AZ23" s="111">
        <f>COUNTIFS(양시!$A:$A,Graph!AZ$16,양시!$CE:$CE,Graph!$AC23)</f>
        <v>0</v>
      </c>
      <c r="BA23" s="111">
        <f>COUNTIFS(양시!$A:$A,Graph!BA$16,양시!$CE:$CE,Graph!$AC23)</f>
        <v>0</v>
      </c>
      <c r="BB23" s="111">
        <f>COUNTIFS(양시!$A:$A,Graph!BB$16,양시!$CE:$CE,Graph!$AC23)</f>
        <v>0</v>
      </c>
      <c r="BC23" s="111">
        <f>COUNTIFS(양시!$A:$A,Graph!BC$16,양시!$CE:$CE,Graph!$AC23)</f>
        <v>0</v>
      </c>
      <c r="BD23" s="111">
        <f>COUNTIFS(양시!$A:$A,Graph!BD$16,양시!$CE:$CE,Graph!$AC23)</f>
        <v>0</v>
      </c>
      <c r="BE23" s="111">
        <f>COUNTIFS(양시!$A:$A,Graph!BE$16,양시!$CE:$CE,Graph!$AC23)</f>
        <v>0</v>
      </c>
      <c r="BF23" s="111">
        <f>COUNTIFS(양시!$A:$A,Graph!BF$16,양시!$CE:$CE,Graph!$AC23)</f>
        <v>0</v>
      </c>
      <c r="BG23" s="111">
        <f>COUNTIFS(양시!$A:$A,Graph!BG$16,양시!$CE:$CE,Graph!$AC23)</f>
        <v>0</v>
      </c>
      <c r="BH23" s="111">
        <f>COUNTIFS(양시!$A:$A,Graph!BH$16,양시!$CE:$CE,Graph!$AC23)</f>
        <v>0</v>
      </c>
      <c r="BI23" s="111">
        <f>COUNTIFS(양시!$A:$A,Graph!BI$16,양시!$CE:$CE,Graph!$AC23)</f>
        <v>0</v>
      </c>
      <c r="BJ23" s="111">
        <f>COUNTIFS(양시!$A:$A,Graph!BJ$16,양시!$CE:$CE,Graph!$AC23)</f>
        <v>0</v>
      </c>
      <c r="BK23" s="111">
        <f>COUNTIFS(양시!$A:$A,Graph!BK$16,양시!$CE:$CE,Graph!$AC23)</f>
        <v>0</v>
      </c>
      <c r="BL23" s="111">
        <f>COUNTIFS(양시!$A:$A,Graph!BL$16,양시!$CE:$CE,Graph!$AC23)</f>
        <v>0</v>
      </c>
      <c r="BM23" s="111">
        <f>COUNTIFS(양시!$A:$A,Graph!BM$16,양시!$CE:$CE,Graph!$AC23)</f>
        <v>0</v>
      </c>
      <c r="BN23" s="111">
        <f>COUNTIFS(양시!$A:$A,Graph!BN$16,양시!$CE:$CE,Graph!$AC23)</f>
        <v>0</v>
      </c>
      <c r="BO23" s="111">
        <f>COUNTIFS(양시!$A:$A,Graph!BO$16,양시!$CE:$CE,Graph!$AC23)</f>
        <v>0</v>
      </c>
      <c r="BP23" s="111">
        <f>COUNTIFS(양시!$A:$A,Graph!BP$16,양시!$CE:$CE,Graph!$AC23)</f>
        <v>0</v>
      </c>
      <c r="BQ23" s="111">
        <f>COUNTIFS(양시!$A:$A,Graph!BQ$16,양시!$CE:$CE,Graph!$AC23)</f>
        <v>0</v>
      </c>
      <c r="BR23" s="111">
        <f>COUNTIFS(양시!$A:$A,Graph!BR$16,양시!$CE:$CE,Graph!$AC23)</f>
        <v>0</v>
      </c>
      <c r="BS23" s="111">
        <f>COUNTIFS(양시!$A:$A,Graph!BS$16,양시!$CE:$CE,Graph!$AC23)</f>
        <v>0</v>
      </c>
      <c r="BT23" s="111">
        <f>COUNTIFS(양시!$A:$A,Graph!BT$16,양시!$CE:$CE,Graph!$AC23)</f>
        <v>0</v>
      </c>
      <c r="BU23" s="111">
        <f>COUNTIFS(양시!$A:$A,Graph!BU$16,양시!$CE:$CE,Graph!$AC23)</f>
        <v>0</v>
      </c>
      <c r="BV23" s="111">
        <f>COUNTIFS(양시!$A:$A,Graph!BV$16,양시!$CE:$CE,Graph!$AC23)</f>
        <v>0</v>
      </c>
      <c r="BW23" s="111">
        <f>COUNTIFS(양시!$A:$A,Graph!BW$16,양시!$CE:$CE,Graph!$AC23)</f>
        <v>0</v>
      </c>
      <c r="BX23" s="111">
        <f>COUNTIFS(양시!$A:$A,Graph!BX$16,양시!$CE:$CE,Graph!$AC23)</f>
        <v>0</v>
      </c>
      <c r="BY23" s="111">
        <f>COUNTIFS(양시!$A:$A,Graph!BY$16,양시!$CE:$CE,Graph!$AC23)</f>
        <v>0</v>
      </c>
      <c r="BZ23" s="111">
        <f>COUNTIFS(양시!$A:$A,Graph!BZ$16,양시!$CE:$CE,Graph!$AC23)</f>
        <v>0</v>
      </c>
      <c r="CA23" s="111">
        <f>COUNTIFS(양시!$A:$A,Graph!CA$16,양시!$CE:$CE,Graph!$AC23)</f>
        <v>0</v>
      </c>
      <c r="CB23" s="111">
        <f>COUNTIFS(양시!$A:$A,Graph!CB$16,양시!$CE:$CE,Graph!$AC23)</f>
        <v>0</v>
      </c>
      <c r="CC23" s="111">
        <f>COUNTIFS(양시!$A:$A,Graph!CC$16,양시!$CE:$CE,Graph!$AC23)</f>
        <v>0</v>
      </c>
      <c r="CD23" s="111">
        <f>COUNTIFS(양시!$A:$A,Graph!CD$16,양시!$CE:$CE,Graph!$AC23)</f>
        <v>0</v>
      </c>
    </row>
    <row r="24" spans="28:82" ht="18" thickBot="1">
      <c r="AB24" s="240">
        <f t="shared" si="6"/>
        <v>3.9215686274509803E-2</v>
      </c>
      <c r="AC24" s="131">
        <v>21</v>
      </c>
      <c r="AD24" s="128">
        <f t="shared" si="5"/>
        <v>4</v>
      </c>
      <c r="AE24" s="123">
        <f>COUNTIFS(양시!$A:$A,Graph!AE$16,양시!$CE:$CE,Graph!$AC24)</f>
        <v>1</v>
      </c>
      <c r="AF24" s="117">
        <f>COUNTIFS(양시!$A:$A,Graph!AF$16,양시!$CE:$CE,Graph!$AC24)</f>
        <v>0</v>
      </c>
      <c r="AG24" s="117">
        <f>COUNTIFS(양시!$A:$A,Graph!AG$16,양시!$CE:$CE,Graph!$AC24)</f>
        <v>1</v>
      </c>
      <c r="AH24" s="117">
        <f>COUNTIFS(양시!$A:$A,Graph!AH$16,양시!$CE:$CE,Graph!$AC24)</f>
        <v>0</v>
      </c>
      <c r="AI24" s="117">
        <f>COUNTIFS(양시!$A:$A,Graph!AI$16,양시!$CE:$CE,Graph!$AC24)</f>
        <v>0</v>
      </c>
      <c r="AJ24" s="117">
        <f>COUNTIFS(양시!$A:$A,Graph!AJ$16,양시!$CE:$CE,Graph!$AC24)</f>
        <v>1</v>
      </c>
      <c r="AK24" s="117">
        <f>COUNTIFS(양시!$A:$A,Graph!AK$16,양시!$CE:$CE,Graph!$AC24)</f>
        <v>0</v>
      </c>
      <c r="AL24" s="117">
        <f>COUNTIFS(양시!$A:$A,Graph!AL$16,양시!$CE:$CE,Graph!$AC24)</f>
        <v>0</v>
      </c>
      <c r="AM24" s="117">
        <f>COUNTIFS(양시!$A:$A,Graph!AM$16,양시!$CE:$CE,Graph!$AC24)</f>
        <v>0</v>
      </c>
      <c r="AN24" s="117">
        <f>COUNTIFS(양시!$A:$A,Graph!AN$16,양시!$CE:$CE,Graph!$AC24)</f>
        <v>0</v>
      </c>
      <c r="AO24" s="117">
        <f>COUNTIFS(양시!$A:$A,Graph!AO$16,양시!$CE:$CE,Graph!$AC24)</f>
        <v>0</v>
      </c>
      <c r="AP24" s="117">
        <f>COUNTIFS(양시!$A:$A,Graph!AP$16,양시!$CE:$CE,Graph!$AC24)</f>
        <v>0</v>
      </c>
      <c r="AQ24" s="117">
        <f>COUNTIFS(양시!$A:$A,Graph!AQ$16,양시!$CE:$CE,Graph!$AC24)</f>
        <v>0</v>
      </c>
      <c r="AR24" s="117">
        <f>COUNTIFS(양시!$A:$A,Graph!AR$16,양시!$CE:$CE,Graph!$AC24)</f>
        <v>0</v>
      </c>
      <c r="AS24" s="117">
        <f>COUNTIFS(양시!$A:$A,Graph!AS$16,양시!$CE:$CE,Graph!$AC24)</f>
        <v>0</v>
      </c>
      <c r="AT24" s="117">
        <f>COUNTIFS(양시!$A:$A,Graph!AT$16,양시!$CE:$CE,Graph!$AC24)</f>
        <v>1</v>
      </c>
      <c r="AU24" s="118">
        <f>COUNTIFS(양시!$A:$A,Graph!AU$16,양시!$CE:$CE,Graph!$AC24)</f>
        <v>0</v>
      </c>
      <c r="AV24" s="118">
        <f>COUNTIFS(양시!$A:$A,Graph!AV$16,양시!$CE:$CE,Graph!$AC24)</f>
        <v>0</v>
      </c>
      <c r="AW24" s="118">
        <f>COUNTIFS(양시!$A:$A,Graph!AW$16,양시!$CE:$CE,Graph!$AC24)</f>
        <v>0</v>
      </c>
      <c r="AX24" s="118">
        <f>COUNTIFS(양시!$A:$A,Graph!AX$16,양시!$CE:$CE,Graph!$AC24)</f>
        <v>0</v>
      </c>
      <c r="AY24" s="118">
        <f>COUNTIFS(양시!$A:$A,Graph!AY$16,양시!$CE:$CE,Graph!$AC24)</f>
        <v>0</v>
      </c>
      <c r="AZ24" s="118">
        <f>COUNTIFS(양시!$A:$A,Graph!AZ$16,양시!$CE:$CE,Graph!$AC24)</f>
        <v>0</v>
      </c>
      <c r="BA24" s="118">
        <f>COUNTIFS(양시!$A:$A,Graph!BA$16,양시!$CE:$CE,Graph!$AC24)</f>
        <v>0</v>
      </c>
      <c r="BB24" s="118">
        <f>COUNTIFS(양시!$A:$A,Graph!BB$16,양시!$CE:$CE,Graph!$AC24)</f>
        <v>0</v>
      </c>
      <c r="BC24" s="118">
        <f>COUNTIFS(양시!$A:$A,Graph!BC$16,양시!$CE:$CE,Graph!$AC24)</f>
        <v>0</v>
      </c>
      <c r="BD24" s="118">
        <f>COUNTIFS(양시!$A:$A,Graph!BD$16,양시!$CE:$CE,Graph!$AC24)</f>
        <v>0</v>
      </c>
      <c r="BE24" s="118">
        <f>COUNTIFS(양시!$A:$A,Graph!BE$16,양시!$CE:$CE,Graph!$AC24)</f>
        <v>0</v>
      </c>
      <c r="BF24" s="118">
        <f>COUNTIFS(양시!$A:$A,Graph!BF$16,양시!$CE:$CE,Graph!$AC24)</f>
        <v>0</v>
      </c>
      <c r="BG24" s="118">
        <f>COUNTIFS(양시!$A:$A,Graph!BG$16,양시!$CE:$CE,Graph!$AC24)</f>
        <v>0</v>
      </c>
      <c r="BH24" s="118">
        <f>COUNTIFS(양시!$A:$A,Graph!BH$16,양시!$CE:$CE,Graph!$AC24)</f>
        <v>0</v>
      </c>
      <c r="BI24" s="118">
        <f>COUNTIFS(양시!$A:$A,Graph!BI$16,양시!$CE:$CE,Graph!$AC24)</f>
        <v>0</v>
      </c>
      <c r="BJ24" s="118">
        <f>COUNTIFS(양시!$A:$A,Graph!BJ$16,양시!$CE:$CE,Graph!$AC24)</f>
        <v>0</v>
      </c>
      <c r="BK24" s="118">
        <f>COUNTIFS(양시!$A:$A,Graph!BK$16,양시!$CE:$CE,Graph!$AC24)</f>
        <v>0</v>
      </c>
      <c r="BL24" s="118">
        <f>COUNTIFS(양시!$A:$A,Graph!BL$16,양시!$CE:$CE,Graph!$AC24)</f>
        <v>0</v>
      </c>
      <c r="BM24" s="118">
        <f>COUNTIFS(양시!$A:$A,Graph!BM$16,양시!$CE:$CE,Graph!$AC24)</f>
        <v>0</v>
      </c>
      <c r="BN24" s="118">
        <f>COUNTIFS(양시!$A:$A,Graph!BN$16,양시!$CE:$CE,Graph!$AC24)</f>
        <v>0</v>
      </c>
      <c r="BO24" s="118">
        <f>COUNTIFS(양시!$A:$A,Graph!BO$16,양시!$CE:$CE,Graph!$AC24)</f>
        <v>0</v>
      </c>
      <c r="BP24" s="118">
        <f>COUNTIFS(양시!$A:$A,Graph!BP$16,양시!$CE:$CE,Graph!$AC24)</f>
        <v>0</v>
      </c>
      <c r="BQ24" s="118">
        <f>COUNTIFS(양시!$A:$A,Graph!BQ$16,양시!$CE:$CE,Graph!$AC24)</f>
        <v>0</v>
      </c>
      <c r="BR24" s="118">
        <f>COUNTIFS(양시!$A:$A,Graph!BR$16,양시!$CE:$CE,Graph!$AC24)</f>
        <v>0</v>
      </c>
      <c r="BS24" s="118">
        <f>COUNTIFS(양시!$A:$A,Graph!BS$16,양시!$CE:$CE,Graph!$AC24)</f>
        <v>0</v>
      </c>
      <c r="BT24" s="118">
        <f>COUNTIFS(양시!$A:$A,Graph!BT$16,양시!$CE:$CE,Graph!$AC24)</f>
        <v>0</v>
      </c>
      <c r="BU24" s="118">
        <f>COUNTIFS(양시!$A:$A,Graph!BU$16,양시!$CE:$CE,Graph!$AC24)</f>
        <v>0</v>
      </c>
      <c r="BV24" s="118">
        <f>COUNTIFS(양시!$A:$A,Graph!BV$16,양시!$CE:$CE,Graph!$AC24)</f>
        <v>0</v>
      </c>
      <c r="BW24" s="118">
        <f>COUNTIFS(양시!$A:$A,Graph!BW$16,양시!$CE:$CE,Graph!$AC24)</f>
        <v>0</v>
      </c>
      <c r="BX24" s="118">
        <f>COUNTIFS(양시!$A:$A,Graph!BX$16,양시!$CE:$CE,Graph!$AC24)</f>
        <v>0</v>
      </c>
      <c r="BY24" s="118">
        <f>COUNTIFS(양시!$A:$A,Graph!BY$16,양시!$CE:$CE,Graph!$AC24)</f>
        <v>0</v>
      </c>
      <c r="BZ24" s="118">
        <f>COUNTIFS(양시!$A:$A,Graph!BZ$16,양시!$CE:$CE,Graph!$AC24)</f>
        <v>0</v>
      </c>
      <c r="CA24" s="118">
        <f>COUNTIFS(양시!$A:$A,Graph!CA$16,양시!$CE:$CE,Graph!$AC24)</f>
        <v>0</v>
      </c>
      <c r="CB24" s="118">
        <f>COUNTIFS(양시!$A:$A,Graph!CB$16,양시!$CE:$CE,Graph!$AC24)</f>
        <v>0</v>
      </c>
      <c r="CC24" s="118">
        <f>COUNTIFS(양시!$A:$A,Graph!CC$16,양시!$CE:$CE,Graph!$AC24)</f>
        <v>0</v>
      </c>
      <c r="CD24" s="118">
        <f>COUNTIFS(양시!$A:$A,Graph!CD$16,양시!$CE:$CE,Graph!$AC24)</f>
        <v>0</v>
      </c>
    </row>
    <row r="25" spans="28:82" ht="18" thickTop="1">
      <c r="AC25" s="50" t="s">
        <v>431</v>
      </c>
      <c r="AD25" s="125">
        <f t="shared" ref="AD25:AT25" si="7">SUM(AD17:AD24)</f>
        <v>102</v>
      </c>
      <c r="AE25" s="50">
        <f t="shared" si="7"/>
        <v>8</v>
      </c>
      <c r="AF25" s="79">
        <f t="shared" si="7"/>
        <v>0</v>
      </c>
      <c r="AG25" s="79">
        <f t="shared" si="7"/>
        <v>7</v>
      </c>
      <c r="AH25" s="79">
        <f t="shared" si="7"/>
        <v>6</v>
      </c>
      <c r="AI25" s="79">
        <f t="shared" si="7"/>
        <v>8</v>
      </c>
      <c r="AJ25" s="79">
        <f t="shared" si="7"/>
        <v>5</v>
      </c>
      <c r="AK25" s="79">
        <f t="shared" si="7"/>
        <v>3</v>
      </c>
      <c r="AL25" s="79">
        <f t="shared" si="7"/>
        <v>8</v>
      </c>
      <c r="AM25" s="79">
        <f t="shared" si="7"/>
        <v>4</v>
      </c>
      <c r="AN25" s="79">
        <f t="shared" si="7"/>
        <v>3</v>
      </c>
      <c r="AO25" s="79">
        <f t="shared" si="7"/>
        <v>4</v>
      </c>
      <c r="AP25" s="79">
        <f t="shared" si="7"/>
        <v>8</v>
      </c>
      <c r="AQ25" s="79">
        <f t="shared" si="7"/>
        <v>5</v>
      </c>
      <c r="AR25" s="79">
        <f t="shared" si="7"/>
        <v>5</v>
      </c>
      <c r="AS25" s="79">
        <f t="shared" si="7"/>
        <v>7</v>
      </c>
      <c r="AT25" s="79">
        <f t="shared" si="7"/>
        <v>6</v>
      </c>
      <c r="AU25" s="119">
        <f t="shared" ref="AU25:BG25" si="8">SUM(AU17:AU24)</f>
        <v>4</v>
      </c>
      <c r="AV25" s="119">
        <f t="shared" si="8"/>
        <v>5</v>
      </c>
      <c r="AW25" s="119">
        <f t="shared" si="8"/>
        <v>3</v>
      </c>
      <c r="AX25" s="119">
        <f t="shared" si="8"/>
        <v>3</v>
      </c>
      <c r="AY25" s="119">
        <f t="shared" si="8"/>
        <v>0</v>
      </c>
      <c r="AZ25" s="119">
        <f t="shared" si="8"/>
        <v>0</v>
      </c>
      <c r="BA25" s="119">
        <f t="shared" si="8"/>
        <v>0</v>
      </c>
      <c r="BB25" s="119">
        <f t="shared" si="8"/>
        <v>0</v>
      </c>
      <c r="BC25" s="119">
        <f t="shared" si="8"/>
        <v>0</v>
      </c>
      <c r="BD25" s="119">
        <f t="shared" si="8"/>
        <v>0</v>
      </c>
      <c r="BE25" s="119">
        <f t="shared" si="8"/>
        <v>0</v>
      </c>
      <c r="BF25" s="119">
        <f t="shared" si="8"/>
        <v>0</v>
      </c>
      <c r="BG25" s="119">
        <f t="shared" si="8"/>
        <v>0</v>
      </c>
      <c r="BH25" s="119">
        <f t="shared" ref="BH25:CD25" si="9">SUM(BH17:BH24)</f>
        <v>0</v>
      </c>
      <c r="BI25" s="119">
        <f t="shared" si="9"/>
        <v>0</v>
      </c>
      <c r="BJ25" s="119">
        <f t="shared" si="9"/>
        <v>0</v>
      </c>
      <c r="BK25" s="119">
        <f t="shared" si="9"/>
        <v>0</v>
      </c>
      <c r="BL25" s="119">
        <f t="shared" si="9"/>
        <v>0</v>
      </c>
      <c r="BM25" s="119">
        <f t="shared" si="9"/>
        <v>0</v>
      </c>
      <c r="BN25" s="119">
        <f t="shared" si="9"/>
        <v>0</v>
      </c>
      <c r="BO25" s="119">
        <f t="shared" si="9"/>
        <v>0</v>
      </c>
      <c r="BP25" s="119">
        <f t="shared" si="9"/>
        <v>0</v>
      </c>
      <c r="BQ25" s="119">
        <f t="shared" si="9"/>
        <v>0</v>
      </c>
      <c r="BR25" s="119">
        <f t="shared" si="9"/>
        <v>0</v>
      </c>
      <c r="BS25" s="119">
        <f t="shared" si="9"/>
        <v>0</v>
      </c>
      <c r="BT25" s="119">
        <f t="shared" si="9"/>
        <v>0</v>
      </c>
      <c r="BU25" s="119">
        <f t="shared" si="9"/>
        <v>0</v>
      </c>
      <c r="BV25" s="119">
        <f t="shared" si="9"/>
        <v>0</v>
      </c>
      <c r="BW25" s="119">
        <f t="shared" si="9"/>
        <v>0</v>
      </c>
      <c r="BX25" s="119">
        <f t="shared" si="9"/>
        <v>0</v>
      </c>
      <c r="BY25" s="119">
        <f t="shared" si="9"/>
        <v>0</v>
      </c>
      <c r="BZ25" s="119">
        <f t="shared" si="9"/>
        <v>0</v>
      </c>
      <c r="CA25" s="119">
        <f t="shared" si="9"/>
        <v>0</v>
      </c>
      <c r="CB25" s="119">
        <f t="shared" si="9"/>
        <v>0</v>
      </c>
      <c r="CC25" s="119">
        <f t="shared" si="9"/>
        <v>0</v>
      </c>
      <c r="CD25" s="119">
        <f t="shared" si="9"/>
        <v>0</v>
      </c>
    </row>
    <row r="28" spans="28:82">
      <c r="AC28" s="206" t="s">
        <v>561</v>
      </c>
    </row>
    <row r="29" spans="28:82" ht="18" thickBot="1">
      <c r="AB29" s="24" t="s">
        <v>564</v>
      </c>
      <c r="AC29" s="216" t="s">
        <v>430</v>
      </c>
      <c r="AD29" s="217" t="s">
        <v>432</v>
      </c>
      <c r="AE29" s="218">
        <v>1</v>
      </c>
      <c r="AF29" s="216">
        <v>2</v>
      </c>
      <c r="AG29" s="216">
        <v>3</v>
      </c>
      <c r="AH29" s="216">
        <v>4</v>
      </c>
      <c r="AI29" s="216">
        <v>5</v>
      </c>
      <c r="AJ29" s="216">
        <v>6</v>
      </c>
      <c r="AK29" s="216">
        <v>7</v>
      </c>
      <c r="AL29" s="216">
        <v>8</v>
      </c>
      <c r="AM29" s="216">
        <v>9</v>
      </c>
      <c r="AN29" s="216">
        <v>10</v>
      </c>
      <c r="AO29" s="216">
        <v>11</v>
      </c>
      <c r="AP29" s="216">
        <v>12</v>
      </c>
      <c r="AQ29" s="216">
        <v>13</v>
      </c>
      <c r="AR29" s="216">
        <v>14</v>
      </c>
      <c r="AS29" s="216">
        <v>15</v>
      </c>
      <c r="AT29" s="216">
        <v>16</v>
      </c>
      <c r="AU29" s="216">
        <v>17</v>
      </c>
      <c r="AV29" s="216">
        <v>18</v>
      </c>
      <c r="AW29" s="216">
        <v>19</v>
      </c>
      <c r="AX29" s="216">
        <v>20</v>
      </c>
      <c r="AY29" s="216">
        <v>21</v>
      </c>
      <c r="AZ29" s="216">
        <v>22</v>
      </c>
      <c r="BA29" s="216">
        <v>23</v>
      </c>
      <c r="BB29" s="216">
        <v>24</v>
      </c>
      <c r="BC29" s="216">
        <v>25</v>
      </c>
      <c r="BD29" s="216">
        <v>26</v>
      </c>
      <c r="BE29" s="216">
        <v>27</v>
      </c>
      <c r="BF29" s="216">
        <v>28</v>
      </c>
      <c r="BG29" s="216">
        <v>29</v>
      </c>
      <c r="BH29" s="216">
        <v>30</v>
      </c>
      <c r="BI29" s="216">
        <v>31</v>
      </c>
      <c r="BJ29" s="216">
        <v>32</v>
      </c>
      <c r="BK29" s="216">
        <v>33</v>
      </c>
      <c r="BL29" s="216">
        <v>34</v>
      </c>
      <c r="BM29" s="216">
        <v>35</v>
      </c>
      <c r="BN29" s="216">
        <v>36</v>
      </c>
      <c r="BO29" s="216">
        <v>37</v>
      </c>
      <c r="BP29" s="216">
        <v>38</v>
      </c>
      <c r="BQ29" s="216">
        <v>39</v>
      </c>
      <c r="BR29" s="216">
        <v>40</v>
      </c>
      <c r="BS29" s="216">
        <v>41</v>
      </c>
      <c r="BT29" s="216">
        <v>42</v>
      </c>
      <c r="BU29" s="216">
        <v>43</v>
      </c>
      <c r="BV29" s="216">
        <v>44</v>
      </c>
      <c r="BW29" s="216">
        <v>45</v>
      </c>
      <c r="BX29" s="216">
        <v>46</v>
      </c>
      <c r="BY29" s="216">
        <v>47</v>
      </c>
      <c r="BZ29" s="216">
        <v>48</v>
      </c>
      <c r="CA29" s="216">
        <v>49</v>
      </c>
      <c r="CB29" s="216">
        <v>50</v>
      </c>
      <c r="CC29" s="216">
        <v>51</v>
      </c>
      <c r="CD29" s="216">
        <v>52</v>
      </c>
    </row>
    <row r="30" spans="28:82" ht="17.399999999999999" customHeight="1" thickTop="1">
      <c r="AB30" s="1457">
        <f>SUM(AD30:AD33)/SUM(AD30:AD40)</f>
        <v>0.2780487804878049</v>
      </c>
      <c r="AC30" s="207" t="s">
        <v>550</v>
      </c>
      <c r="AD30" s="127">
        <f>SUM(AE30:CD30)</f>
        <v>12</v>
      </c>
      <c r="AE30" s="122">
        <f>COUNTIFS(시험요청!$A:$A,Graph!AE$29,시험요청!$AQ:$AQ,Graph!$AC30)</f>
        <v>0</v>
      </c>
      <c r="AF30" s="110">
        <f>COUNTIFS(시험요청!$A:$A,Graph!AF$29,시험요청!$AQ:$AQ,Graph!$AC30)</f>
        <v>0</v>
      </c>
      <c r="AG30" s="110">
        <f>COUNTIFS(시험요청!$A:$A,Graph!AG$29,시험요청!$AQ:$AQ,Graph!$AC30)</f>
        <v>0</v>
      </c>
      <c r="AH30" s="110">
        <f>COUNTIFS(시험요청!$A:$A,Graph!AH$29,시험요청!$AQ:$AQ,Graph!$AC30)</f>
        <v>3</v>
      </c>
      <c r="AI30" s="110">
        <f>COUNTIFS(시험요청!$A:$A,Graph!AI$29,시험요청!$AQ:$AQ,Graph!$AC30)</f>
        <v>1</v>
      </c>
      <c r="AJ30" s="110">
        <f>COUNTIFS(시험요청!$A:$A,Graph!AJ$29,시험요청!$AQ:$AQ,Graph!$AC30)</f>
        <v>0</v>
      </c>
      <c r="AK30" s="110">
        <f>COUNTIFS(시험요청!$A:$A,Graph!AK$29,시험요청!$AQ:$AQ,Graph!$AC30)</f>
        <v>0</v>
      </c>
      <c r="AL30" s="110">
        <f>COUNTIFS(시험요청!$A:$A,Graph!AL$29,시험요청!$AQ:$AQ,Graph!$AC30)</f>
        <v>0</v>
      </c>
      <c r="AM30" s="110">
        <f>COUNTIFS(시험요청!$A:$A,Graph!AM$29,시험요청!$AQ:$AQ,Graph!$AC30)</f>
        <v>1</v>
      </c>
      <c r="AN30" s="110">
        <f>COUNTIFS(시험요청!$A:$A,Graph!AN$29,시험요청!$AQ:$AQ,Graph!$AC30)</f>
        <v>1</v>
      </c>
      <c r="AO30" s="110">
        <f>COUNTIFS(시험요청!$A:$A,Graph!AO$29,시험요청!$AQ:$AQ,Graph!$AC30)</f>
        <v>0</v>
      </c>
      <c r="AP30" s="110">
        <f>COUNTIFS(시험요청!$A:$A,Graph!AP$29,시험요청!$AQ:$AQ,Graph!$AC30)</f>
        <v>0</v>
      </c>
      <c r="AQ30" s="110">
        <f>COUNTIFS(시험요청!$A:$A,Graph!AQ$29,시험요청!$AQ:$AQ,Graph!$AC30)</f>
        <v>0</v>
      </c>
      <c r="AR30" s="110">
        <f>COUNTIFS(시험요청!$A:$A,Graph!AR$29,시험요청!$AQ:$AQ,Graph!$AC30)</f>
        <v>2</v>
      </c>
      <c r="AS30" s="110">
        <f>COUNTIFS(시험요청!$A:$A,Graph!AS$29,시험요청!$AQ:$AQ,Graph!$AC30)</f>
        <v>1</v>
      </c>
      <c r="AT30" s="110">
        <f>COUNTIFS(시험요청!$A:$A,Graph!AT$29,시험요청!$AQ:$AQ,Graph!$AC30)</f>
        <v>0</v>
      </c>
      <c r="AU30" s="110">
        <f>COUNTIFS(시험요청!$A:$A,Graph!AU$29,시험요청!$AQ:$AQ,Graph!$AC30)</f>
        <v>1</v>
      </c>
      <c r="AV30" s="110">
        <f>COUNTIFS(시험요청!$A:$A,Graph!AV$29,시험요청!$AQ:$AQ,Graph!$AC30)</f>
        <v>1</v>
      </c>
      <c r="AW30" s="110">
        <f>COUNTIFS(시험요청!$A:$A,Graph!AW$29,시험요청!$AQ:$AQ,Graph!$AC30)</f>
        <v>1</v>
      </c>
      <c r="AX30" s="110">
        <f>COUNTIFS(시험요청!$A:$A,Graph!AX$29,시험요청!$AQ:$AQ,Graph!$AC30)</f>
        <v>0</v>
      </c>
      <c r="AY30" s="110">
        <f>COUNTIFS(시험요청!$A:$A,Graph!AY$29,시험요청!$AQ:$AQ,Graph!$AC30)</f>
        <v>0</v>
      </c>
      <c r="AZ30" s="110">
        <f>COUNTIFS(시험요청!$A:$A,Graph!AZ$29,시험요청!$AQ:$AQ,Graph!$AC30)</f>
        <v>0</v>
      </c>
      <c r="BA30" s="110">
        <f>COUNTIFS(시험요청!$A:$A,Graph!BA$29,시험요청!$AQ:$AQ,Graph!$AC30)</f>
        <v>0</v>
      </c>
      <c r="BB30" s="110">
        <f>COUNTIFS(시험요청!$A:$A,Graph!BB$29,시험요청!$AQ:$AQ,Graph!$AC30)</f>
        <v>0</v>
      </c>
      <c r="BC30" s="110">
        <f>COUNTIFS(시험요청!$A:$A,Graph!BC$29,시험요청!$AQ:$AQ,Graph!$AC30)</f>
        <v>0</v>
      </c>
      <c r="BD30" s="110">
        <f>COUNTIFS(시험요청!$A:$A,Graph!BD$29,시험요청!$AQ:$AQ,Graph!$AC30)</f>
        <v>0</v>
      </c>
      <c r="BE30" s="110">
        <f>COUNTIFS(시험요청!$A:$A,Graph!BE$29,시험요청!$AQ:$AQ,Graph!$AC30)</f>
        <v>0</v>
      </c>
      <c r="BF30" s="110">
        <f>COUNTIFS(시험요청!$A:$A,Graph!BF$29,시험요청!$AQ:$AQ,Graph!$AC30)</f>
        <v>0</v>
      </c>
      <c r="BG30" s="110">
        <f>COUNTIFS(시험요청!$A:$A,Graph!BG$29,시험요청!$AQ:$AQ,Graph!$AC30)</f>
        <v>0</v>
      </c>
      <c r="BH30" s="110">
        <f>COUNTIFS(시험요청!$A:$A,Graph!BH$29,시험요청!$AQ:$AQ,Graph!$AC30)</f>
        <v>0</v>
      </c>
      <c r="BI30" s="110">
        <f>COUNTIFS(시험요청!$A:$A,Graph!BI$29,시험요청!$AQ:$AQ,Graph!$AC30)</f>
        <v>0</v>
      </c>
      <c r="BJ30" s="110">
        <f>COUNTIFS(시험요청!$A:$A,Graph!BJ$29,시험요청!$AQ:$AQ,Graph!$AC30)</f>
        <v>0</v>
      </c>
      <c r="BK30" s="110">
        <f>COUNTIFS(시험요청!$A:$A,Graph!BK$29,시험요청!$AQ:$AQ,Graph!$AC30)</f>
        <v>0</v>
      </c>
      <c r="BL30" s="110">
        <f>COUNTIFS(시험요청!$A:$A,Graph!BL$29,시험요청!$AQ:$AQ,Graph!$AC30)</f>
        <v>0</v>
      </c>
      <c r="BM30" s="110">
        <f>COUNTIFS(시험요청!$A:$A,Graph!BM$29,시험요청!$AQ:$AQ,Graph!$AC30)</f>
        <v>0</v>
      </c>
      <c r="BN30" s="110">
        <f>COUNTIFS(시험요청!$A:$A,Graph!BN$29,시험요청!$AQ:$AQ,Graph!$AC30)</f>
        <v>0</v>
      </c>
      <c r="BO30" s="110">
        <f>COUNTIFS(시험요청!$A:$A,Graph!BO$29,시험요청!$AQ:$AQ,Graph!$AC30)</f>
        <v>0</v>
      </c>
      <c r="BP30" s="110">
        <f>COUNTIFS(시험요청!$A:$A,Graph!BP$29,시험요청!$AQ:$AQ,Graph!$AC30)</f>
        <v>0</v>
      </c>
      <c r="BQ30" s="110">
        <f>COUNTIFS(시험요청!$A:$A,Graph!BQ$29,시험요청!$AQ:$AQ,Graph!$AC30)</f>
        <v>0</v>
      </c>
      <c r="BR30" s="110">
        <f>COUNTIFS(시험요청!$A:$A,Graph!BR$29,시험요청!$AQ:$AQ,Graph!$AC30)</f>
        <v>0</v>
      </c>
      <c r="BS30" s="110">
        <f>COUNTIFS(시험요청!$A:$A,Graph!BS$29,시험요청!$AQ:$AQ,Graph!$AC30)</f>
        <v>0</v>
      </c>
      <c r="BT30" s="110">
        <f>COUNTIFS(시험요청!$A:$A,Graph!BT$29,시험요청!$AQ:$AQ,Graph!$AC30)</f>
        <v>0</v>
      </c>
      <c r="BU30" s="110">
        <f>COUNTIFS(시험요청!$A:$A,Graph!BU$29,시험요청!$AQ:$AQ,Graph!$AC30)</f>
        <v>0</v>
      </c>
      <c r="BV30" s="110">
        <f>COUNTIFS(시험요청!$A:$A,Graph!BV$29,시험요청!$AQ:$AQ,Graph!$AC30)</f>
        <v>0</v>
      </c>
      <c r="BW30" s="110">
        <f>COUNTIFS(시험요청!$A:$A,Graph!BW$29,시험요청!$AQ:$AQ,Graph!$AC30)</f>
        <v>0</v>
      </c>
      <c r="BX30" s="110">
        <f>COUNTIFS(시험요청!$A:$A,Graph!BX$29,시험요청!$AQ:$AQ,Graph!$AC30)</f>
        <v>0</v>
      </c>
      <c r="BY30" s="110">
        <f>COUNTIFS(시험요청!$A:$A,Graph!BY$29,시험요청!$AQ:$AQ,Graph!$AC30)</f>
        <v>0</v>
      </c>
      <c r="BZ30" s="110">
        <f>COUNTIFS(시험요청!$A:$A,Graph!BZ$29,시험요청!$AQ:$AQ,Graph!$AC30)</f>
        <v>0</v>
      </c>
      <c r="CA30" s="110">
        <f>COUNTIFS(시험요청!$A:$A,Graph!CA$29,시험요청!$AQ:$AQ,Graph!$AC30)</f>
        <v>0</v>
      </c>
      <c r="CB30" s="110">
        <f>COUNTIFS(시험요청!$A:$A,Graph!CB$29,시험요청!$AQ:$AQ,Graph!$AC30)</f>
        <v>0</v>
      </c>
      <c r="CC30" s="110">
        <f>COUNTIFS(시험요청!$A:$A,Graph!CC$29,시험요청!$AQ:$AQ,Graph!$AC30)</f>
        <v>0</v>
      </c>
      <c r="CD30" s="110">
        <f>COUNTIFS(시험요청!$A:$A,Graph!CD$29,시험요청!$AQ:$AQ,Graph!$AC30)</f>
        <v>0</v>
      </c>
    </row>
    <row r="31" spans="28:82" ht="17.399999999999999" customHeight="1">
      <c r="AB31" s="1457"/>
      <c r="AC31" s="207" t="s">
        <v>551</v>
      </c>
      <c r="AD31" s="127">
        <f t="shared" ref="AD31:AD39" si="10">SUM(AE31:CD31)</f>
        <v>16</v>
      </c>
      <c r="AE31" s="122">
        <f>COUNTIFS(시험요청!$A:$A,Graph!AE$29,시험요청!$AQ:$AQ,Graph!$AC31)</f>
        <v>0</v>
      </c>
      <c r="AF31" s="110">
        <f>COUNTIFS(시험요청!$A:$A,Graph!AF$29,시험요청!$AQ:$AQ,Graph!$AC31)</f>
        <v>0</v>
      </c>
      <c r="AG31" s="110">
        <f>COUNTIFS(시험요청!$A:$A,Graph!AG$29,시험요청!$AQ:$AQ,Graph!$AC31)</f>
        <v>0</v>
      </c>
      <c r="AH31" s="110">
        <f>COUNTIFS(시험요청!$A:$A,Graph!AH$29,시험요청!$AQ:$AQ,Graph!$AC31)</f>
        <v>0</v>
      </c>
      <c r="AI31" s="110">
        <f>COUNTIFS(시험요청!$A:$A,Graph!AI$29,시험요청!$AQ:$AQ,Graph!$AC31)</f>
        <v>0</v>
      </c>
      <c r="AJ31" s="110">
        <f>COUNTIFS(시험요청!$A:$A,Graph!AJ$29,시험요청!$AQ:$AQ,Graph!$AC31)</f>
        <v>0</v>
      </c>
      <c r="AK31" s="110">
        <f>COUNTIFS(시험요청!$A:$A,Graph!AK$29,시험요청!$AQ:$AQ,Graph!$AC31)</f>
        <v>0</v>
      </c>
      <c r="AL31" s="110">
        <f>COUNTIFS(시험요청!$A:$A,Graph!AL$29,시험요청!$AQ:$AQ,Graph!$AC31)</f>
        <v>0</v>
      </c>
      <c r="AM31" s="110">
        <f>COUNTIFS(시험요청!$A:$A,Graph!AM$29,시험요청!$AQ:$AQ,Graph!$AC31)</f>
        <v>2</v>
      </c>
      <c r="AN31" s="110">
        <f>COUNTIFS(시험요청!$A:$A,Graph!AN$29,시험요청!$AQ:$AQ,Graph!$AC31)</f>
        <v>2</v>
      </c>
      <c r="AO31" s="110">
        <f>COUNTIFS(시험요청!$A:$A,Graph!AO$29,시험요청!$AQ:$AQ,Graph!$AC31)</f>
        <v>4</v>
      </c>
      <c r="AP31" s="110">
        <f>COUNTIFS(시험요청!$A:$A,Graph!AP$29,시험요청!$AQ:$AQ,Graph!$AC31)</f>
        <v>2</v>
      </c>
      <c r="AQ31" s="110">
        <f>COUNTIFS(시험요청!$A:$A,Graph!AQ$29,시험요청!$AQ:$AQ,Graph!$AC31)</f>
        <v>0</v>
      </c>
      <c r="AR31" s="110">
        <f>COUNTIFS(시험요청!$A:$A,Graph!AR$29,시험요청!$AQ:$AQ,Graph!$AC31)</f>
        <v>1</v>
      </c>
      <c r="AS31" s="110">
        <f>COUNTIFS(시험요청!$A:$A,Graph!AS$29,시험요청!$AQ:$AQ,Graph!$AC31)</f>
        <v>0</v>
      </c>
      <c r="AT31" s="110">
        <f>COUNTIFS(시험요청!$A:$A,Graph!AT$29,시험요청!$AQ:$AQ,Graph!$AC31)</f>
        <v>1</v>
      </c>
      <c r="AU31" s="110">
        <f>COUNTIFS(시험요청!$A:$A,Graph!AU$29,시험요청!$AQ:$AQ,Graph!$AC31)</f>
        <v>0</v>
      </c>
      <c r="AV31" s="110">
        <f>COUNTIFS(시험요청!$A:$A,Graph!AV$29,시험요청!$AQ:$AQ,Graph!$AC31)</f>
        <v>0</v>
      </c>
      <c r="AW31" s="110">
        <f>COUNTIFS(시험요청!$A:$A,Graph!AW$29,시험요청!$AQ:$AQ,Graph!$AC31)</f>
        <v>0</v>
      </c>
      <c r="AX31" s="110">
        <f>COUNTIFS(시험요청!$A:$A,Graph!AX$29,시험요청!$AQ:$AQ,Graph!$AC31)</f>
        <v>3</v>
      </c>
      <c r="AY31" s="110">
        <f>COUNTIFS(시험요청!$A:$A,Graph!AY$29,시험요청!$AQ:$AQ,Graph!$AC31)</f>
        <v>1</v>
      </c>
      <c r="AZ31" s="110">
        <f>COUNTIFS(시험요청!$A:$A,Graph!AZ$29,시험요청!$AQ:$AQ,Graph!$AC31)</f>
        <v>0</v>
      </c>
      <c r="BA31" s="110">
        <f>COUNTIFS(시험요청!$A:$A,Graph!BA$29,시험요청!$AQ:$AQ,Graph!$AC31)</f>
        <v>0</v>
      </c>
      <c r="BB31" s="110">
        <f>COUNTIFS(시험요청!$A:$A,Graph!BB$29,시험요청!$AQ:$AQ,Graph!$AC31)</f>
        <v>0</v>
      </c>
      <c r="BC31" s="110">
        <f>COUNTIFS(시험요청!$A:$A,Graph!BC$29,시험요청!$AQ:$AQ,Graph!$AC31)</f>
        <v>0</v>
      </c>
      <c r="BD31" s="110">
        <f>COUNTIFS(시험요청!$A:$A,Graph!BD$29,시험요청!$AQ:$AQ,Graph!$AC31)</f>
        <v>0</v>
      </c>
      <c r="BE31" s="110">
        <f>COUNTIFS(시험요청!$A:$A,Graph!BE$29,시험요청!$AQ:$AQ,Graph!$AC31)</f>
        <v>0</v>
      </c>
      <c r="BF31" s="110">
        <f>COUNTIFS(시험요청!$A:$A,Graph!BF$29,시험요청!$AQ:$AQ,Graph!$AC31)</f>
        <v>0</v>
      </c>
      <c r="BG31" s="110">
        <f>COUNTIFS(시험요청!$A:$A,Graph!BG$29,시험요청!$AQ:$AQ,Graph!$AC31)</f>
        <v>0</v>
      </c>
      <c r="BH31" s="110">
        <f>COUNTIFS(시험요청!$A:$A,Graph!BH$29,시험요청!$AQ:$AQ,Graph!$AC31)</f>
        <v>0</v>
      </c>
      <c r="BI31" s="110">
        <f>COUNTIFS(시험요청!$A:$A,Graph!BI$29,시험요청!$AQ:$AQ,Graph!$AC31)</f>
        <v>0</v>
      </c>
      <c r="BJ31" s="110">
        <f>COUNTIFS(시험요청!$A:$A,Graph!BJ$29,시험요청!$AQ:$AQ,Graph!$AC31)</f>
        <v>0</v>
      </c>
      <c r="BK31" s="110">
        <f>COUNTIFS(시험요청!$A:$A,Graph!BK$29,시험요청!$AQ:$AQ,Graph!$AC31)</f>
        <v>0</v>
      </c>
      <c r="BL31" s="110">
        <f>COUNTIFS(시험요청!$A:$A,Graph!BL$29,시험요청!$AQ:$AQ,Graph!$AC31)</f>
        <v>0</v>
      </c>
      <c r="BM31" s="110">
        <f>COUNTIFS(시험요청!$A:$A,Graph!BM$29,시험요청!$AQ:$AQ,Graph!$AC31)</f>
        <v>0</v>
      </c>
      <c r="BN31" s="110">
        <f>COUNTIFS(시험요청!$A:$A,Graph!BN$29,시험요청!$AQ:$AQ,Graph!$AC31)</f>
        <v>0</v>
      </c>
      <c r="BO31" s="110">
        <f>COUNTIFS(시험요청!$A:$A,Graph!BO$29,시험요청!$AQ:$AQ,Graph!$AC31)</f>
        <v>0</v>
      </c>
      <c r="BP31" s="110">
        <f>COUNTIFS(시험요청!$A:$A,Graph!BP$29,시험요청!$AQ:$AQ,Graph!$AC31)</f>
        <v>0</v>
      </c>
      <c r="BQ31" s="110">
        <f>COUNTIFS(시험요청!$A:$A,Graph!BQ$29,시험요청!$AQ:$AQ,Graph!$AC31)</f>
        <v>0</v>
      </c>
      <c r="BR31" s="110">
        <f>COUNTIFS(시험요청!$A:$A,Graph!BR$29,시험요청!$AQ:$AQ,Graph!$AC31)</f>
        <v>0</v>
      </c>
      <c r="BS31" s="110">
        <f>COUNTIFS(시험요청!$A:$A,Graph!BS$29,시험요청!$AQ:$AQ,Graph!$AC31)</f>
        <v>0</v>
      </c>
      <c r="BT31" s="110">
        <f>COUNTIFS(시험요청!$A:$A,Graph!BT$29,시험요청!$AQ:$AQ,Graph!$AC31)</f>
        <v>0</v>
      </c>
      <c r="BU31" s="110">
        <f>COUNTIFS(시험요청!$A:$A,Graph!BU$29,시험요청!$AQ:$AQ,Graph!$AC31)</f>
        <v>0</v>
      </c>
      <c r="BV31" s="110">
        <f>COUNTIFS(시험요청!$A:$A,Graph!BV$29,시험요청!$AQ:$AQ,Graph!$AC31)</f>
        <v>0</v>
      </c>
      <c r="BW31" s="110">
        <f>COUNTIFS(시험요청!$A:$A,Graph!BW$29,시험요청!$AQ:$AQ,Graph!$AC31)</f>
        <v>0</v>
      </c>
      <c r="BX31" s="110">
        <f>COUNTIFS(시험요청!$A:$A,Graph!BX$29,시험요청!$AQ:$AQ,Graph!$AC31)</f>
        <v>0</v>
      </c>
      <c r="BY31" s="110">
        <f>COUNTIFS(시험요청!$A:$A,Graph!BY$29,시험요청!$AQ:$AQ,Graph!$AC31)</f>
        <v>0</v>
      </c>
      <c r="BZ31" s="110">
        <f>COUNTIFS(시험요청!$A:$A,Graph!BZ$29,시험요청!$AQ:$AQ,Graph!$AC31)</f>
        <v>0</v>
      </c>
      <c r="CA31" s="110">
        <f>COUNTIFS(시험요청!$A:$A,Graph!CA$29,시험요청!$AQ:$AQ,Graph!$AC31)</f>
        <v>0</v>
      </c>
      <c r="CB31" s="110">
        <f>COUNTIFS(시험요청!$A:$A,Graph!CB$29,시험요청!$AQ:$AQ,Graph!$AC31)</f>
        <v>0</v>
      </c>
      <c r="CC31" s="110">
        <f>COUNTIFS(시험요청!$A:$A,Graph!CC$29,시험요청!$AQ:$AQ,Graph!$AC31)</f>
        <v>0</v>
      </c>
      <c r="CD31" s="110">
        <f>COUNTIFS(시험요청!$A:$A,Graph!CD$29,시험요청!$AQ:$AQ,Graph!$AC31)</f>
        <v>0</v>
      </c>
    </row>
    <row r="32" spans="28:82" ht="17.399999999999999" customHeight="1">
      <c r="AB32" s="1457"/>
      <c r="AC32" s="207" t="s">
        <v>548</v>
      </c>
      <c r="AD32" s="127">
        <f t="shared" si="10"/>
        <v>33</v>
      </c>
      <c r="AE32" s="122">
        <f>COUNTIFS(시험요청!$A:$A,Graph!AE$29,시험요청!$AQ:$AQ,Graph!$AC32)</f>
        <v>0</v>
      </c>
      <c r="AF32" s="110">
        <f>COUNTIFS(시험요청!$A:$A,Graph!AF$29,시험요청!$AQ:$AQ,Graph!$AC32)</f>
        <v>0</v>
      </c>
      <c r="AG32" s="110">
        <f>COUNTIFS(시험요청!$A:$A,Graph!AG$29,시험요청!$AQ:$AQ,Graph!$AC32)</f>
        <v>0</v>
      </c>
      <c r="AH32" s="110">
        <f>COUNTIFS(시험요청!$A:$A,Graph!AH$29,시험요청!$AQ:$AQ,Graph!$AC32)</f>
        <v>0</v>
      </c>
      <c r="AI32" s="110">
        <f>COUNTIFS(시험요청!$A:$A,Graph!AI$29,시험요청!$AQ:$AQ,Graph!$AC32)</f>
        <v>2</v>
      </c>
      <c r="AJ32" s="110">
        <f>COUNTIFS(시험요청!$A:$A,Graph!AJ$29,시험요청!$AQ:$AQ,Graph!$AC32)</f>
        <v>2</v>
      </c>
      <c r="AK32" s="110">
        <f>COUNTIFS(시험요청!$A:$A,Graph!AK$29,시험요청!$AQ:$AQ,Graph!$AC32)</f>
        <v>1</v>
      </c>
      <c r="AL32" s="110">
        <f>COUNTIFS(시험요청!$A:$A,Graph!AL$29,시험요청!$AQ:$AQ,Graph!$AC32)</f>
        <v>1</v>
      </c>
      <c r="AM32" s="110">
        <f>COUNTIFS(시험요청!$A:$A,Graph!AM$29,시험요청!$AQ:$AQ,Graph!$AC32)</f>
        <v>0</v>
      </c>
      <c r="AN32" s="110">
        <f>COUNTIFS(시험요청!$A:$A,Graph!AN$29,시험요청!$AQ:$AQ,Graph!$AC32)</f>
        <v>1</v>
      </c>
      <c r="AO32" s="110">
        <f>COUNTIFS(시험요청!$A:$A,Graph!AO$29,시험요청!$AQ:$AQ,Graph!$AC32)</f>
        <v>0</v>
      </c>
      <c r="AP32" s="110">
        <f>COUNTIFS(시험요청!$A:$A,Graph!AP$29,시험요청!$AQ:$AQ,Graph!$AC32)</f>
        <v>3</v>
      </c>
      <c r="AQ32" s="110">
        <f>COUNTIFS(시험요청!$A:$A,Graph!AQ$29,시험요청!$AQ:$AQ,Graph!$AC32)</f>
        <v>2</v>
      </c>
      <c r="AR32" s="110">
        <f>COUNTIFS(시험요청!$A:$A,Graph!AR$29,시험요청!$AQ:$AQ,Graph!$AC32)</f>
        <v>2</v>
      </c>
      <c r="AS32" s="110">
        <f>COUNTIFS(시험요청!$A:$A,Graph!AS$29,시험요청!$AQ:$AQ,Graph!$AC32)</f>
        <v>3</v>
      </c>
      <c r="AT32" s="110">
        <f>COUNTIFS(시험요청!$A:$A,Graph!AT$29,시험요청!$AQ:$AQ,Graph!$AC32)</f>
        <v>2</v>
      </c>
      <c r="AU32" s="110">
        <f>COUNTIFS(시험요청!$A:$A,Graph!AU$29,시험요청!$AQ:$AQ,Graph!$AC32)</f>
        <v>2</v>
      </c>
      <c r="AV32" s="110">
        <f>COUNTIFS(시험요청!$A:$A,Graph!AV$29,시험요청!$AQ:$AQ,Graph!$AC32)</f>
        <v>2</v>
      </c>
      <c r="AW32" s="110">
        <f>COUNTIFS(시험요청!$A:$A,Graph!AW$29,시험요청!$AQ:$AQ,Graph!$AC32)</f>
        <v>2</v>
      </c>
      <c r="AX32" s="110">
        <f>COUNTIFS(시험요청!$A:$A,Graph!AX$29,시험요청!$AQ:$AQ,Graph!$AC32)</f>
        <v>0</v>
      </c>
      <c r="AY32" s="110">
        <f>COUNTIFS(시험요청!$A:$A,Graph!AY$29,시험요청!$AQ:$AQ,Graph!$AC32)</f>
        <v>3</v>
      </c>
      <c r="AZ32" s="110">
        <f>COUNTIFS(시험요청!$A:$A,Graph!AZ$29,시험요청!$AQ:$AQ,Graph!$AC32)</f>
        <v>4</v>
      </c>
      <c r="BA32" s="110">
        <f>COUNTIFS(시험요청!$A:$A,Graph!BA$29,시험요청!$AQ:$AQ,Graph!$AC32)</f>
        <v>1</v>
      </c>
      <c r="BB32" s="110">
        <f>COUNTIFS(시험요청!$A:$A,Graph!BB$29,시험요청!$AQ:$AQ,Graph!$AC32)</f>
        <v>0</v>
      </c>
      <c r="BC32" s="110">
        <f>COUNTIFS(시험요청!$A:$A,Graph!BC$29,시험요청!$AQ:$AQ,Graph!$AC32)</f>
        <v>0</v>
      </c>
      <c r="BD32" s="110">
        <f>COUNTIFS(시험요청!$A:$A,Graph!BD$29,시험요청!$AQ:$AQ,Graph!$AC32)</f>
        <v>0</v>
      </c>
      <c r="BE32" s="110">
        <f>COUNTIFS(시험요청!$A:$A,Graph!BE$29,시험요청!$AQ:$AQ,Graph!$AC32)</f>
        <v>0</v>
      </c>
      <c r="BF32" s="110">
        <f>COUNTIFS(시험요청!$A:$A,Graph!BF$29,시험요청!$AQ:$AQ,Graph!$AC32)</f>
        <v>0</v>
      </c>
      <c r="BG32" s="110">
        <f>COUNTIFS(시험요청!$A:$A,Graph!BG$29,시험요청!$AQ:$AQ,Graph!$AC32)</f>
        <v>0</v>
      </c>
      <c r="BH32" s="110">
        <f>COUNTIFS(시험요청!$A:$A,Graph!BH$29,시험요청!$AQ:$AQ,Graph!$AC32)</f>
        <v>0</v>
      </c>
      <c r="BI32" s="110">
        <f>COUNTIFS(시험요청!$A:$A,Graph!BI$29,시험요청!$AQ:$AQ,Graph!$AC32)</f>
        <v>0</v>
      </c>
      <c r="BJ32" s="110">
        <f>COUNTIFS(시험요청!$A:$A,Graph!BJ$29,시험요청!$AQ:$AQ,Graph!$AC32)</f>
        <v>0</v>
      </c>
      <c r="BK32" s="110">
        <f>COUNTIFS(시험요청!$A:$A,Graph!BK$29,시험요청!$AQ:$AQ,Graph!$AC32)</f>
        <v>0</v>
      </c>
      <c r="BL32" s="110">
        <f>COUNTIFS(시험요청!$A:$A,Graph!BL$29,시험요청!$AQ:$AQ,Graph!$AC32)</f>
        <v>0</v>
      </c>
      <c r="BM32" s="110">
        <f>COUNTIFS(시험요청!$A:$A,Graph!BM$29,시험요청!$AQ:$AQ,Graph!$AC32)</f>
        <v>0</v>
      </c>
      <c r="BN32" s="110">
        <f>COUNTIFS(시험요청!$A:$A,Graph!BN$29,시험요청!$AQ:$AQ,Graph!$AC32)</f>
        <v>0</v>
      </c>
      <c r="BO32" s="110">
        <f>COUNTIFS(시험요청!$A:$A,Graph!BO$29,시험요청!$AQ:$AQ,Graph!$AC32)</f>
        <v>0</v>
      </c>
      <c r="BP32" s="110">
        <f>COUNTIFS(시험요청!$A:$A,Graph!BP$29,시험요청!$AQ:$AQ,Graph!$AC32)</f>
        <v>0</v>
      </c>
      <c r="BQ32" s="110">
        <f>COUNTIFS(시험요청!$A:$A,Graph!BQ$29,시험요청!$AQ:$AQ,Graph!$AC32)</f>
        <v>0</v>
      </c>
      <c r="BR32" s="110">
        <f>COUNTIFS(시험요청!$A:$A,Graph!BR$29,시험요청!$AQ:$AQ,Graph!$AC32)</f>
        <v>0</v>
      </c>
      <c r="BS32" s="110">
        <f>COUNTIFS(시험요청!$A:$A,Graph!BS$29,시험요청!$AQ:$AQ,Graph!$AC32)</f>
        <v>0</v>
      </c>
      <c r="BT32" s="110">
        <f>COUNTIFS(시험요청!$A:$A,Graph!BT$29,시험요청!$AQ:$AQ,Graph!$AC32)</f>
        <v>0</v>
      </c>
      <c r="BU32" s="110">
        <f>COUNTIFS(시험요청!$A:$A,Graph!BU$29,시험요청!$AQ:$AQ,Graph!$AC32)</f>
        <v>0</v>
      </c>
      <c r="BV32" s="110">
        <f>COUNTIFS(시험요청!$A:$A,Graph!BV$29,시험요청!$AQ:$AQ,Graph!$AC32)</f>
        <v>0</v>
      </c>
      <c r="BW32" s="110">
        <f>COUNTIFS(시험요청!$A:$A,Graph!BW$29,시험요청!$AQ:$AQ,Graph!$AC32)</f>
        <v>0</v>
      </c>
      <c r="BX32" s="110">
        <f>COUNTIFS(시험요청!$A:$A,Graph!BX$29,시험요청!$AQ:$AQ,Graph!$AC32)</f>
        <v>0</v>
      </c>
      <c r="BY32" s="110">
        <f>COUNTIFS(시험요청!$A:$A,Graph!BY$29,시험요청!$AQ:$AQ,Graph!$AC32)</f>
        <v>0</v>
      </c>
      <c r="BZ32" s="110">
        <f>COUNTIFS(시험요청!$A:$A,Graph!BZ$29,시험요청!$AQ:$AQ,Graph!$AC32)</f>
        <v>0</v>
      </c>
      <c r="CA32" s="110">
        <f>COUNTIFS(시험요청!$A:$A,Graph!CA$29,시험요청!$AQ:$AQ,Graph!$AC32)</f>
        <v>0</v>
      </c>
      <c r="CB32" s="110">
        <f>COUNTIFS(시험요청!$A:$A,Graph!CB$29,시험요청!$AQ:$AQ,Graph!$AC32)</f>
        <v>0</v>
      </c>
      <c r="CC32" s="110">
        <f>COUNTIFS(시험요청!$A:$A,Graph!CC$29,시험요청!$AQ:$AQ,Graph!$AC32)</f>
        <v>0</v>
      </c>
      <c r="CD32" s="110">
        <f>COUNTIFS(시험요청!$A:$A,Graph!CD$29,시험요청!$AQ:$AQ,Graph!$AC32)</f>
        <v>0</v>
      </c>
    </row>
    <row r="33" spans="2:82">
      <c r="AB33" s="1457"/>
      <c r="AC33" s="207" t="s">
        <v>549</v>
      </c>
      <c r="AD33" s="127">
        <f t="shared" si="10"/>
        <v>53</v>
      </c>
      <c r="AE33" s="122">
        <f>COUNTIFS(시험요청!$A:$A,Graph!AE$29,시험요청!$AQ:$AQ,Graph!$AC33)</f>
        <v>0</v>
      </c>
      <c r="AF33" s="110">
        <f>COUNTIFS(시험요청!$A:$A,Graph!AF$29,시험요청!$AQ:$AQ,Graph!$AC33)</f>
        <v>0</v>
      </c>
      <c r="AG33" s="110">
        <f>COUNTIFS(시험요청!$A:$A,Graph!AG$29,시험요청!$AQ:$AQ,Graph!$AC33)</f>
        <v>0</v>
      </c>
      <c r="AH33" s="110">
        <f>COUNTIFS(시험요청!$A:$A,Graph!AH$29,시험요청!$AQ:$AQ,Graph!$AC33)</f>
        <v>0</v>
      </c>
      <c r="AI33" s="110">
        <f>COUNTIFS(시험요청!$A:$A,Graph!AI$29,시험요청!$AQ:$AQ,Graph!$AC33)</f>
        <v>2</v>
      </c>
      <c r="AJ33" s="110">
        <f>COUNTIFS(시험요청!$A:$A,Graph!AJ$29,시험요청!$AQ:$AQ,Graph!$AC33)</f>
        <v>2</v>
      </c>
      <c r="AK33" s="110">
        <f>COUNTIFS(시험요청!$A:$A,Graph!AK$29,시험요청!$AQ:$AQ,Graph!$AC33)</f>
        <v>0</v>
      </c>
      <c r="AL33" s="110">
        <f>COUNTIFS(시험요청!$A:$A,Graph!AL$29,시험요청!$AQ:$AQ,Graph!$AC33)</f>
        <v>3</v>
      </c>
      <c r="AM33" s="110">
        <f>COUNTIFS(시험요청!$A:$A,Graph!AM$29,시험요청!$AQ:$AQ,Graph!$AC33)</f>
        <v>3</v>
      </c>
      <c r="AN33" s="110">
        <f>COUNTIFS(시험요청!$A:$A,Graph!AN$29,시험요청!$AQ:$AQ,Graph!$AC33)</f>
        <v>6</v>
      </c>
      <c r="AO33" s="110">
        <f>COUNTIFS(시험요청!$A:$A,Graph!AO$29,시험요청!$AQ:$AQ,Graph!$AC33)</f>
        <v>1</v>
      </c>
      <c r="AP33" s="110">
        <f>COUNTIFS(시험요청!$A:$A,Graph!AP$29,시험요청!$AQ:$AQ,Graph!$AC33)</f>
        <v>5</v>
      </c>
      <c r="AQ33" s="110">
        <f>COUNTIFS(시험요청!$A:$A,Graph!AQ$29,시험요청!$AQ:$AQ,Graph!$AC33)</f>
        <v>3</v>
      </c>
      <c r="AR33" s="110">
        <f>COUNTIFS(시험요청!$A:$A,Graph!AR$29,시험요청!$AQ:$AQ,Graph!$AC33)</f>
        <v>2</v>
      </c>
      <c r="AS33" s="110">
        <f>COUNTIFS(시험요청!$A:$A,Graph!AS$29,시험요청!$AQ:$AQ,Graph!$AC33)</f>
        <v>1</v>
      </c>
      <c r="AT33" s="110">
        <f>COUNTIFS(시험요청!$A:$A,Graph!AT$29,시험요청!$AQ:$AQ,Graph!$AC33)</f>
        <v>2</v>
      </c>
      <c r="AU33" s="110">
        <f>COUNTIFS(시험요청!$A:$A,Graph!AU$29,시험요청!$AQ:$AQ,Graph!$AC33)</f>
        <v>4</v>
      </c>
      <c r="AV33" s="110">
        <f>COUNTIFS(시험요청!$A:$A,Graph!AV$29,시험요청!$AQ:$AQ,Graph!$AC33)</f>
        <v>7</v>
      </c>
      <c r="AW33" s="110">
        <f>COUNTIFS(시험요청!$A:$A,Graph!AW$29,시험요청!$AQ:$AQ,Graph!$AC33)</f>
        <v>7</v>
      </c>
      <c r="AX33" s="110">
        <f>COUNTIFS(시험요청!$A:$A,Graph!AX$29,시험요청!$AQ:$AQ,Graph!$AC33)</f>
        <v>3</v>
      </c>
      <c r="AY33" s="110">
        <f>COUNTIFS(시험요청!$A:$A,Graph!AY$29,시험요청!$AQ:$AQ,Graph!$AC33)</f>
        <v>0</v>
      </c>
      <c r="AZ33" s="110">
        <f>COUNTIFS(시험요청!$A:$A,Graph!AZ$29,시험요청!$AQ:$AQ,Graph!$AC33)</f>
        <v>0</v>
      </c>
      <c r="BA33" s="110">
        <f>COUNTIFS(시험요청!$A:$A,Graph!BA$29,시험요청!$AQ:$AQ,Graph!$AC33)</f>
        <v>2</v>
      </c>
      <c r="BB33" s="110">
        <f>COUNTIFS(시험요청!$A:$A,Graph!BB$29,시험요청!$AQ:$AQ,Graph!$AC33)</f>
        <v>0</v>
      </c>
      <c r="BC33" s="110">
        <f>COUNTIFS(시험요청!$A:$A,Graph!BC$29,시험요청!$AQ:$AQ,Graph!$AC33)</f>
        <v>0</v>
      </c>
      <c r="BD33" s="110">
        <f>COUNTIFS(시험요청!$A:$A,Graph!BD$29,시험요청!$AQ:$AQ,Graph!$AC33)</f>
        <v>0</v>
      </c>
      <c r="BE33" s="110">
        <f>COUNTIFS(시험요청!$A:$A,Graph!BE$29,시험요청!$AQ:$AQ,Graph!$AC33)</f>
        <v>0</v>
      </c>
      <c r="BF33" s="110">
        <f>COUNTIFS(시험요청!$A:$A,Graph!BF$29,시험요청!$AQ:$AQ,Graph!$AC33)</f>
        <v>0</v>
      </c>
      <c r="BG33" s="110">
        <f>COUNTIFS(시험요청!$A:$A,Graph!BG$29,시험요청!$AQ:$AQ,Graph!$AC33)</f>
        <v>0</v>
      </c>
      <c r="BH33" s="110">
        <f>COUNTIFS(시험요청!$A:$A,Graph!BH$29,시험요청!$AQ:$AQ,Graph!$AC33)</f>
        <v>0</v>
      </c>
      <c r="BI33" s="110">
        <f>COUNTIFS(시험요청!$A:$A,Graph!BI$29,시험요청!$AQ:$AQ,Graph!$AC33)</f>
        <v>0</v>
      </c>
      <c r="BJ33" s="110">
        <f>COUNTIFS(시험요청!$A:$A,Graph!BJ$29,시험요청!$AQ:$AQ,Graph!$AC33)</f>
        <v>0</v>
      </c>
      <c r="BK33" s="110">
        <f>COUNTIFS(시험요청!$A:$A,Graph!BK$29,시험요청!$AQ:$AQ,Graph!$AC33)</f>
        <v>0</v>
      </c>
      <c r="BL33" s="110">
        <f>COUNTIFS(시험요청!$A:$A,Graph!BL$29,시험요청!$AQ:$AQ,Graph!$AC33)</f>
        <v>0</v>
      </c>
      <c r="BM33" s="110">
        <f>COUNTIFS(시험요청!$A:$A,Graph!BM$29,시험요청!$AQ:$AQ,Graph!$AC33)</f>
        <v>0</v>
      </c>
      <c r="BN33" s="110">
        <f>COUNTIFS(시험요청!$A:$A,Graph!BN$29,시험요청!$AQ:$AQ,Graph!$AC33)</f>
        <v>0</v>
      </c>
      <c r="BO33" s="110">
        <f>COUNTIFS(시험요청!$A:$A,Graph!BO$29,시험요청!$AQ:$AQ,Graph!$AC33)</f>
        <v>0</v>
      </c>
      <c r="BP33" s="110">
        <f>COUNTIFS(시험요청!$A:$A,Graph!BP$29,시험요청!$AQ:$AQ,Graph!$AC33)</f>
        <v>0</v>
      </c>
      <c r="BQ33" s="110">
        <f>COUNTIFS(시험요청!$A:$A,Graph!BQ$29,시험요청!$AQ:$AQ,Graph!$AC33)</f>
        <v>0</v>
      </c>
      <c r="BR33" s="110">
        <f>COUNTIFS(시험요청!$A:$A,Graph!BR$29,시험요청!$AQ:$AQ,Graph!$AC33)</f>
        <v>0</v>
      </c>
      <c r="BS33" s="110">
        <f>COUNTIFS(시험요청!$A:$A,Graph!BS$29,시험요청!$AQ:$AQ,Graph!$AC33)</f>
        <v>0</v>
      </c>
      <c r="BT33" s="110">
        <f>COUNTIFS(시험요청!$A:$A,Graph!BT$29,시험요청!$AQ:$AQ,Graph!$AC33)</f>
        <v>0</v>
      </c>
      <c r="BU33" s="110">
        <f>COUNTIFS(시험요청!$A:$A,Graph!BU$29,시험요청!$AQ:$AQ,Graph!$AC33)</f>
        <v>0</v>
      </c>
      <c r="BV33" s="110">
        <f>COUNTIFS(시험요청!$A:$A,Graph!BV$29,시험요청!$AQ:$AQ,Graph!$AC33)</f>
        <v>0</v>
      </c>
      <c r="BW33" s="110">
        <f>COUNTIFS(시험요청!$A:$A,Graph!BW$29,시험요청!$AQ:$AQ,Graph!$AC33)</f>
        <v>0</v>
      </c>
      <c r="BX33" s="110">
        <f>COUNTIFS(시험요청!$A:$A,Graph!BX$29,시험요청!$AQ:$AQ,Graph!$AC33)</f>
        <v>0</v>
      </c>
      <c r="BY33" s="110">
        <f>COUNTIFS(시험요청!$A:$A,Graph!BY$29,시험요청!$AQ:$AQ,Graph!$AC33)</f>
        <v>0</v>
      </c>
      <c r="BZ33" s="110">
        <f>COUNTIFS(시험요청!$A:$A,Graph!BZ$29,시험요청!$AQ:$AQ,Graph!$AC33)</f>
        <v>0</v>
      </c>
      <c r="CA33" s="110">
        <f>COUNTIFS(시험요청!$A:$A,Graph!CA$29,시험요청!$AQ:$AQ,Graph!$AC33)</f>
        <v>0</v>
      </c>
      <c r="CB33" s="110">
        <f>COUNTIFS(시험요청!$A:$A,Graph!CB$29,시험요청!$AQ:$AQ,Graph!$AC33)</f>
        <v>0</v>
      </c>
      <c r="CC33" s="110">
        <f>COUNTIFS(시험요청!$A:$A,Graph!CC$29,시험요청!$AQ:$AQ,Graph!$AC33)</f>
        <v>0</v>
      </c>
      <c r="CD33" s="110">
        <f>COUNTIFS(시험요청!$A:$A,Graph!CD$29,시험요청!$AQ:$AQ,Graph!$AC33)</f>
        <v>0</v>
      </c>
    </row>
    <row r="34" spans="2:82">
      <c r="AB34" s="1014">
        <f>SUM(AD34:AD34)/SUM(AD30:AD40)</f>
        <v>0.18536585365853658</v>
      </c>
      <c r="AC34" s="208" t="s">
        <v>553</v>
      </c>
      <c r="AD34" s="127">
        <f t="shared" si="10"/>
        <v>76</v>
      </c>
      <c r="AE34" s="122">
        <f>COUNTIFS(시험요청!$A:$A,Graph!AE$29,시험요청!$AQ:$AQ,Graph!$AC34)</f>
        <v>6</v>
      </c>
      <c r="AF34" s="110">
        <f>COUNTIFS(시험요청!$A:$A,Graph!AF$29,시험요청!$AQ:$AQ,Graph!$AC34)</f>
        <v>4</v>
      </c>
      <c r="AG34" s="110">
        <f>COUNTIFS(시험요청!$A:$A,Graph!AG$29,시험요청!$AQ:$AQ,Graph!$AC34)</f>
        <v>5</v>
      </c>
      <c r="AH34" s="110">
        <f>COUNTIFS(시험요청!$A:$A,Graph!AH$29,시험요청!$AQ:$AQ,Graph!$AC34)</f>
        <v>3</v>
      </c>
      <c r="AI34" s="110">
        <f>COUNTIFS(시험요청!$A:$A,Graph!AI$29,시험요청!$AQ:$AQ,Graph!$AC34)</f>
        <v>3</v>
      </c>
      <c r="AJ34" s="110">
        <f>COUNTIFS(시험요청!$A:$A,Graph!AJ$29,시험요청!$AQ:$AQ,Graph!$AC34)</f>
        <v>3</v>
      </c>
      <c r="AK34" s="110">
        <f>COUNTIFS(시험요청!$A:$A,Graph!AK$29,시험요청!$AQ:$AQ,Graph!$AC34)</f>
        <v>2</v>
      </c>
      <c r="AL34" s="110">
        <f>COUNTIFS(시험요청!$A:$A,Graph!AL$29,시험요청!$AQ:$AQ,Graph!$AC34)</f>
        <v>4</v>
      </c>
      <c r="AM34" s="110">
        <f>COUNTIFS(시험요청!$A:$A,Graph!AM$29,시험요청!$AQ:$AQ,Graph!$AC34)</f>
        <v>3</v>
      </c>
      <c r="AN34" s="110">
        <f>COUNTIFS(시험요청!$A:$A,Graph!AN$29,시험요청!$AQ:$AQ,Graph!$AC34)</f>
        <v>1</v>
      </c>
      <c r="AO34" s="110">
        <f>COUNTIFS(시험요청!$A:$A,Graph!AO$29,시험요청!$AQ:$AQ,Graph!$AC34)</f>
        <v>0</v>
      </c>
      <c r="AP34" s="110">
        <f>COUNTIFS(시험요청!$A:$A,Graph!AP$29,시험요청!$AQ:$AQ,Graph!$AC34)</f>
        <v>1</v>
      </c>
      <c r="AQ34" s="110">
        <f>COUNTIFS(시험요청!$A:$A,Graph!AQ$29,시험요청!$AQ:$AQ,Graph!$AC34)</f>
        <v>2</v>
      </c>
      <c r="AR34" s="110">
        <f>COUNTIFS(시험요청!$A:$A,Graph!AR$29,시험요청!$AQ:$AQ,Graph!$AC34)</f>
        <v>3</v>
      </c>
      <c r="AS34" s="110">
        <f>COUNTIFS(시험요청!$A:$A,Graph!AS$29,시험요청!$AQ:$AQ,Graph!$AC34)</f>
        <v>5</v>
      </c>
      <c r="AT34" s="110">
        <f>COUNTIFS(시험요청!$A:$A,Graph!AT$29,시험요청!$AQ:$AQ,Graph!$AC34)</f>
        <v>2</v>
      </c>
      <c r="AU34" s="110">
        <f>COUNTIFS(시험요청!$A:$A,Graph!AU$29,시험요청!$AQ:$AQ,Graph!$AC34)</f>
        <v>10</v>
      </c>
      <c r="AV34" s="110">
        <f>COUNTIFS(시험요청!$A:$A,Graph!AV$29,시험요청!$AQ:$AQ,Graph!$AC34)</f>
        <v>6</v>
      </c>
      <c r="AW34" s="110">
        <f>COUNTIFS(시험요청!$A:$A,Graph!AW$29,시험요청!$AQ:$AQ,Graph!$AC34)</f>
        <v>3</v>
      </c>
      <c r="AX34" s="110">
        <f>COUNTIFS(시험요청!$A:$A,Graph!AX$29,시험요청!$AQ:$AQ,Graph!$AC34)</f>
        <v>1</v>
      </c>
      <c r="AY34" s="110">
        <f>COUNTIFS(시험요청!$A:$A,Graph!AY$29,시험요청!$AQ:$AQ,Graph!$AC34)</f>
        <v>3</v>
      </c>
      <c r="AZ34" s="110">
        <f>COUNTIFS(시험요청!$A:$A,Graph!AZ$29,시험요청!$AQ:$AQ,Graph!$AC34)</f>
        <v>4</v>
      </c>
      <c r="BA34" s="110">
        <f>COUNTIFS(시험요청!$A:$A,Graph!BA$29,시험요청!$AQ:$AQ,Graph!$AC34)</f>
        <v>2</v>
      </c>
      <c r="BB34" s="110">
        <f>COUNTIFS(시험요청!$A:$A,Graph!BB$29,시험요청!$AQ:$AQ,Graph!$AC34)</f>
        <v>0</v>
      </c>
      <c r="BC34" s="110">
        <f>COUNTIFS(시험요청!$A:$A,Graph!BC$29,시험요청!$AQ:$AQ,Graph!$AC34)</f>
        <v>0</v>
      </c>
      <c r="BD34" s="110">
        <f>COUNTIFS(시험요청!$A:$A,Graph!BD$29,시험요청!$AQ:$AQ,Graph!$AC34)</f>
        <v>0</v>
      </c>
      <c r="BE34" s="110">
        <f>COUNTIFS(시험요청!$A:$A,Graph!BE$29,시험요청!$AQ:$AQ,Graph!$AC34)</f>
        <v>0</v>
      </c>
      <c r="BF34" s="110">
        <f>COUNTIFS(시험요청!$A:$A,Graph!BF$29,시험요청!$AQ:$AQ,Graph!$AC34)</f>
        <v>0</v>
      </c>
      <c r="BG34" s="110">
        <f>COUNTIFS(시험요청!$A:$A,Graph!BG$29,시험요청!$AQ:$AQ,Graph!$AC34)</f>
        <v>0</v>
      </c>
      <c r="BH34" s="110">
        <f>COUNTIFS(시험요청!$A:$A,Graph!BH$29,시험요청!$AQ:$AQ,Graph!$AC34)</f>
        <v>0</v>
      </c>
      <c r="BI34" s="110">
        <f>COUNTIFS(시험요청!$A:$A,Graph!BI$29,시험요청!$AQ:$AQ,Graph!$AC34)</f>
        <v>0</v>
      </c>
      <c r="BJ34" s="110">
        <f>COUNTIFS(시험요청!$A:$A,Graph!BJ$29,시험요청!$AQ:$AQ,Graph!$AC34)</f>
        <v>0</v>
      </c>
      <c r="BK34" s="110">
        <f>COUNTIFS(시험요청!$A:$A,Graph!BK$29,시험요청!$AQ:$AQ,Graph!$AC34)</f>
        <v>0</v>
      </c>
      <c r="BL34" s="110">
        <f>COUNTIFS(시험요청!$A:$A,Graph!BL$29,시험요청!$AQ:$AQ,Graph!$AC34)</f>
        <v>0</v>
      </c>
      <c r="BM34" s="110">
        <f>COUNTIFS(시험요청!$A:$A,Graph!BM$29,시험요청!$AQ:$AQ,Graph!$AC34)</f>
        <v>0</v>
      </c>
      <c r="BN34" s="110">
        <f>COUNTIFS(시험요청!$A:$A,Graph!BN$29,시험요청!$AQ:$AQ,Graph!$AC34)</f>
        <v>0</v>
      </c>
      <c r="BO34" s="110">
        <f>COUNTIFS(시험요청!$A:$A,Graph!BO$29,시험요청!$AQ:$AQ,Graph!$AC34)</f>
        <v>0</v>
      </c>
      <c r="BP34" s="110">
        <f>COUNTIFS(시험요청!$A:$A,Graph!BP$29,시험요청!$AQ:$AQ,Graph!$AC34)</f>
        <v>0</v>
      </c>
      <c r="BQ34" s="110">
        <f>COUNTIFS(시험요청!$A:$A,Graph!BQ$29,시험요청!$AQ:$AQ,Graph!$AC34)</f>
        <v>0</v>
      </c>
      <c r="BR34" s="110">
        <f>COUNTIFS(시험요청!$A:$A,Graph!BR$29,시험요청!$AQ:$AQ,Graph!$AC34)</f>
        <v>0</v>
      </c>
      <c r="BS34" s="110">
        <f>COUNTIFS(시험요청!$A:$A,Graph!BS$29,시험요청!$AQ:$AQ,Graph!$AC34)</f>
        <v>0</v>
      </c>
      <c r="BT34" s="110">
        <f>COUNTIFS(시험요청!$A:$A,Graph!BT$29,시험요청!$AQ:$AQ,Graph!$AC34)</f>
        <v>0</v>
      </c>
      <c r="BU34" s="110">
        <f>COUNTIFS(시험요청!$A:$A,Graph!BU$29,시험요청!$AQ:$AQ,Graph!$AC34)</f>
        <v>0</v>
      </c>
      <c r="BV34" s="110">
        <f>COUNTIFS(시험요청!$A:$A,Graph!BV$29,시험요청!$AQ:$AQ,Graph!$AC34)</f>
        <v>0</v>
      </c>
      <c r="BW34" s="110">
        <f>COUNTIFS(시험요청!$A:$A,Graph!BW$29,시험요청!$AQ:$AQ,Graph!$AC34)</f>
        <v>0</v>
      </c>
      <c r="BX34" s="110">
        <f>COUNTIFS(시험요청!$A:$A,Graph!BX$29,시험요청!$AQ:$AQ,Graph!$AC34)</f>
        <v>0</v>
      </c>
      <c r="BY34" s="110">
        <f>COUNTIFS(시험요청!$A:$A,Graph!BY$29,시험요청!$AQ:$AQ,Graph!$AC34)</f>
        <v>0</v>
      </c>
      <c r="BZ34" s="110">
        <f>COUNTIFS(시험요청!$A:$A,Graph!BZ$29,시험요청!$AQ:$AQ,Graph!$AC34)</f>
        <v>0</v>
      </c>
      <c r="CA34" s="110">
        <f>COUNTIFS(시험요청!$A:$A,Graph!CA$29,시험요청!$AQ:$AQ,Graph!$AC34)</f>
        <v>0</v>
      </c>
      <c r="CB34" s="110">
        <f>COUNTIFS(시험요청!$A:$A,Graph!CB$29,시험요청!$AQ:$AQ,Graph!$AC34)</f>
        <v>0</v>
      </c>
      <c r="CC34" s="110">
        <f>COUNTIFS(시험요청!$A:$A,Graph!CC$29,시험요청!$AQ:$AQ,Graph!$AC34)</f>
        <v>0</v>
      </c>
      <c r="CD34" s="110">
        <f>COUNTIFS(시험요청!$A:$A,Graph!CD$29,시험요청!$AQ:$AQ,Graph!$AC34)</f>
        <v>0</v>
      </c>
    </row>
    <row r="35" spans="2:82">
      <c r="AB35" s="1458">
        <f>SUM(AD35:AD36)/SUM(AD30:AD40)</f>
        <v>0.33658536585365856</v>
      </c>
      <c r="AC35" s="209" t="s">
        <v>546</v>
      </c>
      <c r="AD35" s="127">
        <f t="shared" si="10"/>
        <v>118</v>
      </c>
      <c r="AE35" s="122">
        <f>COUNTIFS(시험요청!$A:$A,Graph!AE$29,시험요청!$AQ:$AQ,Graph!$AC35)</f>
        <v>10</v>
      </c>
      <c r="AF35" s="110">
        <f>COUNTIFS(시험요청!$A:$A,Graph!AF$29,시험요청!$AQ:$AQ,Graph!$AC35)</f>
        <v>9</v>
      </c>
      <c r="AG35" s="110">
        <f>COUNTIFS(시험요청!$A:$A,Graph!AG$29,시험요청!$AQ:$AQ,Graph!$AC35)</f>
        <v>2</v>
      </c>
      <c r="AH35" s="110">
        <f>COUNTIFS(시험요청!$A:$A,Graph!AH$29,시험요청!$AQ:$AQ,Graph!$AC35)</f>
        <v>4</v>
      </c>
      <c r="AI35" s="110">
        <f>COUNTIFS(시험요청!$A:$A,Graph!AI$29,시험요청!$AQ:$AQ,Graph!$AC35)</f>
        <v>3</v>
      </c>
      <c r="AJ35" s="110">
        <f>COUNTIFS(시험요청!$A:$A,Graph!AJ$29,시험요청!$AQ:$AQ,Graph!$AC35)</f>
        <v>3</v>
      </c>
      <c r="AK35" s="110">
        <f>COUNTIFS(시험요청!$A:$A,Graph!AK$29,시험요청!$AQ:$AQ,Graph!$AC35)</f>
        <v>3</v>
      </c>
      <c r="AL35" s="110">
        <f>COUNTIFS(시험요청!$A:$A,Graph!AL$29,시험요청!$AQ:$AQ,Graph!$AC35)</f>
        <v>6</v>
      </c>
      <c r="AM35" s="110">
        <f>COUNTIFS(시험요청!$A:$A,Graph!AM$29,시험요청!$AQ:$AQ,Graph!$AC35)</f>
        <v>10</v>
      </c>
      <c r="AN35" s="110">
        <f>COUNTIFS(시험요청!$A:$A,Graph!AN$29,시험요청!$AQ:$AQ,Graph!$AC35)</f>
        <v>3</v>
      </c>
      <c r="AO35" s="110">
        <f>COUNTIFS(시험요청!$A:$A,Graph!AO$29,시험요청!$AQ:$AQ,Graph!$AC35)</f>
        <v>4</v>
      </c>
      <c r="AP35" s="110">
        <f>COUNTIFS(시험요청!$A:$A,Graph!AP$29,시험요청!$AQ:$AQ,Graph!$AC35)</f>
        <v>2</v>
      </c>
      <c r="AQ35" s="110">
        <f>COUNTIFS(시험요청!$A:$A,Graph!AQ$29,시험요청!$AQ:$AQ,Graph!$AC35)</f>
        <v>2</v>
      </c>
      <c r="AR35" s="110">
        <f>COUNTIFS(시험요청!$A:$A,Graph!AR$29,시험요청!$AQ:$AQ,Graph!$AC35)</f>
        <v>3</v>
      </c>
      <c r="AS35" s="110">
        <f>COUNTIFS(시험요청!$A:$A,Graph!AS$29,시험요청!$AQ:$AQ,Graph!$AC35)</f>
        <v>2</v>
      </c>
      <c r="AT35" s="110">
        <f>COUNTIFS(시험요청!$A:$A,Graph!AT$29,시험요청!$AQ:$AQ,Graph!$AC35)</f>
        <v>4</v>
      </c>
      <c r="AU35" s="110">
        <f>COUNTIFS(시험요청!$A:$A,Graph!AU$29,시험요청!$AQ:$AQ,Graph!$AC35)</f>
        <v>8</v>
      </c>
      <c r="AV35" s="110">
        <f>COUNTIFS(시험요청!$A:$A,Graph!AV$29,시험요청!$AQ:$AQ,Graph!$AC35)</f>
        <v>5</v>
      </c>
      <c r="AW35" s="110">
        <f>COUNTIFS(시험요청!$A:$A,Graph!AW$29,시험요청!$AQ:$AQ,Graph!$AC35)</f>
        <v>5</v>
      </c>
      <c r="AX35" s="110">
        <f>COUNTIFS(시험요청!$A:$A,Graph!AX$29,시험요청!$AQ:$AQ,Graph!$AC35)</f>
        <v>5</v>
      </c>
      <c r="AY35" s="110">
        <f>COUNTIFS(시험요청!$A:$A,Graph!AY$29,시험요청!$AQ:$AQ,Graph!$AC35)</f>
        <v>7</v>
      </c>
      <c r="AZ35" s="110">
        <f>COUNTIFS(시험요청!$A:$A,Graph!AZ$29,시험요청!$AQ:$AQ,Graph!$AC35)</f>
        <v>9</v>
      </c>
      <c r="BA35" s="110">
        <f>COUNTIFS(시험요청!$A:$A,Graph!BA$29,시험요청!$AQ:$AQ,Graph!$AC35)</f>
        <v>9</v>
      </c>
      <c r="BB35" s="110">
        <f>COUNTIFS(시험요청!$A:$A,Graph!BB$29,시험요청!$AQ:$AQ,Graph!$AC35)</f>
        <v>0</v>
      </c>
      <c r="BC35" s="110">
        <f>COUNTIFS(시험요청!$A:$A,Graph!BC$29,시험요청!$AQ:$AQ,Graph!$AC35)</f>
        <v>0</v>
      </c>
      <c r="BD35" s="110">
        <f>COUNTIFS(시험요청!$A:$A,Graph!BD$29,시험요청!$AQ:$AQ,Graph!$AC35)</f>
        <v>0</v>
      </c>
      <c r="BE35" s="110">
        <f>COUNTIFS(시험요청!$A:$A,Graph!BE$29,시험요청!$AQ:$AQ,Graph!$AC35)</f>
        <v>0</v>
      </c>
      <c r="BF35" s="110">
        <f>COUNTIFS(시험요청!$A:$A,Graph!BF$29,시험요청!$AQ:$AQ,Graph!$AC35)</f>
        <v>0</v>
      </c>
      <c r="BG35" s="110">
        <f>COUNTIFS(시험요청!$A:$A,Graph!BG$29,시험요청!$AQ:$AQ,Graph!$AC35)</f>
        <v>0</v>
      </c>
      <c r="BH35" s="110">
        <f>COUNTIFS(시험요청!$A:$A,Graph!BH$29,시험요청!$AQ:$AQ,Graph!$AC35)</f>
        <v>0</v>
      </c>
      <c r="BI35" s="110">
        <f>COUNTIFS(시험요청!$A:$A,Graph!BI$29,시험요청!$AQ:$AQ,Graph!$AC35)</f>
        <v>0</v>
      </c>
      <c r="BJ35" s="110">
        <f>COUNTIFS(시험요청!$A:$A,Graph!BJ$29,시험요청!$AQ:$AQ,Graph!$AC35)</f>
        <v>0</v>
      </c>
      <c r="BK35" s="110">
        <f>COUNTIFS(시험요청!$A:$A,Graph!BK$29,시험요청!$AQ:$AQ,Graph!$AC35)</f>
        <v>0</v>
      </c>
      <c r="BL35" s="110">
        <f>COUNTIFS(시험요청!$A:$A,Graph!BL$29,시험요청!$AQ:$AQ,Graph!$AC35)</f>
        <v>0</v>
      </c>
      <c r="BM35" s="110">
        <f>COUNTIFS(시험요청!$A:$A,Graph!BM$29,시험요청!$AQ:$AQ,Graph!$AC35)</f>
        <v>0</v>
      </c>
      <c r="BN35" s="110">
        <f>COUNTIFS(시험요청!$A:$A,Graph!BN$29,시험요청!$AQ:$AQ,Graph!$AC35)</f>
        <v>0</v>
      </c>
      <c r="BO35" s="110">
        <f>COUNTIFS(시험요청!$A:$A,Graph!BO$29,시험요청!$AQ:$AQ,Graph!$AC35)</f>
        <v>0</v>
      </c>
      <c r="BP35" s="110">
        <f>COUNTIFS(시험요청!$A:$A,Graph!BP$29,시험요청!$AQ:$AQ,Graph!$AC35)</f>
        <v>0</v>
      </c>
      <c r="BQ35" s="110">
        <f>COUNTIFS(시험요청!$A:$A,Graph!BQ$29,시험요청!$AQ:$AQ,Graph!$AC35)</f>
        <v>0</v>
      </c>
      <c r="BR35" s="110">
        <f>COUNTIFS(시험요청!$A:$A,Graph!BR$29,시험요청!$AQ:$AQ,Graph!$AC35)</f>
        <v>0</v>
      </c>
      <c r="BS35" s="110">
        <f>COUNTIFS(시험요청!$A:$A,Graph!BS$29,시험요청!$AQ:$AQ,Graph!$AC35)</f>
        <v>0</v>
      </c>
      <c r="BT35" s="110">
        <f>COUNTIFS(시험요청!$A:$A,Graph!BT$29,시험요청!$AQ:$AQ,Graph!$AC35)</f>
        <v>0</v>
      </c>
      <c r="BU35" s="110">
        <f>COUNTIFS(시험요청!$A:$A,Graph!BU$29,시험요청!$AQ:$AQ,Graph!$AC35)</f>
        <v>0</v>
      </c>
      <c r="BV35" s="110">
        <f>COUNTIFS(시험요청!$A:$A,Graph!BV$29,시험요청!$AQ:$AQ,Graph!$AC35)</f>
        <v>0</v>
      </c>
      <c r="BW35" s="110">
        <f>COUNTIFS(시험요청!$A:$A,Graph!BW$29,시험요청!$AQ:$AQ,Graph!$AC35)</f>
        <v>0</v>
      </c>
      <c r="BX35" s="110">
        <f>COUNTIFS(시험요청!$A:$A,Graph!BX$29,시험요청!$AQ:$AQ,Graph!$AC35)</f>
        <v>0</v>
      </c>
      <c r="BY35" s="110">
        <f>COUNTIFS(시험요청!$A:$A,Graph!BY$29,시험요청!$AQ:$AQ,Graph!$AC35)</f>
        <v>0</v>
      </c>
      <c r="BZ35" s="110">
        <f>COUNTIFS(시험요청!$A:$A,Graph!BZ$29,시험요청!$AQ:$AQ,Graph!$AC35)</f>
        <v>0</v>
      </c>
      <c r="CA35" s="110">
        <f>COUNTIFS(시험요청!$A:$A,Graph!CA$29,시험요청!$AQ:$AQ,Graph!$AC35)</f>
        <v>0</v>
      </c>
      <c r="CB35" s="110">
        <f>COUNTIFS(시험요청!$A:$A,Graph!CB$29,시험요청!$AQ:$AQ,Graph!$AC35)</f>
        <v>0</v>
      </c>
      <c r="CC35" s="110">
        <f>COUNTIFS(시험요청!$A:$A,Graph!CC$29,시험요청!$AQ:$AQ,Graph!$AC35)</f>
        <v>0</v>
      </c>
      <c r="CD35" s="110">
        <f>COUNTIFS(시험요청!$A:$A,Graph!CD$29,시험요청!$AQ:$AQ,Graph!$AC35)</f>
        <v>0</v>
      </c>
    </row>
    <row r="36" spans="2:82">
      <c r="AB36" s="1458"/>
      <c r="AC36" s="209" t="s">
        <v>554</v>
      </c>
      <c r="AD36" s="127">
        <f t="shared" si="10"/>
        <v>20</v>
      </c>
      <c r="AE36" s="122">
        <f>COUNTIFS(시험요청!$A:$A,Graph!AE$29,시험요청!$AQ:$AQ,Graph!$AC36)</f>
        <v>1</v>
      </c>
      <c r="AF36" s="110">
        <f>COUNTIFS(시험요청!$A:$A,Graph!AF$29,시험요청!$AQ:$AQ,Graph!$AC36)</f>
        <v>1</v>
      </c>
      <c r="AG36" s="110">
        <f>COUNTIFS(시험요청!$A:$A,Graph!AG$29,시험요청!$AQ:$AQ,Graph!$AC36)</f>
        <v>0</v>
      </c>
      <c r="AH36" s="110">
        <f>COUNTIFS(시험요청!$A:$A,Graph!AH$29,시험요청!$AQ:$AQ,Graph!$AC36)</f>
        <v>1</v>
      </c>
      <c r="AI36" s="110">
        <f>COUNTIFS(시험요청!$A:$A,Graph!AI$29,시험요청!$AQ:$AQ,Graph!$AC36)</f>
        <v>2</v>
      </c>
      <c r="AJ36" s="110">
        <f>COUNTIFS(시험요청!$A:$A,Graph!AJ$29,시험요청!$AQ:$AQ,Graph!$AC36)</f>
        <v>1</v>
      </c>
      <c r="AK36" s="110">
        <f>COUNTIFS(시험요청!$A:$A,Graph!AK$29,시험요청!$AQ:$AQ,Graph!$AC36)</f>
        <v>0</v>
      </c>
      <c r="AL36" s="110">
        <f>COUNTIFS(시험요청!$A:$A,Graph!AL$29,시험요청!$AQ:$AQ,Graph!$AC36)</f>
        <v>3</v>
      </c>
      <c r="AM36" s="110">
        <f>COUNTIFS(시험요청!$A:$A,Graph!AM$29,시험요청!$AQ:$AQ,Graph!$AC36)</f>
        <v>1</v>
      </c>
      <c r="AN36" s="110">
        <f>COUNTIFS(시험요청!$A:$A,Graph!AN$29,시험요청!$AQ:$AQ,Graph!$AC36)</f>
        <v>1</v>
      </c>
      <c r="AO36" s="110">
        <f>COUNTIFS(시험요청!$A:$A,Graph!AO$29,시험요청!$AQ:$AQ,Graph!$AC36)</f>
        <v>1</v>
      </c>
      <c r="AP36" s="110">
        <f>COUNTIFS(시험요청!$A:$A,Graph!AP$29,시험요청!$AQ:$AQ,Graph!$AC36)</f>
        <v>2</v>
      </c>
      <c r="AQ36" s="110">
        <f>COUNTIFS(시험요청!$A:$A,Graph!AQ$29,시험요청!$AQ:$AQ,Graph!$AC36)</f>
        <v>1</v>
      </c>
      <c r="AR36" s="110">
        <f>COUNTIFS(시험요청!$A:$A,Graph!AR$29,시험요청!$AQ:$AQ,Graph!$AC36)</f>
        <v>0</v>
      </c>
      <c r="AS36" s="110">
        <f>COUNTIFS(시험요청!$A:$A,Graph!AS$29,시험요청!$AQ:$AQ,Graph!$AC36)</f>
        <v>1</v>
      </c>
      <c r="AT36" s="110">
        <f>COUNTIFS(시험요청!$A:$A,Graph!AT$29,시험요청!$AQ:$AQ,Graph!$AC36)</f>
        <v>2</v>
      </c>
      <c r="AU36" s="110">
        <f>COUNTIFS(시험요청!$A:$A,Graph!AU$29,시험요청!$AQ:$AQ,Graph!$AC36)</f>
        <v>0</v>
      </c>
      <c r="AV36" s="110">
        <f>COUNTIFS(시험요청!$A:$A,Graph!AV$29,시험요청!$AQ:$AQ,Graph!$AC36)</f>
        <v>1</v>
      </c>
      <c r="AW36" s="110">
        <f>COUNTIFS(시험요청!$A:$A,Graph!AW$29,시험요청!$AQ:$AQ,Graph!$AC36)</f>
        <v>0</v>
      </c>
      <c r="AX36" s="110">
        <f>COUNTIFS(시험요청!$A:$A,Graph!AX$29,시험요청!$AQ:$AQ,Graph!$AC36)</f>
        <v>1</v>
      </c>
      <c r="AY36" s="110">
        <f>COUNTIFS(시험요청!$A:$A,Graph!AY$29,시험요청!$AQ:$AQ,Graph!$AC36)</f>
        <v>0</v>
      </c>
      <c r="AZ36" s="110">
        <f>COUNTIFS(시험요청!$A:$A,Graph!AZ$29,시험요청!$AQ:$AQ,Graph!$AC36)</f>
        <v>0</v>
      </c>
      <c r="BA36" s="110">
        <f>COUNTIFS(시험요청!$A:$A,Graph!BA$29,시험요청!$AQ:$AQ,Graph!$AC36)</f>
        <v>0</v>
      </c>
      <c r="BB36" s="110">
        <f>COUNTIFS(시험요청!$A:$A,Graph!BB$29,시험요청!$AQ:$AQ,Graph!$AC36)</f>
        <v>0</v>
      </c>
      <c r="BC36" s="110">
        <f>COUNTIFS(시험요청!$A:$A,Graph!BC$29,시험요청!$AQ:$AQ,Graph!$AC36)</f>
        <v>0</v>
      </c>
      <c r="BD36" s="110">
        <f>COUNTIFS(시험요청!$A:$A,Graph!BD$29,시험요청!$AQ:$AQ,Graph!$AC36)</f>
        <v>0</v>
      </c>
      <c r="BE36" s="110">
        <f>COUNTIFS(시험요청!$A:$A,Graph!BE$29,시험요청!$AQ:$AQ,Graph!$AC36)</f>
        <v>0</v>
      </c>
      <c r="BF36" s="110">
        <f>COUNTIFS(시험요청!$A:$A,Graph!BF$29,시험요청!$AQ:$AQ,Graph!$AC36)</f>
        <v>0</v>
      </c>
      <c r="BG36" s="110">
        <f>COUNTIFS(시험요청!$A:$A,Graph!BG$29,시험요청!$AQ:$AQ,Graph!$AC36)</f>
        <v>0</v>
      </c>
      <c r="BH36" s="110">
        <f>COUNTIFS(시험요청!$A:$A,Graph!BH$29,시험요청!$AQ:$AQ,Graph!$AC36)</f>
        <v>0</v>
      </c>
      <c r="BI36" s="110">
        <f>COUNTIFS(시험요청!$A:$A,Graph!BI$29,시험요청!$AQ:$AQ,Graph!$AC36)</f>
        <v>0</v>
      </c>
      <c r="BJ36" s="110">
        <f>COUNTIFS(시험요청!$A:$A,Graph!BJ$29,시험요청!$AQ:$AQ,Graph!$AC36)</f>
        <v>0</v>
      </c>
      <c r="BK36" s="110">
        <f>COUNTIFS(시험요청!$A:$A,Graph!BK$29,시험요청!$AQ:$AQ,Graph!$AC36)</f>
        <v>0</v>
      </c>
      <c r="BL36" s="110">
        <f>COUNTIFS(시험요청!$A:$A,Graph!BL$29,시험요청!$AQ:$AQ,Graph!$AC36)</f>
        <v>0</v>
      </c>
      <c r="BM36" s="110">
        <f>COUNTIFS(시험요청!$A:$A,Graph!BM$29,시험요청!$AQ:$AQ,Graph!$AC36)</f>
        <v>0</v>
      </c>
      <c r="BN36" s="110">
        <f>COUNTIFS(시험요청!$A:$A,Graph!BN$29,시험요청!$AQ:$AQ,Graph!$AC36)</f>
        <v>0</v>
      </c>
      <c r="BO36" s="110">
        <f>COUNTIFS(시험요청!$A:$A,Graph!BO$29,시험요청!$AQ:$AQ,Graph!$AC36)</f>
        <v>0</v>
      </c>
      <c r="BP36" s="110">
        <f>COUNTIFS(시험요청!$A:$A,Graph!BP$29,시험요청!$AQ:$AQ,Graph!$AC36)</f>
        <v>0</v>
      </c>
      <c r="BQ36" s="110">
        <f>COUNTIFS(시험요청!$A:$A,Graph!BQ$29,시험요청!$AQ:$AQ,Graph!$AC36)</f>
        <v>0</v>
      </c>
      <c r="BR36" s="110">
        <f>COUNTIFS(시험요청!$A:$A,Graph!BR$29,시험요청!$AQ:$AQ,Graph!$AC36)</f>
        <v>0</v>
      </c>
      <c r="BS36" s="110">
        <f>COUNTIFS(시험요청!$A:$A,Graph!BS$29,시험요청!$AQ:$AQ,Graph!$AC36)</f>
        <v>0</v>
      </c>
      <c r="BT36" s="110">
        <f>COUNTIFS(시험요청!$A:$A,Graph!BT$29,시험요청!$AQ:$AQ,Graph!$AC36)</f>
        <v>0</v>
      </c>
      <c r="BU36" s="110">
        <f>COUNTIFS(시험요청!$A:$A,Graph!BU$29,시험요청!$AQ:$AQ,Graph!$AC36)</f>
        <v>0</v>
      </c>
      <c r="BV36" s="110">
        <f>COUNTIFS(시험요청!$A:$A,Graph!BV$29,시험요청!$AQ:$AQ,Graph!$AC36)</f>
        <v>0</v>
      </c>
      <c r="BW36" s="110">
        <f>COUNTIFS(시험요청!$A:$A,Graph!BW$29,시험요청!$AQ:$AQ,Graph!$AC36)</f>
        <v>0</v>
      </c>
      <c r="BX36" s="110">
        <f>COUNTIFS(시험요청!$A:$A,Graph!BX$29,시험요청!$AQ:$AQ,Graph!$AC36)</f>
        <v>0</v>
      </c>
      <c r="BY36" s="110">
        <f>COUNTIFS(시험요청!$A:$A,Graph!BY$29,시험요청!$AQ:$AQ,Graph!$AC36)</f>
        <v>0</v>
      </c>
      <c r="BZ36" s="110">
        <f>COUNTIFS(시험요청!$A:$A,Graph!BZ$29,시험요청!$AQ:$AQ,Graph!$AC36)</f>
        <v>0</v>
      </c>
      <c r="CA36" s="110">
        <f>COUNTIFS(시험요청!$A:$A,Graph!CA$29,시험요청!$AQ:$AQ,Graph!$AC36)</f>
        <v>0</v>
      </c>
      <c r="CB36" s="110">
        <f>COUNTIFS(시험요청!$A:$A,Graph!CB$29,시험요청!$AQ:$AQ,Graph!$AC36)</f>
        <v>0</v>
      </c>
      <c r="CC36" s="110">
        <f>COUNTIFS(시험요청!$A:$A,Graph!CC$29,시험요청!$AQ:$AQ,Graph!$AC36)</f>
        <v>0</v>
      </c>
      <c r="CD36" s="110">
        <f>COUNTIFS(시험요청!$A:$A,Graph!CD$29,시험요청!$AQ:$AQ,Graph!$AC36)</f>
        <v>0</v>
      </c>
    </row>
    <row r="37" spans="2:82">
      <c r="AB37" s="1459">
        <f>SUM(AD37:AD38)/SUM(AD30:AD40)</f>
        <v>4.878048780487805E-2</v>
      </c>
      <c r="AC37" s="210" t="s">
        <v>552</v>
      </c>
      <c r="AD37" s="127">
        <f t="shared" si="10"/>
        <v>1</v>
      </c>
      <c r="AE37" s="122">
        <f>COUNTIFS(시험요청!$A:$A,Graph!AE$29,시험요청!$AQ:$AQ,Graph!$AC37)</f>
        <v>0</v>
      </c>
      <c r="AF37" s="110">
        <f>COUNTIFS(시험요청!$A:$A,Graph!AF$29,시험요청!$AQ:$AQ,Graph!$AC37)</f>
        <v>0</v>
      </c>
      <c r="AG37" s="110">
        <f>COUNTIFS(시험요청!$A:$A,Graph!AG$29,시험요청!$AQ:$AQ,Graph!$AC37)</f>
        <v>0</v>
      </c>
      <c r="AH37" s="110">
        <f>COUNTIFS(시험요청!$A:$A,Graph!AH$29,시험요청!$AQ:$AQ,Graph!$AC37)</f>
        <v>0</v>
      </c>
      <c r="AI37" s="110">
        <f>COUNTIFS(시험요청!$A:$A,Graph!AI$29,시험요청!$AQ:$AQ,Graph!$AC37)</f>
        <v>0</v>
      </c>
      <c r="AJ37" s="110">
        <f>COUNTIFS(시험요청!$A:$A,Graph!AJ$29,시험요청!$AQ:$AQ,Graph!$AC37)</f>
        <v>0</v>
      </c>
      <c r="AK37" s="110">
        <f>COUNTIFS(시험요청!$A:$A,Graph!AK$29,시험요청!$AQ:$AQ,Graph!$AC37)</f>
        <v>0</v>
      </c>
      <c r="AL37" s="110">
        <f>COUNTIFS(시험요청!$A:$A,Graph!AL$29,시험요청!$AQ:$AQ,Graph!$AC37)</f>
        <v>0</v>
      </c>
      <c r="AM37" s="110">
        <f>COUNTIFS(시험요청!$A:$A,Graph!AM$29,시험요청!$AQ:$AQ,Graph!$AC37)</f>
        <v>0</v>
      </c>
      <c r="AN37" s="110">
        <f>COUNTIFS(시험요청!$A:$A,Graph!AN$29,시험요청!$AQ:$AQ,Graph!$AC37)</f>
        <v>0</v>
      </c>
      <c r="AO37" s="110">
        <f>COUNTIFS(시험요청!$A:$A,Graph!AO$29,시험요청!$AQ:$AQ,Graph!$AC37)</f>
        <v>0</v>
      </c>
      <c r="AP37" s="110">
        <f>COUNTIFS(시험요청!$A:$A,Graph!AP$29,시험요청!$AQ:$AQ,Graph!$AC37)</f>
        <v>0</v>
      </c>
      <c r="AQ37" s="110">
        <f>COUNTIFS(시험요청!$A:$A,Graph!AQ$29,시험요청!$AQ:$AQ,Graph!$AC37)</f>
        <v>1</v>
      </c>
      <c r="AR37" s="110">
        <f>COUNTIFS(시험요청!$A:$A,Graph!AR$29,시험요청!$AQ:$AQ,Graph!$AC37)</f>
        <v>0</v>
      </c>
      <c r="AS37" s="110">
        <f>COUNTIFS(시험요청!$A:$A,Graph!AS$29,시험요청!$AQ:$AQ,Graph!$AC37)</f>
        <v>0</v>
      </c>
      <c r="AT37" s="110">
        <f>COUNTIFS(시험요청!$A:$A,Graph!AT$29,시험요청!$AQ:$AQ,Graph!$AC37)</f>
        <v>0</v>
      </c>
      <c r="AU37" s="110">
        <f>COUNTIFS(시험요청!$A:$A,Graph!AU$29,시험요청!$AQ:$AQ,Graph!$AC37)</f>
        <v>0</v>
      </c>
      <c r="AV37" s="110">
        <f>COUNTIFS(시험요청!$A:$A,Graph!AV$29,시험요청!$AQ:$AQ,Graph!$AC37)</f>
        <v>0</v>
      </c>
      <c r="AW37" s="110">
        <f>COUNTIFS(시험요청!$A:$A,Graph!AW$29,시험요청!$AQ:$AQ,Graph!$AC37)</f>
        <v>0</v>
      </c>
      <c r="AX37" s="110">
        <f>COUNTIFS(시험요청!$A:$A,Graph!AX$29,시험요청!$AQ:$AQ,Graph!$AC37)</f>
        <v>0</v>
      </c>
      <c r="AY37" s="110">
        <f>COUNTIFS(시험요청!$A:$A,Graph!AY$29,시험요청!$AQ:$AQ,Graph!$AC37)</f>
        <v>0</v>
      </c>
      <c r="AZ37" s="110">
        <f>COUNTIFS(시험요청!$A:$A,Graph!AZ$29,시험요청!$AQ:$AQ,Graph!$AC37)</f>
        <v>0</v>
      </c>
      <c r="BA37" s="110">
        <f>COUNTIFS(시험요청!$A:$A,Graph!BA$29,시험요청!$AQ:$AQ,Graph!$AC37)</f>
        <v>0</v>
      </c>
      <c r="BB37" s="110">
        <f>COUNTIFS(시험요청!$A:$A,Graph!BB$29,시험요청!$AQ:$AQ,Graph!$AC37)</f>
        <v>0</v>
      </c>
      <c r="BC37" s="110">
        <f>COUNTIFS(시험요청!$A:$A,Graph!BC$29,시험요청!$AQ:$AQ,Graph!$AC37)</f>
        <v>0</v>
      </c>
      <c r="BD37" s="110">
        <f>COUNTIFS(시험요청!$A:$A,Graph!BD$29,시험요청!$AQ:$AQ,Graph!$AC37)</f>
        <v>0</v>
      </c>
      <c r="BE37" s="110">
        <f>COUNTIFS(시험요청!$A:$A,Graph!BE$29,시험요청!$AQ:$AQ,Graph!$AC37)</f>
        <v>0</v>
      </c>
      <c r="BF37" s="110">
        <f>COUNTIFS(시험요청!$A:$A,Graph!BF$29,시험요청!$AQ:$AQ,Graph!$AC37)</f>
        <v>0</v>
      </c>
      <c r="BG37" s="110">
        <f>COUNTIFS(시험요청!$A:$A,Graph!BG$29,시험요청!$AQ:$AQ,Graph!$AC37)</f>
        <v>0</v>
      </c>
      <c r="BH37" s="110">
        <f>COUNTIFS(시험요청!$A:$A,Graph!BH$29,시험요청!$AQ:$AQ,Graph!$AC37)</f>
        <v>0</v>
      </c>
      <c r="BI37" s="110">
        <f>COUNTIFS(시험요청!$A:$A,Graph!BI$29,시험요청!$AQ:$AQ,Graph!$AC37)</f>
        <v>0</v>
      </c>
      <c r="BJ37" s="110">
        <f>COUNTIFS(시험요청!$A:$A,Graph!BJ$29,시험요청!$AQ:$AQ,Graph!$AC37)</f>
        <v>0</v>
      </c>
      <c r="BK37" s="110">
        <f>COUNTIFS(시험요청!$A:$A,Graph!BK$29,시험요청!$AQ:$AQ,Graph!$AC37)</f>
        <v>0</v>
      </c>
      <c r="BL37" s="110">
        <f>COUNTIFS(시험요청!$A:$A,Graph!BL$29,시험요청!$AQ:$AQ,Graph!$AC37)</f>
        <v>0</v>
      </c>
      <c r="BM37" s="110">
        <f>COUNTIFS(시험요청!$A:$A,Graph!BM$29,시험요청!$AQ:$AQ,Graph!$AC37)</f>
        <v>0</v>
      </c>
      <c r="BN37" s="110">
        <f>COUNTIFS(시험요청!$A:$A,Graph!BN$29,시험요청!$AQ:$AQ,Graph!$AC37)</f>
        <v>0</v>
      </c>
      <c r="BO37" s="110">
        <f>COUNTIFS(시험요청!$A:$A,Graph!BO$29,시험요청!$AQ:$AQ,Graph!$AC37)</f>
        <v>0</v>
      </c>
      <c r="BP37" s="110">
        <f>COUNTIFS(시험요청!$A:$A,Graph!BP$29,시험요청!$AQ:$AQ,Graph!$AC37)</f>
        <v>0</v>
      </c>
      <c r="BQ37" s="110">
        <f>COUNTIFS(시험요청!$A:$A,Graph!BQ$29,시험요청!$AQ:$AQ,Graph!$AC37)</f>
        <v>0</v>
      </c>
      <c r="BR37" s="110">
        <f>COUNTIFS(시험요청!$A:$A,Graph!BR$29,시험요청!$AQ:$AQ,Graph!$AC37)</f>
        <v>0</v>
      </c>
      <c r="BS37" s="110">
        <f>COUNTIFS(시험요청!$A:$A,Graph!BS$29,시험요청!$AQ:$AQ,Graph!$AC37)</f>
        <v>0</v>
      </c>
      <c r="BT37" s="110">
        <f>COUNTIFS(시험요청!$A:$A,Graph!BT$29,시험요청!$AQ:$AQ,Graph!$AC37)</f>
        <v>0</v>
      </c>
      <c r="BU37" s="110">
        <f>COUNTIFS(시험요청!$A:$A,Graph!BU$29,시험요청!$AQ:$AQ,Graph!$AC37)</f>
        <v>0</v>
      </c>
      <c r="BV37" s="110">
        <f>COUNTIFS(시험요청!$A:$A,Graph!BV$29,시험요청!$AQ:$AQ,Graph!$AC37)</f>
        <v>0</v>
      </c>
      <c r="BW37" s="110">
        <f>COUNTIFS(시험요청!$A:$A,Graph!BW$29,시험요청!$AQ:$AQ,Graph!$AC37)</f>
        <v>0</v>
      </c>
      <c r="BX37" s="110">
        <f>COUNTIFS(시험요청!$A:$A,Graph!BX$29,시험요청!$AQ:$AQ,Graph!$AC37)</f>
        <v>0</v>
      </c>
      <c r="BY37" s="110">
        <f>COUNTIFS(시험요청!$A:$A,Graph!BY$29,시험요청!$AQ:$AQ,Graph!$AC37)</f>
        <v>0</v>
      </c>
      <c r="BZ37" s="110">
        <f>COUNTIFS(시험요청!$A:$A,Graph!BZ$29,시험요청!$AQ:$AQ,Graph!$AC37)</f>
        <v>0</v>
      </c>
      <c r="CA37" s="110">
        <f>COUNTIFS(시험요청!$A:$A,Graph!CA$29,시험요청!$AQ:$AQ,Graph!$AC37)</f>
        <v>0</v>
      </c>
      <c r="CB37" s="110">
        <f>COUNTIFS(시험요청!$A:$A,Graph!CB$29,시험요청!$AQ:$AQ,Graph!$AC37)</f>
        <v>0</v>
      </c>
      <c r="CC37" s="110">
        <f>COUNTIFS(시험요청!$A:$A,Graph!CC$29,시험요청!$AQ:$AQ,Graph!$AC37)</f>
        <v>0</v>
      </c>
      <c r="CD37" s="110">
        <f>COUNTIFS(시험요청!$A:$A,Graph!CD$29,시험요청!$AQ:$AQ,Graph!$AC37)</f>
        <v>0</v>
      </c>
    </row>
    <row r="38" spans="2:82">
      <c r="AB38" s="1459"/>
      <c r="AC38" s="210" t="s">
        <v>547</v>
      </c>
      <c r="AD38" s="127">
        <f t="shared" si="10"/>
        <v>19</v>
      </c>
      <c r="AE38" s="122">
        <f>COUNTIFS(시험요청!$A:$A,Graph!AE$29,시험요청!$AQ:$AQ,Graph!$AC38)</f>
        <v>0</v>
      </c>
      <c r="AF38" s="110">
        <f>COUNTIFS(시험요청!$A:$A,Graph!AF$29,시험요청!$AQ:$AQ,Graph!$AC38)</f>
        <v>0</v>
      </c>
      <c r="AG38" s="110">
        <f>COUNTIFS(시험요청!$A:$A,Graph!AG$29,시험요청!$AQ:$AQ,Graph!$AC38)</f>
        <v>0</v>
      </c>
      <c r="AH38" s="110">
        <f>COUNTIFS(시험요청!$A:$A,Graph!AH$29,시험요청!$AQ:$AQ,Graph!$AC38)</f>
        <v>3</v>
      </c>
      <c r="AI38" s="110">
        <f>COUNTIFS(시험요청!$A:$A,Graph!AI$29,시험요청!$AQ:$AQ,Graph!$AC38)</f>
        <v>0</v>
      </c>
      <c r="AJ38" s="110">
        <f>COUNTIFS(시험요청!$A:$A,Graph!AJ$29,시험요청!$AQ:$AQ,Graph!$AC38)</f>
        <v>0</v>
      </c>
      <c r="AK38" s="110">
        <f>COUNTIFS(시험요청!$A:$A,Graph!AK$29,시험요청!$AQ:$AQ,Graph!$AC38)</f>
        <v>0</v>
      </c>
      <c r="AL38" s="110">
        <f>COUNTIFS(시험요청!$A:$A,Graph!AL$29,시험요청!$AQ:$AQ,Graph!$AC38)</f>
        <v>1</v>
      </c>
      <c r="AM38" s="110">
        <f>COUNTIFS(시험요청!$A:$A,Graph!AM$29,시험요청!$AQ:$AQ,Graph!$AC38)</f>
        <v>3</v>
      </c>
      <c r="AN38" s="110">
        <f>COUNTIFS(시험요청!$A:$A,Graph!AN$29,시험요청!$AQ:$AQ,Graph!$AC38)</f>
        <v>0</v>
      </c>
      <c r="AO38" s="110">
        <f>COUNTIFS(시험요청!$A:$A,Graph!AO$29,시험요청!$AQ:$AQ,Graph!$AC38)</f>
        <v>0</v>
      </c>
      <c r="AP38" s="110">
        <f>COUNTIFS(시험요청!$A:$A,Graph!AP$29,시험요청!$AQ:$AQ,Graph!$AC38)</f>
        <v>2</v>
      </c>
      <c r="AQ38" s="110">
        <f>COUNTIFS(시험요청!$A:$A,Graph!AQ$29,시험요청!$AQ:$AQ,Graph!$AC38)</f>
        <v>0</v>
      </c>
      <c r="AR38" s="110">
        <f>COUNTIFS(시험요청!$A:$A,Graph!AR$29,시험요청!$AQ:$AQ,Graph!$AC38)</f>
        <v>0</v>
      </c>
      <c r="AS38" s="110">
        <f>COUNTIFS(시험요청!$A:$A,Graph!AS$29,시험요청!$AQ:$AQ,Graph!$AC38)</f>
        <v>0</v>
      </c>
      <c r="AT38" s="110">
        <f>COUNTIFS(시험요청!$A:$A,Graph!AT$29,시험요청!$AQ:$AQ,Graph!$AC38)</f>
        <v>1</v>
      </c>
      <c r="AU38" s="110">
        <f>COUNTIFS(시험요청!$A:$A,Graph!AU$29,시험요청!$AQ:$AQ,Graph!$AC38)</f>
        <v>2</v>
      </c>
      <c r="AV38" s="110">
        <f>COUNTIFS(시험요청!$A:$A,Graph!AV$29,시험요청!$AQ:$AQ,Graph!$AC38)</f>
        <v>2</v>
      </c>
      <c r="AW38" s="110">
        <f>COUNTIFS(시험요청!$A:$A,Graph!AW$29,시험요청!$AQ:$AQ,Graph!$AC38)</f>
        <v>0</v>
      </c>
      <c r="AX38" s="110">
        <f>COUNTIFS(시험요청!$A:$A,Graph!AX$29,시험요청!$AQ:$AQ,Graph!$AC38)</f>
        <v>4</v>
      </c>
      <c r="AY38" s="110">
        <f>COUNTIFS(시험요청!$A:$A,Graph!AY$29,시험요청!$AQ:$AQ,Graph!$AC38)</f>
        <v>1</v>
      </c>
      <c r="AZ38" s="110">
        <f>COUNTIFS(시험요청!$A:$A,Graph!AZ$29,시험요청!$AQ:$AQ,Graph!$AC38)</f>
        <v>0</v>
      </c>
      <c r="BA38" s="110">
        <f>COUNTIFS(시험요청!$A:$A,Graph!BA$29,시험요청!$AQ:$AQ,Graph!$AC38)</f>
        <v>0</v>
      </c>
      <c r="BB38" s="110">
        <f>COUNTIFS(시험요청!$A:$A,Graph!BB$29,시험요청!$AQ:$AQ,Graph!$AC38)</f>
        <v>0</v>
      </c>
      <c r="BC38" s="110">
        <f>COUNTIFS(시험요청!$A:$A,Graph!BC$29,시험요청!$AQ:$AQ,Graph!$AC38)</f>
        <v>0</v>
      </c>
      <c r="BD38" s="110">
        <f>COUNTIFS(시험요청!$A:$A,Graph!BD$29,시험요청!$AQ:$AQ,Graph!$AC38)</f>
        <v>0</v>
      </c>
      <c r="BE38" s="110">
        <f>COUNTIFS(시험요청!$A:$A,Graph!BE$29,시험요청!$AQ:$AQ,Graph!$AC38)</f>
        <v>0</v>
      </c>
      <c r="BF38" s="110">
        <f>COUNTIFS(시험요청!$A:$A,Graph!BF$29,시험요청!$AQ:$AQ,Graph!$AC38)</f>
        <v>0</v>
      </c>
      <c r="BG38" s="110">
        <f>COUNTIFS(시험요청!$A:$A,Graph!BG$29,시험요청!$AQ:$AQ,Graph!$AC38)</f>
        <v>0</v>
      </c>
      <c r="BH38" s="110">
        <f>COUNTIFS(시험요청!$A:$A,Graph!BH$29,시험요청!$AQ:$AQ,Graph!$AC38)</f>
        <v>0</v>
      </c>
      <c r="BI38" s="110">
        <f>COUNTIFS(시험요청!$A:$A,Graph!BI$29,시험요청!$AQ:$AQ,Graph!$AC38)</f>
        <v>0</v>
      </c>
      <c r="BJ38" s="110">
        <f>COUNTIFS(시험요청!$A:$A,Graph!BJ$29,시험요청!$AQ:$AQ,Graph!$AC38)</f>
        <v>0</v>
      </c>
      <c r="BK38" s="110">
        <f>COUNTIFS(시험요청!$A:$A,Graph!BK$29,시험요청!$AQ:$AQ,Graph!$AC38)</f>
        <v>0</v>
      </c>
      <c r="BL38" s="110">
        <f>COUNTIFS(시험요청!$A:$A,Graph!BL$29,시험요청!$AQ:$AQ,Graph!$AC38)</f>
        <v>0</v>
      </c>
      <c r="BM38" s="110">
        <f>COUNTIFS(시험요청!$A:$A,Graph!BM$29,시험요청!$AQ:$AQ,Graph!$AC38)</f>
        <v>0</v>
      </c>
      <c r="BN38" s="110">
        <f>COUNTIFS(시험요청!$A:$A,Graph!BN$29,시험요청!$AQ:$AQ,Graph!$AC38)</f>
        <v>0</v>
      </c>
      <c r="BO38" s="110">
        <f>COUNTIFS(시험요청!$A:$A,Graph!BO$29,시험요청!$AQ:$AQ,Graph!$AC38)</f>
        <v>0</v>
      </c>
      <c r="BP38" s="110">
        <f>COUNTIFS(시험요청!$A:$A,Graph!BP$29,시험요청!$AQ:$AQ,Graph!$AC38)</f>
        <v>0</v>
      </c>
      <c r="BQ38" s="110">
        <f>COUNTIFS(시험요청!$A:$A,Graph!BQ$29,시험요청!$AQ:$AQ,Graph!$AC38)</f>
        <v>0</v>
      </c>
      <c r="BR38" s="110">
        <f>COUNTIFS(시험요청!$A:$A,Graph!BR$29,시험요청!$AQ:$AQ,Graph!$AC38)</f>
        <v>0</v>
      </c>
      <c r="BS38" s="110">
        <f>COUNTIFS(시험요청!$A:$A,Graph!BS$29,시험요청!$AQ:$AQ,Graph!$AC38)</f>
        <v>0</v>
      </c>
      <c r="BT38" s="110">
        <f>COUNTIFS(시험요청!$A:$A,Graph!BT$29,시험요청!$AQ:$AQ,Graph!$AC38)</f>
        <v>0</v>
      </c>
      <c r="BU38" s="110">
        <f>COUNTIFS(시험요청!$A:$A,Graph!BU$29,시험요청!$AQ:$AQ,Graph!$AC38)</f>
        <v>0</v>
      </c>
      <c r="BV38" s="110">
        <f>COUNTIFS(시험요청!$A:$A,Graph!BV$29,시험요청!$AQ:$AQ,Graph!$AC38)</f>
        <v>0</v>
      </c>
      <c r="BW38" s="110">
        <f>COUNTIFS(시험요청!$A:$A,Graph!BW$29,시험요청!$AQ:$AQ,Graph!$AC38)</f>
        <v>0</v>
      </c>
      <c r="BX38" s="110">
        <f>COUNTIFS(시험요청!$A:$A,Graph!BX$29,시험요청!$AQ:$AQ,Graph!$AC38)</f>
        <v>0</v>
      </c>
      <c r="BY38" s="110">
        <f>COUNTIFS(시험요청!$A:$A,Graph!BY$29,시험요청!$AQ:$AQ,Graph!$AC38)</f>
        <v>0</v>
      </c>
      <c r="BZ38" s="110">
        <f>COUNTIFS(시험요청!$A:$A,Graph!BZ$29,시험요청!$AQ:$AQ,Graph!$AC38)</f>
        <v>0</v>
      </c>
      <c r="CA38" s="110">
        <f>COUNTIFS(시험요청!$A:$A,Graph!CA$29,시험요청!$AQ:$AQ,Graph!$AC38)</f>
        <v>0</v>
      </c>
      <c r="CB38" s="110">
        <f>COUNTIFS(시험요청!$A:$A,Graph!CB$29,시험요청!$AQ:$AQ,Graph!$AC38)</f>
        <v>0</v>
      </c>
      <c r="CC38" s="110">
        <f>COUNTIFS(시험요청!$A:$A,Graph!CC$29,시험요청!$AQ:$AQ,Graph!$AC38)</f>
        <v>0</v>
      </c>
      <c r="CD38" s="110">
        <f>COUNTIFS(시험요청!$A:$A,Graph!CD$29,시험요청!$AQ:$AQ,Graph!$AC38)</f>
        <v>0</v>
      </c>
    </row>
    <row r="39" spans="2:82">
      <c r="AB39" s="225">
        <f>AD39/SUM(AD30:AD40)</f>
        <v>0.15121951219512195</v>
      </c>
      <c r="AC39" s="211" t="s">
        <v>396</v>
      </c>
      <c r="AD39" s="127">
        <f t="shared" si="10"/>
        <v>62</v>
      </c>
      <c r="AE39" s="122">
        <f>COUNTIFS(시험요청!$A:$A,Graph!AE$29,시험요청!$AQ:$AQ,Graph!$AC39)</f>
        <v>0</v>
      </c>
      <c r="AF39" s="110">
        <f>COUNTIFS(시험요청!$A:$A,Graph!AF$29,시험요청!$AQ:$AQ,Graph!$AC39)</f>
        <v>2</v>
      </c>
      <c r="AG39" s="110">
        <f>COUNTIFS(시험요청!$A:$A,Graph!AG$29,시험요청!$AQ:$AQ,Graph!$AC39)</f>
        <v>0</v>
      </c>
      <c r="AH39" s="110">
        <f>COUNTIFS(시험요청!$A:$A,Graph!AH$29,시험요청!$AQ:$AQ,Graph!$AC39)</f>
        <v>0</v>
      </c>
      <c r="AI39" s="110">
        <f>COUNTIFS(시험요청!$A:$A,Graph!AI$29,시험요청!$AQ:$AQ,Graph!$AC39)</f>
        <v>4</v>
      </c>
      <c r="AJ39" s="110">
        <f>COUNTIFS(시험요청!$A:$A,Graph!AJ$29,시험요청!$AQ:$AQ,Graph!$AC39)</f>
        <v>0</v>
      </c>
      <c r="AK39" s="110">
        <f>COUNTIFS(시험요청!$A:$A,Graph!AK$29,시험요청!$AQ:$AQ,Graph!$AC39)</f>
        <v>0</v>
      </c>
      <c r="AL39" s="110">
        <f>COUNTIFS(시험요청!$A:$A,Graph!AL$29,시험요청!$AQ:$AQ,Graph!$AC39)</f>
        <v>0</v>
      </c>
      <c r="AM39" s="110">
        <f>COUNTIFS(시험요청!$A:$A,Graph!AM$29,시험요청!$AQ:$AQ,Graph!$AC39)</f>
        <v>0</v>
      </c>
      <c r="AN39" s="110">
        <f>COUNTIFS(시험요청!$A:$A,Graph!AN$29,시험요청!$AQ:$AQ,Graph!$AC39)</f>
        <v>2</v>
      </c>
      <c r="AO39" s="110">
        <f>COUNTIFS(시험요청!$A:$A,Graph!AO$29,시험요청!$AQ:$AQ,Graph!$AC39)</f>
        <v>10</v>
      </c>
      <c r="AP39" s="110">
        <f>COUNTIFS(시험요청!$A:$A,Graph!AP$29,시험요청!$AQ:$AQ,Graph!$AC39)</f>
        <v>4</v>
      </c>
      <c r="AQ39" s="110">
        <f>COUNTIFS(시험요청!$A:$A,Graph!AQ$29,시험요청!$AQ:$AQ,Graph!$AC39)</f>
        <v>7</v>
      </c>
      <c r="AR39" s="110">
        <f>COUNTIFS(시험요청!$A:$A,Graph!AR$29,시험요청!$AQ:$AQ,Graph!$AC39)</f>
        <v>0</v>
      </c>
      <c r="AS39" s="110">
        <f>COUNTIFS(시험요청!$A:$A,Graph!AS$29,시험요청!$AQ:$AQ,Graph!$AC39)</f>
        <v>0</v>
      </c>
      <c r="AT39" s="110">
        <f>COUNTIFS(시험요청!$A:$A,Graph!AT$29,시험요청!$AQ:$AQ,Graph!$AC39)</f>
        <v>6</v>
      </c>
      <c r="AU39" s="110">
        <f>COUNTIFS(시험요청!$A:$A,Graph!AU$29,시험요청!$AQ:$AQ,Graph!$AC39)</f>
        <v>5</v>
      </c>
      <c r="AV39" s="110">
        <f>COUNTIFS(시험요청!$A:$A,Graph!AV$29,시험요청!$AQ:$AQ,Graph!$AC39)</f>
        <v>6</v>
      </c>
      <c r="AW39" s="110">
        <f>COUNTIFS(시험요청!$A:$A,Graph!AW$29,시험요청!$AQ:$AQ,Graph!$AC39)</f>
        <v>2</v>
      </c>
      <c r="AX39" s="110">
        <f>COUNTIFS(시험요청!$A:$A,Graph!AX$29,시험요청!$AQ:$AQ,Graph!$AC39)</f>
        <v>0</v>
      </c>
      <c r="AY39" s="110">
        <f>COUNTIFS(시험요청!$A:$A,Graph!AY$29,시험요청!$AQ:$AQ,Graph!$AC39)</f>
        <v>7</v>
      </c>
      <c r="AZ39" s="110">
        <f>COUNTIFS(시험요청!$A:$A,Graph!AZ$29,시험요청!$AQ:$AQ,Graph!$AC39)</f>
        <v>7</v>
      </c>
      <c r="BA39" s="110">
        <f>COUNTIFS(시험요청!$A:$A,Graph!BA$29,시험요청!$AQ:$AQ,Graph!$AC39)</f>
        <v>0</v>
      </c>
      <c r="BB39" s="110">
        <f>COUNTIFS(시험요청!$A:$A,Graph!BB$29,시험요청!$AQ:$AQ,Graph!$AC39)</f>
        <v>0</v>
      </c>
      <c r="BC39" s="110">
        <f>COUNTIFS(시험요청!$A:$A,Graph!BC$29,시험요청!$AQ:$AQ,Graph!$AC39)</f>
        <v>0</v>
      </c>
      <c r="BD39" s="110">
        <f>COUNTIFS(시험요청!$A:$A,Graph!BD$29,시험요청!$AQ:$AQ,Graph!$AC39)</f>
        <v>0</v>
      </c>
      <c r="BE39" s="110">
        <f>COUNTIFS(시험요청!$A:$A,Graph!BE$29,시험요청!$AQ:$AQ,Graph!$AC39)</f>
        <v>0</v>
      </c>
      <c r="BF39" s="110">
        <f>COUNTIFS(시험요청!$A:$A,Graph!BF$29,시험요청!$AQ:$AQ,Graph!$AC39)</f>
        <v>0</v>
      </c>
      <c r="BG39" s="110">
        <f>COUNTIFS(시험요청!$A:$A,Graph!BG$29,시험요청!$AQ:$AQ,Graph!$AC39)</f>
        <v>0</v>
      </c>
      <c r="BH39" s="110">
        <f>COUNTIFS(시험요청!$A:$A,Graph!BH$29,시험요청!$AQ:$AQ,Graph!$AC39)</f>
        <v>0</v>
      </c>
      <c r="BI39" s="110">
        <f>COUNTIFS(시험요청!$A:$A,Graph!BI$29,시험요청!$AQ:$AQ,Graph!$AC39)</f>
        <v>0</v>
      </c>
      <c r="BJ39" s="110">
        <f>COUNTIFS(시험요청!$A:$A,Graph!BJ$29,시험요청!$AQ:$AQ,Graph!$AC39)</f>
        <v>0</v>
      </c>
      <c r="BK39" s="110">
        <f>COUNTIFS(시험요청!$A:$A,Graph!BK$29,시험요청!$AQ:$AQ,Graph!$AC39)</f>
        <v>0</v>
      </c>
      <c r="BL39" s="110">
        <f>COUNTIFS(시험요청!$A:$A,Graph!BL$29,시험요청!$AQ:$AQ,Graph!$AC39)</f>
        <v>0</v>
      </c>
      <c r="BM39" s="110">
        <f>COUNTIFS(시험요청!$A:$A,Graph!BM$29,시험요청!$AQ:$AQ,Graph!$AC39)</f>
        <v>0</v>
      </c>
      <c r="BN39" s="110">
        <f>COUNTIFS(시험요청!$A:$A,Graph!BN$29,시험요청!$AQ:$AQ,Graph!$AC39)</f>
        <v>0</v>
      </c>
      <c r="BO39" s="110">
        <f>COUNTIFS(시험요청!$A:$A,Graph!BO$29,시험요청!$AQ:$AQ,Graph!$AC39)</f>
        <v>0</v>
      </c>
      <c r="BP39" s="110">
        <f>COUNTIFS(시험요청!$A:$A,Graph!BP$29,시험요청!$AQ:$AQ,Graph!$AC39)</f>
        <v>0</v>
      </c>
      <c r="BQ39" s="110">
        <f>COUNTIFS(시험요청!$A:$A,Graph!BQ$29,시험요청!$AQ:$AQ,Graph!$AC39)</f>
        <v>0</v>
      </c>
      <c r="BR39" s="110">
        <f>COUNTIFS(시험요청!$A:$A,Graph!BR$29,시험요청!$AQ:$AQ,Graph!$AC39)</f>
        <v>0</v>
      </c>
      <c r="BS39" s="110">
        <f>COUNTIFS(시험요청!$A:$A,Graph!BS$29,시험요청!$AQ:$AQ,Graph!$AC39)</f>
        <v>0</v>
      </c>
      <c r="BT39" s="110">
        <f>COUNTIFS(시험요청!$A:$A,Graph!BT$29,시험요청!$AQ:$AQ,Graph!$AC39)</f>
        <v>0</v>
      </c>
      <c r="BU39" s="110">
        <f>COUNTIFS(시험요청!$A:$A,Graph!BU$29,시험요청!$AQ:$AQ,Graph!$AC39)</f>
        <v>0</v>
      </c>
      <c r="BV39" s="110">
        <f>COUNTIFS(시험요청!$A:$A,Graph!BV$29,시험요청!$AQ:$AQ,Graph!$AC39)</f>
        <v>0</v>
      </c>
      <c r="BW39" s="110">
        <f>COUNTIFS(시험요청!$A:$A,Graph!BW$29,시험요청!$AQ:$AQ,Graph!$AC39)</f>
        <v>0</v>
      </c>
      <c r="BX39" s="110">
        <f>COUNTIFS(시험요청!$A:$A,Graph!BX$29,시험요청!$AQ:$AQ,Graph!$AC39)</f>
        <v>0</v>
      </c>
      <c r="BY39" s="110">
        <f>COUNTIFS(시험요청!$A:$A,Graph!BY$29,시험요청!$AQ:$AQ,Graph!$AC39)</f>
        <v>0</v>
      </c>
      <c r="BZ39" s="110">
        <f>COUNTIFS(시험요청!$A:$A,Graph!BZ$29,시험요청!$AQ:$AQ,Graph!$AC39)</f>
        <v>0</v>
      </c>
      <c r="CA39" s="110">
        <f>COUNTIFS(시험요청!$A:$A,Graph!CA$29,시험요청!$AQ:$AQ,Graph!$AC39)</f>
        <v>0</v>
      </c>
      <c r="CB39" s="110">
        <f>COUNTIFS(시험요청!$A:$A,Graph!CB$29,시험요청!$AQ:$AQ,Graph!$AC39)</f>
        <v>0</v>
      </c>
      <c r="CC39" s="110">
        <f>COUNTIFS(시험요청!$A:$A,Graph!CC$29,시험요청!$AQ:$AQ,Graph!$AC39)</f>
        <v>0</v>
      </c>
      <c r="CD39" s="110">
        <f>COUNTIFS(시험요청!$A:$A,Graph!CD$29,시험요청!$AQ:$AQ,Graph!$AC39)</f>
        <v>0</v>
      </c>
    </row>
    <row r="40" spans="2:82">
      <c r="AB40" s="224">
        <f>AD40/SUM(AD30:AD40)</f>
        <v>0</v>
      </c>
      <c r="AC40" s="221" t="s">
        <v>358</v>
      </c>
      <c r="AD40" s="127">
        <f>SUM(AE40:CD40)</f>
        <v>0</v>
      </c>
      <c r="AE40" s="122">
        <f>TBR!D2</f>
        <v>0</v>
      </c>
      <c r="AF40" s="122">
        <f>TBR!E2</f>
        <v>0</v>
      </c>
      <c r="AG40" s="122">
        <f>TBR!F2</f>
        <v>0</v>
      </c>
      <c r="AH40" s="122">
        <f>TBR!G2</f>
        <v>0</v>
      </c>
      <c r="AI40" s="122">
        <f>TBR!H2</f>
        <v>0</v>
      </c>
      <c r="AJ40" s="122">
        <f>TBR!I2</f>
        <v>0</v>
      </c>
      <c r="AK40" s="122">
        <f>TBR!J2</f>
        <v>0</v>
      </c>
      <c r="AL40" s="122">
        <f>TBR!K2</f>
        <v>0</v>
      </c>
      <c r="AM40" s="122">
        <f>TBR!L2</f>
        <v>0</v>
      </c>
      <c r="AN40" s="122">
        <f>TBR!M2</f>
        <v>0</v>
      </c>
      <c r="AO40" s="122">
        <f>TBR!N2</f>
        <v>0</v>
      </c>
      <c r="AP40" s="122">
        <f>TBR!O2</f>
        <v>0</v>
      </c>
      <c r="AQ40" s="122">
        <f>TBR!P2</f>
        <v>0</v>
      </c>
      <c r="AR40" s="122">
        <f>TBR!Q2</f>
        <v>0</v>
      </c>
      <c r="AS40" s="122">
        <f>TBR!R2</f>
        <v>0</v>
      </c>
      <c r="AT40" s="122">
        <f>TBR!S2</f>
        <v>0</v>
      </c>
      <c r="AU40" s="122">
        <f>TBR!T2</f>
        <v>0</v>
      </c>
      <c r="AV40" s="122">
        <f>TBR!U2</f>
        <v>0</v>
      </c>
      <c r="AW40" s="122">
        <f>TBR!V2</f>
        <v>0</v>
      </c>
      <c r="AX40" s="122">
        <f>TBR!W2</f>
        <v>0</v>
      </c>
      <c r="AY40" s="122">
        <f>TBR!X2</f>
        <v>0</v>
      </c>
      <c r="AZ40" s="122">
        <f>TBR!Y2</f>
        <v>0</v>
      </c>
      <c r="BA40" s="122">
        <f>TBR!Z2</f>
        <v>0</v>
      </c>
      <c r="BB40" s="122">
        <f>TBR!AA2</f>
        <v>0</v>
      </c>
      <c r="BC40" s="122">
        <f>TBR!AB2</f>
        <v>0</v>
      </c>
      <c r="BD40" s="122">
        <f>TBR!AC2</f>
        <v>0</v>
      </c>
      <c r="BE40" s="122">
        <f>TBR!AD2</f>
        <v>0</v>
      </c>
      <c r="BF40" s="122">
        <f>TBR!AE2</f>
        <v>0</v>
      </c>
      <c r="BG40" s="122">
        <f>TBR!AF2</f>
        <v>0</v>
      </c>
      <c r="BH40" s="122">
        <f>TBR!AG2</f>
        <v>0</v>
      </c>
      <c r="BI40" s="122">
        <f>TBR!AH2</f>
        <v>0</v>
      </c>
      <c r="BJ40" s="122">
        <f>TBR!AI2</f>
        <v>0</v>
      </c>
      <c r="BK40" s="122">
        <f>TBR!AJ2</f>
        <v>0</v>
      </c>
      <c r="BL40" s="122">
        <f>TBR!AK2</f>
        <v>0</v>
      </c>
      <c r="BM40" s="122">
        <f>TBR!AL2</f>
        <v>0</v>
      </c>
      <c r="BN40" s="122">
        <f>TBR!AM2</f>
        <v>0</v>
      </c>
      <c r="BO40" s="122">
        <f>TBR!AN2</f>
        <v>0</v>
      </c>
      <c r="BP40" s="122">
        <f>TBR!AO2</f>
        <v>0</v>
      </c>
      <c r="BQ40" s="122">
        <f>TBR!AP2</f>
        <v>0</v>
      </c>
      <c r="BR40" s="122">
        <f>TBR!AQ2</f>
        <v>0</v>
      </c>
      <c r="BS40" s="122">
        <f>TBR!AR2</f>
        <v>0</v>
      </c>
      <c r="BT40" s="122">
        <f>TBR!AS2</f>
        <v>0</v>
      </c>
      <c r="BU40" s="122">
        <f>TBR!AT2</f>
        <v>0</v>
      </c>
      <c r="BV40" s="122">
        <f>TBR!AU2</f>
        <v>0</v>
      </c>
      <c r="BW40" s="122">
        <f>TBR!AV2</f>
        <v>0</v>
      </c>
      <c r="BX40" s="122">
        <f>TBR!AW2</f>
        <v>0</v>
      </c>
      <c r="BY40" s="122">
        <f>TBR!AX2</f>
        <v>0</v>
      </c>
      <c r="BZ40" s="122">
        <f>TBR!AY2</f>
        <v>0</v>
      </c>
      <c r="CA40" s="122">
        <f>TBR!AZ2</f>
        <v>0</v>
      </c>
      <c r="CB40" s="122">
        <f>TBR!BA2</f>
        <v>0</v>
      </c>
      <c r="CC40" s="122">
        <f>TBR!BB2</f>
        <v>0</v>
      </c>
      <c r="CD40" s="122">
        <f>TBR!BC2</f>
        <v>0</v>
      </c>
    </row>
    <row r="41" spans="2:82">
      <c r="AB41" s="223"/>
    </row>
    <row r="42" spans="2:82">
      <c r="AB42" s="223"/>
    </row>
    <row r="43" spans="2:82">
      <c r="U43" s="240">
        <f>U44/R44</f>
        <v>0.7142857142857143</v>
      </c>
      <c r="AB43" s="223"/>
      <c r="AC43" s="206" t="s">
        <v>562</v>
      </c>
    </row>
    <row r="44" spans="2:82" ht="18" thickBot="1">
      <c r="B44" s="120"/>
      <c r="N44" s="228" t="s">
        <v>565</v>
      </c>
      <c r="O44" s="229">
        <v>23</v>
      </c>
      <c r="Q44" s="24" t="s">
        <v>572</v>
      </c>
      <c r="R44" s="44">
        <f>SUM(Z52:Z57)</f>
        <v>14</v>
      </c>
      <c r="S44" s="24"/>
      <c r="T44" s="24" t="s">
        <v>573</v>
      </c>
      <c r="U44" s="29">
        <f>SUM(Z45:Z50)</f>
        <v>10</v>
      </c>
      <c r="X44" s="241" t="s">
        <v>574</v>
      </c>
      <c r="Y44" s="241"/>
      <c r="AB44" s="24" t="s">
        <v>564</v>
      </c>
      <c r="AC44" s="216" t="s">
        <v>430</v>
      </c>
      <c r="AD44" s="217" t="s">
        <v>432</v>
      </c>
      <c r="AE44" s="218">
        <v>1</v>
      </c>
      <c r="AF44" s="216">
        <v>2</v>
      </c>
      <c r="AG44" s="216">
        <v>3</v>
      </c>
      <c r="AH44" s="216">
        <v>4</v>
      </c>
      <c r="AI44" s="216">
        <v>5</v>
      </c>
      <c r="AJ44" s="216">
        <v>6</v>
      </c>
      <c r="AK44" s="216">
        <v>7</v>
      </c>
      <c r="AL44" s="216">
        <v>8</v>
      </c>
      <c r="AM44" s="216">
        <v>9</v>
      </c>
      <c r="AN44" s="216">
        <v>10</v>
      </c>
      <c r="AO44" s="216">
        <v>11</v>
      </c>
      <c r="AP44" s="216">
        <v>12</v>
      </c>
      <c r="AQ44" s="216">
        <v>13</v>
      </c>
      <c r="AR44" s="216">
        <v>14</v>
      </c>
      <c r="AS44" s="216">
        <v>15</v>
      </c>
      <c r="AT44" s="216">
        <v>16</v>
      </c>
      <c r="AU44" s="216">
        <v>17</v>
      </c>
      <c r="AV44" s="216">
        <v>18</v>
      </c>
      <c r="AW44" s="216">
        <v>19</v>
      </c>
      <c r="AX44" s="216">
        <v>20</v>
      </c>
      <c r="AY44" s="216">
        <v>21</v>
      </c>
      <c r="AZ44" s="216">
        <v>22</v>
      </c>
      <c r="BA44" s="216">
        <v>23</v>
      </c>
      <c r="BB44" s="216">
        <v>24</v>
      </c>
      <c r="BC44" s="216">
        <v>25</v>
      </c>
      <c r="BD44" s="216">
        <v>26</v>
      </c>
      <c r="BE44" s="216">
        <v>27</v>
      </c>
      <c r="BF44" s="216">
        <v>28</v>
      </c>
      <c r="BG44" s="216">
        <v>29</v>
      </c>
      <c r="BH44" s="216">
        <v>30</v>
      </c>
      <c r="BI44" s="216">
        <v>31</v>
      </c>
      <c r="BJ44" s="216">
        <v>32</v>
      </c>
      <c r="BK44" s="216">
        <v>33</v>
      </c>
      <c r="BL44" s="216">
        <v>34</v>
      </c>
      <c r="BM44" s="216">
        <v>35</v>
      </c>
      <c r="BN44" s="216">
        <v>36</v>
      </c>
      <c r="BO44" s="216">
        <v>37</v>
      </c>
      <c r="BP44" s="216">
        <v>38</v>
      </c>
      <c r="BQ44" s="216">
        <v>39</v>
      </c>
      <c r="BR44" s="216">
        <v>40</v>
      </c>
      <c r="BS44" s="216">
        <v>41</v>
      </c>
      <c r="BT44" s="216">
        <v>42</v>
      </c>
      <c r="BU44" s="216">
        <v>43</v>
      </c>
      <c r="BV44" s="216">
        <v>44</v>
      </c>
      <c r="BW44" s="216">
        <v>45</v>
      </c>
      <c r="BX44" s="216">
        <v>46</v>
      </c>
      <c r="BY44" s="216">
        <v>47</v>
      </c>
      <c r="BZ44" s="216">
        <v>48</v>
      </c>
      <c r="CA44" s="216">
        <v>49</v>
      </c>
      <c r="CB44" s="216">
        <v>50</v>
      </c>
      <c r="CC44" s="216">
        <v>51</v>
      </c>
      <c r="CD44" s="216">
        <v>52</v>
      </c>
    </row>
    <row r="45" spans="2:82" ht="18" thickTop="1">
      <c r="O45">
        <v>29</v>
      </c>
      <c r="X45" s="206" t="s">
        <v>569</v>
      </c>
      <c r="Z45" s="234">
        <f>IFERROR(HLOOKUP($O$44,$AE$44:$CD$55,2,FALSE),"")+IFERROR(HLOOKUP($O$44,$AE$44:$CD$55,3,FALSE),"")+IFERROR(HLOOKUP($O$44,$AE$44:$CD$55,4,FALSE),"")+IFERROR(HLOOKUP($O$44,$AE$44:$CD$55,5,FALSE),"")</f>
        <v>3</v>
      </c>
      <c r="AB45" s="1457">
        <f>SUM(AD45:AD48)/SUM(AD45:AD55)</f>
        <v>0.26037735849056604</v>
      </c>
      <c r="AC45" s="212" t="s">
        <v>550</v>
      </c>
      <c r="AD45" s="213">
        <f>SUM(AE45:CD45)</f>
        <v>7</v>
      </c>
      <c r="AE45" s="214">
        <f>COUNTIFS(시험요청!$A:$A,Graph!AE$44,시험요청!$AQ:$AQ,Graph!$AC45,시험요청!$EW:$EW,"0")</f>
        <v>0</v>
      </c>
      <c r="AF45" s="215">
        <f>COUNTIFS(시험요청!$A:$A,Graph!AF$44,시험요청!$AQ:$AQ,Graph!$AC45,시험요청!$EW:$EW,"0")</f>
        <v>0</v>
      </c>
      <c r="AG45" s="215">
        <f>COUNTIFS(시험요청!$A:$A,Graph!AG$44,시험요청!$AQ:$AQ,Graph!$AC45,시험요청!$EW:$EW,"0")</f>
        <v>0</v>
      </c>
      <c r="AH45" s="215">
        <f>COUNTIFS(시험요청!$A:$A,Graph!AH$44,시험요청!$AQ:$AQ,Graph!$AC45,시험요청!$EW:$EW,"0")</f>
        <v>2</v>
      </c>
      <c r="AI45" s="215">
        <f>COUNTIFS(시험요청!$A:$A,Graph!AI$44,시험요청!$AQ:$AQ,Graph!$AC45,시험요청!$EW:$EW,"0")</f>
        <v>1</v>
      </c>
      <c r="AJ45" s="215">
        <f>COUNTIFS(시험요청!$A:$A,Graph!AJ$44,시험요청!$AQ:$AQ,Graph!$AC45,시험요청!$EW:$EW,"0")</f>
        <v>0</v>
      </c>
      <c r="AK45" s="215">
        <f>COUNTIFS(시험요청!$A:$A,Graph!AK$44,시험요청!$AQ:$AQ,Graph!$AC45,시험요청!$EW:$EW,"0")</f>
        <v>0</v>
      </c>
      <c r="AL45" s="215">
        <f>COUNTIFS(시험요청!$A:$A,Graph!AL$44,시험요청!$AQ:$AQ,Graph!$AC45,시험요청!$EW:$EW,"0")</f>
        <v>0</v>
      </c>
      <c r="AM45" s="215">
        <f>COUNTIFS(시험요청!$A:$A,Graph!AM$44,시험요청!$AQ:$AQ,Graph!$AC45,시험요청!$EW:$EW,"0")</f>
        <v>0</v>
      </c>
      <c r="AN45" s="215">
        <f>COUNTIFS(시험요청!$A:$A,Graph!AN$44,시험요청!$AQ:$AQ,Graph!$AC45,시험요청!$EW:$EW,"0")</f>
        <v>1</v>
      </c>
      <c r="AO45" s="215">
        <f>COUNTIFS(시험요청!$A:$A,Graph!AO$44,시험요청!$AQ:$AQ,Graph!$AC45,시험요청!$EW:$EW,"0")</f>
        <v>0</v>
      </c>
      <c r="AP45" s="215">
        <f>COUNTIFS(시험요청!$A:$A,Graph!AP$44,시험요청!$AQ:$AQ,Graph!$AC45,시험요청!$EW:$EW,"0")</f>
        <v>0</v>
      </c>
      <c r="AQ45" s="215">
        <f>COUNTIFS(시험요청!$A:$A,Graph!AQ$44,시험요청!$AQ:$AQ,Graph!$AC45,시험요청!$EW:$EW,"0")</f>
        <v>0</v>
      </c>
      <c r="AR45" s="215">
        <f>COUNTIFS(시험요청!$A:$A,Graph!AR$44,시험요청!$AQ:$AQ,Graph!$AC45,시험요청!$EW:$EW,"0")</f>
        <v>1</v>
      </c>
      <c r="AS45" s="215">
        <f>COUNTIFS(시험요청!$A:$A,Graph!AS$44,시험요청!$AQ:$AQ,Graph!$AC45,시험요청!$EW:$EW,"0")</f>
        <v>1</v>
      </c>
      <c r="AT45" s="215">
        <f>COUNTIFS(시험요청!$A:$A,Graph!AT$44,시험요청!$AQ:$AQ,Graph!$AC45,시험요청!$EW:$EW,"0")</f>
        <v>0</v>
      </c>
      <c r="AU45" s="215">
        <f>COUNTIFS(시험요청!$A:$A,Graph!AU$44,시험요청!$AQ:$AQ,Graph!$AC45,시험요청!$EW:$EW,"0")</f>
        <v>0</v>
      </c>
      <c r="AV45" s="215">
        <f>COUNTIFS(시험요청!$A:$A,Graph!AV$44,시험요청!$AQ:$AQ,Graph!$AC45,시험요청!$EW:$EW,"0")</f>
        <v>0</v>
      </c>
      <c r="AW45" s="215">
        <f>COUNTIFS(시험요청!$A:$A,Graph!AW$44,시험요청!$AQ:$AQ,Graph!$AC45,시험요청!$EW:$EW,"0")</f>
        <v>1</v>
      </c>
      <c r="AX45" s="215">
        <f>COUNTIFS(시험요청!$A:$A,Graph!AX$44,시험요청!$AQ:$AQ,Graph!$AC45,시험요청!$EW:$EW,"0")</f>
        <v>0</v>
      </c>
      <c r="AY45" s="215">
        <f>COUNTIFS(시험요청!$A:$A,Graph!AY$44,시험요청!$AQ:$AQ,Graph!$AC45,시험요청!$EW:$EW,"0")</f>
        <v>0</v>
      </c>
      <c r="AZ45" s="215">
        <f>COUNTIFS(시험요청!$A:$A,Graph!AZ$44,시험요청!$AQ:$AQ,Graph!$AC45,시험요청!$EW:$EW,"0")</f>
        <v>0</v>
      </c>
      <c r="BA45" s="215">
        <f>COUNTIFS(시험요청!$A:$A,Graph!BA$44,시험요청!$AQ:$AQ,Graph!$AC45,시험요청!$EW:$EW,"0")</f>
        <v>0</v>
      </c>
      <c r="BB45" s="215">
        <f>COUNTIFS(시험요청!$A:$A,Graph!BB$44,시험요청!$AQ:$AQ,Graph!$AC45,시험요청!$EW:$EW,"0")</f>
        <v>0</v>
      </c>
      <c r="BC45" s="215">
        <f>COUNTIFS(시험요청!$A:$A,Graph!BC$44,시험요청!$AQ:$AQ,Graph!$AC45,시험요청!$EW:$EW,"0")</f>
        <v>0</v>
      </c>
      <c r="BD45" s="215">
        <f>COUNTIFS(시험요청!$A:$A,Graph!BD$44,시험요청!$AQ:$AQ,Graph!$AC45,시험요청!$EW:$EW,"0")</f>
        <v>0</v>
      </c>
      <c r="BE45" s="215">
        <f>COUNTIFS(시험요청!$A:$A,Graph!BE$44,시험요청!$AQ:$AQ,Graph!$AC45,시험요청!$EW:$EW,"0")</f>
        <v>0</v>
      </c>
      <c r="BF45" s="215">
        <f>COUNTIFS(시험요청!$A:$A,Graph!BF$44,시험요청!$AQ:$AQ,Graph!$AC45,시험요청!$EW:$EW,"0")</f>
        <v>0</v>
      </c>
      <c r="BG45" s="215">
        <f>COUNTIFS(시험요청!$A:$A,Graph!BG$44,시험요청!$AQ:$AQ,Graph!$AC45,시험요청!$EW:$EW,"0")</f>
        <v>0</v>
      </c>
      <c r="BH45" s="215">
        <f>COUNTIFS(시험요청!$A:$A,Graph!BH$44,시험요청!$AQ:$AQ,Graph!$AC45,시험요청!$EW:$EW,"0")</f>
        <v>0</v>
      </c>
      <c r="BI45" s="215">
        <f>COUNTIFS(시험요청!$A:$A,Graph!BI$44,시험요청!$AQ:$AQ,Graph!$AC45,시험요청!$EW:$EW,"0")</f>
        <v>0</v>
      </c>
      <c r="BJ45" s="215">
        <f>COUNTIFS(시험요청!$A:$A,Graph!BJ$44,시험요청!$AQ:$AQ,Graph!$AC45,시험요청!$EW:$EW,"0")</f>
        <v>0</v>
      </c>
      <c r="BK45" s="215">
        <f>COUNTIFS(시험요청!$A:$A,Graph!BK$44,시험요청!$AQ:$AQ,Graph!$AC45,시험요청!$EW:$EW,"0")</f>
        <v>0</v>
      </c>
      <c r="BL45" s="215">
        <f>COUNTIFS(시험요청!$A:$A,Graph!BL$44,시험요청!$AQ:$AQ,Graph!$AC45,시험요청!$EW:$EW,"0")</f>
        <v>0</v>
      </c>
      <c r="BM45" s="215">
        <f>COUNTIFS(시험요청!$A:$A,Graph!BM$44,시험요청!$AQ:$AQ,Graph!$AC45,시험요청!$EW:$EW,"0")</f>
        <v>0</v>
      </c>
      <c r="BN45" s="215">
        <f>COUNTIFS(시험요청!$A:$A,Graph!BN$44,시험요청!$AQ:$AQ,Graph!$AC45,시험요청!$EW:$EW,"0")</f>
        <v>0</v>
      </c>
      <c r="BO45" s="215">
        <f>COUNTIFS(시험요청!$A:$A,Graph!BO$44,시험요청!$AQ:$AQ,Graph!$AC45,시험요청!$EW:$EW,"0")</f>
        <v>0</v>
      </c>
      <c r="BP45" s="215">
        <f>COUNTIFS(시험요청!$A:$A,Graph!BP$44,시험요청!$AQ:$AQ,Graph!$AC45,시험요청!$EW:$EW,"0")</f>
        <v>0</v>
      </c>
      <c r="BQ45" s="215">
        <f>COUNTIFS(시험요청!$A:$A,Graph!BQ$44,시험요청!$AQ:$AQ,Graph!$AC45,시험요청!$EW:$EW,"0")</f>
        <v>0</v>
      </c>
      <c r="BR45" s="215">
        <f>COUNTIFS(시험요청!$A:$A,Graph!BR$44,시험요청!$AQ:$AQ,Graph!$AC45,시험요청!$EW:$EW,"0")</f>
        <v>0</v>
      </c>
      <c r="BS45" s="215">
        <f>COUNTIFS(시험요청!$A:$A,Graph!BS$44,시험요청!$AQ:$AQ,Graph!$AC45,시험요청!$EW:$EW,"0")</f>
        <v>0</v>
      </c>
      <c r="BT45" s="215">
        <f>COUNTIFS(시험요청!$A:$A,Graph!BT$44,시험요청!$AQ:$AQ,Graph!$AC45,시험요청!$EW:$EW,"0")</f>
        <v>0</v>
      </c>
      <c r="BU45" s="215">
        <f>COUNTIFS(시험요청!$A:$A,Graph!BU$44,시험요청!$AQ:$AQ,Graph!$AC45,시험요청!$EW:$EW,"0")</f>
        <v>0</v>
      </c>
      <c r="BV45" s="215">
        <f>COUNTIFS(시험요청!$A:$A,Graph!BV$44,시험요청!$AQ:$AQ,Graph!$AC45,시험요청!$EW:$EW,"0")</f>
        <v>0</v>
      </c>
      <c r="BW45" s="215">
        <f>COUNTIFS(시험요청!$A:$A,Graph!BW$44,시험요청!$AQ:$AQ,Graph!$AC45,시험요청!$EW:$EW,"0")</f>
        <v>0</v>
      </c>
      <c r="BX45" s="215">
        <f>COUNTIFS(시험요청!$A:$A,Graph!BX$44,시험요청!$AQ:$AQ,Graph!$AC45,시험요청!$EW:$EW,"0")</f>
        <v>0</v>
      </c>
      <c r="BY45" s="215">
        <f>COUNTIFS(시험요청!$A:$A,Graph!BY$44,시험요청!$AQ:$AQ,Graph!$AC45,시험요청!$EW:$EW,"0")</f>
        <v>0</v>
      </c>
      <c r="BZ45" s="215">
        <f>COUNTIFS(시험요청!$A:$A,Graph!BZ$44,시험요청!$AQ:$AQ,Graph!$AC45,시험요청!$EW:$EW,"0")</f>
        <v>0</v>
      </c>
      <c r="CA45" s="215">
        <f>COUNTIFS(시험요청!$A:$A,Graph!CA$44,시험요청!$AQ:$AQ,Graph!$AC45,시험요청!$EW:$EW,"0")</f>
        <v>0</v>
      </c>
      <c r="CB45" s="215">
        <f>COUNTIFS(시험요청!$A:$A,Graph!CB$44,시험요청!$AQ:$AQ,Graph!$AC45,시험요청!$EW:$EW,"0")</f>
        <v>0</v>
      </c>
      <c r="CC45" s="215">
        <f>COUNTIFS(시험요청!$A:$A,Graph!CC$44,시험요청!$AQ:$AQ,Graph!$AC45,시험요청!$EW:$EW,"0")</f>
        <v>0</v>
      </c>
      <c r="CD45" s="215">
        <f>COUNTIFS(시험요청!$A:$A,Graph!CD$44,시험요청!$AQ:$AQ,Graph!$AC45,시험요청!$EW:$EW,"0")</f>
        <v>0</v>
      </c>
    </row>
    <row r="46" spans="2:82">
      <c r="X46" s="236" t="s">
        <v>566</v>
      </c>
      <c r="Z46" s="234">
        <f>IFERROR(HLOOKUP($O$44,$AE$44:$CD$55,6,FALSE),"")</f>
        <v>1</v>
      </c>
      <c r="AB46" s="1457"/>
      <c r="AC46" s="207" t="s">
        <v>551</v>
      </c>
      <c r="AD46" s="127">
        <f t="shared" ref="AD46:AD55" si="11">SUM(AE46:CD46)</f>
        <v>11</v>
      </c>
      <c r="AE46" s="122">
        <f>COUNTIFS(시험요청!$A:$A,Graph!AE$44,시험요청!$AQ:$AQ,Graph!$AC46,시험요청!$EW:$EW,"0")</f>
        <v>0</v>
      </c>
      <c r="AF46" s="110">
        <f>COUNTIFS(시험요청!$A:$A,Graph!AF$44,시험요청!$AQ:$AQ,Graph!$AC46,시험요청!$EW:$EW,"0")</f>
        <v>0</v>
      </c>
      <c r="AG46" s="110">
        <f>COUNTIFS(시험요청!$A:$A,Graph!AG$44,시험요청!$AQ:$AQ,Graph!$AC46,시험요청!$EW:$EW,"0")</f>
        <v>0</v>
      </c>
      <c r="AH46" s="110">
        <f>COUNTIFS(시험요청!$A:$A,Graph!AH$44,시험요청!$AQ:$AQ,Graph!$AC46,시험요청!$EW:$EW,"0")</f>
        <v>0</v>
      </c>
      <c r="AI46" s="110">
        <f>COUNTIFS(시험요청!$A:$A,Graph!AI$44,시험요청!$AQ:$AQ,Graph!$AC46,시험요청!$EW:$EW,"0")</f>
        <v>0</v>
      </c>
      <c r="AJ46" s="110">
        <f>COUNTIFS(시험요청!$A:$A,Graph!AJ$44,시험요청!$AQ:$AQ,Graph!$AC46,시험요청!$EW:$EW,"0")</f>
        <v>0</v>
      </c>
      <c r="AK46" s="110">
        <f>COUNTIFS(시험요청!$A:$A,Graph!AK$44,시험요청!$AQ:$AQ,Graph!$AC46,시험요청!$EW:$EW,"0")</f>
        <v>0</v>
      </c>
      <c r="AL46" s="110">
        <f>COUNTIFS(시험요청!$A:$A,Graph!AL$44,시험요청!$AQ:$AQ,Graph!$AC46,시험요청!$EW:$EW,"0")</f>
        <v>0</v>
      </c>
      <c r="AM46" s="110">
        <f>COUNTIFS(시험요청!$A:$A,Graph!AM$44,시험요청!$AQ:$AQ,Graph!$AC46,시험요청!$EW:$EW,"0")</f>
        <v>0</v>
      </c>
      <c r="AN46" s="110">
        <f>COUNTIFS(시험요청!$A:$A,Graph!AN$44,시험요청!$AQ:$AQ,Graph!$AC46,시험요청!$EW:$EW,"0")</f>
        <v>2</v>
      </c>
      <c r="AO46" s="110">
        <f>COUNTIFS(시험요청!$A:$A,Graph!AO$44,시험요청!$AQ:$AQ,Graph!$AC46,시험요청!$EW:$EW,"0")</f>
        <v>3</v>
      </c>
      <c r="AP46" s="110">
        <f>COUNTIFS(시험요청!$A:$A,Graph!AP$44,시험요청!$AQ:$AQ,Graph!$AC46,시험요청!$EW:$EW,"0")</f>
        <v>2</v>
      </c>
      <c r="AQ46" s="110">
        <f>COUNTIFS(시험요청!$A:$A,Graph!AQ$44,시험요청!$AQ:$AQ,Graph!$AC46,시험요청!$EW:$EW,"0")</f>
        <v>0</v>
      </c>
      <c r="AR46" s="110">
        <f>COUNTIFS(시험요청!$A:$A,Graph!AR$44,시험요청!$AQ:$AQ,Graph!$AC46,시험요청!$EW:$EW,"0")</f>
        <v>1</v>
      </c>
      <c r="AS46" s="110">
        <f>COUNTIFS(시험요청!$A:$A,Graph!AS$44,시험요청!$AQ:$AQ,Graph!$AC46,시험요청!$EW:$EW,"0")</f>
        <v>0</v>
      </c>
      <c r="AT46" s="110">
        <f>COUNTIFS(시험요청!$A:$A,Graph!AT$44,시험요청!$AQ:$AQ,Graph!$AC46,시험요청!$EW:$EW,"0")</f>
        <v>1</v>
      </c>
      <c r="AU46" s="110">
        <f>COUNTIFS(시험요청!$A:$A,Graph!AU$44,시험요청!$AQ:$AQ,Graph!$AC46,시험요청!$EW:$EW,"0")</f>
        <v>0</v>
      </c>
      <c r="AV46" s="110">
        <f>COUNTIFS(시험요청!$A:$A,Graph!AV$44,시험요청!$AQ:$AQ,Graph!$AC46,시험요청!$EW:$EW,"0")</f>
        <v>0</v>
      </c>
      <c r="AW46" s="110">
        <f>COUNTIFS(시험요청!$A:$A,Graph!AW$44,시험요청!$AQ:$AQ,Graph!$AC46,시험요청!$EW:$EW,"0")</f>
        <v>0</v>
      </c>
      <c r="AX46" s="110">
        <f>COUNTIFS(시험요청!$A:$A,Graph!AX$44,시험요청!$AQ:$AQ,Graph!$AC46,시험요청!$EW:$EW,"0")</f>
        <v>2</v>
      </c>
      <c r="AY46" s="110">
        <f>COUNTIFS(시험요청!$A:$A,Graph!AY$44,시험요청!$AQ:$AQ,Graph!$AC46,시험요청!$EW:$EW,"0")</f>
        <v>0</v>
      </c>
      <c r="AZ46" s="110">
        <f>COUNTIFS(시험요청!$A:$A,Graph!AZ$44,시험요청!$AQ:$AQ,Graph!$AC46,시험요청!$EW:$EW,"0")</f>
        <v>0</v>
      </c>
      <c r="BA46" s="110">
        <f>COUNTIFS(시험요청!$A:$A,Graph!BA$44,시험요청!$AQ:$AQ,Graph!$AC46,시험요청!$EW:$EW,"0")</f>
        <v>0</v>
      </c>
      <c r="BB46" s="110">
        <f>COUNTIFS(시험요청!$A:$A,Graph!BB$44,시험요청!$AQ:$AQ,Graph!$AC46,시험요청!$EW:$EW,"0")</f>
        <v>0</v>
      </c>
      <c r="BC46" s="110">
        <f>COUNTIFS(시험요청!$A:$A,Graph!BC$44,시험요청!$AQ:$AQ,Graph!$AC46,시험요청!$EW:$EW,"0")</f>
        <v>0</v>
      </c>
      <c r="BD46" s="110">
        <f>COUNTIFS(시험요청!$A:$A,Graph!BD$44,시험요청!$AQ:$AQ,Graph!$AC46,시험요청!$EW:$EW,"0")</f>
        <v>0</v>
      </c>
      <c r="BE46" s="110">
        <f>COUNTIFS(시험요청!$A:$A,Graph!BE$44,시험요청!$AQ:$AQ,Graph!$AC46,시험요청!$EW:$EW,"0")</f>
        <v>0</v>
      </c>
      <c r="BF46" s="110">
        <f>COUNTIFS(시험요청!$A:$A,Graph!BF$44,시험요청!$AQ:$AQ,Graph!$AC46,시험요청!$EW:$EW,"0")</f>
        <v>0</v>
      </c>
      <c r="BG46" s="110">
        <f>COUNTIFS(시험요청!$A:$A,Graph!BG$44,시험요청!$AQ:$AQ,Graph!$AC46,시험요청!$EW:$EW,"0")</f>
        <v>0</v>
      </c>
      <c r="BH46" s="110">
        <f>COUNTIFS(시험요청!$A:$A,Graph!BH$44,시험요청!$AQ:$AQ,Graph!$AC46,시험요청!$EW:$EW,"0")</f>
        <v>0</v>
      </c>
      <c r="BI46" s="110">
        <f>COUNTIFS(시험요청!$A:$A,Graph!BI$44,시험요청!$AQ:$AQ,Graph!$AC46,시험요청!$EW:$EW,"0")</f>
        <v>0</v>
      </c>
      <c r="BJ46" s="110">
        <f>COUNTIFS(시험요청!$A:$A,Graph!BJ$44,시험요청!$AQ:$AQ,Graph!$AC46,시험요청!$EW:$EW,"0")</f>
        <v>0</v>
      </c>
      <c r="BK46" s="110">
        <f>COUNTIFS(시험요청!$A:$A,Graph!BK$44,시험요청!$AQ:$AQ,Graph!$AC46,시험요청!$EW:$EW,"0")</f>
        <v>0</v>
      </c>
      <c r="BL46" s="110">
        <f>COUNTIFS(시험요청!$A:$A,Graph!BL$44,시험요청!$AQ:$AQ,Graph!$AC46,시험요청!$EW:$EW,"0")</f>
        <v>0</v>
      </c>
      <c r="BM46" s="110">
        <f>COUNTIFS(시험요청!$A:$A,Graph!BM$44,시험요청!$AQ:$AQ,Graph!$AC46,시험요청!$EW:$EW,"0")</f>
        <v>0</v>
      </c>
      <c r="BN46" s="110">
        <f>COUNTIFS(시험요청!$A:$A,Graph!BN$44,시험요청!$AQ:$AQ,Graph!$AC46,시험요청!$EW:$EW,"0")</f>
        <v>0</v>
      </c>
      <c r="BO46" s="110">
        <f>COUNTIFS(시험요청!$A:$A,Graph!BO$44,시험요청!$AQ:$AQ,Graph!$AC46,시험요청!$EW:$EW,"0")</f>
        <v>0</v>
      </c>
      <c r="BP46" s="110">
        <f>COUNTIFS(시험요청!$A:$A,Graph!BP$44,시험요청!$AQ:$AQ,Graph!$AC46,시험요청!$EW:$EW,"0")</f>
        <v>0</v>
      </c>
      <c r="BQ46" s="110">
        <f>COUNTIFS(시험요청!$A:$A,Graph!BQ$44,시험요청!$AQ:$AQ,Graph!$AC46,시험요청!$EW:$EW,"0")</f>
        <v>0</v>
      </c>
      <c r="BR46" s="110">
        <f>COUNTIFS(시험요청!$A:$A,Graph!BR$44,시험요청!$AQ:$AQ,Graph!$AC46,시험요청!$EW:$EW,"0")</f>
        <v>0</v>
      </c>
      <c r="BS46" s="110">
        <f>COUNTIFS(시험요청!$A:$A,Graph!BS$44,시험요청!$AQ:$AQ,Graph!$AC46,시험요청!$EW:$EW,"0")</f>
        <v>0</v>
      </c>
      <c r="BT46" s="110">
        <f>COUNTIFS(시험요청!$A:$A,Graph!BT$44,시험요청!$AQ:$AQ,Graph!$AC46,시험요청!$EW:$EW,"0")</f>
        <v>0</v>
      </c>
      <c r="BU46" s="110">
        <f>COUNTIFS(시험요청!$A:$A,Graph!BU$44,시험요청!$AQ:$AQ,Graph!$AC46,시험요청!$EW:$EW,"0")</f>
        <v>0</v>
      </c>
      <c r="BV46" s="110">
        <f>COUNTIFS(시험요청!$A:$A,Graph!BV$44,시험요청!$AQ:$AQ,Graph!$AC46,시험요청!$EW:$EW,"0")</f>
        <v>0</v>
      </c>
      <c r="BW46" s="110">
        <f>COUNTIFS(시험요청!$A:$A,Graph!BW$44,시험요청!$AQ:$AQ,Graph!$AC46,시험요청!$EW:$EW,"0")</f>
        <v>0</v>
      </c>
      <c r="BX46" s="110">
        <f>COUNTIFS(시험요청!$A:$A,Graph!BX$44,시험요청!$AQ:$AQ,Graph!$AC46,시험요청!$EW:$EW,"0")</f>
        <v>0</v>
      </c>
      <c r="BY46" s="110">
        <f>COUNTIFS(시험요청!$A:$A,Graph!BY$44,시험요청!$AQ:$AQ,Graph!$AC46,시험요청!$EW:$EW,"0")</f>
        <v>0</v>
      </c>
      <c r="BZ46" s="110">
        <f>COUNTIFS(시험요청!$A:$A,Graph!BZ$44,시험요청!$AQ:$AQ,Graph!$AC46,시험요청!$EW:$EW,"0")</f>
        <v>0</v>
      </c>
      <c r="CA46" s="110">
        <f>COUNTIFS(시험요청!$A:$A,Graph!CA$44,시험요청!$AQ:$AQ,Graph!$AC46,시험요청!$EW:$EW,"0")</f>
        <v>0</v>
      </c>
      <c r="CB46" s="110">
        <f>COUNTIFS(시험요청!$A:$A,Graph!CB$44,시험요청!$AQ:$AQ,Graph!$AC46,시험요청!$EW:$EW,"0")</f>
        <v>0</v>
      </c>
      <c r="CC46" s="110">
        <f>COUNTIFS(시험요청!$A:$A,Graph!CC$44,시험요청!$AQ:$AQ,Graph!$AC46,시험요청!$EW:$EW,"0")</f>
        <v>0</v>
      </c>
      <c r="CD46" s="110">
        <f>COUNTIFS(시험요청!$A:$A,Graph!CD$44,시험요청!$AQ:$AQ,Graph!$AC46,시험요청!$EW:$EW,"0")</f>
        <v>0</v>
      </c>
    </row>
    <row r="47" spans="2:82">
      <c r="X47" s="226" t="s">
        <v>570</v>
      </c>
      <c r="Z47" s="234">
        <f>IFERROR(HLOOKUP($O$44,$AE$44:$CD$55,7,FALSE),"")+IFERROR(HLOOKUP($O$44,$AE$44:$CD$55,8,FALSE),"")</f>
        <v>6</v>
      </c>
      <c r="AB47" s="1457"/>
      <c r="AC47" s="207" t="s">
        <v>548</v>
      </c>
      <c r="AD47" s="127">
        <f t="shared" si="11"/>
        <v>19</v>
      </c>
      <c r="AE47" s="122">
        <f>COUNTIFS(시험요청!$A:$A,Graph!AE$44,시험요청!$AQ:$AQ,Graph!$AC47,시험요청!$EW:$EW,"0")</f>
        <v>0</v>
      </c>
      <c r="AF47" s="110">
        <f>COUNTIFS(시험요청!$A:$A,Graph!AF$44,시험요청!$AQ:$AQ,Graph!$AC47,시험요청!$EW:$EW,"0")</f>
        <v>0</v>
      </c>
      <c r="AG47" s="110">
        <f>COUNTIFS(시험요청!$A:$A,Graph!AG$44,시험요청!$AQ:$AQ,Graph!$AC47,시험요청!$EW:$EW,"0")</f>
        <v>0</v>
      </c>
      <c r="AH47" s="110">
        <f>COUNTIFS(시험요청!$A:$A,Graph!AH$44,시험요청!$AQ:$AQ,Graph!$AC47,시험요청!$EW:$EW,"0")</f>
        <v>0</v>
      </c>
      <c r="AI47" s="110">
        <f>COUNTIFS(시험요청!$A:$A,Graph!AI$44,시험요청!$AQ:$AQ,Graph!$AC47,시험요청!$EW:$EW,"0")</f>
        <v>1</v>
      </c>
      <c r="AJ47" s="110">
        <f>COUNTIFS(시험요청!$A:$A,Graph!AJ$44,시험요청!$AQ:$AQ,Graph!$AC47,시험요청!$EW:$EW,"0")</f>
        <v>1</v>
      </c>
      <c r="AK47" s="110">
        <f>COUNTIFS(시험요청!$A:$A,Graph!AK$44,시험요청!$AQ:$AQ,Graph!$AC47,시험요청!$EW:$EW,"0")</f>
        <v>0</v>
      </c>
      <c r="AL47" s="110">
        <f>COUNTIFS(시험요청!$A:$A,Graph!AL$44,시험요청!$AQ:$AQ,Graph!$AC47,시험요청!$EW:$EW,"0")</f>
        <v>1</v>
      </c>
      <c r="AM47" s="110">
        <f>COUNTIFS(시험요청!$A:$A,Graph!AM$44,시험요청!$AQ:$AQ,Graph!$AC47,시험요청!$EW:$EW,"0")</f>
        <v>0</v>
      </c>
      <c r="AN47" s="110">
        <f>COUNTIFS(시험요청!$A:$A,Graph!AN$44,시험요청!$AQ:$AQ,Graph!$AC47,시험요청!$EW:$EW,"0")</f>
        <v>1</v>
      </c>
      <c r="AO47" s="110">
        <f>COUNTIFS(시험요청!$A:$A,Graph!AO$44,시험요청!$AQ:$AQ,Graph!$AC47,시험요청!$EW:$EW,"0")</f>
        <v>0</v>
      </c>
      <c r="AP47" s="110">
        <f>COUNTIFS(시험요청!$A:$A,Graph!AP$44,시험요청!$AQ:$AQ,Graph!$AC47,시험요청!$EW:$EW,"0")</f>
        <v>1</v>
      </c>
      <c r="AQ47" s="110">
        <f>COUNTIFS(시험요청!$A:$A,Graph!AQ$44,시험요청!$AQ:$AQ,Graph!$AC47,시험요청!$EW:$EW,"0")</f>
        <v>2</v>
      </c>
      <c r="AR47" s="110">
        <f>COUNTIFS(시험요청!$A:$A,Graph!AR$44,시험요청!$AQ:$AQ,Graph!$AC47,시험요청!$EW:$EW,"0")</f>
        <v>2</v>
      </c>
      <c r="AS47" s="110">
        <f>COUNTIFS(시험요청!$A:$A,Graph!AS$44,시험요청!$AQ:$AQ,Graph!$AC47,시험요청!$EW:$EW,"0")</f>
        <v>3</v>
      </c>
      <c r="AT47" s="110">
        <f>COUNTIFS(시험요청!$A:$A,Graph!AT$44,시험요청!$AQ:$AQ,Graph!$AC47,시험요청!$EW:$EW,"0")</f>
        <v>2</v>
      </c>
      <c r="AU47" s="110">
        <f>COUNTIFS(시험요청!$A:$A,Graph!AU$44,시험요청!$AQ:$AQ,Graph!$AC47,시험요청!$EW:$EW,"0")</f>
        <v>0</v>
      </c>
      <c r="AV47" s="110">
        <f>COUNTIFS(시험요청!$A:$A,Graph!AV$44,시험요청!$AQ:$AQ,Graph!$AC47,시험요청!$EW:$EW,"0")</f>
        <v>0</v>
      </c>
      <c r="AW47" s="110">
        <f>COUNTIFS(시험요청!$A:$A,Graph!AW$44,시험요청!$AQ:$AQ,Graph!$AC47,시험요청!$EW:$EW,"0")</f>
        <v>2</v>
      </c>
      <c r="AX47" s="110">
        <f>COUNTIFS(시험요청!$A:$A,Graph!AX$44,시험요청!$AQ:$AQ,Graph!$AC47,시험요청!$EW:$EW,"0")</f>
        <v>0</v>
      </c>
      <c r="AY47" s="110">
        <f>COUNTIFS(시험요청!$A:$A,Graph!AY$44,시험요청!$AQ:$AQ,Graph!$AC47,시험요청!$EW:$EW,"0")</f>
        <v>2</v>
      </c>
      <c r="AZ47" s="110">
        <f>COUNTIFS(시험요청!$A:$A,Graph!AZ$44,시험요청!$AQ:$AQ,Graph!$AC47,시험요청!$EW:$EW,"0")</f>
        <v>0</v>
      </c>
      <c r="BA47" s="110">
        <f>COUNTIFS(시험요청!$A:$A,Graph!BA$44,시험요청!$AQ:$AQ,Graph!$AC47,시험요청!$EW:$EW,"0")</f>
        <v>1</v>
      </c>
      <c r="BB47" s="110">
        <f>COUNTIFS(시험요청!$A:$A,Graph!BB$44,시험요청!$AQ:$AQ,Graph!$AC47,시험요청!$EW:$EW,"0")</f>
        <v>0</v>
      </c>
      <c r="BC47" s="110">
        <f>COUNTIFS(시험요청!$A:$A,Graph!BC$44,시험요청!$AQ:$AQ,Graph!$AC47,시험요청!$EW:$EW,"0")</f>
        <v>0</v>
      </c>
      <c r="BD47" s="110">
        <f>COUNTIFS(시험요청!$A:$A,Graph!BD$44,시험요청!$AQ:$AQ,Graph!$AC47,시험요청!$EW:$EW,"0")</f>
        <v>0</v>
      </c>
      <c r="BE47" s="110">
        <f>COUNTIFS(시험요청!$A:$A,Graph!BE$44,시험요청!$AQ:$AQ,Graph!$AC47,시험요청!$EW:$EW,"0")</f>
        <v>0</v>
      </c>
      <c r="BF47" s="110">
        <f>COUNTIFS(시험요청!$A:$A,Graph!BF$44,시험요청!$AQ:$AQ,Graph!$AC47,시험요청!$EW:$EW,"0")</f>
        <v>0</v>
      </c>
      <c r="BG47" s="110">
        <f>COUNTIFS(시험요청!$A:$A,Graph!BG$44,시험요청!$AQ:$AQ,Graph!$AC47,시험요청!$EW:$EW,"0")</f>
        <v>0</v>
      </c>
      <c r="BH47" s="110">
        <f>COUNTIFS(시험요청!$A:$A,Graph!BH$44,시험요청!$AQ:$AQ,Graph!$AC47,시험요청!$EW:$EW,"0")</f>
        <v>0</v>
      </c>
      <c r="BI47" s="110">
        <f>COUNTIFS(시험요청!$A:$A,Graph!BI$44,시험요청!$AQ:$AQ,Graph!$AC47,시험요청!$EW:$EW,"0")</f>
        <v>0</v>
      </c>
      <c r="BJ47" s="110">
        <f>COUNTIFS(시험요청!$A:$A,Graph!BJ$44,시험요청!$AQ:$AQ,Graph!$AC47,시험요청!$EW:$EW,"0")</f>
        <v>0</v>
      </c>
      <c r="BK47" s="110">
        <f>COUNTIFS(시험요청!$A:$A,Graph!BK$44,시험요청!$AQ:$AQ,Graph!$AC47,시험요청!$EW:$EW,"0")</f>
        <v>0</v>
      </c>
      <c r="BL47" s="110">
        <f>COUNTIFS(시험요청!$A:$A,Graph!BL$44,시험요청!$AQ:$AQ,Graph!$AC47,시험요청!$EW:$EW,"0")</f>
        <v>0</v>
      </c>
      <c r="BM47" s="110">
        <f>COUNTIFS(시험요청!$A:$A,Graph!BM$44,시험요청!$AQ:$AQ,Graph!$AC47,시험요청!$EW:$EW,"0")</f>
        <v>0</v>
      </c>
      <c r="BN47" s="110">
        <f>COUNTIFS(시험요청!$A:$A,Graph!BN$44,시험요청!$AQ:$AQ,Graph!$AC47,시험요청!$EW:$EW,"0")</f>
        <v>0</v>
      </c>
      <c r="BO47" s="110">
        <f>COUNTIFS(시험요청!$A:$A,Graph!BO$44,시험요청!$AQ:$AQ,Graph!$AC47,시험요청!$EW:$EW,"0")</f>
        <v>0</v>
      </c>
      <c r="BP47" s="110">
        <f>COUNTIFS(시험요청!$A:$A,Graph!BP$44,시험요청!$AQ:$AQ,Graph!$AC47,시험요청!$EW:$EW,"0")</f>
        <v>0</v>
      </c>
      <c r="BQ47" s="110">
        <f>COUNTIFS(시험요청!$A:$A,Graph!BQ$44,시험요청!$AQ:$AQ,Graph!$AC47,시험요청!$EW:$EW,"0")</f>
        <v>0</v>
      </c>
      <c r="BR47" s="110">
        <f>COUNTIFS(시험요청!$A:$A,Graph!BR$44,시험요청!$AQ:$AQ,Graph!$AC47,시험요청!$EW:$EW,"0")</f>
        <v>0</v>
      </c>
      <c r="BS47" s="110">
        <f>COUNTIFS(시험요청!$A:$A,Graph!BS$44,시험요청!$AQ:$AQ,Graph!$AC47,시험요청!$EW:$EW,"0")</f>
        <v>0</v>
      </c>
      <c r="BT47" s="110">
        <f>COUNTIFS(시험요청!$A:$A,Graph!BT$44,시험요청!$AQ:$AQ,Graph!$AC47,시험요청!$EW:$EW,"0")</f>
        <v>0</v>
      </c>
      <c r="BU47" s="110">
        <f>COUNTIFS(시험요청!$A:$A,Graph!BU$44,시험요청!$AQ:$AQ,Graph!$AC47,시험요청!$EW:$EW,"0")</f>
        <v>0</v>
      </c>
      <c r="BV47" s="110">
        <f>COUNTIFS(시험요청!$A:$A,Graph!BV$44,시험요청!$AQ:$AQ,Graph!$AC47,시험요청!$EW:$EW,"0")</f>
        <v>0</v>
      </c>
      <c r="BW47" s="110">
        <f>COUNTIFS(시험요청!$A:$A,Graph!BW$44,시험요청!$AQ:$AQ,Graph!$AC47,시험요청!$EW:$EW,"0")</f>
        <v>0</v>
      </c>
      <c r="BX47" s="110">
        <f>COUNTIFS(시험요청!$A:$A,Graph!BX$44,시험요청!$AQ:$AQ,Graph!$AC47,시험요청!$EW:$EW,"0")</f>
        <v>0</v>
      </c>
      <c r="BY47" s="110">
        <f>COUNTIFS(시험요청!$A:$A,Graph!BY$44,시험요청!$AQ:$AQ,Graph!$AC47,시험요청!$EW:$EW,"0")</f>
        <v>0</v>
      </c>
      <c r="BZ47" s="110">
        <f>COUNTIFS(시험요청!$A:$A,Graph!BZ$44,시험요청!$AQ:$AQ,Graph!$AC47,시험요청!$EW:$EW,"0")</f>
        <v>0</v>
      </c>
      <c r="CA47" s="110">
        <f>COUNTIFS(시험요청!$A:$A,Graph!CA$44,시험요청!$AQ:$AQ,Graph!$AC47,시험요청!$EW:$EW,"0")</f>
        <v>0</v>
      </c>
      <c r="CB47" s="110">
        <f>COUNTIFS(시험요청!$A:$A,Graph!CB$44,시험요청!$AQ:$AQ,Graph!$AC47,시험요청!$EW:$EW,"0")</f>
        <v>0</v>
      </c>
      <c r="CC47" s="110">
        <f>COUNTIFS(시험요청!$A:$A,Graph!CC$44,시험요청!$AQ:$AQ,Graph!$AC47,시험요청!$EW:$EW,"0")</f>
        <v>0</v>
      </c>
      <c r="CD47" s="110">
        <f>COUNTIFS(시험요청!$A:$A,Graph!CD$44,시험요청!$AQ:$AQ,Graph!$AC47,시험요청!$EW:$EW,"0")</f>
        <v>0</v>
      </c>
    </row>
    <row r="48" spans="2:82">
      <c r="X48" s="227" t="s">
        <v>571</v>
      </c>
      <c r="Z48" s="234">
        <f>IFERROR(HLOOKUP($O$44,$AE$44:$CD$55,9,FALSE),"")+IFERROR(HLOOKUP($O$44,$AE$44:$CD$55,10,FALSE),"")</f>
        <v>0</v>
      </c>
      <c r="AB48" s="1457"/>
      <c r="AC48" s="207" t="s">
        <v>549</v>
      </c>
      <c r="AD48" s="127">
        <f t="shared" si="11"/>
        <v>32</v>
      </c>
      <c r="AE48" s="122">
        <f>COUNTIFS(시험요청!$A:$A,Graph!AE$44,시험요청!$AQ:$AQ,Graph!$AC48,시험요청!$EW:$EW,"0")</f>
        <v>0</v>
      </c>
      <c r="AF48" s="110">
        <f>COUNTIFS(시험요청!$A:$A,Graph!AF$44,시험요청!$AQ:$AQ,Graph!$AC48,시험요청!$EW:$EW,"0")</f>
        <v>0</v>
      </c>
      <c r="AG48" s="110">
        <f>COUNTIFS(시험요청!$A:$A,Graph!AG$44,시험요청!$AQ:$AQ,Graph!$AC48,시험요청!$EW:$EW,"0")</f>
        <v>0</v>
      </c>
      <c r="AH48" s="110">
        <f>COUNTIFS(시험요청!$A:$A,Graph!AH$44,시험요청!$AQ:$AQ,Graph!$AC48,시험요청!$EW:$EW,"0")</f>
        <v>0</v>
      </c>
      <c r="AI48" s="110">
        <f>COUNTIFS(시험요청!$A:$A,Graph!AI$44,시험요청!$AQ:$AQ,Graph!$AC48,시험요청!$EW:$EW,"0")</f>
        <v>2</v>
      </c>
      <c r="AJ48" s="110">
        <f>COUNTIFS(시험요청!$A:$A,Graph!AJ$44,시험요청!$AQ:$AQ,Graph!$AC48,시험요청!$EW:$EW,"0")</f>
        <v>2</v>
      </c>
      <c r="AK48" s="110">
        <f>COUNTIFS(시험요청!$A:$A,Graph!AK$44,시험요청!$AQ:$AQ,Graph!$AC48,시험요청!$EW:$EW,"0")</f>
        <v>0</v>
      </c>
      <c r="AL48" s="110">
        <f>COUNTIFS(시험요청!$A:$A,Graph!AL$44,시험요청!$AQ:$AQ,Graph!$AC48,시험요청!$EW:$EW,"0")</f>
        <v>2</v>
      </c>
      <c r="AM48" s="110">
        <f>COUNTIFS(시험요청!$A:$A,Graph!AM$44,시험요청!$AQ:$AQ,Graph!$AC48,시험요청!$EW:$EW,"0")</f>
        <v>0</v>
      </c>
      <c r="AN48" s="110">
        <f>COUNTIFS(시험요청!$A:$A,Graph!AN$44,시험요청!$AQ:$AQ,Graph!$AC48,시험요청!$EW:$EW,"0")</f>
        <v>5</v>
      </c>
      <c r="AO48" s="110">
        <f>COUNTIFS(시험요청!$A:$A,Graph!AO$44,시험요청!$AQ:$AQ,Graph!$AC48,시험요청!$EW:$EW,"0")</f>
        <v>0</v>
      </c>
      <c r="AP48" s="110">
        <f>COUNTIFS(시험요청!$A:$A,Graph!AP$44,시험요청!$AQ:$AQ,Graph!$AC48,시험요청!$EW:$EW,"0")</f>
        <v>3</v>
      </c>
      <c r="AQ48" s="110">
        <f>COUNTIFS(시험요청!$A:$A,Graph!AQ$44,시험요청!$AQ:$AQ,Graph!$AC48,시험요청!$EW:$EW,"0")</f>
        <v>2</v>
      </c>
      <c r="AR48" s="110">
        <f>COUNTIFS(시험요청!$A:$A,Graph!AR$44,시험요청!$AQ:$AQ,Graph!$AC48,시험요청!$EW:$EW,"0")</f>
        <v>2</v>
      </c>
      <c r="AS48" s="110">
        <f>COUNTIFS(시험요청!$A:$A,Graph!AS$44,시험요청!$AQ:$AQ,Graph!$AC48,시험요청!$EW:$EW,"0")</f>
        <v>1</v>
      </c>
      <c r="AT48" s="110">
        <f>COUNTIFS(시험요청!$A:$A,Graph!AT$44,시험요청!$AQ:$AQ,Graph!$AC48,시험요청!$EW:$EW,"0")</f>
        <v>2</v>
      </c>
      <c r="AU48" s="110">
        <f>COUNTIFS(시험요청!$A:$A,Graph!AU$44,시험요청!$AQ:$AQ,Graph!$AC48,시험요청!$EW:$EW,"0")</f>
        <v>1</v>
      </c>
      <c r="AV48" s="110">
        <f>COUNTIFS(시험요청!$A:$A,Graph!AV$44,시험요청!$AQ:$AQ,Graph!$AC48,시험요청!$EW:$EW,"0")</f>
        <v>1</v>
      </c>
      <c r="AW48" s="110">
        <f>COUNTIFS(시험요청!$A:$A,Graph!AW$44,시험요청!$AQ:$AQ,Graph!$AC48,시험요청!$EW:$EW,"0")</f>
        <v>4</v>
      </c>
      <c r="AX48" s="110">
        <f>COUNTIFS(시험요청!$A:$A,Graph!AX$44,시험요청!$AQ:$AQ,Graph!$AC48,시험요청!$EW:$EW,"0")</f>
        <v>3</v>
      </c>
      <c r="AY48" s="110">
        <f>COUNTIFS(시험요청!$A:$A,Graph!AY$44,시험요청!$AQ:$AQ,Graph!$AC48,시험요청!$EW:$EW,"0")</f>
        <v>0</v>
      </c>
      <c r="AZ48" s="110">
        <f>COUNTIFS(시험요청!$A:$A,Graph!AZ$44,시험요청!$AQ:$AQ,Graph!$AC48,시험요청!$EW:$EW,"0")</f>
        <v>0</v>
      </c>
      <c r="BA48" s="110">
        <f>COUNTIFS(시험요청!$A:$A,Graph!BA$44,시험요청!$AQ:$AQ,Graph!$AC48,시험요청!$EW:$EW,"0")</f>
        <v>2</v>
      </c>
      <c r="BB48" s="110">
        <f>COUNTIFS(시험요청!$A:$A,Graph!BB$44,시험요청!$AQ:$AQ,Graph!$AC48,시험요청!$EW:$EW,"0")</f>
        <v>0</v>
      </c>
      <c r="BC48" s="110">
        <f>COUNTIFS(시험요청!$A:$A,Graph!BC$44,시험요청!$AQ:$AQ,Graph!$AC48,시험요청!$EW:$EW,"0")</f>
        <v>0</v>
      </c>
      <c r="BD48" s="110">
        <f>COUNTIFS(시험요청!$A:$A,Graph!BD$44,시험요청!$AQ:$AQ,Graph!$AC48,시험요청!$EW:$EW,"0")</f>
        <v>0</v>
      </c>
      <c r="BE48" s="110">
        <f>COUNTIFS(시험요청!$A:$A,Graph!BE$44,시험요청!$AQ:$AQ,Graph!$AC48,시험요청!$EW:$EW,"0")</f>
        <v>0</v>
      </c>
      <c r="BF48" s="110">
        <f>COUNTIFS(시험요청!$A:$A,Graph!BF$44,시험요청!$AQ:$AQ,Graph!$AC48,시험요청!$EW:$EW,"0")</f>
        <v>0</v>
      </c>
      <c r="BG48" s="110">
        <f>COUNTIFS(시험요청!$A:$A,Graph!BG$44,시험요청!$AQ:$AQ,Graph!$AC48,시험요청!$EW:$EW,"0")</f>
        <v>0</v>
      </c>
      <c r="BH48" s="110">
        <f>COUNTIFS(시험요청!$A:$A,Graph!BH$44,시험요청!$AQ:$AQ,Graph!$AC48,시험요청!$EW:$EW,"0")</f>
        <v>0</v>
      </c>
      <c r="BI48" s="110">
        <f>COUNTIFS(시험요청!$A:$A,Graph!BI$44,시험요청!$AQ:$AQ,Graph!$AC48,시험요청!$EW:$EW,"0")</f>
        <v>0</v>
      </c>
      <c r="BJ48" s="110">
        <f>COUNTIFS(시험요청!$A:$A,Graph!BJ$44,시험요청!$AQ:$AQ,Graph!$AC48,시험요청!$EW:$EW,"0")</f>
        <v>0</v>
      </c>
      <c r="BK48" s="110">
        <f>COUNTIFS(시험요청!$A:$A,Graph!BK$44,시험요청!$AQ:$AQ,Graph!$AC48,시험요청!$EW:$EW,"0")</f>
        <v>0</v>
      </c>
      <c r="BL48" s="110">
        <f>COUNTIFS(시험요청!$A:$A,Graph!BL$44,시험요청!$AQ:$AQ,Graph!$AC48,시험요청!$EW:$EW,"0")</f>
        <v>0</v>
      </c>
      <c r="BM48" s="110">
        <f>COUNTIFS(시험요청!$A:$A,Graph!BM$44,시험요청!$AQ:$AQ,Graph!$AC48,시험요청!$EW:$EW,"0")</f>
        <v>0</v>
      </c>
      <c r="BN48" s="110">
        <f>COUNTIFS(시험요청!$A:$A,Graph!BN$44,시험요청!$AQ:$AQ,Graph!$AC48,시험요청!$EW:$EW,"0")</f>
        <v>0</v>
      </c>
      <c r="BO48" s="110">
        <f>COUNTIFS(시험요청!$A:$A,Graph!BO$44,시험요청!$AQ:$AQ,Graph!$AC48,시험요청!$EW:$EW,"0")</f>
        <v>0</v>
      </c>
      <c r="BP48" s="110">
        <f>COUNTIFS(시험요청!$A:$A,Graph!BP$44,시험요청!$AQ:$AQ,Graph!$AC48,시험요청!$EW:$EW,"0")</f>
        <v>0</v>
      </c>
      <c r="BQ48" s="110">
        <f>COUNTIFS(시험요청!$A:$A,Graph!BQ$44,시험요청!$AQ:$AQ,Graph!$AC48,시험요청!$EW:$EW,"0")</f>
        <v>0</v>
      </c>
      <c r="BR48" s="110">
        <f>COUNTIFS(시험요청!$A:$A,Graph!BR$44,시험요청!$AQ:$AQ,Graph!$AC48,시험요청!$EW:$EW,"0")</f>
        <v>0</v>
      </c>
      <c r="BS48" s="110">
        <f>COUNTIFS(시험요청!$A:$A,Graph!BS$44,시험요청!$AQ:$AQ,Graph!$AC48,시험요청!$EW:$EW,"0")</f>
        <v>0</v>
      </c>
      <c r="BT48" s="110">
        <f>COUNTIFS(시험요청!$A:$A,Graph!BT$44,시험요청!$AQ:$AQ,Graph!$AC48,시험요청!$EW:$EW,"0")</f>
        <v>0</v>
      </c>
      <c r="BU48" s="110">
        <f>COUNTIFS(시험요청!$A:$A,Graph!BU$44,시험요청!$AQ:$AQ,Graph!$AC48,시험요청!$EW:$EW,"0")</f>
        <v>0</v>
      </c>
      <c r="BV48" s="110">
        <f>COUNTIFS(시험요청!$A:$A,Graph!BV$44,시험요청!$AQ:$AQ,Graph!$AC48,시험요청!$EW:$EW,"0")</f>
        <v>0</v>
      </c>
      <c r="BW48" s="110">
        <f>COUNTIFS(시험요청!$A:$A,Graph!BW$44,시험요청!$AQ:$AQ,Graph!$AC48,시험요청!$EW:$EW,"0")</f>
        <v>0</v>
      </c>
      <c r="BX48" s="110">
        <f>COUNTIFS(시험요청!$A:$A,Graph!BX$44,시험요청!$AQ:$AQ,Graph!$AC48,시험요청!$EW:$EW,"0")</f>
        <v>0</v>
      </c>
      <c r="BY48" s="110">
        <f>COUNTIFS(시험요청!$A:$A,Graph!BY$44,시험요청!$AQ:$AQ,Graph!$AC48,시험요청!$EW:$EW,"0")</f>
        <v>0</v>
      </c>
      <c r="BZ48" s="110">
        <f>COUNTIFS(시험요청!$A:$A,Graph!BZ$44,시험요청!$AQ:$AQ,Graph!$AC48,시험요청!$EW:$EW,"0")</f>
        <v>0</v>
      </c>
      <c r="CA48" s="110">
        <f>COUNTIFS(시험요청!$A:$A,Graph!CA$44,시험요청!$AQ:$AQ,Graph!$AC48,시험요청!$EW:$EW,"0")</f>
        <v>0</v>
      </c>
      <c r="CB48" s="110">
        <f>COUNTIFS(시험요청!$A:$A,Graph!CB$44,시험요청!$AQ:$AQ,Graph!$AC48,시험요청!$EW:$EW,"0")</f>
        <v>0</v>
      </c>
      <c r="CC48" s="110">
        <f>COUNTIFS(시험요청!$A:$A,Graph!CC$44,시험요청!$AQ:$AQ,Graph!$AC48,시험요청!$EW:$EW,"0")</f>
        <v>0</v>
      </c>
      <c r="CD48" s="110">
        <f>COUNTIFS(시험요청!$A:$A,Graph!CD$44,시험요청!$AQ:$AQ,Graph!$AC48,시험요청!$EW:$EW,"0")</f>
        <v>0</v>
      </c>
    </row>
    <row r="49" spans="12:82">
      <c r="X49" s="235" t="s">
        <v>567</v>
      </c>
      <c r="Z49" s="234">
        <f>IFERROR(HLOOKUP($O$44,$AE$44:$CD$55,11,FALSE),"")</f>
        <v>0</v>
      </c>
      <c r="AB49" s="1014">
        <f>SUM(AD49:AD49)/SUM(AD45:AD55)</f>
        <v>0.13962264150943396</v>
      </c>
      <c r="AC49" s="208" t="s">
        <v>553</v>
      </c>
      <c r="AD49" s="127">
        <f t="shared" si="11"/>
        <v>37</v>
      </c>
      <c r="AE49" s="122">
        <f>COUNTIFS(시험요청!$A:$A,Graph!AE$44,시험요청!$AQ:$AQ,Graph!$AC49,시험요청!$EW:$EW,"0")</f>
        <v>3</v>
      </c>
      <c r="AF49" s="110">
        <f>COUNTIFS(시험요청!$A:$A,Graph!AF$44,시험요청!$AQ:$AQ,Graph!$AC49,시험요청!$EW:$EW,"0")</f>
        <v>1</v>
      </c>
      <c r="AG49" s="110">
        <f>COUNTIFS(시험요청!$A:$A,Graph!AG$44,시험요청!$AQ:$AQ,Graph!$AC49,시험요청!$EW:$EW,"0")</f>
        <v>4</v>
      </c>
      <c r="AH49" s="110">
        <f>COUNTIFS(시험요청!$A:$A,Graph!AH$44,시험요청!$AQ:$AQ,Graph!$AC49,시험요청!$EW:$EW,"0")</f>
        <v>3</v>
      </c>
      <c r="AI49" s="110">
        <f>COUNTIFS(시험요청!$A:$A,Graph!AI$44,시험요청!$AQ:$AQ,Graph!$AC49,시험요청!$EW:$EW,"0")</f>
        <v>2</v>
      </c>
      <c r="AJ49" s="110">
        <f>COUNTIFS(시험요청!$A:$A,Graph!AJ$44,시험요청!$AQ:$AQ,Graph!$AC49,시험요청!$EW:$EW,"0")</f>
        <v>2</v>
      </c>
      <c r="AK49" s="110">
        <f>COUNTIFS(시험요청!$A:$A,Graph!AK$44,시험요청!$AQ:$AQ,Graph!$AC49,시험요청!$EW:$EW,"0")</f>
        <v>0</v>
      </c>
      <c r="AL49" s="110">
        <f>COUNTIFS(시험요청!$A:$A,Graph!AL$44,시험요청!$AQ:$AQ,Graph!$AC49,시험요청!$EW:$EW,"0")</f>
        <v>2</v>
      </c>
      <c r="AM49" s="110">
        <f>COUNTIFS(시험요청!$A:$A,Graph!AM$44,시험요청!$AQ:$AQ,Graph!$AC49,시험요청!$EW:$EW,"0")</f>
        <v>2</v>
      </c>
      <c r="AN49" s="110">
        <f>COUNTIFS(시험요청!$A:$A,Graph!AN$44,시험요청!$AQ:$AQ,Graph!$AC49,시험요청!$EW:$EW,"0")</f>
        <v>0</v>
      </c>
      <c r="AO49" s="110">
        <f>COUNTIFS(시험요청!$A:$A,Graph!AO$44,시험요청!$AQ:$AQ,Graph!$AC49,시험요청!$EW:$EW,"0")</f>
        <v>0</v>
      </c>
      <c r="AP49" s="110">
        <f>COUNTIFS(시험요청!$A:$A,Graph!AP$44,시험요청!$AQ:$AQ,Graph!$AC49,시험요청!$EW:$EW,"0")</f>
        <v>0</v>
      </c>
      <c r="AQ49" s="110">
        <f>COUNTIFS(시험요청!$A:$A,Graph!AQ$44,시험요청!$AQ:$AQ,Graph!$AC49,시험요청!$EW:$EW,"0")</f>
        <v>1</v>
      </c>
      <c r="AR49" s="110">
        <f>COUNTIFS(시험요청!$A:$A,Graph!AR$44,시험요청!$AQ:$AQ,Graph!$AC49,시험요청!$EW:$EW,"0")</f>
        <v>1</v>
      </c>
      <c r="AS49" s="110">
        <f>COUNTIFS(시험요청!$A:$A,Graph!AS$44,시험요청!$AQ:$AQ,Graph!$AC49,시험요청!$EW:$EW,"0")</f>
        <v>4</v>
      </c>
      <c r="AT49" s="110">
        <f>COUNTIFS(시험요청!$A:$A,Graph!AT$44,시험요청!$AQ:$AQ,Graph!$AC49,시험요청!$EW:$EW,"0")</f>
        <v>0</v>
      </c>
      <c r="AU49" s="110">
        <f>COUNTIFS(시험요청!$A:$A,Graph!AU$44,시험요청!$AQ:$AQ,Graph!$AC49,시험요청!$EW:$EW,"0")</f>
        <v>4</v>
      </c>
      <c r="AV49" s="110">
        <f>COUNTIFS(시험요청!$A:$A,Graph!AV$44,시험요청!$AQ:$AQ,Graph!$AC49,시험요청!$EW:$EW,"0")</f>
        <v>4</v>
      </c>
      <c r="AW49" s="110">
        <f>COUNTIFS(시험요청!$A:$A,Graph!AW$44,시험요청!$AQ:$AQ,Graph!$AC49,시험요청!$EW:$EW,"0")</f>
        <v>2</v>
      </c>
      <c r="AX49" s="110">
        <f>COUNTIFS(시험요청!$A:$A,Graph!AX$44,시험요청!$AQ:$AQ,Graph!$AC49,시험요청!$EW:$EW,"0")</f>
        <v>0</v>
      </c>
      <c r="AY49" s="110">
        <f>COUNTIFS(시험요청!$A:$A,Graph!AY$44,시험요청!$AQ:$AQ,Graph!$AC49,시험요청!$EW:$EW,"0")</f>
        <v>0</v>
      </c>
      <c r="AZ49" s="110">
        <f>COUNTIFS(시험요청!$A:$A,Graph!AZ$44,시험요청!$AQ:$AQ,Graph!$AC49,시험요청!$EW:$EW,"0")</f>
        <v>1</v>
      </c>
      <c r="BA49" s="110">
        <f>COUNTIFS(시험요청!$A:$A,Graph!BA$44,시험요청!$AQ:$AQ,Graph!$AC49,시험요청!$EW:$EW,"0")</f>
        <v>1</v>
      </c>
      <c r="BB49" s="110">
        <f>COUNTIFS(시험요청!$A:$A,Graph!BB$44,시험요청!$AQ:$AQ,Graph!$AC49,시험요청!$EW:$EW,"0")</f>
        <v>0</v>
      </c>
      <c r="BC49" s="110">
        <f>COUNTIFS(시험요청!$A:$A,Graph!BC$44,시험요청!$AQ:$AQ,Graph!$AC49,시험요청!$EW:$EW,"0")</f>
        <v>0</v>
      </c>
      <c r="BD49" s="110">
        <f>COUNTIFS(시험요청!$A:$A,Graph!BD$44,시험요청!$AQ:$AQ,Graph!$AC49,시험요청!$EW:$EW,"0")</f>
        <v>0</v>
      </c>
      <c r="BE49" s="110">
        <f>COUNTIFS(시험요청!$A:$A,Graph!BE$44,시험요청!$AQ:$AQ,Graph!$AC49,시험요청!$EW:$EW,"0")</f>
        <v>0</v>
      </c>
      <c r="BF49" s="110">
        <f>COUNTIFS(시험요청!$A:$A,Graph!BF$44,시험요청!$AQ:$AQ,Graph!$AC49,시험요청!$EW:$EW,"0")</f>
        <v>0</v>
      </c>
      <c r="BG49" s="110">
        <f>COUNTIFS(시험요청!$A:$A,Graph!BG$44,시험요청!$AQ:$AQ,Graph!$AC49,시험요청!$EW:$EW,"0")</f>
        <v>0</v>
      </c>
      <c r="BH49" s="110">
        <f>COUNTIFS(시험요청!$A:$A,Graph!BH$44,시험요청!$AQ:$AQ,Graph!$AC49,시험요청!$EW:$EW,"0")</f>
        <v>0</v>
      </c>
      <c r="BI49" s="110">
        <f>COUNTIFS(시험요청!$A:$A,Graph!BI$44,시험요청!$AQ:$AQ,Graph!$AC49,시험요청!$EW:$EW,"0")</f>
        <v>0</v>
      </c>
      <c r="BJ49" s="110">
        <f>COUNTIFS(시험요청!$A:$A,Graph!BJ$44,시험요청!$AQ:$AQ,Graph!$AC49,시험요청!$EW:$EW,"0")</f>
        <v>0</v>
      </c>
      <c r="BK49" s="110">
        <f>COUNTIFS(시험요청!$A:$A,Graph!BK$44,시험요청!$AQ:$AQ,Graph!$AC49,시험요청!$EW:$EW,"0")</f>
        <v>0</v>
      </c>
      <c r="BL49" s="110">
        <f>COUNTIFS(시험요청!$A:$A,Graph!BL$44,시험요청!$AQ:$AQ,Graph!$AC49,시험요청!$EW:$EW,"0")</f>
        <v>0</v>
      </c>
      <c r="BM49" s="110">
        <f>COUNTIFS(시험요청!$A:$A,Graph!BM$44,시험요청!$AQ:$AQ,Graph!$AC49,시험요청!$EW:$EW,"0")</f>
        <v>0</v>
      </c>
      <c r="BN49" s="110">
        <f>COUNTIFS(시험요청!$A:$A,Graph!BN$44,시험요청!$AQ:$AQ,Graph!$AC49,시험요청!$EW:$EW,"0")</f>
        <v>0</v>
      </c>
      <c r="BO49" s="110">
        <f>COUNTIFS(시험요청!$A:$A,Graph!BO$44,시험요청!$AQ:$AQ,Graph!$AC49,시험요청!$EW:$EW,"0")</f>
        <v>0</v>
      </c>
      <c r="BP49" s="110">
        <f>COUNTIFS(시험요청!$A:$A,Graph!BP$44,시험요청!$AQ:$AQ,Graph!$AC49,시험요청!$EW:$EW,"0")</f>
        <v>0</v>
      </c>
      <c r="BQ49" s="110">
        <f>COUNTIFS(시험요청!$A:$A,Graph!BQ$44,시험요청!$AQ:$AQ,Graph!$AC49,시험요청!$EW:$EW,"0")</f>
        <v>0</v>
      </c>
      <c r="BR49" s="110">
        <f>COUNTIFS(시험요청!$A:$A,Graph!BR$44,시험요청!$AQ:$AQ,Graph!$AC49,시험요청!$EW:$EW,"0")</f>
        <v>0</v>
      </c>
      <c r="BS49" s="110">
        <f>COUNTIFS(시험요청!$A:$A,Graph!BS$44,시험요청!$AQ:$AQ,Graph!$AC49,시험요청!$EW:$EW,"0")</f>
        <v>0</v>
      </c>
      <c r="BT49" s="110">
        <f>COUNTIFS(시험요청!$A:$A,Graph!BT$44,시험요청!$AQ:$AQ,Graph!$AC49,시험요청!$EW:$EW,"0")</f>
        <v>0</v>
      </c>
      <c r="BU49" s="110">
        <f>COUNTIFS(시험요청!$A:$A,Graph!BU$44,시험요청!$AQ:$AQ,Graph!$AC49,시험요청!$EW:$EW,"0")</f>
        <v>0</v>
      </c>
      <c r="BV49" s="110">
        <f>COUNTIFS(시험요청!$A:$A,Graph!BV$44,시험요청!$AQ:$AQ,Graph!$AC49,시험요청!$EW:$EW,"0")</f>
        <v>0</v>
      </c>
      <c r="BW49" s="110">
        <f>COUNTIFS(시험요청!$A:$A,Graph!BW$44,시험요청!$AQ:$AQ,Graph!$AC49,시험요청!$EW:$EW,"0")</f>
        <v>0</v>
      </c>
      <c r="BX49" s="110">
        <f>COUNTIFS(시험요청!$A:$A,Graph!BX$44,시험요청!$AQ:$AQ,Graph!$AC49,시험요청!$EW:$EW,"0")</f>
        <v>0</v>
      </c>
      <c r="BY49" s="110">
        <f>COUNTIFS(시험요청!$A:$A,Graph!BY$44,시험요청!$AQ:$AQ,Graph!$AC49,시험요청!$EW:$EW,"0")</f>
        <v>0</v>
      </c>
      <c r="BZ49" s="110">
        <f>COUNTIFS(시험요청!$A:$A,Graph!BZ$44,시험요청!$AQ:$AQ,Graph!$AC49,시험요청!$EW:$EW,"0")</f>
        <v>0</v>
      </c>
      <c r="CA49" s="110">
        <f>COUNTIFS(시험요청!$A:$A,Graph!CA$44,시험요청!$AQ:$AQ,Graph!$AC49,시험요청!$EW:$EW,"0")</f>
        <v>0</v>
      </c>
      <c r="CB49" s="110">
        <f>COUNTIFS(시험요청!$A:$A,Graph!CB$44,시험요청!$AQ:$AQ,Graph!$AC49,시험요청!$EW:$EW,"0")</f>
        <v>0</v>
      </c>
      <c r="CC49" s="110">
        <f>COUNTIFS(시험요청!$A:$A,Graph!CC$44,시험요청!$AQ:$AQ,Graph!$AC49,시험요청!$EW:$EW,"0")</f>
        <v>0</v>
      </c>
      <c r="CD49" s="110">
        <f>COUNTIFS(시험요청!$A:$A,Graph!CD$44,시험요청!$AQ:$AQ,Graph!$AC49,시험요청!$EW:$EW,"0")</f>
        <v>0</v>
      </c>
    </row>
    <row r="50" spans="12:82">
      <c r="X50" s="120" t="s">
        <v>568</v>
      </c>
      <c r="Z50" s="234">
        <f>IFERROR(HLOOKUP($O$44,$AE$44:$CD$55,12,FALSE),"")</f>
        <v>0</v>
      </c>
      <c r="AB50" s="1458">
        <f>SUM(AD50:AD51)/SUM(AD45:AD55)</f>
        <v>0.33962264150943394</v>
      </c>
      <c r="AC50" s="209" t="s">
        <v>546</v>
      </c>
      <c r="AD50" s="127">
        <f t="shared" si="11"/>
        <v>77</v>
      </c>
      <c r="AE50" s="122">
        <f>COUNTIFS(시험요청!$A:$A,Graph!AE$44,시험요청!$AQ:$AQ,Graph!$AC50,시험요청!$EW:$EW,"0")</f>
        <v>4</v>
      </c>
      <c r="AF50" s="110">
        <f>COUNTIFS(시험요청!$A:$A,Graph!AF$44,시험요청!$AQ:$AQ,Graph!$AC50,시험요청!$EW:$EW,"0")</f>
        <v>4</v>
      </c>
      <c r="AG50" s="110">
        <f>COUNTIFS(시험요청!$A:$A,Graph!AG$44,시험요청!$AQ:$AQ,Graph!$AC50,시험요청!$EW:$EW,"0")</f>
        <v>1</v>
      </c>
      <c r="AH50" s="110">
        <f>COUNTIFS(시험요청!$A:$A,Graph!AH$44,시험요청!$AQ:$AQ,Graph!$AC50,시험요청!$EW:$EW,"0")</f>
        <v>4</v>
      </c>
      <c r="AI50" s="110">
        <f>COUNTIFS(시험요청!$A:$A,Graph!AI$44,시험요청!$AQ:$AQ,Graph!$AC50,시험요청!$EW:$EW,"0")</f>
        <v>3</v>
      </c>
      <c r="AJ50" s="110">
        <f>COUNTIFS(시험요청!$A:$A,Graph!AJ$44,시험요청!$AQ:$AQ,Graph!$AC50,시험요청!$EW:$EW,"0")</f>
        <v>1</v>
      </c>
      <c r="AK50" s="110">
        <f>COUNTIFS(시험요청!$A:$A,Graph!AK$44,시험요청!$AQ:$AQ,Graph!$AC50,시험요청!$EW:$EW,"0")</f>
        <v>1</v>
      </c>
      <c r="AL50" s="110">
        <f>COUNTIFS(시험요청!$A:$A,Graph!AL$44,시험요청!$AQ:$AQ,Graph!$AC50,시험요청!$EW:$EW,"0")</f>
        <v>3</v>
      </c>
      <c r="AM50" s="110">
        <f>COUNTIFS(시험요청!$A:$A,Graph!AM$44,시험요청!$AQ:$AQ,Graph!$AC50,시험요청!$EW:$EW,"0")</f>
        <v>6</v>
      </c>
      <c r="AN50" s="110">
        <f>COUNTIFS(시험요청!$A:$A,Graph!AN$44,시험요청!$AQ:$AQ,Graph!$AC50,시험요청!$EW:$EW,"0")</f>
        <v>3</v>
      </c>
      <c r="AO50" s="110">
        <f>COUNTIFS(시험요청!$A:$A,Graph!AO$44,시험요청!$AQ:$AQ,Graph!$AC50,시험요청!$EW:$EW,"0")</f>
        <v>4</v>
      </c>
      <c r="AP50" s="110">
        <f>COUNTIFS(시험요청!$A:$A,Graph!AP$44,시험요청!$AQ:$AQ,Graph!$AC50,시험요청!$EW:$EW,"0")</f>
        <v>2</v>
      </c>
      <c r="AQ50" s="110">
        <f>COUNTIFS(시험요청!$A:$A,Graph!AQ$44,시험요청!$AQ:$AQ,Graph!$AC50,시험요청!$EW:$EW,"0")</f>
        <v>0</v>
      </c>
      <c r="AR50" s="110">
        <f>COUNTIFS(시험요청!$A:$A,Graph!AR$44,시험요청!$AQ:$AQ,Graph!$AC50,시험요청!$EW:$EW,"0")</f>
        <v>1</v>
      </c>
      <c r="AS50" s="110">
        <f>COUNTIFS(시험요청!$A:$A,Graph!AS$44,시험요청!$AQ:$AQ,Graph!$AC50,시험요청!$EW:$EW,"0")</f>
        <v>1</v>
      </c>
      <c r="AT50" s="110">
        <f>COUNTIFS(시험요청!$A:$A,Graph!AT$44,시험요청!$AQ:$AQ,Graph!$AC50,시험요청!$EW:$EW,"0")</f>
        <v>3</v>
      </c>
      <c r="AU50" s="110">
        <f>COUNTIFS(시험요청!$A:$A,Graph!AU$44,시험요청!$AQ:$AQ,Graph!$AC50,시험요청!$EW:$EW,"0")</f>
        <v>4</v>
      </c>
      <c r="AV50" s="110">
        <f>COUNTIFS(시험요청!$A:$A,Graph!AV$44,시험요청!$AQ:$AQ,Graph!$AC50,시험요청!$EW:$EW,"0")</f>
        <v>4</v>
      </c>
      <c r="AW50" s="110">
        <f>COUNTIFS(시험요청!$A:$A,Graph!AW$44,시험요청!$AQ:$AQ,Graph!$AC50,시험요청!$EW:$EW,"0")</f>
        <v>5</v>
      </c>
      <c r="AX50" s="110">
        <f>COUNTIFS(시험요청!$A:$A,Graph!AX$44,시험요청!$AQ:$AQ,Graph!$AC50,시험요청!$EW:$EW,"0")</f>
        <v>4</v>
      </c>
      <c r="AY50" s="110">
        <f>COUNTIFS(시험요청!$A:$A,Graph!AY$44,시험요청!$AQ:$AQ,Graph!$AC50,시험요청!$EW:$EW,"0")</f>
        <v>7</v>
      </c>
      <c r="AZ50" s="110">
        <f>COUNTIFS(시험요청!$A:$A,Graph!AZ$44,시험요청!$AQ:$AQ,Graph!$AC50,시험요청!$EW:$EW,"0")</f>
        <v>6</v>
      </c>
      <c r="BA50" s="110">
        <f>COUNTIFS(시험요청!$A:$A,Graph!BA$44,시험요청!$AQ:$AQ,Graph!$AC50,시험요청!$EW:$EW,"0")</f>
        <v>6</v>
      </c>
      <c r="BB50" s="110">
        <f>COUNTIFS(시험요청!$A:$A,Graph!BB$44,시험요청!$AQ:$AQ,Graph!$AC50,시험요청!$EW:$EW,"0")</f>
        <v>0</v>
      </c>
      <c r="BC50" s="110">
        <f>COUNTIFS(시험요청!$A:$A,Graph!BC$44,시험요청!$AQ:$AQ,Graph!$AC50,시험요청!$EW:$EW,"0")</f>
        <v>0</v>
      </c>
      <c r="BD50" s="110">
        <f>COUNTIFS(시험요청!$A:$A,Graph!BD$44,시험요청!$AQ:$AQ,Graph!$AC50,시험요청!$EW:$EW,"0")</f>
        <v>0</v>
      </c>
      <c r="BE50" s="110">
        <f>COUNTIFS(시험요청!$A:$A,Graph!BE$44,시험요청!$AQ:$AQ,Graph!$AC50,시험요청!$EW:$EW,"0")</f>
        <v>0</v>
      </c>
      <c r="BF50" s="110">
        <f>COUNTIFS(시험요청!$A:$A,Graph!BF$44,시험요청!$AQ:$AQ,Graph!$AC50,시험요청!$EW:$EW,"0")</f>
        <v>0</v>
      </c>
      <c r="BG50" s="110">
        <f>COUNTIFS(시험요청!$A:$A,Graph!BG$44,시험요청!$AQ:$AQ,Graph!$AC50,시험요청!$EW:$EW,"0")</f>
        <v>0</v>
      </c>
      <c r="BH50" s="110">
        <f>COUNTIFS(시험요청!$A:$A,Graph!BH$44,시험요청!$AQ:$AQ,Graph!$AC50,시험요청!$EW:$EW,"0")</f>
        <v>0</v>
      </c>
      <c r="BI50" s="110">
        <f>COUNTIFS(시험요청!$A:$A,Graph!BI$44,시험요청!$AQ:$AQ,Graph!$AC50,시험요청!$EW:$EW,"0")</f>
        <v>0</v>
      </c>
      <c r="BJ50" s="110">
        <f>COUNTIFS(시험요청!$A:$A,Graph!BJ$44,시험요청!$AQ:$AQ,Graph!$AC50,시험요청!$EW:$EW,"0")</f>
        <v>0</v>
      </c>
      <c r="BK50" s="110">
        <f>COUNTIFS(시험요청!$A:$A,Graph!BK$44,시험요청!$AQ:$AQ,Graph!$AC50,시험요청!$EW:$EW,"0")</f>
        <v>0</v>
      </c>
      <c r="BL50" s="110">
        <f>COUNTIFS(시험요청!$A:$A,Graph!BL$44,시험요청!$AQ:$AQ,Graph!$AC50,시험요청!$EW:$EW,"0")</f>
        <v>0</v>
      </c>
      <c r="BM50" s="110">
        <f>COUNTIFS(시험요청!$A:$A,Graph!BM$44,시험요청!$AQ:$AQ,Graph!$AC50,시험요청!$EW:$EW,"0")</f>
        <v>0</v>
      </c>
      <c r="BN50" s="110">
        <f>COUNTIFS(시험요청!$A:$A,Graph!BN$44,시험요청!$AQ:$AQ,Graph!$AC50,시험요청!$EW:$EW,"0")</f>
        <v>0</v>
      </c>
      <c r="BO50" s="110">
        <f>COUNTIFS(시험요청!$A:$A,Graph!BO$44,시험요청!$AQ:$AQ,Graph!$AC50,시험요청!$EW:$EW,"0")</f>
        <v>0</v>
      </c>
      <c r="BP50" s="110">
        <f>COUNTIFS(시험요청!$A:$A,Graph!BP$44,시험요청!$AQ:$AQ,Graph!$AC50,시험요청!$EW:$EW,"0")</f>
        <v>0</v>
      </c>
      <c r="BQ50" s="110">
        <f>COUNTIFS(시험요청!$A:$A,Graph!BQ$44,시험요청!$AQ:$AQ,Graph!$AC50,시험요청!$EW:$EW,"0")</f>
        <v>0</v>
      </c>
      <c r="BR50" s="110">
        <f>COUNTIFS(시험요청!$A:$A,Graph!BR$44,시험요청!$AQ:$AQ,Graph!$AC50,시험요청!$EW:$EW,"0")</f>
        <v>0</v>
      </c>
      <c r="BS50" s="110">
        <f>COUNTIFS(시험요청!$A:$A,Graph!BS$44,시험요청!$AQ:$AQ,Graph!$AC50,시험요청!$EW:$EW,"0")</f>
        <v>0</v>
      </c>
      <c r="BT50" s="110">
        <f>COUNTIFS(시험요청!$A:$A,Graph!BT$44,시험요청!$AQ:$AQ,Graph!$AC50,시험요청!$EW:$EW,"0")</f>
        <v>0</v>
      </c>
      <c r="BU50" s="110">
        <f>COUNTIFS(시험요청!$A:$A,Graph!BU$44,시험요청!$AQ:$AQ,Graph!$AC50,시험요청!$EW:$EW,"0")</f>
        <v>0</v>
      </c>
      <c r="BV50" s="110">
        <f>COUNTIFS(시험요청!$A:$A,Graph!BV$44,시험요청!$AQ:$AQ,Graph!$AC50,시험요청!$EW:$EW,"0")</f>
        <v>0</v>
      </c>
      <c r="BW50" s="110">
        <f>COUNTIFS(시험요청!$A:$A,Graph!BW$44,시험요청!$AQ:$AQ,Graph!$AC50,시험요청!$EW:$EW,"0")</f>
        <v>0</v>
      </c>
      <c r="BX50" s="110">
        <f>COUNTIFS(시험요청!$A:$A,Graph!BX$44,시험요청!$AQ:$AQ,Graph!$AC50,시험요청!$EW:$EW,"0")</f>
        <v>0</v>
      </c>
      <c r="BY50" s="110">
        <f>COUNTIFS(시험요청!$A:$A,Graph!BY$44,시험요청!$AQ:$AQ,Graph!$AC50,시험요청!$EW:$EW,"0")</f>
        <v>0</v>
      </c>
      <c r="BZ50" s="110">
        <f>COUNTIFS(시험요청!$A:$A,Graph!BZ$44,시험요청!$AQ:$AQ,Graph!$AC50,시험요청!$EW:$EW,"0")</f>
        <v>0</v>
      </c>
      <c r="CA50" s="110">
        <f>COUNTIFS(시험요청!$A:$A,Graph!CA$44,시험요청!$AQ:$AQ,Graph!$AC50,시험요청!$EW:$EW,"0")</f>
        <v>0</v>
      </c>
      <c r="CB50" s="110">
        <f>COUNTIFS(시험요청!$A:$A,Graph!CB$44,시험요청!$AQ:$AQ,Graph!$AC50,시험요청!$EW:$EW,"0")</f>
        <v>0</v>
      </c>
      <c r="CC50" s="110">
        <f>COUNTIFS(시험요청!$A:$A,Graph!CC$44,시험요청!$AQ:$AQ,Graph!$AC50,시험요청!$EW:$EW,"0")</f>
        <v>0</v>
      </c>
      <c r="CD50" s="110">
        <f>COUNTIFS(시험요청!$A:$A,Graph!CD$44,시험요청!$AQ:$AQ,Graph!$AC50,시험요청!$EW:$EW,"0")</f>
        <v>0</v>
      </c>
    </row>
    <row r="51" spans="12:82">
      <c r="X51" s="241" t="s">
        <v>575</v>
      </c>
      <c r="Y51" s="241"/>
      <c r="AB51" s="1458"/>
      <c r="AC51" s="209" t="s">
        <v>554</v>
      </c>
      <c r="AD51" s="127">
        <f t="shared" si="11"/>
        <v>13</v>
      </c>
      <c r="AE51" s="122">
        <f>COUNTIFS(시험요청!$A:$A,Graph!AE$44,시험요청!$AQ:$AQ,Graph!$AC51,시험요청!$EW:$EW,"0")</f>
        <v>0</v>
      </c>
      <c r="AF51" s="110">
        <f>COUNTIFS(시험요청!$A:$A,Graph!AF$44,시험요청!$AQ:$AQ,Graph!$AC51,시험요청!$EW:$EW,"0")</f>
        <v>0</v>
      </c>
      <c r="AG51" s="110">
        <f>COUNTIFS(시험요청!$A:$A,Graph!AG$44,시험요청!$AQ:$AQ,Graph!$AC51,시험요청!$EW:$EW,"0")</f>
        <v>0</v>
      </c>
      <c r="AH51" s="110">
        <f>COUNTIFS(시험요청!$A:$A,Graph!AH$44,시험요청!$AQ:$AQ,Graph!$AC51,시험요청!$EW:$EW,"0")</f>
        <v>1</v>
      </c>
      <c r="AI51" s="110">
        <f>COUNTIFS(시험요청!$A:$A,Graph!AI$44,시험요청!$AQ:$AQ,Graph!$AC51,시험요청!$EW:$EW,"0")</f>
        <v>1</v>
      </c>
      <c r="AJ51" s="110">
        <f>COUNTIFS(시험요청!$A:$A,Graph!AJ$44,시험요청!$AQ:$AQ,Graph!$AC51,시험요청!$EW:$EW,"0")</f>
        <v>1</v>
      </c>
      <c r="AK51" s="110">
        <f>COUNTIFS(시험요청!$A:$A,Graph!AK$44,시험요청!$AQ:$AQ,Graph!$AC51,시험요청!$EW:$EW,"0")</f>
        <v>0</v>
      </c>
      <c r="AL51" s="110">
        <f>COUNTIFS(시험요청!$A:$A,Graph!AL$44,시험요청!$AQ:$AQ,Graph!$AC51,시험요청!$EW:$EW,"0")</f>
        <v>3</v>
      </c>
      <c r="AM51" s="110">
        <f>COUNTIFS(시험요청!$A:$A,Graph!AM$44,시험요청!$AQ:$AQ,Graph!$AC51,시험요청!$EW:$EW,"0")</f>
        <v>1</v>
      </c>
      <c r="AN51" s="110">
        <f>COUNTIFS(시험요청!$A:$A,Graph!AN$44,시험요청!$AQ:$AQ,Graph!$AC51,시험요청!$EW:$EW,"0")</f>
        <v>0</v>
      </c>
      <c r="AO51" s="110">
        <f>COUNTIFS(시험요청!$A:$A,Graph!AO$44,시험요청!$AQ:$AQ,Graph!$AC51,시험요청!$EW:$EW,"0")</f>
        <v>0</v>
      </c>
      <c r="AP51" s="110">
        <f>COUNTIFS(시험요청!$A:$A,Graph!AP$44,시험요청!$AQ:$AQ,Graph!$AC51,시험요청!$EW:$EW,"0")</f>
        <v>1</v>
      </c>
      <c r="AQ51" s="110">
        <f>COUNTIFS(시험요청!$A:$A,Graph!AQ$44,시험요청!$AQ:$AQ,Graph!$AC51,시험요청!$EW:$EW,"0")</f>
        <v>1</v>
      </c>
      <c r="AR51" s="110">
        <f>COUNTIFS(시험요청!$A:$A,Graph!AR$44,시험요청!$AQ:$AQ,Graph!$AC51,시험요청!$EW:$EW,"0")</f>
        <v>0</v>
      </c>
      <c r="AS51" s="110">
        <f>COUNTIFS(시험요청!$A:$A,Graph!AS$44,시험요청!$AQ:$AQ,Graph!$AC51,시험요청!$EW:$EW,"0")</f>
        <v>1</v>
      </c>
      <c r="AT51" s="110">
        <f>COUNTIFS(시험요청!$A:$A,Graph!AT$44,시험요청!$AQ:$AQ,Graph!$AC51,시험요청!$EW:$EW,"0")</f>
        <v>1</v>
      </c>
      <c r="AU51" s="110">
        <f>COUNTIFS(시험요청!$A:$A,Graph!AU$44,시험요청!$AQ:$AQ,Graph!$AC51,시험요청!$EW:$EW,"0")</f>
        <v>0</v>
      </c>
      <c r="AV51" s="110">
        <f>COUNTIFS(시험요청!$A:$A,Graph!AV$44,시험요청!$AQ:$AQ,Graph!$AC51,시험요청!$EW:$EW,"0")</f>
        <v>1</v>
      </c>
      <c r="AW51" s="110">
        <f>COUNTIFS(시험요청!$A:$A,Graph!AW$44,시험요청!$AQ:$AQ,Graph!$AC51,시험요청!$EW:$EW,"0")</f>
        <v>0</v>
      </c>
      <c r="AX51" s="110">
        <f>COUNTIFS(시험요청!$A:$A,Graph!AX$44,시험요청!$AQ:$AQ,Graph!$AC51,시험요청!$EW:$EW,"0")</f>
        <v>1</v>
      </c>
      <c r="AY51" s="110">
        <f>COUNTIFS(시험요청!$A:$A,Graph!AY$44,시험요청!$AQ:$AQ,Graph!$AC51,시험요청!$EW:$EW,"0")</f>
        <v>0</v>
      </c>
      <c r="AZ51" s="110">
        <f>COUNTIFS(시험요청!$A:$A,Graph!AZ$44,시험요청!$AQ:$AQ,Graph!$AC51,시험요청!$EW:$EW,"0")</f>
        <v>0</v>
      </c>
      <c r="BA51" s="110">
        <f>COUNTIFS(시험요청!$A:$A,Graph!BA$44,시험요청!$AQ:$AQ,Graph!$AC51,시험요청!$EW:$EW,"0")</f>
        <v>0</v>
      </c>
      <c r="BB51" s="110">
        <f>COUNTIFS(시험요청!$A:$A,Graph!BB$44,시험요청!$AQ:$AQ,Graph!$AC51,시험요청!$EW:$EW,"0")</f>
        <v>0</v>
      </c>
      <c r="BC51" s="110">
        <f>COUNTIFS(시험요청!$A:$A,Graph!BC$44,시험요청!$AQ:$AQ,Graph!$AC51,시험요청!$EW:$EW,"0")</f>
        <v>0</v>
      </c>
      <c r="BD51" s="110">
        <f>COUNTIFS(시험요청!$A:$A,Graph!BD$44,시험요청!$AQ:$AQ,Graph!$AC51,시험요청!$EW:$EW,"0")</f>
        <v>0</v>
      </c>
      <c r="BE51" s="110">
        <f>COUNTIFS(시험요청!$A:$A,Graph!BE$44,시험요청!$AQ:$AQ,Graph!$AC51,시험요청!$EW:$EW,"0")</f>
        <v>0</v>
      </c>
      <c r="BF51" s="110">
        <f>COUNTIFS(시험요청!$A:$A,Graph!BF$44,시험요청!$AQ:$AQ,Graph!$AC51,시험요청!$EW:$EW,"0")</f>
        <v>0</v>
      </c>
      <c r="BG51" s="110">
        <f>COUNTIFS(시험요청!$A:$A,Graph!BG$44,시험요청!$AQ:$AQ,Graph!$AC51,시험요청!$EW:$EW,"0")</f>
        <v>0</v>
      </c>
      <c r="BH51" s="110">
        <f>COUNTIFS(시험요청!$A:$A,Graph!BH$44,시험요청!$AQ:$AQ,Graph!$AC51,시험요청!$EW:$EW,"0")</f>
        <v>0</v>
      </c>
      <c r="BI51" s="110">
        <f>COUNTIFS(시험요청!$A:$A,Graph!BI$44,시험요청!$AQ:$AQ,Graph!$AC51,시험요청!$EW:$EW,"0")</f>
        <v>0</v>
      </c>
      <c r="BJ51" s="110">
        <f>COUNTIFS(시험요청!$A:$A,Graph!BJ$44,시험요청!$AQ:$AQ,Graph!$AC51,시험요청!$EW:$EW,"0")</f>
        <v>0</v>
      </c>
      <c r="BK51" s="110">
        <f>COUNTIFS(시험요청!$A:$A,Graph!BK$44,시험요청!$AQ:$AQ,Graph!$AC51,시험요청!$EW:$EW,"0")</f>
        <v>0</v>
      </c>
      <c r="BL51" s="110">
        <f>COUNTIFS(시험요청!$A:$A,Graph!BL$44,시험요청!$AQ:$AQ,Graph!$AC51,시험요청!$EW:$EW,"0")</f>
        <v>0</v>
      </c>
      <c r="BM51" s="110">
        <f>COUNTIFS(시험요청!$A:$A,Graph!BM$44,시험요청!$AQ:$AQ,Graph!$AC51,시험요청!$EW:$EW,"0")</f>
        <v>0</v>
      </c>
      <c r="BN51" s="110">
        <f>COUNTIFS(시험요청!$A:$A,Graph!BN$44,시험요청!$AQ:$AQ,Graph!$AC51,시험요청!$EW:$EW,"0")</f>
        <v>0</v>
      </c>
      <c r="BO51" s="110">
        <f>COUNTIFS(시험요청!$A:$A,Graph!BO$44,시험요청!$AQ:$AQ,Graph!$AC51,시험요청!$EW:$EW,"0")</f>
        <v>0</v>
      </c>
      <c r="BP51" s="110">
        <f>COUNTIFS(시험요청!$A:$A,Graph!BP$44,시험요청!$AQ:$AQ,Graph!$AC51,시험요청!$EW:$EW,"0")</f>
        <v>0</v>
      </c>
      <c r="BQ51" s="110">
        <f>COUNTIFS(시험요청!$A:$A,Graph!BQ$44,시험요청!$AQ:$AQ,Graph!$AC51,시험요청!$EW:$EW,"0")</f>
        <v>0</v>
      </c>
      <c r="BR51" s="110">
        <f>COUNTIFS(시험요청!$A:$A,Graph!BR$44,시험요청!$AQ:$AQ,Graph!$AC51,시험요청!$EW:$EW,"0")</f>
        <v>0</v>
      </c>
      <c r="BS51" s="110">
        <f>COUNTIFS(시험요청!$A:$A,Graph!BS$44,시험요청!$AQ:$AQ,Graph!$AC51,시험요청!$EW:$EW,"0")</f>
        <v>0</v>
      </c>
      <c r="BT51" s="110">
        <f>COUNTIFS(시험요청!$A:$A,Graph!BT$44,시험요청!$AQ:$AQ,Graph!$AC51,시험요청!$EW:$EW,"0")</f>
        <v>0</v>
      </c>
      <c r="BU51" s="110">
        <f>COUNTIFS(시험요청!$A:$A,Graph!BU$44,시험요청!$AQ:$AQ,Graph!$AC51,시험요청!$EW:$EW,"0")</f>
        <v>0</v>
      </c>
      <c r="BV51" s="110">
        <f>COUNTIFS(시험요청!$A:$A,Graph!BV$44,시험요청!$AQ:$AQ,Graph!$AC51,시험요청!$EW:$EW,"0")</f>
        <v>0</v>
      </c>
      <c r="BW51" s="110">
        <f>COUNTIFS(시험요청!$A:$A,Graph!BW$44,시험요청!$AQ:$AQ,Graph!$AC51,시험요청!$EW:$EW,"0")</f>
        <v>0</v>
      </c>
      <c r="BX51" s="110">
        <f>COUNTIFS(시험요청!$A:$A,Graph!BX$44,시험요청!$AQ:$AQ,Graph!$AC51,시험요청!$EW:$EW,"0")</f>
        <v>0</v>
      </c>
      <c r="BY51" s="110">
        <f>COUNTIFS(시험요청!$A:$A,Graph!BY$44,시험요청!$AQ:$AQ,Graph!$AC51,시험요청!$EW:$EW,"0")</f>
        <v>0</v>
      </c>
      <c r="BZ51" s="110">
        <f>COUNTIFS(시험요청!$A:$A,Graph!BZ$44,시험요청!$AQ:$AQ,Graph!$AC51,시험요청!$EW:$EW,"0")</f>
        <v>0</v>
      </c>
      <c r="CA51" s="110">
        <f>COUNTIFS(시험요청!$A:$A,Graph!CA$44,시험요청!$AQ:$AQ,Graph!$AC51,시험요청!$EW:$EW,"0")</f>
        <v>0</v>
      </c>
      <c r="CB51" s="110">
        <f>COUNTIFS(시험요청!$A:$A,Graph!CB$44,시험요청!$AQ:$AQ,Graph!$AC51,시험요청!$EW:$EW,"0")</f>
        <v>0</v>
      </c>
      <c r="CC51" s="110">
        <f>COUNTIFS(시험요청!$A:$A,Graph!CC$44,시험요청!$AQ:$AQ,Graph!$AC51,시험요청!$EW:$EW,"0")</f>
        <v>0</v>
      </c>
      <c r="CD51" s="110">
        <f>COUNTIFS(시험요청!$A:$A,Graph!CD$44,시험요청!$AQ:$AQ,Graph!$AC51,시험요청!$EW:$EW,"0")</f>
        <v>0</v>
      </c>
    </row>
    <row r="52" spans="12:82">
      <c r="X52" s="237" t="s">
        <v>569</v>
      </c>
      <c r="Y52" s="238"/>
      <c r="Z52" s="239">
        <f>IFERROR(HLOOKUP($O$44,$AE$29:$CD$40,2,FALSE),"")+IFERROR(HLOOKUP($O$44,$AE$29:$CD$40,3,FALSE),"")+IFERROR(HLOOKUP($O$44,$AE$29:$CD$40,4,FALSE),"")+IFERROR(HLOOKUP($O$44,$AE$29:$CD$40,5,FALSE),"")</f>
        <v>3</v>
      </c>
      <c r="AB52" s="1459">
        <f>SUM(AD52:AD53)/SUM(AD45:AD55)</f>
        <v>6.7924528301886791E-2</v>
      </c>
      <c r="AC52" s="210" t="s">
        <v>552</v>
      </c>
      <c r="AD52" s="127">
        <f t="shared" si="11"/>
        <v>1</v>
      </c>
      <c r="AE52" s="122">
        <f>COUNTIFS(시험요청!$A:$A,Graph!AE$44,시험요청!$AQ:$AQ,Graph!$AC52,시험요청!$EW:$EW,"0")</f>
        <v>0</v>
      </c>
      <c r="AF52" s="110">
        <f>COUNTIFS(시험요청!$A:$A,Graph!AF$44,시험요청!$AQ:$AQ,Graph!$AC52,시험요청!$EW:$EW,"0")</f>
        <v>0</v>
      </c>
      <c r="AG52" s="110">
        <f>COUNTIFS(시험요청!$A:$A,Graph!AG$44,시험요청!$AQ:$AQ,Graph!$AC52,시험요청!$EW:$EW,"0")</f>
        <v>0</v>
      </c>
      <c r="AH52" s="110">
        <f>COUNTIFS(시험요청!$A:$A,Graph!AH$44,시험요청!$AQ:$AQ,Graph!$AC52,시험요청!$EW:$EW,"0")</f>
        <v>0</v>
      </c>
      <c r="AI52" s="110">
        <f>COUNTIFS(시험요청!$A:$A,Graph!AI$44,시험요청!$AQ:$AQ,Graph!$AC52,시험요청!$EW:$EW,"0")</f>
        <v>0</v>
      </c>
      <c r="AJ52" s="110">
        <f>COUNTIFS(시험요청!$A:$A,Graph!AJ$44,시험요청!$AQ:$AQ,Graph!$AC52,시험요청!$EW:$EW,"0")</f>
        <v>0</v>
      </c>
      <c r="AK52" s="110">
        <f>COUNTIFS(시험요청!$A:$A,Graph!AK$44,시험요청!$AQ:$AQ,Graph!$AC52,시험요청!$EW:$EW,"0")</f>
        <v>0</v>
      </c>
      <c r="AL52" s="110">
        <f>COUNTIFS(시험요청!$A:$A,Graph!AL$44,시험요청!$AQ:$AQ,Graph!$AC52,시험요청!$EW:$EW,"0")</f>
        <v>0</v>
      </c>
      <c r="AM52" s="110">
        <f>COUNTIFS(시험요청!$A:$A,Graph!AM$44,시험요청!$AQ:$AQ,Graph!$AC52,시험요청!$EW:$EW,"0")</f>
        <v>0</v>
      </c>
      <c r="AN52" s="110">
        <f>COUNTIFS(시험요청!$A:$A,Graph!AN$44,시험요청!$AQ:$AQ,Graph!$AC52,시험요청!$EW:$EW,"0")</f>
        <v>0</v>
      </c>
      <c r="AO52" s="110">
        <f>COUNTIFS(시험요청!$A:$A,Graph!AO$44,시험요청!$AQ:$AQ,Graph!$AC52,시험요청!$EW:$EW,"0")</f>
        <v>0</v>
      </c>
      <c r="AP52" s="110">
        <f>COUNTIFS(시험요청!$A:$A,Graph!AP$44,시험요청!$AQ:$AQ,Graph!$AC52,시험요청!$EW:$EW,"0")</f>
        <v>0</v>
      </c>
      <c r="AQ52" s="110">
        <f>COUNTIFS(시험요청!$A:$A,Graph!AQ$44,시험요청!$AQ:$AQ,Graph!$AC52,시험요청!$EW:$EW,"0")</f>
        <v>1</v>
      </c>
      <c r="AR52" s="110">
        <f>COUNTIFS(시험요청!$A:$A,Graph!AR$44,시험요청!$AQ:$AQ,Graph!$AC52,시험요청!$EW:$EW,"0")</f>
        <v>0</v>
      </c>
      <c r="AS52" s="110">
        <f>COUNTIFS(시험요청!$A:$A,Graph!AS$44,시험요청!$AQ:$AQ,Graph!$AC52,시험요청!$EW:$EW,"0")</f>
        <v>0</v>
      </c>
      <c r="AT52" s="110">
        <f>COUNTIFS(시험요청!$A:$A,Graph!AT$44,시험요청!$AQ:$AQ,Graph!$AC52,시험요청!$EW:$EW,"0")</f>
        <v>0</v>
      </c>
      <c r="AU52" s="110">
        <f>COUNTIFS(시험요청!$A:$A,Graph!AU$44,시험요청!$AQ:$AQ,Graph!$AC52,시험요청!$EW:$EW,"0")</f>
        <v>0</v>
      </c>
      <c r="AV52" s="110">
        <f>COUNTIFS(시험요청!$A:$A,Graph!AV$44,시험요청!$AQ:$AQ,Graph!$AC52,시험요청!$EW:$EW,"0")</f>
        <v>0</v>
      </c>
      <c r="AW52" s="110">
        <f>COUNTIFS(시험요청!$A:$A,Graph!AW$44,시험요청!$AQ:$AQ,Graph!$AC52,시험요청!$EW:$EW,"0")</f>
        <v>0</v>
      </c>
      <c r="AX52" s="110">
        <f>COUNTIFS(시험요청!$A:$A,Graph!AX$44,시험요청!$AQ:$AQ,Graph!$AC52,시험요청!$EW:$EW,"0")</f>
        <v>0</v>
      </c>
      <c r="AY52" s="110">
        <f>COUNTIFS(시험요청!$A:$A,Graph!AY$44,시험요청!$AQ:$AQ,Graph!$AC52,시험요청!$EW:$EW,"0")</f>
        <v>0</v>
      </c>
      <c r="AZ52" s="110">
        <f>COUNTIFS(시험요청!$A:$A,Graph!AZ$44,시험요청!$AQ:$AQ,Graph!$AC52,시험요청!$EW:$EW,"0")</f>
        <v>0</v>
      </c>
      <c r="BA52" s="110">
        <f>COUNTIFS(시험요청!$A:$A,Graph!BA$44,시험요청!$AQ:$AQ,Graph!$AC52,시험요청!$EW:$EW,"0")</f>
        <v>0</v>
      </c>
      <c r="BB52" s="110">
        <f>COUNTIFS(시험요청!$A:$A,Graph!BB$44,시험요청!$AQ:$AQ,Graph!$AC52,시험요청!$EW:$EW,"0")</f>
        <v>0</v>
      </c>
      <c r="BC52" s="110">
        <f>COUNTIFS(시험요청!$A:$A,Graph!BC$44,시험요청!$AQ:$AQ,Graph!$AC52,시험요청!$EW:$EW,"0")</f>
        <v>0</v>
      </c>
      <c r="BD52" s="110">
        <f>COUNTIFS(시험요청!$A:$A,Graph!BD$44,시험요청!$AQ:$AQ,Graph!$AC52,시험요청!$EW:$EW,"0")</f>
        <v>0</v>
      </c>
      <c r="BE52" s="110">
        <f>COUNTIFS(시험요청!$A:$A,Graph!BE$44,시험요청!$AQ:$AQ,Graph!$AC52,시험요청!$EW:$EW,"0")</f>
        <v>0</v>
      </c>
      <c r="BF52" s="110">
        <f>COUNTIFS(시험요청!$A:$A,Graph!BF$44,시험요청!$AQ:$AQ,Graph!$AC52,시험요청!$EW:$EW,"0")</f>
        <v>0</v>
      </c>
      <c r="BG52" s="110">
        <f>COUNTIFS(시험요청!$A:$A,Graph!BG$44,시험요청!$AQ:$AQ,Graph!$AC52,시험요청!$EW:$EW,"0")</f>
        <v>0</v>
      </c>
      <c r="BH52" s="110">
        <f>COUNTIFS(시험요청!$A:$A,Graph!BH$44,시험요청!$AQ:$AQ,Graph!$AC52,시험요청!$EW:$EW,"0")</f>
        <v>0</v>
      </c>
      <c r="BI52" s="110">
        <f>COUNTIFS(시험요청!$A:$A,Graph!BI$44,시험요청!$AQ:$AQ,Graph!$AC52,시험요청!$EW:$EW,"0")</f>
        <v>0</v>
      </c>
      <c r="BJ52" s="110">
        <f>COUNTIFS(시험요청!$A:$A,Graph!BJ$44,시험요청!$AQ:$AQ,Graph!$AC52,시험요청!$EW:$EW,"0")</f>
        <v>0</v>
      </c>
      <c r="BK52" s="110">
        <f>COUNTIFS(시험요청!$A:$A,Graph!BK$44,시험요청!$AQ:$AQ,Graph!$AC52,시험요청!$EW:$EW,"0")</f>
        <v>0</v>
      </c>
      <c r="BL52" s="110">
        <f>COUNTIFS(시험요청!$A:$A,Graph!BL$44,시험요청!$AQ:$AQ,Graph!$AC52,시험요청!$EW:$EW,"0")</f>
        <v>0</v>
      </c>
      <c r="BM52" s="110">
        <f>COUNTIFS(시험요청!$A:$A,Graph!BM$44,시험요청!$AQ:$AQ,Graph!$AC52,시험요청!$EW:$EW,"0")</f>
        <v>0</v>
      </c>
      <c r="BN52" s="110">
        <f>COUNTIFS(시험요청!$A:$A,Graph!BN$44,시험요청!$AQ:$AQ,Graph!$AC52,시험요청!$EW:$EW,"0")</f>
        <v>0</v>
      </c>
      <c r="BO52" s="110">
        <f>COUNTIFS(시험요청!$A:$A,Graph!BO$44,시험요청!$AQ:$AQ,Graph!$AC52,시험요청!$EW:$EW,"0")</f>
        <v>0</v>
      </c>
      <c r="BP52" s="110">
        <f>COUNTIFS(시험요청!$A:$A,Graph!BP$44,시험요청!$AQ:$AQ,Graph!$AC52,시험요청!$EW:$EW,"0")</f>
        <v>0</v>
      </c>
      <c r="BQ52" s="110">
        <f>COUNTIFS(시험요청!$A:$A,Graph!BQ$44,시험요청!$AQ:$AQ,Graph!$AC52,시험요청!$EW:$EW,"0")</f>
        <v>0</v>
      </c>
      <c r="BR52" s="110">
        <f>COUNTIFS(시험요청!$A:$A,Graph!BR$44,시험요청!$AQ:$AQ,Graph!$AC52,시험요청!$EW:$EW,"0")</f>
        <v>0</v>
      </c>
      <c r="BS52" s="110">
        <f>COUNTIFS(시험요청!$A:$A,Graph!BS$44,시험요청!$AQ:$AQ,Graph!$AC52,시험요청!$EW:$EW,"0")</f>
        <v>0</v>
      </c>
      <c r="BT52" s="110">
        <f>COUNTIFS(시험요청!$A:$A,Graph!BT$44,시험요청!$AQ:$AQ,Graph!$AC52,시험요청!$EW:$EW,"0")</f>
        <v>0</v>
      </c>
      <c r="BU52" s="110">
        <f>COUNTIFS(시험요청!$A:$A,Graph!BU$44,시험요청!$AQ:$AQ,Graph!$AC52,시험요청!$EW:$EW,"0")</f>
        <v>0</v>
      </c>
      <c r="BV52" s="110">
        <f>COUNTIFS(시험요청!$A:$A,Graph!BV$44,시험요청!$AQ:$AQ,Graph!$AC52,시험요청!$EW:$EW,"0")</f>
        <v>0</v>
      </c>
      <c r="BW52" s="110">
        <f>COUNTIFS(시험요청!$A:$A,Graph!BW$44,시험요청!$AQ:$AQ,Graph!$AC52,시험요청!$EW:$EW,"0")</f>
        <v>0</v>
      </c>
      <c r="BX52" s="110">
        <f>COUNTIFS(시험요청!$A:$A,Graph!BX$44,시험요청!$AQ:$AQ,Graph!$AC52,시험요청!$EW:$EW,"0")</f>
        <v>0</v>
      </c>
      <c r="BY52" s="110">
        <f>COUNTIFS(시험요청!$A:$A,Graph!BY$44,시험요청!$AQ:$AQ,Graph!$AC52,시험요청!$EW:$EW,"0")</f>
        <v>0</v>
      </c>
      <c r="BZ52" s="110">
        <f>COUNTIFS(시험요청!$A:$A,Graph!BZ$44,시험요청!$AQ:$AQ,Graph!$AC52,시험요청!$EW:$EW,"0")</f>
        <v>0</v>
      </c>
      <c r="CA52" s="110">
        <f>COUNTIFS(시험요청!$A:$A,Graph!CA$44,시험요청!$AQ:$AQ,Graph!$AC52,시험요청!$EW:$EW,"0")</f>
        <v>0</v>
      </c>
      <c r="CB52" s="110">
        <f>COUNTIFS(시험요청!$A:$A,Graph!CB$44,시험요청!$AQ:$AQ,Graph!$AC52,시험요청!$EW:$EW,"0")</f>
        <v>0</v>
      </c>
      <c r="CC52" s="110">
        <f>COUNTIFS(시험요청!$A:$A,Graph!CC$44,시험요청!$AQ:$AQ,Graph!$AC52,시험요청!$EW:$EW,"0")</f>
        <v>0</v>
      </c>
      <c r="CD52" s="110">
        <f>COUNTIFS(시험요청!$A:$A,Graph!CD$44,시험요청!$AQ:$AQ,Graph!$AC52,시험요청!$EW:$EW,"0")</f>
        <v>0</v>
      </c>
    </row>
    <row r="53" spans="12:82">
      <c r="X53" s="237" t="s">
        <v>566</v>
      </c>
      <c r="Y53" s="238"/>
      <c r="Z53" s="239">
        <f>IFERROR(HLOOKUP($O$44,$AE$29:$CD$40,6,FALSE),"")</f>
        <v>2</v>
      </c>
      <c r="AB53" s="1459"/>
      <c r="AC53" s="210" t="s">
        <v>547</v>
      </c>
      <c r="AD53" s="127">
        <f t="shared" si="11"/>
        <v>17</v>
      </c>
      <c r="AE53" s="122">
        <f>COUNTIFS(시험요청!$A:$A,Graph!AE$44,시험요청!$AQ:$AQ,Graph!$AC53,시험요청!$EW:$EW,"0")</f>
        <v>0</v>
      </c>
      <c r="AF53" s="110">
        <f>COUNTIFS(시험요청!$A:$A,Graph!AF$44,시험요청!$AQ:$AQ,Graph!$AC53,시험요청!$EW:$EW,"0")</f>
        <v>0</v>
      </c>
      <c r="AG53" s="110">
        <f>COUNTIFS(시험요청!$A:$A,Graph!AG$44,시험요청!$AQ:$AQ,Graph!$AC53,시험요청!$EW:$EW,"0")</f>
        <v>0</v>
      </c>
      <c r="AH53" s="110">
        <f>COUNTIFS(시험요청!$A:$A,Graph!AH$44,시험요청!$AQ:$AQ,Graph!$AC53,시험요청!$EW:$EW,"0")</f>
        <v>3</v>
      </c>
      <c r="AI53" s="110">
        <f>COUNTIFS(시험요청!$A:$A,Graph!AI$44,시험요청!$AQ:$AQ,Graph!$AC53,시험요청!$EW:$EW,"0")</f>
        <v>0</v>
      </c>
      <c r="AJ53" s="110">
        <f>COUNTIFS(시험요청!$A:$A,Graph!AJ$44,시험요청!$AQ:$AQ,Graph!$AC53,시험요청!$EW:$EW,"0")</f>
        <v>0</v>
      </c>
      <c r="AK53" s="110">
        <f>COUNTIFS(시험요청!$A:$A,Graph!AK$44,시험요청!$AQ:$AQ,Graph!$AC53,시험요청!$EW:$EW,"0")</f>
        <v>0</v>
      </c>
      <c r="AL53" s="110">
        <f>COUNTIFS(시험요청!$A:$A,Graph!AL$44,시험요청!$AQ:$AQ,Graph!$AC53,시험요청!$EW:$EW,"0")</f>
        <v>0</v>
      </c>
      <c r="AM53" s="110">
        <f>COUNTIFS(시험요청!$A:$A,Graph!AM$44,시험요청!$AQ:$AQ,Graph!$AC53,시험요청!$EW:$EW,"0")</f>
        <v>3</v>
      </c>
      <c r="AN53" s="110">
        <f>COUNTIFS(시험요청!$A:$A,Graph!AN$44,시험요청!$AQ:$AQ,Graph!$AC53,시험요청!$EW:$EW,"0")</f>
        <v>0</v>
      </c>
      <c r="AO53" s="110">
        <f>COUNTIFS(시험요청!$A:$A,Graph!AO$44,시험요청!$AQ:$AQ,Graph!$AC53,시험요청!$EW:$EW,"0")</f>
        <v>0</v>
      </c>
      <c r="AP53" s="110">
        <f>COUNTIFS(시험요청!$A:$A,Graph!AP$44,시험요청!$AQ:$AQ,Graph!$AC53,시험요청!$EW:$EW,"0")</f>
        <v>2</v>
      </c>
      <c r="AQ53" s="110">
        <f>COUNTIFS(시험요청!$A:$A,Graph!AQ$44,시험요청!$AQ:$AQ,Graph!$AC53,시험요청!$EW:$EW,"0")</f>
        <v>0</v>
      </c>
      <c r="AR53" s="110">
        <f>COUNTIFS(시험요청!$A:$A,Graph!AR$44,시험요청!$AQ:$AQ,Graph!$AC53,시험요청!$EW:$EW,"0")</f>
        <v>0</v>
      </c>
      <c r="AS53" s="110">
        <f>COUNTIFS(시험요청!$A:$A,Graph!AS$44,시험요청!$AQ:$AQ,Graph!$AC53,시험요청!$EW:$EW,"0")</f>
        <v>0</v>
      </c>
      <c r="AT53" s="110">
        <f>COUNTIFS(시험요청!$A:$A,Graph!AT$44,시험요청!$AQ:$AQ,Graph!$AC53,시험요청!$EW:$EW,"0")</f>
        <v>1</v>
      </c>
      <c r="AU53" s="110">
        <f>COUNTIFS(시험요청!$A:$A,Graph!AU$44,시험요청!$AQ:$AQ,Graph!$AC53,시험요청!$EW:$EW,"0")</f>
        <v>2</v>
      </c>
      <c r="AV53" s="110">
        <f>COUNTIFS(시험요청!$A:$A,Graph!AV$44,시험요청!$AQ:$AQ,Graph!$AC53,시험요청!$EW:$EW,"0")</f>
        <v>2</v>
      </c>
      <c r="AW53" s="110">
        <f>COUNTIFS(시험요청!$A:$A,Graph!AW$44,시험요청!$AQ:$AQ,Graph!$AC53,시험요청!$EW:$EW,"0")</f>
        <v>0</v>
      </c>
      <c r="AX53" s="110">
        <f>COUNTIFS(시험요청!$A:$A,Graph!AX$44,시험요청!$AQ:$AQ,Graph!$AC53,시험요청!$EW:$EW,"0")</f>
        <v>4</v>
      </c>
      <c r="AY53" s="110">
        <f>COUNTIFS(시험요청!$A:$A,Graph!AY$44,시험요청!$AQ:$AQ,Graph!$AC53,시험요청!$EW:$EW,"0")</f>
        <v>0</v>
      </c>
      <c r="AZ53" s="110">
        <f>COUNTIFS(시험요청!$A:$A,Graph!AZ$44,시험요청!$AQ:$AQ,Graph!$AC53,시험요청!$EW:$EW,"0")</f>
        <v>0</v>
      </c>
      <c r="BA53" s="110">
        <f>COUNTIFS(시험요청!$A:$A,Graph!BA$44,시험요청!$AQ:$AQ,Graph!$AC53,시험요청!$EW:$EW,"0")</f>
        <v>0</v>
      </c>
      <c r="BB53" s="110">
        <f>COUNTIFS(시험요청!$A:$A,Graph!BB$44,시험요청!$AQ:$AQ,Graph!$AC53,시험요청!$EW:$EW,"0")</f>
        <v>0</v>
      </c>
      <c r="BC53" s="110">
        <f>COUNTIFS(시험요청!$A:$A,Graph!BC$44,시험요청!$AQ:$AQ,Graph!$AC53,시험요청!$EW:$EW,"0")</f>
        <v>0</v>
      </c>
      <c r="BD53" s="110">
        <f>COUNTIFS(시험요청!$A:$A,Graph!BD$44,시험요청!$AQ:$AQ,Graph!$AC53,시험요청!$EW:$EW,"0")</f>
        <v>0</v>
      </c>
      <c r="BE53" s="110">
        <f>COUNTIFS(시험요청!$A:$A,Graph!BE$44,시험요청!$AQ:$AQ,Graph!$AC53,시험요청!$EW:$EW,"0")</f>
        <v>0</v>
      </c>
      <c r="BF53" s="110">
        <f>COUNTIFS(시험요청!$A:$A,Graph!BF$44,시험요청!$AQ:$AQ,Graph!$AC53,시험요청!$EW:$EW,"0")</f>
        <v>0</v>
      </c>
      <c r="BG53" s="110">
        <f>COUNTIFS(시험요청!$A:$A,Graph!BG$44,시험요청!$AQ:$AQ,Graph!$AC53,시험요청!$EW:$EW,"0")</f>
        <v>0</v>
      </c>
      <c r="BH53" s="110">
        <f>COUNTIFS(시험요청!$A:$A,Graph!BH$44,시험요청!$AQ:$AQ,Graph!$AC53,시험요청!$EW:$EW,"0")</f>
        <v>0</v>
      </c>
      <c r="BI53" s="110">
        <f>COUNTIFS(시험요청!$A:$A,Graph!BI$44,시험요청!$AQ:$AQ,Graph!$AC53,시험요청!$EW:$EW,"0")</f>
        <v>0</v>
      </c>
      <c r="BJ53" s="110">
        <f>COUNTIFS(시험요청!$A:$A,Graph!BJ$44,시험요청!$AQ:$AQ,Graph!$AC53,시험요청!$EW:$EW,"0")</f>
        <v>0</v>
      </c>
      <c r="BK53" s="110">
        <f>COUNTIFS(시험요청!$A:$A,Graph!BK$44,시험요청!$AQ:$AQ,Graph!$AC53,시험요청!$EW:$EW,"0")</f>
        <v>0</v>
      </c>
      <c r="BL53" s="110">
        <f>COUNTIFS(시험요청!$A:$A,Graph!BL$44,시험요청!$AQ:$AQ,Graph!$AC53,시험요청!$EW:$EW,"0")</f>
        <v>0</v>
      </c>
      <c r="BM53" s="110">
        <f>COUNTIFS(시험요청!$A:$A,Graph!BM$44,시험요청!$AQ:$AQ,Graph!$AC53,시험요청!$EW:$EW,"0")</f>
        <v>0</v>
      </c>
      <c r="BN53" s="110">
        <f>COUNTIFS(시험요청!$A:$A,Graph!BN$44,시험요청!$AQ:$AQ,Graph!$AC53,시험요청!$EW:$EW,"0")</f>
        <v>0</v>
      </c>
      <c r="BO53" s="110">
        <f>COUNTIFS(시험요청!$A:$A,Graph!BO$44,시험요청!$AQ:$AQ,Graph!$AC53,시험요청!$EW:$EW,"0")</f>
        <v>0</v>
      </c>
      <c r="BP53" s="110">
        <f>COUNTIFS(시험요청!$A:$A,Graph!BP$44,시험요청!$AQ:$AQ,Graph!$AC53,시험요청!$EW:$EW,"0")</f>
        <v>0</v>
      </c>
      <c r="BQ53" s="110">
        <f>COUNTIFS(시험요청!$A:$A,Graph!BQ$44,시험요청!$AQ:$AQ,Graph!$AC53,시험요청!$EW:$EW,"0")</f>
        <v>0</v>
      </c>
      <c r="BR53" s="110">
        <f>COUNTIFS(시험요청!$A:$A,Graph!BR$44,시험요청!$AQ:$AQ,Graph!$AC53,시험요청!$EW:$EW,"0")</f>
        <v>0</v>
      </c>
      <c r="BS53" s="110">
        <f>COUNTIFS(시험요청!$A:$A,Graph!BS$44,시험요청!$AQ:$AQ,Graph!$AC53,시험요청!$EW:$EW,"0")</f>
        <v>0</v>
      </c>
      <c r="BT53" s="110">
        <f>COUNTIFS(시험요청!$A:$A,Graph!BT$44,시험요청!$AQ:$AQ,Graph!$AC53,시험요청!$EW:$EW,"0")</f>
        <v>0</v>
      </c>
      <c r="BU53" s="110">
        <f>COUNTIFS(시험요청!$A:$A,Graph!BU$44,시험요청!$AQ:$AQ,Graph!$AC53,시험요청!$EW:$EW,"0")</f>
        <v>0</v>
      </c>
      <c r="BV53" s="110">
        <f>COUNTIFS(시험요청!$A:$A,Graph!BV$44,시험요청!$AQ:$AQ,Graph!$AC53,시험요청!$EW:$EW,"0")</f>
        <v>0</v>
      </c>
      <c r="BW53" s="110">
        <f>COUNTIFS(시험요청!$A:$A,Graph!BW$44,시험요청!$AQ:$AQ,Graph!$AC53,시험요청!$EW:$EW,"0")</f>
        <v>0</v>
      </c>
      <c r="BX53" s="110">
        <f>COUNTIFS(시험요청!$A:$A,Graph!BX$44,시험요청!$AQ:$AQ,Graph!$AC53,시험요청!$EW:$EW,"0")</f>
        <v>0</v>
      </c>
      <c r="BY53" s="110">
        <f>COUNTIFS(시험요청!$A:$A,Graph!BY$44,시험요청!$AQ:$AQ,Graph!$AC53,시험요청!$EW:$EW,"0")</f>
        <v>0</v>
      </c>
      <c r="BZ53" s="110">
        <f>COUNTIFS(시험요청!$A:$A,Graph!BZ$44,시험요청!$AQ:$AQ,Graph!$AC53,시험요청!$EW:$EW,"0")</f>
        <v>0</v>
      </c>
      <c r="CA53" s="110">
        <f>COUNTIFS(시험요청!$A:$A,Graph!CA$44,시험요청!$AQ:$AQ,Graph!$AC53,시험요청!$EW:$EW,"0")</f>
        <v>0</v>
      </c>
      <c r="CB53" s="110">
        <f>COUNTIFS(시험요청!$A:$A,Graph!CB$44,시험요청!$AQ:$AQ,Graph!$AC53,시험요청!$EW:$EW,"0")</f>
        <v>0</v>
      </c>
      <c r="CC53" s="110">
        <f>COUNTIFS(시험요청!$A:$A,Graph!CC$44,시험요청!$AQ:$AQ,Graph!$AC53,시험요청!$EW:$EW,"0")</f>
        <v>0</v>
      </c>
      <c r="CD53" s="110">
        <f>COUNTIFS(시험요청!$A:$A,Graph!CD$44,시험요청!$AQ:$AQ,Graph!$AC53,시험요청!$EW:$EW,"0")</f>
        <v>0</v>
      </c>
    </row>
    <row r="54" spans="12:82">
      <c r="X54" s="237" t="s">
        <v>570</v>
      </c>
      <c r="Y54" s="238"/>
      <c r="Z54" s="239">
        <f>IFERROR(HLOOKUP($O$44,$AE$29:$CD$40,7,FALSE),"")+IFERROR(HLOOKUP($O$44,$AE$29:$CD$40,8,FALSE),"")</f>
        <v>9</v>
      </c>
      <c r="AB54" s="225">
        <f>AD54/SUM(AD45:AD55)</f>
        <v>0.19245283018867926</v>
      </c>
      <c r="AC54" s="211" t="s">
        <v>396</v>
      </c>
      <c r="AD54" s="127">
        <f t="shared" si="11"/>
        <v>51</v>
      </c>
      <c r="AE54" s="122">
        <f>COUNTIFS(시험요청!$A:$A,Graph!AE$44,시험요청!$AQ:$AQ,Graph!$AC54,시험요청!$EW:$EW,"0")</f>
        <v>0</v>
      </c>
      <c r="AF54" s="110">
        <f>COUNTIFS(시험요청!$A:$A,Graph!AF$44,시험요청!$AQ:$AQ,Graph!$AC54,시험요청!$EW:$EW,"0")</f>
        <v>2</v>
      </c>
      <c r="AG54" s="110">
        <f>COUNTIFS(시험요청!$A:$A,Graph!AG$44,시험요청!$AQ:$AQ,Graph!$AC54,시험요청!$EW:$EW,"0")</f>
        <v>0</v>
      </c>
      <c r="AH54" s="110">
        <f>COUNTIFS(시험요청!$A:$A,Graph!AH$44,시험요청!$AQ:$AQ,Graph!$AC54,시험요청!$EW:$EW,"0")</f>
        <v>0</v>
      </c>
      <c r="AI54" s="110">
        <f>COUNTIFS(시험요청!$A:$A,Graph!AI$44,시험요청!$AQ:$AQ,Graph!$AC54,시험요청!$EW:$EW,"0")</f>
        <v>4</v>
      </c>
      <c r="AJ54" s="110">
        <f>COUNTIFS(시험요청!$A:$A,Graph!AJ$44,시험요청!$AQ:$AQ,Graph!$AC54,시험요청!$EW:$EW,"0")</f>
        <v>0</v>
      </c>
      <c r="AK54" s="110">
        <f>COUNTIFS(시험요청!$A:$A,Graph!AK$44,시험요청!$AQ:$AQ,Graph!$AC54,시험요청!$EW:$EW,"0")</f>
        <v>0</v>
      </c>
      <c r="AL54" s="110">
        <f>COUNTIFS(시험요청!$A:$A,Graph!AL$44,시험요청!$AQ:$AQ,Graph!$AC54,시험요청!$EW:$EW,"0")</f>
        <v>0</v>
      </c>
      <c r="AM54" s="110">
        <f>COUNTIFS(시험요청!$A:$A,Graph!AM$44,시험요청!$AQ:$AQ,Graph!$AC54,시험요청!$EW:$EW,"0")</f>
        <v>0</v>
      </c>
      <c r="AN54" s="110">
        <f>COUNTIFS(시험요청!$A:$A,Graph!AN$44,시험요청!$AQ:$AQ,Graph!$AC54,시험요청!$EW:$EW,"0")</f>
        <v>0</v>
      </c>
      <c r="AO54" s="110">
        <f>COUNTIFS(시험요청!$A:$A,Graph!AO$44,시험요청!$AQ:$AQ,Graph!$AC54,시험요청!$EW:$EW,"0")</f>
        <v>10</v>
      </c>
      <c r="AP54" s="110">
        <f>COUNTIFS(시험요청!$A:$A,Graph!AP$44,시험요청!$AQ:$AQ,Graph!$AC54,시험요청!$EW:$EW,"0")</f>
        <v>4</v>
      </c>
      <c r="AQ54" s="110">
        <f>COUNTIFS(시험요청!$A:$A,Graph!AQ$44,시험요청!$AQ:$AQ,Graph!$AC54,시험요청!$EW:$EW,"0")</f>
        <v>7</v>
      </c>
      <c r="AR54" s="110">
        <f>COUNTIFS(시험요청!$A:$A,Graph!AR$44,시험요청!$AQ:$AQ,Graph!$AC54,시험요청!$EW:$EW,"0")</f>
        <v>0</v>
      </c>
      <c r="AS54" s="110">
        <f>COUNTIFS(시험요청!$A:$A,Graph!AS$44,시험요청!$AQ:$AQ,Graph!$AC54,시험요청!$EW:$EW,"0")</f>
        <v>0</v>
      </c>
      <c r="AT54" s="110">
        <f>COUNTIFS(시험요청!$A:$A,Graph!AT$44,시험요청!$AQ:$AQ,Graph!$AC54,시험요청!$EW:$EW,"0")</f>
        <v>6</v>
      </c>
      <c r="AU54" s="110">
        <f>COUNTIFS(시험요청!$A:$A,Graph!AU$44,시험요청!$AQ:$AQ,Graph!$AC54,시험요청!$EW:$EW,"0")</f>
        <v>5</v>
      </c>
      <c r="AV54" s="110">
        <f>COUNTIFS(시험요청!$A:$A,Graph!AV$44,시험요청!$AQ:$AQ,Graph!$AC54,시험요청!$EW:$EW,"0")</f>
        <v>6</v>
      </c>
      <c r="AW54" s="110">
        <f>COUNTIFS(시험요청!$A:$A,Graph!AW$44,시험요청!$AQ:$AQ,Graph!$AC54,시험요청!$EW:$EW,"0")</f>
        <v>0</v>
      </c>
      <c r="AX54" s="110">
        <f>COUNTIFS(시험요청!$A:$A,Graph!AX$44,시험요청!$AQ:$AQ,Graph!$AC54,시험요청!$EW:$EW,"0")</f>
        <v>0</v>
      </c>
      <c r="AY54" s="110">
        <f>COUNTIFS(시험요청!$A:$A,Graph!AY$44,시험요청!$AQ:$AQ,Graph!$AC54,시험요청!$EW:$EW,"0")</f>
        <v>0</v>
      </c>
      <c r="AZ54" s="110">
        <f>COUNTIFS(시험요청!$A:$A,Graph!AZ$44,시험요청!$AQ:$AQ,Graph!$AC54,시험요청!$EW:$EW,"0")</f>
        <v>7</v>
      </c>
      <c r="BA54" s="110">
        <f>COUNTIFS(시험요청!$A:$A,Graph!BA$44,시험요청!$AQ:$AQ,Graph!$AC54,시험요청!$EW:$EW,"0")</f>
        <v>0</v>
      </c>
      <c r="BB54" s="110">
        <f>COUNTIFS(시험요청!$A:$A,Graph!BB$44,시험요청!$AQ:$AQ,Graph!$AC54,시험요청!$EW:$EW,"0")</f>
        <v>0</v>
      </c>
      <c r="BC54" s="110">
        <f>COUNTIFS(시험요청!$A:$A,Graph!BC$44,시험요청!$AQ:$AQ,Graph!$AC54,시험요청!$EW:$EW,"0")</f>
        <v>0</v>
      </c>
      <c r="BD54" s="110">
        <f>COUNTIFS(시험요청!$A:$A,Graph!BD$44,시험요청!$AQ:$AQ,Graph!$AC54,시험요청!$EW:$EW,"0")</f>
        <v>0</v>
      </c>
      <c r="BE54" s="110">
        <f>COUNTIFS(시험요청!$A:$A,Graph!BE$44,시험요청!$AQ:$AQ,Graph!$AC54,시험요청!$EW:$EW,"0")</f>
        <v>0</v>
      </c>
      <c r="BF54" s="110">
        <f>COUNTIFS(시험요청!$A:$A,Graph!BF$44,시험요청!$AQ:$AQ,Graph!$AC54,시험요청!$EW:$EW,"0")</f>
        <v>0</v>
      </c>
      <c r="BG54" s="110">
        <f>COUNTIFS(시험요청!$A:$A,Graph!BG$44,시험요청!$AQ:$AQ,Graph!$AC54,시험요청!$EW:$EW,"0")</f>
        <v>0</v>
      </c>
      <c r="BH54" s="110">
        <f>COUNTIFS(시험요청!$A:$A,Graph!BH$44,시험요청!$AQ:$AQ,Graph!$AC54,시험요청!$EW:$EW,"0")</f>
        <v>0</v>
      </c>
      <c r="BI54" s="110">
        <f>COUNTIFS(시험요청!$A:$A,Graph!BI$44,시험요청!$AQ:$AQ,Graph!$AC54,시험요청!$EW:$EW,"0")</f>
        <v>0</v>
      </c>
      <c r="BJ54" s="110">
        <f>COUNTIFS(시험요청!$A:$A,Graph!BJ$44,시험요청!$AQ:$AQ,Graph!$AC54,시험요청!$EW:$EW,"0")</f>
        <v>0</v>
      </c>
      <c r="BK54" s="110">
        <f>COUNTIFS(시험요청!$A:$A,Graph!BK$44,시험요청!$AQ:$AQ,Graph!$AC54,시험요청!$EW:$EW,"0")</f>
        <v>0</v>
      </c>
      <c r="BL54" s="110">
        <f>COUNTIFS(시험요청!$A:$A,Graph!BL$44,시험요청!$AQ:$AQ,Graph!$AC54,시험요청!$EW:$EW,"0")</f>
        <v>0</v>
      </c>
      <c r="BM54" s="110">
        <f>COUNTIFS(시험요청!$A:$A,Graph!BM$44,시험요청!$AQ:$AQ,Graph!$AC54,시험요청!$EW:$EW,"0")</f>
        <v>0</v>
      </c>
      <c r="BN54" s="110">
        <f>COUNTIFS(시험요청!$A:$A,Graph!BN$44,시험요청!$AQ:$AQ,Graph!$AC54,시험요청!$EW:$EW,"0")</f>
        <v>0</v>
      </c>
      <c r="BO54" s="110">
        <f>COUNTIFS(시험요청!$A:$A,Graph!BO$44,시험요청!$AQ:$AQ,Graph!$AC54,시험요청!$EW:$EW,"0")</f>
        <v>0</v>
      </c>
      <c r="BP54" s="110">
        <f>COUNTIFS(시험요청!$A:$A,Graph!BP$44,시험요청!$AQ:$AQ,Graph!$AC54,시험요청!$EW:$EW,"0")</f>
        <v>0</v>
      </c>
      <c r="BQ54" s="110">
        <f>COUNTIFS(시험요청!$A:$A,Graph!BQ$44,시험요청!$AQ:$AQ,Graph!$AC54,시험요청!$EW:$EW,"0")</f>
        <v>0</v>
      </c>
      <c r="BR54" s="110">
        <f>COUNTIFS(시험요청!$A:$A,Graph!BR$44,시험요청!$AQ:$AQ,Graph!$AC54,시험요청!$EW:$EW,"0")</f>
        <v>0</v>
      </c>
      <c r="BS54" s="110">
        <f>COUNTIFS(시험요청!$A:$A,Graph!BS$44,시험요청!$AQ:$AQ,Graph!$AC54,시험요청!$EW:$EW,"0")</f>
        <v>0</v>
      </c>
      <c r="BT54" s="110">
        <f>COUNTIFS(시험요청!$A:$A,Graph!BT$44,시험요청!$AQ:$AQ,Graph!$AC54,시험요청!$EW:$EW,"0")</f>
        <v>0</v>
      </c>
      <c r="BU54" s="110">
        <f>COUNTIFS(시험요청!$A:$A,Graph!BU$44,시험요청!$AQ:$AQ,Graph!$AC54,시험요청!$EW:$EW,"0")</f>
        <v>0</v>
      </c>
      <c r="BV54" s="110">
        <f>COUNTIFS(시험요청!$A:$A,Graph!BV$44,시험요청!$AQ:$AQ,Graph!$AC54,시험요청!$EW:$EW,"0")</f>
        <v>0</v>
      </c>
      <c r="BW54" s="110">
        <f>COUNTIFS(시험요청!$A:$A,Graph!BW$44,시험요청!$AQ:$AQ,Graph!$AC54,시험요청!$EW:$EW,"0")</f>
        <v>0</v>
      </c>
      <c r="BX54" s="110">
        <f>COUNTIFS(시험요청!$A:$A,Graph!BX$44,시험요청!$AQ:$AQ,Graph!$AC54,시험요청!$EW:$EW,"0")</f>
        <v>0</v>
      </c>
      <c r="BY54" s="110">
        <f>COUNTIFS(시험요청!$A:$A,Graph!BY$44,시험요청!$AQ:$AQ,Graph!$AC54,시험요청!$EW:$EW,"0")</f>
        <v>0</v>
      </c>
      <c r="BZ54" s="110">
        <f>COUNTIFS(시험요청!$A:$A,Graph!BZ$44,시험요청!$AQ:$AQ,Graph!$AC54,시험요청!$EW:$EW,"0")</f>
        <v>0</v>
      </c>
      <c r="CA54" s="110">
        <f>COUNTIFS(시험요청!$A:$A,Graph!CA$44,시험요청!$AQ:$AQ,Graph!$AC54,시험요청!$EW:$EW,"0")</f>
        <v>0</v>
      </c>
      <c r="CB54" s="110">
        <f>COUNTIFS(시험요청!$A:$A,Graph!CB$44,시험요청!$AQ:$AQ,Graph!$AC54,시험요청!$EW:$EW,"0")</f>
        <v>0</v>
      </c>
      <c r="CC54" s="110">
        <f>COUNTIFS(시험요청!$A:$A,Graph!CC$44,시험요청!$AQ:$AQ,Graph!$AC54,시험요청!$EW:$EW,"0")</f>
        <v>0</v>
      </c>
      <c r="CD54" s="110">
        <f>COUNTIFS(시험요청!$A:$A,Graph!CD$44,시험요청!$AQ:$AQ,Graph!$AC54,시험요청!$EW:$EW,"0")</f>
        <v>0</v>
      </c>
    </row>
    <row r="55" spans="12:82">
      <c r="X55" s="237" t="s">
        <v>571</v>
      </c>
      <c r="Y55" s="238"/>
      <c r="Z55" s="239">
        <f>IFERROR(HLOOKUP($O$44,$AE$29:$CD$40,9,FALSE),"")+IFERROR(HLOOKUP($O$44,$AE$29:$CD$40,10,FALSE),"")</f>
        <v>0</v>
      </c>
      <c r="AB55" s="224">
        <f>AD55/SUM(AD45:AD55)</f>
        <v>0</v>
      </c>
      <c r="AC55" s="221" t="s">
        <v>358</v>
      </c>
      <c r="AD55" s="127">
        <f t="shared" si="11"/>
        <v>0</v>
      </c>
      <c r="AE55" s="122">
        <f>TBR!D2</f>
        <v>0</v>
      </c>
      <c r="AF55" s="122">
        <f>TBR!E2</f>
        <v>0</v>
      </c>
      <c r="AG55" s="122">
        <f>TBR!F2</f>
        <v>0</v>
      </c>
      <c r="AH55" s="122">
        <f>TBR!G2</f>
        <v>0</v>
      </c>
      <c r="AI55" s="122">
        <f>TBR!H2</f>
        <v>0</v>
      </c>
      <c r="AJ55" s="122">
        <f>TBR!I2</f>
        <v>0</v>
      </c>
      <c r="AK55" s="122">
        <f>TBR!J2</f>
        <v>0</v>
      </c>
      <c r="AL55" s="122">
        <f>TBR!K2</f>
        <v>0</v>
      </c>
      <c r="AM55" s="122">
        <f>TBR!L2</f>
        <v>0</v>
      </c>
      <c r="AN55" s="122">
        <f>TBR!M2</f>
        <v>0</v>
      </c>
      <c r="AO55" s="122">
        <f>TBR!N2</f>
        <v>0</v>
      </c>
      <c r="AP55" s="122">
        <f>TBR!O2</f>
        <v>0</v>
      </c>
      <c r="AQ55" s="122">
        <f>TBR!P2</f>
        <v>0</v>
      </c>
      <c r="AR55" s="122">
        <f>TBR!Q2</f>
        <v>0</v>
      </c>
      <c r="AS55" s="122">
        <f>TBR!R2</f>
        <v>0</v>
      </c>
      <c r="AT55" s="122">
        <f>TBR!S2</f>
        <v>0</v>
      </c>
      <c r="AU55" s="122">
        <f>TBR!T2</f>
        <v>0</v>
      </c>
      <c r="AV55" s="122">
        <f>TBR!U2</f>
        <v>0</v>
      </c>
      <c r="AW55" s="122">
        <f>TBR!V2</f>
        <v>0</v>
      </c>
      <c r="AX55" s="122">
        <f>TBR!W2</f>
        <v>0</v>
      </c>
      <c r="AY55" s="122">
        <f>TBR!X2</f>
        <v>0</v>
      </c>
      <c r="AZ55" s="122">
        <f>TBR!Y2</f>
        <v>0</v>
      </c>
      <c r="BA55" s="122">
        <f>TBR!Z2</f>
        <v>0</v>
      </c>
      <c r="BB55" s="122">
        <f>TBR!AA2</f>
        <v>0</v>
      </c>
      <c r="BC55" s="122">
        <f>TBR!AB2</f>
        <v>0</v>
      </c>
      <c r="BD55" s="122">
        <f>TBR!AC2</f>
        <v>0</v>
      </c>
      <c r="BE55" s="122">
        <f>TBR!AD2</f>
        <v>0</v>
      </c>
      <c r="BF55" s="122">
        <f>TBR!AE2</f>
        <v>0</v>
      </c>
      <c r="BG55" s="122">
        <f>TBR!AF2</f>
        <v>0</v>
      </c>
      <c r="BH55" s="122">
        <f>TBR!AG2</f>
        <v>0</v>
      </c>
      <c r="BI55" s="122">
        <f>TBR!AH2</f>
        <v>0</v>
      </c>
      <c r="BJ55" s="122">
        <f>TBR!AI2</f>
        <v>0</v>
      </c>
      <c r="BK55" s="122">
        <f>TBR!AJ2</f>
        <v>0</v>
      </c>
      <c r="BL55" s="122">
        <f>TBR!AK2</f>
        <v>0</v>
      </c>
      <c r="BM55" s="122">
        <f>TBR!AL2</f>
        <v>0</v>
      </c>
      <c r="BN55" s="122">
        <f>TBR!AM2</f>
        <v>0</v>
      </c>
      <c r="BO55" s="122">
        <f>TBR!AN2</f>
        <v>0</v>
      </c>
      <c r="BP55" s="122">
        <f>TBR!AO2</f>
        <v>0</v>
      </c>
      <c r="BQ55" s="122">
        <f>TBR!AP2</f>
        <v>0</v>
      </c>
      <c r="BR55" s="122">
        <f>TBR!AQ2</f>
        <v>0</v>
      </c>
      <c r="BS55" s="122">
        <f>TBR!AR2</f>
        <v>0</v>
      </c>
      <c r="BT55" s="122">
        <f>TBR!AS2</f>
        <v>0</v>
      </c>
      <c r="BU55" s="122">
        <f>TBR!AT2</f>
        <v>0</v>
      </c>
      <c r="BV55" s="122">
        <f>TBR!AU2</f>
        <v>0</v>
      </c>
      <c r="BW55" s="122">
        <f>TBR!AV2</f>
        <v>0</v>
      </c>
      <c r="BX55" s="122">
        <f>TBR!AW2</f>
        <v>0</v>
      </c>
      <c r="BY55" s="122">
        <f>TBR!AX2</f>
        <v>0</v>
      </c>
      <c r="BZ55" s="122">
        <f>TBR!AY2</f>
        <v>0</v>
      </c>
      <c r="CA55" s="122">
        <f>TBR!AZ2</f>
        <v>0</v>
      </c>
      <c r="CB55" s="122">
        <f>TBR!BA2</f>
        <v>0</v>
      </c>
      <c r="CC55" s="122">
        <f>TBR!BB2</f>
        <v>0</v>
      </c>
      <c r="CD55" s="122">
        <f>TBR!BC2</f>
        <v>0</v>
      </c>
    </row>
    <row r="56" spans="12:82">
      <c r="X56" s="237" t="s">
        <v>396</v>
      </c>
      <c r="Y56" s="238"/>
      <c r="Z56" s="239">
        <f>IFERROR(HLOOKUP($O$44,$AE$29:$CD$40,11,FALSE),"")</f>
        <v>0</v>
      </c>
    </row>
    <row r="57" spans="12:82">
      <c r="X57" s="237" t="s">
        <v>358</v>
      </c>
      <c r="Y57" s="238"/>
      <c r="Z57" s="239">
        <f>IFERROR(HLOOKUP($O$44,$AE$29:$CD$40,12,FALSE),"")</f>
        <v>0</v>
      </c>
    </row>
    <row r="58" spans="12:82">
      <c r="AC58" s="206" t="s">
        <v>563</v>
      </c>
    </row>
    <row r="59" spans="12:82" ht="18" thickBot="1">
      <c r="AC59" s="1462" t="s">
        <v>430</v>
      </c>
      <c r="AD59" s="1463"/>
      <c r="AE59" s="218">
        <v>1</v>
      </c>
      <c r="AF59" s="216">
        <v>2</v>
      </c>
      <c r="AG59" s="216">
        <v>3</v>
      </c>
      <c r="AH59" s="216">
        <v>4</v>
      </c>
      <c r="AI59" s="216">
        <v>5</v>
      </c>
      <c r="AJ59" s="216">
        <v>6</v>
      </c>
      <c r="AK59" s="216">
        <v>7</v>
      </c>
      <c r="AL59" s="216">
        <v>8</v>
      </c>
      <c r="AM59" s="216">
        <v>9</v>
      </c>
      <c r="AN59" s="216">
        <v>10</v>
      </c>
      <c r="AO59" s="216">
        <v>11</v>
      </c>
      <c r="AP59" s="216">
        <v>12</v>
      </c>
      <c r="AQ59" s="216">
        <v>13</v>
      </c>
      <c r="AR59" s="216">
        <v>14</v>
      </c>
      <c r="AS59" s="216">
        <v>15</v>
      </c>
      <c r="AT59" s="216">
        <v>16</v>
      </c>
      <c r="AU59" s="216">
        <v>17</v>
      </c>
      <c r="AV59" s="216">
        <v>18</v>
      </c>
      <c r="AW59" s="216">
        <v>19</v>
      </c>
      <c r="AX59" s="216">
        <v>20</v>
      </c>
      <c r="AY59" s="216">
        <v>21</v>
      </c>
      <c r="AZ59" s="216">
        <v>22</v>
      </c>
      <c r="BA59" s="216">
        <v>23</v>
      </c>
      <c r="BB59" s="216">
        <v>24</v>
      </c>
      <c r="BC59" s="216">
        <v>25</v>
      </c>
      <c r="BD59" s="216">
        <v>26</v>
      </c>
      <c r="BE59" s="216">
        <v>27</v>
      </c>
      <c r="BF59" s="216">
        <v>28</v>
      </c>
      <c r="BG59" s="216">
        <v>29</v>
      </c>
      <c r="BH59" s="216">
        <v>30</v>
      </c>
      <c r="BI59" s="216">
        <v>31</v>
      </c>
      <c r="BJ59" s="216">
        <v>32</v>
      </c>
      <c r="BK59" s="216">
        <v>33</v>
      </c>
      <c r="BL59" s="216">
        <v>34</v>
      </c>
      <c r="BM59" s="216">
        <v>35</v>
      </c>
      <c r="BN59" s="216">
        <v>36</v>
      </c>
      <c r="BO59" s="216">
        <v>37</v>
      </c>
      <c r="BP59" s="216">
        <v>38</v>
      </c>
      <c r="BQ59" s="216">
        <v>39</v>
      </c>
      <c r="BR59" s="216">
        <v>40</v>
      </c>
      <c r="BS59" s="216">
        <v>41</v>
      </c>
      <c r="BT59" s="216">
        <v>42</v>
      </c>
      <c r="BU59" s="216">
        <v>43</v>
      </c>
      <c r="BV59" s="216">
        <v>44</v>
      </c>
      <c r="BW59" s="216">
        <v>45</v>
      </c>
      <c r="BX59" s="216">
        <v>46</v>
      </c>
      <c r="BY59" s="216">
        <v>47</v>
      </c>
      <c r="BZ59" s="216">
        <v>48</v>
      </c>
      <c r="CA59" s="216">
        <v>49</v>
      </c>
      <c r="CB59" s="216">
        <v>50</v>
      </c>
      <c r="CC59" s="216">
        <v>51</v>
      </c>
      <c r="CD59" s="216">
        <v>52</v>
      </c>
    </row>
    <row r="60" spans="12:82" ht="18" thickTop="1">
      <c r="L60" s="245"/>
      <c r="AB60" s="230"/>
      <c r="AC60" s="1464" t="s">
        <v>550</v>
      </c>
      <c r="AD60" s="1465"/>
      <c r="AE60" s="219" t="str">
        <f t="shared" ref="AE60:BJ60" si="12">IFERROR(AE45/AE30,"")</f>
        <v/>
      </c>
      <c r="AF60" s="219" t="str">
        <f t="shared" si="12"/>
        <v/>
      </c>
      <c r="AG60" s="219" t="str">
        <f t="shared" si="12"/>
        <v/>
      </c>
      <c r="AH60" s="219">
        <f t="shared" si="12"/>
        <v>0.66666666666666663</v>
      </c>
      <c r="AI60" s="219">
        <f t="shared" si="12"/>
        <v>1</v>
      </c>
      <c r="AJ60" s="219" t="str">
        <f t="shared" si="12"/>
        <v/>
      </c>
      <c r="AK60" s="219" t="str">
        <f t="shared" si="12"/>
        <v/>
      </c>
      <c r="AL60" s="219" t="str">
        <f t="shared" si="12"/>
        <v/>
      </c>
      <c r="AM60" s="219">
        <f t="shared" si="12"/>
        <v>0</v>
      </c>
      <c r="AN60" s="219">
        <f t="shared" si="12"/>
        <v>1</v>
      </c>
      <c r="AO60" s="219" t="str">
        <f t="shared" si="12"/>
        <v/>
      </c>
      <c r="AP60" s="219" t="str">
        <f t="shared" si="12"/>
        <v/>
      </c>
      <c r="AQ60" s="219" t="str">
        <f t="shared" si="12"/>
        <v/>
      </c>
      <c r="AR60" s="219">
        <f t="shared" si="12"/>
        <v>0.5</v>
      </c>
      <c r="AS60" s="219">
        <f t="shared" si="12"/>
        <v>1</v>
      </c>
      <c r="AT60" s="219" t="str">
        <f t="shared" si="12"/>
        <v/>
      </c>
      <c r="AU60" s="219">
        <f t="shared" si="12"/>
        <v>0</v>
      </c>
      <c r="AV60" s="219">
        <f t="shared" si="12"/>
        <v>0</v>
      </c>
      <c r="AW60" s="219">
        <f t="shared" si="12"/>
        <v>1</v>
      </c>
      <c r="AX60" s="219" t="str">
        <f t="shared" si="12"/>
        <v/>
      </c>
      <c r="AY60" s="219" t="str">
        <f t="shared" si="12"/>
        <v/>
      </c>
      <c r="AZ60" s="219" t="str">
        <f t="shared" si="12"/>
        <v/>
      </c>
      <c r="BA60" s="219" t="str">
        <f t="shared" si="12"/>
        <v/>
      </c>
      <c r="BB60" s="219" t="str">
        <f t="shared" si="12"/>
        <v/>
      </c>
      <c r="BC60" s="219" t="str">
        <f t="shared" si="12"/>
        <v/>
      </c>
      <c r="BD60" s="219" t="str">
        <f t="shared" si="12"/>
        <v/>
      </c>
      <c r="BE60" s="219" t="str">
        <f t="shared" si="12"/>
        <v/>
      </c>
      <c r="BF60" s="219" t="str">
        <f t="shared" si="12"/>
        <v/>
      </c>
      <c r="BG60" s="219" t="str">
        <f t="shared" si="12"/>
        <v/>
      </c>
      <c r="BH60" s="219" t="str">
        <f t="shared" si="12"/>
        <v/>
      </c>
      <c r="BI60" s="219" t="str">
        <f t="shared" si="12"/>
        <v/>
      </c>
      <c r="BJ60" s="219" t="str">
        <f t="shared" si="12"/>
        <v/>
      </c>
      <c r="BK60" s="219" t="str">
        <f t="shared" ref="BK60:CD60" si="13">IFERROR(BK45/BK30,"")</f>
        <v/>
      </c>
      <c r="BL60" s="219" t="str">
        <f t="shared" si="13"/>
        <v/>
      </c>
      <c r="BM60" s="219" t="str">
        <f t="shared" si="13"/>
        <v/>
      </c>
      <c r="BN60" s="219" t="str">
        <f t="shared" si="13"/>
        <v/>
      </c>
      <c r="BO60" s="219" t="str">
        <f t="shared" si="13"/>
        <v/>
      </c>
      <c r="BP60" s="219" t="str">
        <f t="shared" si="13"/>
        <v/>
      </c>
      <c r="BQ60" s="219" t="str">
        <f t="shared" si="13"/>
        <v/>
      </c>
      <c r="BR60" s="219" t="str">
        <f t="shared" si="13"/>
        <v/>
      </c>
      <c r="BS60" s="219" t="str">
        <f t="shared" si="13"/>
        <v/>
      </c>
      <c r="BT60" s="219" t="str">
        <f t="shared" si="13"/>
        <v/>
      </c>
      <c r="BU60" s="219" t="str">
        <f t="shared" si="13"/>
        <v/>
      </c>
      <c r="BV60" s="219" t="str">
        <f t="shared" si="13"/>
        <v/>
      </c>
      <c r="BW60" s="219" t="str">
        <f t="shared" si="13"/>
        <v/>
      </c>
      <c r="BX60" s="219" t="str">
        <f t="shared" si="13"/>
        <v/>
      </c>
      <c r="BY60" s="219" t="str">
        <f t="shared" si="13"/>
        <v/>
      </c>
      <c r="BZ60" s="219" t="str">
        <f t="shared" si="13"/>
        <v/>
      </c>
      <c r="CA60" s="219" t="str">
        <f t="shared" si="13"/>
        <v/>
      </c>
      <c r="CB60" s="219" t="str">
        <f t="shared" si="13"/>
        <v/>
      </c>
      <c r="CC60" s="219" t="str">
        <f t="shared" si="13"/>
        <v/>
      </c>
      <c r="CD60" s="219" t="str">
        <f t="shared" si="13"/>
        <v/>
      </c>
    </row>
    <row r="61" spans="12:82">
      <c r="X61" s="243" t="s">
        <v>576</v>
      </c>
      <c r="Y61" s="243"/>
      <c r="AB61" s="230"/>
      <c r="AC61" s="1466" t="s">
        <v>551</v>
      </c>
      <c r="AD61" s="1467"/>
      <c r="AE61" s="220" t="str">
        <f t="shared" ref="AE61:BJ61" si="14">IFERROR(AE46/AE31,"")</f>
        <v/>
      </c>
      <c r="AF61" s="220" t="str">
        <f t="shared" si="14"/>
        <v/>
      </c>
      <c r="AG61" s="220" t="str">
        <f t="shared" si="14"/>
        <v/>
      </c>
      <c r="AH61" s="220" t="str">
        <f t="shared" si="14"/>
        <v/>
      </c>
      <c r="AI61" s="220" t="str">
        <f t="shared" si="14"/>
        <v/>
      </c>
      <c r="AJ61" s="220" t="str">
        <f t="shared" si="14"/>
        <v/>
      </c>
      <c r="AK61" s="220" t="str">
        <f t="shared" si="14"/>
        <v/>
      </c>
      <c r="AL61" s="220" t="str">
        <f t="shared" si="14"/>
        <v/>
      </c>
      <c r="AM61" s="220">
        <f t="shared" si="14"/>
        <v>0</v>
      </c>
      <c r="AN61" s="220">
        <f t="shared" si="14"/>
        <v>1</v>
      </c>
      <c r="AO61" s="220">
        <f t="shared" si="14"/>
        <v>0.75</v>
      </c>
      <c r="AP61" s="220">
        <f t="shared" si="14"/>
        <v>1</v>
      </c>
      <c r="AQ61" s="220" t="str">
        <f t="shared" si="14"/>
        <v/>
      </c>
      <c r="AR61" s="220">
        <f t="shared" si="14"/>
        <v>1</v>
      </c>
      <c r="AS61" s="220" t="str">
        <f t="shared" si="14"/>
        <v/>
      </c>
      <c r="AT61" s="220">
        <f t="shared" si="14"/>
        <v>1</v>
      </c>
      <c r="AU61" s="220" t="str">
        <f t="shared" si="14"/>
        <v/>
      </c>
      <c r="AV61" s="220" t="str">
        <f t="shared" si="14"/>
        <v/>
      </c>
      <c r="AW61" s="220" t="str">
        <f t="shared" si="14"/>
        <v/>
      </c>
      <c r="AX61" s="220">
        <f t="shared" si="14"/>
        <v>0.66666666666666663</v>
      </c>
      <c r="AY61" s="220">
        <f t="shared" si="14"/>
        <v>0</v>
      </c>
      <c r="AZ61" s="220" t="str">
        <f t="shared" si="14"/>
        <v/>
      </c>
      <c r="BA61" s="220" t="str">
        <f t="shared" si="14"/>
        <v/>
      </c>
      <c r="BB61" s="220" t="str">
        <f t="shared" si="14"/>
        <v/>
      </c>
      <c r="BC61" s="220" t="str">
        <f t="shared" si="14"/>
        <v/>
      </c>
      <c r="BD61" s="220" t="str">
        <f t="shared" si="14"/>
        <v/>
      </c>
      <c r="BE61" s="220" t="str">
        <f t="shared" si="14"/>
        <v/>
      </c>
      <c r="BF61" s="220" t="str">
        <f t="shared" si="14"/>
        <v/>
      </c>
      <c r="BG61" s="220" t="str">
        <f t="shared" si="14"/>
        <v/>
      </c>
      <c r="BH61" s="220" t="str">
        <f t="shared" si="14"/>
        <v/>
      </c>
      <c r="BI61" s="220" t="str">
        <f t="shared" si="14"/>
        <v/>
      </c>
      <c r="BJ61" s="220" t="str">
        <f t="shared" si="14"/>
        <v/>
      </c>
      <c r="BK61" s="220" t="str">
        <f t="shared" ref="BK61:CD61" si="15">IFERROR(BK46/BK31,"")</f>
        <v/>
      </c>
      <c r="BL61" s="220" t="str">
        <f t="shared" si="15"/>
        <v/>
      </c>
      <c r="BM61" s="220" t="str">
        <f t="shared" si="15"/>
        <v/>
      </c>
      <c r="BN61" s="220" t="str">
        <f t="shared" si="15"/>
        <v/>
      </c>
      <c r="BO61" s="220" t="str">
        <f t="shared" si="15"/>
        <v/>
      </c>
      <c r="BP61" s="220" t="str">
        <f t="shared" si="15"/>
        <v/>
      </c>
      <c r="BQ61" s="220" t="str">
        <f t="shared" si="15"/>
        <v/>
      </c>
      <c r="BR61" s="220" t="str">
        <f t="shared" si="15"/>
        <v/>
      </c>
      <c r="BS61" s="220" t="str">
        <f t="shared" si="15"/>
        <v/>
      </c>
      <c r="BT61" s="220" t="str">
        <f t="shared" si="15"/>
        <v/>
      </c>
      <c r="BU61" s="220" t="str">
        <f t="shared" si="15"/>
        <v/>
      </c>
      <c r="BV61" s="220" t="str">
        <f t="shared" si="15"/>
        <v/>
      </c>
      <c r="BW61" s="220" t="str">
        <f t="shared" si="15"/>
        <v/>
      </c>
      <c r="BX61" s="220" t="str">
        <f t="shared" si="15"/>
        <v/>
      </c>
      <c r="BY61" s="220" t="str">
        <f t="shared" si="15"/>
        <v/>
      </c>
      <c r="BZ61" s="220" t="str">
        <f t="shared" si="15"/>
        <v/>
      </c>
      <c r="CA61" s="220" t="str">
        <f t="shared" si="15"/>
        <v/>
      </c>
      <c r="CB61" s="220" t="str">
        <f t="shared" si="15"/>
        <v/>
      </c>
      <c r="CC61" s="220" t="str">
        <f t="shared" si="15"/>
        <v/>
      </c>
      <c r="CD61" s="220" t="str">
        <f t="shared" si="15"/>
        <v/>
      </c>
    </row>
    <row r="62" spans="12:82">
      <c r="X62" s="206" t="s">
        <v>569</v>
      </c>
      <c r="Z62" s="242">
        <f>AD45+AD46+AD47+AD48</f>
        <v>69</v>
      </c>
      <c r="AB62" s="230"/>
      <c r="AC62" s="1466" t="s">
        <v>548</v>
      </c>
      <c r="AD62" s="1467"/>
      <c r="AE62" s="220" t="str">
        <f t="shared" ref="AE62:BJ62" si="16">IFERROR(AE47/AE32,"")</f>
        <v/>
      </c>
      <c r="AF62" s="220" t="str">
        <f t="shared" si="16"/>
        <v/>
      </c>
      <c r="AG62" s="220" t="str">
        <f t="shared" si="16"/>
        <v/>
      </c>
      <c r="AH62" s="220" t="str">
        <f t="shared" si="16"/>
        <v/>
      </c>
      <c r="AI62" s="220">
        <f t="shared" si="16"/>
        <v>0.5</v>
      </c>
      <c r="AJ62" s="220">
        <f t="shared" si="16"/>
        <v>0.5</v>
      </c>
      <c r="AK62" s="220">
        <f t="shared" si="16"/>
        <v>0</v>
      </c>
      <c r="AL62" s="220">
        <f t="shared" si="16"/>
        <v>1</v>
      </c>
      <c r="AM62" s="220" t="str">
        <f t="shared" si="16"/>
        <v/>
      </c>
      <c r="AN62" s="220">
        <f t="shared" si="16"/>
        <v>1</v>
      </c>
      <c r="AO62" s="220" t="str">
        <f t="shared" si="16"/>
        <v/>
      </c>
      <c r="AP62" s="220">
        <f t="shared" si="16"/>
        <v>0.33333333333333331</v>
      </c>
      <c r="AQ62" s="220">
        <f t="shared" si="16"/>
        <v>1</v>
      </c>
      <c r="AR62" s="220">
        <f t="shared" si="16"/>
        <v>1</v>
      </c>
      <c r="AS62" s="220">
        <f t="shared" si="16"/>
        <v>1</v>
      </c>
      <c r="AT62" s="220">
        <f t="shared" si="16"/>
        <v>1</v>
      </c>
      <c r="AU62" s="220">
        <f t="shared" si="16"/>
        <v>0</v>
      </c>
      <c r="AV62" s="220">
        <f t="shared" si="16"/>
        <v>0</v>
      </c>
      <c r="AW62" s="220">
        <f t="shared" si="16"/>
        <v>1</v>
      </c>
      <c r="AX62" s="220" t="str">
        <f t="shared" si="16"/>
        <v/>
      </c>
      <c r="AY62" s="220">
        <f t="shared" si="16"/>
        <v>0.66666666666666663</v>
      </c>
      <c r="AZ62" s="220">
        <f t="shared" si="16"/>
        <v>0</v>
      </c>
      <c r="BA62" s="220">
        <f t="shared" si="16"/>
        <v>1</v>
      </c>
      <c r="BB62" s="220" t="str">
        <f t="shared" si="16"/>
        <v/>
      </c>
      <c r="BC62" s="220" t="str">
        <f t="shared" si="16"/>
        <v/>
      </c>
      <c r="BD62" s="220" t="str">
        <f t="shared" si="16"/>
        <v/>
      </c>
      <c r="BE62" s="220" t="str">
        <f t="shared" si="16"/>
        <v/>
      </c>
      <c r="BF62" s="220" t="str">
        <f t="shared" si="16"/>
        <v/>
      </c>
      <c r="BG62" s="220" t="str">
        <f t="shared" si="16"/>
        <v/>
      </c>
      <c r="BH62" s="220" t="str">
        <f t="shared" si="16"/>
        <v/>
      </c>
      <c r="BI62" s="220" t="str">
        <f t="shared" si="16"/>
        <v/>
      </c>
      <c r="BJ62" s="220" t="str">
        <f t="shared" si="16"/>
        <v/>
      </c>
      <c r="BK62" s="220" t="str">
        <f t="shared" ref="BK62:CD62" si="17">IFERROR(BK47/BK32,"")</f>
        <v/>
      </c>
      <c r="BL62" s="220" t="str">
        <f t="shared" si="17"/>
        <v/>
      </c>
      <c r="BM62" s="220" t="str">
        <f t="shared" si="17"/>
        <v/>
      </c>
      <c r="BN62" s="220" t="str">
        <f t="shared" si="17"/>
        <v/>
      </c>
      <c r="BO62" s="220" t="str">
        <f t="shared" si="17"/>
        <v/>
      </c>
      <c r="BP62" s="220" t="str">
        <f t="shared" si="17"/>
        <v/>
      </c>
      <c r="BQ62" s="220" t="str">
        <f t="shared" si="17"/>
        <v/>
      </c>
      <c r="BR62" s="220" t="str">
        <f t="shared" si="17"/>
        <v/>
      </c>
      <c r="BS62" s="220" t="str">
        <f t="shared" si="17"/>
        <v/>
      </c>
      <c r="BT62" s="220" t="str">
        <f t="shared" si="17"/>
        <v/>
      </c>
      <c r="BU62" s="220" t="str">
        <f t="shared" si="17"/>
        <v/>
      </c>
      <c r="BV62" s="220" t="str">
        <f t="shared" si="17"/>
        <v/>
      </c>
      <c r="BW62" s="220" t="str">
        <f t="shared" si="17"/>
        <v/>
      </c>
      <c r="BX62" s="220" t="str">
        <f t="shared" si="17"/>
        <v/>
      </c>
      <c r="BY62" s="220" t="str">
        <f t="shared" si="17"/>
        <v/>
      </c>
      <c r="BZ62" s="220" t="str">
        <f t="shared" si="17"/>
        <v/>
      </c>
      <c r="CA62" s="220" t="str">
        <f t="shared" si="17"/>
        <v/>
      </c>
      <c r="CB62" s="220" t="str">
        <f t="shared" si="17"/>
        <v/>
      </c>
      <c r="CC62" s="220" t="str">
        <f t="shared" si="17"/>
        <v/>
      </c>
      <c r="CD62" s="220" t="str">
        <f t="shared" si="17"/>
        <v/>
      </c>
    </row>
    <row r="63" spans="12:82">
      <c r="X63" s="236" t="s">
        <v>566</v>
      </c>
      <c r="Z63" s="242">
        <f>AD49</f>
        <v>37</v>
      </c>
      <c r="AB63" s="230"/>
      <c r="AC63" s="1466" t="s">
        <v>549</v>
      </c>
      <c r="AD63" s="1467"/>
      <c r="AE63" s="220" t="str">
        <f t="shared" ref="AE63:BJ63" si="18">IFERROR(AE48/AE33,"")</f>
        <v/>
      </c>
      <c r="AF63" s="220" t="str">
        <f t="shared" si="18"/>
        <v/>
      </c>
      <c r="AG63" s="220" t="str">
        <f t="shared" si="18"/>
        <v/>
      </c>
      <c r="AH63" s="220" t="str">
        <f t="shared" si="18"/>
        <v/>
      </c>
      <c r="AI63" s="220">
        <f t="shared" si="18"/>
        <v>1</v>
      </c>
      <c r="AJ63" s="220">
        <f t="shared" si="18"/>
        <v>1</v>
      </c>
      <c r="AK63" s="220" t="str">
        <f t="shared" si="18"/>
        <v/>
      </c>
      <c r="AL63" s="220">
        <f t="shared" si="18"/>
        <v>0.66666666666666663</v>
      </c>
      <c r="AM63" s="220">
        <f t="shared" si="18"/>
        <v>0</v>
      </c>
      <c r="AN63" s="220">
        <f t="shared" si="18"/>
        <v>0.83333333333333337</v>
      </c>
      <c r="AO63" s="220">
        <f t="shared" si="18"/>
        <v>0</v>
      </c>
      <c r="AP63" s="220">
        <f t="shared" si="18"/>
        <v>0.6</v>
      </c>
      <c r="AQ63" s="220">
        <f t="shared" si="18"/>
        <v>0.66666666666666663</v>
      </c>
      <c r="AR63" s="220">
        <f t="shared" si="18"/>
        <v>1</v>
      </c>
      <c r="AS63" s="220">
        <f t="shared" si="18"/>
        <v>1</v>
      </c>
      <c r="AT63" s="220">
        <f t="shared" si="18"/>
        <v>1</v>
      </c>
      <c r="AU63" s="220">
        <f t="shared" si="18"/>
        <v>0.25</v>
      </c>
      <c r="AV63" s="220">
        <f t="shared" si="18"/>
        <v>0.14285714285714285</v>
      </c>
      <c r="AW63" s="220">
        <f t="shared" si="18"/>
        <v>0.5714285714285714</v>
      </c>
      <c r="AX63" s="220">
        <f t="shared" si="18"/>
        <v>1</v>
      </c>
      <c r="AY63" s="220" t="str">
        <f t="shared" si="18"/>
        <v/>
      </c>
      <c r="AZ63" s="220" t="str">
        <f t="shared" si="18"/>
        <v/>
      </c>
      <c r="BA63" s="220">
        <f t="shared" si="18"/>
        <v>1</v>
      </c>
      <c r="BB63" s="220" t="str">
        <f t="shared" si="18"/>
        <v/>
      </c>
      <c r="BC63" s="220" t="str">
        <f t="shared" si="18"/>
        <v/>
      </c>
      <c r="BD63" s="220" t="str">
        <f t="shared" si="18"/>
        <v/>
      </c>
      <c r="BE63" s="220" t="str">
        <f t="shared" si="18"/>
        <v/>
      </c>
      <c r="BF63" s="220" t="str">
        <f t="shared" si="18"/>
        <v/>
      </c>
      <c r="BG63" s="220" t="str">
        <f t="shared" si="18"/>
        <v/>
      </c>
      <c r="BH63" s="220" t="str">
        <f t="shared" si="18"/>
        <v/>
      </c>
      <c r="BI63" s="220" t="str">
        <f t="shared" si="18"/>
        <v/>
      </c>
      <c r="BJ63" s="220" t="str">
        <f t="shared" si="18"/>
        <v/>
      </c>
      <c r="BK63" s="220" t="str">
        <f t="shared" ref="BK63:CD63" si="19">IFERROR(BK48/BK33,"")</f>
        <v/>
      </c>
      <c r="BL63" s="220" t="str">
        <f t="shared" si="19"/>
        <v/>
      </c>
      <c r="BM63" s="220" t="str">
        <f t="shared" si="19"/>
        <v/>
      </c>
      <c r="BN63" s="220" t="str">
        <f t="shared" si="19"/>
        <v/>
      </c>
      <c r="BO63" s="220" t="str">
        <f t="shared" si="19"/>
        <v/>
      </c>
      <c r="BP63" s="220" t="str">
        <f t="shared" si="19"/>
        <v/>
      </c>
      <c r="BQ63" s="220" t="str">
        <f t="shared" si="19"/>
        <v/>
      </c>
      <c r="BR63" s="220" t="str">
        <f t="shared" si="19"/>
        <v/>
      </c>
      <c r="BS63" s="220" t="str">
        <f t="shared" si="19"/>
        <v/>
      </c>
      <c r="BT63" s="220" t="str">
        <f t="shared" si="19"/>
        <v/>
      </c>
      <c r="BU63" s="220" t="str">
        <f t="shared" si="19"/>
        <v/>
      </c>
      <c r="BV63" s="220" t="str">
        <f t="shared" si="19"/>
        <v/>
      </c>
      <c r="BW63" s="220" t="str">
        <f t="shared" si="19"/>
        <v/>
      </c>
      <c r="BX63" s="220" t="str">
        <f t="shared" si="19"/>
        <v/>
      </c>
      <c r="BY63" s="220" t="str">
        <f t="shared" si="19"/>
        <v/>
      </c>
      <c r="BZ63" s="220" t="str">
        <f t="shared" si="19"/>
        <v/>
      </c>
      <c r="CA63" s="220" t="str">
        <f t="shared" si="19"/>
        <v/>
      </c>
      <c r="CB63" s="220" t="str">
        <f t="shared" si="19"/>
        <v/>
      </c>
      <c r="CC63" s="220" t="str">
        <f t="shared" si="19"/>
        <v/>
      </c>
      <c r="CD63" s="220" t="str">
        <f t="shared" si="19"/>
        <v/>
      </c>
    </row>
    <row r="64" spans="12:82">
      <c r="X64" s="226" t="s">
        <v>570</v>
      </c>
      <c r="Z64" s="242">
        <f>AD50+AD51</f>
        <v>90</v>
      </c>
      <c r="AB64" s="231"/>
      <c r="AC64" s="1468" t="s">
        <v>553</v>
      </c>
      <c r="AD64" s="1469"/>
      <c r="AE64" s="220">
        <f t="shared" ref="AE64:BJ64" si="20">IFERROR(AE49/AE34,"")</f>
        <v>0.5</v>
      </c>
      <c r="AF64" s="220">
        <f t="shared" si="20"/>
        <v>0.25</v>
      </c>
      <c r="AG64" s="220">
        <f t="shared" si="20"/>
        <v>0.8</v>
      </c>
      <c r="AH64" s="220">
        <f t="shared" si="20"/>
        <v>1</v>
      </c>
      <c r="AI64" s="220">
        <f t="shared" si="20"/>
        <v>0.66666666666666663</v>
      </c>
      <c r="AJ64" s="220">
        <f t="shared" si="20"/>
        <v>0.66666666666666663</v>
      </c>
      <c r="AK64" s="220">
        <f t="shared" si="20"/>
        <v>0</v>
      </c>
      <c r="AL64" s="220">
        <f t="shared" si="20"/>
        <v>0.5</v>
      </c>
      <c r="AM64" s="220">
        <f t="shared" si="20"/>
        <v>0.66666666666666663</v>
      </c>
      <c r="AN64" s="220">
        <f t="shared" si="20"/>
        <v>0</v>
      </c>
      <c r="AO64" s="220" t="str">
        <f t="shared" si="20"/>
        <v/>
      </c>
      <c r="AP64" s="220">
        <f t="shared" si="20"/>
        <v>0</v>
      </c>
      <c r="AQ64" s="220">
        <f t="shared" si="20"/>
        <v>0.5</v>
      </c>
      <c r="AR64" s="220">
        <f t="shared" si="20"/>
        <v>0.33333333333333331</v>
      </c>
      <c r="AS64" s="220">
        <f t="shared" si="20"/>
        <v>0.8</v>
      </c>
      <c r="AT64" s="220">
        <f t="shared" si="20"/>
        <v>0</v>
      </c>
      <c r="AU64" s="220">
        <f t="shared" si="20"/>
        <v>0.4</v>
      </c>
      <c r="AV64" s="220">
        <f t="shared" si="20"/>
        <v>0.66666666666666663</v>
      </c>
      <c r="AW64" s="220">
        <f t="shared" si="20"/>
        <v>0.66666666666666663</v>
      </c>
      <c r="AX64" s="220">
        <f t="shared" si="20"/>
        <v>0</v>
      </c>
      <c r="AY64" s="220">
        <f t="shared" si="20"/>
        <v>0</v>
      </c>
      <c r="AZ64" s="220">
        <f t="shared" si="20"/>
        <v>0.25</v>
      </c>
      <c r="BA64" s="220">
        <f t="shared" si="20"/>
        <v>0.5</v>
      </c>
      <c r="BB64" s="220" t="str">
        <f t="shared" si="20"/>
        <v/>
      </c>
      <c r="BC64" s="220" t="str">
        <f t="shared" si="20"/>
        <v/>
      </c>
      <c r="BD64" s="220" t="str">
        <f t="shared" si="20"/>
        <v/>
      </c>
      <c r="BE64" s="220" t="str">
        <f t="shared" si="20"/>
        <v/>
      </c>
      <c r="BF64" s="220" t="str">
        <f t="shared" si="20"/>
        <v/>
      </c>
      <c r="BG64" s="220" t="str">
        <f t="shared" si="20"/>
        <v/>
      </c>
      <c r="BH64" s="220" t="str">
        <f t="shared" si="20"/>
        <v/>
      </c>
      <c r="BI64" s="220" t="str">
        <f t="shared" si="20"/>
        <v/>
      </c>
      <c r="BJ64" s="220" t="str">
        <f t="shared" si="20"/>
        <v/>
      </c>
      <c r="BK64" s="220" t="str">
        <f t="shared" ref="BK64:CD64" si="21">IFERROR(BK49/BK34,"")</f>
        <v/>
      </c>
      <c r="BL64" s="220" t="str">
        <f t="shared" si="21"/>
        <v/>
      </c>
      <c r="BM64" s="220" t="str">
        <f t="shared" si="21"/>
        <v/>
      </c>
      <c r="BN64" s="220" t="str">
        <f t="shared" si="21"/>
        <v/>
      </c>
      <c r="BO64" s="220" t="str">
        <f t="shared" si="21"/>
        <v/>
      </c>
      <c r="BP64" s="220" t="str">
        <f t="shared" si="21"/>
        <v/>
      </c>
      <c r="BQ64" s="220" t="str">
        <f t="shared" si="21"/>
        <v/>
      </c>
      <c r="BR64" s="220" t="str">
        <f t="shared" si="21"/>
        <v/>
      </c>
      <c r="BS64" s="220" t="str">
        <f t="shared" si="21"/>
        <v/>
      </c>
      <c r="BT64" s="220" t="str">
        <f t="shared" si="21"/>
        <v/>
      </c>
      <c r="BU64" s="220" t="str">
        <f t="shared" si="21"/>
        <v/>
      </c>
      <c r="BV64" s="220" t="str">
        <f t="shared" si="21"/>
        <v/>
      </c>
      <c r="BW64" s="220" t="str">
        <f t="shared" si="21"/>
        <v/>
      </c>
      <c r="BX64" s="220" t="str">
        <f t="shared" si="21"/>
        <v/>
      </c>
      <c r="BY64" s="220" t="str">
        <f t="shared" si="21"/>
        <v/>
      </c>
      <c r="BZ64" s="220" t="str">
        <f t="shared" si="21"/>
        <v/>
      </c>
      <c r="CA64" s="220" t="str">
        <f t="shared" si="21"/>
        <v/>
      </c>
      <c r="CB64" s="220" t="str">
        <f t="shared" si="21"/>
        <v/>
      </c>
      <c r="CC64" s="220" t="str">
        <f t="shared" si="21"/>
        <v/>
      </c>
      <c r="CD64" s="220" t="str">
        <f t="shared" si="21"/>
        <v/>
      </c>
    </row>
    <row r="65" spans="24:82">
      <c r="X65" s="227" t="s">
        <v>571</v>
      </c>
      <c r="Z65" s="242">
        <f>AD52+AD53</f>
        <v>18</v>
      </c>
      <c r="AB65" s="231"/>
      <c r="AC65" s="1451" t="s">
        <v>546</v>
      </c>
      <c r="AD65" s="1452"/>
      <c r="AE65" s="220">
        <f t="shared" ref="AE65:BJ65" si="22">IFERROR(AE50/AE35,"")</f>
        <v>0.4</v>
      </c>
      <c r="AF65" s="220">
        <f t="shared" si="22"/>
        <v>0.44444444444444442</v>
      </c>
      <c r="AG65" s="220">
        <f t="shared" si="22"/>
        <v>0.5</v>
      </c>
      <c r="AH65" s="220">
        <f t="shared" si="22"/>
        <v>1</v>
      </c>
      <c r="AI65" s="220">
        <f t="shared" si="22"/>
        <v>1</v>
      </c>
      <c r="AJ65" s="220">
        <f t="shared" si="22"/>
        <v>0.33333333333333331</v>
      </c>
      <c r="AK65" s="220">
        <f t="shared" si="22"/>
        <v>0.33333333333333331</v>
      </c>
      <c r="AL65" s="220">
        <f t="shared" si="22"/>
        <v>0.5</v>
      </c>
      <c r="AM65" s="220">
        <f t="shared" si="22"/>
        <v>0.6</v>
      </c>
      <c r="AN65" s="220">
        <f t="shared" si="22"/>
        <v>1</v>
      </c>
      <c r="AO65" s="220">
        <f t="shared" si="22"/>
        <v>1</v>
      </c>
      <c r="AP65" s="220">
        <f t="shared" si="22"/>
        <v>1</v>
      </c>
      <c r="AQ65" s="220">
        <f t="shared" si="22"/>
        <v>0</v>
      </c>
      <c r="AR65" s="220">
        <f t="shared" si="22"/>
        <v>0.33333333333333331</v>
      </c>
      <c r="AS65" s="220">
        <f t="shared" si="22"/>
        <v>0.5</v>
      </c>
      <c r="AT65" s="220">
        <f t="shared" si="22"/>
        <v>0.75</v>
      </c>
      <c r="AU65" s="220">
        <f t="shared" si="22"/>
        <v>0.5</v>
      </c>
      <c r="AV65" s="220">
        <f t="shared" si="22"/>
        <v>0.8</v>
      </c>
      <c r="AW65" s="220">
        <f t="shared" si="22"/>
        <v>1</v>
      </c>
      <c r="AX65" s="220">
        <f t="shared" si="22"/>
        <v>0.8</v>
      </c>
      <c r="AY65" s="220">
        <f t="shared" si="22"/>
        <v>1</v>
      </c>
      <c r="AZ65" s="220">
        <f t="shared" si="22"/>
        <v>0.66666666666666663</v>
      </c>
      <c r="BA65" s="220">
        <f t="shared" si="22"/>
        <v>0.66666666666666663</v>
      </c>
      <c r="BB65" s="220" t="str">
        <f t="shared" si="22"/>
        <v/>
      </c>
      <c r="BC65" s="220" t="str">
        <f t="shared" si="22"/>
        <v/>
      </c>
      <c r="BD65" s="220" t="str">
        <f t="shared" si="22"/>
        <v/>
      </c>
      <c r="BE65" s="220" t="str">
        <f t="shared" si="22"/>
        <v/>
      </c>
      <c r="BF65" s="220" t="str">
        <f t="shared" si="22"/>
        <v/>
      </c>
      <c r="BG65" s="220" t="str">
        <f t="shared" si="22"/>
        <v/>
      </c>
      <c r="BH65" s="220" t="str">
        <f t="shared" si="22"/>
        <v/>
      </c>
      <c r="BI65" s="220" t="str">
        <f t="shared" si="22"/>
        <v/>
      </c>
      <c r="BJ65" s="220" t="str">
        <f t="shared" si="22"/>
        <v/>
      </c>
      <c r="BK65" s="220" t="str">
        <f t="shared" ref="BK65:CD65" si="23">IFERROR(BK50/BK35,"")</f>
        <v/>
      </c>
      <c r="BL65" s="220" t="str">
        <f t="shared" si="23"/>
        <v/>
      </c>
      <c r="BM65" s="220" t="str">
        <f t="shared" si="23"/>
        <v/>
      </c>
      <c r="BN65" s="220" t="str">
        <f t="shared" si="23"/>
        <v/>
      </c>
      <c r="BO65" s="220" t="str">
        <f t="shared" si="23"/>
        <v/>
      </c>
      <c r="BP65" s="220" t="str">
        <f t="shared" si="23"/>
        <v/>
      </c>
      <c r="BQ65" s="220" t="str">
        <f t="shared" si="23"/>
        <v/>
      </c>
      <c r="BR65" s="220" t="str">
        <f t="shared" si="23"/>
        <v/>
      </c>
      <c r="BS65" s="220" t="str">
        <f t="shared" si="23"/>
        <v/>
      </c>
      <c r="BT65" s="220" t="str">
        <f t="shared" si="23"/>
        <v/>
      </c>
      <c r="BU65" s="220" t="str">
        <f t="shared" si="23"/>
        <v/>
      </c>
      <c r="BV65" s="220" t="str">
        <f t="shared" si="23"/>
        <v/>
      </c>
      <c r="BW65" s="220" t="str">
        <f t="shared" si="23"/>
        <v/>
      </c>
      <c r="BX65" s="220" t="str">
        <f t="shared" si="23"/>
        <v/>
      </c>
      <c r="BY65" s="220" t="str">
        <f t="shared" si="23"/>
        <v/>
      </c>
      <c r="BZ65" s="220" t="str">
        <f t="shared" si="23"/>
        <v/>
      </c>
      <c r="CA65" s="220" t="str">
        <f t="shared" si="23"/>
        <v/>
      </c>
      <c r="CB65" s="220" t="str">
        <f t="shared" si="23"/>
        <v/>
      </c>
      <c r="CC65" s="220" t="str">
        <f t="shared" si="23"/>
        <v/>
      </c>
      <c r="CD65" s="220" t="str">
        <f t="shared" si="23"/>
        <v/>
      </c>
    </row>
    <row r="66" spans="24:82">
      <c r="X66" s="235" t="s">
        <v>396</v>
      </c>
      <c r="Z66" s="242">
        <f>AD54</f>
        <v>51</v>
      </c>
      <c r="AB66" s="232"/>
      <c r="AC66" s="1451" t="s">
        <v>554</v>
      </c>
      <c r="AD66" s="1452"/>
      <c r="AE66" s="220">
        <f t="shared" ref="AE66:BJ66" si="24">IFERROR(AE51/AE36,"")</f>
        <v>0</v>
      </c>
      <c r="AF66" s="220">
        <f t="shared" si="24"/>
        <v>0</v>
      </c>
      <c r="AG66" s="220" t="str">
        <f t="shared" si="24"/>
        <v/>
      </c>
      <c r="AH66" s="220">
        <f t="shared" si="24"/>
        <v>1</v>
      </c>
      <c r="AI66" s="220">
        <f t="shared" si="24"/>
        <v>0.5</v>
      </c>
      <c r="AJ66" s="220">
        <f t="shared" si="24"/>
        <v>1</v>
      </c>
      <c r="AK66" s="220" t="str">
        <f t="shared" si="24"/>
        <v/>
      </c>
      <c r="AL66" s="220">
        <f t="shared" si="24"/>
        <v>1</v>
      </c>
      <c r="AM66" s="220">
        <f t="shared" si="24"/>
        <v>1</v>
      </c>
      <c r="AN66" s="220">
        <f t="shared" si="24"/>
        <v>0</v>
      </c>
      <c r="AO66" s="220">
        <f t="shared" si="24"/>
        <v>0</v>
      </c>
      <c r="AP66" s="220">
        <f t="shared" si="24"/>
        <v>0.5</v>
      </c>
      <c r="AQ66" s="220">
        <f t="shared" si="24"/>
        <v>1</v>
      </c>
      <c r="AR66" s="220" t="str">
        <f t="shared" si="24"/>
        <v/>
      </c>
      <c r="AS66" s="220">
        <f t="shared" si="24"/>
        <v>1</v>
      </c>
      <c r="AT66" s="220">
        <f t="shared" si="24"/>
        <v>0.5</v>
      </c>
      <c r="AU66" s="220" t="str">
        <f t="shared" si="24"/>
        <v/>
      </c>
      <c r="AV66" s="220">
        <f t="shared" si="24"/>
        <v>1</v>
      </c>
      <c r="AW66" s="220" t="str">
        <f t="shared" si="24"/>
        <v/>
      </c>
      <c r="AX66" s="220">
        <f t="shared" si="24"/>
        <v>1</v>
      </c>
      <c r="AY66" s="220" t="str">
        <f t="shared" si="24"/>
        <v/>
      </c>
      <c r="AZ66" s="220" t="str">
        <f t="shared" si="24"/>
        <v/>
      </c>
      <c r="BA66" s="220" t="str">
        <f t="shared" si="24"/>
        <v/>
      </c>
      <c r="BB66" s="220" t="str">
        <f t="shared" si="24"/>
        <v/>
      </c>
      <c r="BC66" s="220" t="str">
        <f t="shared" si="24"/>
        <v/>
      </c>
      <c r="BD66" s="220" t="str">
        <f t="shared" si="24"/>
        <v/>
      </c>
      <c r="BE66" s="220" t="str">
        <f t="shared" si="24"/>
        <v/>
      </c>
      <c r="BF66" s="220" t="str">
        <f t="shared" si="24"/>
        <v/>
      </c>
      <c r="BG66" s="220" t="str">
        <f t="shared" si="24"/>
        <v/>
      </c>
      <c r="BH66" s="220" t="str">
        <f t="shared" si="24"/>
        <v/>
      </c>
      <c r="BI66" s="220" t="str">
        <f t="shared" si="24"/>
        <v/>
      </c>
      <c r="BJ66" s="220" t="str">
        <f t="shared" si="24"/>
        <v/>
      </c>
      <c r="BK66" s="220" t="str">
        <f t="shared" ref="BK66:CD66" si="25">IFERROR(BK51/BK36,"")</f>
        <v/>
      </c>
      <c r="BL66" s="220" t="str">
        <f t="shared" si="25"/>
        <v/>
      </c>
      <c r="BM66" s="220" t="str">
        <f t="shared" si="25"/>
        <v/>
      </c>
      <c r="BN66" s="220" t="str">
        <f t="shared" si="25"/>
        <v/>
      </c>
      <c r="BO66" s="220" t="str">
        <f t="shared" si="25"/>
        <v/>
      </c>
      <c r="BP66" s="220" t="str">
        <f t="shared" si="25"/>
        <v/>
      </c>
      <c r="BQ66" s="220" t="str">
        <f t="shared" si="25"/>
        <v/>
      </c>
      <c r="BR66" s="220" t="str">
        <f t="shared" si="25"/>
        <v/>
      </c>
      <c r="BS66" s="220" t="str">
        <f t="shared" si="25"/>
        <v/>
      </c>
      <c r="BT66" s="220" t="str">
        <f t="shared" si="25"/>
        <v/>
      </c>
      <c r="BU66" s="220" t="str">
        <f t="shared" si="25"/>
        <v/>
      </c>
      <c r="BV66" s="220" t="str">
        <f t="shared" si="25"/>
        <v/>
      </c>
      <c r="BW66" s="220" t="str">
        <f t="shared" si="25"/>
        <v/>
      </c>
      <c r="BX66" s="220" t="str">
        <f t="shared" si="25"/>
        <v/>
      </c>
      <c r="BY66" s="220" t="str">
        <f t="shared" si="25"/>
        <v/>
      </c>
      <c r="BZ66" s="220" t="str">
        <f t="shared" si="25"/>
        <v/>
      </c>
      <c r="CA66" s="220" t="str">
        <f t="shared" si="25"/>
        <v/>
      </c>
      <c r="CB66" s="220" t="str">
        <f t="shared" si="25"/>
        <v/>
      </c>
      <c r="CC66" s="220" t="str">
        <f t="shared" si="25"/>
        <v/>
      </c>
      <c r="CD66" s="220" t="str">
        <f t="shared" si="25"/>
        <v/>
      </c>
    </row>
    <row r="67" spans="24:82">
      <c r="X67" s="120" t="s">
        <v>358</v>
      </c>
      <c r="Z67" s="242">
        <f>AD55</f>
        <v>0</v>
      </c>
      <c r="AB67" s="232"/>
      <c r="AC67" s="1453" t="s">
        <v>552</v>
      </c>
      <c r="AD67" s="1454"/>
      <c r="AE67" s="220" t="str">
        <f t="shared" ref="AE67:BJ67" si="26">IFERROR(AE52/AE37,"")</f>
        <v/>
      </c>
      <c r="AF67" s="220" t="str">
        <f t="shared" si="26"/>
        <v/>
      </c>
      <c r="AG67" s="220" t="str">
        <f t="shared" si="26"/>
        <v/>
      </c>
      <c r="AH67" s="220" t="str">
        <f t="shared" si="26"/>
        <v/>
      </c>
      <c r="AI67" s="220" t="str">
        <f t="shared" si="26"/>
        <v/>
      </c>
      <c r="AJ67" s="220" t="str">
        <f t="shared" si="26"/>
        <v/>
      </c>
      <c r="AK67" s="220" t="str">
        <f t="shared" si="26"/>
        <v/>
      </c>
      <c r="AL67" s="220" t="str">
        <f t="shared" si="26"/>
        <v/>
      </c>
      <c r="AM67" s="220" t="str">
        <f t="shared" si="26"/>
        <v/>
      </c>
      <c r="AN67" s="220" t="str">
        <f t="shared" si="26"/>
        <v/>
      </c>
      <c r="AO67" s="220" t="str">
        <f t="shared" si="26"/>
        <v/>
      </c>
      <c r="AP67" s="220" t="str">
        <f t="shared" si="26"/>
        <v/>
      </c>
      <c r="AQ67" s="220">
        <f t="shared" si="26"/>
        <v>1</v>
      </c>
      <c r="AR67" s="220" t="str">
        <f t="shared" si="26"/>
        <v/>
      </c>
      <c r="AS67" s="220" t="str">
        <f t="shared" si="26"/>
        <v/>
      </c>
      <c r="AT67" s="220" t="str">
        <f t="shared" si="26"/>
        <v/>
      </c>
      <c r="AU67" s="220" t="str">
        <f t="shared" si="26"/>
        <v/>
      </c>
      <c r="AV67" s="220" t="str">
        <f t="shared" si="26"/>
        <v/>
      </c>
      <c r="AW67" s="220" t="str">
        <f t="shared" si="26"/>
        <v/>
      </c>
      <c r="AX67" s="220" t="str">
        <f t="shared" si="26"/>
        <v/>
      </c>
      <c r="AY67" s="220" t="str">
        <f t="shared" si="26"/>
        <v/>
      </c>
      <c r="AZ67" s="220" t="str">
        <f t="shared" si="26"/>
        <v/>
      </c>
      <c r="BA67" s="220" t="str">
        <f t="shared" si="26"/>
        <v/>
      </c>
      <c r="BB67" s="220" t="str">
        <f t="shared" si="26"/>
        <v/>
      </c>
      <c r="BC67" s="220" t="str">
        <f t="shared" si="26"/>
        <v/>
      </c>
      <c r="BD67" s="220" t="str">
        <f t="shared" si="26"/>
        <v/>
      </c>
      <c r="BE67" s="220" t="str">
        <f t="shared" si="26"/>
        <v/>
      </c>
      <c r="BF67" s="220" t="str">
        <f t="shared" si="26"/>
        <v/>
      </c>
      <c r="BG67" s="220" t="str">
        <f t="shared" si="26"/>
        <v/>
      </c>
      <c r="BH67" s="220" t="str">
        <f t="shared" si="26"/>
        <v/>
      </c>
      <c r="BI67" s="220" t="str">
        <f t="shared" si="26"/>
        <v/>
      </c>
      <c r="BJ67" s="220" t="str">
        <f t="shared" si="26"/>
        <v/>
      </c>
      <c r="BK67" s="220" t="str">
        <f t="shared" ref="BK67:CD67" si="27">IFERROR(BK52/BK37,"")</f>
        <v/>
      </c>
      <c r="BL67" s="220" t="str">
        <f t="shared" si="27"/>
        <v/>
      </c>
      <c r="BM67" s="220" t="str">
        <f t="shared" si="27"/>
        <v/>
      </c>
      <c r="BN67" s="220" t="str">
        <f t="shared" si="27"/>
        <v/>
      </c>
      <c r="BO67" s="220" t="str">
        <f t="shared" si="27"/>
        <v/>
      </c>
      <c r="BP67" s="220" t="str">
        <f t="shared" si="27"/>
        <v/>
      </c>
      <c r="BQ67" s="220" t="str">
        <f t="shared" si="27"/>
        <v/>
      </c>
      <c r="BR67" s="220" t="str">
        <f t="shared" si="27"/>
        <v/>
      </c>
      <c r="BS67" s="220" t="str">
        <f t="shared" si="27"/>
        <v/>
      </c>
      <c r="BT67" s="220" t="str">
        <f t="shared" si="27"/>
        <v/>
      </c>
      <c r="BU67" s="220" t="str">
        <f t="shared" si="27"/>
        <v/>
      </c>
      <c r="BV67" s="220" t="str">
        <f t="shared" si="27"/>
        <v/>
      </c>
      <c r="BW67" s="220" t="str">
        <f t="shared" si="27"/>
        <v/>
      </c>
      <c r="BX67" s="220" t="str">
        <f t="shared" si="27"/>
        <v/>
      </c>
      <c r="BY67" s="220" t="str">
        <f t="shared" si="27"/>
        <v/>
      </c>
      <c r="BZ67" s="220" t="str">
        <f t="shared" si="27"/>
        <v/>
      </c>
      <c r="CA67" s="220" t="str">
        <f t="shared" si="27"/>
        <v/>
      </c>
      <c r="CB67" s="220" t="str">
        <f t="shared" si="27"/>
        <v/>
      </c>
      <c r="CC67" s="220" t="str">
        <f t="shared" si="27"/>
        <v/>
      </c>
      <c r="CD67" s="220" t="str">
        <f t="shared" si="27"/>
        <v/>
      </c>
    </row>
    <row r="68" spans="24:82">
      <c r="X68" s="120"/>
      <c r="AB68" s="233"/>
      <c r="AC68" s="1453" t="s">
        <v>547</v>
      </c>
      <c r="AD68" s="1454"/>
      <c r="AE68" s="220" t="str">
        <f t="shared" ref="AE68:BJ68" si="28">IFERROR(AE53/AE38,"")</f>
        <v/>
      </c>
      <c r="AF68" s="220" t="str">
        <f t="shared" si="28"/>
        <v/>
      </c>
      <c r="AG68" s="220" t="str">
        <f t="shared" si="28"/>
        <v/>
      </c>
      <c r="AH68" s="220">
        <f t="shared" si="28"/>
        <v>1</v>
      </c>
      <c r="AI68" s="220" t="str">
        <f t="shared" si="28"/>
        <v/>
      </c>
      <c r="AJ68" s="220" t="str">
        <f t="shared" si="28"/>
        <v/>
      </c>
      <c r="AK68" s="220" t="str">
        <f t="shared" si="28"/>
        <v/>
      </c>
      <c r="AL68" s="220">
        <f t="shared" si="28"/>
        <v>0</v>
      </c>
      <c r="AM68" s="220">
        <f t="shared" si="28"/>
        <v>1</v>
      </c>
      <c r="AN68" s="220" t="str">
        <f t="shared" si="28"/>
        <v/>
      </c>
      <c r="AO68" s="220" t="str">
        <f t="shared" si="28"/>
        <v/>
      </c>
      <c r="AP68" s="220">
        <f t="shared" si="28"/>
        <v>1</v>
      </c>
      <c r="AQ68" s="220" t="str">
        <f t="shared" si="28"/>
        <v/>
      </c>
      <c r="AR68" s="220" t="str">
        <f t="shared" si="28"/>
        <v/>
      </c>
      <c r="AS68" s="220" t="str">
        <f t="shared" si="28"/>
        <v/>
      </c>
      <c r="AT68" s="220">
        <f t="shared" si="28"/>
        <v>1</v>
      </c>
      <c r="AU68" s="220">
        <f t="shared" si="28"/>
        <v>1</v>
      </c>
      <c r="AV68" s="220">
        <f t="shared" si="28"/>
        <v>1</v>
      </c>
      <c r="AW68" s="220" t="str">
        <f t="shared" si="28"/>
        <v/>
      </c>
      <c r="AX68" s="220">
        <f t="shared" si="28"/>
        <v>1</v>
      </c>
      <c r="AY68" s="220">
        <f t="shared" si="28"/>
        <v>0</v>
      </c>
      <c r="AZ68" s="220" t="str">
        <f t="shared" si="28"/>
        <v/>
      </c>
      <c r="BA68" s="220" t="str">
        <f t="shared" si="28"/>
        <v/>
      </c>
      <c r="BB68" s="220" t="str">
        <f t="shared" si="28"/>
        <v/>
      </c>
      <c r="BC68" s="220" t="str">
        <f t="shared" si="28"/>
        <v/>
      </c>
      <c r="BD68" s="220" t="str">
        <f t="shared" si="28"/>
        <v/>
      </c>
      <c r="BE68" s="220" t="str">
        <f t="shared" si="28"/>
        <v/>
      </c>
      <c r="BF68" s="220" t="str">
        <f t="shared" si="28"/>
        <v/>
      </c>
      <c r="BG68" s="220" t="str">
        <f t="shared" si="28"/>
        <v/>
      </c>
      <c r="BH68" s="220" t="str">
        <f t="shared" si="28"/>
        <v/>
      </c>
      <c r="BI68" s="220" t="str">
        <f t="shared" si="28"/>
        <v/>
      </c>
      <c r="BJ68" s="220" t="str">
        <f t="shared" si="28"/>
        <v/>
      </c>
      <c r="BK68" s="220" t="str">
        <f t="shared" ref="BK68:CD68" si="29">IFERROR(BK53/BK38,"")</f>
        <v/>
      </c>
      <c r="BL68" s="220" t="str">
        <f t="shared" si="29"/>
        <v/>
      </c>
      <c r="BM68" s="220" t="str">
        <f t="shared" si="29"/>
        <v/>
      </c>
      <c r="BN68" s="220" t="str">
        <f t="shared" si="29"/>
        <v/>
      </c>
      <c r="BO68" s="220" t="str">
        <f t="shared" si="29"/>
        <v/>
      </c>
      <c r="BP68" s="220" t="str">
        <f t="shared" si="29"/>
        <v/>
      </c>
      <c r="BQ68" s="220" t="str">
        <f t="shared" si="29"/>
        <v/>
      </c>
      <c r="BR68" s="220" t="str">
        <f t="shared" si="29"/>
        <v/>
      </c>
      <c r="BS68" s="220" t="str">
        <f t="shared" si="29"/>
        <v/>
      </c>
      <c r="BT68" s="220" t="str">
        <f t="shared" si="29"/>
        <v/>
      </c>
      <c r="BU68" s="220" t="str">
        <f t="shared" si="29"/>
        <v/>
      </c>
      <c r="BV68" s="220" t="str">
        <f t="shared" si="29"/>
        <v/>
      </c>
      <c r="BW68" s="220" t="str">
        <f t="shared" si="29"/>
        <v/>
      </c>
      <c r="BX68" s="220" t="str">
        <f t="shared" si="29"/>
        <v/>
      </c>
      <c r="BY68" s="220" t="str">
        <f t="shared" si="29"/>
        <v/>
      </c>
      <c r="BZ68" s="220" t="str">
        <f t="shared" si="29"/>
        <v/>
      </c>
      <c r="CA68" s="220" t="str">
        <f t="shared" si="29"/>
        <v/>
      </c>
      <c r="CB68" s="220" t="str">
        <f t="shared" si="29"/>
        <v/>
      </c>
      <c r="CC68" s="220" t="str">
        <f t="shared" si="29"/>
        <v/>
      </c>
      <c r="CD68" s="220" t="str">
        <f t="shared" si="29"/>
        <v/>
      </c>
    </row>
    <row r="69" spans="24:82">
      <c r="AB69" s="233"/>
      <c r="AC69" s="1460" t="s">
        <v>396</v>
      </c>
      <c r="AD69" s="1461"/>
      <c r="AE69" s="220" t="str">
        <f t="shared" ref="AE69:BJ69" si="30">IFERROR(AE54/AE39,"")</f>
        <v/>
      </c>
      <c r="AF69" s="220">
        <f t="shared" si="30"/>
        <v>1</v>
      </c>
      <c r="AG69" s="220" t="str">
        <f t="shared" si="30"/>
        <v/>
      </c>
      <c r="AH69" s="220" t="str">
        <f t="shared" si="30"/>
        <v/>
      </c>
      <c r="AI69" s="220">
        <f t="shared" si="30"/>
        <v>1</v>
      </c>
      <c r="AJ69" s="220" t="str">
        <f t="shared" si="30"/>
        <v/>
      </c>
      <c r="AK69" s="220" t="str">
        <f t="shared" si="30"/>
        <v/>
      </c>
      <c r="AL69" s="220" t="str">
        <f t="shared" si="30"/>
        <v/>
      </c>
      <c r="AM69" s="220" t="str">
        <f t="shared" si="30"/>
        <v/>
      </c>
      <c r="AN69" s="220">
        <f t="shared" si="30"/>
        <v>0</v>
      </c>
      <c r="AO69" s="220">
        <f t="shared" si="30"/>
        <v>1</v>
      </c>
      <c r="AP69" s="220">
        <f t="shared" si="30"/>
        <v>1</v>
      </c>
      <c r="AQ69" s="220">
        <f t="shared" si="30"/>
        <v>1</v>
      </c>
      <c r="AR69" s="220" t="str">
        <f t="shared" si="30"/>
        <v/>
      </c>
      <c r="AS69" s="220" t="str">
        <f t="shared" si="30"/>
        <v/>
      </c>
      <c r="AT69" s="220">
        <f t="shared" si="30"/>
        <v>1</v>
      </c>
      <c r="AU69" s="220">
        <f t="shared" si="30"/>
        <v>1</v>
      </c>
      <c r="AV69" s="220">
        <f t="shared" si="30"/>
        <v>1</v>
      </c>
      <c r="AW69" s="220">
        <f t="shared" si="30"/>
        <v>0</v>
      </c>
      <c r="AX69" s="220" t="str">
        <f t="shared" si="30"/>
        <v/>
      </c>
      <c r="AY69" s="220">
        <f t="shared" si="30"/>
        <v>0</v>
      </c>
      <c r="AZ69" s="220">
        <f t="shared" si="30"/>
        <v>1</v>
      </c>
      <c r="BA69" s="220" t="str">
        <f t="shared" si="30"/>
        <v/>
      </c>
      <c r="BB69" s="220" t="str">
        <f t="shared" si="30"/>
        <v/>
      </c>
      <c r="BC69" s="220" t="str">
        <f t="shared" si="30"/>
        <v/>
      </c>
      <c r="BD69" s="220" t="str">
        <f t="shared" si="30"/>
        <v/>
      </c>
      <c r="BE69" s="220" t="str">
        <f t="shared" si="30"/>
        <v/>
      </c>
      <c r="BF69" s="220" t="str">
        <f t="shared" si="30"/>
        <v/>
      </c>
      <c r="BG69" s="220" t="str">
        <f t="shared" si="30"/>
        <v/>
      </c>
      <c r="BH69" s="220" t="str">
        <f t="shared" si="30"/>
        <v/>
      </c>
      <c r="BI69" s="220" t="str">
        <f t="shared" si="30"/>
        <v/>
      </c>
      <c r="BJ69" s="220" t="str">
        <f t="shared" si="30"/>
        <v/>
      </c>
      <c r="BK69" s="220" t="str">
        <f t="shared" ref="BK69:CD69" si="31">IFERROR(BK54/BK39,"")</f>
        <v/>
      </c>
      <c r="BL69" s="220" t="str">
        <f t="shared" si="31"/>
        <v/>
      </c>
      <c r="BM69" s="220" t="str">
        <f t="shared" si="31"/>
        <v/>
      </c>
      <c r="BN69" s="220" t="str">
        <f t="shared" si="31"/>
        <v/>
      </c>
      <c r="BO69" s="220" t="str">
        <f t="shared" si="31"/>
        <v/>
      </c>
      <c r="BP69" s="220" t="str">
        <f t="shared" si="31"/>
        <v/>
      </c>
      <c r="BQ69" s="220" t="str">
        <f t="shared" si="31"/>
        <v/>
      </c>
      <c r="BR69" s="220" t="str">
        <f t="shared" si="31"/>
        <v/>
      </c>
      <c r="BS69" s="220" t="str">
        <f t="shared" si="31"/>
        <v/>
      </c>
      <c r="BT69" s="220" t="str">
        <f t="shared" si="31"/>
        <v/>
      </c>
      <c r="BU69" s="220" t="str">
        <f t="shared" si="31"/>
        <v/>
      </c>
      <c r="BV69" s="220" t="str">
        <f t="shared" si="31"/>
        <v/>
      </c>
      <c r="BW69" s="220" t="str">
        <f t="shared" si="31"/>
        <v/>
      </c>
      <c r="BX69" s="220" t="str">
        <f t="shared" si="31"/>
        <v/>
      </c>
      <c r="BY69" s="220" t="str">
        <f t="shared" si="31"/>
        <v/>
      </c>
      <c r="BZ69" s="220" t="str">
        <f t="shared" si="31"/>
        <v/>
      </c>
      <c r="CA69" s="220" t="str">
        <f t="shared" si="31"/>
        <v/>
      </c>
      <c r="CB69" s="220" t="str">
        <f t="shared" si="31"/>
        <v/>
      </c>
      <c r="CC69" s="220" t="str">
        <f t="shared" si="31"/>
        <v/>
      </c>
      <c r="CD69" s="220" t="str">
        <f t="shared" si="31"/>
        <v/>
      </c>
    </row>
    <row r="70" spans="24:82">
      <c r="AB70" s="225"/>
      <c r="AC70" s="1455" t="s">
        <v>358</v>
      </c>
      <c r="AD70" s="1456"/>
      <c r="AE70" s="220" t="str">
        <f t="shared" ref="AE70:BJ70" si="32">IFERROR(AE55/AE40,"")</f>
        <v/>
      </c>
      <c r="AF70" s="220" t="str">
        <f t="shared" si="32"/>
        <v/>
      </c>
      <c r="AG70" s="220" t="str">
        <f t="shared" si="32"/>
        <v/>
      </c>
      <c r="AH70" s="220" t="str">
        <f t="shared" si="32"/>
        <v/>
      </c>
      <c r="AI70" s="220" t="str">
        <f t="shared" si="32"/>
        <v/>
      </c>
      <c r="AJ70" s="220" t="str">
        <f t="shared" si="32"/>
        <v/>
      </c>
      <c r="AK70" s="220" t="str">
        <f t="shared" si="32"/>
        <v/>
      </c>
      <c r="AL70" s="220" t="str">
        <f t="shared" si="32"/>
        <v/>
      </c>
      <c r="AM70" s="220" t="str">
        <f t="shared" si="32"/>
        <v/>
      </c>
      <c r="AN70" s="220" t="str">
        <f t="shared" si="32"/>
        <v/>
      </c>
      <c r="AO70" s="220" t="str">
        <f t="shared" si="32"/>
        <v/>
      </c>
      <c r="AP70" s="220" t="str">
        <f t="shared" si="32"/>
        <v/>
      </c>
      <c r="AQ70" s="220" t="str">
        <f t="shared" si="32"/>
        <v/>
      </c>
      <c r="AR70" s="220" t="str">
        <f t="shared" si="32"/>
        <v/>
      </c>
      <c r="AS70" s="220" t="str">
        <f t="shared" si="32"/>
        <v/>
      </c>
      <c r="AT70" s="220" t="str">
        <f t="shared" si="32"/>
        <v/>
      </c>
      <c r="AU70" s="220" t="str">
        <f t="shared" si="32"/>
        <v/>
      </c>
      <c r="AV70" s="220" t="str">
        <f t="shared" si="32"/>
        <v/>
      </c>
      <c r="AW70" s="220" t="str">
        <f t="shared" si="32"/>
        <v/>
      </c>
      <c r="AX70" s="220" t="str">
        <f t="shared" si="32"/>
        <v/>
      </c>
      <c r="AY70" s="220" t="str">
        <f t="shared" si="32"/>
        <v/>
      </c>
      <c r="AZ70" s="220" t="str">
        <f t="shared" si="32"/>
        <v/>
      </c>
      <c r="BA70" s="220" t="str">
        <f t="shared" si="32"/>
        <v/>
      </c>
      <c r="BB70" s="220" t="str">
        <f t="shared" si="32"/>
        <v/>
      </c>
      <c r="BC70" s="220" t="str">
        <f t="shared" si="32"/>
        <v/>
      </c>
      <c r="BD70" s="220" t="str">
        <f t="shared" si="32"/>
        <v/>
      </c>
      <c r="BE70" s="220" t="str">
        <f t="shared" si="32"/>
        <v/>
      </c>
      <c r="BF70" s="220" t="str">
        <f t="shared" si="32"/>
        <v/>
      </c>
      <c r="BG70" s="220" t="str">
        <f t="shared" si="32"/>
        <v/>
      </c>
      <c r="BH70" s="220" t="str">
        <f t="shared" si="32"/>
        <v/>
      </c>
      <c r="BI70" s="220" t="str">
        <f t="shared" si="32"/>
        <v/>
      </c>
      <c r="BJ70" s="220" t="str">
        <f t="shared" si="32"/>
        <v/>
      </c>
      <c r="BK70" s="220" t="str">
        <f t="shared" ref="BK70:CD70" si="33">IFERROR(BK55/BK40,"")</f>
        <v/>
      </c>
      <c r="BL70" s="220" t="str">
        <f t="shared" si="33"/>
        <v/>
      </c>
      <c r="BM70" s="220" t="str">
        <f t="shared" si="33"/>
        <v/>
      </c>
      <c r="BN70" s="220" t="str">
        <f t="shared" si="33"/>
        <v/>
      </c>
      <c r="BO70" s="220" t="str">
        <f t="shared" si="33"/>
        <v/>
      </c>
      <c r="BP70" s="220" t="str">
        <f t="shared" si="33"/>
        <v/>
      </c>
      <c r="BQ70" s="220" t="str">
        <f t="shared" si="33"/>
        <v/>
      </c>
      <c r="BR70" s="220" t="str">
        <f t="shared" si="33"/>
        <v/>
      </c>
      <c r="BS70" s="220" t="str">
        <f t="shared" si="33"/>
        <v/>
      </c>
      <c r="BT70" s="220" t="str">
        <f t="shared" si="33"/>
        <v/>
      </c>
      <c r="BU70" s="220" t="str">
        <f t="shared" si="33"/>
        <v/>
      </c>
      <c r="BV70" s="220" t="str">
        <f t="shared" si="33"/>
        <v/>
      </c>
      <c r="BW70" s="220" t="str">
        <f t="shared" si="33"/>
        <v/>
      </c>
      <c r="BX70" s="220" t="str">
        <f t="shared" si="33"/>
        <v/>
      </c>
      <c r="BY70" s="220" t="str">
        <f t="shared" si="33"/>
        <v/>
      </c>
      <c r="BZ70" s="220" t="str">
        <f t="shared" si="33"/>
        <v/>
      </c>
      <c r="CA70" s="220" t="str">
        <f t="shared" si="33"/>
        <v/>
      </c>
      <c r="CB70" s="220" t="str">
        <f t="shared" si="33"/>
        <v/>
      </c>
      <c r="CC70" s="220" t="str">
        <f t="shared" si="33"/>
        <v/>
      </c>
      <c r="CD70" s="220" t="str">
        <f t="shared" si="33"/>
        <v/>
      </c>
    </row>
    <row r="71" spans="24:82">
      <c r="AB71" s="224"/>
    </row>
  </sheetData>
  <mergeCells count="18">
    <mergeCell ref="AB52:AB53"/>
    <mergeCell ref="AC69:AD69"/>
    <mergeCell ref="AC59:AD59"/>
    <mergeCell ref="AC60:AD60"/>
    <mergeCell ref="AC61:AD61"/>
    <mergeCell ref="AC62:AD62"/>
    <mergeCell ref="AC63:AD63"/>
    <mergeCell ref="AC64:AD64"/>
    <mergeCell ref="AB30:AB33"/>
    <mergeCell ref="AB35:AB36"/>
    <mergeCell ref="AB37:AB38"/>
    <mergeCell ref="AB45:AB48"/>
    <mergeCell ref="AB50:AB51"/>
    <mergeCell ref="AC65:AD65"/>
    <mergeCell ref="AC66:AD66"/>
    <mergeCell ref="AC67:AD67"/>
    <mergeCell ref="AC68:AD68"/>
    <mergeCell ref="AC70:AD70"/>
  </mergeCells>
  <phoneticPr fontId="161" type="noConversion"/>
  <conditionalFormatting sqref="AE4:CD11 AE45:CD54 AE30:CD39 AE60:CD70">
    <cfRule type="cellIs" dxfId="23" priority="10" operator="equal">
      <formula>0</formula>
    </cfRule>
  </conditionalFormatting>
  <conditionalFormatting sqref="AE17:CD24">
    <cfRule type="cellIs" dxfId="22" priority="7" operator="equal">
      <formula>0</formula>
    </cfRule>
  </conditionalFormatting>
  <conditionalFormatting sqref="AE40:CD40">
    <cfRule type="cellIs" dxfId="21" priority="3" operator="equal">
      <formula>0</formula>
    </cfRule>
  </conditionalFormatting>
  <conditionalFormatting sqref="AE55:CD55">
    <cfRule type="cellIs" dxfId="20" priority="2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431"/>
  <sheetViews>
    <sheetView showGridLines="0" zoomScale="80" zoomScaleNormal="80" workbookViewId="0">
      <pane xSplit="19" ySplit="10" topLeftCell="BT419" activePane="bottomRight" state="frozen"/>
      <selection activeCell="M119" sqref="M119"/>
      <selection pane="topRight" activeCell="M119" sqref="M119"/>
      <selection pane="bottomLeft" activeCell="M119" sqref="M119"/>
      <selection pane="bottomRight" activeCell="BX9" sqref="BX9"/>
    </sheetView>
  </sheetViews>
  <sheetFormatPr defaultRowHeight="30" customHeight="1"/>
  <cols>
    <col min="1" max="1" width="4.69921875" style="29" customWidth="1"/>
    <col min="2" max="2" width="8.796875" customWidth="1"/>
    <col min="3" max="3" width="10.5" bestFit="1" customWidth="1"/>
    <col min="4" max="5" width="6.69921875" customWidth="1"/>
    <col min="6" max="6" width="4.69921875" customWidth="1"/>
    <col min="7" max="7" width="10.3984375" bestFit="1" customWidth="1"/>
    <col min="8" max="8" width="9.296875" customWidth="1"/>
    <col min="9" max="9" width="9.8984375" customWidth="1"/>
    <col min="10" max="10" width="21.5" customWidth="1"/>
    <col min="11" max="11" width="8.8984375" bestFit="1" customWidth="1"/>
    <col min="12" max="17" width="4.69921875" customWidth="1"/>
    <col min="18" max="18" width="4.69921875" style="186" customWidth="1"/>
    <col min="20" max="20" width="12.296875" customWidth="1"/>
    <col min="21" max="21" width="20.09765625" customWidth="1"/>
    <col min="22" max="25" width="7.69921875" customWidth="1"/>
    <col min="27" max="27" width="9.3984375" customWidth="1"/>
    <col min="28" max="28" width="8.796875" customWidth="1"/>
    <col min="29" max="30" width="7.69921875" customWidth="1"/>
    <col min="32" max="32" width="9.5" customWidth="1"/>
    <col min="33" max="66" width="8.796875" customWidth="1"/>
    <col min="67" max="67" width="21.796875" customWidth="1"/>
    <col min="70" max="70" width="6.3984375" customWidth="1"/>
    <col min="71" max="71" width="8.59765625" customWidth="1"/>
    <col min="72" max="72" width="10.09765625" customWidth="1"/>
    <col min="73" max="75" width="8.796875" customWidth="1"/>
    <col min="76" max="76" width="22.5" customWidth="1"/>
    <col min="77" max="77" width="0" hidden="1" customWidth="1"/>
    <col min="79" max="79" width="12.8984375" bestFit="1" customWidth="1"/>
    <col min="80" max="80" width="11.296875" style="29" customWidth="1"/>
    <col min="81" max="81" width="31.8984375" style="29" bestFit="1" customWidth="1"/>
    <col min="82" max="82" width="4.796875" customWidth="1"/>
    <col min="83" max="83" width="16.296875" style="841" bestFit="1" customWidth="1"/>
  </cols>
  <sheetData>
    <row r="1" spans="1:83" s="24" customFormat="1" ht="19.95" customHeight="1">
      <c r="A1" s="29"/>
      <c r="B1" s="50"/>
      <c r="C1" s="98" t="s">
        <v>348</v>
      </c>
      <c r="D1" s="98">
        <v>1</v>
      </c>
      <c r="E1" s="98">
        <v>2</v>
      </c>
      <c r="F1" s="98">
        <v>3</v>
      </c>
      <c r="G1" s="98">
        <v>4</v>
      </c>
      <c r="H1" s="98">
        <v>5</v>
      </c>
      <c r="I1" s="98">
        <v>6</v>
      </c>
      <c r="J1" s="98">
        <v>7</v>
      </c>
      <c r="K1" s="98">
        <v>8</v>
      </c>
      <c r="L1" s="98">
        <v>9</v>
      </c>
      <c r="M1" s="98">
        <v>10</v>
      </c>
      <c r="N1" s="98">
        <v>11</v>
      </c>
      <c r="O1" s="98">
        <v>12</v>
      </c>
      <c r="P1" s="98">
        <v>13</v>
      </c>
      <c r="Q1" s="98">
        <v>14</v>
      </c>
      <c r="R1" s="180">
        <v>15</v>
      </c>
      <c r="S1" s="98">
        <v>16</v>
      </c>
      <c r="T1" s="98">
        <v>17</v>
      </c>
      <c r="U1" s="98">
        <v>18</v>
      </c>
      <c r="V1" s="98">
        <v>19</v>
      </c>
      <c r="W1" s="98">
        <v>20</v>
      </c>
      <c r="X1" s="98">
        <v>21</v>
      </c>
      <c r="Y1" s="98">
        <v>22</v>
      </c>
      <c r="Z1" s="98">
        <v>23</v>
      </c>
      <c r="AA1" s="98">
        <v>24</v>
      </c>
      <c r="AB1" s="98">
        <v>25</v>
      </c>
      <c r="AC1" s="98">
        <v>26</v>
      </c>
      <c r="AD1" s="98">
        <v>27</v>
      </c>
      <c r="AE1" s="98">
        <v>28</v>
      </c>
      <c r="AF1" s="98">
        <v>29</v>
      </c>
      <c r="AG1" s="98">
        <v>30</v>
      </c>
      <c r="AH1" s="98">
        <v>31</v>
      </c>
      <c r="AI1" s="98">
        <v>32</v>
      </c>
      <c r="AJ1" s="98">
        <v>33</v>
      </c>
      <c r="AK1" s="98">
        <v>34</v>
      </c>
      <c r="AL1" s="98">
        <v>35</v>
      </c>
      <c r="AM1" s="98">
        <v>36</v>
      </c>
      <c r="AN1" s="98">
        <v>37</v>
      </c>
      <c r="AO1" s="98">
        <v>38</v>
      </c>
      <c r="AP1" s="98">
        <v>39</v>
      </c>
      <c r="AQ1" s="98">
        <v>40</v>
      </c>
      <c r="AR1" s="98">
        <v>41</v>
      </c>
      <c r="AS1" s="98">
        <v>42</v>
      </c>
      <c r="AT1" s="98">
        <v>43</v>
      </c>
      <c r="AU1" s="98">
        <v>44</v>
      </c>
      <c r="AV1" s="98">
        <v>45</v>
      </c>
      <c r="AW1" s="98">
        <v>46</v>
      </c>
      <c r="AX1" s="98">
        <v>47</v>
      </c>
      <c r="AY1" s="98">
        <v>48</v>
      </c>
      <c r="AZ1" s="98">
        <v>49</v>
      </c>
      <c r="BA1" s="98">
        <v>50</v>
      </c>
      <c r="BB1" s="98">
        <v>51</v>
      </c>
      <c r="BC1" s="98">
        <v>52</v>
      </c>
    </row>
    <row r="2" spans="1:83" s="24" customFormat="1" ht="19.95" customHeight="1">
      <c r="A2" s="29"/>
      <c r="B2" s="50"/>
      <c r="C2" s="28" t="s">
        <v>349</v>
      </c>
      <c r="D2" s="28">
        <f t="shared" ref="D2:AI2" si="0">COUNTIFS($B:$B,D$1)</f>
        <v>7</v>
      </c>
      <c r="E2" s="28">
        <f t="shared" si="0"/>
        <v>7</v>
      </c>
      <c r="F2" s="28">
        <f t="shared" si="0"/>
        <v>5</v>
      </c>
      <c r="G2" s="28">
        <f t="shared" si="0"/>
        <v>13</v>
      </c>
      <c r="H2" s="28">
        <f t="shared" si="0"/>
        <v>14</v>
      </c>
      <c r="I2" s="28">
        <f t="shared" si="0"/>
        <v>7</v>
      </c>
      <c r="J2" s="28">
        <f t="shared" si="0"/>
        <v>1</v>
      </c>
      <c r="K2" s="28">
        <f t="shared" si="0"/>
        <v>12</v>
      </c>
      <c r="L2" s="28">
        <f t="shared" si="0"/>
        <v>11</v>
      </c>
      <c r="M2" s="28">
        <f t="shared" si="0"/>
        <v>13</v>
      </c>
      <c r="N2" s="28">
        <f t="shared" si="0"/>
        <v>16</v>
      </c>
      <c r="O2" s="28">
        <f t="shared" si="0"/>
        <v>15</v>
      </c>
      <c r="P2" s="28">
        <f t="shared" si="0"/>
        <v>14</v>
      </c>
      <c r="Q2" s="28">
        <f t="shared" si="0"/>
        <v>12</v>
      </c>
      <c r="R2" s="181">
        <f t="shared" si="0"/>
        <v>10</v>
      </c>
      <c r="S2" s="28">
        <f t="shared" si="0"/>
        <v>19</v>
      </c>
      <c r="T2" s="28">
        <f t="shared" si="0"/>
        <v>16</v>
      </c>
      <c r="U2" s="28">
        <f t="shared" si="0"/>
        <v>14</v>
      </c>
      <c r="V2" s="28">
        <f t="shared" si="0"/>
        <v>15</v>
      </c>
      <c r="W2" s="28">
        <f t="shared" si="0"/>
        <v>14</v>
      </c>
      <c r="X2" s="28">
        <f t="shared" si="0"/>
        <v>7</v>
      </c>
      <c r="Y2" s="28">
        <f t="shared" si="0"/>
        <v>15</v>
      </c>
      <c r="Z2" s="28">
        <f t="shared" si="0"/>
        <v>10</v>
      </c>
      <c r="AA2" s="28">
        <f t="shared" si="0"/>
        <v>0</v>
      </c>
      <c r="AB2" s="28">
        <f t="shared" si="0"/>
        <v>0</v>
      </c>
      <c r="AC2" s="28">
        <f t="shared" si="0"/>
        <v>0</v>
      </c>
      <c r="AD2" s="28">
        <f t="shared" si="0"/>
        <v>0</v>
      </c>
      <c r="AE2" s="28">
        <f t="shared" si="0"/>
        <v>0</v>
      </c>
      <c r="AF2" s="28">
        <f t="shared" si="0"/>
        <v>0</v>
      </c>
      <c r="AG2" s="28">
        <f t="shared" si="0"/>
        <v>0</v>
      </c>
      <c r="AH2" s="28">
        <f t="shared" si="0"/>
        <v>0</v>
      </c>
      <c r="AI2" s="28">
        <f t="shared" si="0"/>
        <v>0</v>
      </c>
      <c r="AJ2" s="28">
        <f t="shared" ref="AJ2:BC2" si="1">COUNTIFS($B:$B,AJ$1)</f>
        <v>0</v>
      </c>
      <c r="AK2" s="28">
        <f t="shared" si="1"/>
        <v>0</v>
      </c>
      <c r="AL2" s="28">
        <f t="shared" si="1"/>
        <v>0</v>
      </c>
      <c r="AM2" s="28">
        <f t="shared" si="1"/>
        <v>0</v>
      </c>
      <c r="AN2" s="28">
        <f t="shared" si="1"/>
        <v>0</v>
      </c>
      <c r="AO2" s="28">
        <f t="shared" si="1"/>
        <v>0</v>
      </c>
      <c r="AP2" s="28">
        <f t="shared" si="1"/>
        <v>0</v>
      </c>
      <c r="AQ2" s="28">
        <f t="shared" si="1"/>
        <v>0</v>
      </c>
      <c r="AR2" s="28">
        <f t="shared" si="1"/>
        <v>0</v>
      </c>
      <c r="AS2" s="28">
        <f t="shared" si="1"/>
        <v>0</v>
      </c>
      <c r="AT2" s="28">
        <f t="shared" si="1"/>
        <v>0</v>
      </c>
      <c r="AU2" s="28">
        <f t="shared" si="1"/>
        <v>0</v>
      </c>
      <c r="AV2" s="28">
        <f t="shared" si="1"/>
        <v>0</v>
      </c>
      <c r="AW2" s="28">
        <f t="shared" si="1"/>
        <v>0</v>
      </c>
      <c r="AX2" s="28">
        <f t="shared" si="1"/>
        <v>0</v>
      </c>
      <c r="AY2" s="28">
        <f t="shared" si="1"/>
        <v>0</v>
      </c>
      <c r="AZ2" s="28">
        <f t="shared" si="1"/>
        <v>0</v>
      </c>
      <c r="BA2" s="28">
        <f t="shared" si="1"/>
        <v>0</v>
      </c>
      <c r="BB2" s="28">
        <f t="shared" si="1"/>
        <v>0</v>
      </c>
      <c r="BC2" s="28">
        <f t="shared" si="1"/>
        <v>0</v>
      </c>
    </row>
    <row r="3" spans="1:83" s="24" customFormat="1" ht="19.95" customHeight="1">
      <c r="A3" s="29"/>
      <c r="B3" s="50"/>
      <c r="C3" s="28" t="s">
        <v>350</v>
      </c>
      <c r="D3" s="28">
        <f t="shared" ref="D3:AI3" si="2">COUNTIFS($A:$A,D$1,$AA:$AA,"신제작")</f>
        <v>4</v>
      </c>
      <c r="E3" s="28">
        <f t="shared" si="2"/>
        <v>5</v>
      </c>
      <c r="F3" s="28">
        <f t="shared" si="2"/>
        <v>4</v>
      </c>
      <c r="G3" s="28">
        <f t="shared" si="2"/>
        <v>5</v>
      </c>
      <c r="H3" s="28">
        <f t="shared" si="2"/>
        <v>6</v>
      </c>
      <c r="I3" s="28">
        <f t="shared" si="2"/>
        <v>5</v>
      </c>
      <c r="J3" s="28">
        <f t="shared" si="2"/>
        <v>1</v>
      </c>
      <c r="K3" s="28">
        <f t="shared" si="2"/>
        <v>6</v>
      </c>
      <c r="L3" s="28">
        <f t="shared" si="2"/>
        <v>7</v>
      </c>
      <c r="M3" s="28">
        <f t="shared" si="2"/>
        <v>2</v>
      </c>
      <c r="N3" s="28">
        <f t="shared" si="2"/>
        <v>3</v>
      </c>
      <c r="O3" s="28">
        <f t="shared" si="2"/>
        <v>5</v>
      </c>
      <c r="P3" s="28">
        <f t="shared" si="2"/>
        <v>6</v>
      </c>
      <c r="Q3" s="28">
        <f t="shared" si="2"/>
        <v>3</v>
      </c>
      <c r="R3" s="181">
        <f t="shared" si="2"/>
        <v>0</v>
      </c>
      <c r="S3" s="28">
        <f t="shared" si="2"/>
        <v>7</v>
      </c>
      <c r="T3" s="28">
        <f t="shared" si="2"/>
        <v>9</v>
      </c>
      <c r="U3" s="28">
        <f t="shared" si="2"/>
        <v>13</v>
      </c>
      <c r="V3" s="28">
        <f t="shared" si="2"/>
        <v>6</v>
      </c>
      <c r="W3" s="28">
        <f t="shared" si="2"/>
        <v>8</v>
      </c>
      <c r="X3" s="28">
        <f t="shared" si="2"/>
        <v>4</v>
      </c>
      <c r="Y3" s="28">
        <f t="shared" si="2"/>
        <v>7</v>
      </c>
      <c r="Z3" s="28">
        <f t="shared" si="2"/>
        <v>5</v>
      </c>
      <c r="AA3" s="28">
        <f t="shared" si="2"/>
        <v>0</v>
      </c>
      <c r="AB3" s="28">
        <f t="shared" si="2"/>
        <v>0</v>
      </c>
      <c r="AC3" s="28">
        <f t="shared" si="2"/>
        <v>0</v>
      </c>
      <c r="AD3" s="28">
        <f t="shared" si="2"/>
        <v>0</v>
      </c>
      <c r="AE3" s="28">
        <f t="shared" si="2"/>
        <v>0</v>
      </c>
      <c r="AF3" s="28">
        <f t="shared" si="2"/>
        <v>0</v>
      </c>
      <c r="AG3" s="28">
        <f t="shared" si="2"/>
        <v>0</v>
      </c>
      <c r="AH3" s="28">
        <f t="shared" si="2"/>
        <v>0</v>
      </c>
      <c r="AI3" s="28">
        <f t="shared" si="2"/>
        <v>0</v>
      </c>
      <c r="AJ3" s="28">
        <f t="shared" ref="AJ3:BC3" si="3">COUNTIFS($A:$A,AJ$1,$AA:$AA,"신제작")</f>
        <v>0</v>
      </c>
      <c r="AK3" s="28">
        <f t="shared" si="3"/>
        <v>0</v>
      </c>
      <c r="AL3" s="28">
        <f t="shared" si="3"/>
        <v>0</v>
      </c>
      <c r="AM3" s="28">
        <f t="shared" si="3"/>
        <v>0</v>
      </c>
      <c r="AN3" s="28">
        <f t="shared" si="3"/>
        <v>0</v>
      </c>
      <c r="AO3" s="28">
        <f t="shared" si="3"/>
        <v>0</v>
      </c>
      <c r="AP3" s="28">
        <f t="shared" si="3"/>
        <v>0</v>
      </c>
      <c r="AQ3" s="28">
        <f t="shared" si="3"/>
        <v>0</v>
      </c>
      <c r="AR3" s="28">
        <f t="shared" si="3"/>
        <v>0</v>
      </c>
      <c r="AS3" s="28">
        <f t="shared" si="3"/>
        <v>0</v>
      </c>
      <c r="AT3" s="28">
        <f t="shared" si="3"/>
        <v>0</v>
      </c>
      <c r="AU3" s="28">
        <f t="shared" si="3"/>
        <v>0</v>
      </c>
      <c r="AV3" s="28">
        <f t="shared" si="3"/>
        <v>0</v>
      </c>
      <c r="AW3" s="28">
        <f t="shared" si="3"/>
        <v>0</v>
      </c>
      <c r="AX3" s="28">
        <f t="shared" si="3"/>
        <v>0</v>
      </c>
      <c r="AY3" s="28">
        <f t="shared" si="3"/>
        <v>0</v>
      </c>
      <c r="AZ3" s="28">
        <f t="shared" si="3"/>
        <v>0</v>
      </c>
      <c r="BA3" s="28">
        <f t="shared" si="3"/>
        <v>0</v>
      </c>
      <c r="BB3" s="28">
        <f t="shared" si="3"/>
        <v>0</v>
      </c>
      <c r="BC3" s="28">
        <f t="shared" si="3"/>
        <v>0</v>
      </c>
    </row>
    <row r="4" spans="1:83" s="24" customFormat="1" ht="19.95" customHeight="1">
      <c r="A4" s="29"/>
      <c r="B4" s="50"/>
      <c r="C4" s="28" t="s">
        <v>351</v>
      </c>
      <c r="D4" s="28">
        <f t="shared" ref="D4:AI4" si="4">COUNTIFS($A:$A,D$1,$AF:$AF,"신제작")</f>
        <v>5</v>
      </c>
      <c r="E4" s="28">
        <f t="shared" si="4"/>
        <v>3</v>
      </c>
      <c r="F4" s="28">
        <f t="shared" si="4"/>
        <v>3</v>
      </c>
      <c r="G4" s="28">
        <f t="shared" si="4"/>
        <v>4</v>
      </c>
      <c r="H4" s="28">
        <f t="shared" si="4"/>
        <v>6</v>
      </c>
      <c r="I4" s="28">
        <f t="shared" si="4"/>
        <v>3</v>
      </c>
      <c r="J4" s="28">
        <f t="shared" si="4"/>
        <v>1</v>
      </c>
      <c r="K4" s="28">
        <f t="shared" si="4"/>
        <v>4</v>
      </c>
      <c r="L4" s="28">
        <f t="shared" si="4"/>
        <v>2</v>
      </c>
      <c r="M4" s="28">
        <f t="shared" si="4"/>
        <v>3</v>
      </c>
      <c r="N4" s="28">
        <f t="shared" si="4"/>
        <v>5</v>
      </c>
      <c r="O4" s="28">
        <f t="shared" si="4"/>
        <v>3</v>
      </c>
      <c r="P4" s="28">
        <f t="shared" si="4"/>
        <v>4</v>
      </c>
      <c r="Q4" s="28">
        <f t="shared" si="4"/>
        <v>0</v>
      </c>
      <c r="R4" s="181">
        <f t="shared" si="4"/>
        <v>2</v>
      </c>
      <c r="S4" s="28">
        <f t="shared" si="4"/>
        <v>8</v>
      </c>
      <c r="T4" s="28">
        <f t="shared" si="4"/>
        <v>5</v>
      </c>
      <c r="U4" s="28">
        <f t="shared" si="4"/>
        <v>10</v>
      </c>
      <c r="V4" s="28">
        <f t="shared" si="4"/>
        <v>3</v>
      </c>
      <c r="W4" s="28">
        <f t="shared" si="4"/>
        <v>4</v>
      </c>
      <c r="X4" s="28">
        <f t="shared" si="4"/>
        <v>3</v>
      </c>
      <c r="Y4" s="28">
        <f t="shared" si="4"/>
        <v>4</v>
      </c>
      <c r="Z4" s="28">
        <f t="shared" si="4"/>
        <v>3</v>
      </c>
      <c r="AA4" s="28">
        <f t="shared" si="4"/>
        <v>0</v>
      </c>
      <c r="AB4" s="28">
        <f t="shared" si="4"/>
        <v>0</v>
      </c>
      <c r="AC4" s="28">
        <f t="shared" si="4"/>
        <v>0</v>
      </c>
      <c r="AD4" s="28">
        <f t="shared" si="4"/>
        <v>0</v>
      </c>
      <c r="AE4" s="28">
        <f t="shared" si="4"/>
        <v>0</v>
      </c>
      <c r="AF4" s="28">
        <f t="shared" si="4"/>
        <v>0</v>
      </c>
      <c r="AG4" s="28">
        <f t="shared" si="4"/>
        <v>0</v>
      </c>
      <c r="AH4" s="28">
        <f t="shared" si="4"/>
        <v>0</v>
      </c>
      <c r="AI4" s="28">
        <f t="shared" si="4"/>
        <v>0</v>
      </c>
      <c r="AJ4" s="28">
        <f t="shared" ref="AJ4:BC4" si="5">COUNTIFS($A:$A,AJ$1,$AF:$AF,"신제작")</f>
        <v>0</v>
      </c>
      <c r="AK4" s="28">
        <f t="shared" si="5"/>
        <v>0</v>
      </c>
      <c r="AL4" s="28">
        <f t="shared" si="5"/>
        <v>0</v>
      </c>
      <c r="AM4" s="28">
        <f t="shared" si="5"/>
        <v>0</v>
      </c>
      <c r="AN4" s="28">
        <f t="shared" si="5"/>
        <v>0</v>
      </c>
      <c r="AO4" s="28">
        <f t="shared" si="5"/>
        <v>0</v>
      </c>
      <c r="AP4" s="28">
        <f t="shared" si="5"/>
        <v>0</v>
      </c>
      <c r="AQ4" s="28">
        <f t="shared" si="5"/>
        <v>0</v>
      </c>
      <c r="AR4" s="28">
        <f t="shared" si="5"/>
        <v>0</v>
      </c>
      <c r="AS4" s="28">
        <f t="shared" si="5"/>
        <v>0</v>
      </c>
      <c r="AT4" s="28">
        <f t="shared" si="5"/>
        <v>0</v>
      </c>
      <c r="AU4" s="28">
        <f t="shared" si="5"/>
        <v>0</v>
      </c>
      <c r="AV4" s="28">
        <f t="shared" si="5"/>
        <v>0</v>
      </c>
      <c r="AW4" s="28">
        <f t="shared" si="5"/>
        <v>0</v>
      </c>
      <c r="AX4" s="28">
        <f t="shared" si="5"/>
        <v>0</v>
      </c>
      <c r="AY4" s="28">
        <f t="shared" si="5"/>
        <v>0</v>
      </c>
      <c r="AZ4" s="28">
        <f t="shared" si="5"/>
        <v>0</v>
      </c>
      <c r="BA4" s="28">
        <f t="shared" si="5"/>
        <v>0</v>
      </c>
      <c r="BB4" s="28">
        <f t="shared" si="5"/>
        <v>0</v>
      </c>
      <c r="BC4" s="28">
        <f t="shared" si="5"/>
        <v>0</v>
      </c>
    </row>
    <row r="5" spans="1:83" s="44" customFormat="1" ht="19.95" customHeight="1">
      <c r="A5" s="29"/>
      <c r="B5" s="52"/>
      <c r="C5" s="43" t="s">
        <v>373</v>
      </c>
      <c r="D5" s="43">
        <f t="shared" ref="D5:AI5" si="6">COUNTIFS($A:$A,D$1,$S:$S,"X")</f>
        <v>0</v>
      </c>
      <c r="E5" s="43">
        <f t="shared" si="6"/>
        <v>0</v>
      </c>
      <c r="F5" s="43">
        <f t="shared" si="6"/>
        <v>0</v>
      </c>
      <c r="G5" s="43">
        <f t="shared" si="6"/>
        <v>0</v>
      </c>
      <c r="H5" s="43">
        <f t="shared" si="6"/>
        <v>0</v>
      </c>
      <c r="I5" s="43">
        <f t="shared" si="6"/>
        <v>0</v>
      </c>
      <c r="J5" s="43">
        <f t="shared" si="6"/>
        <v>0</v>
      </c>
      <c r="K5" s="43">
        <f t="shared" si="6"/>
        <v>1</v>
      </c>
      <c r="L5" s="43">
        <f t="shared" si="6"/>
        <v>1</v>
      </c>
      <c r="M5" s="43">
        <f t="shared" si="6"/>
        <v>4</v>
      </c>
      <c r="N5" s="43">
        <f t="shared" si="6"/>
        <v>0</v>
      </c>
      <c r="O5" s="43">
        <f t="shared" si="6"/>
        <v>1</v>
      </c>
      <c r="P5" s="43">
        <f t="shared" si="6"/>
        <v>0</v>
      </c>
      <c r="Q5" s="43">
        <f t="shared" si="6"/>
        <v>0</v>
      </c>
      <c r="R5" s="182">
        <f t="shared" si="6"/>
        <v>1</v>
      </c>
      <c r="S5" s="43">
        <f t="shared" si="6"/>
        <v>0</v>
      </c>
      <c r="T5" s="43">
        <f t="shared" si="6"/>
        <v>0</v>
      </c>
      <c r="U5" s="43">
        <f t="shared" si="6"/>
        <v>2</v>
      </c>
      <c r="V5" s="43">
        <f t="shared" si="6"/>
        <v>0</v>
      </c>
      <c r="W5" s="43">
        <f t="shared" si="6"/>
        <v>2</v>
      </c>
      <c r="X5" s="43">
        <f t="shared" si="6"/>
        <v>0</v>
      </c>
      <c r="Y5" s="43">
        <f t="shared" si="6"/>
        <v>0</v>
      </c>
      <c r="Z5" s="43">
        <f t="shared" si="6"/>
        <v>0</v>
      </c>
      <c r="AA5" s="43">
        <f t="shared" si="6"/>
        <v>0</v>
      </c>
      <c r="AB5" s="43">
        <f t="shared" si="6"/>
        <v>0</v>
      </c>
      <c r="AC5" s="43">
        <f t="shared" si="6"/>
        <v>0</v>
      </c>
      <c r="AD5" s="43">
        <f t="shared" si="6"/>
        <v>0</v>
      </c>
      <c r="AE5" s="43">
        <f t="shared" si="6"/>
        <v>0</v>
      </c>
      <c r="AF5" s="43">
        <f t="shared" si="6"/>
        <v>0</v>
      </c>
      <c r="AG5" s="43">
        <f t="shared" si="6"/>
        <v>0</v>
      </c>
      <c r="AH5" s="43">
        <f t="shared" si="6"/>
        <v>0</v>
      </c>
      <c r="AI5" s="43">
        <f t="shared" si="6"/>
        <v>0</v>
      </c>
      <c r="AJ5" s="43">
        <f t="shared" ref="AJ5:BC5" si="7">COUNTIFS($A:$A,AJ$1,$S:$S,"X")</f>
        <v>0</v>
      </c>
      <c r="AK5" s="43">
        <f t="shared" si="7"/>
        <v>0</v>
      </c>
      <c r="AL5" s="43">
        <f t="shared" si="7"/>
        <v>0</v>
      </c>
      <c r="AM5" s="43">
        <f t="shared" si="7"/>
        <v>0</v>
      </c>
      <c r="AN5" s="43">
        <f t="shared" si="7"/>
        <v>0</v>
      </c>
      <c r="AO5" s="43">
        <f t="shared" si="7"/>
        <v>0</v>
      </c>
      <c r="AP5" s="43">
        <f t="shared" si="7"/>
        <v>0</v>
      </c>
      <c r="AQ5" s="43">
        <f t="shared" si="7"/>
        <v>0</v>
      </c>
      <c r="AR5" s="43">
        <f t="shared" si="7"/>
        <v>0</v>
      </c>
      <c r="AS5" s="43">
        <f t="shared" si="7"/>
        <v>0</v>
      </c>
      <c r="AT5" s="43">
        <f t="shared" si="7"/>
        <v>0</v>
      </c>
      <c r="AU5" s="43">
        <f t="shared" si="7"/>
        <v>0</v>
      </c>
      <c r="AV5" s="43">
        <f t="shared" si="7"/>
        <v>0</v>
      </c>
      <c r="AW5" s="43">
        <f t="shared" si="7"/>
        <v>0</v>
      </c>
      <c r="AX5" s="43">
        <f t="shared" si="7"/>
        <v>0</v>
      </c>
      <c r="AY5" s="43">
        <f t="shared" si="7"/>
        <v>0</v>
      </c>
      <c r="AZ5" s="43">
        <f t="shared" si="7"/>
        <v>0</v>
      </c>
      <c r="BA5" s="43">
        <f t="shared" si="7"/>
        <v>0</v>
      </c>
      <c r="BB5" s="43">
        <f t="shared" si="7"/>
        <v>0</v>
      </c>
      <c r="BC5" s="43">
        <f t="shared" si="7"/>
        <v>0</v>
      </c>
    </row>
    <row r="6" spans="1:83" s="26" customFormat="1" ht="19.95" customHeight="1">
      <c r="A6" s="29"/>
      <c r="R6" s="183"/>
      <c r="CB6" s="29"/>
      <c r="CC6" s="29"/>
      <c r="CE6" s="24"/>
    </row>
    <row r="7" spans="1:83" s="26" customFormat="1" ht="19.95" customHeight="1">
      <c r="A7" s="29"/>
      <c r="B7" s="26" t="str">
        <f>"("&amp;SUM(D7:BC7)&amp;")"</f>
        <v>(421)</v>
      </c>
      <c r="C7" s="27" t="s">
        <v>409</v>
      </c>
      <c r="D7" s="27">
        <f t="shared" ref="D7:AI7" si="8">COUNTIFS($A:$A,D$1)</f>
        <v>7</v>
      </c>
      <c r="E7" s="27">
        <f t="shared" si="8"/>
        <v>7</v>
      </c>
      <c r="F7" s="27">
        <f t="shared" si="8"/>
        <v>5</v>
      </c>
      <c r="G7" s="27">
        <f t="shared" si="8"/>
        <v>15</v>
      </c>
      <c r="H7" s="27">
        <f t="shared" si="8"/>
        <v>23</v>
      </c>
      <c r="I7" s="27">
        <f t="shared" si="8"/>
        <v>15</v>
      </c>
      <c r="J7" s="27">
        <f t="shared" si="8"/>
        <v>1</v>
      </c>
      <c r="K7" s="27">
        <f t="shared" si="8"/>
        <v>19</v>
      </c>
      <c r="L7" s="27">
        <f t="shared" si="8"/>
        <v>12</v>
      </c>
      <c r="M7" s="27">
        <f t="shared" si="8"/>
        <v>18</v>
      </c>
      <c r="N7" s="27">
        <f t="shared" si="8"/>
        <v>33</v>
      </c>
      <c r="O7" s="27">
        <f t="shared" si="8"/>
        <v>26</v>
      </c>
      <c r="P7" s="27">
        <f t="shared" si="8"/>
        <v>22</v>
      </c>
      <c r="Q7" s="27">
        <f t="shared" si="8"/>
        <v>18</v>
      </c>
      <c r="R7" s="184">
        <f t="shared" si="8"/>
        <v>13</v>
      </c>
      <c r="S7" s="27">
        <f t="shared" si="8"/>
        <v>37</v>
      </c>
      <c r="T7" s="27">
        <f t="shared" si="8"/>
        <v>21</v>
      </c>
      <c r="U7" s="27">
        <f t="shared" si="8"/>
        <v>32</v>
      </c>
      <c r="V7" s="27">
        <f t="shared" si="8"/>
        <v>25</v>
      </c>
      <c r="W7" s="27">
        <f t="shared" si="8"/>
        <v>27</v>
      </c>
      <c r="X7" s="27">
        <f t="shared" si="8"/>
        <v>9</v>
      </c>
      <c r="Y7" s="27">
        <f t="shared" si="8"/>
        <v>21</v>
      </c>
      <c r="Z7" s="27">
        <f t="shared" si="8"/>
        <v>15</v>
      </c>
      <c r="AA7" s="27">
        <f t="shared" si="8"/>
        <v>0</v>
      </c>
      <c r="AB7" s="27">
        <f t="shared" si="8"/>
        <v>0</v>
      </c>
      <c r="AC7" s="27">
        <f t="shared" si="8"/>
        <v>0</v>
      </c>
      <c r="AD7" s="27">
        <f t="shared" si="8"/>
        <v>0</v>
      </c>
      <c r="AE7" s="27">
        <f t="shared" si="8"/>
        <v>0</v>
      </c>
      <c r="AF7" s="27">
        <f t="shared" si="8"/>
        <v>0</v>
      </c>
      <c r="AG7" s="27">
        <f t="shared" si="8"/>
        <v>0</v>
      </c>
      <c r="AH7" s="27">
        <f t="shared" si="8"/>
        <v>0</v>
      </c>
      <c r="AI7" s="27">
        <f t="shared" si="8"/>
        <v>0</v>
      </c>
      <c r="AJ7" s="27">
        <f t="shared" ref="AJ7:BC7" si="9">COUNTIFS($A:$A,AJ$1)</f>
        <v>0</v>
      </c>
      <c r="AK7" s="27">
        <f t="shared" si="9"/>
        <v>0</v>
      </c>
      <c r="AL7" s="27">
        <f t="shared" si="9"/>
        <v>0</v>
      </c>
      <c r="AM7" s="27">
        <f t="shared" si="9"/>
        <v>0</v>
      </c>
      <c r="AN7" s="27">
        <f t="shared" si="9"/>
        <v>0</v>
      </c>
      <c r="AO7" s="27">
        <f t="shared" si="9"/>
        <v>0</v>
      </c>
      <c r="AP7" s="27">
        <f t="shared" si="9"/>
        <v>0</v>
      </c>
      <c r="AQ7" s="27">
        <f t="shared" si="9"/>
        <v>0</v>
      </c>
      <c r="AR7" s="27">
        <f t="shared" si="9"/>
        <v>0</v>
      </c>
      <c r="AS7" s="27">
        <f t="shared" si="9"/>
        <v>0</v>
      </c>
      <c r="AT7" s="27">
        <f t="shared" si="9"/>
        <v>0</v>
      </c>
      <c r="AU7" s="27">
        <f t="shared" si="9"/>
        <v>0</v>
      </c>
      <c r="AV7" s="27">
        <f t="shared" si="9"/>
        <v>0</v>
      </c>
      <c r="AW7" s="27">
        <f t="shared" si="9"/>
        <v>0</v>
      </c>
      <c r="AX7" s="27">
        <f t="shared" si="9"/>
        <v>0</v>
      </c>
      <c r="AY7" s="27">
        <f t="shared" si="9"/>
        <v>0</v>
      </c>
      <c r="AZ7" s="27">
        <f t="shared" si="9"/>
        <v>0</v>
      </c>
      <c r="BA7" s="27">
        <f t="shared" si="9"/>
        <v>0</v>
      </c>
      <c r="BB7" s="27">
        <f t="shared" si="9"/>
        <v>0</v>
      </c>
      <c r="BC7" s="27">
        <f t="shared" si="9"/>
        <v>0</v>
      </c>
      <c r="BD7" s="27"/>
      <c r="BE7" s="27"/>
      <c r="BF7" s="27"/>
      <c r="BG7" s="27"/>
      <c r="CB7" s="29"/>
      <c r="CC7" s="29"/>
      <c r="CE7" s="24"/>
    </row>
    <row r="8" spans="1:83" s="26" customFormat="1" ht="19.95" customHeight="1">
      <c r="A8" s="29"/>
      <c r="B8" s="26" t="str">
        <f>"("&amp;SUM(D8:BC8)&amp;")"</f>
        <v>(7055)</v>
      </c>
      <c r="C8" s="27" t="s">
        <v>410</v>
      </c>
      <c r="D8" s="27">
        <f t="shared" ref="D8:AI8" si="10">SUMIFS($R:$R,$A:$A,D$1)</f>
        <v>86</v>
      </c>
      <c r="E8" s="27">
        <f t="shared" si="10"/>
        <v>102</v>
      </c>
      <c r="F8" s="27">
        <f t="shared" si="10"/>
        <v>58</v>
      </c>
      <c r="G8" s="27">
        <f t="shared" si="10"/>
        <v>298</v>
      </c>
      <c r="H8" s="27">
        <f t="shared" si="10"/>
        <v>306</v>
      </c>
      <c r="I8" s="27">
        <f t="shared" si="10"/>
        <v>204</v>
      </c>
      <c r="J8" s="27">
        <f t="shared" si="10"/>
        <v>14</v>
      </c>
      <c r="K8" s="27">
        <f t="shared" si="10"/>
        <v>288</v>
      </c>
      <c r="L8" s="27">
        <f t="shared" si="10"/>
        <v>180</v>
      </c>
      <c r="M8" s="27">
        <f t="shared" si="10"/>
        <v>252</v>
      </c>
      <c r="N8" s="27">
        <f t="shared" si="10"/>
        <v>506</v>
      </c>
      <c r="O8" s="27">
        <f t="shared" si="10"/>
        <v>417</v>
      </c>
      <c r="P8" s="27">
        <f t="shared" si="10"/>
        <v>322</v>
      </c>
      <c r="Q8" s="27">
        <f t="shared" si="10"/>
        <v>256</v>
      </c>
      <c r="R8" s="184">
        <f t="shared" si="10"/>
        <v>214</v>
      </c>
      <c r="S8" s="27">
        <f t="shared" si="10"/>
        <v>480</v>
      </c>
      <c r="T8" s="27">
        <f t="shared" si="10"/>
        <v>530</v>
      </c>
      <c r="U8" s="27">
        <f t="shared" si="10"/>
        <v>688</v>
      </c>
      <c r="V8" s="27">
        <f t="shared" si="10"/>
        <v>542</v>
      </c>
      <c r="W8" s="27">
        <f t="shared" si="10"/>
        <v>726</v>
      </c>
      <c r="X8" s="27">
        <f t="shared" si="10"/>
        <v>102</v>
      </c>
      <c r="Y8" s="27">
        <f t="shared" si="10"/>
        <v>258</v>
      </c>
      <c r="Z8" s="27">
        <f t="shared" si="10"/>
        <v>226</v>
      </c>
      <c r="AA8" s="27">
        <f t="shared" si="10"/>
        <v>0</v>
      </c>
      <c r="AB8" s="27">
        <f t="shared" si="10"/>
        <v>0</v>
      </c>
      <c r="AC8" s="27">
        <f t="shared" si="10"/>
        <v>0</v>
      </c>
      <c r="AD8" s="27">
        <f t="shared" si="10"/>
        <v>0</v>
      </c>
      <c r="AE8" s="27">
        <f t="shared" si="10"/>
        <v>0</v>
      </c>
      <c r="AF8" s="27">
        <f t="shared" si="10"/>
        <v>0</v>
      </c>
      <c r="AG8" s="27">
        <f t="shared" si="10"/>
        <v>0</v>
      </c>
      <c r="AH8" s="27">
        <f t="shared" si="10"/>
        <v>0</v>
      </c>
      <c r="AI8" s="27">
        <f t="shared" si="10"/>
        <v>0</v>
      </c>
      <c r="AJ8" s="27">
        <f t="shared" ref="AJ8:BC8" si="11">SUMIFS($R:$R,$A:$A,AJ$1)</f>
        <v>0</v>
      </c>
      <c r="AK8" s="27">
        <f t="shared" si="11"/>
        <v>0</v>
      </c>
      <c r="AL8" s="27">
        <f t="shared" si="11"/>
        <v>0</v>
      </c>
      <c r="AM8" s="27">
        <f t="shared" si="11"/>
        <v>0</v>
      </c>
      <c r="AN8" s="27">
        <f t="shared" si="11"/>
        <v>0</v>
      </c>
      <c r="AO8" s="27">
        <f t="shared" si="11"/>
        <v>0</v>
      </c>
      <c r="AP8" s="27">
        <f t="shared" si="11"/>
        <v>0</v>
      </c>
      <c r="AQ8" s="27">
        <f t="shared" si="11"/>
        <v>0</v>
      </c>
      <c r="AR8" s="27">
        <f t="shared" si="11"/>
        <v>0</v>
      </c>
      <c r="AS8" s="27">
        <f t="shared" si="11"/>
        <v>0</v>
      </c>
      <c r="AT8" s="27">
        <f t="shared" si="11"/>
        <v>0</v>
      </c>
      <c r="AU8" s="27">
        <f t="shared" si="11"/>
        <v>0</v>
      </c>
      <c r="AV8" s="27">
        <f t="shared" si="11"/>
        <v>0</v>
      </c>
      <c r="AW8" s="27">
        <f t="shared" si="11"/>
        <v>0</v>
      </c>
      <c r="AX8" s="27">
        <f t="shared" si="11"/>
        <v>0</v>
      </c>
      <c r="AY8" s="27">
        <f t="shared" si="11"/>
        <v>0</v>
      </c>
      <c r="AZ8" s="27">
        <f t="shared" si="11"/>
        <v>0</v>
      </c>
      <c r="BA8" s="27">
        <f t="shared" si="11"/>
        <v>0</v>
      </c>
      <c r="BB8" s="27">
        <f t="shared" si="11"/>
        <v>0</v>
      </c>
      <c r="BC8" s="27">
        <f t="shared" si="11"/>
        <v>0</v>
      </c>
      <c r="BD8" s="27"/>
      <c r="BE8" s="27"/>
      <c r="BF8" s="27"/>
      <c r="BG8" s="27"/>
      <c r="CB8" s="29"/>
      <c r="CC8" s="29"/>
      <c r="CE8" s="24"/>
    </row>
    <row r="9" spans="1:83" s="26" customFormat="1" ht="19.95" customHeight="1">
      <c r="A9" s="29"/>
      <c r="R9" s="183"/>
      <c r="CB9" s="29"/>
      <c r="CC9" s="29"/>
      <c r="CE9" s="24"/>
    </row>
    <row r="10" spans="1:83" s="11" customFormat="1" ht="30" customHeight="1">
      <c r="A10" s="58" t="s">
        <v>193</v>
      </c>
      <c r="B10" s="1" t="s">
        <v>390</v>
      </c>
      <c r="C10" s="1" t="s">
        <v>0</v>
      </c>
      <c r="D10" s="1" t="s">
        <v>1</v>
      </c>
      <c r="E10" s="1" t="s">
        <v>2</v>
      </c>
      <c r="F10" s="1" t="s">
        <v>3</v>
      </c>
      <c r="G10" s="1" t="s">
        <v>4</v>
      </c>
      <c r="H10" s="1" t="s">
        <v>5</v>
      </c>
      <c r="I10" s="1" t="s">
        <v>6</v>
      </c>
      <c r="J10" s="1" t="s">
        <v>7</v>
      </c>
      <c r="K10" s="1" t="s">
        <v>8</v>
      </c>
      <c r="L10" s="1" t="s">
        <v>9</v>
      </c>
      <c r="M10" s="1" t="s">
        <v>10</v>
      </c>
      <c r="N10" s="1" t="s">
        <v>11</v>
      </c>
      <c r="O10" s="1" t="s">
        <v>12</v>
      </c>
      <c r="P10" s="1" t="s">
        <v>13</v>
      </c>
      <c r="Q10" s="1" t="s">
        <v>14</v>
      </c>
      <c r="R10" s="185" t="s">
        <v>15</v>
      </c>
      <c r="S10" s="1" t="s">
        <v>16</v>
      </c>
      <c r="T10" s="1" t="s">
        <v>17</v>
      </c>
      <c r="U10" s="1" t="s">
        <v>18</v>
      </c>
      <c r="V10" s="2" t="s">
        <v>19</v>
      </c>
      <c r="W10" s="2" t="s">
        <v>20</v>
      </c>
      <c r="X10" s="2" t="s">
        <v>21</v>
      </c>
      <c r="Y10" s="2" t="s">
        <v>22</v>
      </c>
      <c r="Z10" s="2" t="s">
        <v>23</v>
      </c>
      <c r="AA10" s="2" t="s">
        <v>24</v>
      </c>
      <c r="AB10" s="2" t="s">
        <v>124</v>
      </c>
      <c r="AC10" s="3" t="s">
        <v>25</v>
      </c>
      <c r="AD10" s="3" t="s">
        <v>26</v>
      </c>
      <c r="AE10" s="3" t="s">
        <v>27</v>
      </c>
      <c r="AF10" s="3" t="s">
        <v>28</v>
      </c>
      <c r="AG10" s="3" t="s">
        <v>125</v>
      </c>
      <c r="AH10" s="1" t="s">
        <v>126</v>
      </c>
      <c r="AI10" s="1" t="s">
        <v>127</v>
      </c>
      <c r="AJ10" s="1" t="s">
        <v>128</v>
      </c>
      <c r="AK10" s="1" t="s">
        <v>129</v>
      </c>
      <c r="AL10" s="1" t="s">
        <v>130</v>
      </c>
      <c r="AM10" s="1" t="s">
        <v>131</v>
      </c>
      <c r="AN10" s="1" t="s">
        <v>132</v>
      </c>
      <c r="AO10" s="1" t="s">
        <v>133</v>
      </c>
      <c r="AP10" s="1" t="s">
        <v>134</v>
      </c>
      <c r="AQ10" s="1" t="s">
        <v>135</v>
      </c>
      <c r="AR10" s="1" t="s">
        <v>136</v>
      </c>
      <c r="AS10" s="1" t="s">
        <v>137</v>
      </c>
      <c r="AT10" s="1" t="s">
        <v>138</v>
      </c>
      <c r="AU10" s="1" t="s">
        <v>139</v>
      </c>
      <c r="AV10" s="1" t="s">
        <v>140</v>
      </c>
      <c r="AW10" s="1" t="s">
        <v>141</v>
      </c>
      <c r="AX10" s="1" t="s">
        <v>142</v>
      </c>
      <c r="AY10" s="1" t="s">
        <v>143</v>
      </c>
      <c r="AZ10" s="1" t="s">
        <v>144</v>
      </c>
      <c r="BA10" s="1" t="s">
        <v>145</v>
      </c>
      <c r="BB10" s="1" t="s">
        <v>146</v>
      </c>
      <c r="BC10" s="1" t="s">
        <v>147</v>
      </c>
      <c r="BD10" s="1" t="s">
        <v>148</v>
      </c>
      <c r="BE10" s="1" t="s">
        <v>149</v>
      </c>
      <c r="BF10" s="1" t="s">
        <v>150</v>
      </c>
      <c r="BG10" s="1" t="s">
        <v>151</v>
      </c>
      <c r="BH10" s="1" t="s">
        <v>11019</v>
      </c>
      <c r="BI10" s="1" t="s">
        <v>11020</v>
      </c>
      <c r="BJ10" s="1" t="s">
        <v>245</v>
      </c>
      <c r="BK10" s="1" t="s">
        <v>11021</v>
      </c>
      <c r="BL10" s="1" t="s">
        <v>236</v>
      </c>
      <c r="BM10" s="1" t="s">
        <v>11022</v>
      </c>
      <c r="BN10" s="1" t="s">
        <v>11023</v>
      </c>
      <c r="BO10" s="1" t="s">
        <v>152</v>
      </c>
      <c r="BP10" s="1" t="s">
        <v>153</v>
      </c>
      <c r="BQ10" s="1" t="s">
        <v>154</v>
      </c>
      <c r="BR10" s="1" t="s">
        <v>155</v>
      </c>
      <c r="BS10" s="12" t="s">
        <v>156</v>
      </c>
      <c r="BT10" s="12" t="s">
        <v>157</v>
      </c>
      <c r="BU10" s="12" t="s">
        <v>158</v>
      </c>
      <c r="BV10" s="12" t="s">
        <v>194</v>
      </c>
      <c r="BW10" s="12" t="s">
        <v>159</v>
      </c>
      <c r="BX10" s="1" t="s">
        <v>160</v>
      </c>
      <c r="BY10" s="1" t="s">
        <v>161</v>
      </c>
      <c r="BZ10" s="1" t="s">
        <v>162</v>
      </c>
      <c r="CB10" s="29" t="s">
        <v>429</v>
      </c>
      <c r="CC10" s="29" t="s">
        <v>428</v>
      </c>
      <c r="CE10" s="24" t="s">
        <v>6993</v>
      </c>
    </row>
    <row r="11" spans="1:83" s="11" customFormat="1" ht="40.049999999999997" customHeight="1">
      <c r="A11" s="63">
        <v>1</v>
      </c>
      <c r="B11" s="262">
        <v>1</v>
      </c>
      <c r="C11" s="262" t="s">
        <v>43</v>
      </c>
      <c r="D11" s="262" t="s">
        <v>1489</v>
      </c>
      <c r="E11" s="261" t="s">
        <v>52</v>
      </c>
      <c r="F11" s="262" t="s">
        <v>45</v>
      </c>
      <c r="G11" s="262">
        <v>2025121451</v>
      </c>
      <c r="H11" s="261" t="s">
        <v>629</v>
      </c>
      <c r="I11" s="263">
        <v>1037783</v>
      </c>
      <c r="J11" s="263" t="s">
        <v>74</v>
      </c>
      <c r="K11" s="263" t="s">
        <v>698</v>
      </c>
      <c r="L11" s="263">
        <v>4</v>
      </c>
      <c r="M11" s="263" t="s">
        <v>32</v>
      </c>
      <c r="N11" s="263" t="s">
        <v>33</v>
      </c>
      <c r="O11" s="263" t="s">
        <v>57</v>
      </c>
      <c r="P11" s="263" t="s">
        <v>48</v>
      </c>
      <c r="Q11" s="263">
        <v>1</v>
      </c>
      <c r="R11" s="263">
        <v>14</v>
      </c>
      <c r="S11" s="342" t="s">
        <v>921</v>
      </c>
      <c r="T11" s="264" t="s">
        <v>1490</v>
      </c>
      <c r="U11" s="262" t="s">
        <v>49</v>
      </c>
      <c r="V11" s="262" t="s">
        <v>935</v>
      </c>
      <c r="W11" s="262" t="s">
        <v>60</v>
      </c>
      <c r="X11" s="262" t="s">
        <v>37</v>
      </c>
      <c r="Y11" s="262" t="s">
        <v>61</v>
      </c>
      <c r="Z11" s="263" t="s">
        <v>993</v>
      </c>
      <c r="AA11" s="263" t="s">
        <v>752</v>
      </c>
      <c r="AB11" s="262">
        <v>262</v>
      </c>
      <c r="AC11" s="262" t="s">
        <v>40</v>
      </c>
      <c r="AD11" s="262" t="s">
        <v>41</v>
      </c>
      <c r="AE11" s="263" t="s">
        <v>995</v>
      </c>
      <c r="AF11" s="263" t="s">
        <v>51</v>
      </c>
      <c r="AG11" s="263">
        <v>150</v>
      </c>
      <c r="AH11" s="263">
        <v>726</v>
      </c>
      <c r="AI11" s="263">
        <v>2240</v>
      </c>
      <c r="AJ11" s="263" t="s">
        <v>84</v>
      </c>
      <c r="AK11" s="263">
        <v>480</v>
      </c>
      <c r="AL11" s="263">
        <v>445</v>
      </c>
      <c r="AM11" s="263" t="s">
        <v>85</v>
      </c>
      <c r="AN11" s="263" t="s">
        <v>78</v>
      </c>
      <c r="AO11" s="263">
        <v>600</v>
      </c>
      <c r="AP11" s="263">
        <v>90</v>
      </c>
      <c r="AQ11" s="263" t="s">
        <v>999</v>
      </c>
      <c r="AR11" s="263" t="s">
        <v>78</v>
      </c>
      <c r="AS11" s="263" t="s">
        <v>708</v>
      </c>
      <c r="AT11" s="263" t="s">
        <v>105</v>
      </c>
      <c r="AU11" s="263" t="s">
        <v>1000</v>
      </c>
      <c r="AV11" s="263" t="s">
        <v>86</v>
      </c>
      <c r="AW11" s="263">
        <v>225</v>
      </c>
      <c r="AX11" s="263">
        <v>27</v>
      </c>
      <c r="AY11" s="263" t="s">
        <v>1001</v>
      </c>
      <c r="AZ11" s="263" t="s">
        <v>86</v>
      </c>
      <c r="BA11" s="263">
        <v>215</v>
      </c>
      <c r="BB11" s="263">
        <v>27</v>
      </c>
      <c r="BC11" s="263" t="s">
        <v>682</v>
      </c>
      <c r="BD11" s="263" t="s">
        <v>57</v>
      </c>
      <c r="BE11" s="263" t="s">
        <v>57</v>
      </c>
      <c r="BF11" s="263" t="s">
        <v>57</v>
      </c>
      <c r="BG11" s="263" t="s">
        <v>57</v>
      </c>
      <c r="BH11" s="263" t="s">
        <v>57</v>
      </c>
      <c r="BI11" s="263" t="s">
        <v>57</v>
      </c>
      <c r="BJ11" s="263" t="s">
        <v>164</v>
      </c>
      <c r="BK11" s="263" t="s">
        <v>57</v>
      </c>
      <c r="BL11" s="263" t="s">
        <v>57</v>
      </c>
      <c r="BM11" s="263"/>
      <c r="BN11" s="263">
        <v>20</v>
      </c>
      <c r="BO11" s="263" t="s">
        <v>1491</v>
      </c>
      <c r="BP11" s="263" t="s">
        <v>89</v>
      </c>
      <c r="BQ11" s="262" t="s">
        <v>1002</v>
      </c>
      <c r="BR11" s="262" t="s">
        <v>939</v>
      </c>
      <c r="BS11" s="262"/>
      <c r="BT11" s="263" t="s">
        <v>90</v>
      </c>
      <c r="BU11" s="263" t="s">
        <v>91</v>
      </c>
      <c r="BV11" s="263" t="s">
        <v>847</v>
      </c>
      <c r="BW11" s="263">
        <v>1626</v>
      </c>
      <c r="BX11" s="262" t="s">
        <v>978</v>
      </c>
      <c r="BY11" s="262" t="s">
        <v>107</v>
      </c>
      <c r="BZ11" s="261" t="s">
        <v>83</v>
      </c>
      <c r="CA11" s="26" t="str">
        <f t="shared" ref="CA11:CA18" si="12">A11&amp;"&amp;"&amp;G11</f>
        <v>1&amp;2025121451</v>
      </c>
      <c r="CB11" s="29" t="str">
        <f t="shared" ref="CB11:CB18" si="13">IFERROR(MID(J11,FIND("R",J11)+1,2),"")</f>
        <v>20</v>
      </c>
      <c r="CC11" s="29" t="s">
        <v>11034</v>
      </c>
      <c r="CE11" s="24">
        <f>IFERROR(VLOOKUP(CA11,시험요청!EV:EZ,5,FALSE),"")</f>
        <v>0</v>
      </c>
    </row>
    <row r="12" spans="1:83" s="11" customFormat="1" ht="40.049999999999997" customHeight="1">
      <c r="A12" s="63">
        <v>1</v>
      </c>
      <c r="B12" s="262">
        <v>1</v>
      </c>
      <c r="C12" s="262" t="s">
        <v>43</v>
      </c>
      <c r="D12" s="262" t="s">
        <v>1492</v>
      </c>
      <c r="E12" s="261" t="s">
        <v>953</v>
      </c>
      <c r="F12" s="262" t="s">
        <v>45</v>
      </c>
      <c r="G12" s="262">
        <v>2025121816</v>
      </c>
      <c r="H12" s="261" t="s">
        <v>629</v>
      </c>
      <c r="I12" s="263">
        <v>1037813</v>
      </c>
      <c r="J12" s="263" t="s">
        <v>1113</v>
      </c>
      <c r="K12" s="263" t="s">
        <v>785</v>
      </c>
      <c r="L12" s="263">
        <v>4</v>
      </c>
      <c r="M12" s="263" t="s">
        <v>32</v>
      </c>
      <c r="N12" s="263" t="s">
        <v>33</v>
      </c>
      <c r="O12" s="263" t="s">
        <v>57</v>
      </c>
      <c r="P12" s="263" t="s">
        <v>48</v>
      </c>
      <c r="Q12" s="263">
        <v>1</v>
      </c>
      <c r="R12" s="263">
        <v>14</v>
      </c>
      <c r="S12" s="351" t="s">
        <v>940</v>
      </c>
      <c r="T12" s="264" t="s">
        <v>1493</v>
      </c>
      <c r="U12" s="262" t="s">
        <v>49</v>
      </c>
      <c r="V12" s="262" t="s">
        <v>968</v>
      </c>
      <c r="W12" s="262" t="s">
        <v>60</v>
      </c>
      <c r="X12" s="262" t="s">
        <v>37</v>
      </c>
      <c r="Y12" s="262" t="s">
        <v>61</v>
      </c>
      <c r="Z12" s="263" t="s">
        <v>1117</v>
      </c>
      <c r="AA12" s="263" t="s">
        <v>752</v>
      </c>
      <c r="AB12" s="262">
        <v>242</v>
      </c>
      <c r="AC12" s="262" t="s">
        <v>40</v>
      </c>
      <c r="AD12" s="262" t="s">
        <v>41</v>
      </c>
      <c r="AE12" s="263" t="s">
        <v>1494</v>
      </c>
      <c r="AF12" s="260" t="s">
        <v>42</v>
      </c>
      <c r="AG12" s="263">
        <v>140</v>
      </c>
      <c r="AH12" s="263">
        <v>668</v>
      </c>
      <c r="AI12" s="263">
        <v>1945</v>
      </c>
      <c r="AJ12" s="263" t="s">
        <v>1121</v>
      </c>
      <c r="AK12" s="263">
        <v>440</v>
      </c>
      <c r="AL12" s="263">
        <v>405</v>
      </c>
      <c r="AM12" s="263" t="s">
        <v>1123</v>
      </c>
      <c r="AN12" s="263" t="s">
        <v>92</v>
      </c>
      <c r="AO12" s="263">
        <v>550</v>
      </c>
      <c r="AP12" s="263">
        <v>90</v>
      </c>
      <c r="AQ12" s="263" t="s">
        <v>1124</v>
      </c>
      <c r="AR12" s="263" t="s">
        <v>92</v>
      </c>
      <c r="AS12" s="263" t="s">
        <v>668</v>
      </c>
      <c r="AT12" s="263" t="s">
        <v>105</v>
      </c>
      <c r="AU12" s="263" t="s">
        <v>1067</v>
      </c>
      <c r="AV12" s="263" t="s">
        <v>86</v>
      </c>
      <c r="AW12" s="263">
        <v>205</v>
      </c>
      <c r="AX12" s="263">
        <v>27</v>
      </c>
      <c r="AY12" s="263" t="s">
        <v>1093</v>
      </c>
      <c r="AZ12" s="263" t="s">
        <v>86</v>
      </c>
      <c r="BA12" s="263">
        <v>195</v>
      </c>
      <c r="BB12" s="263">
        <v>27</v>
      </c>
      <c r="BC12" s="263" t="s">
        <v>682</v>
      </c>
      <c r="BD12" s="263" t="s">
        <v>57</v>
      </c>
      <c r="BE12" s="263" t="s">
        <v>57</v>
      </c>
      <c r="BF12" s="263" t="s">
        <v>57</v>
      </c>
      <c r="BG12" s="263" t="s">
        <v>57</v>
      </c>
      <c r="BH12" s="263" t="s">
        <v>57</v>
      </c>
      <c r="BI12" s="263" t="s">
        <v>57</v>
      </c>
      <c r="BJ12" s="263" t="s">
        <v>164</v>
      </c>
      <c r="BK12" s="263" t="s">
        <v>57</v>
      </c>
      <c r="BL12" s="263" t="s">
        <v>57</v>
      </c>
      <c r="BM12" s="263"/>
      <c r="BN12" s="263">
        <v>17</v>
      </c>
      <c r="BO12" s="263" t="s">
        <v>1495</v>
      </c>
      <c r="BP12" s="263" t="s">
        <v>1496</v>
      </c>
      <c r="BQ12" s="262" t="s">
        <v>57</v>
      </c>
      <c r="BR12" s="262" t="s">
        <v>95</v>
      </c>
      <c r="BS12" s="262"/>
      <c r="BT12" s="263" t="s">
        <v>1125</v>
      </c>
      <c r="BU12" s="263" t="s">
        <v>1126</v>
      </c>
      <c r="BV12" s="263" t="s">
        <v>765</v>
      </c>
      <c r="BW12" s="263">
        <v>1386</v>
      </c>
      <c r="BX12" s="262" t="s">
        <v>1497</v>
      </c>
      <c r="BY12" s="262" t="s">
        <v>107</v>
      </c>
      <c r="BZ12" s="261" t="s">
        <v>98</v>
      </c>
      <c r="CA12" s="26" t="str">
        <f t="shared" si="12"/>
        <v>1&amp;2025121816</v>
      </c>
      <c r="CB12" s="29" t="str">
        <f t="shared" si="13"/>
        <v>17</v>
      </c>
      <c r="CC12" s="29" t="s">
        <v>11034</v>
      </c>
      <c r="CE12" s="24">
        <f>IFERROR(VLOOKUP(CA12,시험요청!EV:EZ,5,FALSE),"")</f>
        <v>0</v>
      </c>
    </row>
    <row r="13" spans="1:83" s="11" customFormat="1" ht="40.049999999999997" customHeight="1">
      <c r="A13" s="63">
        <v>1</v>
      </c>
      <c r="B13" s="262">
        <v>1</v>
      </c>
      <c r="C13" s="262" t="s">
        <v>43</v>
      </c>
      <c r="D13" s="262" t="s">
        <v>965</v>
      </c>
      <c r="E13" s="261" t="s">
        <v>1498</v>
      </c>
      <c r="F13" s="262" t="s">
        <v>45</v>
      </c>
      <c r="G13" s="262">
        <v>2025121454</v>
      </c>
      <c r="H13" s="261" t="s">
        <v>629</v>
      </c>
      <c r="I13" s="263">
        <v>1037667</v>
      </c>
      <c r="J13" s="263" t="s">
        <v>1081</v>
      </c>
      <c r="K13" s="263" t="s">
        <v>785</v>
      </c>
      <c r="L13" s="263">
        <v>4</v>
      </c>
      <c r="M13" s="263" t="s">
        <v>32</v>
      </c>
      <c r="N13" s="263" t="s">
        <v>33</v>
      </c>
      <c r="O13" s="263" t="s">
        <v>57</v>
      </c>
      <c r="P13" s="263" t="s">
        <v>48</v>
      </c>
      <c r="Q13" s="263">
        <v>1</v>
      </c>
      <c r="R13" s="263">
        <v>14</v>
      </c>
      <c r="S13" s="351" t="s">
        <v>940</v>
      </c>
      <c r="T13" s="264" t="s">
        <v>961</v>
      </c>
      <c r="U13" s="262" t="s">
        <v>49</v>
      </c>
      <c r="V13" s="262" t="s">
        <v>968</v>
      </c>
      <c r="W13" s="262" t="s">
        <v>60</v>
      </c>
      <c r="X13" s="262" t="s">
        <v>37</v>
      </c>
      <c r="Y13" s="262" t="s">
        <v>61</v>
      </c>
      <c r="Z13" s="263" t="s">
        <v>1084</v>
      </c>
      <c r="AA13" s="260" t="s">
        <v>42</v>
      </c>
      <c r="AB13" s="262">
        <v>242</v>
      </c>
      <c r="AC13" s="262" t="s">
        <v>40</v>
      </c>
      <c r="AD13" s="262" t="s">
        <v>41</v>
      </c>
      <c r="AE13" s="263" t="s">
        <v>1087</v>
      </c>
      <c r="AF13" s="260" t="s">
        <v>42</v>
      </c>
      <c r="AG13" s="263">
        <v>85</v>
      </c>
      <c r="AH13" s="263">
        <v>472</v>
      </c>
      <c r="AI13" s="339">
        <v>1865</v>
      </c>
      <c r="AJ13" s="263" t="s">
        <v>1088</v>
      </c>
      <c r="AK13" s="263">
        <v>350</v>
      </c>
      <c r="AL13" s="263">
        <v>315</v>
      </c>
      <c r="AM13" s="263" t="s">
        <v>1091</v>
      </c>
      <c r="AN13" s="263" t="s">
        <v>99</v>
      </c>
      <c r="AO13" s="263">
        <v>410</v>
      </c>
      <c r="AP13" s="263">
        <v>90</v>
      </c>
      <c r="AQ13" s="263" t="s">
        <v>57</v>
      </c>
      <c r="AR13" s="263" t="s">
        <v>57</v>
      </c>
      <c r="AS13" s="263" t="s">
        <v>57</v>
      </c>
      <c r="AT13" s="263" t="s">
        <v>57</v>
      </c>
      <c r="AU13" s="263" t="s">
        <v>1092</v>
      </c>
      <c r="AV13" s="263" t="s">
        <v>86</v>
      </c>
      <c r="AW13" s="263">
        <v>210</v>
      </c>
      <c r="AX13" s="263">
        <v>27</v>
      </c>
      <c r="AY13" s="263" t="s">
        <v>1093</v>
      </c>
      <c r="AZ13" s="263" t="s">
        <v>86</v>
      </c>
      <c r="BA13" s="263">
        <v>195</v>
      </c>
      <c r="BB13" s="263">
        <v>27</v>
      </c>
      <c r="BC13" s="263" t="s">
        <v>682</v>
      </c>
      <c r="BD13" s="263" t="s">
        <v>123</v>
      </c>
      <c r="BE13" s="263" t="s">
        <v>57</v>
      </c>
      <c r="BF13" s="263" t="s">
        <v>57</v>
      </c>
      <c r="BG13" s="263" t="s">
        <v>57</v>
      </c>
      <c r="BH13" s="263" t="s">
        <v>57</v>
      </c>
      <c r="BI13" s="263" t="s">
        <v>57</v>
      </c>
      <c r="BJ13" s="263" t="s">
        <v>603</v>
      </c>
      <c r="BK13" s="263" t="s">
        <v>57</v>
      </c>
      <c r="BL13" s="263" t="s">
        <v>57</v>
      </c>
      <c r="BM13" s="263"/>
      <c r="BN13" s="263">
        <v>19</v>
      </c>
      <c r="BO13" s="263" t="s">
        <v>1499</v>
      </c>
      <c r="BP13" s="263" t="s">
        <v>1096</v>
      </c>
      <c r="BQ13" s="262" t="s">
        <v>1097</v>
      </c>
      <c r="BR13" s="262" t="s">
        <v>947</v>
      </c>
      <c r="BS13" s="262"/>
      <c r="BT13" s="263" t="s">
        <v>1094</v>
      </c>
      <c r="BU13" s="263" t="s">
        <v>180</v>
      </c>
      <c r="BV13" s="263" t="s">
        <v>1095</v>
      </c>
      <c r="BW13" s="263">
        <v>1542</v>
      </c>
      <c r="BX13" s="262"/>
      <c r="BY13" s="262" t="s">
        <v>107</v>
      </c>
      <c r="BZ13" s="261" t="s">
        <v>83</v>
      </c>
      <c r="CA13" s="26" t="str">
        <f t="shared" si="12"/>
        <v>1&amp;2025121454</v>
      </c>
      <c r="CB13" s="29" t="str">
        <f t="shared" si="13"/>
        <v>19</v>
      </c>
      <c r="CC13" s="29" t="s">
        <v>11034</v>
      </c>
      <c r="CE13" s="24">
        <f>IFERROR(VLOOKUP(CA13,시험요청!EV:EZ,5,FALSE),"")</f>
        <v>0</v>
      </c>
    </row>
    <row r="14" spans="1:83" s="11" customFormat="1" ht="40.049999999999997" customHeight="1">
      <c r="A14" s="63">
        <v>1</v>
      </c>
      <c r="B14" s="262">
        <v>1</v>
      </c>
      <c r="C14" s="262" t="s">
        <v>29</v>
      </c>
      <c r="D14" s="262" t="s">
        <v>1505</v>
      </c>
      <c r="E14" s="261" t="s">
        <v>953</v>
      </c>
      <c r="F14" s="262" t="s">
        <v>45</v>
      </c>
      <c r="G14" s="262">
        <v>2025122406</v>
      </c>
      <c r="H14" s="261" t="s">
        <v>1506</v>
      </c>
      <c r="I14" s="263">
        <v>2022628</v>
      </c>
      <c r="J14" s="263" t="s">
        <v>1444</v>
      </c>
      <c r="K14" s="263" t="s">
        <v>1359</v>
      </c>
      <c r="L14" s="263">
        <v>8</v>
      </c>
      <c r="M14" s="263" t="s">
        <v>32</v>
      </c>
      <c r="N14" s="263" t="s">
        <v>33</v>
      </c>
      <c r="O14" s="263" t="s">
        <v>57</v>
      </c>
      <c r="P14" s="263" t="s">
        <v>48</v>
      </c>
      <c r="Q14" s="263">
        <v>3</v>
      </c>
      <c r="R14" s="263">
        <v>10</v>
      </c>
      <c r="S14" s="348" t="s">
        <v>964</v>
      </c>
      <c r="T14" s="264" t="s">
        <v>1507</v>
      </c>
      <c r="U14" s="262" t="s">
        <v>35</v>
      </c>
      <c r="V14" s="262" t="s">
        <v>1508</v>
      </c>
      <c r="W14" s="262" t="s">
        <v>60</v>
      </c>
      <c r="X14" s="262" t="s">
        <v>37</v>
      </c>
      <c r="Y14" s="262" t="s">
        <v>1509</v>
      </c>
      <c r="Z14" s="263" t="s">
        <v>1448</v>
      </c>
      <c r="AA14" s="263" t="s">
        <v>39</v>
      </c>
      <c r="AB14" s="262">
        <v>206</v>
      </c>
      <c r="AC14" s="262" t="s">
        <v>40</v>
      </c>
      <c r="AD14" s="262" t="s">
        <v>41</v>
      </c>
      <c r="AE14" s="263" t="s">
        <v>1450</v>
      </c>
      <c r="AF14" s="263" t="s">
        <v>1061</v>
      </c>
      <c r="AG14" s="263">
        <v>165</v>
      </c>
      <c r="AH14" s="263">
        <v>684</v>
      </c>
      <c r="AI14" s="263">
        <v>1880</v>
      </c>
      <c r="AJ14" s="263" t="s">
        <v>1452</v>
      </c>
      <c r="AK14" s="263">
        <v>410</v>
      </c>
      <c r="AL14" s="263">
        <v>375</v>
      </c>
      <c r="AM14" s="263" t="s">
        <v>1453</v>
      </c>
      <c r="AN14" s="261" t="s">
        <v>843</v>
      </c>
      <c r="AO14" s="263">
        <v>570</v>
      </c>
      <c r="AP14" s="263">
        <v>90</v>
      </c>
      <c r="AQ14" s="263" t="s">
        <v>57</v>
      </c>
      <c r="AR14" s="263" t="s">
        <v>57</v>
      </c>
      <c r="AS14" s="263" t="s">
        <v>57</v>
      </c>
      <c r="AT14" s="263" t="s">
        <v>57</v>
      </c>
      <c r="AU14" s="263" t="s">
        <v>1454</v>
      </c>
      <c r="AV14" s="263" t="s">
        <v>1281</v>
      </c>
      <c r="AW14" s="263">
        <v>170</v>
      </c>
      <c r="AX14" s="263">
        <v>27</v>
      </c>
      <c r="AY14" s="263" t="s">
        <v>1455</v>
      </c>
      <c r="AZ14" s="263" t="s">
        <v>1281</v>
      </c>
      <c r="BA14" s="263">
        <v>155</v>
      </c>
      <c r="BB14" s="263">
        <v>27</v>
      </c>
      <c r="BC14" s="263" t="s">
        <v>88</v>
      </c>
      <c r="BD14" s="263" t="s">
        <v>57</v>
      </c>
      <c r="BE14" s="263" t="s">
        <v>57</v>
      </c>
      <c r="BF14" s="263" t="s">
        <v>57</v>
      </c>
      <c r="BG14" s="263" t="s">
        <v>57</v>
      </c>
      <c r="BH14" s="263" t="s">
        <v>1215</v>
      </c>
      <c r="BI14" s="263" t="s">
        <v>1216</v>
      </c>
      <c r="BJ14" s="263" t="s">
        <v>164</v>
      </c>
      <c r="BK14" s="263" t="s">
        <v>57</v>
      </c>
      <c r="BL14" s="263" t="s">
        <v>969</v>
      </c>
      <c r="BM14" s="263"/>
      <c r="BN14" s="263">
        <v>15</v>
      </c>
      <c r="BO14" s="263" t="s">
        <v>1510</v>
      </c>
      <c r="BP14" s="263" t="s">
        <v>887</v>
      </c>
      <c r="BQ14" s="262" t="s">
        <v>1459</v>
      </c>
      <c r="BR14" s="262" t="s">
        <v>81</v>
      </c>
      <c r="BS14" s="262"/>
      <c r="BT14" s="263" t="s">
        <v>1456</v>
      </c>
      <c r="BU14" s="263" t="s">
        <v>1457</v>
      </c>
      <c r="BV14" s="263" t="s">
        <v>1458</v>
      </c>
      <c r="BW14" s="263">
        <v>1204</v>
      </c>
      <c r="BX14" s="262"/>
      <c r="BY14" s="262" t="s">
        <v>107</v>
      </c>
      <c r="BZ14" s="261" t="s">
        <v>168</v>
      </c>
      <c r="CA14" s="26" t="str">
        <f t="shared" si="12"/>
        <v>1&amp;2025122406</v>
      </c>
      <c r="CB14" s="29" t="str">
        <f t="shared" si="13"/>
        <v>15</v>
      </c>
      <c r="CC14" s="29" t="s">
        <v>11034</v>
      </c>
      <c r="CE14" s="24">
        <f>IFERROR(VLOOKUP(CA14,시험요청!EV:EZ,5,FALSE),"")</f>
        <v>0</v>
      </c>
    </row>
    <row r="15" spans="1:83" s="11" customFormat="1" ht="40.049999999999997" customHeight="1">
      <c r="A15" s="63">
        <v>1</v>
      </c>
      <c r="B15" s="41">
        <v>1</v>
      </c>
      <c r="C15" s="41" t="s">
        <v>43</v>
      </c>
      <c r="D15" s="41" t="s">
        <v>1500</v>
      </c>
      <c r="E15" s="41" t="s">
        <v>30</v>
      </c>
      <c r="F15" s="352" t="s">
        <v>1501</v>
      </c>
      <c r="G15" s="41">
        <v>2025120465</v>
      </c>
      <c r="H15" s="353" t="s">
        <v>767</v>
      </c>
      <c r="I15" s="42">
        <v>2022670</v>
      </c>
      <c r="J15" s="42" t="s">
        <v>1268</v>
      </c>
      <c r="K15" s="42" t="s">
        <v>1170</v>
      </c>
      <c r="L15" s="42">
        <v>10</v>
      </c>
      <c r="M15" s="42" t="s">
        <v>32</v>
      </c>
      <c r="N15" s="42" t="s">
        <v>33</v>
      </c>
      <c r="O15" s="42" t="s">
        <v>57</v>
      </c>
      <c r="P15" s="42" t="s">
        <v>48</v>
      </c>
      <c r="Q15" s="42">
        <v>0</v>
      </c>
      <c r="R15" s="42">
        <v>12</v>
      </c>
      <c r="S15" s="356" t="s">
        <v>964</v>
      </c>
      <c r="T15" s="354" t="s">
        <v>1502</v>
      </c>
      <c r="U15" s="41" t="s">
        <v>49</v>
      </c>
      <c r="V15" s="41" t="s">
        <v>62</v>
      </c>
      <c r="W15" s="41" t="s">
        <v>1503</v>
      </c>
      <c r="X15" s="41" t="s">
        <v>37</v>
      </c>
      <c r="Y15" s="41" t="s">
        <v>63</v>
      </c>
      <c r="Z15" s="42" t="s">
        <v>1273</v>
      </c>
      <c r="AA15" s="355" t="s">
        <v>42</v>
      </c>
      <c r="AB15" s="41">
        <v>262</v>
      </c>
      <c r="AC15" s="41" t="s">
        <v>40</v>
      </c>
      <c r="AD15" s="41" t="s">
        <v>41</v>
      </c>
      <c r="AE15" s="42" t="s">
        <v>1274</v>
      </c>
      <c r="AF15" s="355" t="s">
        <v>42</v>
      </c>
      <c r="AG15" s="42">
        <v>230</v>
      </c>
      <c r="AH15" s="42">
        <v>970</v>
      </c>
      <c r="AI15" s="42">
        <v>2385</v>
      </c>
      <c r="AJ15" s="42" t="s">
        <v>1275</v>
      </c>
      <c r="AK15" s="42">
        <v>560</v>
      </c>
      <c r="AL15" s="42">
        <v>525</v>
      </c>
      <c r="AM15" s="42" t="s">
        <v>1277</v>
      </c>
      <c r="AN15" s="42" t="s">
        <v>1212</v>
      </c>
      <c r="AO15" s="42">
        <v>780</v>
      </c>
      <c r="AP15" s="42">
        <v>90</v>
      </c>
      <c r="AQ15" s="42" t="s">
        <v>1279</v>
      </c>
      <c r="AR15" s="42" t="s">
        <v>1212</v>
      </c>
      <c r="AS15" s="42" t="s">
        <v>176</v>
      </c>
      <c r="AT15" s="42" t="s">
        <v>105</v>
      </c>
      <c r="AU15" s="42" t="s">
        <v>1280</v>
      </c>
      <c r="AV15" s="42" t="s">
        <v>1281</v>
      </c>
      <c r="AW15" s="42">
        <v>215</v>
      </c>
      <c r="AX15" s="42">
        <v>24</v>
      </c>
      <c r="AY15" s="42" t="s">
        <v>1282</v>
      </c>
      <c r="AZ15" s="42" t="s">
        <v>1281</v>
      </c>
      <c r="BA15" s="42">
        <v>200</v>
      </c>
      <c r="BB15" s="42">
        <v>24</v>
      </c>
      <c r="BC15" s="42" t="s">
        <v>88</v>
      </c>
      <c r="BD15" s="42" t="s">
        <v>57</v>
      </c>
      <c r="BE15" s="42" t="s">
        <v>57</v>
      </c>
      <c r="BF15" s="42" t="s">
        <v>57</v>
      </c>
      <c r="BG15" s="42" t="s">
        <v>57</v>
      </c>
      <c r="BH15" s="42" t="s">
        <v>1215</v>
      </c>
      <c r="BI15" s="42" t="s">
        <v>1216</v>
      </c>
      <c r="BJ15" s="42" t="s">
        <v>164</v>
      </c>
      <c r="BK15" s="42" t="s">
        <v>331</v>
      </c>
      <c r="BL15" s="42" t="s">
        <v>57</v>
      </c>
      <c r="BM15" s="42"/>
      <c r="BN15" s="42">
        <v>18</v>
      </c>
      <c r="BO15" s="355" t="s">
        <v>1511</v>
      </c>
      <c r="BP15" s="42" t="s">
        <v>1286</v>
      </c>
      <c r="BQ15" s="41" t="s">
        <v>1287</v>
      </c>
      <c r="BR15" s="41" t="s">
        <v>1512</v>
      </c>
      <c r="BS15" s="41"/>
      <c r="BT15" s="42" t="s">
        <v>1283</v>
      </c>
      <c r="BU15" s="42" t="s">
        <v>1284</v>
      </c>
      <c r="BV15" s="42" t="s">
        <v>1224</v>
      </c>
      <c r="BW15" s="42">
        <v>1475</v>
      </c>
      <c r="BX15" s="353" t="s">
        <v>1504</v>
      </c>
      <c r="BY15" s="41" t="s">
        <v>1136</v>
      </c>
      <c r="BZ15" s="353" t="s">
        <v>98</v>
      </c>
      <c r="CA15" s="26" t="str">
        <f t="shared" si="12"/>
        <v>1&amp;2025120465</v>
      </c>
      <c r="CB15" s="29" t="str">
        <f t="shared" si="13"/>
        <v>18</v>
      </c>
      <c r="CC15" s="29" t="s">
        <v>11034</v>
      </c>
      <c r="CE15" s="24">
        <f>IFERROR(VLOOKUP(CA15,시험요청!EV:EZ,5,FALSE),"")</f>
        <v>0</v>
      </c>
    </row>
    <row r="16" spans="1:83" ht="30" customHeight="1">
      <c r="A16" s="29">
        <v>1</v>
      </c>
      <c r="B16" s="262">
        <v>1</v>
      </c>
      <c r="C16" s="262" t="s">
        <v>29</v>
      </c>
      <c r="D16" s="262" t="s">
        <v>1513</v>
      </c>
      <c r="E16" s="262" t="s">
        <v>953</v>
      </c>
      <c r="F16" s="262" t="s">
        <v>45</v>
      </c>
      <c r="G16" s="262">
        <v>2025121487</v>
      </c>
      <c r="H16" s="261" t="s">
        <v>680</v>
      </c>
      <c r="I16" s="263">
        <v>1028488</v>
      </c>
      <c r="J16" s="263" t="s">
        <v>1473</v>
      </c>
      <c r="K16" s="263" t="s">
        <v>1474</v>
      </c>
      <c r="L16" s="263">
        <v>4</v>
      </c>
      <c r="M16" s="263" t="s">
        <v>32</v>
      </c>
      <c r="N16" s="263" t="s">
        <v>33</v>
      </c>
      <c r="O16" s="263" t="s">
        <v>57</v>
      </c>
      <c r="P16" s="263" t="s">
        <v>48</v>
      </c>
      <c r="Q16" s="263">
        <v>0</v>
      </c>
      <c r="R16" s="263">
        <v>10</v>
      </c>
      <c r="S16" s="349" t="s">
        <v>970</v>
      </c>
      <c r="T16" s="264" t="s">
        <v>1514</v>
      </c>
      <c r="U16" s="262" t="s">
        <v>35</v>
      </c>
      <c r="V16" s="262" t="s">
        <v>1515</v>
      </c>
      <c r="W16" s="262" t="s">
        <v>60</v>
      </c>
      <c r="X16" s="262" t="s">
        <v>37</v>
      </c>
      <c r="Y16" s="262" t="s">
        <v>61</v>
      </c>
      <c r="Z16" s="263" t="s">
        <v>1478</v>
      </c>
      <c r="AA16" s="260" t="s">
        <v>42</v>
      </c>
      <c r="AB16" s="262">
        <v>244</v>
      </c>
      <c r="AC16" s="262" t="s">
        <v>40</v>
      </c>
      <c r="AD16" s="262" t="s">
        <v>41</v>
      </c>
      <c r="AE16" s="263" t="s">
        <v>1479</v>
      </c>
      <c r="AF16" s="260" t="s">
        <v>42</v>
      </c>
      <c r="AG16" s="263">
        <v>110</v>
      </c>
      <c r="AH16" s="263">
        <v>554</v>
      </c>
      <c r="AI16" s="263">
        <v>1835</v>
      </c>
      <c r="AJ16" s="263" t="s">
        <v>1481</v>
      </c>
      <c r="AK16" s="263">
        <v>380</v>
      </c>
      <c r="AL16" s="263">
        <v>345</v>
      </c>
      <c r="AM16" s="263" t="s">
        <v>1482</v>
      </c>
      <c r="AN16" s="263" t="s">
        <v>99</v>
      </c>
      <c r="AO16" s="263">
        <v>480</v>
      </c>
      <c r="AP16" s="263">
        <v>90</v>
      </c>
      <c r="AQ16" s="263" t="s">
        <v>57</v>
      </c>
      <c r="AR16" s="263" t="s">
        <v>57</v>
      </c>
      <c r="AS16" s="263" t="s">
        <v>57</v>
      </c>
      <c r="AT16" s="263" t="s">
        <v>57</v>
      </c>
      <c r="AU16" s="263" t="s">
        <v>1483</v>
      </c>
      <c r="AV16" s="263" t="s">
        <v>621</v>
      </c>
      <c r="AW16" s="263">
        <v>205</v>
      </c>
      <c r="AX16" s="263">
        <v>27</v>
      </c>
      <c r="AY16" s="263" t="s">
        <v>1484</v>
      </c>
      <c r="AZ16" s="263" t="s">
        <v>621</v>
      </c>
      <c r="BA16" s="263">
        <v>195</v>
      </c>
      <c r="BB16" s="263">
        <v>27</v>
      </c>
      <c r="BC16" s="263" t="s">
        <v>682</v>
      </c>
      <c r="BD16" s="263" t="s">
        <v>57</v>
      </c>
      <c r="BE16" s="263" t="s">
        <v>57</v>
      </c>
      <c r="BF16" s="263" t="s">
        <v>57</v>
      </c>
      <c r="BG16" s="263" t="s">
        <v>57</v>
      </c>
      <c r="BH16" s="263" t="s">
        <v>57</v>
      </c>
      <c r="BI16" s="263" t="s">
        <v>57</v>
      </c>
      <c r="BJ16" s="263" t="s">
        <v>603</v>
      </c>
      <c r="BK16" s="263" t="s">
        <v>57</v>
      </c>
      <c r="BL16" s="263" t="s">
        <v>57</v>
      </c>
      <c r="BM16" s="263"/>
      <c r="BN16" s="263">
        <v>17</v>
      </c>
      <c r="BO16" s="260" t="s">
        <v>1516</v>
      </c>
      <c r="BP16" s="263" t="s">
        <v>1517</v>
      </c>
      <c r="BQ16" s="262" t="s">
        <v>57</v>
      </c>
      <c r="BR16" s="262" t="s">
        <v>81</v>
      </c>
      <c r="BS16" s="262"/>
      <c r="BT16" s="263" t="s">
        <v>1485</v>
      </c>
      <c r="BU16" s="263" t="s">
        <v>1486</v>
      </c>
      <c r="BV16" s="263" t="s">
        <v>765</v>
      </c>
      <c r="BW16" s="263">
        <v>1383</v>
      </c>
      <c r="BX16" s="262"/>
      <c r="BY16" s="262"/>
      <c r="BZ16" s="261" t="s">
        <v>168</v>
      </c>
      <c r="CA16" s="26" t="str">
        <f t="shared" si="12"/>
        <v>1&amp;2025121487</v>
      </c>
      <c r="CB16" s="29" t="str">
        <f t="shared" si="13"/>
        <v>17</v>
      </c>
      <c r="CC16" s="29" t="s">
        <v>11034</v>
      </c>
      <c r="CE16" s="24">
        <f>IFERROR(VLOOKUP(CA16,시험요청!EV:EZ,5,FALSE),"")</f>
        <v>0</v>
      </c>
    </row>
    <row r="17" spans="1:83" ht="30" customHeight="1">
      <c r="A17" s="29">
        <v>1</v>
      </c>
      <c r="B17" s="262">
        <v>1</v>
      </c>
      <c r="C17" s="262" t="s">
        <v>29</v>
      </c>
      <c r="D17" s="262" t="s">
        <v>1513</v>
      </c>
      <c r="E17" s="262" t="s">
        <v>30</v>
      </c>
      <c r="F17" s="262" t="s">
        <v>45</v>
      </c>
      <c r="G17" s="262">
        <v>2025122398</v>
      </c>
      <c r="H17" s="261" t="s">
        <v>1518</v>
      </c>
      <c r="I17" s="263">
        <v>1038787</v>
      </c>
      <c r="J17" s="263" t="s">
        <v>832</v>
      </c>
      <c r="K17" s="263" t="s">
        <v>1143</v>
      </c>
      <c r="L17" s="263">
        <v>4</v>
      </c>
      <c r="M17" s="263" t="s">
        <v>32</v>
      </c>
      <c r="N17" s="263" t="s">
        <v>33</v>
      </c>
      <c r="O17" s="263" t="s">
        <v>57</v>
      </c>
      <c r="P17" s="263" t="s">
        <v>34</v>
      </c>
      <c r="Q17" s="263">
        <v>0</v>
      </c>
      <c r="R17" s="263">
        <v>12</v>
      </c>
      <c r="S17" s="349" t="s">
        <v>970</v>
      </c>
      <c r="T17" s="264" t="s">
        <v>967</v>
      </c>
      <c r="U17" s="262" t="s">
        <v>35</v>
      </c>
      <c r="V17" s="262" t="s">
        <v>75</v>
      </c>
      <c r="W17" s="262" t="s">
        <v>36</v>
      </c>
      <c r="X17" s="262" t="s">
        <v>37</v>
      </c>
      <c r="Y17" s="262" t="s">
        <v>63</v>
      </c>
      <c r="Z17" s="263" t="s">
        <v>1147</v>
      </c>
      <c r="AA17" s="260" t="s">
        <v>42</v>
      </c>
      <c r="AB17" s="262">
        <v>246</v>
      </c>
      <c r="AC17" s="262" t="s">
        <v>40</v>
      </c>
      <c r="AD17" s="262" t="s">
        <v>41</v>
      </c>
      <c r="AE17" s="263" t="s">
        <v>1150</v>
      </c>
      <c r="AF17" s="260" t="s">
        <v>42</v>
      </c>
      <c r="AG17" s="263">
        <v>140</v>
      </c>
      <c r="AH17" s="263">
        <v>668</v>
      </c>
      <c r="AI17" s="263">
        <v>2135</v>
      </c>
      <c r="AJ17" s="263" t="s">
        <v>1121</v>
      </c>
      <c r="AK17" s="263">
        <v>440</v>
      </c>
      <c r="AL17" s="263">
        <v>405</v>
      </c>
      <c r="AM17" s="263" t="s">
        <v>1151</v>
      </c>
      <c r="AN17" s="261" t="s">
        <v>843</v>
      </c>
      <c r="AO17" s="263">
        <v>550</v>
      </c>
      <c r="AP17" s="263">
        <v>90</v>
      </c>
      <c r="AQ17" s="263" t="s">
        <v>57</v>
      </c>
      <c r="AR17" s="263" t="s">
        <v>57</v>
      </c>
      <c r="AS17" s="263" t="s">
        <v>57</v>
      </c>
      <c r="AT17" s="263" t="s">
        <v>57</v>
      </c>
      <c r="AU17" s="263" t="s">
        <v>1152</v>
      </c>
      <c r="AV17" s="263" t="s">
        <v>1153</v>
      </c>
      <c r="AW17" s="263">
        <v>200</v>
      </c>
      <c r="AX17" s="263">
        <v>27</v>
      </c>
      <c r="AY17" s="263" t="s">
        <v>1154</v>
      </c>
      <c r="AZ17" s="263" t="s">
        <v>1153</v>
      </c>
      <c r="BA17" s="263">
        <v>190</v>
      </c>
      <c r="BB17" s="263">
        <v>27</v>
      </c>
      <c r="BC17" s="263" t="s">
        <v>88</v>
      </c>
      <c r="BD17" s="263" t="s">
        <v>57</v>
      </c>
      <c r="BE17" s="263" t="s">
        <v>57</v>
      </c>
      <c r="BF17" s="263" t="s">
        <v>57</v>
      </c>
      <c r="BG17" s="263" t="s">
        <v>57</v>
      </c>
      <c r="BH17" s="263" t="s">
        <v>57</v>
      </c>
      <c r="BI17" s="263" t="s">
        <v>57</v>
      </c>
      <c r="BJ17" s="263" t="s">
        <v>603</v>
      </c>
      <c r="BK17" s="263" t="s">
        <v>57</v>
      </c>
      <c r="BL17" s="263" t="s">
        <v>969</v>
      </c>
      <c r="BM17" s="263"/>
      <c r="BN17" s="263">
        <v>19</v>
      </c>
      <c r="BO17" s="260" t="s">
        <v>1519</v>
      </c>
      <c r="BP17" s="263" t="s">
        <v>187</v>
      </c>
      <c r="BQ17" s="262" t="s">
        <v>57</v>
      </c>
      <c r="BR17" s="262" t="s">
        <v>95</v>
      </c>
      <c r="BS17" s="262"/>
      <c r="BT17" s="263" t="s">
        <v>1155</v>
      </c>
      <c r="BU17" s="263" t="s">
        <v>180</v>
      </c>
      <c r="BV17" s="263" t="s">
        <v>765</v>
      </c>
      <c r="BW17" s="263">
        <v>1542</v>
      </c>
      <c r="BX17" s="262"/>
      <c r="BY17" s="262" t="s">
        <v>1136</v>
      </c>
      <c r="BZ17" s="261" t="s">
        <v>83</v>
      </c>
      <c r="CA17" s="26" t="str">
        <f t="shared" si="12"/>
        <v>1&amp;2025122398</v>
      </c>
      <c r="CB17" s="29" t="str">
        <f t="shared" si="13"/>
        <v>19</v>
      </c>
      <c r="CC17" s="29" t="s">
        <v>11034</v>
      </c>
      <c r="CE17" s="24">
        <f>IFERROR(VLOOKUP(CA17,시험요청!EV:EZ,5,FALSE),"")</f>
        <v>0</v>
      </c>
    </row>
    <row r="18" spans="1:83" ht="30" customHeight="1">
      <c r="A18" s="372">
        <v>2</v>
      </c>
      <c r="B18" s="41">
        <v>2</v>
      </c>
      <c r="C18" s="41" t="s">
        <v>43</v>
      </c>
      <c r="D18" s="41" t="s">
        <v>1500</v>
      </c>
      <c r="E18" s="41" t="s">
        <v>1498</v>
      </c>
      <c r="F18" s="352" t="s">
        <v>1501</v>
      </c>
      <c r="G18" s="41">
        <v>2025120572</v>
      </c>
      <c r="H18" s="353" t="s">
        <v>767</v>
      </c>
      <c r="I18" s="42">
        <v>2022682</v>
      </c>
      <c r="J18" s="42" t="s">
        <v>1296</v>
      </c>
      <c r="K18" s="42" t="s">
        <v>1170</v>
      </c>
      <c r="L18" s="42">
        <v>10</v>
      </c>
      <c r="M18" s="42" t="s">
        <v>32</v>
      </c>
      <c r="N18" s="42" t="s">
        <v>33</v>
      </c>
      <c r="O18" s="42" t="s">
        <v>57</v>
      </c>
      <c r="P18" s="42" t="s">
        <v>48</v>
      </c>
      <c r="Q18" s="42">
        <v>0</v>
      </c>
      <c r="R18" s="42">
        <v>12</v>
      </c>
      <c r="S18" s="368" t="s">
        <v>1701</v>
      </c>
      <c r="T18" s="354" t="s">
        <v>1502</v>
      </c>
      <c r="U18" s="41" t="s">
        <v>49</v>
      </c>
      <c r="V18" s="41" t="s">
        <v>62</v>
      </c>
      <c r="W18" s="41" t="s">
        <v>1503</v>
      </c>
      <c r="X18" s="41" t="s">
        <v>37</v>
      </c>
      <c r="Y18" s="41" t="s">
        <v>63</v>
      </c>
      <c r="Z18" s="42" t="s">
        <v>1300</v>
      </c>
      <c r="AA18" s="355" t="s">
        <v>42</v>
      </c>
      <c r="AB18" s="41">
        <v>270</v>
      </c>
      <c r="AC18" s="41" t="s">
        <v>40</v>
      </c>
      <c r="AD18" s="41" t="s">
        <v>41</v>
      </c>
      <c r="AE18" s="42" t="s">
        <v>1303</v>
      </c>
      <c r="AF18" s="42" t="s">
        <v>1061</v>
      </c>
      <c r="AG18" s="42">
        <v>215</v>
      </c>
      <c r="AH18" s="42">
        <v>912</v>
      </c>
      <c r="AI18" s="42">
        <v>2310</v>
      </c>
      <c r="AJ18" s="42" t="s">
        <v>1305</v>
      </c>
      <c r="AK18" s="42" t="s">
        <v>909</v>
      </c>
      <c r="AL18" s="42" t="s">
        <v>1210</v>
      </c>
      <c r="AM18" s="42" t="s">
        <v>1306</v>
      </c>
      <c r="AN18" s="42" t="s">
        <v>1212</v>
      </c>
      <c r="AO18" s="42">
        <v>730</v>
      </c>
      <c r="AP18" s="42">
        <v>90</v>
      </c>
      <c r="AQ18" s="42" t="s">
        <v>1307</v>
      </c>
      <c r="AR18" s="42" t="s">
        <v>1212</v>
      </c>
      <c r="AS18" s="42" t="s">
        <v>1308</v>
      </c>
      <c r="AT18" s="42" t="s">
        <v>105</v>
      </c>
      <c r="AU18" s="42" t="s">
        <v>1309</v>
      </c>
      <c r="AV18" s="42" t="s">
        <v>1281</v>
      </c>
      <c r="AW18" s="42">
        <v>225</v>
      </c>
      <c r="AX18" s="42">
        <v>24</v>
      </c>
      <c r="AY18" s="42" t="s">
        <v>1310</v>
      </c>
      <c r="AZ18" s="42" t="s">
        <v>1281</v>
      </c>
      <c r="BA18" s="42">
        <v>210</v>
      </c>
      <c r="BB18" s="42">
        <v>24</v>
      </c>
      <c r="BC18" s="42" t="s">
        <v>88</v>
      </c>
      <c r="BD18" s="42" t="s">
        <v>57</v>
      </c>
      <c r="BE18" s="42" t="s">
        <v>57</v>
      </c>
      <c r="BF18" s="42" t="s">
        <v>57</v>
      </c>
      <c r="BG18" s="42" t="s">
        <v>57</v>
      </c>
      <c r="BH18" s="42" t="s">
        <v>1215</v>
      </c>
      <c r="BI18" s="42" t="s">
        <v>1216</v>
      </c>
      <c r="BJ18" s="42" t="s">
        <v>164</v>
      </c>
      <c r="BK18" s="42" t="s">
        <v>331</v>
      </c>
      <c r="BL18" s="42" t="s">
        <v>57</v>
      </c>
      <c r="BM18" s="42"/>
      <c r="BN18" s="42">
        <v>18</v>
      </c>
      <c r="BO18" s="355" t="s">
        <v>1706</v>
      </c>
      <c r="BP18" s="42" t="s">
        <v>1311</v>
      </c>
      <c r="BQ18" s="41" t="s">
        <v>1600</v>
      </c>
      <c r="BR18" s="41" t="s">
        <v>1704</v>
      </c>
      <c r="BS18" s="41"/>
      <c r="BT18" s="42" t="s">
        <v>1283</v>
      </c>
      <c r="BU18" s="42" t="s">
        <v>1284</v>
      </c>
      <c r="BV18" s="42" t="s">
        <v>1224</v>
      </c>
      <c r="BW18" s="42">
        <v>1475</v>
      </c>
      <c r="BX18" s="353" t="s">
        <v>1504</v>
      </c>
      <c r="BY18" s="41" t="s">
        <v>1136</v>
      </c>
      <c r="BZ18" s="353" t="s">
        <v>98</v>
      </c>
      <c r="CA18" s="26" t="str">
        <f t="shared" si="12"/>
        <v>2&amp;2025120572</v>
      </c>
      <c r="CB18" s="29" t="str">
        <f t="shared" si="13"/>
        <v>18</v>
      </c>
      <c r="CC18" s="30" t="s">
        <v>2104</v>
      </c>
      <c r="CE18" s="24">
        <f>IFERROR(VLOOKUP(CA18,시험요청!EV:EZ,5,FALSE),"")</f>
        <v>0</v>
      </c>
    </row>
    <row r="19" spans="1:83" ht="30" customHeight="1">
      <c r="A19" s="372">
        <v>2</v>
      </c>
      <c r="B19" s="41">
        <v>2</v>
      </c>
      <c r="C19" s="41" t="s">
        <v>43</v>
      </c>
      <c r="D19" s="41" t="s">
        <v>1500</v>
      </c>
      <c r="E19" s="41" t="s">
        <v>953</v>
      </c>
      <c r="F19" s="352" t="s">
        <v>1501</v>
      </c>
      <c r="G19" s="41">
        <v>2025120456</v>
      </c>
      <c r="H19" s="353" t="s">
        <v>680</v>
      </c>
      <c r="I19" s="42">
        <v>1038859</v>
      </c>
      <c r="J19" s="42" t="s">
        <v>1169</v>
      </c>
      <c r="K19" s="42" t="s">
        <v>1170</v>
      </c>
      <c r="L19" s="42">
        <v>4</v>
      </c>
      <c r="M19" s="42" t="s">
        <v>32</v>
      </c>
      <c r="N19" s="42" t="s">
        <v>33</v>
      </c>
      <c r="O19" s="42" t="s">
        <v>57</v>
      </c>
      <c r="P19" s="42" t="s">
        <v>48</v>
      </c>
      <c r="Q19" s="42">
        <v>0</v>
      </c>
      <c r="R19" s="42">
        <v>12</v>
      </c>
      <c r="S19" s="368" t="s">
        <v>1701</v>
      </c>
      <c r="T19" s="354" t="s">
        <v>1702</v>
      </c>
      <c r="U19" s="41" t="s">
        <v>49</v>
      </c>
      <c r="V19" s="41" t="s">
        <v>62</v>
      </c>
      <c r="W19" s="41" t="s">
        <v>36</v>
      </c>
      <c r="X19" s="41" t="s">
        <v>37</v>
      </c>
      <c r="Y19" s="41" t="s">
        <v>63</v>
      </c>
      <c r="Z19" s="42" t="s">
        <v>1175</v>
      </c>
      <c r="AA19" s="355" t="s">
        <v>42</v>
      </c>
      <c r="AB19" s="41">
        <v>298</v>
      </c>
      <c r="AC19" s="41" t="s">
        <v>40</v>
      </c>
      <c r="AD19" s="41" t="s">
        <v>41</v>
      </c>
      <c r="AE19" s="42" t="s">
        <v>1177</v>
      </c>
      <c r="AF19" s="355" t="s">
        <v>42</v>
      </c>
      <c r="AG19" s="42">
        <v>175</v>
      </c>
      <c r="AH19" s="42">
        <v>834</v>
      </c>
      <c r="AI19" s="42">
        <v>2365</v>
      </c>
      <c r="AJ19" s="42" t="s">
        <v>1179</v>
      </c>
      <c r="AK19" s="42" t="s">
        <v>713</v>
      </c>
      <c r="AL19" s="42" t="s">
        <v>1180</v>
      </c>
      <c r="AM19" s="42" t="s">
        <v>1181</v>
      </c>
      <c r="AN19" s="42" t="s">
        <v>99</v>
      </c>
      <c r="AO19" s="42">
        <v>680</v>
      </c>
      <c r="AP19" s="42">
        <v>90</v>
      </c>
      <c r="AQ19" s="42" t="s">
        <v>1183</v>
      </c>
      <c r="AR19" s="42" t="s">
        <v>99</v>
      </c>
      <c r="AS19" s="42" t="s">
        <v>191</v>
      </c>
      <c r="AT19" s="42" t="s">
        <v>105</v>
      </c>
      <c r="AU19" s="42" t="s">
        <v>1184</v>
      </c>
      <c r="AV19" s="42" t="s">
        <v>79</v>
      </c>
      <c r="AW19" s="42">
        <v>250</v>
      </c>
      <c r="AX19" s="42">
        <v>24</v>
      </c>
      <c r="AY19" s="42" t="s">
        <v>1185</v>
      </c>
      <c r="AZ19" s="42" t="s">
        <v>79</v>
      </c>
      <c r="BA19" s="42">
        <v>240</v>
      </c>
      <c r="BB19" s="42">
        <v>24</v>
      </c>
      <c r="BC19" s="42" t="s">
        <v>88</v>
      </c>
      <c r="BD19" s="42" t="s">
        <v>57</v>
      </c>
      <c r="BE19" s="42" t="s">
        <v>57</v>
      </c>
      <c r="BF19" s="42" t="s">
        <v>57</v>
      </c>
      <c r="BG19" s="42" t="s">
        <v>57</v>
      </c>
      <c r="BH19" s="42" t="s">
        <v>57</v>
      </c>
      <c r="BI19" s="42" t="s">
        <v>57</v>
      </c>
      <c r="BJ19" s="42" t="s">
        <v>603</v>
      </c>
      <c r="BK19" s="42" t="s">
        <v>331</v>
      </c>
      <c r="BL19" s="42" t="s">
        <v>57</v>
      </c>
      <c r="BM19" s="42"/>
      <c r="BN19" s="42">
        <v>20</v>
      </c>
      <c r="BO19" s="355" t="s">
        <v>1703</v>
      </c>
      <c r="BP19" s="42" t="s">
        <v>1188</v>
      </c>
      <c r="BQ19" s="41" t="s">
        <v>335</v>
      </c>
      <c r="BR19" s="41" t="s">
        <v>1704</v>
      </c>
      <c r="BS19" s="41"/>
      <c r="BT19" s="42" t="s">
        <v>1186</v>
      </c>
      <c r="BU19" s="42" t="s">
        <v>91</v>
      </c>
      <c r="BV19" s="42" t="s">
        <v>1187</v>
      </c>
      <c r="BW19" s="42">
        <v>1626</v>
      </c>
      <c r="BX19" s="41"/>
      <c r="BY19" s="41" t="s">
        <v>1136</v>
      </c>
      <c r="BZ19" s="353" t="s">
        <v>83</v>
      </c>
      <c r="CA19" s="26" t="str">
        <f t="shared" ref="CA19:CA24" si="14">A19&amp;"&amp;"&amp;G19</f>
        <v>2&amp;2025120456</v>
      </c>
      <c r="CB19" s="29" t="str">
        <f t="shared" ref="CB19:CB24" si="15">IFERROR(MID(J19,FIND("R",J19)+1,2),"")</f>
        <v>20</v>
      </c>
      <c r="CC19" s="29" t="s">
        <v>11034</v>
      </c>
      <c r="CE19" s="24">
        <f>IFERROR(VLOOKUP(CA19,시험요청!EV:EZ,5,FALSE),"")</f>
        <v>0</v>
      </c>
    </row>
    <row r="20" spans="1:83" ht="30" customHeight="1">
      <c r="A20" s="372">
        <v>2</v>
      </c>
      <c r="B20" s="41">
        <v>2</v>
      </c>
      <c r="C20" s="41" t="s">
        <v>43</v>
      </c>
      <c r="D20" s="41" t="s">
        <v>1500</v>
      </c>
      <c r="E20" s="41" t="s">
        <v>953</v>
      </c>
      <c r="F20" s="352" t="s">
        <v>1501</v>
      </c>
      <c r="G20" s="41">
        <v>2025120457</v>
      </c>
      <c r="H20" s="353" t="s">
        <v>680</v>
      </c>
      <c r="I20" s="42">
        <v>1038860</v>
      </c>
      <c r="J20" s="42" t="s">
        <v>1322</v>
      </c>
      <c r="K20" s="42" t="s">
        <v>1170</v>
      </c>
      <c r="L20" s="42">
        <v>4</v>
      </c>
      <c r="M20" s="42" t="s">
        <v>32</v>
      </c>
      <c r="N20" s="42" t="s">
        <v>33</v>
      </c>
      <c r="O20" s="42" t="s">
        <v>57</v>
      </c>
      <c r="P20" s="42" t="s">
        <v>48</v>
      </c>
      <c r="Q20" s="42">
        <v>0</v>
      </c>
      <c r="R20" s="42">
        <v>12</v>
      </c>
      <c r="S20" s="369" t="s">
        <v>1705</v>
      </c>
      <c r="T20" s="354" t="s">
        <v>1702</v>
      </c>
      <c r="U20" s="41" t="s">
        <v>49</v>
      </c>
      <c r="V20" s="41" t="s">
        <v>62</v>
      </c>
      <c r="W20" s="41" t="s">
        <v>36</v>
      </c>
      <c r="X20" s="41" t="s">
        <v>37</v>
      </c>
      <c r="Y20" s="41" t="s">
        <v>63</v>
      </c>
      <c r="Z20" s="42" t="s">
        <v>1326</v>
      </c>
      <c r="AA20" s="42" t="s">
        <v>1327</v>
      </c>
      <c r="AB20" s="41">
        <v>290</v>
      </c>
      <c r="AC20" s="41" t="s">
        <v>40</v>
      </c>
      <c r="AD20" s="41" t="s">
        <v>41</v>
      </c>
      <c r="AE20" s="42" t="s">
        <v>1329</v>
      </c>
      <c r="AF20" s="42" t="s">
        <v>1061</v>
      </c>
      <c r="AG20" s="42">
        <v>200</v>
      </c>
      <c r="AH20" s="42">
        <v>914</v>
      </c>
      <c r="AI20" s="42">
        <v>2440</v>
      </c>
      <c r="AJ20" s="42" t="s">
        <v>325</v>
      </c>
      <c r="AK20" s="42" t="s">
        <v>191</v>
      </c>
      <c r="AL20" s="42" t="s">
        <v>326</v>
      </c>
      <c r="AM20" s="42" t="s">
        <v>1332</v>
      </c>
      <c r="AN20" s="42" t="s">
        <v>99</v>
      </c>
      <c r="AO20" s="42">
        <v>710</v>
      </c>
      <c r="AP20" s="42">
        <v>90</v>
      </c>
      <c r="AQ20" s="42" t="s">
        <v>1333</v>
      </c>
      <c r="AR20" s="42" t="s">
        <v>99</v>
      </c>
      <c r="AS20" s="42" t="s">
        <v>176</v>
      </c>
      <c r="AT20" s="42" t="s">
        <v>105</v>
      </c>
      <c r="AU20" s="42" t="s">
        <v>1334</v>
      </c>
      <c r="AV20" s="42" t="s">
        <v>79</v>
      </c>
      <c r="AW20" s="42">
        <v>230</v>
      </c>
      <c r="AX20" s="42">
        <v>24</v>
      </c>
      <c r="AY20" s="42" t="s">
        <v>1335</v>
      </c>
      <c r="AZ20" s="42" t="s">
        <v>79</v>
      </c>
      <c r="BA20" s="42">
        <v>220</v>
      </c>
      <c r="BB20" s="42">
        <v>24</v>
      </c>
      <c r="BC20" s="42" t="s">
        <v>88</v>
      </c>
      <c r="BD20" s="42" t="s">
        <v>57</v>
      </c>
      <c r="BE20" s="42" t="s">
        <v>57</v>
      </c>
      <c r="BF20" s="42" t="s">
        <v>57</v>
      </c>
      <c r="BG20" s="42" t="s">
        <v>57</v>
      </c>
      <c r="BH20" s="42" t="s">
        <v>1215</v>
      </c>
      <c r="BI20" s="42" t="s">
        <v>1216</v>
      </c>
      <c r="BJ20" s="42" t="s">
        <v>164</v>
      </c>
      <c r="BK20" s="42" t="s">
        <v>331</v>
      </c>
      <c r="BL20" s="42" t="s">
        <v>57</v>
      </c>
      <c r="BM20" s="42"/>
      <c r="BN20" s="42">
        <v>20</v>
      </c>
      <c r="BO20" s="355" t="s">
        <v>1707</v>
      </c>
      <c r="BP20" s="42" t="s">
        <v>1188</v>
      </c>
      <c r="BQ20" s="41" t="s">
        <v>1338</v>
      </c>
      <c r="BR20" s="41" t="s">
        <v>1512</v>
      </c>
      <c r="BS20" s="41"/>
      <c r="BT20" s="42" t="s">
        <v>1336</v>
      </c>
      <c r="BU20" s="42" t="s">
        <v>91</v>
      </c>
      <c r="BV20" s="42" t="s">
        <v>1337</v>
      </c>
      <c r="BW20" s="42">
        <v>1626</v>
      </c>
      <c r="BX20" s="41"/>
      <c r="BY20" s="41" t="s">
        <v>1136</v>
      </c>
      <c r="BZ20" s="353" t="s">
        <v>83</v>
      </c>
      <c r="CA20" s="26" t="str">
        <f t="shared" si="14"/>
        <v>2&amp;2025120457</v>
      </c>
      <c r="CB20" s="29" t="str">
        <f t="shared" si="15"/>
        <v>20</v>
      </c>
      <c r="CC20" s="29" t="s">
        <v>11034</v>
      </c>
      <c r="CE20" s="24">
        <f>IFERROR(VLOOKUP(CA20,시험요청!EV:EZ,5,FALSE),"")</f>
        <v>0</v>
      </c>
    </row>
    <row r="21" spans="1:83" ht="30" customHeight="1">
      <c r="A21" s="372">
        <v>2</v>
      </c>
      <c r="B21" s="262">
        <v>2</v>
      </c>
      <c r="C21" s="262" t="s">
        <v>43</v>
      </c>
      <c r="D21" s="262" t="s">
        <v>1700</v>
      </c>
      <c r="E21" s="261" t="s">
        <v>30</v>
      </c>
      <c r="F21" s="262" t="s">
        <v>45</v>
      </c>
      <c r="G21" s="262">
        <v>2025122989</v>
      </c>
      <c r="H21" s="261" t="s">
        <v>680</v>
      </c>
      <c r="I21" s="263">
        <v>1036584</v>
      </c>
      <c r="J21" s="260" t="s">
        <v>1055</v>
      </c>
      <c r="K21" s="263" t="s">
        <v>54</v>
      </c>
      <c r="L21" s="263">
        <v>4</v>
      </c>
      <c r="M21" s="263" t="s">
        <v>32</v>
      </c>
      <c r="N21" s="263" t="s">
        <v>33</v>
      </c>
      <c r="O21" s="6" t="s">
        <v>47</v>
      </c>
      <c r="P21" s="263" t="s">
        <v>48</v>
      </c>
      <c r="Q21" s="263">
        <v>9</v>
      </c>
      <c r="R21" s="263">
        <v>12</v>
      </c>
      <c r="S21" s="347" t="s">
        <v>1708</v>
      </c>
      <c r="T21" s="264" t="s">
        <v>971</v>
      </c>
      <c r="U21" s="262" t="s">
        <v>49</v>
      </c>
      <c r="V21" s="262" t="s">
        <v>1709</v>
      </c>
      <c r="W21" s="262" t="s">
        <v>50</v>
      </c>
      <c r="X21" s="262" t="s">
        <v>37</v>
      </c>
      <c r="Y21" s="262" t="s">
        <v>38</v>
      </c>
      <c r="Z21" s="263" t="s">
        <v>1059</v>
      </c>
      <c r="AA21" s="260" t="s">
        <v>42</v>
      </c>
      <c r="AB21" s="262">
        <v>238</v>
      </c>
      <c r="AC21" s="262" t="s">
        <v>40</v>
      </c>
      <c r="AD21" s="262" t="s">
        <v>41</v>
      </c>
      <c r="AE21" s="263" t="s">
        <v>1060</v>
      </c>
      <c r="AF21" s="263" t="s">
        <v>1061</v>
      </c>
      <c r="AG21" s="263">
        <v>160</v>
      </c>
      <c r="AH21" s="263">
        <v>746</v>
      </c>
      <c r="AI21" s="263">
        <v>2320</v>
      </c>
      <c r="AJ21" s="263" t="s">
        <v>1063</v>
      </c>
      <c r="AK21" s="263" t="s">
        <v>878</v>
      </c>
      <c r="AL21" s="263" t="s">
        <v>1064</v>
      </c>
      <c r="AM21" s="263" t="s">
        <v>1065</v>
      </c>
      <c r="AN21" s="263" t="s">
        <v>78</v>
      </c>
      <c r="AO21" s="263">
        <v>610</v>
      </c>
      <c r="AP21" s="263">
        <v>90</v>
      </c>
      <c r="AQ21" s="263" t="s">
        <v>173</v>
      </c>
      <c r="AR21" s="263" t="s">
        <v>78</v>
      </c>
      <c r="AS21" s="263" t="s">
        <v>174</v>
      </c>
      <c r="AT21" s="263" t="s">
        <v>105</v>
      </c>
      <c r="AU21" s="263" t="s">
        <v>1067</v>
      </c>
      <c r="AV21" s="263" t="s">
        <v>86</v>
      </c>
      <c r="AW21" s="263">
        <v>205</v>
      </c>
      <c r="AX21" s="263">
        <v>27</v>
      </c>
      <c r="AY21" s="263" t="s">
        <v>716</v>
      </c>
      <c r="AZ21" s="263" t="s">
        <v>86</v>
      </c>
      <c r="BA21" s="263">
        <v>190</v>
      </c>
      <c r="BB21" s="263">
        <v>27</v>
      </c>
      <c r="BC21" s="263" t="s">
        <v>88</v>
      </c>
      <c r="BD21" s="263" t="s">
        <v>57</v>
      </c>
      <c r="BE21" s="263" t="s">
        <v>57</v>
      </c>
      <c r="BF21" s="263" t="s">
        <v>57</v>
      </c>
      <c r="BG21" s="263" t="s">
        <v>57</v>
      </c>
      <c r="BH21" s="263" t="s">
        <v>57</v>
      </c>
      <c r="BI21" s="263" t="s">
        <v>57</v>
      </c>
      <c r="BJ21" s="263" t="s">
        <v>164</v>
      </c>
      <c r="BK21" s="263" t="s">
        <v>57</v>
      </c>
      <c r="BL21" s="263" t="s">
        <v>57</v>
      </c>
      <c r="BM21" s="263"/>
      <c r="BN21" s="263">
        <v>20</v>
      </c>
      <c r="BO21" s="263" t="s">
        <v>1710</v>
      </c>
      <c r="BP21" s="263" t="s">
        <v>89</v>
      </c>
      <c r="BQ21" s="262" t="s">
        <v>1069</v>
      </c>
      <c r="BR21" s="262" t="s">
        <v>1704</v>
      </c>
      <c r="BS21" s="262"/>
      <c r="BT21" s="263" t="s">
        <v>1068</v>
      </c>
      <c r="BU21" s="263" t="s">
        <v>91</v>
      </c>
      <c r="BV21" s="263" t="s">
        <v>719</v>
      </c>
      <c r="BW21" s="263">
        <v>1626</v>
      </c>
      <c r="BX21" s="260" t="s">
        <v>1711</v>
      </c>
      <c r="BY21" s="262" t="s">
        <v>107</v>
      </c>
      <c r="BZ21" s="261" t="s">
        <v>168</v>
      </c>
      <c r="CA21" s="26" t="str">
        <f t="shared" si="14"/>
        <v>2&amp;2025122989</v>
      </c>
      <c r="CB21" s="29" t="str">
        <f t="shared" si="15"/>
        <v>20</v>
      </c>
      <c r="CC21" s="29" t="s">
        <v>11034</v>
      </c>
      <c r="CE21" s="24">
        <f>IFERROR(VLOOKUP(CA21,시험요청!EV:EZ,5,FALSE),"")</f>
        <v>0</v>
      </c>
    </row>
    <row r="22" spans="1:83" ht="30" customHeight="1">
      <c r="A22" s="372">
        <v>2</v>
      </c>
      <c r="B22" s="41">
        <v>2</v>
      </c>
      <c r="C22" s="41" t="s">
        <v>29</v>
      </c>
      <c r="D22" s="41" t="s">
        <v>1513</v>
      </c>
      <c r="E22" s="41" t="s">
        <v>1498</v>
      </c>
      <c r="F22" s="352" t="s">
        <v>1501</v>
      </c>
      <c r="G22" s="41">
        <v>2025123192</v>
      </c>
      <c r="H22" s="353" t="s">
        <v>680</v>
      </c>
      <c r="I22" s="42">
        <v>1022658</v>
      </c>
      <c r="J22" s="355" t="s">
        <v>1756</v>
      </c>
      <c r="K22" s="42" t="s">
        <v>1643</v>
      </c>
      <c r="L22" s="42">
        <v>4</v>
      </c>
      <c r="M22" s="42" t="s">
        <v>32</v>
      </c>
      <c r="N22" s="42" t="s">
        <v>33</v>
      </c>
      <c r="O22" s="6" t="s">
        <v>1644</v>
      </c>
      <c r="P22" s="42" t="s">
        <v>48</v>
      </c>
      <c r="Q22" s="42">
        <v>0</v>
      </c>
      <c r="R22" s="42">
        <v>10</v>
      </c>
      <c r="S22" s="370" t="s">
        <v>1708</v>
      </c>
      <c r="T22" s="354" t="s">
        <v>1702</v>
      </c>
      <c r="U22" s="41" t="s">
        <v>35</v>
      </c>
      <c r="V22" s="41" t="s">
        <v>1712</v>
      </c>
      <c r="W22" s="41" t="s">
        <v>60</v>
      </c>
      <c r="X22" s="41" t="s">
        <v>37</v>
      </c>
      <c r="Y22" s="41" t="s">
        <v>61</v>
      </c>
      <c r="Z22" s="42" t="s">
        <v>1647</v>
      </c>
      <c r="AA22" s="355" t="s">
        <v>42</v>
      </c>
      <c r="AB22" s="41">
        <v>256</v>
      </c>
      <c r="AC22" s="41" t="s">
        <v>40</v>
      </c>
      <c r="AD22" s="41" t="s">
        <v>41</v>
      </c>
      <c r="AE22" s="42" t="s">
        <v>1649</v>
      </c>
      <c r="AF22" s="355" t="s">
        <v>42</v>
      </c>
      <c r="AG22" s="42">
        <v>145</v>
      </c>
      <c r="AH22" s="42">
        <v>694</v>
      </c>
      <c r="AI22" s="42">
        <v>2185</v>
      </c>
      <c r="AJ22" s="42" t="s">
        <v>758</v>
      </c>
      <c r="AK22" s="42" t="s">
        <v>167</v>
      </c>
      <c r="AL22" s="42" t="s">
        <v>166</v>
      </c>
      <c r="AM22" s="42" t="s">
        <v>1651</v>
      </c>
      <c r="AN22" s="42" t="s">
        <v>92</v>
      </c>
      <c r="AO22" s="42">
        <v>590</v>
      </c>
      <c r="AP22" s="42">
        <v>90</v>
      </c>
      <c r="AQ22" s="42" t="s">
        <v>1652</v>
      </c>
      <c r="AR22" s="42" t="s">
        <v>92</v>
      </c>
      <c r="AS22" s="42" t="s">
        <v>186</v>
      </c>
      <c r="AT22" s="42" t="s">
        <v>105</v>
      </c>
      <c r="AU22" s="42" t="s">
        <v>1653</v>
      </c>
      <c r="AV22" s="42" t="s">
        <v>86</v>
      </c>
      <c r="AW22" s="42">
        <v>220</v>
      </c>
      <c r="AX22" s="42">
        <v>27</v>
      </c>
      <c r="AY22" s="42" t="s">
        <v>1654</v>
      </c>
      <c r="AZ22" s="42" t="s">
        <v>86</v>
      </c>
      <c r="BA22" s="42">
        <v>210</v>
      </c>
      <c r="BB22" s="42">
        <v>27</v>
      </c>
      <c r="BC22" s="42" t="s">
        <v>682</v>
      </c>
      <c r="BD22" s="339" t="s">
        <v>331</v>
      </c>
      <c r="BE22" s="42" t="s">
        <v>57</v>
      </c>
      <c r="BF22" s="42" t="s">
        <v>57</v>
      </c>
      <c r="BG22" s="42" t="s">
        <v>57</v>
      </c>
      <c r="BH22" s="42" t="s">
        <v>57</v>
      </c>
      <c r="BI22" s="42" t="s">
        <v>57</v>
      </c>
      <c r="BJ22" s="42" t="s">
        <v>603</v>
      </c>
      <c r="BK22" s="42" t="s">
        <v>57</v>
      </c>
      <c r="BL22" s="42" t="s">
        <v>57</v>
      </c>
      <c r="BM22" s="42"/>
      <c r="BN22" s="42">
        <v>20</v>
      </c>
      <c r="BO22" s="355" t="s">
        <v>1713</v>
      </c>
      <c r="BP22" s="42" t="s">
        <v>183</v>
      </c>
      <c r="BQ22" s="41" t="s">
        <v>1655</v>
      </c>
      <c r="BR22" s="41" t="s">
        <v>939</v>
      </c>
      <c r="BS22" s="41"/>
      <c r="BT22" s="42" t="s">
        <v>1627</v>
      </c>
      <c r="BU22" s="42" t="s">
        <v>91</v>
      </c>
      <c r="BV22" s="42" t="s">
        <v>1628</v>
      </c>
      <c r="BW22" s="42">
        <v>1626</v>
      </c>
      <c r="BX22" s="41"/>
      <c r="BY22" s="41"/>
      <c r="BZ22" s="353" t="s">
        <v>950</v>
      </c>
      <c r="CA22" s="26" t="str">
        <f t="shared" si="14"/>
        <v>2&amp;2025123192</v>
      </c>
      <c r="CB22" s="29" t="str">
        <f t="shared" si="15"/>
        <v>20</v>
      </c>
      <c r="CC22" s="29" t="s">
        <v>11034</v>
      </c>
      <c r="CE22" s="24">
        <f>IFERROR(VLOOKUP(CA22,시험요청!EV:EZ,5,FALSE),"")</f>
        <v>0</v>
      </c>
    </row>
    <row r="23" spans="1:83" ht="30" customHeight="1">
      <c r="A23" s="372">
        <v>2</v>
      </c>
      <c r="B23" s="51">
        <v>2</v>
      </c>
      <c r="C23" s="51" t="s">
        <v>43</v>
      </c>
      <c r="D23" s="51" t="s">
        <v>1714</v>
      </c>
      <c r="E23" s="51" t="s">
        <v>953</v>
      </c>
      <c r="F23" s="5" t="s">
        <v>31</v>
      </c>
      <c r="G23" s="51">
        <v>2025123699</v>
      </c>
      <c r="H23" s="4" t="s">
        <v>680</v>
      </c>
      <c r="I23" s="62">
        <v>1038581</v>
      </c>
      <c r="J23" s="5" t="s">
        <v>1552</v>
      </c>
      <c r="K23" s="62" t="s">
        <v>1553</v>
      </c>
      <c r="L23" s="62">
        <v>4</v>
      </c>
      <c r="M23" s="62" t="s">
        <v>32</v>
      </c>
      <c r="N23" s="62" t="s">
        <v>33</v>
      </c>
      <c r="O23" s="6" t="s">
        <v>1554</v>
      </c>
      <c r="P23" s="62" t="s">
        <v>48</v>
      </c>
      <c r="Q23" s="62">
        <v>1</v>
      </c>
      <c r="R23" s="62">
        <v>22</v>
      </c>
      <c r="S23" s="371" t="s">
        <v>1715</v>
      </c>
      <c r="T23" s="7" t="s">
        <v>1716</v>
      </c>
      <c r="U23" s="51" t="s">
        <v>1548</v>
      </c>
      <c r="V23" s="51" t="s">
        <v>1717</v>
      </c>
      <c r="W23" s="51" t="s">
        <v>50</v>
      </c>
      <c r="X23" s="51" t="s">
        <v>57</v>
      </c>
      <c r="Y23" s="51" t="s">
        <v>63</v>
      </c>
      <c r="Z23" s="62" t="s">
        <v>1558</v>
      </c>
      <c r="AA23" s="62" t="s">
        <v>657</v>
      </c>
      <c r="AB23" s="51">
        <v>300</v>
      </c>
      <c r="AC23" s="51" t="s">
        <v>924</v>
      </c>
      <c r="AD23" s="51" t="s">
        <v>57</v>
      </c>
      <c r="AE23" s="62" t="s">
        <v>1561</v>
      </c>
      <c r="AF23" s="5" t="s">
        <v>42</v>
      </c>
      <c r="AG23" s="62">
        <v>135</v>
      </c>
      <c r="AH23" s="62">
        <v>0</v>
      </c>
      <c r="AI23" s="62">
        <v>1946</v>
      </c>
      <c r="AJ23" s="339" t="s">
        <v>1563</v>
      </c>
      <c r="AK23" s="62" t="s">
        <v>1564</v>
      </c>
      <c r="AL23" s="62" t="s">
        <v>57</v>
      </c>
      <c r="AM23" s="62" t="s">
        <v>1565</v>
      </c>
      <c r="AN23" s="62" t="s">
        <v>665</v>
      </c>
      <c r="AO23" s="62">
        <v>625</v>
      </c>
      <c r="AP23" s="62">
        <v>77</v>
      </c>
      <c r="AQ23" s="62" t="s">
        <v>667</v>
      </c>
      <c r="AR23" s="62" t="s">
        <v>665</v>
      </c>
      <c r="AS23" s="62" t="s">
        <v>668</v>
      </c>
      <c r="AT23" s="62" t="s">
        <v>666</v>
      </c>
      <c r="AU23" s="62" t="s">
        <v>1568</v>
      </c>
      <c r="AV23" s="62" t="s">
        <v>621</v>
      </c>
      <c r="AW23" s="62">
        <v>270</v>
      </c>
      <c r="AX23" s="62">
        <v>33</v>
      </c>
      <c r="AY23" s="62" t="s">
        <v>1571</v>
      </c>
      <c r="AZ23" s="62" t="s">
        <v>621</v>
      </c>
      <c r="BA23" s="62">
        <v>255</v>
      </c>
      <c r="BB23" s="62">
        <v>33</v>
      </c>
      <c r="BC23" s="62" t="s">
        <v>682</v>
      </c>
      <c r="BD23" s="62" t="s">
        <v>57</v>
      </c>
      <c r="BE23" s="62" t="s">
        <v>57</v>
      </c>
      <c r="BF23" s="62" t="s">
        <v>57</v>
      </c>
      <c r="BG23" s="62" t="s">
        <v>57</v>
      </c>
      <c r="BH23" s="62" t="s">
        <v>57</v>
      </c>
      <c r="BI23" s="62" t="s">
        <v>57</v>
      </c>
      <c r="BJ23" s="62" t="s">
        <v>164</v>
      </c>
      <c r="BK23" s="62" t="s">
        <v>57</v>
      </c>
      <c r="BL23" s="62" t="s">
        <v>1718</v>
      </c>
      <c r="BM23" s="62"/>
      <c r="BN23" s="62">
        <v>18</v>
      </c>
      <c r="BO23" s="62" t="s">
        <v>1719</v>
      </c>
      <c r="BP23" s="62" t="s">
        <v>1720</v>
      </c>
      <c r="BQ23" s="51" t="s">
        <v>57</v>
      </c>
      <c r="BR23" s="51" t="s">
        <v>1721</v>
      </c>
      <c r="BS23" s="51"/>
      <c r="BT23" s="62" t="s">
        <v>1573</v>
      </c>
      <c r="BU23" s="62" t="s">
        <v>1574</v>
      </c>
      <c r="BV23" s="62" t="s">
        <v>1575</v>
      </c>
      <c r="BW23" s="62">
        <v>1466</v>
      </c>
      <c r="BX23" s="51"/>
      <c r="BY23" s="51" t="s">
        <v>107</v>
      </c>
      <c r="BZ23" s="4" t="s">
        <v>950</v>
      </c>
      <c r="CA23" s="26" t="str">
        <f t="shared" si="14"/>
        <v>2&amp;2025123699</v>
      </c>
      <c r="CB23" s="29" t="str">
        <f t="shared" si="15"/>
        <v>18</v>
      </c>
      <c r="CC23" s="29" t="s">
        <v>11034</v>
      </c>
      <c r="CE23" s="24">
        <f>IFERROR(VLOOKUP(CA23,시험요청!EV:EZ,5,FALSE),"")</f>
        <v>0</v>
      </c>
    </row>
    <row r="24" spans="1:83" ht="30" customHeight="1">
      <c r="A24" s="372">
        <v>2</v>
      </c>
      <c r="B24" s="51">
        <v>2</v>
      </c>
      <c r="C24" s="51" t="s">
        <v>43</v>
      </c>
      <c r="D24" s="51" t="s">
        <v>1714</v>
      </c>
      <c r="E24" s="51" t="s">
        <v>1498</v>
      </c>
      <c r="F24" s="5" t="s">
        <v>31</v>
      </c>
      <c r="G24" s="51">
        <v>2025123704</v>
      </c>
      <c r="H24" s="4" t="s">
        <v>680</v>
      </c>
      <c r="I24" s="62">
        <v>1038585</v>
      </c>
      <c r="J24" s="62" t="s">
        <v>1584</v>
      </c>
      <c r="K24" s="62" t="s">
        <v>1553</v>
      </c>
      <c r="L24" s="62">
        <v>4</v>
      </c>
      <c r="M24" s="62" t="s">
        <v>32</v>
      </c>
      <c r="N24" s="62" t="s">
        <v>33</v>
      </c>
      <c r="O24" s="6" t="s">
        <v>1554</v>
      </c>
      <c r="P24" s="62" t="s">
        <v>48</v>
      </c>
      <c r="Q24" s="62">
        <v>0</v>
      </c>
      <c r="R24" s="62">
        <v>22</v>
      </c>
      <c r="S24" s="371" t="s">
        <v>1715</v>
      </c>
      <c r="T24" s="7" t="s">
        <v>1716</v>
      </c>
      <c r="U24" s="51" t="s">
        <v>1548</v>
      </c>
      <c r="V24" s="51" t="s">
        <v>1717</v>
      </c>
      <c r="W24" s="51" t="s">
        <v>50</v>
      </c>
      <c r="X24" s="51" t="s">
        <v>57</v>
      </c>
      <c r="Y24" s="51" t="s">
        <v>63</v>
      </c>
      <c r="Z24" s="62" t="s">
        <v>1587</v>
      </c>
      <c r="AA24" s="5" t="s">
        <v>42</v>
      </c>
      <c r="AB24" s="51">
        <v>354</v>
      </c>
      <c r="AC24" s="51" t="s">
        <v>924</v>
      </c>
      <c r="AD24" s="51" t="s">
        <v>57</v>
      </c>
      <c r="AE24" s="62" t="s">
        <v>1588</v>
      </c>
      <c r="AF24" s="62" t="s">
        <v>657</v>
      </c>
      <c r="AG24" s="62">
        <v>145</v>
      </c>
      <c r="AH24" s="62">
        <v>0</v>
      </c>
      <c r="AI24" s="62">
        <v>2089</v>
      </c>
      <c r="AJ24" s="62" t="s">
        <v>57</v>
      </c>
      <c r="AK24" s="62" t="s">
        <v>57</v>
      </c>
      <c r="AL24" s="62" t="s">
        <v>57</v>
      </c>
      <c r="AM24" s="62" t="s">
        <v>1591</v>
      </c>
      <c r="AN24" s="62" t="s">
        <v>665</v>
      </c>
      <c r="AO24" s="62">
        <v>720</v>
      </c>
      <c r="AP24" s="62">
        <v>77</v>
      </c>
      <c r="AQ24" s="62" t="s">
        <v>1593</v>
      </c>
      <c r="AR24" s="62" t="s">
        <v>665</v>
      </c>
      <c r="AS24" s="62" t="s">
        <v>909</v>
      </c>
      <c r="AT24" s="62" t="s">
        <v>666</v>
      </c>
      <c r="AU24" s="62" t="s">
        <v>1594</v>
      </c>
      <c r="AV24" s="62" t="s">
        <v>621</v>
      </c>
      <c r="AW24" s="62">
        <v>315</v>
      </c>
      <c r="AX24" s="62">
        <v>33</v>
      </c>
      <c r="AY24" s="62" t="s">
        <v>1595</v>
      </c>
      <c r="AZ24" s="62" t="s">
        <v>621</v>
      </c>
      <c r="BA24" s="62">
        <v>300</v>
      </c>
      <c r="BB24" s="62">
        <v>33</v>
      </c>
      <c r="BC24" s="62" t="s">
        <v>682</v>
      </c>
      <c r="BD24" s="62" t="s">
        <v>57</v>
      </c>
      <c r="BE24" s="62" t="s">
        <v>57</v>
      </c>
      <c r="BF24" s="62" t="s">
        <v>57</v>
      </c>
      <c r="BG24" s="62" t="s">
        <v>57</v>
      </c>
      <c r="BH24" s="62" t="s">
        <v>57</v>
      </c>
      <c r="BI24" s="62" t="s">
        <v>57</v>
      </c>
      <c r="BJ24" s="62" t="s">
        <v>164</v>
      </c>
      <c r="BK24" s="62" t="s">
        <v>57</v>
      </c>
      <c r="BL24" s="62" t="s">
        <v>1718</v>
      </c>
      <c r="BM24" s="62"/>
      <c r="BN24" s="62">
        <v>18</v>
      </c>
      <c r="BO24" s="62" t="s">
        <v>1722</v>
      </c>
      <c r="BP24" s="62" t="s">
        <v>1720</v>
      </c>
      <c r="BQ24" s="51" t="s">
        <v>57</v>
      </c>
      <c r="BR24" s="51" t="s">
        <v>1721</v>
      </c>
      <c r="BS24" s="51"/>
      <c r="BT24" s="62" t="s">
        <v>1596</v>
      </c>
      <c r="BU24" s="62" t="s">
        <v>1574</v>
      </c>
      <c r="BV24" s="62" t="s">
        <v>1597</v>
      </c>
      <c r="BW24" s="62">
        <v>1466</v>
      </c>
      <c r="BX24" s="51"/>
      <c r="BY24" s="51" t="s">
        <v>107</v>
      </c>
      <c r="BZ24" s="4" t="s">
        <v>950</v>
      </c>
      <c r="CA24" s="26" t="str">
        <f t="shared" si="14"/>
        <v>2&amp;2025123704</v>
      </c>
      <c r="CB24" s="29" t="str">
        <f t="shared" si="15"/>
        <v>18</v>
      </c>
      <c r="CC24" s="29" t="s">
        <v>11034</v>
      </c>
      <c r="CE24" s="24">
        <f>IFERROR(VLOOKUP(CA24,시험요청!EV:EZ,5,FALSE),"")</f>
        <v>0</v>
      </c>
    </row>
    <row r="25" spans="1:83" ht="30" customHeight="1">
      <c r="A25" s="29">
        <v>3</v>
      </c>
      <c r="B25" s="41">
        <v>3</v>
      </c>
      <c r="C25" s="41" t="s">
        <v>43</v>
      </c>
      <c r="D25" s="41" t="s">
        <v>1500</v>
      </c>
      <c r="E25" s="41" t="s">
        <v>953</v>
      </c>
      <c r="F25" s="352" t="s">
        <v>1501</v>
      </c>
      <c r="G25" s="41">
        <v>2025120470</v>
      </c>
      <c r="H25" s="353" t="s">
        <v>767</v>
      </c>
      <c r="I25" s="42">
        <v>2022673</v>
      </c>
      <c r="J25" s="42" t="s">
        <v>1200</v>
      </c>
      <c r="K25" s="42" t="s">
        <v>1170</v>
      </c>
      <c r="L25" s="42">
        <v>8</v>
      </c>
      <c r="M25" s="42" t="s">
        <v>32</v>
      </c>
      <c r="N25" s="42" t="s">
        <v>33</v>
      </c>
      <c r="O25" s="42" t="s">
        <v>57</v>
      </c>
      <c r="P25" s="42" t="s">
        <v>48</v>
      </c>
      <c r="Q25" s="42">
        <v>0</v>
      </c>
      <c r="R25" s="42">
        <v>14</v>
      </c>
      <c r="S25" s="369" t="s">
        <v>2015</v>
      </c>
      <c r="T25" s="354" t="s">
        <v>1502</v>
      </c>
      <c r="U25" s="41" t="s">
        <v>49</v>
      </c>
      <c r="V25" s="41" t="s">
        <v>62</v>
      </c>
      <c r="W25" s="41" t="s">
        <v>1503</v>
      </c>
      <c r="X25" s="41" t="s">
        <v>37</v>
      </c>
      <c r="Y25" s="41" t="s">
        <v>63</v>
      </c>
      <c r="Z25" s="42" t="s">
        <v>1205</v>
      </c>
      <c r="AA25" s="355" t="s">
        <v>42</v>
      </c>
      <c r="AB25" s="41">
        <v>292</v>
      </c>
      <c r="AC25" s="41" t="s">
        <v>40</v>
      </c>
      <c r="AD25" s="41" t="s">
        <v>41</v>
      </c>
      <c r="AE25" s="42" t="s">
        <v>1207</v>
      </c>
      <c r="AF25" s="42" t="s">
        <v>1061</v>
      </c>
      <c r="AG25" s="42">
        <v>190</v>
      </c>
      <c r="AH25" s="42">
        <v>850</v>
      </c>
      <c r="AI25" s="42">
        <v>2325</v>
      </c>
      <c r="AJ25" s="42" t="s">
        <v>1208</v>
      </c>
      <c r="AK25" s="42">
        <v>540</v>
      </c>
      <c r="AL25" s="42">
        <v>505</v>
      </c>
      <c r="AM25" s="42" t="s">
        <v>1211</v>
      </c>
      <c r="AN25" s="42" t="s">
        <v>1212</v>
      </c>
      <c r="AO25" s="42">
        <v>710</v>
      </c>
      <c r="AP25" s="42">
        <v>90</v>
      </c>
      <c r="AQ25" s="42" t="s">
        <v>1214</v>
      </c>
      <c r="AR25" s="42" t="s">
        <v>1212</v>
      </c>
      <c r="AS25" s="42" t="s">
        <v>191</v>
      </c>
      <c r="AT25" s="42" t="s">
        <v>105</v>
      </c>
      <c r="AU25" s="42" t="s">
        <v>1217</v>
      </c>
      <c r="AV25" s="42" t="s">
        <v>1218</v>
      </c>
      <c r="AW25" s="42">
        <v>240</v>
      </c>
      <c r="AX25" s="42">
        <v>24</v>
      </c>
      <c r="AY25" s="42" t="s">
        <v>1221</v>
      </c>
      <c r="AZ25" s="42" t="s">
        <v>1218</v>
      </c>
      <c r="BA25" s="42">
        <v>225</v>
      </c>
      <c r="BB25" s="42">
        <v>24</v>
      </c>
      <c r="BC25" s="42" t="s">
        <v>88</v>
      </c>
      <c r="BD25" s="42" t="s">
        <v>57</v>
      </c>
      <c r="BE25" s="42" t="s">
        <v>57</v>
      </c>
      <c r="BF25" s="42" t="s">
        <v>57</v>
      </c>
      <c r="BG25" s="42" t="s">
        <v>57</v>
      </c>
      <c r="BH25" s="42" t="s">
        <v>1215</v>
      </c>
      <c r="BI25" s="42" t="s">
        <v>1216</v>
      </c>
      <c r="BJ25" s="42" t="s">
        <v>164</v>
      </c>
      <c r="BK25" s="42" t="s">
        <v>331</v>
      </c>
      <c r="BL25" s="42" t="s">
        <v>57</v>
      </c>
      <c r="BM25" s="42"/>
      <c r="BN25" s="42">
        <v>20</v>
      </c>
      <c r="BO25" s="355" t="s">
        <v>2026</v>
      </c>
      <c r="BP25" s="42" t="s">
        <v>1226</v>
      </c>
      <c r="BQ25" s="41" t="s">
        <v>1227</v>
      </c>
      <c r="BR25" s="41" t="s">
        <v>1704</v>
      </c>
      <c r="BS25" s="41"/>
      <c r="BT25" s="42" t="s">
        <v>1222</v>
      </c>
      <c r="BU25" s="42" t="s">
        <v>1223</v>
      </c>
      <c r="BV25" s="42" t="s">
        <v>1224</v>
      </c>
      <c r="BW25" s="42">
        <v>1634</v>
      </c>
      <c r="BX25" s="353" t="s">
        <v>1504</v>
      </c>
      <c r="BY25" s="41" t="s">
        <v>1136</v>
      </c>
      <c r="BZ25" s="353" t="s">
        <v>98</v>
      </c>
      <c r="CA25" s="26" t="str">
        <f>A25&amp;"&amp;"&amp;G25</f>
        <v>3&amp;2025120470</v>
      </c>
      <c r="CB25" s="29" t="str">
        <f>IFERROR(MID(J25,FIND("R",J25)+1,2),"")</f>
        <v>20</v>
      </c>
      <c r="CC25" s="29" t="s">
        <v>11034</v>
      </c>
      <c r="CE25" s="24">
        <f>IFERROR(VLOOKUP(CA25,시험요청!EV:EZ,5,FALSE),"")</f>
        <v>0</v>
      </c>
    </row>
    <row r="26" spans="1:83" ht="30" customHeight="1">
      <c r="A26" s="29">
        <v>3</v>
      </c>
      <c r="B26" s="51">
        <v>3</v>
      </c>
      <c r="C26" s="51" t="s">
        <v>29</v>
      </c>
      <c r="D26" s="51" t="s">
        <v>2027</v>
      </c>
      <c r="E26" s="51" t="s">
        <v>1498</v>
      </c>
      <c r="F26" s="5" t="s">
        <v>31</v>
      </c>
      <c r="G26" s="51">
        <v>2026012134</v>
      </c>
      <c r="H26" s="4" t="s">
        <v>680</v>
      </c>
      <c r="I26" s="62">
        <v>2022657</v>
      </c>
      <c r="J26" s="62" t="s">
        <v>1358</v>
      </c>
      <c r="K26" s="62" t="s">
        <v>1359</v>
      </c>
      <c r="L26" s="62">
        <v>10</v>
      </c>
      <c r="M26" s="62" t="s">
        <v>32</v>
      </c>
      <c r="N26" s="62" t="s">
        <v>33</v>
      </c>
      <c r="O26" s="62" t="s">
        <v>57</v>
      </c>
      <c r="P26" s="62" t="s">
        <v>48</v>
      </c>
      <c r="Q26" s="62">
        <v>3</v>
      </c>
      <c r="R26" s="62">
        <v>10</v>
      </c>
      <c r="S26" s="411" t="s">
        <v>2015</v>
      </c>
      <c r="T26" s="7" t="s">
        <v>2028</v>
      </c>
      <c r="U26" s="51" t="s">
        <v>35</v>
      </c>
      <c r="V26" s="51" t="s">
        <v>1508</v>
      </c>
      <c r="W26" s="51" t="s">
        <v>60</v>
      </c>
      <c r="X26" s="51" t="s">
        <v>37</v>
      </c>
      <c r="Y26" s="51" t="s">
        <v>1509</v>
      </c>
      <c r="Z26" s="62" t="s">
        <v>1362</v>
      </c>
      <c r="AA26" s="62" t="s">
        <v>39</v>
      </c>
      <c r="AB26" s="51">
        <v>200</v>
      </c>
      <c r="AC26" s="51" t="s">
        <v>40</v>
      </c>
      <c r="AD26" s="51" t="s">
        <v>41</v>
      </c>
      <c r="AE26" s="62" t="s">
        <v>1364</v>
      </c>
      <c r="AF26" s="5" t="s">
        <v>42</v>
      </c>
      <c r="AG26" s="62">
        <v>160</v>
      </c>
      <c r="AH26" s="62">
        <v>0</v>
      </c>
      <c r="AI26" s="62">
        <v>2010</v>
      </c>
      <c r="AJ26" s="339" t="s">
        <v>1365</v>
      </c>
      <c r="AK26" s="62">
        <v>420</v>
      </c>
      <c r="AL26" s="62">
        <v>400</v>
      </c>
      <c r="AM26" s="62" t="s">
        <v>1366</v>
      </c>
      <c r="AN26" s="62" t="s">
        <v>1367</v>
      </c>
      <c r="AO26" s="62">
        <v>570</v>
      </c>
      <c r="AP26" s="62">
        <v>90</v>
      </c>
      <c r="AQ26" s="62" t="s">
        <v>2955</v>
      </c>
      <c r="AR26" s="62" t="s">
        <v>1367</v>
      </c>
      <c r="AS26" s="62">
        <v>410</v>
      </c>
      <c r="AT26" s="62" t="s">
        <v>105</v>
      </c>
      <c r="AU26" s="62" t="s">
        <v>1369</v>
      </c>
      <c r="AV26" s="62" t="s">
        <v>1281</v>
      </c>
      <c r="AW26" s="62">
        <v>165</v>
      </c>
      <c r="AX26" s="62">
        <v>27</v>
      </c>
      <c r="AY26" s="62" t="s">
        <v>1370</v>
      </c>
      <c r="AZ26" s="62" t="s">
        <v>1281</v>
      </c>
      <c r="BA26" s="339">
        <v>150</v>
      </c>
      <c r="BB26" s="62">
        <v>27</v>
      </c>
      <c r="BC26" s="62" t="s">
        <v>88</v>
      </c>
      <c r="BD26" s="62" t="s">
        <v>57</v>
      </c>
      <c r="BE26" s="62" t="s">
        <v>57</v>
      </c>
      <c r="BF26" s="62" t="s">
        <v>57</v>
      </c>
      <c r="BG26" s="62" t="s">
        <v>57</v>
      </c>
      <c r="BH26" s="62" t="s">
        <v>1215</v>
      </c>
      <c r="BI26" s="62" t="s">
        <v>1216</v>
      </c>
      <c r="BJ26" s="62" t="s">
        <v>164</v>
      </c>
      <c r="BK26" s="62" t="s">
        <v>331</v>
      </c>
      <c r="BL26" s="62" t="s">
        <v>57</v>
      </c>
      <c r="BM26" s="62"/>
      <c r="BN26" s="62">
        <v>16</v>
      </c>
      <c r="BO26" s="62" t="s">
        <v>2029</v>
      </c>
      <c r="BP26" s="62" t="s">
        <v>80</v>
      </c>
      <c r="BQ26" s="51" t="s">
        <v>1374</v>
      </c>
      <c r="BR26" s="51" t="s">
        <v>95</v>
      </c>
      <c r="BS26" s="51"/>
      <c r="BT26" s="62" t="s">
        <v>1371</v>
      </c>
      <c r="BU26" s="62" t="s">
        <v>1372</v>
      </c>
      <c r="BV26" s="62" t="s">
        <v>1254</v>
      </c>
      <c r="BW26" s="62">
        <v>1285</v>
      </c>
      <c r="BX26" s="62" t="s">
        <v>2030</v>
      </c>
      <c r="BY26" s="51" t="s">
        <v>107</v>
      </c>
      <c r="BZ26" s="4" t="s">
        <v>950</v>
      </c>
      <c r="CA26" s="26" t="str">
        <f>A26&amp;"&amp;"&amp;G26</f>
        <v>3&amp;2026012134</v>
      </c>
      <c r="CB26" s="29" t="str">
        <f>IFERROR(MID(J26,FIND("R",J26)+1,2),"")</f>
        <v>16</v>
      </c>
      <c r="CC26" s="29" t="s">
        <v>2957</v>
      </c>
      <c r="CE26" s="24">
        <f>IFERROR(VLOOKUP(CA26,시험요청!EV:EZ,5,FALSE),"")</f>
        <v>0</v>
      </c>
    </row>
    <row r="27" spans="1:83" ht="30" customHeight="1">
      <c r="A27" s="29">
        <v>3</v>
      </c>
      <c r="B27" s="51">
        <v>3</v>
      </c>
      <c r="C27" s="51" t="s">
        <v>29</v>
      </c>
      <c r="D27" s="51" t="s">
        <v>1513</v>
      </c>
      <c r="E27" s="51" t="s">
        <v>52</v>
      </c>
      <c r="F27" s="5" t="s">
        <v>31</v>
      </c>
      <c r="G27" s="51">
        <v>2025102771</v>
      </c>
      <c r="H27" s="4" t="s">
        <v>767</v>
      </c>
      <c r="I27" s="62">
        <v>2022660</v>
      </c>
      <c r="J27" s="62" t="s">
        <v>1388</v>
      </c>
      <c r="K27" s="62" t="s">
        <v>1359</v>
      </c>
      <c r="L27" s="62">
        <v>10</v>
      </c>
      <c r="M27" s="62" t="s">
        <v>32</v>
      </c>
      <c r="N27" s="62" t="s">
        <v>33</v>
      </c>
      <c r="O27" s="62" t="s">
        <v>57</v>
      </c>
      <c r="P27" s="62" t="s">
        <v>48</v>
      </c>
      <c r="Q27" s="62">
        <v>0</v>
      </c>
      <c r="R27" s="62">
        <v>10</v>
      </c>
      <c r="S27" s="371" t="s">
        <v>2031</v>
      </c>
      <c r="T27" s="7" t="s">
        <v>2028</v>
      </c>
      <c r="U27" s="51" t="s">
        <v>35</v>
      </c>
      <c r="V27" s="51" t="s">
        <v>1508</v>
      </c>
      <c r="W27" s="51" t="s">
        <v>60</v>
      </c>
      <c r="X27" s="51" t="s">
        <v>37</v>
      </c>
      <c r="Y27" s="51" t="s">
        <v>1509</v>
      </c>
      <c r="Z27" s="62" t="s">
        <v>1392</v>
      </c>
      <c r="AA27" s="5" t="s">
        <v>42</v>
      </c>
      <c r="AB27" s="51">
        <v>226</v>
      </c>
      <c r="AC27" s="51" t="s">
        <v>40</v>
      </c>
      <c r="AD27" s="51" t="s">
        <v>41</v>
      </c>
      <c r="AE27" s="62" t="s">
        <v>1394</v>
      </c>
      <c r="AF27" s="5" t="s">
        <v>42</v>
      </c>
      <c r="AG27" s="62">
        <v>180</v>
      </c>
      <c r="AH27" s="62">
        <v>0</v>
      </c>
      <c r="AI27" s="62">
        <v>2145</v>
      </c>
      <c r="AJ27" s="339" t="s">
        <v>1395</v>
      </c>
      <c r="AK27" s="62">
        <v>490</v>
      </c>
      <c r="AL27" s="62">
        <v>470</v>
      </c>
      <c r="AM27" s="62" t="s">
        <v>1396</v>
      </c>
      <c r="AN27" s="62" t="s">
        <v>1367</v>
      </c>
      <c r="AO27" s="62">
        <v>660</v>
      </c>
      <c r="AP27" s="62">
        <v>90</v>
      </c>
      <c r="AQ27" s="62" t="s">
        <v>1398</v>
      </c>
      <c r="AR27" s="62" t="s">
        <v>1367</v>
      </c>
      <c r="AS27" s="62" t="s">
        <v>878</v>
      </c>
      <c r="AT27" s="62" t="s">
        <v>105</v>
      </c>
      <c r="AU27" s="62" t="s">
        <v>1399</v>
      </c>
      <c r="AV27" s="62" t="s">
        <v>1281</v>
      </c>
      <c r="AW27" s="62">
        <v>190</v>
      </c>
      <c r="AX27" s="62">
        <v>27</v>
      </c>
      <c r="AY27" s="62" t="s">
        <v>1400</v>
      </c>
      <c r="AZ27" s="62" t="s">
        <v>1281</v>
      </c>
      <c r="BA27" s="62">
        <v>175</v>
      </c>
      <c r="BB27" s="62">
        <v>27</v>
      </c>
      <c r="BC27" s="62" t="s">
        <v>88</v>
      </c>
      <c r="BD27" s="62" t="s">
        <v>57</v>
      </c>
      <c r="BE27" s="62" t="s">
        <v>57</v>
      </c>
      <c r="BF27" s="62" t="s">
        <v>57</v>
      </c>
      <c r="BG27" s="62" t="s">
        <v>57</v>
      </c>
      <c r="BH27" s="62" t="s">
        <v>1215</v>
      </c>
      <c r="BI27" s="62" t="s">
        <v>1216</v>
      </c>
      <c r="BJ27" s="62" t="s">
        <v>164</v>
      </c>
      <c r="BK27" s="62" t="s">
        <v>331</v>
      </c>
      <c r="BL27" s="62" t="s">
        <v>57</v>
      </c>
      <c r="BM27" s="62"/>
      <c r="BN27" s="62">
        <v>16</v>
      </c>
      <c r="BO27" s="62" t="s">
        <v>2032</v>
      </c>
      <c r="BP27" s="62" t="s">
        <v>1401</v>
      </c>
      <c r="BQ27" s="51" t="s">
        <v>1402</v>
      </c>
      <c r="BR27" s="51" t="s">
        <v>95</v>
      </c>
      <c r="BS27" s="51"/>
      <c r="BT27" s="62" t="s">
        <v>1371</v>
      </c>
      <c r="BU27" s="62" t="s">
        <v>1372</v>
      </c>
      <c r="BV27" s="62" t="s">
        <v>1254</v>
      </c>
      <c r="BW27" s="62">
        <v>1285</v>
      </c>
      <c r="BX27" s="62" t="s">
        <v>2030</v>
      </c>
      <c r="BY27" s="51" t="s">
        <v>107</v>
      </c>
      <c r="BZ27" s="4" t="s">
        <v>168</v>
      </c>
      <c r="CA27" s="26" t="str">
        <f>A27&amp;"&amp;"&amp;G27</f>
        <v>3&amp;2025102771</v>
      </c>
      <c r="CB27" s="29" t="str">
        <f>IFERROR(MID(J27,FIND("R",J27)+1,2),"")</f>
        <v>16</v>
      </c>
      <c r="CC27" s="29" t="s">
        <v>11034</v>
      </c>
      <c r="CE27" s="24">
        <f>IFERROR(VLOOKUP(CA27,시험요청!EV:EZ,5,FALSE),"")</f>
        <v>0</v>
      </c>
    </row>
    <row r="28" spans="1:83" ht="30" customHeight="1">
      <c r="A28" s="29">
        <v>3</v>
      </c>
      <c r="B28" s="262">
        <v>3</v>
      </c>
      <c r="C28" s="262" t="s">
        <v>29</v>
      </c>
      <c r="D28" s="262" t="s">
        <v>952</v>
      </c>
      <c r="E28" s="261" t="s">
        <v>953</v>
      </c>
      <c r="F28" s="262" t="s">
        <v>45</v>
      </c>
      <c r="G28" s="262">
        <v>2025112434</v>
      </c>
      <c r="H28" s="261" t="s">
        <v>629</v>
      </c>
      <c r="I28" s="263">
        <v>1035223</v>
      </c>
      <c r="J28" s="263" t="s">
        <v>1817</v>
      </c>
      <c r="K28" s="263" t="s">
        <v>1615</v>
      </c>
      <c r="L28" s="263">
        <v>4</v>
      </c>
      <c r="M28" s="263" t="s">
        <v>32</v>
      </c>
      <c r="N28" s="263" t="s">
        <v>33</v>
      </c>
      <c r="O28" s="263" t="s">
        <v>57</v>
      </c>
      <c r="P28" s="263" t="s">
        <v>48</v>
      </c>
      <c r="Q28" s="263">
        <v>2</v>
      </c>
      <c r="R28" s="263">
        <v>12</v>
      </c>
      <c r="S28" s="348" t="s">
        <v>2031</v>
      </c>
      <c r="T28" s="264" t="s">
        <v>2033</v>
      </c>
      <c r="U28" s="262" t="s">
        <v>35</v>
      </c>
      <c r="V28" s="262" t="s">
        <v>956</v>
      </c>
      <c r="W28" s="262" t="s">
        <v>50</v>
      </c>
      <c r="X28" s="262" t="s">
        <v>37</v>
      </c>
      <c r="Y28" s="262" t="s">
        <v>38</v>
      </c>
      <c r="Z28" s="263" t="s">
        <v>1820</v>
      </c>
      <c r="AA28" s="260" t="s">
        <v>42</v>
      </c>
      <c r="AB28" s="262">
        <v>242</v>
      </c>
      <c r="AC28" s="262" t="s">
        <v>40</v>
      </c>
      <c r="AD28" s="262" t="s">
        <v>41</v>
      </c>
      <c r="AE28" s="263" t="s">
        <v>1822</v>
      </c>
      <c r="AF28" s="263" t="s">
        <v>51</v>
      </c>
      <c r="AG28" s="263">
        <v>125</v>
      </c>
      <c r="AH28" s="263">
        <v>618</v>
      </c>
      <c r="AI28" s="263">
        <v>1985</v>
      </c>
      <c r="AJ28" s="263" t="s">
        <v>1824</v>
      </c>
      <c r="AK28" s="263">
        <v>420</v>
      </c>
      <c r="AL28" s="263">
        <v>385</v>
      </c>
      <c r="AM28" s="263" t="s">
        <v>1826</v>
      </c>
      <c r="AN28" s="263" t="s">
        <v>99</v>
      </c>
      <c r="AO28" s="263">
        <v>650</v>
      </c>
      <c r="AP28" s="263">
        <v>90</v>
      </c>
      <c r="AQ28" s="263" t="s">
        <v>57</v>
      </c>
      <c r="AR28" s="263" t="s">
        <v>57</v>
      </c>
      <c r="AS28" s="263" t="s">
        <v>57</v>
      </c>
      <c r="AT28" s="263" t="s">
        <v>57</v>
      </c>
      <c r="AU28" s="263" t="s">
        <v>1827</v>
      </c>
      <c r="AV28" s="263" t="s">
        <v>86</v>
      </c>
      <c r="AW28" s="263">
        <v>205</v>
      </c>
      <c r="AX28" s="263">
        <v>30</v>
      </c>
      <c r="AY28" s="263" t="s">
        <v>1828</v>
      </c>
      <c r="AZ28" s="263" t="s">
        <v>86</v>
      </c>
      <c r="BA28" s="263">
        <v>195</v>
      </c>
      <c r="BB28" s="263">
        <v>30</v>
      </c>
      <c r="BC28" s="261" t="s">
        <v>122</v>
      </c>
      <c r="BD28" s="263" t="s">
        <v>57</v>
      </c>
      <c r="BE28" s="263" t="s">
        <v>57</v>
      </c>
      <c r="BF28" s="263" t="s">
        <v>57</v>
      </c>
      <c r="BG28" s="263" t="s">
        <v>57</v>
      </c>
      <c r="BH28" s="263" t="s">
        <v>57</v>
      </c>
      <c r="BI28" s="263" t="s">
        <v>57</v>
      </c>
      <c r="BJ28" s="263" t="s">
        <v>900</v>
      </c>
      <c r="BK28" s="263" t="s">
        <v>57</v>
      </c>
      <c r="BL28" s="263" t="s">
        <v>57</v>
      </c>
      <c r="BM28" s="263"/>
      <c r="BN28" s="263">
        <v>18</v>
      </c>
      <c r="BO28" s="260" t="s">
        <v>2034</v>
      </c>
      <c r="BP28" s="263" t="s">
        <v>1831</v>
      </c>
      <c r="BQ28" s="262" t="s">
        <v>1832</v>
      </c>
      <c r="BR28" s="262" t="s">
        <v>95</v>
      </c>
      <c r="BS28" s="262"/>
      <c r="BT28" s="263" t="s">
        <v>1829</v>
      </c>
      <c r="BU28" s="263" t="s">
        <v>626</v>
      </c>
      <c r="BV28" s="263" t="s">
        <v>1830</v>
      </c>
      <c r="BW28" s="263">
        <v>1462</v>
      </c>
      <c r="BX28" s="261" t="s">
        <v>2035</v>
      </c>
      <c r="BY28" s="262"/>
      <c r="BZ28" s="261" t="s">
        <v>83</v>
      </c>
      <c r="CA28" s="26" t="str">
        <f>A28&amp;"&amp;"&amp;G28</f>
        <v>3&amp;2025112434</v>
      </c>
      <c r="CB28" s="29" t="str">
        <f>IFERROR(MID(J28,FIND("R",J28)+1,2),"")</f>
        <v>18</v>
      </c>
      <c r="CC28" s="29" t="s">
        <v>11034</v>
      </c>
      <c r="CE28" s="24">
        <f>IFERROR(VLOOKUP(CA28,시험요청!EV:EZ,5,FALSE),"")</f>
        <v>0</v>
      </c>
    </row>
    <row r="29" spans="1:83" ht="30" customHeight="1">
      <c r="A29" s="29">
        <v>3</v>
      </c>
      <c r="B29" s="262">
        <v>3</v>
      </c>
      <c r="C29" s="262" t="s">
        <v>29</v>
      </c>
      <c r="D29" s="262" t="s">
        <v>1505</v>
      </c>
      <c r="E29" s="261" t="s">
        <v>953</v>
      </c>
      <c r="F29" s="262" t="s">
        <v>45</v>
      </c>
      <c r="G29" s="262">
        <v>2025121882</v>
      </c>
      <c r="H29" s="261" t="s">
        <v>767</v>
      </c>
      <c r="I29" s="263">
        <v>1027947</v>
      </c>
      <c r="J29" s="263" t="s">
        <v>1844</v>
      </c>
      <c r="K29" s="263" t="s">
        <v>1474</v>
      </c>
      <c r="L29" s="263">
        <v>4</v>
      </c>
      <c r="M29" s="263" t="s">
        <v>32</v>
      </c>
      <c r="N29" s="263" t="s">
        <v>33</v>
      </c>
      <c r="O29" s="6" t="s">
        <v>1554</v>
      </c>
      <c r="P29" s="263" t="s">
        <v>48</v>
      </c>
      <c r="Q29" s="263">
        <v>0</v>
      </c>
      <c r="R29" s="263">
        <v>12</v>
      </c>
      <c r="S29" s="349" t="s">
        <v>2020</v>
      </c>
      <c r="T29" s="264" t="s">
        <v>2033</v>
      </c>
      <c r="U29" s="262" t="s">
        <v>35</v>
      </c>
      <c r="V29" s="262" t="s">
        <v>1515</v>
      </c>
      <c r="W29" s="262" t="s">
        <v>60</v>
      </c>
      <c r="X29" s="262" t="s">
        <v>37</v>
      </c>
      <c r="Y29" s="262" t="s">
        <v>61</v>
      </c>
      <c r="Z29" s="263" t="s">
        <v>1846</v>
      </c>
      <c r="AA29" s="260" t="s">
        <v>42</v>
      </c>
      <c r="AB29" s="262">
        <v>254</v>
      </c>
      <c r="AC29" s="262" t="s">
        <v>40</v>
      </c>
      <c r="AD29" s="262" t="s">
        <v>41</v>
      </c>
      <c r="AE29" s="263" t="s">
        <v>1847</v>
      </c>
      <c r="AF29" s="260" t="s">
        <v>42</v>
      </c>
      <c r="AG29" s="263">
        <v>125</v>
      </c>
      <c r="AH29" s="263">
        <v>604</v>
      </c>
      <c r="AI29" s="263">
        <v>1970</v>
      </c>
      <c r="AJ29" s="263" t="s">
        <v>1848</v>
      </c>
      <c r="AK29" s="263">
        <v>410</v>
      </c>
      <c r="AL29" s="263">
        <v>375</v>
      </c>
      <c r="AM29" s="263" t="s">
        <v>1849</v>
      </c>
      <c r="AN29" s="263" t="s">
        <v>99</v>
      </c>
      <c r="AO29" s="263">
        <v>630</v>
      </c>
      <c r="AP29" s="263">
        <v>90</v>
      </c>
      <c r="AQ29" s="263" t="s">
        <v>57</v>
      </c>
      <c r="AR29" s="263" t="s">
        <v>57</v>
      </c>
      <c r="AS29" s="263" t="s">
        <v>57</v>
      </c>
      <c r="AT29" s="263" t="s">
        <v>57</v>
      </c>
      <c r="AU29" s="263" t="s">
        <v>1092</v>
      </c>
      <c r="AV29" s="263" t="s">
        <v>86</v>
      </c>
      <c r="AW29" s="263">
        <v>210</v>
      </c>
      <c r="AX29" s="263">
        <v>27</v>
      </c>
      <c r="AY29" s="263" t="s">
        <v>1626</v>
      </c>
      <c r="AZ29" s="263" t="s">
        <v>86</v>
      </c>
      <c r="BA29" s="263">
        <v>200</v>
      </c>
      <c r="BB29" s="263">
        <v>27</v>
      </c>
      <c r="BC29" s="263" t="s">
        <v>88</v>
      </c>
      <c r="BD29" s="263" t="s">
        <v>57</v>
      </c>
      <c r="BE29" s="263" t="s">
        <v>57</v>
      </c>
      <c r="BF29" s="263" t="s">
        <v>57</v>
      </c>
      <c r="BG29" s="263" t="s">
        <v>57</v>
      </c>
      <c r="BH29" s="263" t="s">
        <v>57</v>
      </c>
      <c r="BI29" s="263" t="s">
        <v>57</v>
      </c>
      <c r="BJ29" s="263" t="s">
        <v>900</v>
      </c>
      <c r="BK29" s="263" t="s">
        <v>57</v>
      </c>
      <c r="BL29" s="263" t="s">
        <v>57</v>
      </c>
      <c r="BM29" s="263"/>
      <c r="BN29" s="263">
        <v>18</v>
      </c>
      <c r="BO29" s="260" t="s">
        <v>2036</v>
      </c>
      <c r="BP29" s="263" t="s">
        <v>1852</v>
      </c>
      <c r="BQ29" s="262" t="s">
        <v>1853</v>
      </c>
      <c r="BR29" s="262" t="s">
        <v>95</v>
      </c>
      <c r="BS29" s="262"/>
      <c r="BT29" s="263" t="s">
        <v>1851</v>
      </c>
      <c r="BU29" s="263" t="s">
        <v>626</v>
      </c>
      <c r="BV29" s="263" t="s">
        <v>765</v>
      </c>
      <c r="BW29" s="263">
        <v>1462</v>
      </c>
      <c r="BX29" s="262"/>
      <c r="BY29" s="262"/>
      <c r="BZ29" s="261" t="s">
        <v>168</v>
      </c>
      <c r="CA29" s="26" t="str">
        <f>A29&amp;"&amp;"&amp;G29</f>
        <v>3&amp;2025121882</v>
      </c>
      <c r="CB29" s="29" t="str">
        <f>IFERROR(MID(J29,FIND("R",J29)+1,2),"")</f>
        <v>18</v>
      </c>
      <c r="CC29" s="29" t="s">
        <v>11034</v>
      </c>
      <c r="CE29" s="24">
        <f>IFERROR(VLOOKUP(CA29,시험요청!EV:EZ,5,FALSE),"")</f>
        <v>0</v>
      </c>
    </row>
    <row r="30" spans="1:83" ht="30" customHeight="1">
      <c r="A30" s="372">
        <v>4</v>
      </c>
      <c r="B30" s="261">
        <v>4</v>
      </c>
      <c r="C30" s="261" t="s">
        <v>2515</v>
      </c>
      <c r="D30" s="262" t="s">
        <v>2517</v>
      </c>
      <c r="E30" s="262" t="s">
        <v>953</v>
      </c>
      <c r="F30" s="262" t="s">
        <v>45</v>
      </c>
      <c r="G30" s="262">
        <v>2026010868</v>
      </c>
      <c r="H30" s="261" t="s">
        <v>942</v>
      </c>
      <c r="I30" s="263">
        <v>2022650</v>
      </c>
      <c r="J30" s="263" t="s">
        <v>2213</v>
      </c>
      <c r="K30" s="263" t="s">
        <v>2214</v>
      </c>
      <c r="L30" s="263">
        <v>8</v>
      </c>
      <c r="M30" s="263" t="s">
        <v>32</v>
      </c>
      <c r="N30" s="263" t="s">
        <v>33</v>
      </c>
      <c r="O30" s="6" t="s">
        <v>2215</v>
      </c>
      <c r="P30" s="263" t="s">
        <v>48</v>
      </c>
      <c r="Q30" s="263">
        <v>9</v>
      </c>
      <c r="R30" s="263">
        <v>40</v>
      </c>
      <c r="S30" s="342" t="s">
        <v>2518</v>
      </c>
      <c r="T30" s="426" t="s">
        <v>2519</v>
      </c>
      <c r="U30" s="262" t="s">
        <v>2123</v>
      </c>
      <c r="V30" s="262" t="s">
        <v>2520</v>
      </c>
      <c r="W30" s="262" t="s">
        <v>60</v>
      </c>
      <c r="X30" s="262" t="s">
        <v>37</v>
      </c>
      <c r="Y30" s="262" t="s">
        <v>1509</v>
      </c>
      <c r="Z30" s="263" t="s">
        <v>2219</v>
      </c>
      <c r="AA30" s="263" t="s">
        <v>752</v>
      </c>
      <c r="AB30" s="262">
        <v>240</v>
      </c>
      <c r="AC30" s="262" t="s">
        <v>40</v>
      </c>
      <c r="AD30" s="427" t="s">
        <v>2521</v>
      </c>
      <c r="AE30" s="263" t="s">
        <v>2220</v>
      </c>
      <c r="AF30" s="263" t="s">
        <v>1061</v>
      </c>
      <c r="AG30" s="263">
        <v>170</v>
      </c>
      <c r="AH30" s="263">
        <v>760</v>
      </c>
      <c r="AI30" s="263">
        <v>2065</v>
      </c>
      <c r="AJ30" s="263" t="s">
        <v>2221</v>
      </c>
      <c r="AK30" s="263">
        <v>470</v>
      </c>
      <c r="AL30" s="263">
        <v>435</v>
      </c>
      <c r="AM30" s="263" t="s">
        <v>2222</v>
      </c>
      <c r="AN30" s="263" t="s">
        <v>99</v>
      </c>
      <c r="AO30" s="263">
        <v>640</v>
      </c>
      <c r="AP30" s="263">
        <v>90</v>
      </c>
      <c r="AQ30" s="263" t="s">
        <v>2224</v>
      </c>
      <c r="AR30" s="263" t="s">
        <v>99</v>
      </c>
      <c r="AS30" s="263" t="s">
        <v>708</v>
      </c>
      <c r="AT30" s="263" t="s">
        <v>105</v>
      </c>
      <c r="AU30" s="263" t="s">
        <v>2226</v>
      </c>
      <c r="AV30" s="263" t="s">
        <v>1281</v>
      </c>
      <c r="AW30" s="263">
        <v>205</v>
      </c>
      <c r="AX30" s="263">
        <v>24</v>
      </c>
      <c r="AY30" s="263" t="s">
        <v>2227</v>
      </c>
      <c r="AZ30" s="263" t="s">
        <v>1281</v>
      </c>
      <c r="BA30" s="263">
        <v>190</v>
      </c>
      <c r="BB30" s="263">
        <v>24</v>
      </c>
      <c r="BC30" s="263" t="s">
        <v>682</v>
      </c>
      <c r="BD30" s="263" t="s">
        <v>57</v>
      </c>
      <c r="BE30" s="340" t="s">
        <v>2225</v>
      </c>
      <c r="BF30" s="16" t="s">
        <v>673</v>
      </c>
      <c r="BG30" s="263" t="s">
        <v>121</v>
      </c>
      <c r="BH30" s="263" t="s">
        <v>57</v>
      </c>
      <c r="BI30" s="263" t="s">
        <v>57</v>
      </c>
      <c r="BJ30" s="263" t="s">
        <v>164</v>
      </c>
      <c r="BK30" s="263" t="s">
        <v>331</v>
      </c>
      <c r="BL30" s="263" t="s">
        <v>945</v>
      </c>
      <c r="BM30" s="263"/>
      <c r="BN30" s="263">
        <v>17</v>
      </c>
      <c r="BO30" s="341" t="s">
        <v>2522</v>
      </c>
      <c r="BP30" s="263" t="s">
        <v>1831</v>
      </c>
      <c r="BQ30" s="262" t="s">
        <v>2231</v>
      </c>
      <c r="BR30" s="262" t="s">
        <v>95</v>
      </c>
      <c r="BS30" s="260" t="s">
        <v>2523</v>
      </c>
      <c r="BT30" s="5" t="s">
        <v>2524</v>
      </c>
      <c r="BU30" s="263" t="s">
        <v>2229</v>
      </c>
      <c r="BV30" s="263" t="s">
        <v>2230</v>
      </c>
      <c r="BW30" s="263">
        <v>1386</v>
      </c>
      <c r="BX30" s="260" t="s">
        <v>2525</v>
      </c>
      <c r="BY30" s="262"/>
      <c r="BZ30" s="261" t="s">
        <v>98</v>
      </c>
      <c r="CA30" s="26" t="str">
        <f t="shared" ref="CA30:CA44" si="16">A30&amp;"&amp;"&amp;G30</f>
        <v>4&amp;2026010868</v>
      </c>
      <c r="CB30" s="29" t="str">
        <f t="shared" ref="CB30:CB44" si="17">IFERROR(MID(J30,FIND("R",J30)+1,2),"")</f>
        <v>17</v>
      </c>
      <c r="CC30" s="29" t="s">
        <v>11034</v>
      </c>
      <c r="CE30" s="24">
        <f>IFERROR(VLOOKUP(CA30,시험요청!EV:EZ,5,FALSE),"")</f>
        <v>0</v>
      </c>
    </row>
    <row r="31" spans="1:83" ht="30" customHeight="1">
      <c r="A31" s="372">
        <v>4</v>
      </c>
      <c r="B31" s="1490">
        <v>4</v>
      </c>
      <c r="C31" s="1490" t="s">
        <v>2515</v>
      </c>
      <c r="D31" s="1475" t="s">
        <v>2526</v>
      </c>
      <c r="E31" s="1475" t="s">
        <v>52</v>
      </c>
      <c r="F31" s="1475" t="s">
        <v>45</v>
      </c>
      <c r="G31" s="1475">
        <v>2026010758</v>
      </c>
      <c r="H31" s="261" t="s">
        <v>767</v>
      </c>
      <c r="I31" s="1489">
        <v>2022594</v>
      </c>
      <c r="J31" s="1489" t="s">
        <v>2527</v>
      </c>
      <c r="K31" s="1489" t="s">
        <v>2528</v>
      </c>
      <c r="L31" s="1489">
        <v>8</v>
      </c>
      <c r="M31" s="1489" t="s">
        <v>32</v>
      </c>
      <c r="N31" s="1489" t="s">
        <v>33</v>
      </c>
      <c r="O31" s="1473" t="s">
        <v>2215</v>
      </c>
      <c r="P31" s="1489" t="s">
        <v>48</v>
      </c>
      <c r="Q31" s="263">
        <v>13</v>
      </c>
      <c r="R31" s="263">
        <v>40</v>
      </c>
      <c r="S31" s="1581" t="s">
        <v>2518</v>
      </c>
      <c r="T31" s="1496" t="s">
        <v>2529</v>
      </c>
      <c r="U31" s="1475" t="s">
        <v>2123</v>
      </c>
      <c r="V31" s="262" t="s">
        <v>2520</v>
      </c>
      <c r="W31" s="262" t="s">
        <v>60</v>
      </c>
      <c r="X31" s="262" t="s">
        <v>37</v>
      </c>
      <c r="Y31" s="262" t="s">
        <v>1509</v>
      </c>
      <c r="Z31" s="263" t="s">
        <v>2530</v>
      </c>
      <c r="AA31" s="263" t="s">
        <v>752</v>
      </c>
      <c r="AB31" s="262">
        <v>244</v>
      </c>
      <c r="AC31" s="1475" t="s">
        <v>40</v>
      </c>
      <c r="AD31" s="1559" t="s">
        <v>2521</v>
      </c>
      <c r="AE31" s="1489" t="s">
        <v>2531</v>
      </c>
      <c r="AF31" s="1489" t="s">
        <v>1061</v>
      </c>
      <c r="AG31" s="263">
        <v>150</v>
      </c>
      <c r="AH31" s="263">
        <v>680</v>
      </c>
      <c r="AI31" s="263">
        <v>2090</v>
      </c>
      <c r="AJ31" s="263" t="s">
        <v>2532</v>
      </c>
      <c r="AK31" s="263">
        <v>430</v>
      </c>
      <c r="AL31" s="263">
        <v>395</v>
      </c>
      <c r="AM31" s="263" t="s">
        <v>2533</v>
      </c>
      <c r="AN31" s="263" t="s">
        <v>99</v>
      </c>
      <c r="AO31" s="263">
        <v>585</v>
      </c>
      <c r="AP31" s="263">
        <v>90</v>
      </c>
      <c r="AQ31" s="263" t="s">
        <v>2534</v>
      </c>
      <c r="AR31" s="263" t="s">
        <v>99</v>
      </c>
      <c r="AS31" s="263" t="s">
        <v>709</v>
      </c>
      <c r="AT31" s="263" t="s">
        <v>105</v>
      </c>
      <c r="AU31" s="263" t="s">
        <v>1280</v>
      </c>
      <c r="AV31" s="263" t="s">
        <v>1281</v>
      </c>
      <c r="AW31" s="263">
        <v>215</v>
      </c>
      <c r="AX31" s="263">
        <v>24</v>
      </c>
      <c r="AY31" s="263" t="s">
        <v>1282</v>
      </c>
      <c r="AZ31" s="263" t="s">
        <v>1281</v>
      </c>
      <c r="BA31" s="263">
        <v>200</v>
      </c>
      <c r="BB31" s="263">
        <v>24</v>
      </c>
      <c r="BC31" s="263" t="s">
        <v>88</v>
      </c>
      <c r="BD31" s="263" t="s">
        <v>57</v>
      </c>
      <c r="BE31" s="263" t="s">
        <v>57</v>
      </c>
      <c r="BF31" s="263" t="s">
        <v>57</v>
      </c>
      <c r="BG31" s="263" t="s">
        <v>57</v>
      </c>
      <c r="BH31" s="263" t="s">
        <v>1215</v>
      </c>
      <c r="BI31" s="263" t="s">
        <v>1216</v>
      </c>
      <c r="BJ31" s="263" t="s">
        <v>164</v>
      </c>
      <c r="BK31" s="263" t="s">
        <v>331</v>
      </c>
      <c r="BL31" s="263" t="s">
        <v>57</v>
      </c>
      <c r="BM31" s="263"/>
      <c r="BN31" s="263">
        <v>19</v>
      </c>
      <c r="BO31" s="1500" t="s">
        <v>2535</v>
      </c>
      <c r="BP31" s="1489" t="s">
        <v>2536</v>
      </c>
      <c r="BQ31" s="1475" t="s">
        <v>2537</v>
      </c>
      <c r="BR31" s="1475" t="s">
        <v>95</v>
      </c>
      <c r="BS31" s="1499" t="s">
        <v>2523</v>
      </c>
      <c r="BT31" s="1489" t="s">
        <v>2538</v>
      </c>
      <c r="BU31" s="1489" t="s">
        <v>2539</v>
      </c>
      <c r="BV31" s="1489" t="s">
        <v>2313</v>
      </c>
      <c r="BW31" s="1489">
        <v>1546</v>
      </c>
      <c r="BX31" s="1490" t="s">
        <v>2540</v>
      </c>
      <c r="BY31" s="262"/>
      <c r="BZ31" s="1490" t="s">
        <v>168</v>
      </c>
      <c r="CA31" s="26" t="str">
        <f t="shared" si="16"/>
        <v>4&amp;2026010758</v>
      </c>
      <c r="CB31" s="29" t="str">
        <f t="shared" si="17"/>
        <v>19</v>
      </c>
      <c r="CC31" s="29" t="s">
        <v>11034</v>
      </c>
      <c r="CE31" s="24" t="str">
        <f>IFERROR(VLOOKUP(CA31,시험요청!EV:EZ,5,FALSE),"")</f>
        <v>OKEY</v>
      </c>
    </row>
    <row r="32" spans="1:83" ht="30" customHeight="1">
      <c r="A32" s="372">
        <v>4</v>
      </c>
      <c r="B32" s="1472"/>
      <c r="C32" s="1472"/>
      <c r="D32" s="1472"/>
      <c r="E32" s="1472"/>
      <c r="F32" s="1472"/>
      <c r="G32" s="1472"/>
      <c r="H32" s="261" t="s">
        <v>680</v>
      </c>
      <c r="I32" s="1472"/>
      <c r="J32" s="1472"/>
      <c r="K32" s="1472"/>
      <c r="L32" s="1472"/>
      <c r="M32" s="1472"/>
      <c r="N32" s="1472"/>
      <c r="O32" s="1472"/>
      <c r="P32" s="1472"/>
      <c r="Q32" s="263">
        <v>14</v>
      </c>
      <c r="R32" s="263">
        <v>40</v>
      </c>
      <c r="S32" s="1472"/>
      <c r="T32" s="1472"/>
      <c r="U32" s="1472"/>
      <c r="V32" s="262" t="s">
        <v>2520</v>
      </c>
      <c r="W32" s="262" t="s">
        <v>60</v>
      </c>
      <c r="X32" s="262" t="s">
        <v>37</v>
      </c>
      <c r="Y32" s="262" t="s">
        <v>1509</v>
      </c>
      <c r="Z32" s="263" t="s">
        <v>2541</v>
      </c>
      <c r="AA32" s="263" t="s">
        <v>752</v>
      </c>
      <c r="AB32" s="262">
        <v>244</v>
      </c>
      <c r="AC32" s="1472"/>
      <c r="AD32" s="1472"/>
      <c r="AE32" s="1498"/>
      <c r="AF32" s="1472"/>
      <c r="AG32" s="263">
        <v>150</v>
      </c>
      <c r="AH32" s="263">
        <v>680</v>
      </c>
      <c r="AI32" s="263">
        <v>2090</v>
      </c>
      <c r="AJ32" s="263" t="s">
        <v>840</v>
      </c>
      <c r="AK32" s="263">
        <v>430</v>
      </c>
      <c r="AL32" s="263">
        <v>395</v>
      </c>
      <c r="AM32" s="263" t="s">
        <v>2533</v>
      </c>
      <c r="AN32" s="263" t="s">
        <v>99</v>
      </c>
      <c r="AO32" s="263">
        <v>585</v>
      </c>
      <c r="AP32" s="263">
        <v>90</v>
      </c>
      <c r="AQ32" s="263" t="s">
        <v>2534</v>
      </c>
      <c r="AR32" s="263" t="s">
        <v>99</v>
      </c>
      <c r="AS32" s="263" t="s">
        <v>709</v>
      </c>
      <c r="AT32" s="263" t="s">
        <v>105</v>
      </c>
      <c r="AU32" s="263" t="s">
        <v>2542</v>
      </c>
      <c r="AV32" s="263" t="s">
        <v>86</v>
      </c>
      <c r="AW32" s="263">
        <v>215</v>
      </c>
      <c r="AX32" s="263">
        <v>24</v>
      </c>
      <c r="AY32" s="263" t="s">
        <v>2543</v>
      </c>
      <c r="AZ32" s="263" t="s">
        <v>86</v>
      </c>
      <c r="BA32" s="263">
        <v>200</v>
      </c>
      <c r="BB32" s="263">
        <v>24</v>
      </c>
      <c r="BC32" s="263" t="s">
        <v>88</v>
      </c>
      <c r="BD32" s="263" t="s">
        <v>57</v>
      </c>
      <c r="BE32" s="263" t="s">
        <v>57</v>
      </c>
      <c r="BF32" s="263" t="s">
        <v>57</v>
      </c>
      <c r="BG32" s="263" t="s">
        <v>57</v>
      </c>
      <c r="BH32" s="263" t="s">
        <v>1215</v>
      </c>
      <c r="BI32" s="263" t="s">
        <v>1216</v>
      </c>
      <c r="BJ32" s="263" t="s">
        <v>164</v>
      </c>
      <c r="BK32" s="263" t="s">
        <v>331</v>
      </c>
      <c r="BL32" s="263" t="s">
        <v>57</v>
      </c>
      <c r="BM32" s="263"/>
      <c r="BN32" s="263">
        <v>19</v>
      </c>
      <c r="BO32" s="1472"/>
      <c r="BP32" s="1472"/>
      <c r="BQ32" s="1472"/>
      <c r="BR32" s="1472"/>
      <c r="BS32" s="1472"/>
      <c r="BT32" s="1472"/>
      <c r="BU32" s="1472"/>
      <c r="BV32" s="1472"/>
      <c r="BW32" s="1472"/>
      <c r="BX32" s="1558"/>
      <c r="BY32" s="262"/>
      <c r="BZ32" s="1472"/>
      <c r="CA32" s="26" t="str">
        <f t="shared" si="16"/>
        <v>4&amp;</v>
      </c>
      <c r="CB32" s="29" t="str">
        <f t="shared" si="17"/>
        <v/>
      </c>
      <c r="CC32" s="29" t="s">
        <v>11034</v>
      </c>
      <c r="CE32" s="24" t="str">
        <f>IFERROR(VLOOKUP(CA32,시험요청!EV:EZ,5,FALSE),"")</f>
        <v/>
      </c>
    </row>
    <row r="33" spans="1:83" ht="30" customHeight="1">
      <c r="A33" s="372">
        <v>4</v>
      </c>
      <c r="B33" s="51">
        <v>4</v>
      </c>
      <c r="C33" s="51" t="s">
        <v>29</v>
      </c>
      <c r="D33" s="51" t="s">
        <v>2544</v>
      </c>
      <c r="E33" s="4" t="s">
        <v>1498</v>
      </c>
      <c r="F33" s="5" t="s">
        <v>31</v>
      </c>
      <c r="G33" s="51">
        <v>2025121286</v>
      </c>
      <c r="H33" s="4" t="s">
        <v>2545</v>
      </c>
      <c r="I33" s="62">
        <v>1030901</v>
      </c>
      <c r="J33" s="62" t="s">
        <v>1416</v>
      </c>
      <c r="K33" s="62" t="s">
        <v>72</v>
      </c>
      <c r="L33" s="62">
        <v>4</v>
      </c>
      <c r="M33" s="62" t="s">
        <v>32</v>
      </c>
      <c r="N33" s="62" t="s">
        <v>33</v>
      </c>
      <c r="O33" s="62" t="s">
        <v>57</v>
      </c>
      <c r="P33" s="62" t="s">
        <v>48</v>
      </c>
      <c r="Q33" s="62">
        <v>1</v>
      </c>
      <c r="R33" s="62">
        <v>10</v>
      </c>
      <c r="S33" s="345" t="s">
        <v>2546</v>
      </c>
      <c r="T33" s="7" t="s">
        <v>2547</v>
      </c>
      <c r="U33" s="51" t="s">
        <v>35</v>
      </c>
      <c r="V33" s="51" t="s">
        <v>62</v>
      </c>
      <c r="W33" s="51" t="s">
        <v>36</v>
      </c>
      <c r="X33" s="51" t="s">
        <v>37</v>
      </c>
      <c r="Y33" s="51" t="s">
        <v>63</v>
      </c>
      <c r="Z33" s="62" t="s">
        <v>1420</v>
      </c>
      <c r="AA33" s="62" t="s">
        <v>55</v>
      </c>
      <c r="AB33" s="51">
        <v>216</v>
      </c>
      <c r="AC33" s="51" t="s">
        <v>40</v>
      </c>
      <c r="AD33" s="51" t="s">
        <v>41</v>
      </c>
      <c r="AE33" s="62" t="s">
        <v>1423</v>
      </c>
      <c r="AF33" s="5" t="s">
        <v>42</v>
      </c>
      <c r="AG33" s="62">
        <v>140</v>
      </c>
      <c r="AH33" s="62">
        <v>0</v>
      </c>
      <c r="AI33" s="62">
        <v>1825</v>
      </c>
      <c r="AJ33" s="62" t="s">
        <v>1425</v>
      </c>
      <c r="AK33" s="62">
        <v>390</v>
      </c>
      <c r="AL33" s="62">
        <v>410</v>
      </c>
      <c r="AM33" s="62" t="s">
        <v>1426</v>
      </c>
      <c r="AN33" s="62" t="s">
        <v>78</v>
      </c>
      <c r="AO33" s="62">
        <v>520</v>
      </c>
      <c r="AP33" s="62">
        <v>90</v>
      </c>
      <c r="AQ33" s="62" t="s">
        <v>57</v>
      </c>
      <c r="AR33" s="62" t="s">
        <v>57</v>
      </c>
      <c r="AS33" s="62" t="s">
        <v>57</v>
      </c>
      <c r="AT33" s="62" t="s">
        <v>57</v>
      </c>
      <c r="AU33" s="62" t="s">
        <v>1428</v>
      </c>
      <c r="AV33" s="62" t="s">
        <v>79</v>
      </c>
      <c r="AW33" s="62">
        <v>180</v>
      </c>
      <c r="AX33" s="62">
        <v>27</v>
      </c>
      <c r="AY33" s="62" t="s">
        <v>1429</v>
      </c>
      <c r="AZ33" s="62" t="s">
        <v>79</v>
      </c>
      <c r="BA33" s="62">
        <v>170</v>
      </c>
      <c r="BB33" s="62">
        <v>27</v>
      </c>
      <c r="BC33" s="62" t="s">
        <v>88</v>
      </c>
      <c r="BD33" s="62" t="s">
        <v>57</v>
      </c>
      <c r="BE33" s="62" t="s">
        <v>57</v>
      </c>
      <c r="BF33" s="62" t="s">
        <v>57</v>
      </c>
      <c r="BG33" s="62" t="s">
        <v>57</v>
      </c>
      <c r="BH33" s="62" t="s">
        <v>57</v>
      </c>
      <c r="BI33" s="62" t="s">
        <v>57</v>
      </c>
      <c r="BJ33" s="62" t="s">
        <v>164</v>
      </c>
      <c r="BK33" s="62" t="s">
        <v>57</v>
      </c>
      <c r="BL33" s="62" t="s">
        <v>57</v>
      </c>
      <c r="BM33" s="62"/>
      <c r="BN33" s="62">
        <v>15</v>
      </c>
      <c r="BO33" s="62" t="s">
        <v>2548</v>
      </c>
      <c r="BP33" s="62" t="s">
        <v>887</v>
      </c>
      <c r="BQ33" s="51" t="s">
        <v>1431</v>
      </c>
      <c r="BR33" s="51" t="s">
        <v>81</v>
      </c>
      <c r="BS33" s="51"/>
      <c r="BT33" s="62" t="s">
        <v>96</v>
      </c>
      <c r="BU33" s="62" t="s">
        <v>97</v>
      </c>
      <c r="BV33" s="62" t="s">
        <v>1430</v>
      </c>
      <c r="BW33" s="62">
        <v>1204</v>
      </c>
      <c r="BX33" s="4" t="s">
        <v>2549</v>
      </c>
      <c r="BY33" s="51" t="s">
        <v>107</v>
      </c>
      <c r="BZ33" s="4" t="s">
        <v>2550</v>
      </c>
      <c r="CA33" s="26" t="str">
        <f t="shared" si="16"/>
        <v>4&amp;2025121286</v>
      </c>
      <c r="CB33" s="29" t="str">
        <f t="shared" si="17"/>
        <v>15</v>
      </c>
      <c r="CC33" s="29" t="s">
        <v>2610</v>
      </c>
      <c r="CE33" s="24">
        <f>IFERROR(VLOOKUP(CA33,시험요청!EV:EZ,5,FALSE),"")</f>
        <v>0</v>
      </c>
    </row>
    <row r="34" spans="1:83" ht="30" customHeight="1">
      <c r="A34" s="372">
        <v>4</v>
      </c>
      <c r="B34" s="1490">
        <v>4</v>
      </c>
      <c r="C34" s="1490" t="s">
        <v>2515</v>
      </c>
      <c r="D34" s="1475" t="s">
        <v>2551</v>
      </c>
      <c r="E34" s="1475" t="s">
        <v>52</v>
      </c>
      <c r="F34" s="1475" t="s">
        <v>45</v>
      </c>
      <c r="G34" s="1475">
        <v>2026010593</v>
      </c>
      <c r="H34" s="261" t="s">
        <v>942</v>
      </c>
      <c r="I34" s="1489">
        <v>2022595</v>
      </c>
      <c r="J34" s="1489" t="s">
        <v>2552</v>
      </c>
      <c r="K34" s="1489" t="s">
        <v>2528</v>
      </c>
      <c r="L34" s="1489">
        <v>10</v>
      </c>
      <c r="M34" s="1489" t="s">
        <v>32</v>
      </c>
      <c r="N34" s="1489" t="s">
        <v>33</v>
      </c>
      <c r="O34" s="1473" t="s">
        <v>1644</v>
      </c>
      <c r="P34" s="1489" t="s">
        <v>48</v>
      </c>
      <c r="Q34" s="263">
        <v>18</v>
      </c>
      <c r="R34" s="263">
        <v>25</v>
      </c>
      <c r="S34" s="1491" t="s">
        <v>2546</v>
      </c>
      <c r="T34" s="1496" t="s">
        <v>2553</v>
      </c>
      <c r="U34" s="1475" t="s">
        <v>2123</v>
      </c>
      <c r="V34" s="262" t="s">
        <v>2520</v>
      </c>
      <c r="W34" s="262" t="s">
        <v>60</v>
      </c>
      <c r="X34" s="262" t="s">
        <v>37</v>
      </c>
      <c r="Y34" s="262" t="s">
        <v>1509</v>
      </c>
      <c r="Z34" s="263" t="s">
        <v>2554</v>
      </c>
      <c r="AA34" s="260" t="s">
        <v>42</v>
      </c>
      <c r="AB34" s="262">
        <v>242</v>
      </c>
      <c r="AC34" s="1475" t="s">
        <v>40</v>
      </c>
      <c r="AD34" s="1559" t="s">
        <v>2521</v>
      </c>
      <c r="AE34" s="1489" t="s">
        <v>2555</v>
      </c>
      <c r="AF34" s="1489" t="s">
        <v>1061</v>
      </c>
      <c r="AG34" s="263">
        <v>180</v>
      </c>
      <c r="AH34" s="263">
        <v>784</v>
      </c>
      <c r="AI34" s="263">
        <v>2060</v>
      </c>
      <c r="AJ34" s="263" t="s">
        <v>2556</v>
      </c>
      <c r="AK34" s="263">
        <v>475</v>
      </c>
      <c r="AL34" s="263">
        <v>440</v>
      </c>
      <c r="AM34" s="263" t="s">
        <v>2557</v>
      </c>
      <c r="AN34" s="263" t="s">
        <v>99</v>
      </c>
      <c r="AO34" s="263">
        <v>670</v>
      </c>
      <c r="AP34" s="263">
        <v>90</v>
      </c>
      <c r="AQ34" s="263" t="s">
        <v>2558</v>
      </c>
      <c r="AR34" s="263" t="s">
        <v>99</v>
      </c>
      <c r="AS34" s="263" t="s">
        <v>901</v>
      </c>
      <c r="AT34" s="263" t="s">
        <v>105</v>
      </c>
      <c r="AU34" s="263" t="s">
        <v>2559</v>
      </c>
      <c r="AV34" s="263" t="s">
        <v>1281</v>
      </c>
      <c r="AW34" s="263">
        <v>205</v>
      </c>
      <c r="AX34" s="263">
        <v>20</v>
      </c>
      <c r="AY34" s="263" t="s">
        <v>2560</v>
      </c>
      <c r="AZ34" s="263" t="s">
        <v>1281</v>
      </c>
      <c r="BA34" s="263">
        <v>190</v>
      </c>
      <c r="BB34" s="263">
        <v>20</v>
      </c>
      <c r="BC34" s="263" t="s">
        <v>682</v>
      </c>
      <c r="BD34" s="263" t="s">
        <v>57</v>
      </c>
      <c r="BE34" s="340" t="s">
        <v>2561</v>
      </c>
      <c r="BF34" s="16" t="s">
        <v>831</v>
      </c>
      <c r="BG34" s="263" t="s">
        <v>121</v>
      </c>
      <c r="BH34" s="263" t="s">
        <v>1215</v>
      </c>
      <c r="BI34" s="263" t="s">
        <v>1216</v>
      </c>
      <c r="BJ34" s="263" t="s">
        <v>164</v>
      </c>
      <c r="BK34" s="263" t="s">
        <v>331</v>
      </c>
      <c r="BL34" s="263" t="s">
        <v>945</v>
      </c>
      <c r="BM34" s="263"/>
      <c r="BN34" s="263">
        <v>16</v>
      </c>
      <c r="BO34" s="1500" t="s">
        <v>2562</v>
      </c>
      <c r="BP34" s="1489" t="s">
        <v>2563</v>
      </c>
      <c r="BQ34" s="1475" t="s">
        <v>2564</v>
      </c>
      <c r="BR34" s="1475" t="s">
        <v>95</v>
      </c>
      <c r="BS34" s="1499" t="s">
        <v>2523</v>
      </c>
      <c r="BT34" s="5" t="s">
        <v>2565</v>
      </c>
      <c r="BU34" s="263" t="s">
        <v>2566</v>
      </c>
      <c r="BV34" s="263" t="s">
        <v>2567</v>
      </c>
      <c r="BW34" s="263">
        <v>1295</v>
      </c>
      <c r="BX34" s="260" t="s">
        <v>2568</v>
      </c>
      <c r="BY34" s="262"/>
      <c r="BZ34" s="1490" t="s">
        <v>98</v>
      </c>
      <c r="CA34" s="26" t="str">
        <f t="shared" si="16"/>
        <v>4&amp;2026010593</v>
      </c>
      <c r="CB34" s="29" t="str">
        <f t="shared" si="17"/>
        <v>16</v>
      </c>
      <c r="CC34" s="29" t="s">
        <v>11034</v>
      </c>
      <c r="CE34" s="24">
        <f>IFERROR(VLOOKUP(CA34,시험요청!EV:EZ,5,FALSE),"")</f>
        <v>0</v>
      </c>
    </row>
    <row r="35" spans="1:83" ht="30" customHeight="1">
      <c r="A35" s="372">
        <v>4</v>
      </c>
      <c r="B35" s="1472"/>
      <c r="C35" s="1472"/>
      <c r="D35" s="1472"/>
      <c r="E35" s="1472"/>
      <c r="F35" s="1472"/>
      <c r="G35" s="1472"/>
      <c r="H35" s="261" t="s">
        <v>680</v>
      </c>
      <c r="I35" s="1472"/>
      <c r="J35" s="1483"/>
      <c r="K35" s="1472"/>
      <c r="L35" s="1472"/>
      <c r="M35" s="1472"/>
      <c r="N35" s="1472"/>
      <c r="O35" s="1472"/>
      <c r="P35" s="1472"/>
      <c r="Q35" s="263">
        <v>19</v>
      </c>
      <c r="R35" s="263">
        <v>25</v>
      </c>
      <c r="S35" s="1472"/>
      <c r="T35" s="1472"/>
      <c r="U35" s="1472"/>
      <c r="V35" s="260" t="s">
        <v>2569</v>
      </c>
      <c r="W35" s="262" t="s">
        <v>60</v>
      </c>
      <c r="X35" s="262" t="s">
        <v>37</v>
      </c>
      <c r="Y35" s="262" t="s">
        <v>1509</v>
      </c>
      <c r="Z35" s="263" t="s">
        <v>2570</v>
      </c>
      <c r="AA35" s="260" t="s">
        <v>42</v>
      </c>
      <c r="AB35" s="262">
        <v>242</v>
      </c>
      <c r="AC35" s="1477"/>
      <c r="AD35" s="1477"/>
      <c r="AE35" s="1479"/>
      <c r="AF35" s="1477"/>
      <c r="AG35" s="263">
        <v>180</v>
      </c>
      <c r="AH35" s="263">
        <v>784</v>
      </c>
      <c r="AI35" s="263">
        <v>2060</v>
      </c>
      <c r="AJ35" s="263" t="s">
        <v>2556</v>
      </c>
      <c r="AK35" s="263">
        <v>475</v>
      </c>
      <c r="AL35" s="263">
        <v>440</v>
      </c>
      <c r="AM35" s="263" t="s">
        <v>2557</v>
      </c>
      <c r="AN35" s="263" t="s">
        <v>99</v>
      </c>
      <c r="AO35" s="263">
        <v>670</v>
      </c>
      <c r="AP35" s="263">
        <v>90</v>
      </c>
      <c r="AQ35" s="263" t="s">
        <v>2571</v>
      </c>
      <c r="AR35" s="263" t="s">
        <v>99</v>
      </c>
      <c r="AS35" s="263" t="s">
        <v>901</v>
      </c>
      <c r="AT35" s="263" t="s">
        <v>105</v>
      </c>
      <c r="AU35" s="263" t="s">
        <v>2572</v>
      </c>
      <c r="AV35" s="263" t="s">
        <v>1281</v>
      </c>
      <c r="AW35" s="263">
        <v>205</v>
      </c>
      <c r="AX35" s="263">
        <v>27</v>
      </c>
      <c r="AY35" s="263" t="s">
        <v>2573</v>
      </c>
      <c r="AZ35" s="263" t="s">
        <v>1281</v>
      </c>
      <c r="BA35" s="263">
        <v>190</v>
      </c>
      <c r="BB35" s="263">
        <v>27</v>
      </c>
      <c r="BC35" s="263" t="s">
        <v>682</v>
      </c>
      <c r="BD35" s="263" t="s">
        <v>57</v>
      </c>
      <c r="BE35" s="263" t="s">
        <v>57</v>
      </c>
      <c r="BF35" s="263" t="s">
        <v>57</v>
      </c>
      <c r="BG35" s="263" t="s">
        <v>57</v>
      </c>
      <c r="BH35" s="263" t="s">
        <v>57</v>
      </c>
      <c r="BI35" s="263" t="s">
        <v>57</v>
      </c>
      <c r="BJ35" s="263" t="s">
        <v>164</v>
      </c>
      <c r="BK35" s="263" t="s">
        <v>331</v>
      </c>
      <c r="BL35" s="263" t="s">
        <v>945</v>
      </c>
      <c r="BM35" s="263"/>
      <c r="BN35" s="263">
        <v>16</v>
      </c>
      <c r="BO35" s="1472"/>
      <c r="BP35" s="1472"/>
      <c r="BQ35" s="1472"/>
      <c r="BR35" s="1472"/>
      <c r="BS35" s="1472"/>
      <c r="BT35" s="263" t="s">
        <v>2574</v>
      </c>
      <c r="BU35" s="263" t="s">
        <v>2566</v>
      </c>
      <c r="BV35" s="263" t="s">
        <v>2230</v>
      </c>
      <c r="BW35" s="263">
        <v>1295</v>
      </c>
      <c r="BX35" s="261" t="s">
        <v>2575</v>
      </c>
      <c r="BY35" s="262"/>
      <c r="BZ35" s="1472"/>
      <c r="CA35" s="26" t="str">
        <f t="shared" si="16"/>
        <v>4&amp;</v>
      </c>
      <c r="CB35" s="29" t="str">
        <f t="shared" si="17"/>
        <v/>
      </c>
      <c r="CC35" s="29" t="s">
        <v>11034</v>
      </c>
      <c r="CE35" s="24" t="str">
        <f>IFERROR(VLOOKUP(CA35,시험요청!EV:EZ,5,FALSE),"")</f>
        <v/>
      </c>
    </row>
    <row r="36" spans="1:83" ht="30" customHeight="1">
      <c r="A36" s="372">
        <v>4</v>
      </c>
      <c r="B36" s="41">
        <v>4</v>
      </c>
      <c r="C36" s="41" t="s">
        <v>43</v>
      </c>
      <c r="D36" s="41" t="s">
        <v>2576</v>
      </c>
      <c r="E36" s="41" t="s">
        <v>30</v>
      </c>
      <c r="F36" s="352" t="s">
        <v>1501</v>
      </c>
      <c r="G36" s="41">
        <v>2025123008</v>
      </c>
      <c r="H36" s="353" t="s">
        <v>767</v>
      </c>
      <c r="I36" s="42">
        <v>1037238</v>
      </c>
      <c r="J36" s="42" t="s">
        <v>2298</v>
      </c>
      <c r="K36" s="42" t="s">
        <v>2299</v>
      </c>
      <c r="L36" s="42">
        <v>4</v>
      </c>
      <c r="M36" s="42" t="s">
        <v>32</v>
      </c>
      <c r="N36" s="42" t="s">
        <v>33</v>
      </c>
      <c r="O36" s="42" t="s">
        <v>57</v>
      </c>
      <c r="P36" s="42" t="s">
        <v>48</v>
      </c>
      <c r="Q36" s="42">
        <v>3</v>
      </c>
      <c r="R36" s="42">
        <v>24</v>
      </c>
      <c r="S36" s="369" t="s">
        <v>2546</v>
      </c>
      <c r="T36" s="354" t="s">
        <v>1702</v>
      </c>
      <c r="U36" s="41" t="s">
        <v>1018</v>
      </c>
      <c r="V36" s="355" t="s">
        <v>2577</v>
      </c>
      <c r="W36" s="41" t="s">
        <v>36</v>
      </c>
      <c r="X36" s="41" t="s">
        <v>37</v>
      </c>
      <c r="Y36" s="41" t="s">
        <v>38</v>
      </c>
      <c r="Z36" s="42" t="s">
        <v>2303</v>
      </c>
      <c r="AA36" s="355" t="s">
        <v>42</v>
      </c>
      <c r="AB36" s="41">
        <v>284</v>
      </c>
      <c r="AC36" s="41" t="s">
        <v>40</v>
      </c>
      <c r="AD36" s="41" t="s">
        <v>41</v>
      </c>
      <c r="AE36" s="42" t="s">
        <v>2306</v>
      </c>
      <c r="AF36" s="42" t="s">
        <v>1061</v>
      </c>
      <c r="AG36" s="42">
        <v>170</v>
      </c>
      <c r="AH36" s="42">
        <v>824</v>
      </c>
      <c r="AI36" s="42">
        <v>2345</v>
      </c>
      <c r="AJ36" s="42" t="s">
        <v>1179</v>
      </c>
      <c r="AK36" s="42">
        <v>530</v>
      </c>
      <c r="AL36" s="42">
        <v>495</v>
      </c>
      <c r="AM36" s="42" t="s">
        <v>2307</v>
      </c>
      <c r="AN36" s="42" t="s">
        <v>99</v>
      </c>
      <c r="AO36" s="42">
        <v>670</v>
      </c>
      <c r="AP36" s="42">
        <v>90</v>
      </c>
      <c r="AQ36" s="42" t="s">
        <v>2309</v>
      </c>
      <c r="AR36" s="42" t="s">
        <v>99</v>
      </c>
      <c r="AS36" s="42" t="s">
        <v>191</v>
      </c>
      <c r="AT36" s="42" t="s">
        <v>105</v>
      </c>
      <c r="AU36" s="42" t="s">
        <v>2310</v>
      </c>
      <c r="AV36" s="42" t="s">
        <v>86</v>
      </c>
      <c r="AW36" s="42">
        <v>245</v>
      </c>
      <c r="AX36" s="42">
        <v>24</v>
      </c>
      <c r="AY36" s="42" t="s">
        <v>2311</v>
      </c>
      <c r="AZ36" s="42" t="s">
        <v>86</v>
      </c>
      <c r="BA36" s="42">
        <v>235</v>
      </c>
      <c r="BB36" s="42">
        <v>24</v>
      </c>
      <c r="BC36" s="42" t="s">
        <v>88</v>
      </c>
      <c r="BD36" s="42" t="s">
        <v>57</v>
      </c>
      <c r="BE36" s="42" t="s">
        <v>57</v>
      </c>
      <c r="BF36" s="42" t="s">
        <v>57</v>
      </c>
      <c r="BG36" s="42" t="s">
        <v>57</v>
      </c>
      <c r="BH36" s="42" t="s">
        <v>57</v>
      </c>
      <c r="BI36" s="42" t="s">
        <v>57</v>
      </c>
      <c r="BJ36" s="42" t="s">
        <v>603</v>
      </c>
      <c r="BK36" s="42" t="s">
        <v>331</v>
      </c>
      <c r="BL36" s="42" t="s">
        <v>57</v>
      </c>
      <c r="BM36" s="42"/>
      <c r="BN36" s="42">
        <v>20</v>
      </c>
      <c r="BO36" s="355" t="s">
        <v>2578</v>
      </c>
      <c r="BP36" s="42" t="s">
        <v>1188</v>
      </c>
      <c r="BQ36" s="41" t="s">
        <v>2579</v>
      </c>
      <c r="BR36" s="41" t="s">
        <v>1704</v>
      </c>
      <c r="BS36" s="41"/>
      <c r="BT36" s="42" t="s">
        <v>2312</v>
      </c>
      <c r="BU36" s="42" t="s">
        <v>91</v>
      </c>
      <c r="BV36" s="42" t="s">
        <v>2313</v>
      </c>
      <c r="BW36" s="42">
        <v>1626</v>
      </c>
      <c r="BX36" s="353" t="s">
        <v>2580</v>
      </c>
      <c r="BY36" s="41" t="s">
        <v>2581</v>
      </c>
      <c r="BZ36" s="353" t="s">
        <v>83</v>
      </c>
      <c r="CA36" s="26" t="str">
        <f t="shared" si="16"/>
        <v>4&amp;2025123008</v>
      </c>
      <c r="CB36" s="29" t="str">
        <f t="shared" si="17"/>
        <v>20</v>
      </c>
      <c r="CC36" s="29" t="s">
        <v>11034</v>
      </c>
      <c r="CE36" s="24">
        <f>IFERROR(VLOOKUP(CA36,시험요청!EV:EZ,5,FALSE),"")</f>
        <v>0</v>
      </c>
    </row>
    <row r="37" spans="1:83" ht="30" customHeight="1">
      <c r="A37" s="372">
        <v>4</v>
      </c>
      <c r="B37" s="51">
        <v>4</v>
      </c>
      <c r="C37" s="51" t="s">
        <v>29</v>
      </c>
      <c r="D37" s="51" t="s">
        <v>2544</v>
      </c>
      <c r="E37" s="4" t="s">
        <v>953</v>
      </c>
      <c r="F37" s="5" t="s">
        <v>31</v>
      </c>
      <c r="G37" s="51">
        <v>2024091792</v>
      </c>
      <c r="H37" s="4" t="s">
        <v>2582</v>
      </c>
      <c r="I37" s="62">
        <v>1019795</v>
      </c>
      <c r="J37" s="62" t="s">
        <v>2351</v>
      </c>
      <c r="K37" s="62" t="s">
        <v>2352</v>
      </c>
      <c r="L37" s="62">
        <v>4</v>
      </c>
      <c r="M37" s="62" t="s">
        <v>32</v>
      </c>
      <c r="N37" s="62" t="s">
        <v>33</v>
      </c>
      <c r="O37" s="6" t="s">
        <v>102</v>
      </c>
      <c r="P37" s="62" t="s">
        <v>34</v>
      </c>
      <c r="Q37" s="62">
        <v>0</v>
      </c>
      <c r="R37" s="62">
        <v>10</v>
      </c>
      <c r="S37" s="346" t="s">
        <v>2583</v>
      </c>
      <c r="T37" s="7" t="s">
        <v>2584</v>
      </c>
      <c r="U37" s="51" t="s">
        <v>35</v>
      </c>
      <c r="V37" s="51" t="s">
        <v>2585</v>
      </c>
      <c r="W37" s="51" t="s">
        <v>36</v>
      </c>
      <c r="X37" s="51" t="s">
        <v>37</v>
      </c>
      <c r="Y37" s="51" t="s">
        <v>63</v>
      </c>
      <c r="Z37" s="62" t="s">
        <v>2356</v>
      </c>
      <c r="AA37" s="5" t="s">
        <v>42</v>
      </c>
      <c r="AB37" s="51">
        <v>178</v>
      </c>
      <c r="AC37" s="51" t="s">
        <v>40</v>
      </c>
      <c r="AD37" s="51" t="s">
        <v>41</v>
      </c>
      <c r="AE37" s="62" t="s">
        <v>2358</v>
      </c>
      <c r="AF37" s="5" t="s">
        <v>42</v>
      </c>
      <c r="AG37" s="62">
        <v>135</v>
      </c>
      <c r="AH37" s="62">
        <v>0</v>
      </c>
      <c r="AI37" s="62">
        <v>1685</v>
      </c>
      <c r="AJ37" s="62" t="s">
        <v>2360</v>
      </c>
      <c r="AK37" s="62">
        <v>350</v>
      </c>
      <c r="AL37" s="62">
        <v>370</v>
      </c>
      <c r="AM37" s="62" t="s">
        <v>2361</v>
      </c>
      <c r="AN37" s="62" t="s">
        <v>78</v>
      </c>
      <c r="AO37" s="62">
        <v>460</v>
      </c>
      <c r="AP37" s="62">
        <v>90</v>
      </c>
      <c r="AQ37" s="62" t="s">
        <v>57</v>
      </c>
      <c r="AR37" s="62" t="s">
        <v>57</v>
      </c>
      <c r="AS37" s="62" t="s">
        <v>57</v>
      </c>
      <c r="AT37" s="62" t="s">
        <v>57</v>
      </c>
      <c r="AU37" s="62" t="s">
        <v>2362</v>
      </c>
      <c r="AV37" s="62" t="s">
        <v>79</v>
      </c>
      <c r="AW37" s="62">
        <v>145</v>
      </c>
      <c r="AX37" s="62">
        <v>24</v>
      </c>
      <c r="AY37" s="62" t="s">
        <v>2363</v>
      </c>
      <c r="AZ37" s="62" t="s">
        <v>79</v>
      </c>
      <c r="BA37" s="339">
        <v>135</v>
      </c>
      <c r="BB37" s="62">
        <v>24</v>
      </c>
      <c r="BC37" s="62" t="s">
        <v>88</v>
      </c>
      <c r="BD37" s="62" t="s">
        <v>57</v>
      </c>
      <c r="BE37" s="62" t="s">
        <v>57</v>
      </c>
      <c r="BF37" s="62" t="s">
        <v>57</v>
      </c>
      <c r="BG37" s="62" t="s">
        <v>57</v>
      </c>
      <c r="BH37" s="62" t="s">
        <v>57</v>
      </c>
      <c r="BI37" s="62" t="s">
        <v>57</v>
      </c>
      <c r="BJ37" s="62" t="s">
        <v>164</v>
      </c>
      <c r="BK37" s="62" t="s">
        <v>57</v>
      </c>
      <c r="BL37" s="62" t="s">
        <v>57</v>
      </c>
      <c r="BM37" s="62"/>
      <c r="BN37" s="62">
        <v>14</v>
      </c>
      <c r="BO37" s="5" t="s">
        <v>2962</v>
      </c>
      <c r="BP37" s="62" t="s">
        <v>2368</v>
      </c>
      <c r="BQ37" s="51" t="s">
        <v>2369</v>
      </c>
      <c r="BR37" s="51" t="s">
        <v>2586</v>
      </c>
      <c r="BS37" s="51"/>
      <c r="BT37" s="62" t="s">
        <v>2364</v>
      </c>
      <c r="BU37" s="62" t="s">
        <v>2365</v>
      </c>
      <c r="BV37" s="62" t="s">
        <v>2366</v>
      </c>
      <c r="BW37" s="62">
        <v>1124</v>
      </c>
      <c r="BX37" s="4" t="s">
        <v>2587</v>
      </c>
      <c r="BY37" s="51"/>
      <c r="BZ37" s="4" t="s">
        <v>2961</v>
      </c>
      <c r="CA37" s="26" t="str">
        <f t="shared" si="16"/>
        <v>4&amp;2024091792</v>
      </c>
      <c r="CB37" s="29" t="str">
        <f t="shared" si="17"/>
        <v>14</v>
      </c>
      <c r="CC37" s="29" t="s">
        <v>11034</v>
      </c>
      <c r="CE37" s="24">
        <f>IFERROR(VLOOKUP(CA37,시험요청!EV:EZ,5,FALSE),"")</f>
        <v>0</v>
      </c>
    </row>
    <row r="38" spans="1:83" ht="30" customHeight="1">
      <c r="A38" s="372">
        <v>4</v>
      </c>
      <c r="B38" s="262">
        <v>4</v>
      </c>
      <c r="C38" s="262" t="s">
        <v>43</v>
      </c>
      <c r="D38" s="262" t="s">
        <v>1500</v>
      </c>
      <c r="E38" s="262" t="s">
        <v>30</v>
      </c>
      <c r="F38" s="262" t="s">
        <v>45</v>
      </c>
      <c r="G38" s="262">
        <v>2025120447</v>
      </c>
      <c r="H38" s="261" t="s">
        <v>680</v>
      </c>
      <c r="I38" s="263">
        <v>1038853</v>
      </c>
      <c r="J38" s="263" t="s">
        <v>1238</v>
      </c>
      <c r="K38" s="263" t="s">
        <v>1170</v>
      </c>
      <c r="L38" s="263">
        <v>4</v>
      </c>
      <c r="M38" s="263" t="s">
        <v>32</v>
      </c>
      <c r="N38" s="263" t="s">
        <v>33</v>
      </c>
      <c r="O38" s="263" t="s">
        <v>57</v>
      </c>
      <c r="P38" s="263" t="s">
        <v>48</v>
      </c>
      <c r="Q38" s="263">
        <v>0</v>
      </c>
      <c r="R38" s="263">
        <v>14</v>
      </c>
      <c r="S38" s="347" t="s">
        <v>2583</v>
      </c>
      <c r="T38" s="264" t="s">
        <v>2588</v>
      </c>
      <c r="U38" s="262" t="s">
        <v>49</v>
      </c>
      <c r="V38" s="262" t="s">
        <v>62</v>
      </c>
      <c r="W38" s="262" t="s">
        <v>36</v>
      </c>
      <c r="X38" s="262" t="s">
        <v>37</v>
      </c>
      <c r="Y38" s="262" t="s">
        <v>63</v>
      </c>
      <c r="Z38" s="263" t="s">
        <v>1242</v>
      </c>
      <c r="AA38" s="263" t="s">
        <v>55</v>
      </c>
      <c r="AB38" s="262">
        <v>260</v>
      </c>
      <c r="AC38" s="262" t="s">
        <v>40</v>
      </c>
      <c r="AD38" s="262" t="s">
        <v>41</v>
      </c>
      <c r="AE38" s="263" t="s">
        <v>1243</v>
      </c>
      <c r="AF38" s="260" t="s">
        <v>42</v>
      </c>
      <c r="AG38" s="263">
        <v>230</v>
      </c>
      <c r="AH38" s="263">
        <v>984</v>
      </c>
      <c r="AI38" s="263">
        <v>2260</v>
      </c>
      <c r="AJ38" s="263" t="s">
        <v>1244</v>
      </c>
      <c r="AK38" s="263">
        <v>580</v>
      </c>
      <c r="AL38" s="263">
        <v>545</v>
      </c>
      <c r="AM38" s="263" t="s">
        <v>1247</v>
      </c>
      <c r="AN38" s="263" t="s">
        <v>99</v>
      </c>
      <c r="AO38" s="263">
        <v>750</v>
      </c>
      <c r="AP38" s="263">
        <v>90</v>
      </c>
      <c r="AQ38" s="263" t="s">
        <v>1249</v>
      </c>
      <c r="AR38" s="263" t="s">
        <v>99</v>
      </c>
      <c r="AS38" s="263" t="s">
        <v>1066</v>
      </c>
      <c r="AT38" s="263" t="s">
        <v>105</v>
      </c>
      <c r="AU38" s="263" t="s">
        <v>1250</v>
      </c>
      <c r="AV38" s="263" t="s">
        <v>79</v>
      </c>
      <c r="AW38" s="263">
        <v>215</v>
      </c>
      <c r="AX38" s="263">
        <v>24</v>
      </c>
      <c r="AY38" s="263" t="s">
        <v>1251</v>
      </c>
      <c r="AZ38" s="263" t="s">
        <v>79</v>
      </c>
      <c r="BA38" s="263">
        <v>205</v>
      </c>
      <c r="BB38" s="263">
        <v>24</v>
      </c>
      <c r="BC38" s="263" t="s">
        <v>88</v>
      </c>
      <c r="BD38" s="263" t="s">
        <v>57</v>
      </c>
      <c r="BE38" s="263" t="s">
        <v>57</v>
      </c>
      <c r="BF38" s="263" t="s">
        <v>57</v>
      </c>
      <c r="BG38" s="263" t="s">
        <v>57</v>
      </c>
      <c r="BH38" s="263" t="s">
        <v>1215</v>
      </c>
      <c r="BI38" s="263" t="s">
        <v>1216</v>
      </c>
      <c r="BJ38" s="263" t="s">
        <v>164</v>
      </c>
      <c r="BK38" s="263" t="s">
        <v>331</v>
      </c>
      <c r="BL38" s="263" t="s">
        <v>57</v>
      </c>
      <c r="BM38" s="263"/>
      <c r="BN38" s="263">
        <v>16</v>
      </c>
      <c r="BO38" s="260" t="s">
        <v>2589</v>
      </c>
      <c r="BP38" s="263" t="s">
        <v>1256</v>
      </c>
      <c r="BQ38" s="262" t="s">
        <v>1257</v>
      </c>
      <c r="BR38" s="262" t="s">
        <v>939</v>
      </c>
      <c r="BS38" s="262"/>
      <c r="BT38" s="263" t="s">
        <v>1252</v>
      </c>
      <c r="BU38" s="263" t="s">
        <v>1253</v>
      </c>
      <c r="BV38" s="263" t="s">
        <v>1254</v>
      </c>
      <c r="BW38" s="263">
        <v>1289</v>
      </c>
      <c r="BX38" s="262"/>
      <c r="BY38" s="262" t="s">
        <v>1136</v>
      </c>
      <c r="BZ38" s="261" t="s">
        <v>83</v>
      </c>
      <c r="CA38" s="26" t="str">
        <f t="shared" si="16"/>
        <v>4&amp;2025120447</v>
      </c>
      <c r="CB38" s="29" t="str">
        <f t="shared" si="17"/>
        <v>16</v>
      </c>
      <c r="CC38" s="29" t="s">
        <v>11034</v>
      </c>
      <c r="CE38" s="24">
        <f>IFERROR(VLOOKUP(CA38,시험요청!EV:EZ,5,FALSE),"")</f>
        <v>0</v>
      </c>
    </row>
    <row r="39" spans="1:83" ht="30" customHeight="1">
      <c r="A39" s="372">
        <v>4</v>
      </c>
      <c r="B39" s="262">
        <v>4</v>
      </c>
      <c r="C39" s="262" t="s">
        <v>43</v>
      </c>
      <c r="D39" s="262" t="s">
        <v>1498</v>
      </c>
      <c r="E39" s="261" t="s">
        <v>1498</v>
      </c>
      <c r="F39" s="262" t="s">
        <v>45</v>
      </c>
      <c r="G39" s="262">
        <v>2026011190</v>
      </c>
      <c r="H39" s="261" t="s">
        <v>1506</v>
      </c>
      <c r="I39" s="263">
        <v>2022625</v>
      </c>
      <c r="J39" s="263" t="s">
        <v>2497</v>
      </c>
      <c r="K39" s="263" t="s">
        <v>1359</v>
      </c>
      <c r="L39" s="263">
        <v>6</v>
      </c>
      <c r="M39" s="263" t="s">
        <v>32</v>
      </c>
      <c r="N39" s="263" t="s">
        <v>33</v>
      </c>
      <c r="O39" s="263" t="s">
        <v>57</v>
      </c>
      <c r="P39" s="263" t="s">
        <v>48</v>
      </c>
      <c r="Q39" s="263">
        <v>2</v>
      </c>
      <c r="R39" s="263">
        <v>10</v>
      </c>
      <c r="S39" s="348" t="s">
        <v>2590</v>
      </c>
      <c r="T39" s="264" t="s">
        <v>2591</v>
      </c>
      <c r="U39" s="262" t="s">
        <v>35</v>
      </c>
      <c r="V39" s="262" t="s">
        <v>1508</v>
      </c>
      <c r="W39" s="262" t="s">
        <v>60</v>
      </c>
      <c r="X39" s="262" t="s">
        <v>37</v>
      </c>
      <c r="Y39" s="262" t="s">
        <v>1509</v>
      </c>
      <c r="Z39" s="263" t="s">
        <v>2501</v>
      </c>
      <c r="AA39" s="263" t="s">
        <v>39</v>
      </c>
      <c r="AB39" s="262">
        <v>216</v>
      </c>
      <c r="AC39" s="262" t="s">
        <v>40</v>
      </c>
      <c r="AD39" s="262" t="s">
        <v>41</v>
      </c>
      <c r="AE39" s="263" t="s">
        <v>2503</v>
      </c>
      <c r="AF39" s="263" t="s">
        <v>51</v>
      </c>
      <c r="AG39" s="263">
        <v>140</v>
      </c>
      <c r="AH39" s="263">
        <v>616</v>
      </c>
      <c r="AI39" s="263">
        <v>1835</v>
      </c>
      <c r="AJ39" s="263" t="s">
        <v>2504</v>
      </c>
      <c r="AK39" s="263">
        <v>390</v>
      </c>
      <c r="AL39" s="263">
        <v>355</v>
      </c>
      <c r="AM39" s="263" t="s">
        <v>2506</v>
      </c>
      <c r="AN39" s="261" t="s">
        <v>843</v>
      </c>
      <c r="AO39" s="263">
        <v>540</v>
      </c>
      <c r="AP39" s="263">
        <v>90</v>
      </c>
      <c r="AQ39" s="263" t="s">
        <v>57</v>
      </c>
      <c r="AR39" s="263" t="s">
        <v>57</v>
      </c>
      <c r="AS39" s="263" t="s">
        <v>57</v>
      </c>
      <c r="AT39" s="263" t="s">
        <v>57</v>
      </c>
      <c r="AU39" s="263" t="s">
        <v>2507</v>
      </c>
      <c r="AV39" s="263" t="s">
        <v>1281</v>
      </c>
      <c r="AW39" s="263">
        <v>175</v>
      </c>
      <c r="AX39" s="263">
        <v>27</v>
      </c>
      <c r="AY39" s="263" t="s">
        <v>2508</v>
      </c>
      <c r="AZ39" s="263" t="s">
        <v>1281</v>
      </c>
      <c r="BA39" s="263">
        <v>160</v>
      </c>
      <c r="BB39" s="263">
        <v>27</v>
      </c>
      <c r="BC39" s="263" t="s">
        <v>682</v>
      </c>
      <c r="BD39" s="263" t="s">
        <v>57</v>
      </c>
      <c r="BE39" s="263" t="s">
        <v>57</v>
      </c>
      <c r="BF39" s="263" t="s">
        <v>57</v>
      </c>
      <c r="BG39" s="263" t="s">
        <v>57</v>
      </c>
      <c r="BH39" s="263" t="s">
        <v>1215</v>
      </c>
      <c r="BI39" s="263" t="s">
        <v>1216</v>
      </c>
      <c r="BJ39" s="263" t="s">
        <v>164</v>
      </c>
      <c r="BK39" s="263" t="s">
        <v>57</v>
      </c>
      <c r="BL39" s="263" t="s">
        <v>969</v>
      </c>
      <c r="BM39" s="263"/>
      <c r="BN39" s="263">
        <v>16</v>
      </c>
      <c r="BO39" s="263" t="s">
        <v>2592</v>
      </c>
      <c r="BP39" s="263" t="s">
        <v>2511</v>
      </c>
      <c r="BQ39" s="262" t="s">
        <v>2512</v>
      </c>
      <c r="BR39" s="262" t="s">
        <v>81</v>
      </c>
      <c r="BS39" s="262"/>
      <c r="BT39" s="263" t="s">
        <v>2509</v>
      </c>
      <c r="BU39" s="263" t="s">
        <v>2510</v>
      </c>
      <c r="BV39" s="263" t="s">
        <v>1458</v>
      </c>
      <c r="BW39" s="263">
        <v>1285</v>
      </c>
      <c r="BX39" s="262"/>
      <c r="BY39" s="262" t="s">
        <v>107</v>
      </c>
      <c r="BZ39" s="261" t="s">
        <v>168</v>
      </c>
      <c r="CA39" s="26" t="str">
        <f t="shared" si="16"/>
        <v>4&amp;2026011190</v>
      </c>
      <c r="CB39" s="29" t="str">
        <f t="shared" si="17"/>
        <v>16</v>
      </c>
      <c r="CC39" s="29" t="s">
        <v>11034</v>
      </c>
      <c r="CE39" s="24">
        <f>IFERROR(VLOOKUP(CA39,시험요청!EV:EZ,5,FALSE),"")</f>
        <v>0</v>
      </c>
    </row>
    <row r="40" spans="1:83" ht="30" customHeight="1">
      <c r="A40" s="372">
        <v>4</v>
      </c>
      <c r="B40" s="262">
        <v>4</v>
      </c>
      <c r="C40" s="262" t="s">
        <v>31</v>
      </c>
      <c r="D40" s="262" t="s">
        <v>52</v>
      </c>
      <c r="E40" s="261" t="s">
        <v>30</v>
      </c>
      <c r="F40" s="262" t="s">
        <v>45</v>
      </c>
      <c r="G40" s="262">
        <v>2026010956</v>
      </c>
      <c r="H40" s="261" t="s">
        <v>966</v>
      </c>
      <c r="I40" s="263">
        <v>1023385</v>
      </c>
      <c r="J40" s="263" t="s">
        <v>2384</v>
      </c>
      <c r="K40" s="263" t="s">
        <v>2385</v>
      </c>
      <c r="L40" s="263">
        <v>4</v>
      </c>
      <c r="M40" s="263" t="s">
        <v>32</v>
      </c>
      <c r="N40" s="263" t="s">
        <v>33</v>
      </c>
      <c r="O40" s="263" t="s">
        <v>57</v>
      </c>
      <c r="P40" s="263" t="s">
        <v>48</v>
      </c>
      <c r="Q40" s="263">
        <v>7</v>
      </c>
      <c r="R40" s="263">
        <v>10</v>
      </c>
      <c r="S40" s="348" t="s">
        <v>2590</v>
      </c>
      <c r="T40" s="264" t="s">
        <v>2593</v>
      </c>
      <c r="U40" s="262" t="s">
        <v>2381</v>
      </c>
      <c r="V40" s="262" t="s">
        <v>2594</v>
      </c>
      <c r="W40" s="262" t="s">
        <v>50</v>
      </c>
      <c r="X40" s="262" t="s">
        <v>37</v>
      </c>
      <c r="Y40" s="262" t="s">
        <v>63</v>
      </c>
      <c r="Z40" s="263" t="s">
        <v>2390</v>
      </c>
      <c r="AA40" s="263" t="s">
        <v>55</v>
      </c>
      <c r="AB40" s="262">
        <v>240</v>
      </c>
      <c r="AC40" s="262" t="s">
        <v>40</v>
      </c>
      <c r="AD40" s="262" t="s">
        <v>41</v>
      </c>
      <c r="AE40" s="263" t="s">
        <v>2392</v>
      </c>
      <c r="AF40" s="263" t="s">
        <v>1061</v>
      </c>
      <c r="AG40" s="263">
        <v>160</v>
      </c>
      <c r="AH40" s="263">
        <v>712</v>
      </c>
      <c r="AI40" s="263">
        <v>2110</v>
      </c>
      <c r="AJ40" s="263" t="s">
        <v>1121</v>
      </c>
      <c r="AK40" s="263">
        <v>440</v>
      </c>
      <c r="AL40" s="263">
        <v>405</v>
      </c>
      <c r="AM40" s="263" t="s">
        <v>2394</v>
      </c>
      <c r="AN40" s="261" t="s">
        <v>843</v>
      </c>
      <c r="AO40" s="263">
        <v>590</v>
      </c>
      <c r="AP40" s="263">
        <v>90</v>
      </c>
      <c r="AQ40" s="263" t="s">
        <v>57</v>
      </c>
      <c r="AR40" s="263" t="s">
        <v>57</v>
      </c>
      <c r="AS40" s="263" t="s">
        <v>57</v>
      </c>
      <c r="AT40" s="263" t="s">
        <v>57</v>
      </c>
      <c r="AU40" s="263" t="s">
        <v>2395</v>
      </c>
      <c r="AV40" s="263" t="s">
        <v>1153</v>
      </c>
      <c r="AW40" s="263">
        <v>200</v>
      </c>
      <c r="AX40" s="263">
        <v>24</v>
      </c>
      <c r="AY40" s="263" t="s">
        <v>2396</v>
      </c>
      <c r="AZ40" s="263" t="s">
        <v>1153</v>
      </c>
      <c r="BA40" s="263">
        <v>190</v>
      </c>
      <c r="BB40" s="263">
        <v>24</v>
      </c>
      <c r="BC40" s="263" t="s">
        <v>88</v>
      </c>
      <c r="BD40" s="263" t="s">
        <v>57</v>
      </c>
      <c r="BE40" s="263" t="s">
        <v>57</v>
      </c>
      <c r="BF40" s="263" t="s">
        <v>57</v>
      </c>
      <c r="BG40" s="263" t="s">
        <v>57</v>
      </c>
      <c r="BH40" s="263" t="s">
        <v>1215</v>
      </c>
      <c r="BI40" s="263" t="s">
        <v>1216</v>
      </c>
      <c r="BJ40" s="263" t="s">
        <v>164</v>
      </c>
      <c r="BK40" s="263" t="s">
        <v>57</v>
      </c>
      <c r="BL40" s="263" t="s">
        <v>969</v>
      </c>
      <c r="BM40" s="263"/>
      <c r="BN40" s="263">
        <v>18</v>
      </c>
      <c r="BO40" s="260" t="s">
        <v>2595</v>
      </c>
      <c r="BP40" s="263" t="s">
        <v>1831</v>
      </c>
      <c r="BQ40" s="262" t="s">
        <v>2398</v>
      </c>
      <c r="BR40" s="262" t="s">
        <v>95</v>
      </c>
      <c r="BS40" s="262"/>
      <c r="BT40" s="263" t="s">
        <v>2397</v>
      </c>
      <c r="BU40" s="263" t="s">
        <v>2051</v>
      </c>
      <c r="BV40" s="263" t="s">
        <v>1337</v>
      </c>
      <c r="BW40" s="263">
        <v>1462</v>
      </c>
      <c r="BX40" s="262"/>
      <c r="BY40" s="262" t="s">
        <v>1861</v>
      </c>
      <c r="BZ40" s="261" t="s">
        <v>2550</v>
      </c>
      <c r="CA40" s="26" t="str">
        <f t="shared" si="16"/>
        <v>4&amp;2026010956</v>
      </c>
      <c r="CB40" s="29" t="str">
        <f t="shared" si="17"/>
        <v>18</v>
      </c>
      <c r="CC40" s="29" t="s">
        <v>11034</v>
      </c>
      <c r="CE40" s="24">
        <f>IFERROR(VLOOKUP(CA40,시험요청!EV:EZ,5,FALSE),"")</f>
        <v>0</v>
      </c>
    </row>
    <row r="41" spans="1:83" ht="30" customHeight="1">
      <c r="A41" s="372">
        <v>4</v>
      </c>
      <c r="B41" s="262">
        <v>4</v>
      </c>
      <c r="C41" s="262" t="s">
        <v>43</v>
      </c>
      <c r="D41" s="262" t="s">
        <v>1489</v>
      </c>
      <c r="E41" s="261" t="s">
        <v>953</v>
      </c>
      <c r="F41" s="262" t="s">
        <v>45</v>
      </c>
      <c r="G41" s="262">
        <v>2026010400</v>
      </c>
      <c r="H41" s="261" t="s">
        <v>629</v>
      </c>
      <c r="I41" s="263">
        <v>1037810</v>
      </c>
      <c r="J41" s="263" t="s">
        <v>2325</v>
      </c>
      <c r="K41" s="263" t="s">
        <v>785</v>
      </c>
      <c r="L41" s="263">
        <v>4</v>
      </c>
      <c r="M41" s="263" t="s">
        <v>32</v>
      </c>
      <c r="N41" s="263" t="s">
        <v>33</v>
      </c>
      <c r="O41" s="263" t="s">
        <v>57</v>
      </c>
      <c r="P41" s="263" t="s">
        <v>48</v>
      </c>
      <c r="Q41" s="263">
        <v>1</v>
      </c>
      <c r="R41" s="263">
        <v>14</v>
      </c>
      <c r="S41" s="348" t="s">
        <v>2590</v>
      </c>
      <c r="T41" s="264" t="s">
        <v>2596</v>
      </c>
      <c r="U41" s="262" t="s">
        <v>49</v>
      </c>
      <c r="V41" s="262" t="s">
        <v>968</v>
      </c>
      <c r="W41" s="262" t="s">
        <v>60</v>
      </c>
      <c r="X41" s="262" t="s">
        <v>37</v>
      </c>
      <c r="Y41" s="262" t="s">
        <v>61</v>
      </c>
      <c r="Z41" s="263" t="s">
        <v>2328</v>
      </c>
      <c r="AA41" s="263" t="s">
        <v>752</v>
      </c>
      <c r="AB41" s="262">
        <v>282</v>
      </c>
      <c r="AC41" s="262" t="s">
        <v>40</v>
      </c>
      <c r="AD41" s="262" t="s">
        <v>41</v>
      </c>
      <c r="AE41" s="263" t="s">
        <v>2329</v>
      </c>
      <c r="AF41" s="263" t="s">
        <v>51</v>
      </c>
      <c r="AG41" s="263">
        <v>110</v>
      </c>
      <c r="AH41" s="263">
        <v>604</v>
      </c>
      <c r="AI41" s="263">
        <v>2040</v>
      </c>
      <c r="AJ41" s="263" t="s">
        <v>2331</v>
      </c>
      <c r="AK41" s="263">
        <v>440</v>
      </c>
      <c r="AL41" s="263">
        <v>405</v>
      </c>
      <c r="AM41" s="263" t="s">
        <v>2332</v>
      </c>
      <c r="AN41" s="263" t="s">
        <v>92</v>
      </c>
      <c r="AO41" s="263">
        <v>520</v>
      </c>
      <c r="AP41" s="263">
        <v>90</v>
      </c>
      <c r="AQ41" s="263" t="s">
        <v>2333</v>
      </c>
      <c r="AR41" s="263" t="s">
        <v>92</v>
      </c>
      <c r="AS41" s="263" t="s">
        <v>167</v>
      </c>
      <c r="AT41" s="263" t="s">
        <v>105</v>
      </c>
      <c r="AU41" s="263" t="s">
        <v>2334</v>
      </c>
      <c r="AV41" s="263" t="s">
        <v>86</v>
      </c>
      <c r="AW41" s="263">
        <v>250</v>
      </c>
      <c r="AX41" s="263">
        <v>27</v>
      </c>
      <c r="AY41" s="263" t="s">
        <v>2335</v>
      </c>
      <c r="AZ41" s="263" t="s">
        <v>86</v>
      </c>
      <c r="BA41" s="263">
        <v>240</v>
      </c>
      <c r="BB41" s="263">
        <v>27</v>
      </c>
      <c r="BC41" s="263" t="s">
        <v>682</v>
      </c>
      <c r="BD41" s="263" t="s">
        <v>57</v>
      </c>
      <c r="BE41" s="263" t="s">
        <v>57</v>
      </c>
      <c r="BF41" s="263" t="s">
        <v>57</v>
      </c>
      <c r="BG41" s="263" t="s">
        <v>57</v>
      </c>
      <c r="BH41" s="263" t="s">
        <v>57</v>
      </c>
      <c r="BI41" s="263" t="s">
        <v>57</v>
      </c>
      <c r="BJ41" s="263" t="s">
        <v>603</v>
      </c>
      <c r="BK41" s="263" t="s">
        <v>57</v>
      </c>
      <c r="BL41" s="263" t="s">
        <v>57</v>
      </c>
      <c r="BM41" s="263"/>
      <c r="BN41" s="263">
        <v>20</v>
      </c>
      <c r="BO41" s="263" t="s">
        <v>2597</v>
      </c>
      <c r="BP41" s="263" t="s">
        <v>2338</v>
      </c>
      <c r="BQ41" s="262" t="s">
        <v>2339</v>
      </c>
      <c r="BR41" s="262" t="s">
        <v>1721</v>
      </c>
      <c r="BS41" s="262"/>
      <c r="BT41" s="263" t="s">
        <v>2336</v>
      </c>
      <c r="BU41" s="263" t="s">
        <v>2337</v>
      </c>
      <c r="BV41" s="263" t="s">
        <v>802</v>
      </c>
      <c r="BW41" s="263">
        <v>1626</v>
      </c>
      <c r="BX41" s="262"/>
      <c r="BY41" s="262" t="s">
        <v>107</v>
      </c>
      <c r="BZ41" s="261" t="s">
        <v>83</v>
      </c>
      <c r="CA41" s="26" t="str">
        <f t="shared" si="16"/>
        <v>4&amp;2026010400</v>
      </c>
      <c r="CB41" s="29" t="str">
        <f t="shared" si="17"/>
        <v>20</v>
      </c>
      <c r="CC41" s="29" t="s">
        <v>11034</v>
      </c>
      <c r="CE41" s="24">
        <f>IFERROR(VLOOKUP(CA41,시험요청!EV:EZ,5,FALSE),"")</f>
        <v>0</v>
      </c>
    </row>
    <row r="42" spans="1:83" ht="30" customHeight="1">
      <c r="A42" s="372">
        <v>4</v>
      </c>
      <c r="B42" s="262">
        <v>4</v>
      </c>
      <c r="C42" s="262" t="s">
        <v>43</v>
      </c>
      <c r="D42" s="262" t="s">
        <v>2017</v>
      </c>
      <c r="E42" s="262" t="s">
        <v>953</v>
      </c>
      <c r="F42" s="262" t="s">
        <v>45</v>
      </c>
      <c r="G42" s="262">
        <v>2026010739</v>
      </c>
      <c r="H42" s="261" t="s">
        <v>629</v>
      </c>
      <c r="I42" s="263">
        <v>1038832</v>
      </c>
      <c r="J42" s="263" t="s">
        <v>2479</v>
      </c>
      <c r="K42" s="263" t="s">
        <v>59</v>
      </c>
      <c r="L42" s="263">
        <v>4</v>
      </c>
      <c r="M42" s="263" t="s">
        <v>32</v>
      </c>
      <c r="N42" s="263" t="s">
        <v>33</v>
      </c>
      <c r="O42" s="263" t="s">
        <v>57</v>
      </c>
      <c r="P42" s="263" t="s">
        <v>48</v>
      </c>
      <c r="Q42" s="263">
        <v>0</v>
      </c>
      <c r="R42" s="263">
        <v>12</v>
      </c>
      <c r="S42" s="349" t="s">
        <v>2598</v>
      </c>
      <c r="T42" s="264" t="s">
        <v>1799</v>
      </c>
      <c r="U42" s="262" t="s">
        <v>49</v>
      </c>
      <c r="V42" s="262" t="s">
        <v>2599</v>
      </c>
      <c r="W42" s="262" t="s">
        <v>60</v>
      </c>
      <c r="X42" s="262" t="s">
        <v>37</v>
      </c>
      <c r="Y42" s="262" t="s">
        <v>61</v>
      </c>
      <c r="Z42" s="428" t="s">
        <v>2462</v>
      </c>
      <c r="AA42" s="260" t="s">
        <v>42</v>
      </c>
      <c r="AB42" s="262">
        <v>252</v>
      </c>
      <c r="AC42" s="262" t="s">
        <v>40</v>
      </c>
      <c r="AD42" s="262" t="s">
        <v>41</v>
      </c>
      <c r="AE42" s="428" t="s">
        <v>2464</v>
      </c>
      <c r="AF42" s="260" t="s">
        <v>42</v>
      </c>
      <c r="AG42" s="263">
        <v>120</v>
      </c>
      <c r="AH42" s="263">
        <v>594</v>
      </c>
      <c r="AI42" s="263">
        <v>2045</v>
      </c>
      <c r="AJ42" s="263" t="s">
        <v>1848</v>
      </c>
      <c r="AK42" s="263">
        <v>410</v>
      </c>
      <c r="AL42" s="263">
        <v>375</v>
      </c>
      <c r="AM42" s="263" t="s">
        <v>2466</v>
      </c>
      <c r="AN42" s="263" t="s">
        <v>99</v>
      </c>
      <c r="AO42" s="263">
        <v>620</v>
      </c>
      <c r="AP42" s="263">
        <v>90</v>
      </c>
      <c r="AQ42" s="263" t="s">
        <v>57</v>
      </c>
      <c r="AR42" s="263" t="s">
        <v>57</v>
      </c>
      <c r="AS42" s="263" t="s">
        <v>57</v>
      </c>
      <c r="AT42" s="263" t="s">
        <v>57</v>
      </c>
      <c r="AU42" s="263" t="s">
        <v>1036</v>
      </c>
      <c r="AV42" s="263" t="s">
        <v>621</v>
      </c>
      <c r="AW42" s="263">
        <v>215</v>
      </c>
      <c r="AX42" s="263">
        <v>27</v>
      </c>
      <c r="AY42" s="263" t="s">
        <v>1037</v>
      </c>
      <c r="AZ42" s="263" t="s">
        <v>621</v>
      </c>
      <c r="BA42" s="263">
        <v>205</v>
      </c>
      <c r="BB42" s="263">
        <v>27</v>
      </c>
      <c r="BC42" s="261" t="s">
        <v>122</v>
      </c>
      <c r="BD42" s="263" t="s">
        <v>123</v>
      </c>
      <c r="BE42" s="263" t="s">
        <v>57</v>
      </c>
      <c r="BF42" s="263" t="s">
        <v>57</v>
      </c>
      <c r="BG42" s="263" t="s">
        <v>57</v>
      </c>
      <c r="BH42" s="263" t="s">
        <v>57</v>
      </c>
      <c r="BI42" s="263" t="s">
        <v>57</v>
      </c>
      <c r="BJ42" s="263" t="s">
        <v>900</v>
      </c>
      <c r="BK42" s="263" t="s">
        <v>57</v>
      </c>
      <c r="BL42" s="263" t="s">
        <v>57</v>
      </c>
      <c r="BM42" s="263"/>
      <c r="BN42" s="263">
        <v>19</v>
      </c>
      <c r="BO42" s="260" t="s">
        <v>4161</v>
      </c>
      <c r="BP42" s="263" t="s">
        <v>2601</v>
      </c>
      <c r="BQ42" s="262" t="s">
        <v>2602</v>
      </c>
      <c r="BR42" s="262" t="s">
        <v>95</v>
      </c>
      <c r="BS42" s="262"/>
      <c r="BT42" s="263" t="s">
        <v>2482</v>
      </c>
      <c r="BU42" s="263" t="s">
        <v>180</v>
      </c>
      <c r="BV42" s="263" t="s">
        <v>2470</v>
      </c>
      <c r="BW42" s="263">
        <v>1542</v>
      </c>
      <c r="BX42" s="261" t="s">
        <v>2603</v>
      </c>
      <c r="BY42" s="262" t="s">
        <v>1136</v>
      </c>
      <c r="BZ42" s="261" t="s">
        <v>83</v>
      </c>
      <c r="CA42" s="26" t="str">
        <f t="shared" si="16"/>
        <v>4&amp;2026010739</v>
      </c>
      <c r="CB42" s="29" t="str">
        <f t="shared" si="17"/>
        <v>19</v>
      </c>
      <c r="CC42" s="29" t="s">
        <v>4162</v>
      </c>
      <c r="CE42" s="24">
        <f>IFERROR(VLOOKUP(CA42,시험요청!EV:EZ,5,FALSE),"")</f>
        <v>0</v>
      </c>
    </row>
    <row r="43" spans="1:83" ht="30" customHeight="1">
      <c r="A43" s="372">
        <v>4</v>
      </c>
      <c r="B43" s="262">
        <v>4</v>
      </c>
      <c r="C43" s="262" t="s">
        <v>43</v>
      </c>
      <c r="D43" s="262" t="s">
        <v>2017</v>
      </c>
      <c r="E43" s="262" t="s">
        <v>30</v>
      </c>
      <c r="F43" s="262" t="s">
        <v>45</v>
      </c>
      <c r="G43" s="262">
        <v>2026011108</v>
      </c>
      <c r="H43" s="261" t="s">
        <v>629</v>
      </c>
      <c r="I43" s="263">
        <v>1038838</v>
      </c>
      <c r="J43" s="263" t="s">
        <v>2457</v>
      </c>
      <c r="K43" s="263" t="s">
        <v>2458</v>
      </c>
      <c r="L43" s="263">
        <v>4</v>
      </c>
      <c r="M43" s="263" t="s">
        <v>32</v>
      </c>
      <c r="N43" s="263" t="s">
        <v>33</v>
      </c>
      <c r="O43" s="263" t="s">
        <v>57</v>
      </c>
      <c r="P43" s="263" t="s">
        <v>48</v>
      </c>
      <c r="Q43" s="263">
        <v>0</v>
      </c>
      <c r="R43" s="263">
        <v>12</v>
      </c>
      <c r="S43" s="349" t="s">
        <v>2598</v>
      </c>
      <c r="T43" s="264" t="s">
        <v>934</v>
      </c>
      <c r="U43" s="262" t="s">
        <v>49</v>
      </c>
      <c r="V43" s="429" t="s">
        <v>2599</v>
      </c>
      <c r="W43" s="429" t="s">
        <v>60</v>
      </c>
      <c r="X43" s="429" t="s">
        <v>37</v>
      </c>
      <c r="Y43" s="429" t="s">
        <v>61</v>
      </c>
      <c r="Z43" s="430" t="s">
        <v>2462</v>
      </c>
      <c r="AA43" s="431" t="s">
        <v>2611</v>
      </c>
      <c r="AB43" s="262">
        <v>252</v>
      </c>
      <c r="AC43" s="429" t="s">
        <v>40</v>
      </c>
      <c r="AD43" s="429" t="s">
        <v>41</v>
      </c>
      <c r="AE43" s="430" t="s">
        <v>2464</v>
      </c>
      <c r="AF43" s="431" t="s">
        <v>2611</v>
      </c>
      <c r="AG43" s="263">
        <v>120</v>
      </c>
      <c r="AH43" s="263">
        <v>594</v>
      </c>
      <c r="AI43" s="263">
        <v>2200</v>
      </c>
      <c r="AJ43" s="263" t="s">
        <v>2465</v>
      </c>
      <c r="AK43" s="263">
        <v>410</v>
      </c>
      <c r="AL43" s="263">
        <v>375</v>
      </c>
      <c r="AM43" s="263" t="s">
        <v>2466</v>
      </c>
      <c r="AN43" s="263" t="s">
        <v>99</v>
      </c>
      <c r="AO43" s="263">
        <v>620</v>
      </c>
      <c r="AP43" s="263">
        <v>90</v>
      </c>
      <c r="AQ43" s="263" t="s">
        <v>57</v>
      </c>
      <c r="AR43" s="263" t="s">
        <v>57</v>
      </c>
      <c r="AS43" s="263" t="s">
        <v>57</v>
      </c>
      <c r="AT43" s="263" t="s">
        <v>57</v>
      </c>
      <c r="AU43" s="263" t="s">
        <v>2441</v>
      </c>
      <c r="AV43" s="263" t="s">
        <v>79</v>
      </c>
      <c r="AW43" s="263">
        <v>215</v>
      </c>
      <c r="AX43" s="263">
        <v>27</v>
      </c>
      <c r="AY43" s="263" t="s">
        <v>2442</v>
      </c>
      <c r="AZ43" s="263" t="s">
        <v>79</v>
      </c>
      <c r="BA43" s="263">
        <v>205</v>
      </c>
      <c r="BB43" s="263">
        <v>27</v>
      </c>
      <c r="BC43" s="261" t="s">
        <v>122</v>
      </c>
      <c r="BD43" s="263" t="s">
        <v>123</v>
      </c>
      <c r="BE43" s="263" t="s">
        <v>57</v>
      </c>
      <c r="BF43" s="263" t="s">
        <v>57</v>
      </c>
      <c r="BG43" s="263" t="s">
        <v>57</v>
      </c>
      <c r="BH43" s="263" t="s">
        <v>57</v>
      </c>
      <c r="BI43" s="263" t="s">
        <v>57</v>
      </c>
      <c r="BJ43" s="263" t="s">
        <v>900</v>
      </c>
      <c r="BK43" s="263" t="s">
        <v>57</v>
      </c>
      <c r="BL43" s="263" t="s">
        <v>57</v>
      </c>
      <c r="BM43" s="263"/>
      <c r="BN43" s="263">
        <v>21</v>
      </c>
      <c r="BO43" s="260" t="s">
        <v>2604</v>
      </c>
      <c r="BP43" s="263" t="s">
        <v>2605</v>
      </c>
      <c r="BQ43" s="262" t="s">
        <v>1630</v>
      </c>
      <c r="BR43" s="262" t="s">
        <v>95</v>
      </c>
      <c r="BS43" s="262"/>
      <c r="BT43" s="263" t="s">
        <v>2468</v>
      </c>
      <c r="BU43" s="263" t="s">
        <v>2469</v>
      </c>
      <c r="BV43" s="263" t="s">
        <v>2470</v>
      </c>
      <c r="BW43" s="263">
        <v>1702</v>
      </c>
      <c r="BX43" s="261" t="s">
        <v>2603</v>
      </c>
      <c r="BY43" s="262" t="s">
        <v>1136</v>
      </c>
      <c r="BZ43" s="261" t="s">
        <v>98</v>
      </c>
      <c r="CA43" s="26" t="str">
        <f t="shared" si="16"/>
        <v>4&amp;2026011108</v>
      </c>
      <c r="CB43" s="29" t="str">
        <f t="shared" si="17"/>
        <v>21</v>
      </c>
      <c r="CC43" s="29" t="s">
        <v>11034</v>
      </c>
      <c r="CE43" s="24">
        <f>IFERROR(VLOOKUP(CA43,시험요청!EV:EZ,5,FALSE),"")</f>
        <v>0</v>
      </c>
    </row>
    <row r="44" spans="1:83" ht="30" customHeight="1">
      <c r="A44" s="372">
        <v>4</v>
      </c>
      <c r="B44" s="262">
        <v>4</v>
      </c>
      <c r="C44" s="262" t="s">
        <v>43</v>
      </c>
      <c r="D44" s="262" t="s">
        <v>2606</v>
      </c>
      <c r="E44" s="262" t="s">
        <v>30</v>
      </c>
      <c r="F44" s="262" t="s">
        <v>45</v>
      </c>
      <c r="G44" s="262">
        <v>2025100759</v>
      </c>
      <c r="H44" s="261" t="s">
        <v>966</v>
      </c>
      <c r="I44" s="263">
        <v>1029425</v>
      </c>
      <c r="J44" s="263" t="s">
        <v>2411</v>
      </c>
      <c r="K44" s="263" t="s">
        <v>2412</v>
      </c>
      <c r="L44" s="263">
        <v>4</v>
      </c>
      <c r="M44" s="263" t="s">
        <v>32</v>
      </c>
      <c r="N44" s="263" t="s">
        <v>33</v>
      </c>
      <c r="O44" s="263" t="s">
        <v>57</v>
      </c>
      <c r="P44" s="263" t="s">
        <v>34</v>
      </c>
      <c r="Q44" s="263">
        <v>1</v>
      </c>
      <c r="R44" s="263">
        <v>12</v>
      </c>
      <c r="S44" s="349" t="s">
        <v>2598</v>
      </c>
      <c r="T44" s="264" t="s">
        <v>2607</v>
      </c>
      <c r="U44" s="262" t="s">
        <v>2381</v>
      </c>
      <c r="V44" s="262" t="s">
        <v>2594</v>
      </c>
      <c r="W44" s="262" t="s">
        <v>36</v>
      </c>
      <c r="X44" s="262" t="s">
        <v>37</v>
      </c>
      <c r="Y44" s="262" t="s">
        <v>63</v>
      </c>
      <c r="Z44" s="263" t="s">
        <v>2415</v>
      </c>
      <c r="AA44" s="263" t="s">
        <v>55</v>
      </c>
      <c r="AB44" s="262">
        <v>230</v>
      </c>
      <c r="AC44" s="262" t="s">
        <v>40</v>
      </c>
      <c r="AD44" s="262" t="s">
        <v>41</v>
      </c>
      <c r="AE44" s="263" t="s">
        <v>2416</v>
      </c>
      <c r="AF44" s="263" t="s">
        <v>1061</v>
      </c>
      <c r="AG44" s="263">
        <v>170</v>
      </c>
      <c r="AH44" s="263">
        <v>738</v>
      </c>
      <c r="AI44" s="263">
        <v>1985</v>
      </c>
      <c r="AJ44" s="263" t="s">
        <v>2418</v>
      </c>
      <c r="AK44" s="263">
        <v>450</v>
      </c>
      <c r="AL44" s="263">
        <v>415</v>
      </c>
      <c r="AM44" s="263" t="s">
        <v>2419</v>
      </c>
      <c r="AN44" s="261" t="s">
        <v>843</v>
      </c>
      <c r="AO44" s="263">
        <v>580</v>
      </c>
      <c r="AP44" s="263">
        <v>90</v>
      </c>
      <c r="AQ44" s="263" t="s">
        <v>57</v>
      </c>
      <c r="AR44" s="263" t="s">
        <v>57</v>
      </c>
      <c r="AS44" s="263" t="s">
        <v>57</v>
      </c>
      <c r="AT44" s="263" t="s">
        <v>57</v>
      </c>
      <c r="AU44" s="263" t="s">
        <v>2420</v>
      </c>
      <c r="AV44" s="263" t="s">
        <v>79</v>
      </c>
      <c r="AW44" s="263">
        <v>190</v>
      </c>
      <c r="AX44" s="263">
        <v>24</v>
      </c>
      <c r="AY44" s="263" t="s">
        <v>2421</v>
      </c>
      <c r="AZ44" s="263" t="s">
        <v>79</v>
      </c>
      <c r="BA44" s="263">
        <v>180</v>
      </c>
      <c r="BB44" s="263">
        <v>24</v>
      </c>
      <c r="BC44" s="263" t="s">
        <v>88</v>
      </c>
      <c r="BD44" s="263" t="s">
        <v>57</v>
      </c>
      <c r="BE44" s="263" t="s">
        <v>57</v>
      </c>
      <c r="BF44" s="263" t="s">
        <v>57</v>
      </c>
      <c r="BG44" s="263" t="s">
        <v>57</v>
      </c>
      <c r="BH44" s="263" t="s">
        <v>57</v>
      </c>
      <c r="BI44" s="263" t="s">
        <v>57</v>
      </c>
      <c r="BJ44" s="263" t="s">
        <v>164</v>
      </c>
      <c r="BK44" s="263" t="s">
        <v>57</v>
      </c>
      <c r="BL44" s="263" t="s">
        <v>969</v>
      </c>
      <c r="BM44" s="263"/>
      <c r="BN44" s="263">
        <v>16</v>
      </c>
      <c r="BO44" s="263" t="s">
        <v>2608</v>
      </c>
      <c r="BP44" s="263" t="s">
        <v>1754</v>
      </c>
      <c r="BQ44" s="262" t="s">
        <v>2424</v>
      </c>
      <c r="BR44" s="262" t="s">
        <v>95</v>
      </c>
      <c r="BS44" s="262"/>
      <c r="BT44" s="263" t="s">
        <v>2422</v>
      </c>
      <c r="BU44" s="263" t="s">
        <v>2423</v>
      </c>
      <c r="BV44" s="263" t="s">
        <v>1430</v>
      </c>
      <c r="BW44" s="263">
        <v>1285</v>
      </c>
      <c r="BX44" s="262"/>
      <c r="BY44" s="262" t="s">
        <v>107</v>
      </c>
      <c r="BZ44" s="261" t="s">
        <v>950</v>
      </c>
      <c r="CA44" s="26" t="str">
        <f t="shared" si="16"/>
        <v>4&amp;2025100759</v>
      </c>
      <c r="CB44" s="29" t="str">
        <f t="shared" si="17"/>
        <v>16</v>
      </c>
      <c r="CC44" s="29" t="s">
        <v>4150</v>
      </c>
      <c r="CE44" s="24">
        <f>IFERROR(VLOOKUP(CA44,시험요청!EV:EZ,5,FALSE),"")</f>
        <v>0</v>
      </c>
    </row>
    <row r="45" spans="1:83" ht="30" customHeight="1">
      <c r="A45" s="29">
        <v>5</v>
      </c>
      <c r="B45" s="481">
        <v>5</v>
      </c>
      <c r="C45" s="481" t="s">
        <v>43</v>
      </c>
      <c r="D45" s="481" t="s">
        <v>3571</v>
      </c>
      <c r="E45" s="491" t="s">
        <v>1498</v>
      </c>
      <c r="F45" s="481" t="s">
        <v>45</v>
      </c>
      <c r="G45" s="481">
        <v>2026010950</v>
      </c>
      <c r="H45" s="482" t="s">
        <v>1518</v>
      </c>
      <c r="I45" s="479">
        <v>2021195</v>
      </c>
      <c r="J45" s="479" t="s">
        <v>1388</v>
      </c>
      <c r="K45" s="479" t="s">
        <v>3221</v>
      </c>
      <c r="L45" s="479">
        <v>10</v>
      </c>
      <c r="M45" s="479" t="s">
        <v>32</v>
      </c>
      <c r="N45" s="479" t="s">
        <v>33</v>
      </c>
      <c r="O45" s="479" t="s">
        <v>57</v>
      </c>
      <c r="P45" s="479" t="s">
        <v>48</v>
      </c>
      <c r="Q45" s="479">
        <v>14</v>
      </c>
      <c r="R45" s="479">
        <v>26</v>
      </c>
      <c r="S45" s="484" t="s">
        <v>3563</v>
      </c>
      <c r="T45" s="492" t="s">
        <v>2588</v>
      </c>
      <c r="U45" s="481" t="s">
        <v>1548</v>
      </c>
      <c r="V45" s="481" t="s">
        <v>75</v>
      </c>
      <c r="W45" s="481" t="s">
        <v>36</v>
      </c>
      <c r="X45" s="481" t="s">
        <v>37</v>
      </c>
      <c r="Y45" s="481" t="s">
        <v>63</v>
      </c>
      <c r="Z45" s="479" t="s">
        <v>3222</v>
      </c>
      <c r="AA45" s="479" t="s">
        <v>55</v>
      </c>
      <c r="AB45" s="481">
        <v>234</v>
      </c>
      <c r="AC45" s="481" t="s">
        <v>40</v>
      </c>
      <c r="AD45" s="481" t="s">
        <v>41</v>
      </c>
      <c r="AE45" s="479" t="s">
        <v>3224</v>
      </c>
      <c r="AF45" s="483" t="s">
        <v>42</v>
      </c>
      <c r="AG45" s="479">
        <v>195</v>
      </c>
      <c r="AH45" s="479">
        <v>834</v>
      </c>
      <c r="AI45" s="479">
        <v>2130</v>
      </c>
      <c r="AJ45" s="479" t="s">
        <v>3226</v>
      </c>
      <c r="AK45" s="479" t="s">
        <v>708</v>
      </c>
      <c r="AL45" s="479" t="s">
        <v>709</v>
      </c>
      <c r="AM45" s="479" t="s">
        <v>3228</v>
      </c>
      <c r="AN45" s="482" t="s">
        <v>843</v>
      </c>
      <c r="AO45" s="479">
        <v>690</v>
      </c>
      <c r="AP45" s="479">
        <v>90</v>
      </c>
      <c r="AQ45" s="479" t="s">
        <v>3230</v>
      </c>
      <c r="AR45" s="479" t="s">
        <v>843</v>
      </c>
      <c r="AS45" s="479" t="s">
        <v>713</v>
      </c>
      <c r="AT45" s="479" t="s">
        <v>57</v>
      </c>
      <c r="AU45" s="479" t="s">
        <v>3231</v>
      </c>
      <c r="AV45" s="479" t="s">
        <v>1218</v>
      </c>
      <c r="AW45" s="479">
        <v>190</v>
      </c>
      <c r="AX45" s="479">
        <v>24</v>
      </c>
      <c r="AY45" s="479" t="s">
        <v>3232</v>
      </c>
      <c r="AZ45" s="479" t="s">
        <v>1218</v>
      </c>
      <c r="BA45" s="479">
        <v>175</v>
      </c>
      <c r="BB45" s="479">
        <v>24</v>
      </c>
      <c r="BC45" s="479" t="s">
        <v>88</v>
      </c>
      <c r="BD45" s="479" t="s">
        <v>57</v>
      </c>
      <c r="BE45" s="479" t="s">
        <v>57</v>
      </c>
      <c r="BF45" s="479" t="s">
        <v>57</v>
      </c>
      <c r="BG45" s="479" t="s">
        <v>57</v>
      </c>
      <c r="BH45" s="479" t="s">
        <v>57</v>
      </c>
      <c r="BI45" s="479" t="s">
        <v>57</v>
      </c>
      <c r="BJ45" s="479" t="s">
        <v>164</v>
      </c>
      <c r="BK45" s="479" t="s">
        <v>331</v>
      </c>
      <c r="BL45" s="479" t="s">
        <v>969</v>
      </c>
      <c r="BM45" s="479"/>
      <c r="BN45" s="479">
        <v>16</v>
      </c>
      <c r="BO45" s="479" t="s">
        <v>3573</v>
      </c>
      <c r="BP45" s="479" t="s">
        <v>3236</v>
      </c>
      <c r="BQ45" s="481" t="s">
        <v>3237</v>
      </c>
      <c r="BR45" s="481" t="s">
        <v>95</v>
      </c>
      <c r="BS45" s="481"/>
      <c r="BT45" s="479" t="s">
        <v>3233</v>
      </c>
      <c r="BU45" s="479" t="s">
        <v>3234</v>
      </c>
      <c r="BV45" s="479" t="s">
        <v>3235</v>
      </c>
      <c r="BW45" s="479">
        <v>1289</v>
      </c>
      <c r="BX45" s="483" t="s">
        <v>3574</v>
      </c>
      <c r="BY45" s="481" t="s">
        <v>3215</v>
      </c>
      <c r="BZ45" s="482" t="s">
        <v>83</v>
      </c>
      <c r="CA45" s="26" t="str">
        <f t="shared" ref="CA45:CA59" si="18">A45&amp;"&amp;"&amp;G45</f>
        <v>5&amp;2026010950</v>
      </c>
      <c r="CB45" s="29" t="str">
        <f t="shared" ref="CB45:CB59" si="19">IFERROR(MID(J45,FIND("R",J45)+1,2),"")</f>
        <v>16</v>
      </c>
      <c r="CC45" s="29" t="s">
        <v>11034</v>
      </c>
      <c r="CE45" s="24">
        <f>IFERROR(VLOOKUP(CA45,시험요청!EV:EZ,5,FALSE),"")</f>
        <v>0</v>
      </c>
    </row>
    <row r="46" spans="1:83" ht="30" customHeight="1">
      <c r="A46" s="29">
        <v>5</v>
      </c>
      <c r="B46" s="481">
        <v>5</v>
      </c>
      <c r="C46" s="481" t="s">
        <v>43</v>
      </c>
      <c r="D46" s="481" t="s">
        <v>3587</v>
      </c>
      <c r="E46" s="491" t="s">
        <v>52</v>
      </c>
      <c r="F46" s="481" t="s">
        <v>45</v>
      </c>
      <c r="G46" s="481">
        <v>2026011674</v>
      </c>
      <c r="H46" s="482" t="s">
        <v>680</v>
      </c>
      <c r="I46" s="479">
        <v>1031795</v>
      </c>
      <c r="J46" s="479" t="s">
        <v>3252</v>
      </c>
      <c r="K46" s="479" t="s">
        <v>3253</v>
      </c>
      <c r="L46" s="479">
        <v>4</v>
      </c>
      <c r="M46" s="479" t="s">
        <v>32</v>
      </c>
      <c r="N46" s="479" t="s">
        <v>33</v>
      </c>
      <c r="O46" s="479" t="s">
        <v>57</v>
      </c>
      <c r="P46" s="479" t="s">
        <v>48</v>
      </c>
      <c r="Q46" s="479">
        <v>3</v>
      </c>
      <c r="R46" s="479">
        <v>30</v>
      </c>
      <c r="S46" s="534" t="s">
        <v>3563</v>
      </c>
      <c r="T46" s="492" t="s">
        <v>4412</v>
      </c>
      <c r="U46" s="481" t="s">
        <v>1018</v>
      </c>
      <c r="V46" s="481" t="s">
        <v>968</v>
      </c>
      <c r="W46" s="481" t="s">
        <v>60</v>
      </c>
      <c r="X46" s="481" t="s">
        <v>37</v>
      </c>
      <c r="Y46" s="481" t="s">
        <v>61</v>
      </c>
      <c r="Z46" s="479" t="s">
        <v>3256</v>
      </c>
      <c r="AA46" s="479" t="s">
        <v>752</v>
      </c>
      <c r="AB46" s="481">
        <v>260</v>
      </c>
      <c r="AC46" s="481" t="s">
        <v>40</v>
      </c>
      <c r="AD46" s="481" t="s">
        <v>41</v>
      </c>
      <c r="AE46" s="479" t="s">
        <v>3257</v>
      </c>
      <c r="AF46" s="479" t="s">
        <v>51</v>
      </c>
      <c r="AG46" s="479">
        <v>115</v>
      </c>
      <c r="AH46" s="479">
        <v>578</v>
      </c>
      <c r="AI46" s="479">
        <v>1980</v>
      </c>
      <c r="AJ46" s="479" t="s">
        <v>3259</v>
      </c>
      <c r="AK46" s="479" t="s">
        <v>104</v>
      </c>
      <c r="AL46" s="479" t="s">
        <v>3201</v>
      </c>
      <c r="AM46" s="479" t="s">
        <v>3260</v>
      </c>
      <c r="AN46" s="479" t="s">
        <v>99</v>
      </c>
      <c r="AO46" s="479">
        <v>600</v>
      </c>
      <c r="AP46" s="479">
        <v>90</v>
      </c>
      <c r="AQ46" s="479" t="s">
        <v>57</v>
      </c>
      <c r="AR46" s="479" t="s">
        <v>57</v>
      </c>
      <c r="AS46" s="479" t="s">
        <v>57</v>
      </c>
      <c r="AT46" s="479" t="s">
        <v>57</v>
      </c>
      <c r="AU46" s="479" t="s">
        <v>3261</v>
      </c>
      <c r="AV46" s="479" t="s">
        <v>621</v>
      </c>
      <c r="AW46" s="479">
        <v>220</v>
      </c>
      <c r="AX46" s="479">
        <v>24</v>
      </c>
      <c r="AY46" s="479" t="s">
        <v>3262</v>
      </c>
      <c r="AZ46" s="479" t="s">
        <v>621</v>
      </c>
      <c r="BA46" s="479">
        <v>210</v>
      </c>
      <c r="BB46" s="479">
        <v>24</v>
      </c>
      <c r="BC46" s="479" t="s">
        <v>682</v>
      </c>
      <c r="BD46" s="479" t="s">
        <v>57</v>
      </c>
      <c r="BE46" s="479" t="s">
        <v>57</v>
      </c>
      <c r="BF46" s="479" t="s">
        <v>57</v>
      </c>
      <c r="BG46" s="479" t="s">
        <v>57</v>
      </c>
      <c r="BH46" s="479" t="s">
        <v>57</v>
      </c>
      <c r="BI46" s="479" t="s">
        <v>57</v>
      </c>
      <c r="BJ46" s="479" t="s">
        <v>900</v>
      </c>
      <c r="BK46" s="479" t="s">
        <v>57</v>
      </c>
      <c r="BL46" s="479" t="s">
        <v>57</v>
      </c>
      <c r="BM46" s="479"/>
      <c r="BN46" s="479">
        <v>19</v>
      </c>
      <c r="BO46" s="479" t="s">
        <v>3589</v>
      </c>
      <c r="BP46" s="479" t="s">
        <v>3263</v>
      </c>
      <c r="BQ46" s="481" t="s">
        <v>722</v>
      </c>
      <c r="BR46" s="481" t="s">
        <v>95</v>
      </c>
      <c r="BS46" s="481"/>
      <c r="BT46" s="479" t="s">
        <v>179</v>
      </c>
      <c r="BU46" s="479" t="s">
        <v>180</v>
      </c>
      <c r="BV46" s="479" t="s">
        <v>802</v>
      </c>
      <c r="BW46" s="479">
        <v>1542</v>
      </c>
      <c r="BX46" s="483" t="s">
        <v>3590</v>
      </c>
      <c r="BY46" s="481" t="s">
        <v>107</v>
      </c>
      <c r="BZ46" s="482" t="s">
        <v>950</v>
      </c>
      <c r="CA46" s="26" t="str">
        <f>A46&amp;"&amp;"&amp;G46</f>
        <v>5&amp;2026011674</v>
      </c>
      <c r="CB46" s="29" t="str">
        <f>IFERROR(MID(J46,FIND("R",J46)+1,2),"")</f>
        <v>19</v>
      </c>
      <c r="CC46" s="29" t="s">
        <v>11034</v>
      </c>
      <c r="CE46" s="24">
        <f>IFERROR(VLOOKUP(CA46,시험요청!EV:EZ,5,FALSE),"")</f>
        <v>0</v>
      </c>
    </row>
    <row r="47" spans="1:83" ht="30" customHeight="1">
      <c r="A47" s="29">
        <v>5</v>
      </c>
      <c r="B47" s="481">
        <v>5</v>
      </c>
      <c r="C47" s="481" t="s">
        <v>43</v>
      </c>
      <c r="D47" s="481" t="s">
        <v>2017</v>
      </c>
      <c r="E47" s="481" t="s">
        <v>30</v>
      </c>
      <c r="F47" s="481" t="s">
        <v>45</v>
      </c>
      <c r="G47" s="481">
        <v>2026011142</v>
      </c>
      <c r="H47" s="482" t="s">
        <v>629</v>
      </c>
      <c r="I47" s="479">
        <v>1038834</v>
      </c>
      <c r="J47" s="479" t="s">
        <v>3295</v>
      </c>
      <c r="K47" s="479" t="s">
        <v>59</v>
      </c>
      <c r="L47" s="479">
        <v>4</v>
      </c>
      <c r="M47" s="479" t="s">
        <v>32</v>
      </c>
      <c r="N47" s="479" t="s">
        <v>33</v>
      </c>
      <c r="O47" s="479" t="s">
        <v>57</v>
      </c>
      <c r="P47" s="479" t="s">
        <v>48</v>
      </c>
      <c r="Q47" s="479">
        <v>0</v>
      </c>
      <c r="R47" s="479">
        <v>12</v>
      </c>
      <c r="S47" s="506" t="s">
        <v>3568</v>
      </c>
      <c r="T47" s="492" t="s">
        <v>3569</v>
      </c>
      <c r="U47" s="481" t="s">
        <v>49</v>
      </c>
      <c r="V47" s="481" t="s">
        <v>2599</v>
      </c>
      <c r="W47" s="481" t="s">
        <v>60</v>
      </c>
      <c r="X47" s="481" t="s">
        <v>37</v>
      </c>
      <c r="Y47" s="481" t="s">
        <v>61</v>
      </c>
      <c r="Z47" s="479" t="s">
        <v>3298</v>
      </c>
      <c r="AA47" s="479" t="s">
        <v>752</v>
      </c>
      <c r="AB47" s="481">
        <v>276</v>
      </c>
      <c r="AC47" s="481" t="s">
        <v>40</v>
      </c>
      <c r="AD47" s="481" t="s">
        <v>41</v>
      </c>
      <c r="AE47" s="479" t="s">
        <v>3300</v>
      </c>
      <c r="AF47" s="479" t="s">
        <v>51</v>
      </c>
      <c r="AG47" s="479">
        <v>125</v>
      </c>
      <c r="AH47" s="479">
        <v>646</v>
      </c>
      <c r="AI47" s="479">
        <v>2090</v>
      </c>
      <c r="AJ47" s="479" t="s">
        <v>1121</v>
      </c>
      <c r="AK47" s="479" t="s">
        <v>797</v>
      </c>
      <c r="AL47" s="479" t="s">
        <v>1122</v>
      </c>
      <c r="AM47" s="479" t="s">
        <v>3302</v>
      </c>
      <c r="AN47" s="479" t="s">
        <v>92</v>
      </c>
      <c r="AO47" s="479">
        <v>560</v>
      </c>
      <c r="AP47" s="479">
        <v>90</v>
      </c>
      <c r="AQ47" s="479" t="s">
        <v>3303</v>
      </c>
      <c r="AR47" s="479" t="s">
        <v>92</v>
      </c>
      <c r="AS47" s="479" t="s">
        <v>878</v>
      </c>
      <c r="AT47" s="479" t="s">
        <v>105</v>
      </c>
      <c r="AU47" s="479" t="s">
        <v>760</v>
      </c>
      <c r="AV47" s="479" t="s">
        <v>86</v>
      </c>
      <c r="AW47" s="479">
        <v>235</v>
      </c>
      <c r="AX47" s="479">
        <v>27</v>
      </c>
      <c r="AY47" s="479" t="s">
        <v>87</v>
      </c>
      <c r="AZ47" s="479" t="s">
        <v>86</v>
      </c>
      <c r="BA47" s="479">
        <v>225</v>
      </c>
      <c r="BB47" s="479">
        <v>27</v>
      </c>
      <c r="BC47" s="482" t="s">
        <v>122</v>
      </c>
      <c r="BD47" s="479" t="s">
        <v>123</v>
      </c>
      <c r="BE47" s="479" t="s">
        <v>57</v>
      </c>
      <c r="BF47" s="479" t="s">
        <v>57</v>
      </c>
      <c r="BG47" s="479" t="s">
        <v>57</v>
      </c>
      <c r="BH47" s="479" t="s">
        <v>57</v>
      </c>
      <c r="BI47" s="479" t="s">
        <v>57</v>
      </c>
      <c r="BJ47" s="479" t="s">
        <v>603</v>
      </c>
      <c r="BK47" s="479" t="s">
        <v>57</v>
      </c>
      <c r="BL47" s="479" t="s">
        <v>57</v>
      </c>
      <c r="BM47" s="479"/>
      <c r="BN47" s="479">
        <v>19</v>
      </c>
      <c r="BO47" s="483" t="s">
        <v>2600</v>
      </c>
      <c r="BP47" s="479" t="s">
        <v>183</v>
      </c>
      <c r="BQ47" s="481" t="s">
        <v>1696</v>
      </c>
      <c r="BR47" s="481" t="s">
        <v>95</v>
      </c>
      <c r="BS47" s="481"/>
      <c r="BT47" s="479" t="s">
        <v>3304</v>
      </c>
      <c r="BU47" s="479" t="s">
        <v>2539</v>
      </c>
      <c r="BV47" s="479" t="s">
        <v>765</v>
      </c>
      <c r="BW47" s="479">
        <v>1546</v>
      </c>
      <c r="BX47" s="482" t="s">
        <v>2603</v>
      </c>
      <c r="BY47" s="481" t="s">
        <v>1136</v>
      </c>
      <c r="BZ47" s="482" t="s">
        <v>83</v>
      </c>
      <c r="CA47" s="26" t="str">
        <f>A47&amp;"&amp;"&amp;G47</f>
        <v>5&amp;2026011142</v>
      </c>
      <c r="CB47" s="29" t="str">
        <f>IFERROR(MID(J47,FIND("R",J47)+1,2),"")</f>
        <v>19</v>
      </c>
      <c r="CC47" s="29" t="s">
        <v>11034</v>
      </c>
      <c r="CE47" s="24">
        <f>IFERROR(VLOOKUP(CA47,시험요청!EV:EZ,5,FALSE),"")</f>
        <v>0</v>
      </c>
    </row>
    <row r="48" spans="1:83" ht="30" customHeight="1">
      <c r="A48" s="29">
        <v>5</v>
      </c>
      <c r="B48" s="486">
        <v>5</v>
      </c>
      <c r="C48" s="486" t="s">
        <v>29</v>
      </c>
      <c r="D48" s="486" t="s">
        <v>952</v>
      </c>
      <c r="E48" s="486" t="s">
        <v>30</v>
      </c>
      <c r="F48" s="488" t="s">
        <v>1501</v>
      </c>
      <c r="G48" s="486">
        <v>2026011566</v>
      </c>
      <c r="H48" s="487" t="s">
        <v>767</v>
      </c>
      <c r="I48" s="490">
        <v>1037804</v>
      </c>
      <c r="J48" s="490" t="s">
        <v>3336</v>
      </c>
      <c r="K48" s="490" t="s">
        <v>785</v>
      </c>
      <c r="L48" s="490">
        <v>4</v>
      </c>
      <c r="M48" s="490" t="s">
        <v>32</v>
      </c>
      <c r="N48" s="490" t="s">
        <v>33</v>
      </c>
      <c r="O48" s="490" t="s">
        <v>57</v>
      </c>
      <c r="P48" s="490" t="s">
        <v>48</v>
      </c>
      <c r="Q48" s="490">
        <v>0</v>
      </c>
      <c r="R48" s="490">
        <v>10</v>
      </c>
      <c r="S48" s="369" t="s">
        <v>3568</v>
      </c>
      <c r="T48" s="493" t="s">
        <v>1702</v>
      </c>
      <c r="U48" s="486" t="s">
        <v>35</v>
      </c>
      <c r="V48" s="486" t="s">
        <v>935</v>
      </c>
      <c r="W48" s="486" t="s">
        <v>60</v>
      </c>
      <c r="X48" s="486" t="s">
        <v>37</v>
      </c>
      <c r="Y48" s="486" t="s">
        <v>61</v>
      </c>
      <c r="Z48" s="490" t="s">
        <v>3337</v>
      </c>
      <c r="AA48" s="355" t="s">
        <v>42</v>
      </c>
      <c r="AB48" s="486">
        <v>252</v>
      </c>
      <c r="AC48" s="486" t="s">
        <v>40</v>
      </c>
      <c r="AD48" s="486" t="s">
        <v>41</v>
      </c>
      <c r="AE48" s="490" t="s">
        <v>3338</v>
      </c>
      <c r="AF48" s="355" t="s">
        <v>42</v>
      </c>
      <c r="AG48" s="490">
        <v>120</v>
      </c>
      <c r="AH48" s="490">
        <v>612</v>
      </c>
      <c r="AI48" s="490">
        <v>2135</v>
      </c>
      <c r="AJ48" s="490" t="s">
        <v>1824</v>
      </c>
      <c r="AK48" s="490" t="s">
        <v>661</v>
      </c>
      <c r="AL48" s="490" t="s">
        <v>1825</v>
      </c>
      <c r="AM48" s="490" t="s">
        <v>3339</v>
      </c>
      <c r="AN48" s="490" t="s">
        <v>92</v>
      </c>
      <c r="AO48" s="490">
        <v>530</v>
      </c>
      <c r="AP48" s="490">
        <v>90</v>
      </c>
      <c r="AQ48" s="490" t="s">
        <v>3340</v>
      </c>
      <c r="AR48" s="490" t="s">
        <v>92</v>
      </c>
      <c r="AS48" s="490" t="s">
        <v>797</v>
      </c>
      <c r="AT48" s="490" t="s">
        <v>105</v>
      </c>
      <c r="AU48" s="490" t="s">
        <v>3341</v>
      </c>
      <c r="AV48" s="490" t="s">
        <v>86</v>
      </c>
      <c r="AW48" s="490">
        <v>220</v>
      </c>
      <c r="AX48" s="490">
        <v>27</v>
      </c>
      <c r="AY48" s="490" t="s">
        <v>1654</v>
      </c>
      <c r="AZ48" s="490" t="s">
        <v>86</v>
      </c>
      <c r="BA48" s="490">
        <v>210</v>
      </c>
      <c r="BB48" s="490">
        <v>27</v>
      </c>
      <c r="BC48" s="490" t="s">
        <v>88</v>
      </c>
      <c r="BD48" s="490" t="s">
        <v>57</v>
      </c>
      <c r="BE48" s="490" t="s">
        <v>57</v>
      </c>
      <c r="BF48" s="490" t="s">
        <v>57</v>
      </c>
      <c r="BG48" s="490" t="s">
        <v>57</v>
      </c>
      <c r="BH48" s="490" t="s">
        <v>57</v>
      </c>
      <c r="BI48" s="490" t="s">
        <v>57</v>
      </c>
      <c r="BJ48" s="490" t="s">
        <v>603</v>
      </c>
      <c r="BK48" s="490" t="s">
        <v>57</v>
      </c>
      <c r="BL48" s="490" t="s">
        <v>57</v>
      </c>
      <c r="BM48" s="490"/>
      <c r="BN48" s="490">
        <v>20</v>
      </c>
      <c r="BO48" s="355" t="s">
        <v>3707</v>
      </c>
      <c r="BP48" s="490" t="s">
        <v>187</v>
      </c>
      <c r="BQ48" s="486" t="s">
        <v>1677</v>
      </c>
      <c r="BR48" s="486" t="s">
        <v>95</v>
      </c>
      <c r="BS48" s="486"/>
      <c r="BT48" s="490" t="s">
        <v>3342</v>
      </c>
      <c r="BU48" s="490" t="s">
        <v>2337</v>
      </c>
      <c r="BV48" s="490" t="s">
        <v>765</v>
      </c>
      <c r="BW48" s="490">
        <v>1626</v>
      </c>
      <c r="BX48" s="486"/>
      <c r="BY48" s="486"/>
      <c r="BZ48" s="487" t="s">
        <v>2550</v>
      </c>
      <c r="CA48" s="26" t="str">
        <f t="shared" si="18"/>
        <v>5&amp;2026011566</v>
      </c>
      <c r="CB48" s="29" t="str">
        <f t="shared" si="19"/>
        <v>20</v>
      </c>
      <c r="CC48" s="29" t="s">
        <v>11034</v>
      </c>
      <c r="CE48" s="24">
        <f>IFERROR(VLOOKUP(CA48,시험요청!EV:EZ,5,FALSE),"")</f>
        <v>0</v>
      </c>
    </row>
    <row r="49" spans="1:83" ht="30" customHeight="1">
      <c r="A49" s="29">
        <v>5</v>
      </c>
      <c r="B49" s="481">
        <v>5</v>
      </c>
      <c r="C49" s="481" t="s">
        <v>43</v>
      </c>
      <c r="D49" s="481" t="s">
        <v>965</v>
      </c>
      <c r="E49" s="491" t="s">
        <v>1498</v>
      </c>
      <c r="F49" s="481" t="s">
        <v>45</v>
      </c>
      <c r="G49" s="481">
        <v>2025120585</v>
      </c>
      <c r="H49" s="482" t="s">
        <v>629</v>
      </c>
      <c r="I49" s="479">
        <v>1037787</v>
      </c>
      <c r="J49" s="479" t="s">
        <v>3192</v>
      </c>
      <c r="K49" s="479" t="s">
        <v>785</v>
      </c>
      <c r="L49" s="479">
        <v>4</v>
      </c>
      <c r="M49" s="479" t="s">
        <v>32</v>
      </c>
      <c r="N49" s="479" t="s">
        <v>33</v>
      </c>
      <c r="O49" s="479" t="s">
        <v>57</v>
      </c>
      <c r="P49" s="479" t="s">
        <v>48</v>
      </c>
      <c r="Q49" s="479">
        <v>2</v>
      </c>
      <c r="R49" s="479">
        <v>14</v>
      </c>
      <c r="S49" s="348" t="s">
        <v>3588</v>
      </c>
      <c r="T49" s="492" t="s">
        <v>1799</v>
      </c>
      <c r="U49" s="481" t="s">
        <v>49</v>
      </c>
      <c r="V49" s="481" t="s">
        <v>935</v>
      </c>
      <c r="W49" s="481" t="s">
        <v>60</v>
      </c>
      <c r="X49" s="481" t="s">
        <v>37</v>
      </c>
      <c r="Y49" s="481" t="s">
        <v>61</v>
      </c>
      <c r="Z49" s="479" t="s">
        <v>3196</v>
      </c>
      <c r="AA49" s="483" t="s">
        <v>42</v>
      </c>
      <c r="AB49" s="481">
        <v>228</v>
      </c>
      <c r="AC49" s="481" t="s">
        <v>40</v>
      </c>
      <c r="AD49" s="481" t="s">
        <v>41</v>
      </c>
      <c r="AE49" s="479" t="s">
        <v>3198</v>
      </c>
      <c r="AF49" s="479" t="s">
        <v>51</v>
      </c>
      <c r="AG49" s="479">
        <v>130</v>
      </c>
      <c r="AH49" s="479">
        <v>612</v>
      </c>
      <c r="AI49" s="479">
        <v>2035</v>
      </c>
      <c r="AJ49" s="479" t="s">
        <v>3200</v>
      </c>
      <c r="AK49" s="479" t="s">
        <v>104</v>
      </c>
      <c r="AL49" s="479" t="s">
        <v>3201</v>
      </c>
      <c r="AM49" s="479" t="s">
        <v>3202</v>
      </c>
      <c r="AN49" s="479" t="s">
        <v>78</v>
      </c>
      <c r="AO49" s="479">
        <v>510</v>
      </c>
      <c r="AP49" s="479">
        <v>90</v>
      </c>
      <c r="AQ49" s="479" t="s">
        <v>57</v>
      </c>
      <c r="AR49" s="479" t="s">
        <v>57</v>
      </c>
      <c r="AS49" s="479" t="s">
        <v>57</v>
      </c>
      <c r="AT49" s="479" t="s">
        <v>57</v>
      </c>
      <c r="AU49" s="479" t="s">
        <v>3203</v>
      </c>
      <c r="AV49" s="479" t="s">
        <v>79</v>
      </c>
      <c r="AW49" s="479">
        <v>190</v>
      </c>
      <c r="AX49" s="479">
        <v>27</v>
      </c>
      <c r="AY49" s="479" t="s">
        <v>3204</v>
      </c>
      <c r="AZ49" s="479" t="s">
        <v>79</v>
      </c>
      <c r="BA49" s="479">
        <v>180</v>
      </c>
      <c r="BB49" s="479">
        <v>27</v>
      </c>
      <c r="BC49" s="479" t="s">
        <v>88</v>
      </c>
      <c r="BD49" s="479" t="s">
        <v>57</v>
      </c>
      <c r="BE49" s="479" t="s">
        <v>57</v>
      </c>
      <c r="BF49" s="479" t="s">
        <v>57</v>
      </c>
      <c r="BG49" s="479" t="s">
        <v>57</v>
      </c>
      <c r="BH49" s="479" t="s">
        <v>57</v>
      </c>
      <c r="BI49" s="479" t="s">
        <v>57</v>
      </c>
      <c r="BJ49" s="479" t="s">
        <v>164</v>
      </c>
      <c r="BK49" s="479" t="s">
        <v>57</v>
      </c>
      <c r="BL49" s="479" t="s">
        <v>57</v>
      </c>
      <c r="BM49" s="479"/>
      <c r="BN49" s="479">
        <v>19</v>
      </c>
      <c r="BO49" s="483" t="s">
        <v>3567</v>
      </c>
      <c r="BP49" s="479" t="s">
        <v>3205</v>
      </c>
      <c r="BQ49" s="481" t="s">
        <v>3206</v>
      </c>
      <c r="BR49" s="481" t="s">
        <v>95</v>
      </c>
      <c r="BS49" s="481"/>
      <c r="BT49" s="479" t="s">
        <v>1155</v>
      </c>
      <c r="BU49" s="479" t="s">
        <v>180</v>
      </c>
      <c r="BV49" s="479" t="s">
        <v>765</v>
      </c>
      <c r="BW49" s="479">
        <v>1542</v>
      </c>
      <c r="BX49" s="481"/>
      <c r="BY49" s="481" t="s">
        <v>1861</v>
      </c>
      <c r="BZ49" s="482" t="s">
        <v>168</v>
      </c>
      <c r="CA49" s="26" t="str">
        <f>A49&amp;"&amp;"&amp;G49</f>
        <v>5&amp;2025120585</v>
      </c>
      <c r="CB49" s="29" t="str">
        <f>IFERROR(MID(J49,FIND("R",J49)+1,2),"")</f>
        <v>19</v>
      </c>
      <c r="CC49" s="29" t="s">
        <v>4167</v>
      </c>
      <c r="CE49" s="24">
        <f>IFERROR(VLOOKUP(CA49,시험요청!EV:EZ,5,FALSE),"")</f>
        <v>0</v>
      </c>
    </row>
    <row r="50" spans="1:83" ht="30" customHeight="1">
      <c r="A50" s="29">
        <v>5</v>
      </c>
      <c r="B50" s="481">
        <v>5</v>
      </c>
      <c r="C50" s="481" t="s">
        <v>43</v>
      </c>
      <c r="D50" s="481" t="s">
        <v>2606</v>
      </c>
      <c r="E50" s="482" t="s">
        <v>52</v>
      </c>
      <c r="F50" s="481" t="s">
        <v>45</v>
      </c>
      <c r="G50" s="481">
        <v>2025100847</v>
      </c>
      <c r="H50" s="482" t="s">
        <v>1506</v>
      </c>
      <c r="I50" s="479">
        <v>1035083</v>
      </c>
      <c r="J50" s="479" t="s">
        <v>2434</v>
      </c>
      <c r="K50" s="479" t="s">
        <v>2435</v>
      </c>
      <c r="L50" s="479">
        <v>4</v>
      </c>
      <c r="M50" s="479" t="s">
        <v>32</v>
      </c>
      <c r="N50" s="479" t="s">
        <v>33</v>
      </c>
      <c r="O50" s="479" t="s">
        <v>57</v>
      </c>
      <c r="P50" s="479" t="s">
        <v>48</v>
      </c>
      <c r="Q50" s="479">
        <v>2</v>
      </c>
      <c r="R50" s="479">
        <v>12</v>
      </c>
      <c r="S50" s="348" t="s">
        <v>3588</v>
      </c>
      <c r="T50" s="492" t="s">
        <v>1490</v>
      </c>
      <c r="U50" s="481" t="s">
        <v>2381</v>
      </c>
      <c r="V50" s="481" t="s">
        <v>2520</v>
      </c>
      <c r="W50" s="481" t="s">
        <v>60</v>
      </c>
      <c r="X50" s="481" t="s">
        <v>37</v>
      </c>
      <c r="Y50" s="481" t="s">
        <v>61</v>
      </c>
      <c r="Z50" s="479" t="s">
        <v>2439</v>
      </c>
      <c r="AA50" s="479" t="s">
        <v>752</v>
      </c>
      <c r="AB50" s="481">
        <v>258</v>
      </c>
      <c r="AC50" s="481" t="s">
        <v>40</v>
      </c>
      <c r="AD50" s="481" t="s">
        <v>41</v>
      </c>
      <c r="AE50" s="479" t="s">
        <v>2440</v>
      </c>
      <c r="AF50" s="483" t="s">
        <v>42</v>
      </c>
      <c r="AG50" s="479">
        <v>155</v>
      </c>
      <c r="AH50" s="479">
        <v>710</v>
      </c>
      <c r="AI50" s="479">
        <v>2220</v>
      </c>
      <c r="AJ50" s="479" t="s">
        <v>758</v>
      </c>
      <c r="AK50" s="479" t="s">
        <v>167</v>
      </c>
      <c r="AL50" s="479" t="s">
        <v>166</v>
      </c>
      <c r="AM50" s="479" t="s">
        <v>2419</v>
      </c>
      <c r="AN50" s="482" t="s">
        <v>843</v>
      </c>
      <c r="AO50" s="479">
        <v>580</v>
      </c>
      <c r="AP50" s="479">
        <v>90</v>
      </c>
      <c r="AQ50" s="479" t="s">
        <v>57</v>
      </c>
      <c r="AR50" s="479" t="s">
        <v>57</v>
      </c>
      <c r="AS50" s="479" t="s">
        <v>57</v>
      </c>
      <c r="AT50" s="479" t="s">
        <v>57</v>
      </c>
      <c r="AU50" s="479" t="s">
        <v>2441</v>
      </c>
      <c r="AV50" s="479" t="s">
        <v>79</v>
      </c>
      <c r="AW50" s="479">
        <v>215</v>
      </c>
      <c r="AX50" s="479">
        <v>27</v>
      </c>
      <c r="AY50" s="479" t="s">
        <v>2442</v>
      </c>
      <c r="AZ50" s="479" t="s">
        <v>79</v>
      </c>
      <c r="BA50" s="479">
        <v>205</v>
      </c>
      <c r="BB50" s="479">
        <v>27</v>
      </c>
      <c r="BC50" s="479" t="s">
        <v>88</v>
      </c>
      <c r="BD50" s="479" t="s">
        <v>57</v>
      </c>
      <c r="BE50" s="479" t="s">
        <v>57</v>
      </c>
      <c r="BF50" s="479" t="s">
        <v>57</v>
      </c>
      <c r="BG50" s="479" t="s">
        <v>57</v>
      </c>
      <c r="BH50" s="479" t="s">
        <v>57</v>
      </c>
      <c r="BI50" s="479" t="s">
        <v>57</v>
      </c>
      <c r="BJ50" s="479" t="s">
        <v>164</v>
      </c>
      <c r="BK50" s="479" t="s">
        <v>57</v>
      </c>
      <c r="BL50" s="479" t="s">
        <v>969</v>
      </c>
      <c r="BM50" s="479"/>
      <c r="BN50" s="479">
        <v>20</v>
      </c>
      <c r="BO50" s="479" t="s">
        <v>3570</v>
      </c>
      <c r="BP50" s="479" t="s">
        <v>187</v>
      </c>
      <c r="BQ50" s="481" t="s">
        <v>2446</v>
      </c>
      <c r="BR50" s="481" t="s">
        <v>939</v>
      </c>
      <c r="BS50" s="481"/>
      <c r="BT50" s="479" t="s">
        <v>2443</v>
      </c>
      <c r="BU50" s="479" t="s">
        <v>2444</v>
      </c>
      <c r="BV50" s="479" t="s">
        <v>2445</v>
      </c>
      <c r="BW50" s="479">
        <v>1622</v>
      </c>
      <c r="BX50" s="481"/>
      <c r="BY50" s="481" t="s">
        <v>107</v>
      </c>
      <c r="BZ50" s="482" t="s">
        <v>168</v>
      </c>
      <c r="CA50" s="26" t="str">
        <f t="shared" si="18"/>
        <v>5&amp;2025100847</v>
      </c>
      <c r="CB50" s="29" t="str">
        <f t="shared" si="19"/>
        <v>20</v>
      </c>
      <c r="CC50" s="29" t="s">
        <v>11034</v>
      </c>
      <c r="CE50" s="24">
        <f>IFERROR(VLOOKUP(CA50,시험요청!EV:EZ,5,FALSE),"")</f>
        <v>0</v>
      </c>
    </row>
    <row r="51" spans="1:83" ht="30" customHeight="1">
      <c r="A51" s="29">
        <v>5</v>
      </c>
      <c r="B51" s="1549">
        <v>5</v>
      </c>
      <c r="C51" s="1549" t="s">
        <v>29</v>
      </c>
      <c r="D51" s="1549" t="s">
        <v>3575</v>
      </c>
      <c r="E51" s="1557" t="s">
        <v>30</v>
      </c>
      <c r="F51" s="1551" t="s">
        <v>1501</v>
      </c>
      <c r="G51" s="1549">
        <v>2026011474</v>
      </c>
      <c r="H51" s="1557" t="s">
        <v>629</v>
      </c>
      <c r="I51" s="1553">
        <v>1035133</v>
      </c>
      <c r="J51" s="1553" t="s">
        <v>3576</v>
      </c>
      <c r="K51" s="1553" t="s">
        <v>602</v>
      </c>
      <c r="L51" s="1553">
        <v>4</v>
      </c>
      <c r="M51" s="1553" t="s">
        <v>32</v>
      </c>
      <c r="N51" s="1553" t="s">
        <v>33</v>
      </c>
      <c r="O51" s="1553" t="s">
        <v>57</v>
      </c>
      <c r="P51" s="1553" t="s">
        <v>48</v>
      </c>
      <c r="Q51" s="490">
        <v>8</v>
      </c>
      <c r="R51" s="490">
        <v>16</v>
      </c>
      <c r="S51" s="1587" t="s">
        <v>3588</v>
      </c>
      <c r="T51" s="1552" t="s">
        <v>1702</v>
      </c>
      <c r="U51" s="1549" t="s">
        <v>3358</v>
      </c>
      <c r="V51" s="1549" t="s">
        <v>956</v>
      </c>
      <c r="W51" s="1549" t="s">
        <v>50</v>
      </c>
      <c r="X51" s="1549" t="s">
        <v>37</v>
      </c>
      <c r="Y51" s="1549" t="s">
        <v>38</v>
      </c>
      <c r="Z51" s="1553" t="s">
        <v>3577</v>
      </c>
      <c r="AA51" s="1553" t="s">
        <v>55</v>
      </c>
      <c r="AB51" s="486">
        <v>258</v>
      </c>
      <c r="AC51" s="1549" t="s">
        <v>40</v>
      </c>
      <c r="AD51" s="1549" t="s">
        <v>41</v>
      </c>
      <c r="AE51" s="1553" t="s">
        <v>3578</v>
      </c>
      <c r="AF51" s="1553" t="s">
        <v>51</v>
      </c>
      <c r="AG51" s="490">
        <v>105</v>
      </c>
      <c r="AH51" s="490">
        <v>548</v>
      </c>
      <c r="AI51" s="490">
        <v>2060</v>
      </c>
      <c r="AJ51" s="490" t="s">
        <v>3319</v>
      </c>
      <c r="AK51" s="490" t="s">
        <v>111</v>
      </c>
      <c r="AL51" s="490" t="s">
        <v>2505</v>
      </c>
      <c r="AM51" s="490" t="s">
        <v>3579</v>
      </c>
      <c r="AN51" s="490" t="s">
        <v>99</v>
      </c>
      <c r="AO51" s="490">
        <v>580</v>
      </c>
      <c r="AP51" s="490">
        <v>90</v>
      </c>
      <c r="AQ51" s="490" t="s">
        <v>57</v>
      </c>
      <c r="AR51" s="490" t="s">
        <v>57</v>
      </c>
      <c r="AS51" s="490" t="s">
        <v>57</v>
      </c>
      <c r="AT51" s="490" t="s">
        <v>57</v>
      </c>
      <c r="AU51" s="490" t="s">
        <v>3321</v>
      </c>
      <c r="AV51" s="490" t="s">
        <v>621</v>
      </c>
      <c r="AW51" s="490">
        <v>225</v>
      </c>
      <c r="AX51" s="490">
        <v>30</v>
      </c>
      <c r="AY51" s="490" t="s">
        <v>3322</v>
      </c>
      <c r="AZ51" s="490" t="s">
        <v>621</v>
      </c>
      <c r="BA51" s="490">
        <v>215</v>
      </c>
      <c r="BB51" s="490">
        <v>30</v>
      </c>
      <c r="BC51" s="487" t="s">
        <v>122</v>
      </c>
      <c r="BD51" s="490" t="s">
        <v>123</v>
      </c>
      <c r="BE51" s="490" t="s">
        <v>57</v>
      </c>
      <c r="BF51" s="490" t="s">
        <v>57</v>
      </c>
      <c r="BG51" s="490" t="s">
        <v>57</v>
      </c>
      <c r="BH51" s="490" t="s">
        <v>57</v>
      </c>
      <c r="BI51" s="490" t="s">
        <v>57</v>
      </c>
      <c r="BJ51" s="490" t="s">
        <v>900</v>
      </c>
      <c r="BK51" s="490" t="s">
        <v>57</v>
      </c>
      <c r="BL51" s="490" t="s">
        <v>57</v>
      </c>
      <c r="BM51" s="490"/>
      <c r="BN51" s="490">
        <v>20</v>
      </c>
      <c r="BO51" s="1553" t="s">
        <v>3580</v>
      </c>
      <c r="BP51" s="1553" t="s">
        <v>2601</v>
      </c>
      <c r="BQ51" s="1549" t="s">
        <v>1655</v>
      </c>
      <c r="BR51" s="1549" t="s">
        <v>95</v>
      </c>
      <c r="BS51" s="1549"/>
      <c r="BT51" s="490" t="s">
        <v>3581</v>
      </c>
      <c r="BU51" s="490" t="s">
        <v>101</v>
      </c>
      <c r="BV51" s="490" t="s">
        <v>627</v>
      </c>
      <c r="BW51" s="490">
        <v>1622</v>
      </c>
      <c r="BX51" s="1557" t="s">
        <v>3582</v>
      </c>
      <c r="BY51" s="486" t="s">
        <v>107</v>
      </c>
      <c r="BZ51" s="1557" t="s">
        <v>168</v>
      </c>
      <c r="CA51" s="26" t="str">
        <f t="shared" si="18"/>
        <v>5&amp;2026011474</v>
      </c>
      <c r="CB51" s="29" t="str">
        <f t="shared" si="19"/>
        <v>20</v>
      </c>
      <c r="CC51" s="29" t="s">
        <v>11034</v>
      </c>
      <c r="CE51" s="24">
        <f>IFERROR(VLOOKUP(CA51,시험요청!EV:EZ,5,FALSE),"")</f>
        <v>0</v>
      </c>
    </row>
    <row r="52" spans="1:83" ht="30" customHeight="1">
      <c r="A52" s="29">
        <v>5</v>
      </c>
      <c r="B52" s="1471"/>
      <c r="C52" s="1471"/>
      <c r="D52" s="1471"/>
      <c r="E52" s="1471"/>
      <c r="F52" s="1471"/>
      <c r="G52" s="1471"/>
      <c r="H52" s="1471"/>
      <c r="I52" s="1471"/>
      <c r="J52" s="1482"/>
      <c r="K52" s="1471"/>
      <c r="L52" s="1471"/>
      <c r="M52" s="1471"/>
      <c r="N52" s="1471"/>
      <c r="O52" s="1471"/>
      <c r="P52" s="1471"/>
      <c r="Q52" s="490">
        <v>9</v>
      </c>
      <c r="R52" s="490">
        <v>16</v>
      </c>
      <c r="S52" s="1588"/>
      <c r="T52" s="1471"/>
      <c r="U52" s="1471"/>
      <c r="V52" s="1471"/>
      <c r="W52" s="1471"/>
      <c r="X52" s="1471"/>
      <c r="Y52" s="1471"/>
      <c r="Z52" s="1478"/>
      <c r="AA52" s="1471"/>
      <c r="AB52" s="486">
        <v>258</v>
      </c>
      <c r="AC52" s="1471"/>
      <c r="AD52" s="1471"/>
      <c r="AE52" s="1478"/>
      <c r="AF52" s="1471"/>
      <c r="AG52" s="490">
        <v>105</v>
      </c>
      <c r="AH52" s="490">
        <v>548</v>
      </c>
      <c r="AI52" s="490">
        <v>2060</v>
      </c>
      <c r="AJ52" s="490" t="s">
        <v>3319</v>
      </c>
      <c r="AK52" s="490" t="s">
        <v>111</v>
      </c>
      <c r="AL52" s="490" t="s">
        <v>2505</v>
      </c>
      <c r="AM52" s="490" t="s">
        <v>3579</v>
      </c>
      <c r="AN52" s="490" t="s">
        <v>99</v>
      </c>
      <c r="AO52" s="490">
        <v>580</v>
      </c>
      <c r="AP52" s="490">
        <v>90</v>
      </c>
      <c r="AQ52" s="490" t="s">
        <v>57</v>
      </c>
      <c r="AR52" s="490" t="s">
        <v>57</v>
      </c>
      <c r="AS52" s="490" t="s">
        <v>57</v>
      </c>
      <c r="AT52" s="490" t="s">
        <v>57</v>
      </c>
      <c r="AU52" s="490" t="s">
        <v>3321</v>
      </c>
      <c r="AV52" s="490" t="s">
        <v>621</v>
      </c>
      <c r="AW52" s="490">
        <v>225</v>
      </c>
      <c r="AX52" s="490">
        <v>30</v>
      </c>
      <c r="AY52" s="490" t="s">
        <v>3322</v>
      </c>
      <c r="AZ52" s="490" t="s">
        <v>621</v>
      </c>
      <c r="BA52" s="490">
        <v>215</v>
      </c>
      <c r="BB52" s="490">
        <v>30</v>
      </c>
      <c r="BC52" s="487" t="s">
        <v>122</v>
      </c>
      <c r="BD52" s="490" t="s">
        <v>123</v>
      </c>
      <c r="BE52" s="490" t="s">
        <v>57</v>
      </c>
      <c r="BF52" s="490" t="s">
        <v>57</v>
      </c>
      <c r="BG52" s="490" t="s">
        <v>57</v>
      </c>
      <c r="BH52" s="490" t="s">
        <v>57</v>
      </c>
      <c r="BI52" s="490" t="s">
        <v>57</v>
      </c>
      <c r="BJ52" s="490" t="s">
        <v>900</v>
      </c>
      <c r="BK52" s="490" t="s">
        <v>57</v>
      </c>
      <c r="BL52" s="490" t="s">
        <v>57</v>
      </c>
      <c r="BM52" s="490"/>
      <c r="BN52" s="490">
        <v>20</v>
      </c>
      <c r="BO52" s="1471"/>
      <c r="BP52" s="1471"/>
      <c r="BQ52" s="1471"/>
      <c r="BR52" s="1471"/>
      <c r="BS52" s="1471"/>
      <c r="BT52" s="490" t="s">
        <v>3583</v>
      </c>
      <c r="BU52" s="490" t="s">
        <v>101</v>
      </c>
      <c r="BV52" s="490" t="s">
        <v>3584</v>
      </c>
      <c r="BW52" s="490">
        <v>1622</v>
      </c>
      <c r="BX52" s="1471"/>
      <c r="BY52" s="486" t="s">
        <v>107</v>
      </c>
      <c r="BZ52" s="1471"/>
      <c r="CA52" s="26" t="str">
        <f t="shared" si="18"/>
        <v>5&amp;</v>
      </c>
      <c r="CB52" s="29" t="str">
        <f t="shared" si="19"/>
        <v/>
      </c>
      <c r="CC52" s="29" t="s">
        <v>11034</v>
      </c>
      <c r="CE52" s="24" t="str">
        <f>IFERROR(VLOOKUP(CA52,시험요청!EV:EZ,5,FALSE),"")</f>
        <v/>
      </c>
    </row>
    <row r="53" spans="1:83" ht="30" customHeight="1">
      <c r="A53" s="29">
        <v>5</v>
      </c>
      <c r="B53" s="1472"/>
      <c r="C53" s="1472"/>
      <c r="D53" s="1472"/>
      <c r="E53" s="1472"/>
      <c r="F53" s="1472"/>
      <c r="G53" s="1472"/>
      <c r="H53" s="1472"/>
      <c r="I53" s="1472"/>
      <c r="J53" s="1483"/>
      <c r="K53" s="1472"/>
      <c r="L53" s="1472"/>
      <c r="M53" s="1472"/>
      <c r="N53" s="1472"/>
      <c r="O53" s="1472"/>
      <c r="P53" s="1472"/>
      <c r="Q53" s="490">
        <v>10</v>
      </c>
      <c r="R53" s="490">
        <v>16</v>
      </c>
      <c r="S53" s="1589"/>
      <c r="T53" s="1472"/>
      <c r="U53" s="1472"/>
      <c r="V53" s="1477"/>
      <c r="W53" s="1477"/>
      <c r="X53" s="1477"/>
      <c r="Y53" s="1477"/>
      <c r="Z53" s="1479"/>
      <c r="AA53" s="1477"/>
      <c r="AB53" s="486">
        <v>258</v>
      </c>
      <c r="AC53" s="1477"/>
      <c r="AD53" s="1477"/>
      <c r="AE53" s="1479"/>
      <c r="AF53" s="1477"/>
      <c r="AG53" s="490">
        <v>105</v>
      </c>
      <c r="AH53" s="490">
        <v>548</v>
      </c>
      <c r="AI53" s="490">
        <v>2060</v>
      </c>
      <c r="AJ53" s="490" t="s">
        <v>3319</v>
      </c>
      <c r="AK53" s="490" t="s">
        <v>111</v>
      </c>
      <c r="AL53" s="490" t="s">
        <v>2505</v>
      </c>
      <c r="AM53" s="490" t="s">
        <v>3579</v>
      </c>
      <c r="AN53" s="490" t="s">
        <v>99</v>
      </c>
      <c r="AO53" s="490">
        <v>580</v>
      </c>
      <c r="AP53" s="490">
        <v>90</v>
      </c>
      <c r="AQ53" s="490" t="s">
        <v>57</v>
      </c>
      <c r="AR53" s="490" t="s">
        <v>57</v>
      </c>
      <c r="AS53" s="490" t="s">
        <v>57</v>
      </c>
      <c r="AT53" s="490" t="s">
        <v>57</v>
      </c>
      <c r="AU53" s="490" t="s">
        <v>3321</v>
      </c>
      <c r="AV53" s="490" t="s">
        <v>621</v>
      </c>
      <c r="AW53" s="490">
        <v>225</v>
      </c>
      <c r="AX53" s="490">
        <v>30</v>
      </c>
      <c r="AY53" s="490" t="s">
        <v>3322</v>
      </c>
      <c r="AZ53" s="490" t="s">
        <v>621</v>
      </c>
      <c r="BA53" s="490">
        <v>215</v>
      </c>
      <c r="BB53" s="490">
        <v>30</v>
      </c>
      <c r="BC53" s="487" t="s">
        <v>122</v>
      </c>
      <c r="BD53" s="490" t="s">
        <v>123</v>
      </c>
      <c r="BE53" s="490" t="s">
        <v>57</v>
      </c>
      <c r="BF53" s="490" t="s">
        <v>57</v>
      </c>
      <c r="BG53" s="490" t="s">
        <v>57</v>
      </c>
      <c r="BH53" s="490" t="s">
        <v>57</v>
      </c>
      <c r="BI53" s="490" t="s">
        <v>57</v>
      </c>
      <c r="BJ53" s="490" t="s">
        <v>900</v>
      </c>
      <c r="BK53" s="490" t="s">
        <v>57</v>
      </c>
      <c r="BL53" s="490" t="s">
        <v>57</v>
      </c>
      <c r="BM53" s="490"/>
      <c r="BN53" s="490">
        <v>20</v>
      </c>
      <c r="BO53" s="1472"/>
      <c r="BP53" s="1472"/>
      <c r="BQ53" s="1472"/>
      <c r="BR53" s="1472"/>
      <c r="BS53" s="1472"/>
      <c r="BT53" s="490" t="s">
        <v>3585</v>
      </c>
      <c r="BU53" s="490" t="s">
        <v>101</v>
      </c>
      <c r="BV53" s="490" t="s">
        <v>3586</v>
      </c>
      <c r="BW53" s="490">
        <v>1622</v>
      </c>
      <c r="BX53" s="1472"/>
      <c r="BY53" s="486" t="s">
        <v>107</v>
      </c>
      <c r="BZ53" s="1472"/>
      <c r="CA53" s="26" t="str">
        <f t="shared" si="18"/>
        <v>5&amp;</v>
      </c>
      <c r="CB53" s="29" t="str">
        <f t="shared" si="19"/>
        <v/>
      </c>
      <c r="CC53" s="29" t="s">
        <v>11034</v>
      </c>
      <c r="CE53" s="24" t="str">
        <f>IFERROR(VLOOKUP(CA53,시험요청!EV:EZ,5,FALSE),"")</f>
        <v/>
      </c>
    </row>
    <row r="54" spans="1:83" ht="30" customHeight="1">
      <c r="A54" s="29">
        <v>5</v>
      </c>
      <c r="B54" s="481">
        <v>5</v>
      </c>
      <c r="C54" s="481" t="s">
        <v>43</v>
      </c>
      <c r="D54" s="481" t="s">
        <v>3561</v>
      </c>
      <c r="E54" s="481" t="s">
        <v>52</v>
      </c>
      <c r="F54" s="481" t="s">
        <v>45</v>
      </c>
      <c r="G54" s="481">
        <v>2026011839</v>
      </c>
      <c r="H54" s="482" t="s">
        <v>629</v>
      </c>
      <c r="I54" s="479">
        <v>1038547</v>
      </c>
      <c r="J54" s="479" t="s">
        <v>3562</v>
      </c>
      <c r="K54" s="479" t="s">
        <v>3277</v>
      </c>
      <c r="L54" s="479">
        <v>4</v>
      </c>
      <c r="M54" s="479" t="s">
        <v>32</v>
      </c>
      <c r="N54" s="479" t="s">
        <v>33</v>
      </c>
      <c r="O54" s="479" t="s">
        <v>57</v>
      </c>
      <c r="P54" s="479" t="s">
        <v>34</v>
      </c>
      <c r="Q54" s="479">
        <v>0</v>
      </c>
      <c r="R54" s="479">
        <v>14</v>
      </c>
      <c r="S54" s="349" t="s">
        <v>3591</v>
      </c>
      <c r="T54" s="492" t="s">
        <v>3687</v>
      </c>
      <c r="U54" s="481" t="s">
        <v>49</v>
      </c>
      <c r="V54" s="481" t="s">
        <v>3564</v>
      </c>
      <c r="W54" s="481" t="s">
        <v>60</v>
      </c>
      <c r="X54" s="481" t="s">
        <v>37</v>
      </c>
      <c r="Y54" s="481" t="s">
        <v>61</v>
      </c>
      <c r="Z54" s="343" t="s">
        <v>3565</v>
      </c>
      <c r="AA54" s="344" t="s">
        <v>42</v>
      </c>
      <c r="AB54" s="481">
        <v>184</v>
      </c>
      <c r="AC54" s="481" t="s">
        <v>40</v>
      </c>
      <c r="AD54" s="481" t="s">
        <v>41</v>
      </c>
      <c r="AE54" s="479" t="s">
        <v>3282</v>
      </c>
      <c r="AF54" s="483" t="s">
        <v>42</v>
      </c>
      <c r="AG54" s="479">
        <v>135</v>
      </c>
      <c r="AH54" s="479">
        <v>586</v>
      </c>
      <c r="AI54" s="479">
        <v>1760</v>
      </c>
      <c r="AJ54" s="479" t="s">
        <v>3284</v>
      </c>
      <c r="AK54" s="479" t="s">
        <v>614</v>
      </c>
      <c r="AL54" s="479" t="s">
        <v>615</v>
      </c>
      <c r="AM54" s="479" t="s">
        <v>2361</v>
      </c>
      <c r="AN54" s="479" t="s">
        <v>78</v>
      </c>
      <c r="AO54" s="479">
        <v>460</v>
      </c>
      <c r="AP54" s="479">
        <v>90</v>
      </c>
      <c r="AQ54" s="479" t="s">
        <v>57</v>
      </c>
      <c r="AR54" s="479" t="s">
        <v>57</v>
      </c>
      <c r="AS54" s="479" t="s">
        <v>57</v>
      </c>
      <c r="AT54" s="479" t="s">
        <v>57</v>
      </c>
      <c r="AU54" s="479" t="s">
        <v>3285</v>
      </c>
      <c r="AV54" s="479" t="s">
        <v>79</v>
      </c>
      <c r="AW54" s="479">
        <v>145</v>
      </c>
      <c r="AX54" s="479">
        <v>27</v>
      </c>
      <c r="AY54" s="479" t="s">
        <v>3286</v>
      </c>
      <c r="AZ54" s="479" t="s">
        <v>79</v>
      </c>
      <c r="BA54" s="479">
        <v>135</v>
      </c>
      <c r="BB54" s="479">
        <v>27</v>
      </c>
      <c r="BC54" s="479" t="s">
        <v>88</v>
      </c>
      <c r="BD54" s="479" t="s">
        <v>57</v>
      </c>
      <c r="BE54" s="479" t="s">
        <v>57</v>
      </c>
      <c r="BF54" s="479" t="s">
        <v>57</v>
      </c>
      <c r="BG54" s="479" t="s">
        <v>57</v>
      </c>
      <c r="BH54" s="479" t="s">
        <v>57</v>
      </c>
      <c r="BI54" s="479" t="s">
        <v>57</v>
      </c>
      <c r="BJ54" s="479" t="s">
        <v>164</v>
      </c>
      <c r="BK54" s="479" t="s">
        <v>57</v>
      </c>
      <c r="BL54" s="479" t="s">
        <v>57</v>
      </c>
      <c r="BM54" s="479"/>
      <c r="BN54" s="479">
        <v>15</v>
      </c>
      <c r="BO54" s="483" t="s">
        <v>3708</v>
      </c>
      <c r="BP54" s="479" t="s">
        <v>3566</v>
      </c>
      <c r="BQ54" s="481" t="s">
        <v>57</v>
      </c>
      <c r="BR54" s="481" t="s">
        <v>81</v>
      </c>
      <c r="BS54" s="481"/>
      <c r="BT54" s="479" t="s">
        <v>3287</v>
      </c>
      <c r="BU54" s="479" t="s">
        <v>3288</v>
      </c>
      <c r="BV54" s="479" t="s">
        <v>2366</v>
      </c>
      <c r="BW54" s="479">
        <v>1204</v>
      </c>
      <c r="BX54" s="483"/>
      <c r="BY54" s="481" t="s">
        <v>107</v>
      </c>
      <c r="BZ54" s="482"/>
      <c r="CA54" s="26" t="str">
        <f t="shared" si="18"/>
        <v>5&amp;2026011839</v>
      </c>
      <c r="CB54" s="29" t="str">
        <f t="shared" si="19"/>
        <v>15</v>
      </c>
      <c r="CC54" s="29" t="s">
        <v>11034</v>
      </c>
      <c r="CE54" s="24">
        <f>IFERROR(VLOOKUP(CA54,시험요청!EV:EZ,5,FALSE),"")</f>
        <v>0</v>
      </c>
    </row>
    <row r="55" spans="1:83" ht="30" customHeight="1">
      <c r="A55" s="29">
        <v>5</v>
      </c>
      <c r="B55" s="481">
        <v>5</v>
      </c>
      <c r="C55" s="481" t="s">
        <v>29</v>
      </c>
      <c r="D55" s="481" t="s">
        <v>2544</v>
      </c>
      <c r="E55" s="482" t="s">
        <v>1498</v>
      </c>
      <c r="F55" s="481" t="s">
        <v>45</v>
      </c>
      <c r="G55" s="481">
        <v>2026010973</v>
      </c>
      <c r="H55" s="482" t="s">
        <v>629</v>
      </c>
      <c r="I55" s="479">
        <v>1033144</v>
      </c>
      <c r="J55" s="479" t="s">
        <v>3314</v>
      </c>
      <c r="K55" s="479" t="s">
        <v>602</v>
      </c>
      <c r="L55" s="479">
        <v>4</v>
      </c>
      <c r="M55" s="479" t="s">
        <v>32</v>
      </c>
      <c r="N55" s="479" t="s">
        <v>33</v>
      </c>
      <c r="O55" s="485" t="s">
        <v>1554</v>
      </c>
      <c r="P55" s="479" t="s">
        <v>48</v>
      </c>
      <c r="Q55" s="479">
        <v>2</v>
      </c>
      <c r="R55" s="479">
        <v>10</v>
      </c>
      <c r="S55" s="349" t="s">
        <v>3591</v>
      </c>
      <c r="T55" s="492" t="s">
        <v>2844</v>
      </c>
      <c r="U55" s="481" t="s">
        <v>35</v>
      </c>
      <c r="V55" s="481" t="s">
        <v>956</v>
      </c>
      <c r="W55" s="481" t="s">
        <v>50</v>
      </c>
      <c r="X55" s="481" t="s">
        <v>37</v>
      </c>
      <c r="Y55" s="481" t="s">
        <v>38</v>
      </c>
      <c r="Z55" s="479" t="s">
        <v>3317</v>
      </c>
      <c r="AA55" s="483" t="s">
        <v>42</v>
      </c>
      <c r="AB55" s="481">
        <v>258</v>
      </c>
      <c r="AC55" s="481" t="s">
        <v>40</v>
      </c>
      <c r="AD55" s="481" t="s">
        <v>41</v>
      </c>
      <c r="AE55" s="479" t="s">
        <v>3318</v>
      </c>
      <c r="AF55" s="479" t="s">
        <v>51</v>
      </c>
      <c r="AG55" s="479">
        <v>110</v>
      </c>
      <c r="AH55" s="479">
        <v>556</v>
      </c>
      <c r="AI55" s="479">
        <v>1980</v>
      </c>
      <c r="AJ55" s="479" t="s">
        <v>3319</v>
      </c>
      <c r="AK55" s="479" t="s">
        <v>111</v>
      </c>
      <c r="AL55" s="479" t="s">
        <v>2505</v>
      </c>
      <c r="AM55" s="479" t="s">
        <v>3320</v>
      </c>
      <c r="AN55" s="479" t="s">
        <v>99</v>
      </c>
      <c r="AO55" s="479">
        <v>580</v>
      </c>
      <c r="AP55" s="479">
        <v>90</v>
      </c>
      <c r="AQ55" s="479" t="s">
        <v>57</v>
      </c>
      <c r="AR55" s="479" t="s">
        <v>57</v>
      </c>
      <c r="AS55" s="479" t="s">
        <v>57</v>
      </c>
      <c r="AT55" s="479" t="s">
        <v>57</v>
      </c>
      <c r="AU55" s="479" t="s">
        <v>3321</v>
      </c>
      <c r="AV55" s="479" t="s">
        <v>621</v>
      </c>
      <c r="AW55" s="479">
        <v>225</v>
      </c>
      <c r="AX55" s="479">
        <v>30</v>
      </c>
      <c r="AY55" s="479" t="s">
        <v>3322</v>
      </c>
      <c r="AZ55" s="479" t="s">
        <v>621</v>
      </c>
      <c r="BA55" s="479">
        <v>215</v>
      </c>
      <c r="BB55" s="479">
        <v>30</v>
      </c>
      <c r="BC55" s="482" t="s">
        <v>122</v>
      </c>
      <c r="BD55" s="479" t="s">
        <v>123</v>
      </c>
      <c r="BE55" s="479" t="s">
        <v>57</v>
      </c>
      <c r="BF55" s="479" t="s">
        <v>57</v>
      </c>
      <c r="BG55" s="479" t="s">
        <v>57</v>
      </c>
      <c r="BH55" s="479" t="s">
        <v>57</v>
      </c>
      <c r="BI55" s="479" t="s">
        <v>57</v>
      </c>
      <c r="BJ55" s="479" t="s">
        <v>900</v>
      </c>
      <c r="BK55" s="479" t="s">
        <v>57</v>
      </c>
      <c r="BL55" s="479" t="s">
        <v>57</v>
      </c>
      <c r="BM55" s="479"/>
      <c r="BN55" s="479">
        <v>19</v>
      </c>
      <c r="BO55" s="483" t="s">
        <v>3592</v>
      </c>
      <c r="BP55" s="479" t="s">
        <v>3263</v>
      </c>
      <c r="BQ55" s="481" t="s">
        <v>3325</v>
      </c>
      <c r="BR55" s="481" t="s">
        <v>95</v>
      </c>
      <c r="BS55" s="481"/>
      <c r="BT55" s="479" t="s">
        <v>3323</v>
      </c>
      <c r="BU55" s="479" t="s">
        <v>3324</v>
      </c>
      <c r="BV55" s="479" t="s">
        <v>2445</v>
      </c>
      <c r="BW55" s="479">
        <v>1542</v>
      </c>
      <c r="BX55" s="482" t="s">
        <v>3593</v>
      </c>
      <c r="BY55" s="481"/>
      <c r="BZ55" s="482" t="s">
        <v>168</v>
      </c>
      <c r="CA55" s="26" t="str">
        <f t="shared" si="18"/>
        <v>5&amp;2026010973</v>
      </c>
      <c r="CB55" s="29" t="str">
        <f t="shared" si="19"/>
        <v>19</v>
      </c>
      <c r="CC55" s="29" t="s">
        <v>11034</v>
      </c>
      <c r="CE55" s="24">
        <f>IFERROR(VLOOKUP(CA55,시험요청!EV:EZ,5,FALSE),"")</f>
        <v>0</v>
      </c>
    </row>
    <row r="56" spans="1:83" ht="30" customHeight="1">
      <c r="A56" s="29">
        <v>5</v>
      </c>
      <c r="B56" s="1475">
        <v>5</v>
      </c>
      <c r="C56" s="1475" t="s">
        <v>3594</v>
      </c>
      <c r="D56" s="1475" t="s">
        <v>3595</v>
      </c>
      <c r="E56" s="1493" t="s">
        <v>52</v>
      </c>
      <c r="F56" s="1475" t="s">
        <v>45</v>
      </c>
      <c r="G56" s="1475">
        <v>2026011396</v>
      </c>
      <c r="H56" s="1490" t="s">
        <v>1506</v>
      </c>
      <c r="I56" s="1489">
        <v>1024287</v>
      </c>
      <c r="J56" s="1489" t="s">
        <v>3596</v>
      </c>
      <c r="K56" s="1489" t="s">
        <v>3597</v>
      </c>
      <c r="L56" s="1489">
        <v>4</v>
      </c>
      <c r="M56" s="1489" t="s">
        <v>32</v>
      </c>
      <c r="N56" s="1489" t="s">
        <v>33</v>
      </c>
      <c r="O56" s="1489" t="s">
        <v>57</v>
      </c>
      <c r="P56" s="1489" t="s">
        <v>48</v>
      </c>
      <c r="Q56" s="479">
        <v>39</v>
      </c>
      <c r="R56" s="479">
        <v>10</v>
      </c>
      <c r="S56" s="1492" t="s">
        <v>3598</v>
      </c>
      <c r="T56" s="1492" t="s">
        <v>3569</v>
      </c>
      <c r="U56" s="1475" t="s">
        <v>3358</v>
      </c>
      <c r="V56" s="1475" t="s">
        <v>3599</v>
      </c>
      <c r="W56" s="1475" t="s">
        <v>36</v>
      </c>
      <c r="X56" s="1475" t="s">
        <v>37</v>
      </c>
      <c r="Y56" s="1475" t="s">
        <v>38</v>
      </c>
      <c r="Z56" s="1489" t="s">
        <v>3600</v>
      </c>
      <c r="AA56" s="1489" t="s">
        <v>39</v>
      </c>
      <c r="AB56" s="481">
        <v>254</v>
      </c>
      <c r="AC56" s="1475" t="s">
        <v>40</v>
      </c>
      <c r="AD56" s="1475" t="s">
        <v>41</v>
      </c>
      <c r="AE56" s="1489" t="s">
        <v>3601</v>
      </c>
      <c r="AF56" s="1489" t="s">
        <v>51</v>
      </c>
      <c r="AG56" s="479">
        <v>125</v>
      </c>
      <c r="AH56" s="479">
        <v>614</v>
      </c>
      <c r="AI56" s="479">
        <v>2055</v>
      </c>
      <c r="AJ56" s="479" t="s">
        <v>1824</v>
      </c>
      <c r="AK56" s="479" t="s">
        <v>661</v>
      </c>
      <c r="AL56" s="479" t="s">
        <v>1825</v>
      </c>
      <c r="AM56" s="479" t="s">
        <v>3602</v>
      </c>
      <c r="AN56" s="482" t="s">
        <v>843</v>
      </c>
      <c r="AO56" s="479">
        <v>460</v>
      </c>
      <c r="AP56" s="479">
        <v>90</v>
      </c>
      <c r="AQ56" s="479" t="s">
        <v>57</v>
      </c>
      <c r="AR56" s="479" t="s">
        <v>57</v>
      </c>
      <c r="AS56" s="479" t="s">
        <v>57</v>
      </c>
      <c r="AT56" s="479" t="s">
        <v>57</v>
      </c>
      <c r="AU56" s="479" t="s">
        <v>3603</v>
      </c>
      <c r="AV56" s="479" t="s">
        <v>621</v>
      </c>
      <c r="AW56" s="479">
        <v>220</v>
      </c>
      <c r="AX56" s="479">
        <v>27</v>
      </c>
      <c r="AY56" s="479" t="s">
        <v>3604</v>
      </c>
      <c r="AZ56" s="479" t="s">
        <v>621</v>
      </c>
      <c r="BA56" s="479">
        <v>210</v>
      </c>
      <c r="BB56" s="479">
        <v>27</v>
      </c>
      <c r="BC56" s="482" t="s">
        <v>122</v>
      </c>
      <c r="BD56" s="479" t="s">
        <v>57</v>
      </c>
      <c r="BE56" s="479" t="s">
        <v>57</v>
      </c>
      <c r="BF56" s="479" t="s">
        <v>57</v>
      </c>
      <c r="BG56" s="479" t="s">
        <v>57</v>
      </c>
      <c r="BH56" s="479" t="s">
        <v>57</v>
      </c>
      <c r="BI56" s="479" t="s">
        <v>57</v>
      </c>
      <c r="BJ56" s="479" t="s">
        <v>603</v>
      </c>
      <c r="BK56" s="479" t="s">
        <v>57</v>
      </c>
      <c r="BL56" s="479" t="s">
        <v>969</v>
      </c>
      <c r="BM56" s="479"/>
      <c r="BN56" s="479">
        <v>19</v>
      </c>
      <c r="BO56" s="1499" t="s">
        <v>3605</v>
      </c>
      <c r="BP56" s="1489" t="s">
        <v>3606</v>
      </c>
      <c r="BQ56" s="1475" t="s">
        <v>3607</v>
      </c>
      <c r="BR56" s="1475" t="s">
        <v>95</v>
      </c>
      <c r="BS56" s="1475"/>
      <c r="BT56" s="479" t="s">
        <v>3608</v>
      </c>
      <c r="BU56" s="479" t="s">
        <v>180</v>
      </c>
      <c r="BV56" s="479" t="s">
        <v>3609</v>
      </c>
      <c r="BW56" s="479">
        <v>1542</v>
      </c>
      <c r="BX56" s="1490" t="s">
        <v>2603</v>
      </c>
      <c r="BY56" s="481" t="s">
        <v>3414</v>
      </c>
      <c r="BZ56" s="1490" t="s">
        <v>168</v>
      </c>
      <c r="CA56" s="26" t="str">
        <f t="shared" si="18"/>
        <v>5&amp;2026011396</v>
      </c>
      <c r="CB56" s="29" t="str">
        <f t="shared" si="19"/>
        <v>19</v>
      </c>
      <c r="CC56" s="29" t="s">
        <v>11034</v>
      </c>
      <c r="CE56" s="24">
        <f>IFERROR(VLOOKUP(CA56,시험요청!EV:EZ,5,FALSE),"")</f>
        <v>0</v>
      </c>
    </row>
    <row r="57" spans="1:83" ht="30" customHeight="1">
      <c r="A57" s="29">
        <v>5</v>
      </c>
      <c r="B57" s="1471"/>
      <c r="C57" s="1471"/>
      <c r="D57" s="1471"/>
      <c r="E57" s="1471"/>
      <c r="F57" s="1471"/>
      <c r="G57" s="1471"/>
      <c r="H57" s="1471"/>
      <c r="I57" s="1471"/>
      <c r="J57" s="1471"/>
      <c r="K57" s="1471"/>
      <c r="L57" s="1471"/>
      <c r="M57" s="1471"/>
      <c r="N57" s="1471"/>
      <c r="O57" s="1471"/>
      <c r="P57" s="1471"/>
      <c r="Q57" s="479">
        <v>40</v>
      </c>
      <c r="R57" s="479">
        <v>10</v>
      </c>
      <c r="S57" s="1471"/>
      <c r="T57" s="1471"/>
      <c r="U57" s="1471"/>
      <c r="V57" s="1486"/>
      <c r="W57" s="1486"/>
      <c r="X57" s="1486"/>
      <c r="Y57" s="1486"/>
      <c r="Z57" s="1487"/>
      <c r="AA57" s="1486"/>
      <c r="AB57" s="481">
        <v>254</v>
      </c>
      <c r="AC57" s="1477"/>
      <c r="AD57" s="1477"/>
      <c r="AE57" s="1479"/>
      <c r="AF57" s="1477"/>
      <c r="AG57" s="479">
        <v>125</v>
      </c>
      <c r="AH57" s="479">
        <v>614</v>
      </c>
      <c r="AI57" s="479">
        <v>2055</v>
      </c>
      <c r="AJ57" s="479" t="s">
        <v>1824</v>
      </c>
      <c r="AK57" s="479" t="s">
        <v>661</v>
      </c>
      <c r="AL57" s="479" t="s">
        <v>1825</v>
      </c>
      <c r="AM57" s="479" t="s">
        <v>3602</v>
      </c>
      <c r="AN57" s="482" t="s">
        <v>843</v>
      </c>
      <c r="AO57" s="479">
        <v>460</v>
      </c>
      <c r="AP57" s="479">
        <v>90</v>
      </c>
      <c r="AQ57" s="479" t="s">
        <v>57</v>
      </c>
      <c r="AR57" s="479" t="s">
        <v>57</v>
      </c>
      <c r="AS57" s="479" t="s">
        <v>57</v>
      </c>
      <c r="AT57" s="479" t="s">
        <v>57</v>
      </c>
      <c r="AU57" s="479" t="s">
        <v>3603</v>
      </c>
      <c r="AV57" s="479" t="s">
        <v>621</v>
      </c>
      <c r="AW57" s="479">
        <v>220</v>
      </c>
      <c r="AX57" s="479">
        <v>27</v>
      </c>
      <c r="AY57" s="479" t="s">
        <v>3604</v>
      </c>
      <c r="AZ57" s="479" t="s">
        <v>621</v>
      </c>
      <c r="BA57" s="479">
        <v>210</v>
      </c>
      <c r="BB57" s="479">
        <v>27</v>
      </c>
      <c r="BC57" s="482" t="s">
        <v>122</v>
      </c>
      <c r="BD57" s="479" t="s">
        <v>57</v>
      </c>
      <c r="BE57" s="479" t="s">
        <v>57</v>
      </c>
      <c r="BF57" s="479" t="s">
        <v>57</v>
      </c>
      <c r="BG57" s="479" t="s">
        <v>57</v>
      </c>
      <c r="BH57" s="479" t="s">
        <v>57</v>
      </c>
      <c r="BI57" s="479" t="s">
        <v>57</v>
      </c>
      <c r="BJ57" s="479" t="s">
        <v>603</v>
      </c>
      <c r="BK57" s="479" t="s">
        <v>57</v>
      </c>
      <c r="BL57" s="479" t="s">
        <v>969</v>
      </c>
      <c r="BM57" s="479"/>
      <c r="BN57" s="479">
        <v>19</v>
      </c>
      <c r="BO57" s="1471"/>
      <c r="BP57" s="1471"/>
      <c r="BQ57" s="1471"/>
      <c r="BR57" s="1471"/>
      <c r="BS57" s="1471"/>
      <c r="BT57" s="1489" t="s">
        <v>3610</v>
      </c>
      <c r="BU57" s="1489" t="s">
        <v>180</v>
      </c>
      <c r="BV57" s="1489" t="s">
        <v>1628</v>
      </c>
      <c r="BW57" s="1489">
        <v>1542</v>
      </c>
      <c r="BX57" s="1471"/>
      <c r="BY57" s="481" t="s">
        <v>3414</v>
      </c>
      <c r="BZ57" s="1471"/>
      <c r="CA57" s="26" t="str">
        <f t="shared" si="18"/>
        <v>5&amp;</v>
      </c>
      <c r="CB57" s="29" t="str">
        <f t="shared" si="19"/>
        <v/>
      </c>
      <c r="CC57" s="29" t="s">
        <v>11034</v>
      </c>
      <c r="CE57" s="24" t="str">
        <f>IFERROR(VLOOKUP(CA57,시험요청!EV:EZ,5,FALSE),"")</f>
        <v/>
      </c>
    </row>
    <row r="58" spans="1:83" ht="30" customHeight="1">
      <c r="A58" s="29">
        <v>5</v>
      </c>
      <c r="B58" s="1472"/>
      <c r="C58" s="1472"/>
      <c r="D58" s="1472"/>
      <c r="E58" s="1472"/>
      <c r="F58" s="1472"/>
      <c r="G58" s="1472"/>
      <c r="H58" s="1472"/>
      <c r="I58" s="1472"/>
      <c r="J58" s="1472"/>
      <c r="K58" s="1472"/>
      <c r="L58" s="1472"/>
      <c r="M58" s="1472"/>
      <c r="N58" s="1472"/>
      <c r="O58" s="1472"/>
      <c r="P58" s="1472"/>
      <c r="Q58" s="479">
        <v>41</v>
      </c>
      <c r="R58" s="479">
        <v>10</v>
      </c>
      <c r="S58" s="1472"/>
      <c r="T58" s="1472"/>
      <c r="U58" s="1472"/>
      <c r="V58" s="1477"/>
      <c r="W58" s="1477"/>
      <c r="X58" s="1477"/>
      <c r="Y58" s="1477"/>
      <c r="Z58" s="1479"/>
      <c r="AA58" s="1477"/>
      <c r="AB58" s="481">
        <v>254</v>
      </c>
      <c r="AC58" s="481" t="s">
        <v>40</v>
      </c>
      <c r="AD58" s="481" t="s">
        <v>41</v>
      </c>
      <c r="AE58" s="479" t="s">
        <v>3611</v>
      </c>
      <c r="AF58" s="483" t="s">
        <v>42</v>
      </c>
      <c r="AG58" s="479">
        <v>125</v>
      </c>
      <c r="AH58" s="479">
        <v>614</v>
      </c>
      <c r="AI58" s="479">
        <v>2055</v>
      </c>
      <c r="AJ58" s="479" t="s">
        <v>1824</v>
      </c>
      <c r="AK58" s="479" t="s">
        <v>661</v>
      </c>
      <c r="AL58" s="479" t="s">
        <v>1825</v>
      </c>
      <c r="AM58" s="479" t="s">
        <v>3602</v>
      </c>
      <c r="AN58" s="482" t="s">
        <v>843</v>
      </c>
      <c r="AO58" s="479">
        <v>460</v>
      </c>
      <c r="AP58" s="479">
        <v>90</v>
      </c>
      <c r="AQ58" s="479" t="s">
        <v>57</v>
      </c>
      <c r="AR58" s="479" t="s">
        <v>57</v>
      </c>
      <c r="AS58" s="479" t="s">
        <v>57</v>
      </c>
      <c r="AT58" s="479" t="s">
        <v>57</v>
      </c>
      <c r="AU58" s="479" t="s">
        <v>3603</v>
      </c>
      <c r="AV58" s="479" t="s">
        <v>621</v>
      </c>
      <c r="AW58" s="479">
        <v>220</v>
      </c>
      <c r="AX58" s="479">
        <v>27</v>
      </c>
      <c r="AY58" s="479" t="s">
        <v>3604</v>
      </c>
      <c r="AZ58" s="479" t="s">
        <v>621</v>
      </c>
      <c r="BA58" s="479">
        <v>210</v>
      </c>
      <c r="BB58" s="479">
        <v>27</v>
      </c>
      <c r="BC58" s="482" t="s">
        <v>122</v>
      </c>
      <c r="BD58" s="479" t="s">
        <v>57</v>
      </c>
      <c r="BE58" s="479" t="s">
        <v>57</v>
      </c>
      <c r="BF58" s="479" t="s">
        <v>57</v>
      </c>
      <c r="BG58" s="479" t="s">
        <v>57</v>
      </c>
      <c r="BH58" s="479" t="s">
        <v>57</v>
      </c>
      <c r="BI58" s="479" t="s">
        <v>57</v>
      </c>
      <c r="BJ58" s="479" t="s">
        <v>603</v>
      </c>
      <c r="BK58" s="479" t="s">
        <v>57</v>
      </c>
      <c r="BL58" s="479" t="s">
        <v>969</v>
      </c>
      <c r="BM58" s="479"/>
      <c r="BN58" s="479">
        <v>19</v>
      </c>
      <c r="BO58" s="1472"/>
      <c r="BP58" s="1472"/>
      <c r="BQ58" s="1472"/>
      <c r="BR58" s="1472"/>
      <c r="BS58" s="1472"/>
      <c r="BT58" s="1472"/>
      <c r="BU58" s="1472"/>
      <c r="BV58" s="1472"/>
      <c r="BW58" s="1472"/>
      <c r="BX58" s="1472"/>
      <c r="BY58" s="481" t="s">
        <v>3414</v>
      </c>
      <c r="BZ58" s="1472"/>
      <c r="CA58" s="26" t="str">
        <f t="shared" si="18"/>
        <v>5&amp;</v>
      </c>
      <c r="CB58" s="29" t="str">
        <f t="shared" si="19"/>
        <v/>
      </c>
      <c r="CC58" s="29" t="s">
        <v>11034</v>
      </c>
      <c r="CE58" s="24" t="str">
        <f>IFERROR(VLOOKUP(CA58,시험요청!EV:EZ,5,FALSE),"")</f>
        <v/>
      </c>
    </row>
    <row r="59" spans="1:83" ht="30" customHeight="1">
      <c r="A59" s="29">
        <v>5</v>
      </c>
      <c r="B59" s="1476">
        <v>5</v>
      </c>
      <c r="C59" s="1476" t="s">
        <v>43</v>
      </c>
      <c r="D59" s="1476" t="s">
        <v>2009</v>
      </c>
      <c r="E59" s="1480" t="s">
        <v>953</v>
      </c>
      <c r="F59" s="1481" t="s">
        <v>31</v>
      </c>
      <c r="G59" s="494">
        <v>2026011994</v>
      </c>
      <c r="H59" s="1474" t="s">
        <v>680</v>
      </c>
      <c r="I59" s="1470">
        <v>1034890</v>
      </c>
      <c r="J59" s="1470" t="s">
        <v>3617</v>
      </c>
      <c r="K59" s="1470" t="s">
        <v>3618</v>
      </c>
      <c r="L59" s="1470">
        <v>4</v>
      </c>
      <c r="M59" s="1470" t="s">
        <v>32</v>
      </c>
      <c r="N59" s="1470" t="s">
        <v>33</v>
      </c>
      <c r="O59" s="1473" t="s">
        <v>3619</v>
      </c>
      <c r="P59" s="1470" t="s">
        <v>48</v>
      </c>
      <c r="Q59" s="497">
        <v>29</v>
      </c>
      <c r="R59" s="497">
        <v>8</v>
      </c>
      <c r="S59" s="1584" t="s">
        <v>3572</v>
      </c>
      <c r="T59" s="1485" t="s">
        <v>1716</v>
      </c>
      <c r="U59" s="1476" t="s">
        <v>1018</v>
      </c>
      <c r="V59" s="1481" t="s">
        <v>3620</v>
      </c>
      <c r="W59" s="1476" t="s">
        <v>50</v>
      </c>
      <c r="X59" s="1476" t="s">
        <v>57</v>
      </c>
      <c r="Y59" s="1476" t="s">
        <v>63</v>
      </c>
      <c r="Z59" s="1573" t="s">
        <v>3621</v>
      </c>
      <c r="AA59" s="1470" t="s">
        <v>657</v>
      </c>
      <c r="AB59" s="494">
        <v>336</v>
      </c>
      <c r="AC59" s="1476" t="s">
        <v>924</v>
      </c>
      <c r="AD59" s="1476" t="s">
        <v>57</v>
      </c>
      <c r="AE59" s="1470" t="s">
        <v>3622</v>
      </c>
      <c r="AF59" s="1470" t="s">
        <v>657</v>
      </c>
      <c r="AG59" s="497">
        <v>125</v>
      </c>
      <c r="AH59" s="497">
        <v>0</v>
      </c>
      <c r="AI59" s="497">
        <v>2012</v>
      </c>
      <c r="AJ59" s="497" t="s">
        <v>57</v>
      </c>
      <c r="AK59" s="497" t="s">
        <v>57</v>
      </c>
      <c r="AL59" s="497" t="s">
        <v>57</v>
      </c>
      <c r="AM59" s="497" t="s">
        <v>3623</v>
      </c>
      <c r="AN59" s="497" t="s">
        <v>665</v>
      </c>
      <c r="AO59" s="497">
        <v>645</v>
      </c>
      <c r="AP59" s="497">
        <v>77</v>
      </c>
      <c r="AQ59" s="497" t="s">
        <v>3624</v>
      </c>
      <c r="AR59" s="497" t="s">
        <v>665</v>
      </c>
      <c r="AS59" s="497" t="s">
        <v>1180</v>
      </c>
      <c r="AT59" s="497" t="s">
        <v>666</v>
      </c>
      <c r="AU59" s="497" t="s">
        <v>3625</v>
      </c>
      <c r="AV59" s="497" t="s">
        <v>621</v>
      </c>
      <c r="AW59" s="497">
        <v>295</v>
      </c>
      <c r="AX59" s="497">
        <v>33</v>
      </c>
      <c r="AY59" s="497" t="s">
        <v>3626</v>
      </c>
      <c r="AZ59" s="497" t="s">
        <v>621</v>
      </c>
      <c r="BA59" s="497">
        <v>285</v>
      </c>
      <c r="BB59" s="497">
        <v>33</v>
      </c>
      <c r="BC59" s="498" t="s">
        <v>122</v>
      </c>
      <c r="BD59" s="497" t="s">
        <v>57</v>
      </c>
      <c r="BE59" s="497" t="s">
        <v>57</v>
      </c>
      <c r="BF59" s="497" t="s">
        <v>57</v>
      </c>
      <c r="BG59" s="497" t="s">
        <v>57</v>
      </c>
      <c r="BH59" s="497" t="s">
        <v>57</v>
      </c>
      <c r="BI59" s="497" t="s">
        <v>57</v>
      </c>
      <c r="BJ59" s="497" t="s">
        <v>164</v>
      </c>
      <c r="BK59" s="497" t="s">
        <v>57</v>
      </c>
      <c r="BL59" s="497" t="s">
        <v>1718</v>
      </c>
      <c r="BM59" s="497"/>
      <c r="BN59" s="497">
        <v>18</v>
      </c>
      <c r="BO59" s="1470" t="s">
        <v>3627</v>
      </c>
      <c r="BP59" s="1470" t="s">
        <v>57</v>
      </c>
      <c r="BQ59" s="1476" t="s">
        <v>57</v>
      </c>
      <c r="BR59" s="1476" t="s">
        <v>1721</v>
      </c>
      <c r="BS59" s="1476"/>
      <c r="BT59" s="1470" t="s">
        <v>3628</v>
      </c>
      <c r="BU59" s="1470" t="s">
        <v>1574</v>
      </c>
      <c r="BV59" s="1470" t="s">
        <v>3629</v>
      </c>
      <c r="BW59" s="1470">
        <v>1466</v>
      </c>
      <c r="BX59" s="1474" t="s">
        <v>3711</v>
      </c>
      <c r="BY59" s="494" t="s">
        <v>107</v>
      </c>
      <c r="BZ59" s="1474" t="s">
        <v>950</v>
      </c>
      <c r="CA59" s="26" t="str">
        <f t="shared" si="18"/>
        <v>5&amp;2026011994</v>
      </c>
      <c r="CB59" s="29" t="str">
        <f t="shared" si="19"/>
        <v>18</v>
      </c>
      <c r="CC59" s="29" t="s">
        <v>11034</v>
      </c>
      <c r="CE59" s="24">
        <f>IFERROR(VLOOKUP(CA59,시험요청!EV:EZ,5,FALSE),"")</f>
        <v>0</v>
      </c>
    </row>
    <row r="60" spans="1:83" ht="30" customHeight="1">
      <c r="A60" s="29">
        <v>5</v>
      </c>
      <c r="B60" s="1471"/>
      <c r="C60" s="1471"/>
      <c r="D60" s="1471"/>
      <c r="E60" s="1471"/>
      <c r="F60" s="1471"/>
      <c r="G60" s="505">
        <v>2026012656</v>
      </c>
      <c r="H60" s="1471"/>
      <c r="I60" s="1471"/>
      <c r="J60" s="1471"/>
      <c r="K60" s="1471"/>
      <c r="L60" s="1471"/>
      <c r="M60" s="1471"/>
      <c r="N60" s="1471"/>
      <c r="O60" s="1471"/>
      <c r="P60" s="1471"/>
      <c r="Q60" s="468">
        <v>33</v>
      </c>
      <c r="R60" s="497">
        <v>8</v>
      </c>
      <c r="S60" s="1585"/>
      <c r="T60" s="1471"/>
      <c r="U60" s="1471"/>
      <c r="V60" s="1477"/>
      <c r="W60" s="1477"/>
      <c r="X60" s="1477"/>
      <c r="Y60" s="1477"/>
      <c r="Z60" s="1479"/>
      <c r="AA60" s="1477"/>
      <c r="AB60" s="494">
        <v>336</v>
      </c>
      <c r="AC60" s="1486"/>
      <c r="AD60" s="1486"/>
      <c r="AE60" s="1487"/>
      <c r="AF60" s="1486"/>
      <c r="AG60" s="497">
        <v>125</v>
      </c>
      <c r="AH60" s="497">
        <v>0</v>
      </c>
      <c r="AI60" s="497">
        <v>2012</v>
      </c>
      <c r="AJ60" s="497" t="s">
        <v>57</v>
      </c>
      <c r="AK60" s="497" t="s">
        <v>57</v>
      </c>
      <c r="AL60" s="497" t="s">
        <v>57</v>
      </c>
      <c r="AM60" s="497" t="s">
        <v>3623</v>
      </c>
      <c r="AN60" s="497" t="s">
        <v>665</v>
      </c>
      <c r="AO60" s="497">
        <v>645</v>
      </c>
      <c r="AP60" s="497">
        <v>77</v>
      </c>
      <c r="AQ60" s="497" t="s">
        <v>3624</v>
      </c>
      <c r="AR60" s="497" t="s">
        <v>665</v>
      </c>
      <c r="AS60" s="497" t="s">
        <v>1180</v>
      </c>
      <c r="AT60" s="497" t="s">
        <v>666</v>
      </c>
      <c r="AU60" s="497" t="s">
        <v>3625</v>
      </c>
      <c r="AV60" s="497" t="s">
        <v>621</v>
      </c>
      <c r="AW60" s="497">
        <v>295</v>
      </c>
      <c r="AX60" s="497">
        <v>33</v>
      </c>
      <c r="AY60" s="497" t="s">
        <v>3626</v>
      </c>
      <c r="AZ60" s="497" t="s">
        <v>621</v>
      </c>
      <c r="BA60" s="497">
        <v>285</v>
      </c>
      <c r="BB60" s="497">
        <v>33</v>
      </c>
      <c r="BC60" s="498" t="s">
        <v>122</v>
      </c>
      <c r="BD60" s="497" t="s">
        <v>57</v>
      </c>
      <c r="BE60" s="497" t="s">
        <v>57</v>
      </c>
      <c r="BF60" s="497" t="s">
        <v>57</v>
      </c>
      <c r="BG60" s="497" t="s">
        <v>57</v>
      </c>
      <c r="BH60" s="497" t="s">
        <v>1215</v>
      </c>
      <c r="BI60" s="497" t="s">
        <v>1216</v>
      </c>
      <c r="BJ60" s="497" t="s">
        <v>164</v>
      </c>
      <c r="BK60" s="497" t="s">
        <v>57</v>
      </c>
      <c r="BL60" s="497" t="s">
        <v>1718</v>
      </c>
      <c r="BM60" s="497"/>
      <c r="BN60" s="497">
        <v>18</v>
      </c>
      <c r="BO60" s="1471"/>
      <c r="BP60" s="1471"/>
      <c r="BQ60" s="1471"/>
      <c r="BR60" s="1471"/>
      <c r="BS60" s="1471"/>
      <c r="BT60" s="1471"/>
      <c r="BU60" s="1471"/>
      <c r="BV60" s="1471"/>
      <c r="BW60" s="1471"/>
      <c r="BX60" s="1472"/>
      <c r="BY60" s="494" t="s">
        <v>107</v>
      </c>
      <c r="BZ60" s="1471"/>
      <c r="CA60" s="26" t="str">
        <f>A60&amp;"&amp;"&amp;G60</f>
        <v>5&amp;2026012656</v>
      </c>
      <c r="CB60" s="29" t="str">
        <f>IFERROR(MID(J60,FIND("R",J60)+1,2),"")</f>
        <v/>
      </c>
      <c r="CC60" s="29" t="s">
        <v>3759</v>
      </c>
      <c r="CE60" s="24" t="str">
        <f>IFERROR(VLOOKUP(CA60,시험요청!EV:EZ,5,FALSE),"")</f>
        <v/>
      </c>
    </row>
    <row r="61" spans="1:83" ht="30" customHeight="1">
      <c r="A61" s="29">
        <v>5</v>
      </c>
      <c r="B61" s="1471"/>
      <c r="C61" s="1471"/>
      <c r="D61" s="1471"/>
      <c r="E61" s="1471"/>
      <c r="F61" s="1471"/>
      <c r="G61" s="1582">
        <v>2026011994</v>
      </c>
      <c r="H61" s="1471"/>
      <c r="I61" s="1471"/>
      <c r="J61" s="1471"/>
      <c r="K61" s="1471"/>
      <c r="L61" s="1471"/>
      <c r="M61" s="1471"/>
      <c r="N61" s="1471"/>
      <c r="O61" s="1471"/>
      <c r="P61" s="1471"/>
      <c r="Q61" s="497">
        <v>31</v>
      </c>
      <c r="R61" s="497">
        <v>12</v>
      </c>
      <c r="S61" s="1585"/>
      <c r="T61" s="1471"/>
      <c r="U61" s="1471"/>
      <c r="V61" s="431" t="s">
        <v>3630</v>
      </c>
      <c r="W61" s="429" t="s">
        <v>50</v>
      </c>
      <c r="X61" s="429" t="s">
        <v>57</v>
      </c>
      <c r="Y61" s="429" t="s">
        <v>63</v>
      </c>
      <c r="Z61" s="430" t="s">
        <v>3621</v>
      </c>
      <c r="AA61" s="469" t="s">
        <v>657</v>
      </c>
      <c r="AB61" s="494">
        <v>336</v>
      </c>
      <c r="AC61" s="1486"/>
      <c r="AD61" s="1486"/>
      <c r="AE61" s="1487"/>
      <c r="AF61" s="1486"/>
      <c r="AG61" s="497">
        <v>125</v>
      </c>
      <c r="AH61" s="497">
        <v>0</v>
      </c>
      <c r="AI61" s="497">
        <v>2012</v>
      </c>
      <c r="AJ61" s="497" t="s">
        <v>57</v>
      </c>
      <c r="AK61" s="497" t="s">
        <v>57</v>
      </c>
      <c r="AL61" s="497" t="s">
        <v>57</v>
      </c>
      <c r="AM61" s="497" t="s">
        <v>3623</v>
      </c>
      <c r="AN61" s="497" t="s">
        <v>665</v>
      </c>
      <c r="AO61" s="497">
        <v>645</v>
      </c>
      <c r="AP61" s="497">
        <v>77</v>
      </c>
      <c r="AQ61" s="497" t="s">
        <v>3624</v>
      </c>
      <c r="AR61" s="497" t="s">
        <v>665</v>
      </c>
      <c r="AS61" s="497" t="s">
        <v>1180</v>
      </c>
      <c r="AT61" s="497" t="s">
        <v>666</v>
      </c>
      <c r="AU61" s="497" t="s">
        <v>3625</v>
      </c>
      <c r="AV61" s="497" t="s">
        <v>621</v>
      </c>
      <c r="AW61" s="497">
        <v>295</v>
      </c>
      <c r="AX61" s="497">
        <v>33</v>
      </c>
      <c r="AY61" s="497" t="s">
        <v>3626</v>
      </c>
      <c r="AZ61" s="497" t="s">
        <v>621</v>
      </c>
      <c r="BA61" s="497">
        <v>285</v>
      </c>
      <c r="BB61" s="497">
        <v>33</v>
      </c>
      <c r="BC61" s="498" t="s">
        <v>122</v>
      </c>
      <c r="BD61" s="497" t="s">
        <v>57</v>
      </c>
      <c r="BE61" s="497" t="s">
        <v>57</v>
      </c>
      <c r="BF61" s="497" t="s">
        <v>57</v>
      </c>
      <c r="BG61" s="497" t="s">
        <v>57</v>
      </c>
      <c r="BH61" s="497" t="s">
        <v>57</v>
      </c>
      <c r="BI61" s="497" t="s">
        <v>57</v>
      </c>
      <c r="BJ61" s="497" t="s">
        <v>164</v>
      </c>
      <c r="BK61" s="497" t="s">
        <v>57</v>
      </c>
      <c r="BL61" s="497" t="s">
        <v>1718</v>
      </c>
      <c r="BM61" s="497"/>
      <c r="BN61" s="497">
        <v>18</v>
      </c>
      <c r="BO61" s="1471"/>
      <c r="BP61" s="1471"/>
      <c r="BQ61" s="1471"/>
      <c r="BR61" s="1471"/>
      <c r="BS61" s="1471"/>
      <c r="BT61" s="1471"/>
      <c r="BU61" s="1471"/>
      <c r="BV61" s="1471"/>
      <c r="BW61" s="1471"/>
      <c r="BX61" s="1474" t="s">
        <v>2603</v>
      </c>
      <c r="BY61" s="494" t="s">
        <v>107</v>
      </c>
      <c r="BZ61" s="1471"/>
      <c r="CA61" s="26" t="str">
        <f>A61&amp;"&amp;"&amp;G61</f>
        <v>5&amp;2026011994</v>
      </c>
      <c r="CB61" s="29" t="str">
        <f>IFERROR(MID(J61,FIND("R",J61)+1,2),"")</f>
        <v/>
      </c>
      <c r="CC61" s="29" t="s">
        <v>11034</v>
      </c>
      <c r="CE61" s="24">
        <f>IFERROR(VLOOKUP(CA61,시험요청!EV:EZ,5,FALSE),"")</f>
        <v>0</v>
      </c>
    </row>
    <row r="62" spans="1:83" ht="30" customHeight="1">
      <c r="A62" s="29">
        <v>5</v>
      </c>
      <c r="B62" s="1472"/>
      <c r="C62" s="1472"/>
      <c r="D62" s="1472"/>
      <c r="E62" s="1472"/>
      <c r="F62" s="1472"/>
      <c r="G62" s="1583"/>
      <c r="H62" s="1472"/>
      <c r="I62" s="1472"/>
      <c r="J62" s="1472"/>
      <c r="K62" s="1472"/>
      <c r="L62" s="1472"/>
      <c r="M62" s="1472"/>
      <c r="N62" s="1472"/>
      <c r="O62" s="1472"/>
      <c r="P62" s="1472"/>
      <c r="Q62" s="497">
        <v>32</v>
      </c>
      <c r="R62" s="497">
        <v>12</v>
      </c>
      <c r="S62" s="1586"/>
      <c r="T62" s="1472"/>
      <c r="U62" s="1472"/>
      <c r="V62" s="431" t="s">
        <v>3631</v>
      </c>
      <c r="W62" s="429" t="s">
        <v>50</v>
      </c>
      <c r="X62" s="429" t="s">
        <v>57</v>
      </c>
      <c r="Y62" s="429" t="s">
        <v>63</v>
      </c>
      <c r="Z62" s="430" t="s">
        <v>3621</v>
      </c>
      <c r="AA62" s="469" t="s">
        <v>657</v>
      </c>
      <c r="AB62" s="494">
        <v>336</v>
      </c>
      <c r="AC62" s="1477"/>
      <c r="AD62" s="1477"/>
      <c r="AE62" s="1479"/>
      <c r="AF62" s="1477"/>
      <c r="AG62" s="497">
        <v>125</v>
      </c>
      <c r="AH62" s="497">
        <v>0</v>
      </c>
      <c r="AI62" s="497">
        <v>2012</v>
      </c>
      <c r="AJ62" s="497" t="s">
        <v>57</v>
      </c>
      <c r="AK62" s="497" t="s">
        <v>57</v>
      </c>
      <c r="AL62" s="497" t="s">
        <v>57</v>
      </c>
      <c r="AM62" s="497" t="s">
        <v>3623</v>
      </c>
      <c r="AN62" s="497" t="s">
        <v>665</v>
      </c>
      <c r="AO62" s="497">
        <v>645</v>
      </c>
      <c r="AP62" s="497">
        <v>77</v>
      </c>
      <c r="AQ62" s="497" t="s">
        <v>3624</v>
      </c>
      <c r="AR62" s="497" t="s">
        <v>665</v>
      </c>
      <c r="AS62" s="497" t="s">
        <v>1180</v>
      </c>
      <c r="AT62" s="497" t="s">
        <v>666</v>
      </c>
      <c r="AU62" s="497" t="s">
        <v>3625</v>
      </c>
      <c r="AV62" s="497" t="s">
        <v>621</v>
      </c>
      <c r="AW62" s="497">
        <v>295</v>
      </c>
      <c r="AX62" s="497">
        <v>33</v>
      </c>
      <c r="AY62" s="497" t="s">
        <v>3626</v>
      </c>
      <c r="AZ62" s="497" t="s">
        <v>621</v>
      </c>
      <c r="BA62" s="497">
        <v>285</v>
      </c>
      <c r="BB62" s="497">
        <v>33</v>
      </c>
      <c r="BC62" s="498" t="s">
        <v>122</v>
      </c>
      <c r="BD62" s="497" t="s">
        <v>57</v>
      </c>
      <c r="BE62" s="497" t="s">
        <v>57</v>
      </c>
      <c r="BF62" s="497" t="s">
        <v>57</v>
      </c>
      <c r="BG62" s="497" t="s">
        <v>57</v>
      </c>
      <c r="BH62" s="497" t="s">
        <v>57</v>
      </c>
      <c r="BI62" s="497" t="s">
        <v>57</v>
      </c>
      <c r="BJ62" s="497" t="s">
        <v>164</v>
      </c>
      <c r="BK62" s="497" t="s">
        <v>57</v>
      </c>
      <c r="BL62" s="497" t="s">
        <v>1718</v>
      </c>
      <c r="BM62" s="497"/>
      <c r="BN62" s="497">
        <v>18</v>
      </c>
      <c r="BO62" s="1472"/>
      <c r="BP62" s="1472"/>
      <c r="BQ62" s="1472"/>
      <c r="BR62" s="1472"/>
      <c r="BS62" s="1472"/>
      <c r="BT62" s="1472"/>
      <c r="BU62" s="1472"/>
      <c r="BV62" s="1472"/>
      <c r="BW62" s="1472"/>
      <c r="BX62" s="1472"/>
      <c r="BY62" s="494" t="s">
        <v>107</v>
      </c>
      <c r="BZ62" s="1472"/>
      <c r="CA62" s="26" t="str">
        <f>A62&amp;"&amp;"&amp;G62</f>
        <v>5&amp;</v>
      </c>
      <c r="CB62" s="29" t="str">
        <f>IFERROR(MID(J62,FIND("R",J62)+1,2),"")</f>
        <v/>
      </c>
      <c r="CC62" s="29" t="s">
        <v>11034</v>
      </c>
      <c r="CE62" s="24" t="str">
        <f>IFERROR(VLOOKUP(CA62,시험요청!EV:EZ,5,FALSE),"")</f>
        <v/>
      </c>
    </row>
    <row r="63" spans="1:83" ht="30" customHeight="1">
      <c r="A63" s="29">
        <v>5</v>
      </c>
      <c r="B63" s="1476">
        <v>5</v>
      </c>
      <c r="C63" s="1476" t="s">
        <v>43</v>
      </c>
      <c r="D63" s="1476" t="s">
        <v>2009</v>
      </c>
      <c r="E63" s="1480" t="s">
        <v>953</v>
      </c>
      <c r="F63" s="1481" t="s">
        <v>31</v>
      </c>
      <c r="G63" s="1476">
        <v>2026011995</v>
      </c>
      <c r="H63" s="1474" t="s">
        <v>680</v>
      </c>
      <c r="I63" s="1470">
        <v>1036140</v>
      </c>
      <c r="J63" s="1470" t="s">
        <v>1584</v>
      </c>
      <c r="K63" s="1470" t="s">
        <v>3618</v>
      </c>
      <c r="L63" s="1470">
        <v>4</v>
      </c>
      <c r="M63" s="1470" t="s">
        <v>32</v>
      </c>
      <c r="N63" s="1470" t="s">
        <v>33</v>
      </c>
      <c r="O63" s="1473" t="s">
        <v>868</v>
      </c>
      <c r="P63" s="1470" t="s">
        <v>48</v>
      </c>
      <c r="Q63" s="497">
        <v>21</v>
      </c>
      <c r="R63" s="497">
        <v>12</v>
      </c>
      <c r="S63" s="1584" t="s">
        <v>3572</v>
      </c>
      <c r="T63" s="1485" t="s">
        <v>1716</v>
      </c>
      <c r="U63" s="1476" t="s">
        <v>1018</v>
      </c>
      <c r="V63" s="496" t="s">
        <v>3620</v>
      </c>
      <c r="W63" s="494" t="s">
        <v>50</v>
      </c>
      <c r="X63" s="494" t="s">
        <v>57</v>
      </c>
      <c r="Y63" s="494" t="s">
        <v>63</v>
      </c>
      <c r="Z63" s="499" t="s">
        <v>3632</v>
      </c>
      <c r="AA63" s="497" t="s">
        <v>657</v>
      </c>
      <c r="AB63" s="494">
        <v>356</v>
      </c>
      <c r="AC63" s="1476" t="s">
        <v>924</v>
      </c>
      <c r="AD63" s="1476" t="s">
        <v>57</v>
      </c>
      <c r="AE63" s="1470" t="s">
        <v>3633</v>
      </c>
      <c r="AF63" s="1470" t="s">
        <v>657</v>
      </c>
      <c r="AG63" s="497">
        <v>130</v>
      </c>
      <c r="AH63" s="497">
        <v>0</v>
      </c>
      <c r="AI63" s="497">
        <v>2068</v>
      </c>
      <c r="AJ63" s="497" t="s">
        <v>57</v>
      </c>
      <c r="AK63" s="497" t="s">
        <v>57</v>
      </c>
      <c r="AL63" s="497" t="s">
        <v>57</v>
      </c>
      <c r="AM63" s="497" t="s">
        <v>3634</v>
      </c>
      <c r="AN63" s="497" t="s">
        <v>665</v>
      </c>
      <c r="AO63" s="497">
        <v>690</v>
      </c>
      <c r="AP63" s="497">
        <v>77</v>
      </c>
      <c r="AQ63" s="497" t="s">
        <v>3635</v>
      </c>
      <c r="AR63" s="497" t="s">
        <v>665</v>
      </c>
      <c r="AS63" s="497" t="s">
        <v>326</v>
      </c>
      <c r="AT63" s="497" t="s">
        <v>666</v>
      </c>
      <c r="AU63" s="497" t="s">
        <v>3636</v>
      </c>
      <c r="AV63" s="497" t="s">
        <v>621</v>
      </c>
      <c r="AW63" s="497">
        <v>315</v>
      </c>
      <c r="AX63" s="497">
        <v>36</v>
      </c>
      <c r="AY63" s="497" t="s">
        <v>3637</v>
      </c>
      <c r="AZ63" s="497" t="s">
        <v>621</v>
      </c>
      <c r="BA63" s="497">
        <v>305</v>
      </c>
      <c r="BB63" s="497">
        <v>36</v>
      </c>
      <c r="BC63" s="498" t="s">
        <v>122</v>
      </c>
      <c r="BD63" s="497" t="s">
        <v>57</v>
      </c>
      <c r="BE63" s="497" t="s">
        <v>57</v>
      </c>
      <c r="BF63" s="497" t="s">
        <v>57</v>
      </c>
      <c r="BG63" s="497" t="s">
        <v>57</v>
      </c>
      <c r="BH63" s="497" t="s">
        <v>57</v>
      </c>
      <c r="BI63" s="497" t="s">
        <v>57</v>
      </c>
      <c r="BJ63" s="497" t="s">
        <v>164</v>
      </c>
      <c r="BK63" s="497" t="s">
        <v>57</v>
      </c>
      <c r="BL63" s="497" t="s">
        <v>3638</v>
      </c>
      <c r="BM63" s="497"/>
      <c r="BN63" s="497">
        <v>18</v>
      </c>
      <c r="BO63" s="1470" t="s">
        <v>3639</v>
      </c>
      <c r="BP63" s="1470" t="s">
        <v>57</v>
      </c>
      <c r="BQ63" s="1476" t="s">
        <v>57</v>
      </c>
      <c r="BR63" s="1476" t="s">
        <v>1721</v>
      </c>
      <c r="BS63" s="1476"/>
      <c r="BT63" s="1470" t="s">
        <v>2989</v>
      </c>
      <c r="BU63" s="1470" t="s">
        <v>1574</v>
      </c>
      <c r="BV63" s="1470" t="s">
        <v>2990</v>
      </c>
      <c r="BW63" s="1470">
        <v>1466</v>
      </c>
      <c r="BX63" s="498" t="s">
        <v>3640</v>
      </c>
      <c r="BY63" s="494" t="s">
        <v>107</v>
      </c>
      <c r="BZ63" s="1474" t="s">
        <v>83</v>
      </c>
      <c r="CA63" s="26" t="str">
        <f t="shared" ref="CA63:CA70" si="20">A63&amp;"&amp;"&amp;G63</f>
        <v>5&amp;2026011995</v>
      </c>
      <c r="CB63" s="29" t="str">
        <f t="shared" ref="CB63:CB70" si="21">IFERROR(MID(J63,FIND("R",J63)+1,2),"")</f>
        <v>18</v>
      </c>
      <c r="CC63" s="29" t="s">
        <v>11034</v>
      </c>
      <c r="CE63" s="24">
        <f>IFERROR(VLOOKUP(CA63,시험요청!EV:EZ,5,FALSE),"")</f>
        <v>0</v>
      </c>
    </row>
    <row r="64" spans="1:83" ht="30" customHeight="1">
      <c r="A64" s="29">
        <v>5</v>
      </c>
      <c r="B64" s="1471"/>
      <c r="C64" s="1471"/>
      <c r="D64" s="1471"/>
      <c r="E64" s="1471"/>
      <c r="F64" s="1471"/>
      <c r="G64" s="1471"/>
      <c r="H64" s="1471"/>
      <c r="I64" s="1471"/>
      <c r="J64" s="1471"/>
      <c r="K64" s="1471"/>
      <c r="L64" s="1471"/>
      <c r="M64" s="1471"/>
      <c r="N64" s="1471"/>
      <c r="O64" s="1471"/>
      <c r="P64" s="1471"/>
      <c r="Q64" s="497">
        <v>22</v>
      </c>
      <c r="R64" s="497">
        <v>12</v>
      </c>
      <c r="S64" s="1585"/>
      <c r="T64" s="1471"/>
      <c r="U64" s="1471"/>
      <c r="V64" s="431" t="s">
        <v>3630</v>
      </c>
      <c r="W64" s="429" t="s">
        <v>50</v>
      </c>
      <c r="X64" s="429" t="s">
        <v>57</v>
      </c>
      <c r="Y64" s="429" t="s">
        <v>63</v>
      </c>
      <c r="Z64" s="430" t="s">
        <v>3632</v>
      </c>
      <c r="AA64" s="469" t="s">
        <v>657</v>
      </c>
      <c r="AB64" s="494">
        <v>356</v>
      </c>
      <c r="AC64" s="1486"/>
      <c r="AD64" s="1486"/>
      <c r="AE64" s="1487"/>
      <c r="AF64" s="1486"/>
      <c r="AG64" s="497">
        <v>130</v>
      </c>
      <c r="AH64" s="497">
        <v>0</v>
      </c>
      <c r="AI64" s="497">
        <v>2068</v>
      </c>
      <c r="AJ64" s="497" t="s">
        <v>57</v>
      </c>
      <c r="AK64" s="497" t="s">
        <v>57</v>
      </c>
      <c r="AL64" s="497" t="s">
        <v>57</v>
      </c>
      <c r="AM64" s="497" t="s">
        <v>3634</v>
      </c>
      <c r="AN64" s="497" t="s">
        <v>665</v>
      </c>
      <c r="AO64" s="497">
        <v>690</v>
      </c>
      <c r="AP64" s="497">
        <v>77</v>
      </c>
      <c r="AQ64" s="497" t="s">
        <v>3635</v>
      </c>
      <c r="AR64" s="497" t="s">
        <v>665</v>
      </c>
      <c r="AS64" s="497" t="s">
        <v>326</v>
      </c>
      <c r="AT64" s="497" t="s">
        <v>666</v>
      </c>
      <c r="AU64" s="497" t="s">
        <v>3636</v>
      </c>
      <c r="AV64" s="497" t="s">
        <v>621</v>
      </c>
      <c r="AW64" s="497">
        <v>315</v>
      </c>
      <c r="AX64" s="497">
        <v>36</v>
      </c>
      <c r="AY64" s="497" t="s">
        <v>3637</v>
      </c>
      <c r="AZ64" s="497" t="s">
        <v>621</v>
      </c>
      <c r="BA64" s="497">
        <v>305</v>
      </c>
      <c r="BB64" s="497">
        <v>36</v>
      </c>
      <c r="BC64" s="498" t="s">
        <v>122</v>
      </c>
      <c r="BD64" s="497" t="s">
        <v>57</v>
      </c>
      <c r="BE64" s="497" t="s">
        <v>57</v>
      </c>
      <c r="BF64" s="497" t="s">
        <v>57</v>
      </c>
      <c r="BG64" s="497" t="s">
        <v>57</v>
      </c>
      <c r="BH64" s="497" t="s">
        <v>57</v>
      </c>
      <c r="BI64" s="497" t="s">
        <v>57</v>
      </c>
      <c r="BJ64" s="497" t="s">
        <v>164</v>
      </c>
      <c r="BK64" s="497" t="s">
        <v>57</v>
      </c>
      <c r="BL64" s="497" t="s">
        <v>3638</v>
      </c>
      <c r="BM64" s="497"/>
      <c r="BN64" s="497">
        <v>18</v>
      </c>
      <c r="BO64" s="1471"/>
      <c r="BP64" s="1471"/>
      <c r="BQ64" s="1471"/>
      <c r="BR64" s="1471"/>
      <c r="BS64" s="1471"/>
      <c r="BT64" s="1471"/>
      <c r="BU64" s="1471"/>
      <c r="BV64" s="1471"/>
      <c r="BW64" s="1471"/>
      <c r="BX64" s="1474" t="s">
        <v>2603</v>
      </c>
      <c r="BY64" s="494" t="s">
        <v>107</v>
      </c>
      <c r="BZ64" s="1471"/>
      <c r="CA64" s="26" t="str">
        <f t="shared" si="20"/>
        <v>5&amp;</v>
      </c>
      <c r="CB64" s="29" t="str">
        <f t="shared" si="21"/>
        <v/>
      </c>
      <c r="CC64" s="29" t="s">
        <v>4413</v>
      </c>
      <c r="CE64" s="24" t="str">
        <f>IFERROR(VLOOKUP(CA64,시험요청!EV:EZ,5,FALSE),"")</f>
        <v/>
      </c>
    </row>
    <row r="65" spans="1:83" ht="30" customHeight="1">
      <c r="A65" s="29">
        <v>5</v>
      </c>
      <c r="B65" s="1472"/>
      <c r="C65" s="1472"/>
      <c r="D65" s="1472"/>
      <c r="E65" s="1472"/>
      <c r="F65" s="1472"/>
      <c r="G65" s="1472"/>
      <c r="H65" s="1472"/>
      <c r="I65" s="1472"/>
      <c r="J65" s="1472"/>
      <c r="K65" s="1472"/>
      <c r="L65" s="1472"/>
      <c r="M65" s="1472"/>
      <c r="N65" s="1472"/>
      <c r="O65" s="1472"/>
      <c r="P65" s="1472"/>
      <c r="Q65" s="497">
        <v>23</v>
      </c>
      <c r="R65" s="497">
        <v>12</v>
      </c>
      <c r="S65" s="1586"/>
      <c r="T65" s="1472"/>
      <c r="U65" s="1472"/>
      <c r="V65" s="431" t="s">
        <v>3631</v>
      </c>
      <c r="W65" s="429" t="s">
        <v>50</v>
      </c>
      <c r="X65" s="429" t="s">
        <v>57</v>
      </c>
      <c r="Y65" s="429" t="s">
        <v>63</v>
      </c>
      <c r="Z65" s="430" t="s">
        <v>3632</v>
      </c>
      <c r="AA65" s="469" t="s">
        <v>657</v>
      </c>
      <c r="AB65" s="494">
        <v>356</v>
      </c>
      <c r="AC65" s="1477"/>
      <c r="AD65" s="1477"/>
      <c r="AE65" s="1479"/>
      <c r="AF65" s="1477"/>
      <c r="AG65" s="497">
        <v>130</v>
      </c>
      <c r="AH65" s="497">
        <v>0</v>
      </c>
      <c r="AI65" s="497">
        <v>2068</v>
      </c>
      <c r="AJ65" s="497" t="s">
        <v>57</v>
      </c>
      <c r="AK65" s="497" t="s">
        <v>57</v>
      </c>
      <c r="AL65" s="497" t="s">
        <v>57</v>
      </c>
      <c r="AM65" s="497" t="s">
        <v>3634</v>
      </c>
      <c r="AN65" s="497" t="s">
        <v>665</v>
      </c>
      <c r="AO65" s="497">
        <v>690</v>
      </c>
      <c r="AP65" s="497">
        <v>77</v>
      </c>
      <c r="AQ65" s="497" t="s">
        <v>3635</v>
      </c>
      <c r="AR65" s="497" t="s">
        <v>665</v>
      </c>
      <c r="AS65" s="497" t="s">
        <v>326</v>
      </c>
      <c r="AT65" s="497" t="s">
        <v>666</v>
      </c>
      <c r="AU65" s="497" t="s">
        <v>3636</v>
      </c>
      <c r="AV65" s="497" t="s">
        <v>621</v>
      </c>
      <c r="AW65" s="497">
        <v>315</v>
      </c>
      <c r="AX65" s="497">
        <v>36</v>
      </c>
      <c r="AY65" s="497" t="s">
        <v>3637</v>
      </c>
      <c r="AZ65" s="497" t="s">
        <v>621</v>
      </c>
      <c r="BA65" s="497">
        <v>305</v>
      </c>
      <c r="BB65" s="497">
        <v>36</v>
      </c>
      <c r="BC65" s="498" t="s">
        <v>122</v>
      </c>
      <c r="BD65" s="497" t="s">
        <v>57</v>
      </c>
      <c r="BE65" s="497" t="s">
        <v>57</v>
      </c>
      <c r="BF65" s="497" t="s">
        <v>57</v>
      </c>
      <c r="BG65" s="497" t="s">
        <v>57</v>
      </c>
      <c r="BH65" s="497" t="s">
        <v>57</v>
      </c>
      <c r="BI65" s="497" t="s">
        <v>57</v>
      </c>
      <c r="BJ65" s="497" t="s">
        <v>164</v>
      </c>
      <c r="BK65" s="497" t="s">
        <v>57</v>
      </c>
      <c r="BL65" s="497" t="s">
        <v>3638</v>
      </c>
      <c r="BM65" s="497"/>
      <c r="BN65" s="497">
        <v>18</v>
      </c>
      <c r="BO65" s="1472"/>
      <c r="BP65" s="1472"/>
      <c r="BQ65" s="1472"/>
      <c r="BR65" s="1472"/>
      <c r="BS65" s="1472"/>
      <c r="BT65" s="1472"/>
      <c r="BU65" s="1472"/>
      <c r="BV65" s="1472"/>
      <c r="BW65" s="1472"/>
      <c r="BX65" s="1472"/>
      <c r="BY65" s="494" t="s">
        <v>107</v>
      </c>
      <c r="BZ65" s="1472"/>
      <c r="CA65" s="26" t="str">
        <f t="shared" si="20"/>
        <v>5&amp;</v>
      </c>
      <c r="CB65" s="29" t="str">
        <f t="shared" si="21"/>
        <v/>
      </c>
      <c r="CC65" s="29" t="s">
        <v>4413</v>
      </c>
      <c r="CE65" s="24" t="str">
        <f>IFERROR(VLOOKUP(CA65,시험요청!EV:EZ,5,FALSE),"")</f>
        <v/>
      </c>
    </row>
    <row r="66" spans="1:83" ht="30" customHeight="1">
      <c r="A66" s="29">
        <v>5</v>
      </c>
      <c r="B66" s="494">
        <v>5</v>
      </c>
      <c r="C66" s="494" t="s">
        <v>43</v>
      </c>
      <c r="D66" s="494" t="s">
        <v>1714</v>
      </c>
      <c r="E66" s="498" t="s">
        <v>52</v>
      </c>
      <c r="F66" s="496" t="s">
        <v>31</v>
      </c>
      <c r="G66" s="505">
        <v>2026012411</v>
      </c>
      <c r="H66" s="498" t="s">
        <v>680</v>
      </c>
      <c r="I66" s="497">
        <v>1035592</v>
      </c>
      <c r="J66" s="497" t="s">
        <v>2975</v>
      </c>
      <c r="K66" s="497" t="s">
        <v>1736</v>
      </c>
      <c r="L66" s="497">
        <v>4</v>
      </c>
      <c r="M66" s="497" t="s">
        <v>32</v>
      </c>
      <c r="N66" s="497" t="s">
        <v>33</v>
      </c>
      <c r="O66" s="485" t="s">
        <v>32</v>
      </c>
      <c r="P66" s="497" t="s">
        <v>48</v>
      </c>
      <c r="Q66" s="468">
        <v>4</v>
      </c>
      <c r="R66" s="497">
        <v>12</v>
      </c>
      <c r="S66" s="538" t="s">
        <v>3588</v>
      </c>
      <c r="T66" s="500" t="s">
        <v>1716</v>
      </c>
      <c r="U66" s="494" t="s">
        <v>1548</v>
      </c>
      <c r="V66" s="494" t="s">
        <v>3612</v>
      </c>
      <c r="W66" s="494" t="s">
        <v>50</v>
      </c>
      <c r="X66" s="494" t="s">
        <v>57</v>
      </c>
      <c r="Y66" s="494" t="s">
        <v>63</v>
      </c>
      <c r="Z66" s="497" t="s">
        <v>3709</v>
      </c>
      <c r="AA66" s="496" t="s">
        <v>42</v>
      </c>
      <c r="AB66" s="494">
        <v>342</v>
      </c>
      <c r="AC66" s="494" t="s">
        <v>924</v>
      </c>
      <c r="AD66" s="494" t="s">
        <v>57</v>
      </c>
      <c r="AE66" s="499" t="s">
        <v>2981</v>
      </c>
      <c r="AF66" s="496" t="s">
        <v>42</v>
      </c>
      <c r="AG66" s="497">
        <v>145</v>
      </c>
      <c r="AH66" s="497">
        <v>0</v>
      </c>
      <c r="AI66" s="497">
        <v>2100</v>
      </c>
      <c r="AJ66" s="497" t="s">
        <v>57</v>
      </c>
      <c r="AK66" s="497" t="s">
        <v>57</v>
      </c>
      <c r="AL66" s="497" t="s">
        <v>57</v>
      </c>
      <c r="AM66" s="497" t="s">
        <v>2983</v>
      </c>
      <c r="AN66" s="497" t="s">
        <v>665</v>
      </c>
      <c r="AO66" s="497">
        <v>720</v>
      </c>
      <c r="AP66" s="497">
        <v>72</v>
      </c>
      <c r="AQ66" s="497" t="s">
        <v>2985</v>
      </c>
      <c r="AR66" s="497" t="s">
        <v>665</v>
      </c>
      <c r="AS66" s="497" t="s">
        <v>713</v>
      </c>
      <c r="AT66" s="497" t="s">
        <v>2984</v>
      </c>
      <c r="AU66" s="497" t="s">
        <v>2987</v>
      </c>
      <c r="AV66" s="497" t="s">
        <v>621</v>
      </c>
      <c r="AW66" s="497">
        <v>300</v>
      </c>
      <c r="AX66" s="497">
        <v>33</v>
      </c>
      <c r="AY66" s="497" t="s">
        <v>2988</v>
      </c>
      <c r="AZ66" s="497" t="s">
        <v>621</v>
      </c>
      <c r="BA66" s="497">
        <v>290</v>
      </c>
      <c r="BB66" s="497">
        <v>33</v>
      </c>
      <c r="BC66" s="498" t="s">
        <v>122</v>
      </c>
      <c r="BD66" s="497" t="s">
        <v>57</v>
      </c>
      <c r="BE66" s="497" t="s">
        <v>57</v>
      </c>
      <c r="BF66" s="497" t="s">
        <v>57</v>
      </c>
      <c r="BG66" s="497" t="s">
        <v>57</v>
      </c>
      <c r="BH66" s="497" t="s">
        <v>57</v>
      </c>
      <c r="BI66" s="497" t="s">
        <v>57</v>
      </c>
      <c r="BJ66" s="497" t="s">
        <v>164</v>
      </c>
      <c r="BK66" s="497" t="s">
        <v>331</v>
      </c>
      <c r="BL66" s="497" t="s">
        <v>1718</v>
      </c>
      <c r="BM66" s="497"/>
      <c r="BN66" s="497">
        <v>18</v>
      </c>
      <c r="BO66" s="480" t="s">
        <v>3613</v>
      </c>
      <c r="BP66" s="497" t="s">
        <v>57</v>
      </c>
      <c r="BQ66" s="494" t="s">
        <v>57</v>
      </c>
      <c r="BR66" s="494" t="s">
        <v>1721</v>
      </c>
      <c r="BS66" s="494"/>
      <c r="BT66" s="497" t="s">
        <v>2989</v>
      </c>
      <c r="BU66" s="497" t="s">
        <v>1574</v>
      </c>
      <c r="BV66" s="497" t="s">
        <v>2990</v>
      </c>
      <c r="BW66" s="497">
        <v>1466</v>
      </c>
      <c r="BX66" s="498" t="s">
        <v>3614</v>
      </c>
      <c r="BY66" s="494"/>
      <c r="BZ66" s="498" t="s">
        <v>168</v>
      </c>
      <c r="CA66" s="26" t="str">
        <f t="shared" si="20"/>
        <v>5&amp;2026012411</v>
      </c>
      <c r="CB66" s="29" t="str">
        <f t="shared" si="21"/>
        <v>18</v>
      </c>
      <c r="CC66" s="29" t="s">
        <v>3758</v>
      </c>
      <c r="CE66" s="24">
        <f>IFERROR(VLOOKUP(CA66,시험요청!EV:EZ,5,FALSE),"")</f>
        <v>0</v>
      </c>
    </row>
    <row r="67" spans="1:83" ht="30" customHeight="1">
      <c r="A67" s="29">
        <v>5</v>
      </c>
      <c r="B67" s="494">
        <v>5</v>
      </c>
      <c r="C67" s="494" t="s">
        <v>43</v>
      </c>
      <c r="D67" s="494" t="s">
        <v>1714</v>
      </c>
      <c r="E67" s="498" t="s">
        <v>52</v>
      </c>
      <c r="F67" s="496" t="s">
        <v>31</v>
      </c>
      <c r="G67" s="505">
        <v>2026012412</v>
      </c>
      <c r="H67" s="498" t="s">
        <v>680</v>
      </c>
      <c r="I67" s="497">
        <v>1035592</v>
      </c>
      <c r="J67" s="497" t="s">
        <v>2975</v>
      </c>
      <c r="K67" s="497" t="s">
        <v>1736</v>
      </c>
      <c r="L67" s="497">
        <v>4</v>
      </c>
      <c r="M67" s="497" t="s">
        <v>32</v>
      </c>
      <c r="N67" s="497" t="s">
        <v>33</v>
      </c>
      <c r="O67" s="485" t="s">
        <v>32</v>
      </c>
      <c r="P67" s="497" t="s">
        <v>48</v>
      </c>
      <c r="Q67" s="468">
        <v>5</v>
      </c>
      <c r="R67" s="497">
        <v>12</v>
      </c>
      <c r="S67" s="538" t="s">
        <v>3588</v>
      </c>
      <c r="T67" s="500" t="s">
        <v>1716</v>
      </c>
      <c r="U67" s="494" t="s">
        <v>1548</v>
      </c>
      <c r="V67" s="494" t="s">
        <v>3615</v>
      </c>
      <c r="W67" s="494" t="s">
        <v>50</v>
      </c>
      <c r="X67" s="494" t="s">
        <v>57</v>
      </c>
      <c r="Y67" s="494" t="s">
        <v>63</v>
      </c>
      <c r="Z67" s="497" t="s">
        <v>3710</v>
      </c>
      <c r="AA67" s="496" t="s">
        <v>42</v>
      </c>
      <c r="AB67" s="494">
        <v>342</v>
      </c>
      <c r="AC67" s="429" t="s">
        <v>924</v>
      </c>
      <c r="AD67" s="429" t="s">
        <v>57</v>
      </c>
      <c r="AE67" s="430" t="s">
        <v>2981</v>
      </c>
      <c r="AF67" s="431" t="s">
        <v>4149</v>
      </c>
      <c r="AG67" s="497">
        <v>145</v>
      </c>
      <c r="AH67" s="497">
        <v>0</v>
      </c>
      <c r="AI67" s="497">
        <v>2100</v>
      </c>
      <c r="AJ67" s="497" t="s">
        <v>57</v>
      </c>
      <c r="AK67" s="497" t="s">
        <v>57</v>
      </c>
      <c r="AL67" s="497" t="s">
        <v>57</v>
      </c>
      <c r="AM67" s="497" t="s">
        <v>2983</v>
      </c>
      <c r="AN67" s="497" t="s">
        <v>665</v>
      </c>
      <c r="AO67" s="497">
        <v>720</v>
      </c>
      <c r="AP67" s="497">
        <v>72</v>
      </c>
      <c r="AQ67" s="497" t="s">
        <v>2985</v>
      </c>
      <c r="AR67" s="497" t="s">
        <v>665</v>
      </c>
      <c r="AS67" s="497" t="s">
        <v>713</v>
      </c>
      <c r="AT67" s="497" t="s">
        <v>2984</v>
      </c>
      <c r="AU67" s="497" t="s">
        <v>2987</v>
      </c>
      <c r="AV67" s="497" t="s">
        <v>621</v>
      </c>
      <c r="AW67" s="497">
        <v>300</v>
      </c>
      <c r="AX67" s="497">
        <v>33</v>
      </c>
      <c r="AY67" s="497" t="s">
        <v>2988</v>
      </c>
      <c r="AZ67" s="497" t="s">
        <v>621</v>
      </c>
      <c r="BA67" s="497">
        <v>290</v>
      </c>
      <c r="BB67" s="497">
        <v>33</v>
      </c>
      <c r="BC67" s="498" t="s">
        <v>122</v>
      </c>
      <c r="BD67" s="497" t="s">
        <v>57</v>
      </c>
      <c r="BE67" s="497" t="s">
        <v>57</v>
      </c>
      <c r="BF67" s="497" t="s">
        <v>57</v>
      </c>
      <c r="BG67" s="497" t="s">
        <v>57</v>
      </c>
      <c r="BH67" s="497" t="s">
        <v>57</v>
      </c>
      <c r="BI67" s="497" t="s">
        <v>57</v>
      </c>
      <c r="BJ67" s="497" t="s">
        <v>164</v>
      </c>
      <c r="BK67" s="497" t="s">
        <v>331</v>
      </c>
      <c r="BL67" s="497" t="s">
        <v>1718</v>
      </c>
      <c r="BM67" s="497"/>
      <c r="BN67" s="497">
        <v>18</v>
      </c>
      <c r="BO67" s="480" t="s">
        <v>3613</v>
      </c>
      <c r="BP67" s="497" t="s">
        <v>57</v>
      </c>
      <c r="BQ67" s="494" t="s">
        <v>57</v>
      </c>
      <c r="BR67" s="494" t="s">
        <v>1721</v>
      </c>
      <c r="BS67" s="494"/>
      <c r="BT67" s="497" t="s">
        <v>2989</v>
      </c>
      <c r="BU67" s="497" t="s">
        <v>1574</v>
      </c>
      <c r="BV67" s="497" t="s">
        <v>2990</v>
      </c>
      <c r="BW67" s="497">
        <v>1466</v>
      </c>
      <c r="BX67" s="498" t="s">
        <v>3616</v>
      </c>
      <c r="BY67" s="494"/>
      <c r="BZ67" s="498" t="s">
        <v>168</v>
      </c>
      <c r="CA67" s="26" t="str">
        <f t="shared" si="20"/>
        <v>5&amp;2026012412</v>
      </c>
      <c r="CB67" s="29" t="str">
        <f t="shared" si="21"/>
        <v>18</v>
      </c>
      <c r="CC67" s="30" t="s">
        <v>4172</v>
      </c>
      <c r="CE67" s="24">
        <f>IFERROR(VLOOKUP(CA67,시험요청!EV:EZ,5,FALSE),"")</f>
        <v>0</v>
      </c>
    </row>
    <row r="68" spans="1:83" ht="30" customHeight="1">
      <c r="A68" s="372">
        <v>6</v>
      </c>
      <c r="B68" s="1475">
        <v>6</v>
      </c>
      <c r="C68" s="1475" t="s">
        <v>3594</v>
      </c>
      <c r="D68" s="1475" t="s">
        <v>3595</v>
      </c>
      <c r="E68" s="1475" t="s">
        <v>953</v>
      </c>
      <c r="F68" s="1475" t="s">
        <v>45</v>
      </c>
      <c r="G68" s="1475">
        <v>2026011484</v>
      </c>
      <c r="H68" s="1490" t="s">
        <v>1518</v>
      </c>
      <c r="I68" s="1489">
        <v>1027747</v>
      </c>
      <c r="J68" s="1489" t="s">
        <v>4127</v>
      </c>
      <c r="K68" s="1489" t="s">
        <v>3253</v>
      </c>
      <c r="L68" s="1489">
        <v>4</v>
      </c>
      <c r="M68" s="1489" t="s">
        <v>32</v>
      </c>
      <c r="N68" s="1489" t="s">
        <v>33</v>
      </c>
      <c r="O68" s="1489" t="s">
        <v>57</v>
      </c>
      <c r="P68" s="1489" t="s">
        <v>48</v>
      </c>
      <c r="Q68" s="511">
        <v>3</v>
      </c>
      <c r="R68" s="511">
        <v>10</v>
      </c>
      <c r="S68" s="1590" t="s">
        <v>4088</v>
      </c>
      <c r="T68" s="1492" t="s">
        <v>955</v>
      </c>
      <c r="U68" s="1475" t="s">
        <v>3358</v>
      </c>
      <c r="V68" s="1475" t="s">
        <v>2041</v>
      </c>
      <c r="W68" s="1475" t="s">
        <v>60</v>
      </c>
      <c r="X68" s="1475" t="s">
        <v>37</v>
      </c>
      <c r="Y68" s="1475" t="s">
        <v>61</v>
      </c>
      <c r="Z68" s="1489" t="s">
        <v>4129</v>
      </c>
      <c r="AA68" s="1489" t="s">
        <v>55</v>
      </c>
      <c r="AB68" s="510">
        <v>246</v>
      </c>
      <c r="AC68" s="1475" t="s">
        <v>40</v>
      </c>
      <c r="AD68" s="1475" t="s">
        <v>41</v>
      </c>
      <c r="AE68" s="1489" t="s">
        <v>4130</v>
      </c>
      <c r="AF68" s="1489" t="s">
        <v>51</v>
      </c>
      <c r="AG68" s="511">
        <v>115</v>
      </c>
      <c r="AH68" s="511">
        <v>550</v>
      </c>
      <c r="AI68" s="511">
        <v>1870</v>
      </c>
      <c r="AJ68" s="511" t="s">
        <v>793</v>
      </c>
      <c r="AK68" s="511">
        <v>380</v>
      </c>
      <c r="AL68" s="511">
        <v>345</v>
      </c>
      <c r="AM68" s="511" t="s">
        <v>4131</v>
      </c>
      <c r="AN68" s="513" t="s">
        <v>843</v>
      </c>
      <c r="AO68" s="511">
        <v>420</v>
      </c>
      <c r="AP68" s="511">
        <v>90</v>
      </c>
      <c r="AQ68" s="511" t="s">
        <v>57</v>
      </c>
      <c r="AR68" s="511" t="s">
        <v>57</v>
      </c>
      <c r="AS68" s="511" t="s">
        <v>57</v>
      </c>
      <c r="AT68" s="511" t="s">
        <v>57</v>
      </c>
      <c r="AU68" s="511" t="s">
        <v>1036</v>
      </c>
      <c r="AV68" s="511" t="s">
        <v>621</v>
      </c>
      <c r="AW68" s="511">
        <v>215</v>
      </c>
      <c r="AX68" s="511">
        <v>27</v>
      </c>
      <c r="AY68" s="511" t="s">
        <v>1037</v>
      </c>
      <c r="AZ68" s="511" t="s">
        <v>621</v>
      </c>
      <c r="BA68" s="511">
        <v>205</v>
      </c>
      <c r="BB68" s="511">
        <v>27</v>
      </c>
      <c r="BC68" s="511" t="s">
        <v>682</v>
      </c>
      <c r="BD68" s="511" t="s">
        <v>57</v>
      </c>
      <c r="BE68" s="511" t="s">
        <v>57</v>
      </c>
      <c r="BF68" s="511" t="s">
        <v>57</v>
      </c>
      <c r="BG68" s="511" t="s">
        <v>57</v>
      </c>
      <c r="BH68" s="511" t="s">
        <v>57</v>
      </c>
      <c r="BI68" s="511" t="s">
        <v>57</v>
      </c>
      <c r="BJ68" s="511" t="s">
        <v>603</v>
      </c>
      <c r="BK68" s="511" t="s">
        <v>57</v>
      </c>
      <c r="BL68" s="511" t="s">
        <v>969</v>
      </c>
      <c r="BM68" s="511"/>
      <c r="BN68" s="511">
        <v>18</v>
      </c>
      <c r="BO68" s="1499" t="s">
        <v>4132</v>
      </c>
      <c r="BP68" s="1489" t="s">
        <v>4133</v>
      </c>
      <c r="BQ68" s="1475" t="s">
        <v>4134</v>
      </c>
      <c r="BR68" s="1475" t="s">
        <v>947</v>
      </c>
      <c r="BS68" s="1475"/>
      <c r="BT68" s="511" t="s">
        <v>4113</v>
      </c>
      <c r="BU68" s="511" t="s">
        <v>626</v>
      </c>
      <c r="BV68" s="511" t="s">
        <v>1575</v>
      </c>
      <c r="BW68" s="511">
        <v>1462</v>
      </c>
      <c r="BX68" s="1475"/>
      <c r="BY68" s="510" t="s">
        <v>1861</v>
      </c>
      <c r="BZ68" s="1490" t="s">
        <v>950</v>
      </c>
      <c r="CA68" s="26" t="str">
        <f t="shared" si="20"/>
        <v>6&amp;2026011484</v>
      </c>
      <c r="CB68" s="29" t="str">
        <f t="shared" si="21"/>
        <v>18</v>
      </c>
      <c r="CC68" s="29" t="s">
        <v>11034</v>
      </c>
      <c r="CE68" s="24">
        <f>IFERROR(VLOOKUP(CA68,시험요청!EV:EZ,5,FALSE),"")</f>
        <v>0</v>
      </c>
    </row>
    <row r="69" spans="1:83" ht="30" customHeight="1">
      <c r="A69" s="372">
        <v>6</v>
      </c>
      <c r="B69" s="1471"/>
      <c r="C69" s="1471"/>
      <c r="D69" s="1471"/>
      <c r="E69" s="1471"/>
      <c r="F69" s="1471"/>
      <c r="G69" s="1471"/>
      <c r="H69" s="1471"/>
      <c r="I69" s="1471"/>
      <c r="J69" s="1471"/>
      <c r="K69" s="1471"/>
      <c r="L69" s="1471"/>
      <c r="M69" s="1471"/>
      <c r="N69" s="1471"/>
      <c r="O69" s="1471"/>
      <c r="P69" s="1471"/>
      <c r="Q69" s="511">
        <v>4</v>
      </c>
      <c r="R69" s="511">
        <v>10</v>
      </c>
      <c r="S69" s="1591"/>
      <c r="T69" s="1471"/>
      <c r="U69" s="1471"/>
      <c r="V69" s="1486"/>
      <c r="W69" s="1486"/>
      <c r="X69" s="1486"/>
      <c r="Y69" s="1486"/>
      <c r="Z69" s="1487"/>
      <c r="AA69" s="1486"/>
      <c r="AB69" s="510">
        <v>246</v>
      </c>
      <c r="AC69" s="1477"/>
      <c r="AD69" s="1477"/>
      <c r="AE69" s="1479"/>
      <c r="AF69" s="1477"/>
      <c r="AG69" s="511">
        <v>115</v>
      </c>
      <c r="AH69" s="511">
        <v>550</v>
      </c>
      <c r="AI69" s="511">
        <v>1870</v>
      </c>
      <c r="AJ69" s="511" t="s">
        <v>793</v>
      </c>
      <c r="AK69" s="511">
        <v>380</v>
      </c>
      <c r="AL69" s="511">
        <v>345</v>
      </c>
      <c r="AM69" s="511" t="s">
        <v>4131</v>
      </c>
      <c r="AN69" s="513" t="s">
        <v>843</v>
      </c>
      <c r="AO69" s="511">
        <v>420</v>
      </c>
      <c r="AP69" s="511">
        <v>90</v>
      </c>
      <c r="AQ69" s="511" t="s">
        <v>57</v>
      </c>
      <c r="AR69" s="511" t="s">
        <v>57</v>
      </c>
      <c r="AS69" s="511" t="s">
        <v>57</v>
      </c>
      <c r="AT69" s="511" t="s">
        <v>57</v>
      </c>
      <c r="AU69" s="511" t="s">
        <v>1036</v>
      </c>
      <c r="AV69" s="511" t="s">
        <v>621</v>
      </c>
      <c r="AW69" s="511">
        <v>215</v>
      </c>
      <c r="AX69" s="511">
        <v>27</v>
      </c>
      <c r="AY69" s="511" t="s">
        <v>1037</v>
      </c>
      <c r="AZ69" s="511" t="s">
        <v>621</v>
      </c>
      <c r="BA69" s="511">
        <v>205</v>
      </c>
      <c r="BB69" s="511">
        <v>27</v>
      </c>
      <c r="BC69" s="511" t="s">
        <v>682</v>
      </c>
      <c r="BD69" s="511" t="s">
        <v>57</v>
      </c>
      <c r="BE69" s="511" t="s">
        <v>57</v>
      </c>
      <c r="BF69" s="511" t="s">
        <v>57</v>
      </c>
      <c r="BG69" s="511" t="s">
        <v>57</v>
      </c>
      <c r="BH69" s="511" t="s">
        <v>57</v>
      </c>
      <c r="BI69" s="511" t="s">
        <v>57</v>
      </c>
      <c r="BJ69" s="511" t="s">
        <v>603</v>
      </c>
      <c r="BK69" s="511" t="s">
        <v>57</v>
      </c>
      <c r="BL69" s="511" t="s">
        <v>969</v>
      </c>
      <c r="BM69" s="511"/>
      <c r="BN69" s="511">
        <v>18</v>
      </c>
      <c r="BO69" s="1471"/>
      <c r="BP69" s="1471"/>
      <c r="BQ69" s="1471"/>
      <c r="BR69" s="1471"/>
      <c r="BS69" s="1471"/>
      <c r="BT69" s="1489" t="s">
        <v>4114</v>
      </c>
      <c r="BU69" s="1489" t="s">
        <v>626</v>
      </c>
      <c r="BV69" s="1489" t="s">
        <v>1628</v>
      </c>
      <c r="BW69" s="1489">
        <v>1462</v>
      </c>
      <c r="BX69" s="1471"/>
      <c r="BY69" s="510" t="s">
        <v>1861</v>
      </c>
      <c r="BZ69" s="1471"/>
      <c r="CA69" s="26" t="str">
        <f t="shared" si="20"/>
        <v>6&amp;</v>
      </c>
      <c r="CB69" s="29" t="str">
        <f t="shared" si="21"/>
        <v/>
      </c>
      <c r="CC69" s="29" t="s">
        <v>11034</v>
      </c>
      <c r="CE69" s="24" t="str">
        <f>IFERROR(VLOOKUP(CA69,시험요청!EV:EZ,5,FALSE),"")</f>
        <v/>
      </c>
    </row>
    <row r="70" spans="1:83" ht="30" customHeight="1">
      <c r="A70" s="372">
        <v>6</v>
      </c>
      <c r="B70" s="1472"/>
      <c r="C70" s="1472"/>
      <c r="D70" s="1472"/>
      <c r="E70" s="1472"/>
      <c r="F70" s="1472"/>
      <c r="G70" s="1472"/>
      <c r="H70" s="1472"/>
      <c r="I70" s="1472"/>
      <c r="J70" s="1472"/>
      <c r="K70" s="1472"/>
      <c r="L70" s="1472"/>
      <c r="M70" s="1472"/>
      <c r="N70" s="1472"/>
      <c r="O70" s="1472"/>
      <c r="P70" s="1472"/>
      <c r="Q70" s="511">
        <v>5</v>
      </c>
      <c r="R70" s="511">
        <v>10</v>
      </c>
      <c r="S70" s="1592"/>
      <c r="T70" s="1472"/>
      <c r="U70" s="1472"/>
      <c r="V70" s="1477"/>
      <c r="W70" s="1477"/>
      <c r="X70" s="1477"/>
      <c r="Y70" s="1477"/>
      <c r="Z70" s="1479"/>
      <c r="AA70" s="1477"/>
      <c r="AB70" s="510">
        <v>246</v>
      </c>
      <c r="AC70" s="510" t="s">
        <v>40</v>
      </c>
      <c r="AD70" s="510" t="s">
        <v>41</v>
      </c>
      <c r="AE70" s="511" t="s">
        <v>4135</v>
      </c>
      <c r="AF70" s="514" t="s">
        <v>42</v>
      </c>
      <c r="AG70" s="511">
        <v>115</v>
      </c>
      <c r="AH70" s="511">
        <v>550</v>
      </c>
      <c r="AI70" s="511">
        <v>1870</v>
      </c>
      <c r="AJ70" s="511" t="s">
        <v>793</v>
      </c>
      <c r="AK70" s="511">
        <v>380</v>
      </c>
      <c r="AL70" s="511">
        <v>345</v>
      </c>
      <c r="AM70" s="511" t="s">
        <v>4131</v>
      </c>
      <c r="AN70" s="513" t="s">
        <v>843</v>
      </c>
      <c r="AO70" s="511">
        <v>420</v>
      </c>
      <c r="AP70" s="511">
        <v>90</v>
      </c>
      <c r="AQ70" s="511" t="s">
        <v>57</v>
      </c>
      <c r="AR70" s="511" t="s">
        <v>57</v>
      </c>
      <c r="AS70" s="511" t="s">
        <v>57</v>
      </c>
      <c r="AT70" s="511" t="s">
        <v>57</v>
      </c>
      <c r="AU70" s="511" t="s">
        <v>1036</v>
      </c>
      <c r="AV70" s="511" t="s">
        <v>621</v>
      </c>
      <c r="AW70" s="511">
        <v>215</v>
      </c>
      <c r="AX70" s="511">
        <v>27</v>
      </c>
      <c r="AY70" s="511" t="s">
        <v>1037</v>
      </c>
      <c r="AZ70" s="511" t="s">
        <v>621</v>
      </c>
      <c r="BA70" s="511">
        <v>205</v>
      </c>
      <c r="BB70" s="511">
        <v>27</v>
      </c>
      <c r="BC70" s="511" t="s">
        <v>682</v>
      </c>
      <c r="BD70" s="511" t="s">
        <v>57</v>
      </c>
      <c r="BE70" s="511" t="s">
        <v>57</v>
      </c>
      <c r="BF70" s="511" t="s">
        <v>57</v>
      </c>
      <c r="BG70" s="511" t="s">
        <v>57</v>
      </c>
      <c r="BH70" s="511" t="s">
        <v>57</v>
      </c>
      <c r="BI70" s="511" t="s">
        <v>57</v>
      </c>
      <c r="BJ70" s="511" t="s">
        <v>603</v>
      </c>
      <c r="BK70" s="511" t="s">
        <v>57</v>
      </c>
      <c r="BL70" s="511" t="s">
        <v>969</v>
      </c>
      <c r="BM70" s="511"/>
      <c r="BN70" s="511">
        <v>18</v>
      </c>
      <c r="BO70" s="1472"/>
      <c r="BP70" s="1472"/>
      <c r="BQ70" s="1472"/>
      <c r="BR70" s="1472"/>
      <c r="BS70" s="1472"/>
      <c r="BT70" s="1472"/>
      <c r="BU70" s="1472"/>
      <c r="BV70" s="1472"/>
      <c r="BW70" s="1472"/>
      <c r="BX70" s="1472"/>
      <c r="BY70" s="510" t="s">
        <v>1861</v>
      </c>
      <c r="BZ70" s="1472"/>
      <c r="CA70" s="26" t="str">
        <f t="shared" si="20"/>
        <v>6&amp;</v>
      </c>
      <c r="CB70" s="29" t="str">
        <f t="shared" si="21"/>
        <v/>
      </c>
      <c r="CC70" s="29" t="s">
        <v>11034</v>
      </c>
      <c r="CE70" s="24" t="str">
        <f>IFERROR(VLOOKUP(CA70,시험요청!EV:EZ,5,FALSE),"")</f>
        <v/>
      </c>
    </row>
    <row r="71" spans="1:83" ht="30" customHeight="1">
      <c r="A71" s="372">
        <v>6</v>
      </c>
      <c r="B71" s="1475">
        <v>6</v>
      </c>
      <c r="C71" s="1475" t="s">
        <v>29</v>
      </c>
      <c r="D71" s="1475" t="s">
        <v>4091</v>
      </c>
      <c r="E71" s="1493" t="s">
        <v>953</v>
      </c>
      <c r="F71" s="1475" t="s">
        <v>45</v>
      </c>
      <c r="G71" s="1475">
        <v>2026012119</v>
      </c>
      <c r="H71" s="1490" t="s">
        <v>680</v>
      </c>
      <c r="I71" s="1489">
        <v>1032586</v>
      </c>
      <c r="J71" s="1489" t="s">
        <v>4092</v>
      </c>
      <c r="K71" s="1489" t="s">
        <v>4093</v>
      </c>
      <c r="L71" s="1489">
        <v>4</v>
      </c>
      <c r="M71" s="1489" t="s">
        <v>32</v>
      </c>
      <c r="N71" s="1489" t="s">
        <v>33</v>
      </c>
      <c r="O71" s="1489" t="s">
        <v>57</v>
      </c>
      <c r="P71" s="1489" t="s">
        <v>48</v>
      </c>
      <c r="Q71" s="511">
        <v>3</v>
      </c>
      <c r="R71" s="511">
        <v>20</v>
      </c>
      <c r="S71" s="1590" t="s">
        <v>4088</v>
      </c>
      <c r="T71" s="1492" t="s">
        <v>4094</v>
      </c>
      <c r="U71" s="1475" t="s">
        <v>1548</v>
      </c>
      <c r="V71" s="1475" t="s">
        <v>935</v>
      </c>
      <c r="W71" s="1475" t="s">
        <v>60</v>
      </c>
      <c r="X71" s="1475" t="s">
        <v>37</v>
      </c>
      <c r="Y71" s="1475" t="s">
        <v>61</v>
      </c>
      <c r="Z71" s="1489" t="s">
        <v>4095</v>
      </c>
      <c r="AA71" s="1489" t="s">
        <v>752</v>
      </c>
      <c r="AB71" s="510">
        <v>244</v>
      </c>
      <c r="AC71" s="1475" t="s">
        <v>40</v>
      </c>
      <c r="AD71" s="1475" t="s">
        <v>41</v>
      </c>
      <c r="AE71" s="1489" t="s">
        <v>4096</v>
      </c>
      <c r="AF71" s="1489" t="s">
        <v>51</v>
      </c>
      <c r="AG71" s="511">
        <v>105</v>
      </c>
      <c r="AH71" s="511">
        <v>528</v>
      </c>
      <c r="AI71" s="511">
        <v>1925</v>
      </c>
      <c r="AJ71" s="511" t="s">
        <v>1032</v>
      </c>
      <c r="AK71" s="511">
        <v>370</v>
      </c>
      <c r="AL71" s="511">
        <v>335</v>
      </c>
      <c r="AM71" s="511" t="s">
        <v>4097</v>
      </c>
      <c r="AN71" s="511" t="s">
        <v>78</v>
      </c>
      <c r="AO71" s="511">
        <v>450</v>
      </c>
      <c r="AP71" s="511">
        <v>90</v>
      </c>
      <c r="AQ71" s="511" t="s">
        <v>57</v>
      </c>
      <c r="AR71" s="511" t="s">
        <v>57</v>
      </c>
      <c r="AS71" s="511" t="s">
        <v>57</v>
      </c>
      <c r="AT71" s="511" t="s">
        <v>57</v>
      </c>
      <c r="AU71" s="511" t="s">
        <v>1092</v>
      </c>
      <c r="AV71" s="511" t="s">
        <v>86</v>
      </c>
      <c r="AW71" s="511">
        <v>210</v>
      </c>
      <c r="AX71" s="511">
        <v>27</v>
      </c>
      <c r="AY71" s="511" t="s">
        <v>1626</v>
      </c>
      <c r="AZ71" s="511" t="s">
        <v>86</v>
      </c>
      <c r="BA71" s="511">
        <v>200</v>
      </c>
      <c r="BB71" s="511">
        <v>27</v>
      </c>
      <c r="BC71" s="511" t="s">
        <v>682</v>
      </c>
      <c r="BD71" s="511" t="s">
        <v>123</v>
      </c>
      <c r="BE71" s="511" t="s">
        <v>57</v>
      </c>
      <c r="BF71" s="511" t="s">
        <v>57</v>
      </c>
      <c r="BG71" s="511" t="s">
        <v>57</v>
      </c>
      <c r="BH71" s="511" t="s">
        <v>57</v>
      </c>
      <c r="BI71" s="511" t="s">
        <v>57</v>
      </c>
      <c r="BJ71" s="511" t="s">
        <v>603</v>
      </c>
      <c r="BK71" s="511" t="s">
        <v>57</v>
      </c>
      <c r="BL71" s="511" t="s">
        <v>57</v>
      </c>
      <c r="BM71" s="511"/>
      <c r="BN71" s="511">
        <v>19</v>
      </c>
      <c r="BO71" s="1489" t="s">
        <v>4098</v>
      </c>
      <c r="BP71" s="1489" t="s">
        <v>4099</v>
      </c>
      <c r="BQ71" s="1475" t="s">
        <v>3928</v>
      </c>
      <c r="BR71" s="1475" t="s">
        <v>95</v>
      </c>
      <c r="BS71" s="1475"/>
      <c r="BT71" s="1489" t="s">
        <v>179</v>
      </c>
      <c r="BU71" s="1489" t="s">
        <v>180</v>
      </c>
      <c r="BV71" s="1489" t="s">
        <v>802</v>
      </c>
      <c r="BW71" s="1489">
        <v>1542</v>
      </c>
      <c r="BX71" s="1475" t="s">
        <v>4100</v>
      </c>
      <c r="BY71" s="510" t="s">
        <v>107</v>
      </c>
      <c r="BZ71" s="1490" t="s">
        <v>950</v>
      </c>
      <c r="CA71" s="26" t="str">
        <f t="shared" ref="CA71:CA82" si="22">A71&amp;"&amp;"&amp;G71</f>
        <v>6&amp;2026012119</v>
      </c>
      <c r="CB71" s="29" t="str">
        <f t="shared" ref="CB71:CB82" si="23">IFERROR(MID(J71,FIND("R",J71)+1,2),"")</f>
        <v>19</v>
      </c>
      <c r="CC71" s="29" t="s">
        <v>11034</v>
      </c>
      <c r="CE71" s="24">
        <f>IFERROR(VLOOKUP(CA71,시험요청!EV:EZ,5,FALSE),"")</f>
        <v>0</v>
      </c>
    </row>
    <row r="72" spans="1:83" ht="30" customHeight="1">
      <c r="A72" s="372">
        <v>6</v>
      </c>
      <c r="B72" s="1471"/>
      <c r="C72" s="1471"/>
      <c r="D72" s="1471"/>
      <c r="E72" s="1471"/>
      <c r="F72" s="1471"/>
      <c r="G72" s="1471"/>
      <c r="H72" s="1471"/>
      <c r="I72" s="1471"/>
      <c r="J72" s="1471"/>
      <c r="K72" s="1471"/>
      <c r="L72" s="1471"/>
      <c r="M72" s="1471"/>
      <c r="N72" s="1471"/>
      <c r="O72" s="1471"/>
      <c r="P72" s="1471"/>
      <c r="Q72" s="511">
        <v>4</v>
      </c>
      <c r="R72" s="511">
        <v>20</v>
      </c>
      <c r="S72" s="1591"/>
      <c r="T72" s="1471"/>
      <c r="U72" s="1471"/>
      <c r="V72" s="1471"/>
      <c r="W72" s="1471"/>
      <c r="X72" s="1471"/>
      <c r="Y72" s="1471"/>
      <c r="Z72" s="1478"/>
      <c r="AA72" s="1471"/>
      <c r="AB72" s="510">
        <v>244</v>
      </c>
      <c r="AC72" s="1471"/>
      <c r="AD72" s="1471"/>
      <c r="AE72" s="1478"/>
      <c r="AF72" s="1471"/>
      <c r="AG72" s="511">
        <v>105</v>
      </c>
      <c r="AH72" s="511">
        <v>528</v>
      </c>
      <c r="AI72" s="511">
        <v>1925</v>
      </c>
      <c r="AJ72" s="511" t="s">
        <v>1032</v>
      </c>
      <c r="AK72" s="511">
        <v>370</v>
      </c>
      <c r="AL72" s="511">
        <v>335</v>
      </c>
      <c r="AM72" s="511" t="s">
        <v>4101</v>
      </c>
      <c r="AN72" s="511" t="s">
        <v>78</v>
      </c>
      <c r="AO72" s="511">
        <v>450</v>
      </c>
      <c r="AP72" s="511">
        <v>90</v>
      </c>
      <c r="AQ72" s="511" t="s">
        <v>57</v>
      </c>
      <c r="AR72" s="511" t="s">
        <v>57</v>
      </c>
      <c r="AS72" s="511" t="s">
        <v>57</v>
      </c>
      <c r="AT72" s="511" t="s">
        <v>57</v>
      </c>
      <c r="AU72" s="511" t="s">
        <v>1092</v>
      </c>
      <c r="AV72" s="511" t="s">
        <v>86</v>
      </c>
      <c r="AW72" s="511">
        <v>210</v>
      </c>
      <c r="AX72" s="511">
        <v>27</v>
      </c>
      <c r="AY72" s="511" t="s">
        <v>1626</v>
      </c>
      <c r="AZ72" s="511" t="s">
        <v>86</v>
      </c>
      <c r="BA72" s="511">
        <v>200</v>
      </c>
      <c r="BB72" s="511">
        <v>27</v>
      </c>
      <c r="BC72" s="511" t="s">
        <v>682</v>
      </c>
      <c r="BD72" s="511" t="s">
        <v>123</v>
      </c>
      <c r="BE72" s="511" t="s">
        <v>57</v>
      </c>
      <c r="BF72" s="511" t="s">
        <v>57</v>
      </c>
      <c r="BG72" s="511" t="s">
        <v>57</v>
      </c>
      <c r="BH72" s="511" t="s">
        <v>57</v>
      </c>
      <c r="BI72" s="511" t="s">
        <v>57</v>
      </c>
      <c r="BJ72" s="511" t="s">
        <v>603</v>
      </c>
      <c r="BK72" s="511" t="s">
        <v>57</v>
      </c>
      <c r="BL72" s="511" t="s">
        <v>57</v>
      </c>
      <c r="BM72" s="511"/>
      <c r="BN72" s="511">
        <v>19</v>
      </c>
      <c r="BO72" s="1471"/>
      <c r="BP72" s="1471"/>
      <c r="BQ72" s="1471"/>
      <c r="BR72" s="1471"/>
      <c r="BS72" s="1471"/>
      <c r="BT72" s="1471"/>
      <c r="BU72" s="1471"/>
      <c r="BV72" s="1471"/>
      <c r="BW72" s="1471"/>
      <c r="BX72" s="1471"/>
      <c r="BY72" s="510" t="s">
        <v>107</v>
      </c>
      <c r="BZ72" s="1471"/>
      <c r="CA72" s="26" t="str">
        <f t="shared" si="22"/>
        <v>6&amp;</v>
      </c>
      <c r="CB72" s="29" t="str">
        <f t="shared" si="23"/>
        <v/>
      </c>
      <c r="CC72" s="29" t="s">
        <v>11034</v>
      </c>
      <c r="CE72" s="24" t="str">
        <f>IFERROR(VLOOKUP(CA72,시험요청!EV:EZ,5,FALSE),"")</f>
        <v/>
      </c>
    </row>
    <row r="73" spans="1:83" ht="30" customHeight="1">
      <c r="A73" s="372">
        <v>6</v>
      </c>
      <c r="B73" s="1471"/>
      <c r="C73" s="1471"/>
      <c r="D73" s="1471"/>
      <c r="E73" s="1471"/>
      <c r="F73" s="1471"/>
      <c r="G73" s="1471"/>
      <c r="H73" s="1471"/>
      <c r="I73" s="1471"/>
      <c r="J73" s="1471"/>
      <c r="K73" s="1471"/>
      <c r="L73" s="1471"/>
      <c r="M73" s="1471"/>
      <c r="N73" s="1471"/>
      <c r="O73" s="1471"/>
      <c r="P73" s="1471"/>
      <c r="Q73" s="511">
        <v>5</v>
      </c>
      <c r="R73" s="511">
        <v>20</v>
      </c>
      <c r="S73" s="1591"/>
      <c r="T73" s="1471"/>
      <c r="U73" s="1471"/>
      <c r="V73" s="1486"/>
      <c r="W73" s="1486"/>
      <c r="X73" s="1486"/>
      <c r="Y73" s="1486"/>
      <c r="Z73" s="1487"/>
      <c r="AA73" s="1486"/>
      <c r="AB73" s="510">
        <v>244</v>
      </c>
      <c r="AC73" s="1486"/>
      <c r="AD73" s="1486"/>
      <c r="AE73" s="1487"/>
      <c r="AF73" s="1486"/>
      <c r="AG73" s="511">
        <v>105</v>
      </c>
      <c r="AH73" s="511">
        <v>528</v>
      </c>
      <c r="AI73" s="511">
        <v>1925</v>
      </c>
      <c r="AJ73" s="511" t="s">
        <v>1032</v>
      </c>
      <c r="AK73" s="511">
        <v>370</v>
      </c>
      <c r="AL73" s="511">
        <v>335</v>
      </c>
      <c r="AM73" s="511" t="s">
        <v>4101</v>
      </c>
      <c r="AN73" s="511" t="s">
        <v>78</v>
      </c>
      <c r="AO73" s="511">
        <v>450</v>
      </c>
      <c r="AP73" s="511">
        <v>90</v>
      </c>
      <c r="AQ73" s="511" t="s">
        <v>57</v>
      </c>
      <c r="AR73" s="511" t="s">
        <v>57</v>
      </c>
      <c r="AS73" s="511" t="s">
        <v>57</v>
      </c>
      <c r="AT73" s="511" t="s">
        <v>57</v>
      </c>
      <c r="AU73" s="511" t="s">
        <v>4102</v>
      </c>
      <c r="AV73" s="511" t="s">
        <v>86</v>
      </c>
      <c r="AW73" s="511">
        <v>210</v>
      </c>
      <c r="AX73" s="511">
        <v>27</v>
      </c>
      <c r="AY73" s="511" t="s">
        <v>1626</v>
      </c>
      <c r="AZ73" s="511" t="s">
        <v>86</v>
      </c>
      <c r="BA73" s="511">
        <v>200</v>
      </c>
      <c r="BB73" s="511">
        <v>27</v>
      </c>
      <c r="BC73" s="511" t="s">
        <v>682</v>
      </c>
      <c r="BD73" s="511" t="s">
        <v>123</v>
      </c>
      <c r="BE73" s="511" t="s">
        <v>57</v>
      </c>
      <c r="BF73" s="511" t="s">
        <v>57</v>
      </c>
      <c r="BG73" s="511" t="s">
        <v>57</v>
      </c>
      <c r="BH73" s="511" t="s">
        <v>57</v>
      </c>
      <c r="BI73" s="511" t="s">
        <v>57</v>
      </c>
      <c r="BJ73" s="511" t="s">
        <v>603</v>
      </c>
      <c r="BK73" s="511" t="s">
        <v>57</v>
      </c>
      <c r="BL73" s="511" t="s">
        <v>57</v>
      </c>
      <c r="BM73" s="511"/>
      <c r="BN73" s="511">
        <v>19</v>
      </c>
      <c r="BO73" s="1471"/>
      <c r="BP73" s="1471"/>
      <c r="BQ73" s="1471"/>
      <c r="BR73" s="1471"/>
      <c r="BS73" s="1471"/>
      <c r="BT73" s="1471"/>
      <c r="BU73" s="1471"/>
      <c r="BV73" s="1471"/>
      <c r="BW73" s="1471"/>
      <c r="BX73" s="1471"/>
      <c r="BY73" s="510" t="s">
        <v>107</v>
      </c>
      <c r="BZ73" s="1471"/>
      <c r="CA73" s="26" t="str">
        <f t="shared" si="22"/>
        <v>6&amp;</v>
      </c>
      <c r="CB73" s="29" t="str">
        <f t="shared" si="23"/>
        <v/>
      </c>
      <c r="CC73" s="29" t="s">
        <v>11034</v>
      </c>
      <c r="CE73" s="24" t="str">
        <f>IFERROR(VLOOKUP(CA73,시험요청!EV:EZ,5,FALSE),"")</f>
        <v/>
      </c>
    </row>
    <row r="74" spans="1:83" ht="30" customHeight="1">
      <c r="A74" s="372">
        <v>6</v>
      </c>
      <c r="B74" s="1472"/>
      <c r="C74" s="1472"/>
      <c r="D74" s="1472"/>
      <c r="E74" s="1472"/>
      <c r="F74" s="1472"/>
      <c r="G74" s="1472"/>
      <c r="H74" s="1472"/>
      <c r="I74" s="1472"/>
      <c r="J74" s="1472"/>
      <c r="K74" s="1472"/>
      <c r="L74" s="1472"/>
      <c r="M74" s="1472"/>
      <c r="N74" s="1472"/>
      <c r="O74" s="1472"/>
      <c r="P74" s="1472"/>
      <c r="Q74" s="511">
        <v>6</v>
      </c>
      <c r="R74" s="511">
        <v>20</v>
      </c>
      <c r="S74" s="1592"/>
      <c r="T74" s="1472"/>
      <c r="U74" s="1472"/>
      <c r="V74" s="1477"/>
      <c r="W74" s="1477"/>
      <c r="X74" s="1477"/>
      <c r="Y74" s="1477"/>
      <c r="Z74" s="1479"/>
      <c r="AA74" s="1477"/>
      <c r="AB74" s="510">
        <v>244</v>
      </c>
      <c r="AC74" s="1477"/>
      <c r="AD74" s="1477"/>
      <c r="AE74" s="1479"/>
      <c r="AF74" s="1477"/>
      <c r="AG74" s="511">
        <v>105</v>
      </c>
      <c r="AH74" s="511">
        <v>528</v>
      </c>
      <c r="AI74" s="511">
        <v>1925</v>
      </c>
      <c r="AJ74" s="511" t="s">
        <v>1032</v>
      </c>
      <c r="AK74" s="511">
        <v>370</v>
      </c>
      <c r="AL74" s="511">
        <v>335</v>
      </c>
      <c r="AM74" s="511" t="s">
        <v>4103</v>
      </c>
      <c r="AN74" s="511" t="s">
        <v>78</v>
      </c>
      <c r="AO74" s="511">
        <v>450</v>
      </c>
      <c r="AP74" s="511">
        <v>90</v>
      </c>
      <c r="AQ74" s="511" t="s">
        <v>57</v>
      </c>
      <c r="AR74" s="511" t="s">
        <v>57</v>
      </c>
      <c r="AS74" s="511" t="s">
        <v>57</v>
      </c>
      <c r="AT74" s="511" t="s">
        <v>57</v>
      </c>
      <c r="AU74" s="511" t="s">
        <v>1092</v>
      </c>
      <c r="AV74" s="511" t="s">
        <v>86</v>
      </c>
      <c r="AW74" s="511">
        <v>210</v>
      </c>
      <c r="AX74" s="511">
        <v>27</v>
      </c>
      <c r="AY74" s="511" t="s">
        <v>1626</v>
      </c>
      <c r="AZ74" s="511" t="s">
        <v>86</v>
      </c>
      <c r="BA74" s="511">
        <v>200</v>
      </c>
      <c r="BB74" s="511">
        <v>27</v>
      </c>
      <c r="BC74" s="511" t="s">
        <v>682</v>
      </c>
      <c r="BD74" s="511" t="s">
        <v>123</v>
      </c>
      <c r="BE74" s="511" t="s">
        <v>57</v>
      </c>
      <c r="BF74" s="511" t="s">
        <v>57</v>
      </c>
      <c r="BG74" s="511" t="s">
        <v>57</v>
      </c>
      <c r="BH74" s="511" t="s">
        <v>57</v>
      </c>
      <c r="BI74" s="511" t="s">
        <v>57</v>
      </c>
      <c r="BJ74" s="511" t="s">
        <v>603</v>
      </c>
      <c r="BK74" s="511" t="s">
        <v>57</v>
      </c>
      <c r="BL74" s="511" t="s">
        <v>57</v>
      </c>
      <c r="BM74" s="511"/>
      <c r="BN74" s="511">
        <v>19</v>
      </c>
      <c r="BO74" s="1472"/>
      <c r="BP74" s="1472"/>
      <c r="BQ74" s="1472"/>
      <c r="BR74" s="1472"/>
      <c r="BS74" s="1472"/>
      <c r="BT74" s="1472"/>
      <c r="BU74" s="1472"/>
      <c r="BV74" s="1472"/>
      <c r="BW74" s="1472"/>
      <c r="BX74" s="1472"/>
      <c r="BY74" s="510" t="s">
        <v>107</v>
      </c>
      <c r="BZ74" s="1472"/>
      <c r="CA74" s="26" t="str">
        <f t="shared" si="22"/>
        <v>6&amp;</v>
      </c>
      <c r="CB74" s="29" t="str">
        <f t="shared" si="23"/>
        <v/>
      </c>
      <c r="CC74" s="29" t="s">
        <v>11034</v>
      </c>
      <c r="CE74" s="24" t="str">
        <f>IFERROR(VLOOKUP(CA74,시험요청!EV:EZ,5,FALSE),"")</f>
        <v/>
      </c>
    </row>
    <row r="75" spans="1:83" ht="30" customHeight="1">
      <c r="A75" s="372">
        <v>6</v>
      </c>
      <c r="B75" s="1475">
        <v>6</v>
      </c>
      <c r="C75" s="1475" t="s">
        <v>3594</v>
      </c>
      <c r="D75" s="1475" t="s">
        <v>3595</v>
      </c>
      <c r="E75" s="1475" t="s">
        <v>1498</v>
      </c>
      <c r="F75" s="1475" t="s">
        <v>45</v>
      </c>
      <c r="G75" s="1475">
        <v>2026011479</v>
      </c>
      <c r="H75" s="1490" t="s">
        <v>1518</v>
      </c>
      <c r="I75" s="1489">
        <v>1021683</v>
      </c>
      <c r="J75" s="1489" t="s">
        <v>4104</v>
      </c>
      <c r="K75" s="1489" t="s">
        <v>4105</v>
      </c>
      <c r="L75" s="1489">
        <v>4</v>
      </c>
      <c r="M75" s="1489" t="s">
        <v>32</v>
      </c>
      <c r="N75" s="1489" t="s">
        <v>33</v>
      </c>
      <c r="O75" s="1489" t="s">
        <v>57</v>
      </c>
      <c r="P75" s="1489" t="s">
        <v>48</v>
      </c>
      <c r="Q75" s="511">
        <v>26</v>
      </c>
      <c r="R75" s="511">
        <v>10</v>
      </c>
      <c r="S75" s="1491" t="s">
        <v>4106</v>
      </c>
      <c r="T75" s="1492" t="s">
        <v>4107</v>
      </c>
      <c r="U75" s="1475" t="s">
        <v>3358</v>
      </c>
      <c r="V75" s="1475" t="s">
        <v>1712</v>
      </c>
      <c r="W75" s="1475" t="s">
        <v>60</v>
      </c>
      <c r="X75" s="1475" t="s">
        <v>37</v>
      </c>
      <c r="Y75" s="1475" t="s">
        <v>61</v>
      </c>
      <c r="Z75" s="1489" t="s">
        <v>4108</v>
      </c>
      <c r="AA75" s="1489" t="s">
        <v>55</v>
      </c>
      <c r="AB75" s="510">
        <v>254</v>
      </c>
      <c r="AC75" s="1475" t="s">
        <v>40</v>
      </c>
      <c r="AD75" s="1475" t="s">
        <v>41</v>
      </c>
      <c r="AE75" s="1489" t="s">
        <v>4109</v>
      </c>
      <c r="AF75" s="1489" t="s">
        <v>51</v>
      </c>
      <c r="AG75" s="511">
        <v>120</v>
      </c>
      <c r="AH75" s="511">
        <v>590</v>
      </c>
      <c r="AI75" s="511">
        <v>1935</v>
      </c>
      <c r="AJ75" s="511" t="s">
        <v>3200</v>
      </c>
      <c r="AK75" s="511">
        <v>400</v>
      </c>
      <c r="AL75" s="511">
        <v>365</v>
      </c>
      <c r="AM75" s="511" t="s">
        <v>4110</v>
      </c>
      <c r="AN75" s="513" t="s">
        <v>843</v>
      </c>
      <c r="AO75" s="511">
        <v>440</v>
      </c>
      <c r="AP75" s="511">
        <v>90</v>
      </c>
      <c r="AQ75" s="511" t="s">
        <v>57</v>
      </c>
      <c r="AR75" s="511" t="s">
        <v>57</v>
      </c>
      <c r="AS75" s="511" t="s">
        <v>57</v>
      </c>
      <c r="AT75" s="511" t="s">
        <v>57</v>
      </c>
      <c r="AU75" s="511" t="s">
        <v>2441</v>
      </c>
      <c r="AV75" s="511" t="s">
        <v>79</v>
      </c>
      <c r="AW75" s="511">
        <v>215</v>
      </c>
      <c r="AX75" s="511">
        <v>27</v>
      </c>
      <c r="AY75" s="511" t="s">
        <v>2442</v>
      </c>
      <c r="AZ75" s="511" t="s">
        <v>79</v>
      </c>
      <c r="BA75" s="511">
        <v>205</v>
      </c>
      <c r="BB75" s="511">
        <v>27</v>
      </c>
      <c r="BC75" s="511" t="s">
        <v>88</v>
      </c>
      <c r="BD75" s="511" t="s">
        <v>57</v>
      </c>
      <c r="BE75" s="511" t="s">
        <v>57</v>
      </c>
      <c r="BF75" s="511" t="s">
        <v>57</v>
      </c>
      <c r="BG75" s="511" t="s">
        <v>57</v>
      </c>
      <c r="BH75" s="511" t="s">
        <v>57</v>
      </c>
      <c r="BI75" s="511" t="s">
        <v>57</v>
      </c>
      <c r="BJ75" s="511" t="s">
        <v>603</v>
      </c>
      <c r="BK75" s="511" t="s">
        <v>57</v>
      </c>
      <c r="BL75" s="511" t="s">
        <v>969</v>
      </c>
      <c r="BM75" s="511"/>
      <c r="BN75" s="511">
        <v>18</v>
      </c>
      <c r="BO75" s="1490" t="s">
        <v>4111</v>
      </c>
      <c r="BP75" s="1489" t="s">
        <v>2717</v>
      </c>
      <c r="BQ75" s="1475" t="s">
        <v>4112</v>
      </c>
      <c r="BR75" s="1475" t="s">
        <v>95</v>
      </c>
      <c r="BS75" s="1475"/>
      <c r="BT75" s="511" t="s">
        <v>4113</v>
      </c>
      <c r="BU75" s="511" t="s">
        <v>626</v>
      </c>
      <c r="BV75" s="511" t="s">
        <v>1575</v>
      </c>
      <c r="BW75" s="511">
        <v>1462</v>
      </c>
      <c r="BX75" s="1475"/>
      <c r="BY75" s="510" t="s">
        <v>3215</v>
      </c>
      <c r="BZ75" s="1490" t="s">
        <v>2550</v>
      </c>
      <c r="CA75" s="26" t="str">
        <f t="shared" si="22"/>
        <v>6&amp;2026011479</v>
      </c>
      <c r="CB75" s="29" t="str">
        <f t="shared" si="23"/>
        <v>18</v>
      </c>
      <c r="CC75" s="29" t="s">
        <v>11034</v>
      </c>
      <c r="CE75" s="24">
        <f>IFERROR(VLOOKUP(CA75,시험요청!EV:EZ,5,FALSE),"")</f>
        <v>0</v>
      </c>
    </row>
    <row r="76" spans="1:83" ht="30" customHeight="1">
      <c r="A76" s="372">
        <v>6</v>
      </c>
      <c r="B76" s="1471"/>
      <c r="C76" s="1471"/>
      <c r="D76" s="1471"/>
      <c r="E76" s="1471"/>
      <c r="F76" s="1471"/>
      <c r="G76" s="1471"/>
      <c r="H76" s="1471"/>
      <c r="I76" s="1471"/>
      <c r="J76" s="1471"/>
      <c r="K76" s="1471"/>
      <c r="L76" s="1471"/>
      <c r="M76" s="1471"/>
      <c r="N76" s="1471"/>
      <c r="O76" s="1471"/>
      <c r="P76" s="1471"/>
      <c r="Q76" s="511">
        <v>27</v>
      </c>
      <c r="R76" s="511">
        <v>10</v>
      </c>
      <c r="S76" s="1471"/>
      <c r="T76" s="1471"/>
      <c r="U76" s="1471"/>
      <c r="V76" s="1486"/>
      <c r="W76" s="1486"/>
      <c r="X76" s="1486"/>
      <c r="Y76" s="1486"/>
      <c r="Z76" s="1487"/>
      <c r="AA76" s="1486"/>
      <c r="AB76" s="510">
        <v>254</v>
      </c>
      <c r="AC76" s="1477"/>
      <c r="AD76" s="1477"/>
      <c r="AE76" s="1479"/>
      <c r="AF76" s="1477"/>
      <c r="AG76" s="511">
        <v>120</v>
      </c>
      <c r="AH76" s="511">
        <v>590</v>
      </c>
      <c r="AI76" s="511">
        <v>1935</v>
      </c>
      <c r="AJ76" s="511" t="s">
        <v>3200</v>
      </c>
      <c r="AK76" s="511">
        <v>400</v>
      </c>
      <c r="AL76" s="511">
        <v>365</v>
      </c>
      <c r="AM76" s="511" t="s">
        <v>4110</v>
      </c>
      <c r="AN76" s="513" t="s">
        <v>843</v>
      </c>
      <c r="AO76" s="511">
        <v>440</v>
      </c>
      <c r="AP76" s="511">
        <v>90</v>
      </c>
      <c r="AQ76" s="511" t="s">
        <v>57</v>
      </c>
      <c r="AR76" s="511" t="s">
        <v>57</v>
      </c>
      <c r="AS76" s="511" t="s">
        <v>57</v>
      </c>
      <c r="AT76" s="511" t="s">
        <v>57</v>
      </c>
      <c r="AU76" s="511" t="s">
        <v>2441</v>
      </c>
      <c r="AV76" s="511" t="s">
        <v>79</v>
      </c>
      <c r="AW76" s="511">
        <v>215</v>
      </c>
      <c r="AX76" s="511">
        <v>27</v>
      </c>
      <c r="AY76" s="511" t="s">
        <v>2442</v>
      </c>
      <c r="AZ76" s="511" t="s">
        <v>79</v>
      </c>
      <c r="BA76" s="511">
        <v>205</v>
      </c>
      <c r="BB76" s="511">
        <v>27</v>
      </c>
      <c r="BC76" s="511" t="s">
        <v>88</v>
      </c>
      <c r="BD76" s="511" t="s">
        <v>57</v>
      </c>
      <c r="BE76" s="511" t="s">
        <v>57</v>
      </c>
      <c r="BF76" s="511" t="s">
        <v>57</v>
      </c>
      <c r="BG76" s="511" t="s">
        <v>57</v>
      </c>
      <c r="BH76" s="511" t="s">
        <v>57</v>
      </c>
      <c r="BI76" s="511" t="s">
        <v>57</v>
      </c>
      <c r="BJ76" s="511" t="s">
        <v>603</v>
      </c>
      <c r="BK76" s="511" t="s">
        <v>57</v>
      </c>
      <c r="BL76" s="511" t="s">
        <v>969</v>
      </c>
      <c r="BM76" s="511"/>
      <c r="BN76" s="511">
        <v>18</v>
      </c>
      <c r="BO76" s="1471"/>
      <c r="BP76" s="1471"/>
      <c r="BQ76" s="1471"/>
      <c r="BR76" s="1471"/>
      <c r="BS76" s="1471"/>
      <c r="BT76" s="1489" t="s">
        <v>4114</v>
      </c>
      <c r="BU76" s="1489" t="s">
        <v>626</v>
      </c>
      <c r="BV76" s="1489" t="s">
        <v>1628</v>
      </c>
      <c r="BW76" s="1489">
        <v>1462</v>
      </c>
      <c r="BX76" s="1471"/>
      <c r="BY76" s="510" t="s">
        <v>3215</v>
      </c>
      <c r="BZ76" s="1471"/>
      <c r="CA76" s="26" t="str">
        <f t="shared" si="22"/>
        <v>6&amp;</v>
      </c>
      <c r="CB76" s="29" t="str">
        <f t="shared" si="23"/>
        <v/>
      </c>
      <c r="CC76" s="29" t="s">
        <v>11034</v>
      </c>
      <c r="CE76" s="24" t="str">
        <f>IFERROR(VLOOKUP(CA76,시험요청!EV:EZ,5,FALSE),"")</f>
        <v/>
      </c>
    </row>
    <row r="77" spans="1:83" ht="30" customHeight="1">
      <c r="A77" s="372">
        <v>6</v>
      </c>
      <c r="B77" s="1472"/>
      <c r="C77" s="1472"/>
      <c r="D77" s="1472"/>
      <c r="E77" s="1472"/>
      <c r="F77" s="1472"/>
      <c r="G77" s="1472"/>
      <c r="H77" s="1472"/>
      <c r="I77" s="1472"/>
      <c r="J77" s="1472"/>
      <c r="K77" s="1472"/>
      <c r="L77" s="1472"/>
      <c r="M77" s="1472"/>
      <c r="N77" s="1472"/>
      <c r="O77" s="1472"/>
      <c r="P77" s="1472"/>
      <c r="Q77" s="511">
        <v>28</v>
      </c>
      <c r="R77" s="511">
        <v>10</v>
      </c>
      <c r="S77" s="1472"/>
      <c r="T77" s="1472"/>
      <c r="U77" s="1472"/>
      <c r="V77" s="1477"/>
      <c r="W77" s="1477"/>
      <c r="X77" s="1477"/>
      <c r="Y77" s="1477"/>
      <c r="Z77" s="1479"/>
      <c r="AA77" s="1477"/>
      <c r="AB77" s="510">
        <v>254</v>
      </c>
      <c r="AC77" s="510" t="s">
        <v>40</v>
      </c>
      <c r="AD77" s="510" t="s">
        <v>41</v>
      </c>
      <c r="AE77" s="511" t="s">
        <v>4115</v>
      </c>
      <c r="AF77" s="514" t="s">
        <v>42</v>
      </c>
      <c r="AG77" s="511">
        <v>120</v>
      </c>
      <c r="AH77" s="511">
        <v>590</v>
      </c>
      <c r="AI77" s="511">
        <v>1935</v>
      </c>
      <c r="AJ77" s="511" t="s">
        <v>3200</v>
      </c>
      <c r="AK77" s="511">
        <v>400</v>
      </c>
      <c r="AL77" s="511">
        <v>365</v>
      </c>
      <c r="AM77" s="511" t="s">
        <v>4110</v>
      </c>
      <c r="AN77" s="513" t="s">
        <v>843</v>
      </c>
      <c r="AO77" s="511">
        <v>440</v>
      </c>
      <c r="AP77" s="511">
        <v>90</v>
      </c>
      <c r="AQ77" s="511" t="s">
        <v>57</v>
      </c>
      <c r="AR77" s="511" t="s">
        <v>57</v>
      </c>
      <c r="AS77" s="511" t="s">
        <v>57</v>
      </c>
      <c r="AT77" s="511" t="s">
        <v>57</v>
      </c>
      <c r="AU77" s="511" t="s">
        <v>2441</v>
      </c>
      <c r="AV77" s="511" t="s">
        <v>79</v>
      </c>
      <c r="AW77" s="511">
        <v>215</v>
      </c>
      <c r="AX77" s="511">
        <v>27</v>
      </c>
      <c r="AY77" s="511" t="s">
        <v>2442</v>
      </c>
      <c r="AZ77" s="511" t="s">
        <v>79</v>
      </c>
      <c r="BA77" s="511">
        <v>205</v>
      </c>
      <c r="BB77" s="511">
        <v>27</v>
      </c>
      <c r="BC77" s="511" t="s">
        <v>88</v>
      </c>
      <c r="BD77" s="511" t="s">
        <v>57</v>
      </c>
      <c r="BE77" s="511" t="s">
        <v>57</v>
      </c>
      <c r="BF77" s="511" t="s">
        <v>57</v>
      </c>
      <c r="BG77" s="511" t="s">
        <v>57</v>
      </c>
      <c r="BH77" s="511" t="s">
        <v>57</v>
      </c>
      <c r="BI77" s="511" t="s">
        <v>57</v>
      </c>
      <c r="BJ77" s="511" t="s">
        <v>603</v>
      </c>
      <c r="BK77" s="511" t="s">
        <v>57</v>
      </c>
      <c r="BL77" s="511" t="s">
        <v>969</v>
      </c>
      <c r="BM77" s="511"/>
      <c r="BN77" s="511">
        <v>18</v>
      </c>
      <c r="BO77" s="1472"/>
      <c r="BP77" s="1472"/>
      <c r="BQ77" s="1472"/>
      <c r="BR77" s="1472"/>
      <c r="BS77" s="1472"/>
      <c r="BT77" s="1472"/>
      <c r="BU77" s="1472"/>
      <c r="BV77" s="1472"/>
      <c r="BW77" s="1472"/>
      <c r="BX77" s="1472"/>
      <c r="BY77" s="510" t="s">
        <v>3215</v>
      </c>
      <c r="BZ77" s="1472"/>
      <c r="CA77" s="26" t="str">
        <f t="shared" si="22"/>
        <v>6&amp;</v>
      </c>
      <c r="CB77" s="29" t="str">
        <f t="shared" si="23"/>
        <v/>
      </c>
      <c r="CC77" s="29" t="s">
        <v>11034</v>
      </c>
      <c r="CE77" s="24" t="str">
        <f>IFERROR(VLOOKUP(CA77,시험요청!EV:EZ,5,FALSE),"")</f>
        <v/>
      </c>
    </row>
    <row r="78" spans="1:83" ht="30" customHeight="1">
      <c r="A78" s="372">
        <v>6</v>
      </c>
      <c r="B78" s="1549">
        <v>6</v>
      </c>
      <c r="C78" s="1549" t="s">
        <v>43</v>
      </c>
      <c r="D78" s="1549" t="s">
        <v>2576</v>
      </c>
      <c r="E78" s="1557" t="s">
        <v>52</v>
      </c>
      <c r="F78" s="1551" t="s">
        <v>1501</v>
      </c>
      <c r="G78" s="1549">
        <v>2025123010</v>
      </c>
      <c r="H78" s="1557" t="s">
        <v>767</v>
      </c>
      <c r="I78" s="1553">
        <v>2022529</v>
      </c>
      <c r="J78" s="1553" t="s">
        <v>1953</v>
      </c>
      <c r="K78" s="1553" t="s">
        <v>2299</v>
      </c>
      <c r="L78" s="1553">
        <v>10</v>
      </c>
      <c r="M78" s="1553" t="s">
        <v>32</v>
      </c>
      <c r="N78" s="1553" t="s">
        <v>33</v>
      </c>
      <c r="O78" s="1553" t="s">
        <v>57</v>
      </c>
      <c r="P78" s="1553" t="s">
        <v>48</v>
      </c>
      <c r="Q78" s="512">
        <v>0</v>
      </c>
      <c r="R78" s="512">
        <v>18</v>
      </c>
      <c r="S78" s="1593" t="s">
        <v>4106</v>
      </c>
      <c r="T78" s="1552" t="s">
        <v>1502</v>
      </c>
      <c r="U78" s="1549" t="s">
        <v>1018</v>
      </c>
      <c r="V78" s="355" t="s">
        <v>4116</v>
      </c>
      <c r="W78" s="509" t="s">
        <v>1503</v>
      </c>
      <c r="X78" s="509" t="s">
        <v>37</v>
      </c>
      <c r="Y78" s="509" t="s">
        <v>63</v>
      </c>
      <c r="Z78" s="512" t="s">
        <v>4117</v>
      </c>
      <c r="AA78" s="355" t="s">
        <v>42</v>
      </c>
      <c r="AB78" s="509">
        <v>280</v>
      </c>
      <c r="AC78" s="1549" t="s">
        <v>40</v>
      </c>
      <c r="AD78" s="1549" t="s">
        <v>41</v>
      </c>
      <c r="AE78" s="1553" t="s">
        <v>4118</v>
      </c>
      <c r="AF78" s="1553" t="s">
        <v>1061</v>
      </c>
      <c r="AG78" s="512">
        <v>210</v>
      </c>
      <c r="AH78" s="512">
        <v>932</v>
      </c>
      <c r="AI78" s="512">
        <v>2470</v>
      </c>
      <c r="AJ78" s="512" t="s">
        <v>1915</v>
      </c>
      <c r="AK78" s="512">
        <v>570</v>
      </c>
      <c r="AL78" s="512">
        <v>535</v>
      </c>
      <c r="AM78" s="512" t="s">
        <v>4119</v>
      </c>
      <c r="AN78" s="512" t="s">
        <v>1212</v>
      </c>
      <c r="AO78" s="512">
        <v>790</v>
      </c>
      <c r="AP78" s="512">
        <v>90</v>
      </c>
      <c r="AQ78" s="512" t="s">
        <v>4120</v>
      </c>
      <c r="AR78" s="512" t="s">
        <v>1212</v>
      </c>
      <c r="AS78" s="512" t="s">
        <v>1248</v>
      </c>
      <c r="AT78" s="512" t="s">
        <v>105</v>
      </c>
      <c r="AU78" s="512" t="s">
        <v>1217</v>
      </c>
      <c r="AV78" s="512" t="s">
        <v>1218</v>
      </c>
      <c r="AW78" s="512">
        <v>240</v>
      </c>
      <c r="AX78" s="512">
        <v>24</v>
      </c>
      <c r="AY78" s="512" t="s">
        <v>1221</v>
      </c>
      <c r="AZ78" s="512" t="s">
        <v>1218</v>
      </c>
      <c r="BA78" s="512">
        <v>225</v>
      </c>
      <c r="BB78" s="512">
        <v>24</v>
      </c>
      <c r="BC78" s="512" t="s">
        <v>88</v>
      </c>
      <c r="BD78" s="512" t="s">
        <v>57</v>
      </c>
      <c r="BE78" s="512" t="s">
        <v>57</v>
      </c>
      <c r="BF78" s="512" t="s">
        <v>57</v>
      </c>
      <c r="BG78" s="512" t="s">
        <v>57</v>
      </c>
      <c r="BH78" s="512" t="s">
        <v>57</v>
      </c>
      <c r="BI78" s="512" t="s">
        <v>57</v>
      </c>
      <c r="BJ78" s="512" t="s">
        <v>164</v>
      </c>
      <c r="BK78" s="512" t="s">
        <v>331</v>
      </c>
      <c r="BL78" s="512" t="s">
        <v>57</v>
      </c>
      <c r="BM78" s="512"/>
      <c r="BN78" s="512">
        <v>20</v>
      </c>
      <c r="BO78" s="1554" t="s">
        <v>4121</v>
      </c>
      <c r="BP78" s="1553" t="s">
        <v>1897</v>
      </c>
      <c r="BQ78" s="1549" t="s">
        <v>57</v>
      </c>
      <c r="BR78" s="1549" t="s">
        <v>3134</v>
      </c>
      <c r="BS78" s="1549"/>
      <c r="BT78" s="1553" t="s">
        <v>4122</v>
      </c>
      <c r="BU78" s="1553" t="s">
        <v>1895</v>
      </c>
      <c r="BV78" s="1553" t="s">
        <v>4123</v>
      </c>
      <c r="BW78" s="1553">
        <v>1638</v>
      </c>
      <c r="BX78" s="1557" t="s">
        <v>4124</v>
      </c>
      <c r="BY78" s="509" t="s">
        <v>4125</v>
      </c>
      <c r="BZ78" s="1557" t="s">
        <v>83</v>
      </c>
      <c r="CA78" s="26" t="str">
        <f t="shared" si="22"/>
        <v>6&amp;2025123010</v>
      </c>
      <c r="CB78" s="29" t="str">
        <f t="shared" si="23"/>
        <v>20</v>
      </c>
      <c r="CC78" s="29" t="s">
        <v>11034</v>
      </c>
      <c r="CE78" s="24">
        <f>IFERROR(VLOOKUP(CA78,시험요청!EV:EZ,5,FALSE),"")</f>
        <v>0</v>
      </c>
    </row>
    <row r="79" spans="1:83" ht="30" customHeight="1">
      <c r="A79" s="372">
        <v>6</v>
      </c>
      <c r="B79" s="1472"/>
      <c r="C79" s="1472"/>
      <c r="D79" s="1472"/>
      <c r="E79" s="1472"/>
      <c r="F79" s="1472"/>
      <c r="G79" s="1472"/>
      <c r="H79" s="1472"/>
      <c r="I79" s="1472"/>
      <c r="J79" s="1472"/>
      <c r="K79" s="1472"/>
      <c r="L79" s="1472"/>
      <c r="M79" s="1472"/>
      <c r="N79" s="1472"/>
      <c r="O79" s="1472"/>
      <c r="P79" s="1472"/>
      <c r="Q79" s="512">
        <v>1</v>
      </c>
      <c r="R79" s="512">
        <v>14</v>
      </c>
      <c r="S79" s="1472"/>
      <c r="T79" s="1472"/>
      <c r="U79" s="1472"/>
      <c r="V79" s="509" t="s">
        <v>62</v>
      </c>
      <c r="W79" s="509" t="s">
        <v>1503</v>
      </c>
      <c r="X79" s="509" t="s">
        <v>37</v>
      </c>
      <c r="Y79" s="509" t="s">
        <v>63</v>
      </c>
      <c r="Z79" s="512" t="s">
        <v>4126</v>
      </c>
      <c r="AA79" s="355" t="s">
        <v>42</v>
      </c>
      <c r="AB79" s="509">
        <v>280</v>
      </c>
      <c r="AC79" s="1477"/>
      <c r="AD79" s="1477"/>
      <c r="AE79" s="1479"/>
      <c r="AF79" s="1477"/>
      <c r="AG79" s="512">
        <v>210</v>
      </c>
      <c r="AH79" s="512">
        <v>932</v>
      </c>
      <c r="AI79" s="512">
        <v>2470</v>
      </c>
      <c r="AJ79" s="512" t="s">
        <v>1915</v>
      </c>
      <c r="AK79" s="512">
        <v>570</v>
      </c>
      <c r="AL79" s="512">
        <v>535</v>
      </c>
      <c r="AM79" s="512" t="s">
        <v>4119</v>
      </c>
      <c r="AN79" s="512" t="s">
        <v>1212</v>
      </c>
      <c r="AO79" s="512">
        <v>790</v>
      </c>
      <c r="AP79" s="512">
        <v>90</v>
      </c>
      <c r="AQ79" s="512" t="s">
        <v>4120</v>
      </c>
      <c r="AR79" s="512" t="s">
        <v>1212</v>
      </c>
      <c r="AS79" s="512" t="s">
        <v>1248</v>
      </c>
      <c r="AT79" s="512" t="s">
        <v>105</v>
      </c>
      <c r="AU79" s="512" t="s">
        <v>1217</v>
      </c>
      <c r="AV79" s="512" t="s">
        <v>1218</v>
      </c>
      <c r="AW79" s="512">
        <v>240</v>
      </c>
      <c r="AX79" s="512">
        <v>24</v>
      </c>
      <c r="AY79" s="512" t="s">
        <v>1221</v>
      </c>
      <c r="AZ79" s="512" t="s">
        <v>1218</v>
      </c>
      <c r="BA79" s="512">
        <v>225</v>
      </c>
      <c r="BB79" s="512">
        <v>24</v>
      </c>
      <c r="BC79" s="512" t="s">
        <v>88</v>
      </c>
      <c r="BD79" s="512" t="s">
        <v>57</v>
      </c>
      <c r="BE79" s="512" t="s">
        <v>57</v>
      </c>
      <c r="BF79" s="512" t="s">
        <v>57</v>
      </c>
      <c r="BG79" s="512" t="s">
        <v>57</v>
      </c>
      <c r="BH79" s="512" t="s">
        <v>57</v>
      </c>
      <c r="BI79" s="512" t="s">
        <v>57</v>
      </c>
      <c r="BJ79" s="512" t="s">
        <v>164</v>
      </c>
      <c r="BK79" s="512" t="s">
        <v>331</v>
      </c>
      <c r="BL79" s="512" t="s">
        <v>57</v>
      </c>
      <c r="BM79" s="512"/>
      <c r="BN79" s="512">
        <v>20</v>
      </c>
      <c r="BO79" s="1472"/>
      <c r="BP79" s="1472"/>
      <c r="BQ79" s="1472"/>
      <c r="BR79" s="1472"/>
      <c r="BS79" s="1472"/>
      <c r="BT79" s="1472"/>
      <c r="BU79" s="1472"/>
      <c r="BV79" s="1472"/>
      <c r="BW79" s="1472"/>
      <c r="BX79" s="1472"/>
      <c r="BY79" s="509" t="s">
        <v>4125</v>
      </c>
      <c r="BZ79" s="1472"/>
      <c r="CA79" s="26" t="str">
        <f t="shared" si="22"/>
        <v>6&amp;</v>
      </c>
      <c r="CB79" s="29" t="str">
        <f t="shared" si="23"/>
        <v/>
      </c>
      <c r="CC79" s="29" t="s">
        <v>11034</v>
      </c>
      <c r="CE79" s="24" t="str">
        <f>IFERROR(VLOOKUP(CA79,시험요청!EV:EZ,5,FALSE),"")</f>
        <v/>
      </c>
    </row>
    <row r="80" spans="1:83" ht="30" customHeight="1">
      <c r="A80" s="372">
        <v>6</v>
      </c>
      <c r="B80" s="510">
        <v>6</v>
      </c>
      <c r="C80" s="510" t="s">
        <v>29</v>
      </c>
      <c r="D80" s="510" t="s">
        <v>2544</v>
      </c>
      <c r="E80" s="517" t="s">
        <v>30</v>
      </c>
      <c r="F80" s="510" t="s">
        <v>45</v>
      </c>
      <c r="G80" s="510">
        <v>2026011725</v>
      </c>
      <c r="H80" s="513" t="s">
        <v>629</v>
      </c>
      <c r="I80" s="511">
        <v>1035153</v>
      </c>
      <c r="J80" s="511" t="s">
        <v>3834</v>
      </c>
      <c r="K80" s="511" t="s">
        <v>602</v>
      </c>
      <c r="L80" s="511">
        <v>4</v>
      </c>
      <c r="M80" s="511" t="s">
        <v>32</v>
      </c>
      <c r="N80" s="511" t="s">
        <v>33</v>
      </c>
      <c r="O80" s="511" t="s">
        <v>57</v>
      </c>
      <c r="P80" s="511" t="s">
        <v>48</v>
      </c>
      <c r="Q80" s="511">
        <v>2</v>
      </c>
      <c r="R80" s="511">
        <v>10</v>
      </c>
      <c r="S80" s="593" t="s">
        <v>4128</v>
      </c>
      <c r="T80" s="515" t="s">
        <v>955</v>
      </c>
      <c r="U80" s="510" t="s">
        <v>35</v>
      </c>
      <c r="V80" s="510" t="s">
        <v>956</v>
      </c>
      <c r="W80" s="510" t="s">
        <v>50</v>
      </c>
      <c r="X80" s="510" t="s">
        <v>37</v>
      </c>
      <c r="Y80" s="510" t="s">
        <v>38</v>
      </c>
      <c r="Z80" s="511" t="s">
        <v>3837</v>
      </c>
      <c r="AA80" s="514" t="s">
        <v>42</v>
      </c>
      <c r="AB80" s="510">
        <v>258</v>
      </c>
      <c r="AC80" s="510" t="s">
        <v>40</v>
      </c>
      <c r="AD80" s="510" t="s">
        <v>41</v>
      </c>
      <c r="AE80" s="511" t="s">
        <v>3838</v>
      </c>
      <c r="AF80" s="511" t="s">
        <v>51</v>
      </c>
      <c r="AG80" s="511">
        <v>105</v>
      </c>
      <c r="AH80" s="511">
        <v>542</v>
      </c>
      <c r="AI80" s="511">
        <v>1900</v>
      </c>
      <c r="AJ80" s="511" t="s">
        <v>3319</v>
      </c>
      <c r="AK80" s="511">
        <v>390</v>
      </c>
      <c r="AL80" s="511">
        <v>355</v>
      </c>
      <c r="AM80" s="511" t="s">
        <v>3840</v>
      </c>
      <c r="AN80" s="511" t="s">
        <v>99</v>
      </c>
      <c r="AO80" s="511">
        <v>580</v>
      </c>
      <c r="AP80" s="511">
        <v>90</v>
      </c>
      <c r="AQ80" s="511" t="s">
        <v>57</v>
      </c>
      <c r="AR80" s="511" t="s">
        <v>57</v>
      </c>
      <c r="AS80" s="511" t="s">
        <v>57</v>
      </c>
      <c r="AT80" s="511" t="s">
        <v>57</v>
      </c>
      <c r="AU80" s="511" t="s">
        <v>3841</v>
      </c>
      <c r="AV80" s="511" t="s">
        <v>621</v>
      </c>
      <c r="AW80" s="511">
        <v>225</v>
      </c>
      <c r="AX80" s="511">
        <v>27</v>
      </c>
      <c r="AY80" s="511" t="s">
        <v>3842</v>
      </c>
      <c r="AZ80" s="511" t="s">
        <v>621</v>
      </c>
      <c r="BA80" s="511">
        <v>215</v>
      </c>
      <c r="BB80" s="511">
        <v>27</v>
      </c>
      <c r="BC80" s="513" t="s">
        <v>122</v>
      </c>
      <c r="BD80" s="511" t="s">
        <v>123</v>
      </c>
      <c r="BE80" s="511" t="s">
        <v>57</v>
      </c>
      <c r="BF80" s="511" t="s">
        <v>57</v>
      </c>
      <c r="BG80" s="511" t="s">
        <v>57</v>
      </c>
      <c r="BH80" s="511" t="s">
        <v>57</v>
      </c>
      <c r="BI80" s="511" t="s">
        <v>57</v>
      </c>
      <c r="BJ80" s="511" t="s">
        <v>900</v>
      </c>
      <c r="BK80" s="511" t="s">
        <v>57</v>
      </c>
      <c r="BL80" s="511" t="s">
        <v>57</v>
      </c>
      <c r="BM80" s="511"/>
      <c r="BN80" s="511">
        <v>18</v>
      </c>
      <c r="BO80" s="511" t="s">
        <v>4089</v>
      </c>
      <c r="BP80" s="511" t="s">
        <v>2717</v>
      </c>
      <c r="BQ80" s="510" t="s">
        <v>2424</v>
      </c>
      <c r="BR80" s="510" t="s">
        <v>947</v>
      </c>
      <c r="BS80" s="510"/>
      <c r="BT80" s="511" t="s">
        <v>625</v>
      </c>
      <c r="BU80" s="511" t="s">
        <v>626</v>
      </c>
      <c r="BV80" s="511" t="s">
        <v>627</v>
      </c>
      <c r="BW80" s="511">
        <v>1462</v>
      </c>
      <c r="BX80" s="513" t="s">
        <v>2603</v>
      </c>
      <c r="BY80" s="510" t="s">
        <v>107</v>
      </c>
      <c r="BZ80" s="513" t="s">
        <v>4090</v>
      </c>
      <c r="CA80" s="26" t="str">
        <f>A80&amp;"&amp;"&amp;G80</f>
        <v>6&amp;2026011725</v>
      </c>
      <c r="CB80" s="29" t="str">
        <f>IFERROR(MID(J80,FIND("R",J80)+1,2),"")</f>
        <v>18</v>
      </c>
      <c r="CC80" s="29" t="s">
        <v>11034</v>
      </c>
      <c r="CE80" s="24">
        <f>IFERROR(VLOOKUP(CA80,시험요청!EV:EZ,5,FALSE),"")</f>
        <v>0</v>
      </c>
    </row>
    <row r="81" spans="1:83" ht="30" customHeight="1">
      <c r="A81" s="372">
        <v>6</v>
      </c>
      <c r="B81" s="510">
        <v>6</v>
      </c>
      <c r="C81" s="510" t="s">
        <v>43</v>
      </c>
      <c r="D81" s="510" t="s">
        <v>1498</v>
      </c>
      <c r="E81" s="510" t="s">
        <v>1498</v>
      </c>
      <c r="F81" s="510" t="s">
        <v>45</v>
      </c>
      <c r="G81" s="510">
        <v>2026012057</v>
      </c>
      <c r="H81" s="513" t="s">
        <v>680</v>
      </c>
      <c r="I81" s="511">
        <v>1027946</v>
      </c>
      <c r="J81" s="511" t="s">
        <v>3917</v>
      </c>
      <c r="K81" s="511" t="s">
        <v>1474</v>
      </c>
      <c r="L81" s="511">
        <v>4</v>
      </c>
      <c r="M81" s="511" t="s">
        <v>32</v>
      </c>
      <c r="N81" s="511" t="s">
        <v>33</v>
      </c>
      <c r="O81" s="516" t="s">
        <v>1554</v>
      </c>
      <c r="P81" s="511" t="s">
        <v>48</v>
      </c>
      <c r="Q81" s="511">
        <v>6</v>
      </c>
      <c r="R81" s="511">
        <v>10</v>
      </c>
      <c r="S81" s="348" t="s">
        <v>4136</v>
      </c>
      <c r="T81" s="515" t="s">
        <v>4137</v>
      </c>
      <c r="U81" s="510" t="s">
        <v>35</v>
      </c>
      <c r="V81" s="510" t="s">
        <v>956</v>
      </c>
      <c r="W81" s="510" t="s">
        <v>50</v>
      </c>
      <c r="X81" s="510" t="s">
        <v>37</v>
      </c>
      <c r="Y81" s="510" t="s">
        <v>38</v>
      </c>
      <c r="Z81" s="511" t="s">
        <v>4138</v>
      </c>
      <c r="AA81" s="514" t="s">
        <v>42</v>
      </c>
      <c r="AB81" s="510">
        <v>226</v>
      </c>
      <c r="AC81" s="510" t="s">
        <v>40</v>
      </c>
      <c r="AD81" s="510" t="s">
        <v>41</v>
      </c>
      <c r="AE81" s="511" t="s">
        <v>3922</v>
      </c>
      <c r="AF81" s="514" t="s">
        <v>42</v>
      </c>
      <c r="AG81" s="511">
        <v>140</v>
      </c>
      <c r="AH81" s="511">
        <v>628</v>
      </c>
      <c r="AI81" s="511">
        <v>1840</v>
      </c>
      <c r="AJ81" s="511" t="s">
        <v>3200</v>
      </c>
      <c r="AK81" s="511">
        <v>400</v>
      </c>
      <c r="AL81" s="511">
        <v>365</v>
      </c>
      <c r="AM81" s="511" t="s">
        <v>2571</v>
      </c>
      <c r="AN81" s="511" t="s">
        <v>99</v>
      </c>
      <c r="AO81" s="511">
        <v>510</v>
      </c>
      <c r="AP81" s="511">
        <v>90</v>
      </c>
      <c r="AQ81" s="511" t="s">
        <v>57</v>
      </c>
      <c r="AR81" s="511" t="s">
        <v>57</v>
      </c>
      <c r="AS81" s="511" t="s">
        <v>57</v>
      </c>
      <c r="AT81" s="511" t="s">
        <v>57</v>
      </c>
      <c r="AU81" s="511" t="s">
        <v>3923</v>
      </c>
      <c r="AV81" s="511" t="s">
        <v>621</v>
      </c>
      <c r="AW81" s="511">
        <v>185</v>
      </c>
      <c r="AX81" s="511">
        <v>24</v>
      </c>
      <c r="AY81" s="511" t="s">
        <v>3924</v>
      </c>
      <c r="AZ81" s="511" t="s">
        <v>621</v>
      </c>
      <c r="BA81" s="511">
        <v>175</v>
      </c>
      <c r="BB81" s="511">
        <v>24</v>
      </c>
      <c r="BC81" s="511" t="s">
        <v>682</v>
      </c>
      <c r="BD81" s="511" t="s">
        <v>57</v>
      </c>
      <c r="BE81" s="511" t="s">
        <v>57</v>
      </c>
      <c r="BF81" s="511" t="s">
        <v>57</v>
      </c>
      <c r="BG81" s="511" t="s">
        <v>57</v>
      </c>
      <c r="BH81" s="511" t="s">
        <v>57</v>
      </c>
      <c r="BI81" s="511" t="s">
        <v>57</v>
      </c>
      <c r="BJ81" s="511" t="s">
        <v>164</v>
      </c>
      <c r="BK81" s="511" t="s">
        <v>57</v>
      </c>
      <c r="BL81" s="511" t="s">
        <v>57</v>
      </c>
      <c r="BM81" s="511"/>
      <c r="BN81" s="511">
        <v>16</v>
      </c>
      <c r="BO81" s="514" t="s">
        <v>4219</v>
      </c>
      <c r="BP81" s="511" t="s">
        <v>2657</v>
      </c>
      <c r="BQ81" s="510" t="s">
        <v>3928</v>
      </c>
      <c r="BR81" s="510"/>
      <c r="BS81" s="510"/>
      <c r="BT81" s="511" t="s">
        <v>3925</v>
      </c>
      <c r="BU81" s="511" t="s">
        <v>3926</v>
      </c>
      <c r="BV81" s="511" t="s">
        <v>3927</v>
      </c>
      <c r="BW81" s="511">
        <v>1285</v>
      </c>
      <c r="BX81" s="510"/>
      <c r="BY81" s="510"/>
      <c r="BZ81" s="513" t="s">
        <v>950</v>
      </c>
      <c r="CA81" s="26" t="str">
        <f t="shared" si="22"/>
        <v>6&amp;2026012057</v>
      </c>
      <c r="CB81" s="29" t="str">
        <f t="shared" si="23"/>
        <v>16</v>
      </c>
      <c r="CC81" s="29" t="s">
        <v>11034</v>
      </c>
      <c r="CE81" s="24">
        <f>IFERROR(VLOOKUP(CA81,시험요청!EV:EZ,5,FALSE),"")</f>
        <v>0</v>
      </c>
    </row>
    <row r="82" spans="1:83" ht="30" customHeight="1">
      <c r="A82" s="372">
        <v>6</v>
      </c>
      <c r="B82" s="510">
        <v>6</v>
      </c>
      <c r="C82" s="510" t="s">
        <v>43</v>
      </c>
      <c r="D82" s="510" t="s">
        <v>4139</v>
      </c>
      <c r="E82" s="510" t="s">
        <v>52</v>
      </c>
      <c r="F82" s="510" t="s">
        <v>45</v>
      </c>
      <c r="G82" s="510">
        <v>2026012697</v>
      </c>
      <c r="H82" s="513" t="s">
        <v>1506</v>
      </c>
      <c r="I82" s="511">
        <v>1038542</v>
      </c>
      <c r="J82" s="511" t="s">
        <v>3817</v>
      </c>
      <c r="K82" s="511" t="s">
        <v>3277</v>
      </c>
      <c r="L82" s="511">
        <v>4</v>
      </c>
      <c r="M82" s="511" t="s">
        <v>32</v>
      </c>
      <c r="N82" s="511" t="s">
        <v>33</v>
      </c>
      <c r="O82" s="511" t="s">
        <v>57</v>
      </c>
      <c r="P82" s="511" t="s">
        <v>34</v>
      </c>
      <c r="Q82" s="511">
        <v>0</v>
      </c>
      <c r="R82" s="511">
        <v>12</v>
      </c>
      <c r="S82" s="349" t="s">
        <v>4140</v>
      </c>
      <c r="T82" s="515" t="s">
        <v>4141</v>
      </c>
      <c r="U82" s="510" t="s">
        <v>49</v>
      </c>
      <c r="V82" s="510" t="s">
        <v>3564</v>
      </c>
      <c r="W82" s="510" t="s">
        <v>60</v>
      </c>
      <c r="X82" s="510" t="s">
        <v>37</v>
      </c>
      <c r="Y82" s="510" t="s">
        <v>61</v>
      </c>
      <c r="Z82" s="343" t="s">
        <v>4142</v>
      </c>
      <c r="AA82" s="344" t="s">
        <v>42</v>
      </c>
      <c r="AB82" s="510">
        <v>234</v>
      </c>
      <c r="AC82" s="510" t="s">
        <v>40</v>
      </c>
      <c r="AD82" s="510" t="s">
        <v>41</v>
      </c>
      <c r="AE82" s="511" t="s">
        <v>3538</v>
      </c>
      <c r="AF82" s="511" t="s">
        <v>51</v>
      </c>
      <c r="AG82" s="511">
        <v>140</v>
      </c>
      <c r="AH82" s="511">
        <v>654</v>
      </c>
      <c r="AI82" s="511">
        <v>1905</v>
      </c>
      <c r="AJ82" s="511" t="s">
        <v>1824</v>
      </c>
      <c r="AK82" s="511">
        <v>420</v>
      </c>
      <c r="AL82" s="511">
        <v>385</v>
      </c>
      <c r="AM82" s="511" t="s">
        <v>3823</v>
      </c>
      <c r="AN82" s="513" t="s">
        <v>843</v>
      </c>
      <c r="AO82" s="511">
        <v>530</v>
      </c>
      <c r="AP82" s="511">
        <v>90</v>
      </c>
      <c r="AQ82" s="511" t="s">
        <v>57</v>
      </c>
      <c r="AR82" s="511" t="s">
        <v>57</v>
      </c>
      <c r="AS82" s="511" t="s">
        <v>57</v>
      </c>
      <c r="AT82" s="511" t="s">
        <v>57</v>
      </c>
      <c r="AU82" s="511" t="s">
        <v>3824</v>
      </c>
      <c r="AV82" s="511" t="s">
        <v>79</v>
      </c>
      <c r="AW82" s="511">
        <v>195</v>
      </c>
      <c r="AX82" s="511">
        <v>27</v>
      </c>
      <c r="AY82" s="511" t="s">
        <v>845</v>
      </c>
      <c r="AZ82" s="511" t="s">
        <v>79</v>
      </c>
      <c r="BA82" s="511">
        <v>185</v>
      </c>
      <c r="BB82" s="511">
        <v>27</v>
      </c>
      <c r="BC82" s="511" t="s">
        <v>88</v>
      </c>
      <c r="BD82" s="511" t="s">
        <v>57</v>
      </c>
      <c r="BE82" s="511" t="s">
        <v>57</v>
      </c>
      <c r="BF82" s="511" t="s">
        <v>57</v>
      </c>
      <c r="BG82" s="511" t="s">
        <v>57</v>
      </c>
      <c r="BH82" s="511" t="s">
        <v>57</v>
      </c>
      <c r="BI82" s="511" t="s">
        <v>57</v>
      </c>
      <c r="BJ82" s="511" t="s">
        <v>164</v>
      </c>
      <c r="BK82" s="511" t="s">
        <v>57</v>
      </c>
      <c r="BL82" s="511" t="s">
        <v>969</v>
      </c>
      <c r="BM82" s="511"/>
      <c r="BN82" s="511">
        <v>17</v>
      </c>
      <c r="BO82" s="514" t="s">
        <v>4143</v>
      </c>
      <c r="BP82" s="511" t="s">
        <v>2717</v>
      </c>
      <c r="BQ82" s="510" t="s">
        <v>57</v>
      </c>
      <c r="BR82" s="510" t="s">
        <v>95</v>
      </c>
      <c r="BS82" s="510"/>
      <c r="BT82" s="511" t="s">
        <v>1485</v>
      </c>
      <c r="BU82" s="511" t="s">
        <v>1486</v>
      </c>
      <c r="BV82" s="511" t="s">
        <v>765</v>
      </c>
      <c r="BW82" s="511">
        <v>1383</v>
      </c>
      <c r="BX82" s="510" t="s">
        <v>4144</v>
      </c>
      <c r="BY82" s="510" t="s">
        <v>1136</v>
      </c>
      <c r="BZ82" s="513" t="s">
        <v>98</v>
      </c>
      <c r="CA82" s="26" t="str">
        <f t="shared" si="22"/>
        <v>6&amp;2026012697</v>
      </c>
      <c r="CB82" s="29" t="str">
        <f t="shared" si="23"/>
        <v>17</v>
      </c>
      <c r="CC82" s="29" t="s">
        <v>11034</v>
      </c>
      <c r="CE82" s="24">
        <f>IFERROR(VLOOKUP(CA82,시험요청!EV:EZ,5,FALSE),"")</f>
        <v>0</v>
      </c>
    </row>
    <row r="83" spans="1:83" ht="30" customHeight="1">
      <c r="A83" s="29">
        <v>7</v>
      </c>
      <c r="B83" s="582">
        <v>7</v>
      </c>
      <c r="C83" s="582" t="s">
        <v>43</v>
      </c>
      <c r="D83" s="582" t="s">
        <v>965</v>
      </c>
      <c r="E83" s="585" t="s">
        <v>953</v>
      </c>
      <c r="F83" s="582" t="s">
        <v>45</v>
      </c>
      <c r="G83" s="582">
        <v>2026012213</v>
      </c>
      <c r="H83" s="583" t="s">
        <v>767</v>
      </c>
      <c r="I83" s="581">
        <v>1037806</v>
      </c>
      <c r="J83" s="581" t="s">
        <v>4415</v>
      </c>
      <c r="K83" s="581" t="s">
        <v>698</v>
      </c>
      <c r="L83" s="581">
        <v>4</v>
      </c>
      <c r="M83" s="581" t="s">
        <v>32</v>
      </c>
      <c r="N83" s="581" t="s">
        <v>33</v>
      </c>
      <c r="O83" s="581" t="s">
        <v>57</v>
      </c>
      <c r="P83" s="581" t="s">
        <v>48</v>
      </c>
      <c r="Q83" s="581">
        <v>1</v>
      </c>
      <c r="R83" s="581">
        <v>14</v>
      </c>
      <c r="S83" s="349" t="s">
        <v>4414</v>
      </c>
      <c r="T83" s="586" t="s">
        <v>934</v>
      </c>
      <c r="U83" s="582" t="s">
        <v>49</v>
      </c>
      <c r="V83" s="582" t="s">
        <v>935</v>
      </c>
      <c r="W83" s="582" t="s">
        <v>60</v>
      </c>
      <c r="X83" s="582" t="s">
        <v>37</v>
      </c>
      <c r="Y83" s="582" t="s">
        <v>61</v>
      </c>
      <c r="Z83" s="581" t="s">
        <v>4238</v>
      </c>
      <c r="AA83" s="584" t="s">
        <v>42</v>
      </c>
      <c r="AB83" s="582">
        <v>310</v>
      </c>
      <c r="AC83" s="582" t="s">
        <v>40</v>
      </c>
      <c r="AD83" s="582" t="s">
        <v>41</v>
      </c>
      <c r="AE83" s="581" t="s">
        <v>4240</v>
      </c>
      <c r="AF83" s="584" t="s">
        <v>42</v>
      </c>
      <c r="AG83" s="581">
        <v>140</v>
      </c>
      <c r="AH83" s="581">
        <v>744</v>
      </c>
      <c r="AI83" s="581">
        <v>2300</v>
      </c>
      <c r="AJ83" s="581" t="s">
        <v>4242</v>
      </c>
      <c r="AK83" s="581">
        <v>510</v>
      </c>
      <c r="AL83" s="581">
        <v>475</v>
      </c>
      <c r="AM83" s="581" t="s">
        <v>4243</v>
      </c>
      <c r="AN83" s="581" t="s">
        <v>99</v>
      </c>
      <c r="AO83" s="581">
        <v>640</v>
      </c>
      <c r="AP83" s="581">
        <v>90</v>
      </c>
      <c r="AQ83" s="581" t="s">
        <v>4244</v>
      </c>
      <c r="AR83" s="581" t="s">
        <v>99</v>
      </c>
      <c r="AS83" s="581">
        <v>540</v>
      </c>
      <c r="AT83" s="581">
        <v>90</v>
      </c>
      <c r="AU83" s="581" t="s">
        <v>4067</v>
      </c>
      <c r="AV83" s="581" t="s">
        <v>86</v>
      </c>
      <c r="AW83" s="339">
        <v>275</v>
      </c>
      <c r="AX83" s="581">
        <v>27</v>
      </c>
      <c r="AY83" s="581" t="s">
        <v>4069</v>
      </c>
      <c r="AZ83" s="581" t="s">
        <v>86</v>
      </c>
      <c r="BA83" s="581">
        <v>265</v>
      </c>
      <c r="BB83" s="581">
        <v>27</v>
      </c>
      <c r="BC83" s="581" t="s">
        <v>88</v>
      </c>
      <c r="BD83" s="581" t="s">
        <v>57</v>
      </c>
      <c r="BE83" s="581" t="s">
        <v>57</v>
      </c>
      <c r="BF83" s="581" t="s">
        <v>57</v>
      </c>
      <c r="BG83" s="581" t="s">
        <v>57</v>
      </c>
      <c r="BH83" s="581" t="s">
        <v>57</v>
      </c>
      <c r="BI83" s="581" t="s">
        <v>57</v>
      </c>
      <c r="BJ83" s="581" t="s">
        <v>603</v>
      </c>
      <c r="BK83" s="581" t="s">
        <v>57</v>
      </c>
      <c r="BL83" s="581" t="s">
        <v>57</v>
      </c>
      <c r="BM83" s="581"/>
      <c r="BN83" s="581">
        <v>21</v>
      </c>
      <c r="BO83" s="581" t="s">
        <v>4416</v>
      </c>
      <c r="BP83" s="581" t="s">
        <v>4245</v>
      </c>
      <c r="BQ83" s="582" t="s">
        <v>4246</v>
      </c>
      <c r="BR83" s="582" t="s">
        <v>1704</v>
      </c>
      <c r="BS83" s="582"/>
      <c r="BT83" s="581" t="s">
        <v>1985</v>
      </c>
      <c r="BU83" s="581" t="s">
        <v>764</v>
      </c>
      <c r="BV83" s="581" t="s">
        <v>847</v>
      </c>
      <c r="BW83" s="581">
        <v>1706</v>
      </c>
      <c r="BX83" s="582"/>
      <c r="BY83" s="582" t="s">
        <v>107</v>
      </c>
      <c r="BZ83" s="583" t="s">
        <v>950</v>
      </c>
      <c r="CA83" s="26" t="str">
        <f>A83&amp;"&amp;"&amp;G83</f>
        <v>7&amp;2026012213</v>
      </c>
      <c r="CB83" s="29" t="str">
        <f>IFERROR(MID(J83,FIND("R",J83)+1,2),"")</f>
        <v>21</v>
      </c>
      <c r="CC83" s="29" t="s">
        <v>11034</v>
      </c>
      <c r="CE83" s="24">
        <f>IFERROR(VLOOKUP(CA83,시험요청!EV:EZ,5,FALSE),"")</f>
        <v>0</v>
      </c>
    </row>
    <row r="84" spans="1:83" ht="30" customHeight="1">
      <c r="A84" s="29">
        <v>8</v>
      </c>
      <c r="B84" s="600">
        <v>8</v>
      </c>
      <c r="C84" s="600" t="s">
        <v>43</v>
      </c>
      <c r="D84" s="600" t="s">
        <v>2017</v>
      </c>
      <c r="E84" s="471" t="s">
        <v>1498</v>
      </c>
      <c r="F84" s="608" t="s">
        <v>1501</v>
      </c>
      <c r="G84" s="600">
        <v>2026020108</v>
      </c>
      <c r="H84" s="606" t="s">
        <v>680</v>
      </c>
      <c r="I84" s="603">
        <v>2022599</v>
      </c>
      <c r="J84" s="603" t="s">
        <v>4704</v>
      </c>
      <c r="K84" s="603" t="s">
        <v>4705</v>
      </c>
      <c r="L84" s="603">
        <v>12</v>
      </c>
      <c r="M84" s="603" t="s">
        <v>32</v>
      </c>
      <c r="N84" s="603" t="s">
        <v>33</v>
      </c>
      <c r="O84" s="603" t="s">
        <v>57</v>
      </c>
      <c r="P84" s="603" t="s">
        <v>48</v>
      </c>
      <c r="Q84" s="603">
        <v>10</v>
      </c>
      <c r="R84" s="603">
        <v>12</v>
      </c>
      <c r="S84" s="368" t="s">
        <v>4926</v>
      </c>
      <c r="T84" s="609" t="s">
        <v>1702</v>
      </c>
      <c r="U84" s="600" t="s">
        <v>49</v>
      </c>
      <c r="V84" s="600" t="s">
        <v>62</v>
      </c>
      <c r="W84" s="600" t="s">
        <v>36</v>
      </c>
      <c r="X84" s="600" t="s">
        <v>37</v>
      </c>
      <c r="Y84" s="600" t="s">
        <v>63</v>
      </c>
      <c r="Z84" s="603" t="s">
        <v>4728</v>
      </c>
      <c r="AA84" s="603" t="s">
        <v>55</v>
      </c>
      <c r="AB84" s="600">
        <v>254</v>
      </c>
      <c r="AC84" s="600" t="s">
        <v>40</v>
      </c>
      <c r="AD84" s="600" t="s">
        <v>41</v>
      </c>
      <c r="AE84" s="603" t="s">
        <v>4729</v>
      </c>
      <c r="AF84" s="603" t="s">
        <v>51</v>
      </c>
      <c r="AG84" s="603">
        <v>130</v>
      </c>
      <c r="AH84" s="603">
        <v>610</v>
      </c>
      <c r="AI84" s="603">
        <v>2090</v>
      </c>
      <c r="AJ84" s="603" t="s">
        <v>4730</v>
      </c>
      <c r="AK84" s="603">
        <v>400</v>
      </c>
      <c r="AL84" s="603">
        <v>365</v>
      </c>
      <c r="AM84" s="603" t="s">
        <v>4731</v>
      </c>
      <c r="AN84" s="603" t="s">
        <v>99</v>
      </c>
      <c r="AO84" s="603">
        <v>630</v>
      </c>
      <c r="AP84" s="603">
        <v>90</v>
      </c>
      <c r="AQ84" s="603" t="s">
        <v>4732</v>
      </c>
      <c r="AR84" s="603" t="s">
        <v>99</v>
      </c>
      <c r="AS84" s="603" t="s">
        <v>117</v>
      </c>
      <c r="AT84" s="603" t="s">
        <v>105</v>
      </c>
      <c r="AU84" s="603" t="s">
        <v>4733</v>
      </c>
      <c r="AV84" s="603" t="s">
        <v>1218</v>
      </c>
      <c r="AW84" s="603">
        <v>215</v>
      </c>
      <c r="AX84" s="603">
        <v>27</v>
      </c>
      <c r="AY84" s="603" t="s">
        <v>4734</v>
      </c>
      <c r="AZ84" s="603" t="s">
        <v>1218</v>
      </c>
      <c r="BA84" s="603">
        <v>205</v>
      </c>
      <c r="BB84" s="603">
        <v>27</v>
      </c>
      <c r="BC84" s="603" t="s">
        <v>88</v>
      </c>
      <c r="BD84" s="603" t="s">
        <v>57</v>
      </c>
      <c r="BE84" s="603" t="s">
        <v>57</v>
      </c>
      <c r="BF84" s="603" t="s">
        <v>57</v>
      </c>
      <c r="BG84" s="603" t="s">
        <v>57</v>
      </c>
      <c r="BH84" s="603" t="s">
        <v>57</v>
      </c>
      <c r="BI84" s="603" t="s">
        <v>57</v>
      </c>
      <c r="BJ84" s="603" t="s">
        <v>900</v>
      </c>
      <c r="BK84" s="603" t="s">
        <v>331</v>
      </c>
      <c r="BL84" s="603" t="s">
        <v>57</v>
      </c>
      <c r="BM84" s="603"/>
      <c r="BN84" s="603">
        <v>20</v>
      </c>
      <c r="BO84" s="613" t="s">
        <v>4929</v>
      </c>
      <c r="BP84" s="603" t="s">
        <v>187</v>
      </c>
      <c r="BQ84" s="600" t="s">
        <v>4735</v>
      </c>
      <c r="BR84" s="600" t="s">
        <v>95</v>
      </c>
      <c r="BS84" s="600"/>
      <c r="BT84" s="603" t="s">
        <v>4717</v>
      </c>
      <c r="BU84" s="603" t="s">
        <v>91</v>
      </c>
      <c r="BV84" s="603" t="s">
        <v>4718</v>
      </c>
      <c r="BW84" s="603">
        <v>1626</v>
      </c>
      <c r="BX84" s="604" t="s">
        <v>4928</v>
      </c>
      <c r="BY84" s="600"/>
      <c r="BZ84" s="606" t="s">
        <v>83</v>
      </c>
      <c r="CA84" s="26" t="str">
        <f>A84&amp;"&amp;"&amp;G84</f>
        <v>8&amp;2026020108</v>
      </c>
      <c r="CB84" s="29" t="str">
        <f>IFERROR(MID(J84,FIND("R",J84)+1,2),"")</f>
        <v>20</v>
      </c>
      <c r="CC84" s="29" t="s">
        <v>11034</v>
      </c>
      <c r="CE84" s="24">
        <f>IFERROR(VLOOKUP(CA84,시험요청!EV:EZ,5,FALSE),"")</f>
        <v>0</v>
      </c>
    </row>
    <row r="85" spans="1:83" ht="30" customHeight="1">
      <c r="A85" s="29">
        <v>8</v>
      </c>
      <c r="B85" s="600">
        <v>8</v>
      </c>
      <c r="C85" s="600" t="s">
        <v>43</v>
      </c>
      <c r="D85" s="600" t="s">
        <v>2017</v>
      </c>
      <c r="E85" s="471" t="s">
        <v>1498</v>
      </c>
      <c r="F85" s="608" t="s">
        <v>1501</v>
      </c>
      <c r="G85" s="600">
        <v>2026020117</v>
      </c>
      <c r="H85" s="606" t="s">
        <v>680</v>
      </c>
      <c r="I85" s="603">
        <v>2022599</v>
      </c>
      <c r="J85" s="603" t="s">
        <v>4704</v>
      </c>
      <c r="K85" s="603" t="s">
        <v>4705</v>
      </c>
      <c r="L85" s="603">
        <v>12</v>
      </c>
      <c r="M85" s="603" t="s">
        <v>32</v>
      </c>
      <c r="N85" s="603" t="s">
        <v>33</v>
      </c>
      <c r="O85" s="603" t="s">
        <v>57</v>
      </c>
      <c r="P85" s="603" t="s">
        <v>48</v>
      </c>
      <c r="Q85" s="603">
        <v>11</v>
      </c>
      <c r="R85" s="603">
        <v>12</v>
      </c>
      <c r="S85" s="368" t="s">
        <v>4926</v>
      </c>
      <c r="T85" s="609" t="s">
        <v>1702</v>
      </c>
      <c r="U85" s="600" t="s">
        <v>49</v>
      </c>
      <c r="V85" s="600" t="s">
        <v>62</v>
      </c>
      <c r="W85" s="600" t="s">
        <v>36</v>
      </c>
      <c r="X85" s="600" t="s">
        <v>37</v>
      </c>
      <c r="Y85" s="600" t="s">
        <v>63</v>
      </c>
      <c r="Z85" s="603" t="s">
        <v>4708</v>
      </c>
      <c r="AA85" s="603" t="s">
        <v>55</v>
      </c>
      <c r="AB85" s="600">
        <v>260</v>
      </c>
      <c r="AC85" s="600" t="s">
        <v>40</v>
      </c>
      <c r="AD85" s="600" t="s">
        <v>41</v>
      </c>
      <c r="AE85" s="603" t="s">
        <v>4709</v>
      </c>
      <c r="AF85" s="603" t="s">
        <v>51</v>
      </c>
      <c r="AG85" s="603">
        <v>135</v>
      </c>
      <c r="AH85" s="603">
        <v>628</v>
      </c>
      <c r="AI85" s="603">
        <v>2085</v>
      </c>
      <c r="AJ85" s="603" t="s">
        <v>4711</v>
      </c>
      <c r="AK85" s="603">
        <v>410</v>
      </c>
      <c r="AL85" s="603">
        <v>375</v>
      </c>
      <c r="AM85" s="603" t="s">
        <v>4713</v>
      </c>
      <c r="AN85" s="603" t="s">
        <v>99</v>
      </c>
      <c r="AO85" s="603">
        <v>640</v>
      </c>
      <c r="AP85" s="603">
        <v>90</v>
      </c>
      <c r="AQ85" s="603" t="s">
        <v>4714</v>
      </c>
      <c r="AR85" s="603" t="s">
        <v>99</v>
      </c>
      <c r="AS85" s="603" t="s">
        <v>797</v>
      </c>
      <c r="AT85" s="603" t="s">
        <v>105</v>
      </c>
      <c r="AU85" s="603" t="s">
        <v>4715</v>
      </c>
      <c r="AV85" s="603" t="s">
        <v>1218</v>
      </c>
      <c r="AW85" s="603">
        <v>220</v>
      </c>
      <c r="AX85" s="603">
        <v>27</v>
      </c>
      <c r="AY85" s="603" t="s">
        <v>4716</v>
      </c>
      <c r="AZ85" s="603" t="s">
        <v>1218</v>
      </c>
      <c r="BA85" s="603">
        <v>210</v>
      </c>
      <c r="BB85" s="603">
        <v>27</v>
      </c>
      <c r="BC85" s="603" t="s">
        <v>88</v>
      </c>
      <c r="BD85" s="603" t="s">
        <v>57</v>
      </c>
      <c r="BE85" s="603" t="s">
        <v>57</v>
      </c>
      <c r="BF85" s="603" t="s">
        <v>57</v>
      </c>
      <c r="BG85" s="603" t="s">
        <v>57</v>
      </c>
      <c r="BH85" s="603" t="s">
        <v>57</v>
      </c>
      <c r="BI85" s="603" t="s">
        <v>57</v>
      </c>
      <c r="BJ85" s="603" t="s">
        <v>900</v>
      </c>
      <c r="BK85" s="603" t="s">
        <v>331</v>
      </c>
      <c r="BL85" s="603" t="s">
        <v>57</v>
      </c>
      <c r="BM85" s="603"/>
      <c r="BN85" s="603">
        <v>20</v>
      </c>
      <c r="BO85" s="613" t="s">
        <v>4927</v>
      </c>
      <c r="BP85" s="603" t="s">
        <v>187</v>
      </c>
      <c r="BQ85" s="600" t="s">
        <v>4719</v>
      </c>
      <c r="BR85" s="600" t="s">
        <v>95</v>
      </c>
      <c r="BS85" s="600"/>
      <c r="BT85" s="603" t="s">
        <v>4717</v>
      </c>
      <c r="BU85" s="603" t="s">
        <v>91</v>
      </c>
      <c r="BV85" s="603" t="s">
        <v>4718</v>
      </c>
      <c r="BW85" s="603">
        <v>1626</v>
      </c>
      <c r="BX85" s="604" t="s">
        <v>4928</v>
      </c>
      <c r="BY85" s="600"/>
      <c r="BZ85" s="606" t="s">
        <v>83</v>
      </c>
      <c r="CA85" s="26" t="str">
        <f t="shared" ref="CA85:CA102" si="24">A85&amp;"&amp;"&amp;G85</f>
        <v>8&amp;2026020117</v>
      </c>
      <c r="CB85" s="29" t="str">
        <f t="shared" ref="CB85:CB102" si="25">IFERROR(MID(J85,FIND("R",J85)+1,2),"")</f>
        <v>20</v>
      </c>
      <c r="CC85" s="29" t="s">
        <v>11034</v>
      </c>
      <c r="CE85" s="24">
        <f>IFERROR(VLOOKUP(CA85,시험요청!EV:EZ,5,FALSE),"")</f>
        <v>0</v>
      </c>
    </row>
    <row r="86" spans="1:83" ht="30" customHeight="1">
      <c r="A86" s="29">
        <v>8</v>
      </c>
      <c r="B86" s="612">
        <v>8</v>
      </c>
      <c r="C86" s="612" t="s">
        <v>43</v>
      </c>
      <c r="D86" s="612" t="s">
        <v>1498</v>
      </c>
      <c r="E86" s="617" t="s">
        <v>1498</v>
      </c>
      <c r="F86" s="619" t="s">
        <v>31</v>
      </c>
      <c r="G86" s="612">
        <v>2026013893</v>
      </c>
      <c r="H86" s="618" t="s">
        <v>2545</v>
      </c>
      <c r="I86" s="611">
        <v>1027951</v>
      </c>
      <c r="J86" s="611" t="s">
        <v>2646</v>
      </c>
      <c r="K86" s="611" t="s">
        <v>2352</v>
      </c>
      <c r="L86" s="611">
        <v>4</v>
      </c>
      <c r="M86" s="611" t="s">
        <v>32</v>
      </c>
      <c r="N86" s="611" t="s">
        <v>33</v>
      </c>
      <c r="O86" s="611" t="s">
        <v>57</v>
      </c>
      <c r="P86" s="611" t="s">
        <v>34</v>
      </c>
      <c r="Q86" s="611">
        <v>1</v>
      </c>
      <c r="R86" s="611">
        <v>12</v>
      </c>
      <c r="S86" s="411" t="s">
        <v>4930</v>
      </c>
      <c r="T86" s="616" t="s">
        <v>2547</v>
      </c>
      <c r="U86" s="612" t="s">
        <v>35</v>
      </c>
      <c r="V86" s="612" t="s">
        <v>2585</v>
      </c>
      <c r="W86" s="612" t="s">
        <v>36</v>
      </c>
      <c r="X86" s="612" t="s">
        <v>37</v>
      </c>
      <c r="Y86" s="612" t="s">
        <v>63</v>
      </c>
      <c r="Z86" s="611" t="s">
        <v>2649</v>
      </c>
      <c r="AA86" s="611" t="s">
        <v>55</v>
      </c>
      <c r="AB86" s="612">
        <v>210</v>
      </c>
      <c r="AC86" s="612" t="s">
        <v>40</v>
      </c>
      <c r="AD86" s="612" t="s">
        <v>41</v>
      </c>
      <c r="AE86" s="611" t="s">
        <v>2650</v>
      </c>
      <c r="AF86" s="611" t="s">
        <v>51</v>
      </c>
      <c r="AG86" s="611">
        <v>150</v>
      </c>
      <c r="AH86" s="611">
        <v>0</v>
      </c>
      <c r="AI86" s="611">
        <v>1875</v>
      </c>
      <c r="AJ86" s="611" t="s">
        <v>2651</v>
      </c>
      <c r="AK86" s="611">
        <v>400</v>
      </c>
      <c r="AL86" s="611">
        <v>420</v>
      </c>
      <c r="AM86" s="611" t="s">
        <v>2652</v>
      </c>
      <c r="AN86" s="611" t="s">
        <v>78</v>
      </c>
      <c r="AO86" s="611">
        <v>550</v>
      </c>
      <c r="AP86" s="611">
        <v>90</v>
      </c>
      <c r="AQ86" s="611" t="s">
        <v>57</v>
      </c>
      <c r="AR86" s="611" t="s">
        <v>57</v>
      </c>
      <c r="AS86" s="611" t="s">
        <v>57</v>
      </c>
      <c r="AT86" s="611" t="s">
        <v>57</v>
      </c>
      <c r="AU86" s="611" t="s">
        <v>2653</v>
      </c>
      <c r="AV86" s="611" t="s">
        <v>79</v>
      </c>
      <c r="AW86" s="611">
        <v>170</v>
      </c>
      <c r="AX86" s="611">
        <v>24</v>
      </c>
      <c r="AY86" s="611" t="s">
        <v>2654</v>
      </c>
      <c r="AZ86" s="611" t="s">
        <v>79</v>
      </c>
      <c r="BA86" s="611">
        <v>160</v>
      </c>
      <c r="BB86" s="611">
        <v>24</v>
      </c>
      <c r="BC86" s="611" t="s">
        <v>88</v>
      </c>
      <c r="BD86" s="611" t="s">
        <v>57</v>
      </c>
      <c r="BE86" s="611" t="s">
        <v>57</v>
      </c>
      <c r="BF86" s="611" t="s">
        <v>57</v>
      </c>
      <c r="BG86" s="611" t="s">
        <v>57</v>
      </c>
      <c r="BH86" s="611" t="s">
        <v>57</v>
      </c>
      <c r="BI86" s="611" t="s">
        <v>57</v>
      </c>
      <c r="BJ86" s="611" t="s">
        <v>164</v>
      </c>
      <c r="BK86" s="611" t="s">
        <v>57</v>
      </c>
      <c r="BL86" s="611" t="s">
        <v>57</v>
      </c>
      <c r="BM86" s="611"/>
      <c r="BN86" s="611">
        <v>15</v>
      </c>
      <c r="BO86" s="611" t="s">
        <v>4931</v>
      </c>
      <c r="BP86" s="611" t="s">
        <v>2657</v>
      </c>
      <c r="BQ86" s="612" t="s">
        <v>2658</v>
      </c>
      <c r="BR86" s="612" t="s">
        <v>81</v>
      </c>
      <c r="BS86" s="612"/>
      <c r="BT86" s="611" t="s">
        <v>2655</v>
      </c>
      <c r="BU86" s="611" t="s">
        <v>2656</v>
      </c>
      <c r="BV86" s="611" t="s">
        <v>1430</v>
      </c>
      <c r="BW86" s="611">
        <v>1204</v>
      </c>
      <c r="BX86" s="618" t="s">
        <v>4932</v>
      </c>
      <c r="BY86" s="612" t="s">
        <v>107</v>
      </c>
      <c r="BZ86" s="618" t="s">
        <v>168</v>
      </c>
      <c r="CA86" s="26" t="str">
        <f t="shared" si="24"/>
        <v>8&amp;2026013893</v>
      </c>
      <c r="CB86" s="29" t="str">
        <f t="shared" si="25"/>
        <v>15</v>
      </c>
      <c r="CC86" s="29" t="s">
        <v>11034</v>
      </c>
      <c r="CE86" s="24">
        <f>IFERROR(VLOOKUP(CA86,시험요청!EV:EZ,5,FALSE),"")</f>
        <v>0</v>
      </c>
    </row>
    <row r="87" spans="1:83" ht="30" customHeight="1">
      <c r="A87" s="29">
        <v>8</v>
      </c>
      <c r="B87" s="599">
        <v>8</v>
      </c>
      <c r="C87" s="599" t="s">
        <v>43</v>
      </c>
      <c r="D87" s="599" t="s">
        <v>4933</v>
      </c>
      <c r="E87" s="599" t="s">
        <v>30</v>
      </c>
      <c r="F87" s="599" t="s">
        <v>45</v>
      </c>
      <c r="G87" s="599">
        <v>2026013234</v>
      </c>
      <c r="H87" s="605" t="s">
        <v>1506</v>
      </c>
      <c r="I87" s="602">
        <v>1038541</v>
      </c>
      <c r="J87" s="602" t="s">
        <v>4835</v>
      </c>
      <c r="K87" s="602" t="s">
        <v>3277</v>
      </c>
      <c r="L87" s="602">
        <v>4</v>
      </c>
      <c r="M87" s="602" t="s">
        <v>32</v>
      </c>
      <c r="N87" s="602" t="s">
        <v>33</v>
      </c>
      <c r="O87" s="602" t="s">
        <v>57</v>
      </c>
      <c r="P87" s="602" t="s">
        <v>34</v>
      </c>
      <c r="Q87" s="602">
        <v>0</v>
      </c>
      <c r="R87" s="602">
        <v>14</v>
      </c>
      <c r="S87" s="506" t="s">
        <v>4930</v>
      </c>
      <c r="T87" s="607" t="s">
        <v>4107</v>
      </c>
      <c r="U87" s="599" t="s">
        <v>49</v>
      </c>
      <c r="V87" s="599" t="s">
        <v>3564</v>
      </c>
      <c r="W87" s="599" t="s">
        <v>60</v>
      </c>
      <c r="X87" s="599" t="s">
        <v>37</v>
      </c>
      <c r="Y87" s="599" t="s">
        <v>61</v>
      </c>
      <c r="Z87" s="602" t="s">
        <v>4837</v>
      </c>
      <c r="AA87" s="601" t="s">
        <v>42</v>
      </c>
      <c r="AB87" s="599">
        <v>244</v>
      </c>
      <c r="AC87" s="599" t="s">
        <v>40</v>
      </c>
      <c r="AD87" s="599" t="s">
        <v>41</v>
      </c>
      <c r="AE87" s="602" t="s">
        <v>4838</v>
      </c>
      <c r="AF87" s="602" t="s">
        <v>51</v>
      </c>
      <c r="AG87" s="602">
        <v>145</v>
      </c>
      <c r="AH87" s="602">
        <v>680</v>
      </c>
      <c r="AI87" s="602">
        <v>2010</v>
      </c>
      <c r="AJ87" s="602" t="s">
        <v>1121</v>
      </c>
      <c r="AK87" s="602">
        <v>440</v>
      </c>
      <c r="AL87" s="602">
        <v>405</v>
      </c>
      <c r="AM87" s="602" t="s">
        <v>4839</v>
      </c>
      <c r="AN87" s="605" t="s">
        <v>843</v>
      </c>
      <c r="AO87" s="602">
        <v>540</v>
      </c>
      <c r="AP87" s="602">
        <v>90</v>
      </c>
      <c r="AQ87" s="602" t="s">
        <v>57</v>
      </c>
      <c r="AR87" s="602" t="s">
        <v>57</v>
      </c>
      <c r="AS87" s="602" t="s">
        <v>57</v>
      </c>
      <c r="AT87" s="602" t="s">
        <v>57</v>
      </c>
      <c r="AU87" s="602" t="s">
        <v>4840</v>
      </c>
      <c r="AV87" s="602" t="s">
        <v>79</v>
      </c>
      <c r="AW87" s="602">
        <v>210</v>
      </c>
      <c r="AX87" s="602">
        <v>27</v>
      </c>
      <c r="AY87" s="602" t="s">
        <v>4841</v>
      </c>
      <c r="AZ87" s="602" t="s">
        <v>79</v>
      </c>
      <c r="BA87" s="602">
        <v>200</v>
      </c>
      <c r="BB87" s="602">
        <v>27</v>
      </c>
      <c r="BC87" s="602" t="s">
        <v>88</v>
      </c>
      <c r="BD87" s="602" t="s">
        <v>57</v>
      </c>
      <c r="BE87" s="602" t="s">
        <v>57</v>
      </c>
      <c r="BF87" s="602" t="s">
        <v>57</v>
      </c>
      <c r="BG87" s="602" t="s">
        <v>57</v>
      </c>
      <c r="BH87" s="602" t="s">
        <v>57</v>
      </c>
      <c r="BI87" s="602" t="s">
        <v>57</v>
      </c>
      <c r="BJ87" s="602" t="s">
        <v>164</v>
      </c>
      <c r="BK87" s="602" t="s">
        <v>57</v>
      </c>
      <c r="BL87" s="602" t="s">
        <v>969</v>
      </c>
      <c r="BM87" s="602"/>
      <c r="BN87" s="602">
        <v>18</v>
      </c>
      <c r="BO87" s="601" t="s">
        <v>4934</v>
      </c>
      <c r="BP87" s="602" t="s">
        <v>1831</v>
      </c>
      <c r="BQ87" s="599" t="s">
        <v>3206</v>
      </c>
      <c r="BR87" s="599" t="s">
        <v>95</v>
      </c>
      <c r="BS87" s="599"/>
      <c r="BT87" s="602" t="s">
        <v>1851</v>
      </c>
      <c r="BU87" s="602" t="s">
        <v>626</v>
      </c>
      <c r="BV87" s="602" t="s">
        <v>765</v>
      </c>
      <c r="BW87" s="602">
        <v>1462</v>
      </c>
      <c r="BX87" s="599"/>
      <c r="BY87" s="599" t="s">
        <v>1136</v>
      </c>
      <c r="BZ87" s="605" t="s">
        <v>98</v>
      </c>
      <c r="CA87" s="26" t="str">
        <f t="shared" si="24"/>
        <v>8&amp;2026013234</v>
      </c>
      <c r="CB87" s="29" t="str">
        <f t="shared" si="25"/>
        <v>18</v>
      </c>
      <c r="CC87" s="29" t="s">
        <v>11034</v>
      </c>
      <c r="CE87" s="24">
        <f>IFERROR(VLOOKUP(CA87,시험요청!EV:EZ,5,FALSE),"")</f>
        <v>0</v>
      </c>
    </row>
    <row r="88" spans="1:83" ht="30" customHeight="1">
      <c r="A88" s="29">
        <v>8</v>
      </c>
      <c r="B88" s="1475">
        <v>8</v>
      </c>
      <c r="C88" s="1475" t="s">
        <v>3594</v>
      </c>
      <c r="D88" s="1475" t="s">
        <v>3595</v>
      </c>
      <c r="E88" s="1493" t="s">
        <v>953</v>
      </c>
      <c r="F88" s="1475" t="s">
        <v>45</v>
      </c>
      <c r="G88" s="1475">
        <v>2026013659</v>
      </c>
      <c r="H88" s="605" t="s">
        <v>966</v>
      </c>
      <c r="I88" s="1489">
        <v>1035212</v>
      </c>
      <c r="J88" s="1489" t="s">
        <v>4935</v>
      </c>
      <c r="K88" s="1489" t="s">
        <v>602</v>
      </c>
      <c r="L88" s="1489">
        <v>4</v>
      </c>
      <c r="M88" s="1489" t="s">
        <v>32</v>
      </c>
      <c r="N88" s="1489" t="s">
        <v>33</v>
      </c>
      <c r="O88" s="1489" t="s">
        <v>57</v>
      </c>
      <c r="P88" s="1489" t="s">
        <v>48</v>
      </c>
      <c r="Q88" s="602">
        <v>4</v>
      </c>
      <c r="R88" s="602">
        <v>20</v>
      </c>
      <c r="S88" s="1491" t="s">
        <v>4930</v>
      </c>
      <c r="T88" s="1492" t="s">
        <v>971</v>
      </c>
      <c r="U88" s="1475" t="s">
        <v>3358</v>
      </c>
      <c r="V88" s="1475" t="s">
        <v>956</v>
      </c>
      <c r="W88" s="1475" t="s">
        <v>50</v>
      </c>
      <c r="X88" s="1475" t="s">
        <v>37</v>
      </c>
      <c r="Y88" s="1475" t="s">
        <v>38</v>
      </c>
      <c r="Z88" s="1497" t="s">
        <v>4936</v>
      </c>
      <c r="AA88" s="1489" t="s">
        <v>55</v>
      </c>
      <c r="AB88" s="599">
        <v>290</v>
      </c>
      <c r="AC88" s="1475" t="s">
        <v>40</v>
      </c>
      <c r="AD88" s="1475" t="s">
        <v>41</v>
      </c>
      <c r="AE88" s="1497" t="s">
        <v>4937</v>
      </c>
      <c r="AF88" s="1489" t="s">
        <v>51</v>
      </c>
      <c r="AG88" s="602">
        <v>100</v>
      </c>
      <c r="AH88" s="602">
        <v>566</v>
      </c>
      <c r="AI88" s="602">
        <v>2045</v>
      </c>
      <c r="AJ88" s="602" t="s">
        <v>2465</v>
      </c>
      <c r="AK88" s="602">
        <v>410</v>
      </c>
      <c r="AL88" s="602">
        <v>375</v>
      </c>
      <c r="AM88" s="602" t="s">
        <v>4938</v>
      </c>
      <c r="AN88" s="605" t="s">
        <v>843</v>
      </c>
      <c r="AO88" s="602">
        <v>455</v>
      </c>
      <c r="AP88" s="602">
        <v>90</v>
      </c>
      <c r="AQ88" s="602" t="s">
        <v>57</v>
      </c>
      <c r="AR88" s="602" t="s">
        <v>57</v>
      </c>
      <c r="AS88" s="602" t="s">
        <v>57</v>
      </c>
      <c r="AT88" s="602" t="s">
        <v>57</v>
      </c>
      <c r="AU88" s="602" t="s">
        <v>4939</v>
      </c>
      <c r="AV88" s="602" t="s">
        <v>86</v>
      </c>
      <c r="AW88" s="339">
        <v>260</v>
      </c>
      <c r="AX88" s="602">
        <v>30</v>
      </c>
      <c r="AY88" s="602" t="s">
        <v>4940</v>
      </c>
      <c r="AZ88" s="602" t="s">
        <v>86</v>
      </c>
      <c r="BA88" s="602">
        <v>250</v>
      </c>
      <c r="BB88" s="602">
        <v>30</v>
      </c>
      <c r="BC88" s="605" t="s">
        <v>122</v>
      </c>
      <c r="BD88" s="602" t="s">
        <v>57</v>
      </c>
      <c r="BE88" s="602" t="s">
        <v>57</v>
      </c>
      <c r="BF88" s="602" t="s">
        <v>57</v>
      </c>
      <c r="BG88" s="602" t="s">
        <v>57</v>
      </c>
      <c r="BH88" s="602" t="s">
        <v>57</v>
      </c>
      <c r="BI88" s="602" t="s">
        <v>57</v>
      </c>
      <c r="BJ88" s="602" t="s">
        <v>164</v>
      </c>
      <c r="BK88" s="602" t="s">
        <v>57</v>
      </c>
      <c r="BL88" s="602" t="s">
        <v>969</v>
      </c>
      <c r="BM88" s="602"/>
      <c r="BN88" s="602">
        <v>20</v>
      </c>
      <c r="BO88" s="1489" t="s">
        <v>4941</v>
      </c>
      <c r="BP88" s="1489" t="s">
        <v>2536</v>
      </c>
      <c r="BQ88" s="1475" t="s">
        <v>1002</v>
      </c>
      <c r="BR88" s="1475" t="s">
        <v>95</v>
      </c>
      <c r="BS88" s="1475"/>
      <c r="BT88" s="1489" t="s">
        <v>4942</v>
      </c>
      <c r="BU88" s="1489" t="s">
        <v>2444</v>
      </c>
      <c r="BV88" s="1489" t="s">
        <v>4943</v>
      </c>
      <c r="BW88" s="1489">
        <v>1622</v>
      </c>
      <c r="BX88" s="1490" t="s">
        <v>2603</v>
      </c>
      <c r="BY88" s="599" t="s">
        <v>107</v>
      </c>
      <c r="BZ88" s="1490" t="s">
        <v>950</v>
      </c>
      <c r="CA88" s="26" t="str">
        <f t="shared" si="24"/>
        <v>8&amp;2026013659</v>
      </c>
      <c r="CB88" s="29" t="str">
        <f t="shared" si="25"/>
        <v>20</v>
      </c>
      <c r="CC88" s="29" t="s">
        <v>11034</v>
      </c>
      <c r="CE88" s="24">
        <f>IFERROR(VLOOKUP(CA88,시험요청!EV:EZ,5,FALSE),"")</f>
        <v>0</v>
      </c>
    </row>
    <row r="89" spans="1:83" ht="30" customHeight="1">
      <c r="A89" s="29">
        <v>8</v>
      </c>
      <c r="B89" s="1471"/>
      <c r="C89" s="1471"/>
      <c r="D89" s="1471"/>
      <c r="E89" s="1471"/>
      <c r="F89" s="1471"/>
      <c r="G89" s="1471"/>
      <c r="H89" s="605" t="s">
        <v>629</v>
      </c>
      <c r="I89" s="1471"/>
      <c r="J89" s="1482"/>
      <c r="K89" s="1471"/>
      <c r="L89" s="1471"/>
      <c r="M89" s="1471"/>
      <c r="N89" s="1471"/>
      <c r="O89" s="1471"/>
      <c r="P89" s="1471"/>
      <c r="Q89" s="602">
        <v>5</v>
      </c>
      <c r="R89" s="602">
        <v>20</v>
      </c>
      <c r="S89" s="1471"/>
      <c r="T89" s="1471"/>
      <c r="U89" s="1471"/>
      <c r="V89" s="1471"/>
      <c r="W89" s="1471"/>
      <c r="X89" s="1471"/>
      <c r="Y89" s="1471"/>
      <c r="Z89" s="1478"/>
      <c r="AA89" s="1471"/>
      <c r="AB89" s="599">
        <v>290</v>
      </c>
      <c r="AC89" s="1472"/>
      <c r="AD89" s="1472"/>
      <c r="AE89" s="1498"/>
      <c r="AF89" s="1472"/>
      <c r="AG89" s="602">
        <v>100</v>
      </c>
      <c r="AH89" s="602">
        <v>566</v>
      </c>
      <c r="AI89" s="602">
        <v>2045</v>
      </c>
      <c r="AJ89" s="602" t="s">
        <v>2465</v>
      </c>
      <c r="AK89" s="602">
        <v>410</v>
      </c>
      <c r="AL89" s="602">
        <v>375</v>
      </c>
      <c r="AM89" s="602" t="s">
        <v>4944</v>
      </c>
      <c r="AN89" s="602" t="s">
        <v>99</v>
      </c>
      <c r="AO89" s="602">
        <v>455</v>
      </c>
      <c r="AP89" s="602">
        <v>90</v>
      </c>
      <c r="AQ89" s="602" t="s">
        <v>57</v>
      </c>
      <c r="AR89" s="602" t="s">
        <v>57</v>
      </c>
      <c r="AS89" s="602" t="s">
        <v>57</v>
      </c>
      <c r="AT89" s="602" t="s">
        <v>57</v>
      </c>
      <c r="AU89" s="602" t="s">
        <v>4939</v>
      </c>
      <c r="AV89" s="602" t="s">
        <v>86</v>
      </c>
      <c r="AW89" s="339">
        <v>260</v>
      </c>
      <c r="AX89" s="602">
        <v>30</v>
      </c>
      <c r="AY89" s="602" t="s">
        <v>4940</v>
      </c>
      <c r="AZ89" s="602" t="s">
        <v>86</v>
      </c>
      <c r="BA89" s="602">
        <v>250</v>
      </c>
      <c r="BB89" s="602">
        <v>30</v>
      </c>
      <c r="BC89" s="605" t="s">
        <v>122</v>
      </c>
      <c r="BD89" s="602" t="s">
        <v>57</v>
      </c>
      <c r="BE89" s="602" t="s">
        <v>57</v>
      </c>
      <c r="BF89" s="602" t="s">
        <v>57</v>
      </c>
      <c r="BG89" s="602" t="s">
        <v>57</v>
      </c>
      <c r="BH89" s="602" t="s">
        <v>57</v>
      </c>
      <c r="BI89" s="602" t="s">
        <v>57</v>
      </c>
      <c r="BJ89" s="602" t="s">
        <v>164</v>
      </c>
      <c r="BK89" s="602" t="s">
        <v>57</v>
      </c>
      <c r="BL89" s="602" t="s">
        <v>969</v>
      </c>
      <c r="BM89" s="602"/>
      <c r="BN89" s="602">
        <v>20</v>
      </c>
      <c r="BO89" s="1471"/>
      <c r="BP89" s="1471"/>
      <c r="BQ89" s="1471"/>
      <c r="BR89" s="1471"/>
      <c r="BS89" s="1471"/>
      <c r="BT89" s="1471"/>
      <c r="BU89" s="1471"/>
      <c r="BV89" s="1471"/>
      <c r="BW89" s="1471"/>
      <c r="BX89" s="1471"/>
      <c r="BY89" s="599" t="s">
        <v>107</v>
      </c>
      <c r="BZ89" s="1471"/>
      <c r="CA89" s="26" t="str">
        <f t="shared" si="24"/>
        <v>8&amp;</v>
      </c>
      <c r="CB89" s="29" t="str">
        <f t="shared" si="25"/>
        <v/>
      </c>
      <c r="CC89" s="29" t="s">
        <v>11034</v>
      </c>
      <c r="CE89" s="24" t="str">
        <f>IFERROR(VLOOKUP(CA89,시험요청!EV:EZ,5,FALSE),"")</f>
        <v/>
      </c>
    </row>
    <row r="90" spans="1:83" ht="30" customHeight="1">
      <c r="A90" s="29">
        <v>8</v>
      </c>
      <c r="B90" s="1471"/>
      <c r="C90" s="1471"/>
      <c r="D90" s="1471"/>
      <c r="E90" s="1471"/>
      <c r="F90" s="1471"/>
      <c r="G90" s="1471"/>
      <c r="H90" s="1490" t="s">
        <v>966</v>
      </c>
      <c r="I90" s="1471"/>
      <c r="J90" s="1482"/>
      <c r="K90" s="1471"/>
      <c r="L90" s="1471"/>
      <c r="M90" s="1471"/>
      <c r="N90" s="1471"/>
      <c r="O90" s="1471"/>
      <c r="P90" s="1471"/>
      <c r="Q90" s="602">
        <v>6</v>
      </c>
      <c r="R90" s="602">
        <v>20</v>
      </c>
      <c r="S90" s="1471"/>
      <c r="T90" s="1471"/>
      <c r="U90" s="1471"/>
      <c r="V90" s="1486"/>
      <c r="W90" s="1486"/>
      <c r="X90" s="1486"/>
      <c r="Y90" s="1486"/>
      <c r="Z90" s="1487"/>
      <c r="AA90" s="1486"/>
      <c r="AB90" s="599">
        <v>290</v>
      </c>
      <c r="AC90" s="1475" t="s">
        <v>40</v>
      </c>
      <c r="AD90" s="1475" t="s">
        <v>41</v>
      </c>
      <c r="AE90" s="1489" t="s">
        <v>4945</v>
      </c>
      <c r="AF90" s="1499" t="s">
        <v>42</v>
      </c>
      <c r="AG90" s="602">
        <v>100</v>
      </c>
      <c r="AH90" s="602">
        <v>566</v>
      </c>
      <c r="AI90" s="602">
        <v>2045</v>
      </c>
      <c r="AJ90" s="602" t="s">
        <v>2465</v>
      </c>
      <c r="AK90" s="602">
        <v>410</v>
      </c>
      <c r="AL90" s="602">
        <v>375</v>
      </c>
      <c r="AM90" s="602" t="s">
        <v>4938</v>
      </c>
      <c r="AN90" s="605" t="s">
        <v>843</v>
      </c>
      <c r="AO90" s="602">
        <v>455</v>
      </c>
      <c r="AP90" s="602">
        <v>90</v>
      </c>
      <c r="AQ90" s="602" t="s">
        <v>57</v>
      </c>
      <c r="AR90" s="602" t="s">
        <v>57</v>
      </c>
      <c r="AS90" s="602" t="s">
        <v>57</v>
      </c>
      <c r="AT90" s="602" t="s">
        <v>57</v>
      </c>
      <c r="AU90" s="602" t="s">
        <v>4939</v>
      </c>
      <c r="AV90" s="602" t="s">
        <v>86</v>
      </c>
      <c r="AW90" s="339">
        <v>260</v>
      </c>
      <c r="AX90" s="602">
        <v>30</v>
      </c>
      <c r="AY90" s="602" t="s">
        <v>4940</v>
      </c>
      <c r="AZ90" s="602" t="s">
        <v>86</v>
      </c>
      <c r="BA90" s="602">
        <v>250</v>
      </c>
      <c r="BB90" s="602">
        <v>30</v>
      </c>
      <c r="BC90" s="605" t="s">
        <v>122</v>
      </c>
      <c r="BD90" s="602" t="s">
        <v>57</v>
      </c>
      <c r="BE90" s="602" t="s">
        <v>57</v>
      </c>
      <c r="BF90" s="602" t="s">
        <v>57</v>
      </c>
      <c r="BG90" s="602" t="s">
        <v>57</v>
      </c>
      <c r="BH90" s="602" t="s">
        <v>57</v>
      </c>
      <c r="BI90" s="602" t="s">
        <v>57</v>
      </c>
      <c r="BJ90" s="602" t="s">
        <v>164</v>
      </c>
      <c r="BK90" s="602" t="s">
        <v>57</v>
      </c>
      <c r="BL90" s="602" t="s">
        <v>969</v>
      </c>
      <c r="BM90" s="602"/>
      <c r="BN90" s="602">
        <v>20</v>
      </c>
      <c r="BO90" s="1471"/>
      <c r="BP90" s="1471"/>
      <c r="BQ90" s="1471"/>
      <c r="BR90" s="1471"/>
      <c r="BS90" s="1471"/>
      <c r="BT90" s="1472"/>
      <c r="BU90" s="1472"/>
      <c r="BV90" s="1472"/>
      <c r="BW90" s="1472"/>
      <c r="BX90" s="1471"/>
      <c r="BY90" s="599" t="s">
        <v>107</v>
      </c>
      <c r="BZ90" s="1471"/>
      <c r="CA90" s="26" t="str">
        <f t="shared" si="24"/>
        <v>8&amp;</v>
      </c>
      <c r="CB90" s="29" t="str">
        <f t="shared" si="25"/>
        <v/>
      </c>
      <c r="CC90" s="29" t="s">
        <v>11034</v>
      </c>
      <c r="CE90" s="24" t="str">
        <f>IFERROR(VLOOKUP(CA90,시험요청!EV:EZ,5,FALSE),"")</f>
        <v/>
      </c>
    </row>
    <row r="91" spans="1:83" ht="30" customHeight="1">
      <c r="A91" s="29">
        <v>8</v>
      </c>
      <c r="B91" s="1472"/>
      <c r="C91" s="1472"/>
      <c r="D91" s="1472"/>
      <c r="E91" s="1472"/>
      <c r="F91" s="1472"/>
      <c r="G91" s="1472"/>
      <c r="H91" s="1472"/>
      <c r="I91" s="1472"/>
      <c r="J91" s="1483"/>
      <c r="K91" s="1472"/>
      <c r="L91" s="1472"/>
      <c r="M91" s="1472"/>
      <c r="N91" s="1472"/>
      <c r="O91" s="1472"/>
      <c r="P91" s="1472"/>
      <c r="Q91" s="602">
        <v>7</v>
      </c>
      <c r="R91" s="602">
        <v>20</v>
      </c>
      <c r="S91" s="1472"/>
      <c r="T91" s="1472"/>
      <c r="U91" s="1472"/>
      <c r="V91" s="1477"/>
      <c r="W91" s="1477"/>
      <c r="X91" s="1477"/>
      <c r="Y91" s="1477"/>
      <c r="Z91" s="1479"/>
      <c r="AA91" s="1477"/>
      <c r="AB91" s="599">
        <v>290</v>
      </c>
      <c r="AC91" s="1477"/>
      <c r="AD91" s="1477"/>
      <c r="AE91" s="1479"/>
      <c r="AF91" s="1477"/>
      <c r="AG91" s="602">
        <v>100</v>
      </c>
      <c r="AH91" s="602">
        <v>566</v>
      </c>
      <c r="AI91" s="602">
        <v>2045</v>
      </c>
      <c r="AJ91" s="602" t="s">
        <v>2465</v>
      </c>
      <c r="AK91" s="602">
        <v>410</v>
      </c>
      <c r="AL91" s="602">
        <v>375</v>
      </c>
      <c r="AM91" s="602" t="s">
        <v>4938</v>
      </c>
      <c r="AN91" s="605" t="s">
        <v>843</v>
      </c>
      <c r="AO91" s="602">
        <v>455</v>
      </c>
      <c r="AP91" s="602">
        <v>90</v>
      </c>
      <c r="AQ91" s="602" t="s">
        <v>57</v>
      </c>
      <c r="AR91" s="602" t="s">
        <v>57</v>
      </c>
      <c r="AS91" s="602" t="s">
        <v>57</v>
      </c>
      <c r="AT91" s="602" t="s">
        <v>57</v>
      </c>
      <c r="AU91" s="602" t="s">
        <v>4939</v>
      </c>
      <c r="AV91" s="602" t="s">
        <v>86</v>
      </c>
      <c r="AW91" s="339">
        <v>260</v>
      </c>
      <c r="AX91" s="602">
        <v>30</v>
      </c>
      <c r="AY91" s="602" t="s">
        <v>4940</v>
      </c>
      <c r="AZ91" s="602" t="s">
        <v>86</v>
      </c>
      <c r="BA91" s="602">
        <v>250</v>
      </c>
      <c r="BB91" s="602">
        <v>30</v>
      </c>
      <c r="BC91" s="605" t="s">
        <v>122</v>
      </c>
      <c r="BD91" s="602" t="s">
        <v>57</v>
      </c>
      <c r="BE91" s="602" t="s">
        <v>57</v>
      </c>
      <c r="BF91" s="602" t="s">
        <v>57</v>
      </c>
      <c r="BG91" s="602" t="s">
        <v>57</v>
      </c>
      <c r="BH91" s="602" t="s">
        <v>57</v>
      </c>
      <c r="BI91" s="602" t="s">
        <v>57</v>
      </c>
      <c r="BJ91" s="602" t="s">
        <v>164</v>
      </c>
      <c r="BK91" s="602" t="s">
        <v>57</v>
      </c>
      <c r="BL91" s="602" t="s">
        <v>969</v>
      </c>
      <c r="BM91" s="602"/>
      <c r="BN91" s="602">
        <v>20</v>
      </c>
      <c r="BO91" s="1472"/>
      <c r="BP91" s="1472"/>
      <c r="BQ91" s="1472"/>
      <c r="BR91" s="1472"/>
      <c r="BS91" s="1472"/>
      <c r="BT91" s="602" t="s">
        <v>4946</v>
      </c>
      <c r="BU91" s="602" t="s">
        <v>2444</v>
      </c>
      <c r="BV91" s="602" t="s">
        <v>1575</v>
      </c>
      <c r="BW91" s="602">
        <v>1622</v>
      </c>
      <c r="BX91" s="1472"/>
      <c r="BY91" s="599" t="s">
        <v>107</v>
      </c>
      <c r="BZ91" s="1472"/>
      <c r="CA91" s="26" t="str">
        <f t="shared" si="24"/>
        <v>8&amp;</v>
      </c>
      <c r="CB91" s="29" t="str">
        <f t="shared" si="25"/>
        <v/>
      </c>
      <c r="CC91" s="29" t="s">
        <v>11034</v>
      </c>
      <c r="CE91" s="24" t="str">
        <f>IFERROR(VLOOKUP(CA91,시험요청!EV:EZ,5,FALSE),"")</f>
        <v/>
      </c>
    </row>
    <row r="92" spans="1:83" ht="30" customHeight="1">
      <c r="A92" s="29">
        <v>8</v>
      </c>
      <c r="B92" s="1475">
        <v>8</v>
      </c>
      <c r="C92" s="1475" t="s">
        <v>3594</v>
      </c>
      <c r="D92" s="1475" t="s">
        <v>3595</v>
      </c>
      <c r="E92" s="1493" t="s">
        <v>953</v>
      </c>
      <c r="F92" s="1475" t="s">
        <v>45</v>
      </c>
      <c r="G92" s="1475">
        <v>2026013660</v>
      </c>
      <c r="H92" s="1490" t="s">
        <v>966</v>
      </c>
      <c r="I92" s="1489">
        <v>1035212</v>
      </c>
      <c r="J92" s="1489" t="s">
        <v>4935</v>
      </c>
      <c r="K92" s="1489" t="s">
        <v>602</v>
      </c>
      <c r="L92" s="1489">
        <v>4</v>
      </c>
      <c r="M92" s="1489" t="s">
        <v>32</v>
      </c>
      <c r="N92" s="1489" t="s">
        <v>33</v>
      </c>
      <c r="O92" s="1489" t="s">
        <v>57</v>
      </c>
      <c r="P92" s="1489" t="s">
        <v>48</v>
      </c>
      <c r="Q92" s="602">
        <v>8</v>
      </c>
      <c r="R92" s="602">
        <v>10</v>
      </c>
      <c r="S92" s="1594" t="s">
        <v>4947</v>
      </c>
      <c r="T92" s="1492" t="s">
        <v>971</v>
      </c>
      <c r="U92" s="1475" t="s">
        <v>3358</v>
      </c>
      <c r="V92" s="1508" t="s">
        <v>956</v>
      </c>
      <c r="W92" s="1508" t="s">
        <v>50</v>
      </c>
      <c r="X92" s="1508" t="s">
        <v>37</v>
      </c>
      <c r="Y92" s="1508" t="s">
        <v>38</v>
      </c>
      <c r="Z92" s="1501" t="s">
        <v>4936</v>
      </c>
      <c r="AA92" s="1509" t="s">
        <v>55</v>
      </c>
      <c r="AB92" s="599">
        <v>290</v>
      </c>
      <c r="AC92" s="1508" t="s">
        <v>40</v>
      </c>
      <c r="AD92" s="1508" t="s">
        <v>41</v>
      </c>
      <c r="AE92" s="1501" t="s">
        <v>4937</v>
      </c>
      <c r="AF92" s="1509" t="s">
        <v>51</v>
      </c>
      <c r="AG92" s="602">
        <v>100</v>
      </c>
      <c r="AH92" s="602">
        <v>566</v>
      </c>
      <c r="AI92" s="602">
        <v>2045</v>
      </c>
      <c r="AJ92" s="602" t="s">
        <v>2465</v>
      </c>
      <c r="AK92" s="602">
        <v>410</v>
      </c>
      <c r="AL92" s="602">
        <v>375</v>
      </c>
      <c r="AM92" s="602" t="s">
        <v>4948</v>
      </c>
      <c r="AN92" s="605" t="s">
        <v>843</v>
      </c>
      <c r="AO92" s="602">
        <v>445</v>
      </c>
      <c r="AP92" s="602">
        <v>90</v>
      </c>
      <c r="AQ92" s="602" t="s">
        <v>57</v>
      </c>
      <c r="AR92" s="602" t="s">
        <v>57</v>
      </c>
      <c r="AS92" s="602" t="s">
        <v>57</v>
      </c>
      <c r="AT92" s="602" t="s">
        <v>57</v>
      </c>
      <c r="AU92" s="602" t="s">
        <v>4939</v>
      </c>
      <c r="AV92" s="602" t="s">
        <v>86</v>
      </c>
      <c r="AW92" s="339">
        <v>260</v>
      </c>
      <c r="AX92" s="602">
        <v>30</v>
      </c>
      <c r="AY92" s="602" t="s">
        <v>4940</v>
      </c>
      <c r="AZ92" s="602" t="s">
        <v>86</v>
      </c>
      <c r="BA92" s="602">
        <v>250</v>
      </c>
      <c r="BB92" s="602">
        <v>30</v>
      </c>
      <c r="BC92" s="605" t="s">
        <v>122</v>
      </c>
      <c r="BD92" s="602" t="s">
        <v>57</v>
      </c>
      <c r="BE92" s="602" t="s">
        <v>57</v>
      </c>
      <c r="BF92" s="602" t="s">
        <v>57</v>
      </c>
      <c r="BG92" s="602" t="s">
        <v>57</v>
      </c>
      <c r="BH92" s="602" t="s">
        <v>57</v>
      </c>
      <c r="BI92" s="602" t="s">
        <v>57</v>
      </c>
      <c r="BJ92" s="602" t="s">
        <v>164</v>
      </c>
      <c r="BK92" s="602" t="s">
        <v>57</v>
      </c>
      <c r="BL92" s="602" t="s">
        <v>969</v>
      </c>
      <c r="BM92" s="602"/>
      <c r="BN92" s="602">
        <v>20</v>
      </c>
      <c r="BO92" s="1489" t="s">
        <v>4941</v>
      </c>
      <c r="BP92" s="1489" t="s">
        <v>2536</v>
      </c>
      <c r="BQ92" s="1475" t="s">
        <v>1002</v>
      </c>
      <c r="BR92" s="1475" t="s">
        <v>95</v>
      </c>
      <c r="BS92" s="1475"/>
      <c r="BT92" s="602" t="s">
        <v>4946</v>
      </c>
      <c r="BU92" s="602" t="s">
        <v>2444</v>
      </c>
      <c r="BV92" s="602" t="s">
        <v>1575</v>
      </c>
      <c r="BW92" s="602">
        <v>1622</v>
      </c>
      <c r="BX92" s="1490" t="s">
        <v>2603</v>
      </c>
      <c r="BY92" s="599" t="s">
        <v>107</v>
      </c>
      <c r="BZ92" s="1490" t="s">
        <v>950</v>
      </c>
      <c r="CA92" s="26" t="str">
        <f t="shared" si="24"/>
        <v>8&amp;2026013660</v>
      </c>
      <c r="CB92" s="29" t="str">
        <f t="shared" si="25"/>
        <v>20</v>
      </c>
      <c r="CC92" s="29" t="s">
        <v>11034</v>
      </c>
      <c r="CE92" s="24">
        <f>IFERROR(VLOOKUP(CA92,시험요청!EV:EZ,5,FALSE),"")</f>
        <v>0</v>
      </c>
    </row>
    <row r="93" spans="1:83" ht="30" customHeight="1">
      <c r="A93" s="29">
        <v>8</v>
      </c>
      <c r="B93" s="1471"/>
      <c r="C93" s="1471"/>
      <c r="D93" s="1471"/>
      <c r="E93" s="1471"/>
      <c r="F93" s="1471"/>
      <c r="G93" s="1471"/>
      <c r="H93" s="1471"/>
      <c r="I93" s="1471"/>
      <c r="J93" s="1482"/>
      <c r="K93" s="1471"/>
      <c r="L93" s="1471"/>
      <c r="M93" s="1471"/>
      <c r="N93" s="1471"/>
      <c r="O93" s="1471"/>
      <c r="P93" s="1471"/>
      <c r="Q93" s="602">
        <v>9</v>
      </c>
      <c r="R93" s="602">
        <v>10</v>
      </c>
      <c r="S93" s="1595"/>
      <c r="T93" s="1471"/>
      <c r="U93" s="1471"/>
      <c r="V93" s="1486"/>
      <c r="W93" s="1486"/>
      <c r="X93" s="1486"/>
      <c r="Y93" s="1486"/>
      <c r="Z93" s="1487"/>
      <c r="AA93" s="1486"/>
      <c r="AB93" s="599">
        <v>290</v>
      </c>
      <c r="AC93" s="1486"/>
      <c r="AD93" s="1486"/>
      <c r="AE93" s="1487"/>
      <c r="AF93" s="1486"/>
      <c r="AG93" s="602">
        <v>100</v>
      </c>
      <c r="AH93" s="602">
        <v>566</v>
      </c>
      <c r="AI93" s="602">
        <v>2045</v>
      </c>
      <c r="AJ93" s="602" t="s">
        <v>2465</v>
      </c>
      <c r="AK93" s="602">
        <v>410</v>
      </c>
      <c r="AL93" s="602">
        <v>375</v>
      </c>
      <c r="AM93" s="602" t="s">
        <v>4948</v>
      </c>
      <c r="AN93" s="605" t="s">
        <v>843</v>
      </c>
      <c r="AO93" s="602">
        <v>445</v>
      </c>
      <c r="AP93" s="602">
        <v>90</v>
      </c>
      <c r="AQ93" s="602" t="s">
        <v>57</v>
      </c>
      <c r="AR93" s="602" t="s">
        <v>57</v>
      </c>
      <c r="AS93" s="602" t="s">
        <v>57</v>
      </c>
      <c r="AT93" s="602" t="s">
        <v>57</v>
      </c>
      <c r="AU93" s="602" t="s">
        <v>4939</v>
      </c>
      <c r="AV93" s="602" t="s">
        <v>86</v>
      </c>
      <c r="AW93" s="339">
        <v>260</v>
      </c>
      <c r="AX93" s="602">
        <v>30</v>
      </c>
      <c r="AY93" s="602" t="s">
        <v>4940</v>
      </c>
      <c r="AZ93" s="602" t="s">
        <v>86</v>
      </c>
      <c r="BA93" s="602">
        <v>250</v>
      </c>
      <c r="BB93" s="602">
        <v>30</v>
      </c>
      <c r="BC93" s="605" t="s">
        <v>122</v>
      </c>
      <c r="BD93" s="602" t="s">
        <v>57</v>
      </c>
      <c r="BE93" s="602" t="s">
        <v>57</v>
      </c>
      <c r="BF93" s="602" t="s">
        <v>57</v>
      </c>
      <c r="BG93" s="602" t="s">
        <v>57</v>
      </c>
      <c r="BH93" s="602" t="s">
        <v>57</v>
      </c>
      <c r="BI93" s="602" t="s">
        <v>57</v>
      </c>
      <c r="BJ93" s="602" t="s">
        <v>164</v>
      </c>
      <c r="BK93" s="602" t="s">
        <v>57</v>
      </c>
      <c r="BL93" s="602" t="s">
        <v>969</v>
      </c>
      <c r="BM93" s="602"/>
      <c r="BN93" s="602">
        <v>20</v>
      </c>
      <c r="BO93" s="1471"/>
      <c r="BP93" s="1471"/>
      <c r="BQ93" s="1471"/>
      <c r="BR93" s="1471"/>
      <c r="BS93" s="1471"/>
      <c r="BT93" s="602" t="s">
        <v>4942</v>
      </c>
      <c r="BU93" s="602" t="s">
        <v>2444</v>
      </c>
      <c r="BV93" s="602" t="s">
        <v>4943</v>
      </c>
      <c r="BW93" s="602">
        <v>1622</v>
      </c>
      <c r="BX93" s="1471"/>
      <c r="BY93" s="599" t="s">
        <v>107</v>
      </c>
      <c r="BZ93" s="1471"/>
      <c r="CA93" s="26" t="str">
        <f t="shared" si="24"/>
        <v>8&amp;</v>
      </c>
      <c r="CB93" s="29" t="str">
        <f t="shared" si="25"/>
        <v/>
      </c>
      <c r="CC93" s="29" t="s">
        <v>11034</v>
      </c>
      <c r="CE93" s="24" t="str">
        <f>IFERROR(VLOOKUP(CA93,시험요청!EV:EZ,5,FALSE),"")</f>
        <v/>
      </c>
    </row>
    <row r="94" spans="1:83" ht="30" customHeight="1">
      <c r="A94" s="29">
        <v>8</v>
      </c>
      <c r="B94" s="1471"/>
      <c r="C94" s="1471"/>
      <c r="D94" s="1471"/>
      <c r="E94" s="1471"/>
      <c r="F94" s="1471"/>
      <c r="G94" s="1471"/>
      <c r="H94" s="1471"/>
      <c r="I94" s="1471"/>
      <c r="J94" s="1482"/>
      <c r="K94" s="1471"/>
      <c r="L94" s="1471"/>
      <c r="M94" s="1471"/>
      <c r="N94" s="1471"/>
      <c r="O94" s="1471"/>
      <c r="P94" s="1471"/>
      <c r="Q94" s="602">
        <v>10</v>
      </c>
      <c r="R94" s="602">
        <v>10</v>
      </c>
      <c r="S94" s="1595"/>
      <c r="T94" s="1471"/>
      <c r="U94" s="1471"/>
      <c r="V94" s="1486"/>
      <c r="W94" s="1486"/>
      <c r="X94" s="1486"/>
      <c r="Y94" s="1486"/>
      <c r="Z94" s="1487"/>
      <c r="AA94" s="1486"/>
      <c r="AB94" s="599">
        <v>290</v>
      </c>
      <c r="AC94" s="1486"/>
      <c r="AD94" s="1486"/>
      <c r="AE94" s="1487"/>
      <c r="AF94" s="1486"/>
      <c r="AG94" s="602">
        <v>100</v>
      </c>
      <c r="AH94" s="602">
        <v>566</v>
      </c>
      <c r="AI94" s="602">
        <v>2045</v>
      </c>
      <c r="AJ94" s="602" t="s">
        <v>2465</v>
      </c>
      <c r="AK94" s="602">
        <v>410</v>
      </c>
      <c r="AL94" s="602">
        <v>375</v>
      </c>
      <c r="AM94" s="602" t="s">
        <v>4949</v>
      </c>
      <c r="AN94" s="605" t="s">
        <v>843</v>
      </c>
      <c r="AO94" s="602">
        <v>465</v>
      </c>
      <c r="AP94" s="602">
        <v>90</v>
      </c>
      <c r="AQ94" s="602" t="s">
        <v>57</v>
      </c>
      <c r="AR94" s="602" t="s">
        <v>57</v>
      </c>
      <c r="AS94" s="602" t="s">
        <v>57</v>
      </c>
      <c r="AT94" s="602" t="s">
        <v>57</v>
      </c>
      <c r="AU94" s="602" t="s">
        <v>4939</v>
      </c>
      <c r="AV94" s="602" t="s">
        <v>86</v>
      </c>
      <c r="AW94" s="339">
        <v>260</v>
      </c>
      <c r="AX94" s="602">
        <v>30</v>
      </c>
      <c r="AY94" s="602" t="s">
        <v>4940</v>
      </c>
      <c r="AZ94" s="602" t="s">
        <v>86</v>
      </c>
      <c r="BA94" s="602">
        <v>250</v>
      </c>
      <c r="BB94" s="602">
        <v>30</v>
      </c>
      <c r="BC94" s="605" t="s">
        <v>122</v>
      </c>
      <c r="BD94" s="602" t="s">
        <v>57</v>
      </c>
      <c r="BE94" s="602" t="s">
        <v>57</v>
      </c>
      <c r="BF94" s="602" t="s">
        <v>57</v>
      </c>
      <c r="BG94" s="602" t="s">
        <v>57</v>
      </c>
      <c r="BH94" s="602" t="s">
        <v>57</v>
      </c>
      <c r="BI94" s="602" t="s">
        <v>57</v>
      </c>
      <c r="BJ94" s="602" t="s">
        <v>164</v>
      </c>
      <c r="BK94" s="602" t="s">
        <v>57</v>
      </c>
      <c r="BL94" s="602" t="s">
        <v>969</v>
      </c>
      <c r="BM94" s="602"/>
      <c r="BN94" s="602">
        <v>20</v>
      </c>
      <c r="BO94" s="1471"/>
      <c r="BP94" s="1471"/>
      <c r="BQ94" s="1471"/>
      <c r="BR94" s="1471"/>
      <c r="BS94" s="1471"/>
      <c r="BT94" s="602" t="s">
        <v>4946</v>
      </c>
      <c r="BU94" s="602" t="s">
        <v>2444</v>
      </c>
      <c r="BV94" s="602" t="s">
        <v>1575</v>
      </c>
      <c r="BW94" s="602">
        <v>1622</v>
      </c>
      <c r="BX94" s="1471"/>
      <c r="BY94" s="599" t="s">
        <v>107</v>
      </c>
      <c r="BZ94" s="1471"/>
      <c r="CA94" s="26" t="str">
        <f t="shared" si="24"/>
        <v>8&amp;</v>
      </c>
      <c r="CB94" s="29" t="str">
        <f t="shared" si="25"/>
        <v/>
      </c>
      <c r="CC94" s="29" t="s">
        <v>11034</v>
      </c>
      <c r="CE94" s="24" t="str">
        <f>IFERROR(VLOOKUP(CA94,시험요청!EV:EZ,5,FALSE),"")</f>
        <v/>
      </c>
    </row>
    <row r="95" spans="1:83" ht="30" customHeight="1">
      <c r="A95" s="29">
        <v>8</v>
      </c>
      <c r="B95" s="1472"/>
      <c r="C95" s="1472"/>
      <c r="D95" s="1472"/>
      <c r="E95" s="1472"/>
      <c r="F95" s="1472"/>
      <c r="G95" s="1472"/>
      <c r="H95" s="1472"/>
      <c r="I95" s="1472"/>
      <c r="J95" s="1483"/>
      <c r="K95" s="1472"/>
      <c r="L95" s="1472"/>
      <c r="M95" s="1472"/>
      <c r="N95" s="1472"/>
      <c r="O95" s="1472"/>
      <c r="P95" s="1472"/>
      <c r="Q95" s="602">
        <v>11</v>
      </c>
      <c r="R95" s="602">
        <v>10</v>
      </c>
      <c r="S95" s="1596"/>
      <c r="T95" s="1472"/>
      <c r="U95" s="1472"/>
      <c r="V95" s="1477"/>
      <c r="W95" s="1477"/>
      <c r="X95" s="1477"/>
      <c r="Y95" s="1477"/>
      <c r="Z95" s="1479"/>
      <c r="AA95" s="1477"/>
      <c r="AB95" s="599">
        <v>290</v>
      </c>
      <c r="AC95" s="1477"/>
      <c r="AD95" s="1477"/>
      <c r="AE95" s="1479"/>
      <c r="AF95" s="1477"/>
      <c r="AG95" s="602">
        <v>100</v>
      </c>
      <c r="AH95" s="602">
        <v>566</v>
      </c>
      <c r="AI95" s="602">
        <v>2045</v>
      </c>
      <c r="AJ95" s="602" t="s">
        <v>2465</v>
      </c>
      <c r="AK95" s="602">
        <v>410</v>
      </c>
      <c r="AL95" s="602">
        <v>375</v>
      </c>
      <c r="AM95" s="602" t="s">
        <v>4949</v>
      </c>
      <c r="AN95" s="605" t="s">
        <v>843</v>
      </c>
      <c r="AO95" s="602">
        <v>465</v>
      </c>
      <c r="AP95" s="602">
        <v>90</v>
      </c>
      <c r="AQ95" s="602" t="s">
        <v>57</v>
      </c>
      <c r="AR95" s="602" t="s">
        <v>57</v>
      </c>
      <c r="AS95" s="602" t="s">
        <v>57</v>
      </c>
      <c r="AT95" s="602" t="s">
        <v>57</v>
      </c>
      <c r="AU95" s="602" t="s">
        <v>4939</v>
      </c>
      <c r="AV95" s="602" t="s">
        <v>86</v>
      </c>
      <c r="AW95" s="339">
        <v>260</v>
      </c>
      <c r="AX95" s="602">
        <v>30</v>
      </c>
      <c r="AY95" s="602" t="s">
        <v>4940</v>
      </c>
      <c r="AZ95" s="602" t="s">
        <v>86</v>
      </c>
      <c r="BA95" s="602">
        <v>250</v>
      </c>
      <c r="BB95" s="602">
        <v>30</v>
      </c>
      <c r="BC95" s="605" t="s">
        <v>122</v>
      </c>
      <c r="BD95" s="602" t="s">
        <v>57</v>
      </c>
      <c r="BE95" s="602" t="s">
        <v>57</v>
      </c>
      <c r="BF95" s="602" t="s">
        <v>57</v>
      </c>
      <c r="BG95" s="602" t="s">
        <v>57</v>
      </c>
      <c r="BH95" s="602" t="s">
        <v>57</v>
      </c>
      <c r="BI95" s="602" t="s">
        <v>57</v>
      </c>
      <c r="BJ95" s="602" t="s">
        <v>164</v>
      </c>
      <c r="BK95" s="602" t="s">
        <v>57</v>
      </c>
      <c r="BL95" s="602" t="s">
        <v>969</v>
      </c>
      <c r="BM95" s="602"/>
      <c r="BN95" s="602">
        <v>20</v>
      </c>
      <c r="BO95" s="1472"/>
      <c r="BP95" s="1472"/>
      <c r="BQ95" s="1472"/>
      <c r="BR95" s="1472"/>
      <c r="BS95" s="1472"/>
      <c r="BT95" s="602" t="s">
        <v>4942</v>
      </c>
      <c r="BU95" s="602" t="s">
        <v>2444</v>
      </c>
      <c r="BV95" s="602" t="s">
        <v>4943</v>
      </c>
      <c r="BW95" s="602">
        <v>1622</v>
      </c>
      <c r="BX95" s="1472"/>
      <c r="BY95" s="599" t="s">
        <v>107</v>
      </c>
      <c r="BZ95" s="1472"/>
      <c r="CA95" s="26" t="str">
        <f t="shared" si="24"/>
        <v>8&amp;</v>
      </c>
      <c r="CB95" s="29" t="str">
        <f t="shared" si="25"/>
        <v/>
      </c>
      <c r="CC95" s="29" t="s">
        <v>11034</v>
      </c>
      <c r="CE95" s="24" t="str">
        <f>IFERROR(VLOOKUP(CA95,시험요청!EV:EZ,5,FALSE),"")</f>
        <v/>
      </c>
    </row>
    <row r="96" spans="1:83" ht="30" customHeight="1">
      <c r="A96" s="29">
        <v>8</v>
      </c>
      <c r="B96" s="600">
        <v>8</v>
      </c>
      <c r="C96" s="600" t="s">
        <v>29</v>
      </c>
      <c r="D96" s="600" t="s">
        <v>1513</v>
      </c>
      <c r="E96" s="471" t="s">
        <v>1498</v>
      </c>
      <c r="F96" s="608" t="s">
        <v>1501</v>
      </c>
      <c r="G96" s="600">
        <v>2026020774</v>
      </c>
      <c r="H96" s="606" t="s">
        <v>680</v>
      </c>
      <c r="I96" s="603">
        <v>1022658</v>
      </c>
      <c r="J96" s="603" t="s">
        <v>1642</v>
      </c>
      <c r="K96" s="603" t="s">
        <v>1643</v>
      </c>
      <c r="L96" s="603">
        <v>4</v>
      </c>
      <c r="M96" s="603" t="s">
        <v>32</v>
      </c>
      <c r="N96" s="603" t="s">
        <v>33</v>
      </c>
      <c r="O96" s="614" t="s">
        <v>1644</v>
      </c>
      <c r="P96" s="603" t="s">
        <v>48</v>
      </c>
      <c r="Q96" s="603">
        <v>1</v>
      </c>
      <c r="R96" s="603">
        <v>10</v>
      </c>
      <c r="S96" s="503" t="s">
        <v>4947</v>
      </c>
      <c r="T96" s="609" t="s">
        <v>1702</v>
      </c>
      <c r="U96" s="600" t="s">
        <v>35</v>
      </c>
      <c r="V96" s="600" t="s">
        <v>1712</v>
      </c>
      <c r="W96" s="600" t="s">
        <v>60</v>
      </c>
      <c r="X96" s="600" t="s">
        <v>37</v>
      </c>
      <c r="Y96" s="600" t="s">
        <v>61</v>
      </c>
      <c r="Z96" s="603" t="s">
        <v>1647</v>
      </c>
      <c r="AA96" s="603" t="s">
        <v>752</v>
      </c>
      <c r="AB96" s="600">
        <v>256</v>
      </c>
      <c r="AC96" s="600" t="s">
        <v>40</v>
      </c>
      <c r="AD96" s="600" t="s">
        <v>41</v>
      </c>
      <c r="AE96" s="603" t="s">
        <v>4747</v>
      </c>
      <c r="AF96" s="604" t="s">
        <v>42</v>
      </c>
      <c r="AG96" s="603">
        <v>145</v>
      </c>
      <c r="AH96" s="603">
        <v>696</v>
      </c>
      <c r="AI96" s="603">
        <v>2185</v>
      </c>
      <c r="AJ96" s="603" t="s">
        <v>758</v>
      </c>
      <c r="AK96" s="603">
        <v>450</v>
      </c>
      <c r="AL96" s="603">
        <v>415</v>
      </c>
      <c r="AM96" s="603" t="s">
        <v>1651</v>
      </c>
      <c r="AN96" s="603" t="s">
        <v>92</v>
      </c>
      <c r="AO96" s="603">
        <v>590</v>
      </c>
      <c r="AP96" s="603">
        <v>90</v>
      </c>
      <c r="AQ96" s="603" t="s">
        <v>4749</v>
      </c>
      <c r="AR96" s="603" t="s">
        <v>92</v>
      </c>
      <c r="AS96" s="603" t="s">
        <v>186</v>
      </c>
      <c r="AT96" s="603" t="s">
        <v>105</v>
      </c>
      <c r="AU96" s="603" t="s">
        <v>1653</v>
      </c>
      <c r="AV96" s="603" t="s">
        <v>86</v>
      </c>
      <c r="AW96" s="603">
        <v>220</v>
      </c>
      <c r="AX96" s="603">
        <v>27</v>
      </c>
      <c r="AY96" s="603" t="s">
        <v>1654</v>
      </c>
      <c r="AZ96" s="603" t="s">
        <v>86</v>
      </c>
      <c r="BA96" s="603">
        <v>210</v>
      </c>
      <c r="BB96" s="603">
        <v>27</v>
      </c>
      <c r="BC96" s="603" t="s">
        <v>682</v>
      </c>
      <c r="BD96" s="603" t="s">
        <v>123</v>
      </c>
      <c r="BE96" s="603" t="s">
        <v>57</v>
      </c>
      <c r="BF96" s="603" t="s">
        <v>57</v>
      </c>
      <c r="BG96" s="603" t="s">
        <v>57</v>
      </c>
      <c r="BH96" s="603" t="s">
        <v>57</v>
      </c>
      <c r="BI96" s="603" t="s">
        <v>57</v>
      </c>
      <c r="BJ96" s="603" t="s">
        <v>603</v>
      </c>
      <c r="BK96" s="603" t="s">
        <v>57</v>
      </c>
      <c r="BL96" s="603" t="s">
        <v>57</v>
      </c>
      <c r="BM96" s="603"/>
      <c r="BN96" s="603">
        <v>20</v>
      </c>
      <c r="BO96" s="604" t="s">
        <v>4950</v>
      </c>
      <c r="BP96" s="603" t="s">
        <v>183</v>
      </c>
      <c r="BQ96" s="600" t="s">
        <v>4750</v>
      </c>
      <c r="BR96" s="600" t="s">
        <v>939</v>
      </c>
      <c r="BS96" s="600"/>
      <c r="BT96" s="603" t="s">
        <v>1627</v>
      </c>
      <c r="BU96" s="603" t="s">
        <v>91</v>
      </c>
      <c r="BV96" s="603" t="s">
        <v>1628</v>
      </c>
      <c r="BW96" s="603">
        <v>1626</v>
      </c>
      <c r="BX96" s="600"/>
      <c r="BY96" s="600"/>
      <c r="BZ96" s="606" t="s">
        <v>2550</v>
      </c>
      <c r="CA96" s="26" t="str">
        <f t="shared" si="24"/>
        <v>8&amp;2026020774</v>
      </c>
      <c r="CB96" s="29" t="str">
        <f t="shared" si="25"/>
        <v>20</v>
      </c>
      <c r="CC96" s="29" t="s">
        <v>11034</v>
      </c>
      <c r="CE96" s="24">
        <f>IFERROR(VLOOKUP(CA96,시험요청!EV:EZ,5,FALSE),"")</f>
        <v>0</v>
      </c>
    </row>
    <row r="97" spans="1:83" ht="30" customHeight="1">
      <c r="A97" s="29">
        <v>8</v>
      </c>
      <c r="B97" s="599">
        <v>8</v>
      </c>
      <c r="C97" s="599" t="s">
        <v>43</v>
      </c>
      <c r="D97" s="599" t="s">
        <v>3571</v>
      </c>
      <c r="E97" s="610" t="s">
        <v>1498</v>
      </c>
      <c r="F97" s="599" t="s">
        <v>45</v>
      </c>
      <c r="G97" s="599">
        <v>2026012992</v>
      </c>
      <c r="H97" s="605" t="s">
        <v>4951</v>
      </c>
      <c r="I97" s="602">
        <v>2021195</v>
      </c>
      <c r="J97" s="602" t="s">
        <v>1388</v>
      </c>
      <c r="K97" s="602" t="s">
        <v>3221</v>
      </c>
      <c r="L97" s="602">
        <v>10</v>
      </c>
      <c r="M97" s="602" t="s">
        <v>32</v>
      </c>
      <c r="N97" s="602" t="s">
        <v>33</v>
      </c>
      <c r="O97" s="602" t="s">
        <v>57</v>
      </c>
      <c r="P97" s="602" t="s">
        <v>48</v>
      </c>
      <c r="Q97" s="602">
        <v>15</v>
      </c>
      <c r="R97" s="602">
        <v>16</v>
      </c>
      <c r="S97" s="675" t="s">
        <v>5421</v>
      </c>
      <c r="T97" s="607" t="s">
        <v>2588</v>
      </c>
      <c r="U97" s="599" t="s">
        <v>1018</v>
      </c>
      <c r="V97" s="601" t="s">
        <v>2569</v>
      </c>
      <c r="W97" s="599" t="s">
        <v>60</v>
      </c>
      <c r="X97" s="599" t="s">
        <v>37</v>
      </c>
      <c r="Y97" s="599" t="s">
        <v>1509</v>
      </c>
      <c r="Z97" s="602" t="s">
        <v>4690</v>
      </c>
      <c r="AA97" s="601" t="s">
        <v>42</v>
      </c>
      <c r="AB97" s="599">
        <v>234</v>
      </c>
      <c r="AC97" s="599" t="s">
        <v>40</v>
      </c>
      <c r="AD97" s="599" t="s">
        <v>41</v>
      </c>
      <c r="AE97" s="602" t="s">
        <v>3224</v>
      </c>
      <c r="AF97" s="602" t="s">
        <v>1061</v>
      </c>
      <c r="AG97" s="602">
        <v>195</v>
      </c>
      <c r="AH97" s="602">
        <v>834</v>
      </c>
      <c r="AI97" s="602">
        <v>2130</v>
      </c>
      <c r="AJ97" s="602" t="s">
        <v>3226</v>
      </c>
      <c r="AK97" s="602">
        <v>500</v>
      </c>
      <c r="AL97" s="602">
        <v>465</v>
      </c>
      <c r="AM97" s="602" t="s">
        <v>3228</v>
      </c>
      <c r="AN97" s="605" t="s">
        <v>843</v>
      </c>
      <c r="AO97" s="602">
        <v>690</v>
      </c>
      <c r="AP97" s="602">
        <v>90</v>
      </c>
      <c r="AQ97" s="602" t="s">
        <v>3230</v>
      </c>
      <c r="AR97" s="602" t="s">
        <v>843</v>
      </c>
      <c r="AS97" s="602" t="s">
        <v>713</v>
      </c>
      <c r="AT97" s="602" t="s">
        <v>57</v>
      </c>
      <c r="AU97" s="602" t="s">
        <v>4693</v>
      </c>
      <c r="AV97" s="602" t="s">
        <v>1218</v>
      </c>
      <c r="AW97" s="602">
        <v>190</v>
      </c>
      <c r="AX97" s="602">
        <v>20</v>
      </c>
      <c r="AY97" s="602" t="s">
        <v>4694</v>
      </c>
      <c r="AZ97" s="602" t="s">
        <v>1218</v>
      </c>
      <c r="BA97" s="602">
        <v>175</v>
      </c>
      <c r="BB97" s="602">
        <v>20</v>
      </c>
      <c r="BC97" s="602" t="s">
        <v>682</v>
      </c>
      <c r="BD97" s="602" t="s">
        <v>57</v>
      </c>
      <c r="BE97" s="340" t="s">
        <v>4692</v>
      </c>
      <c r="BF97" s="602" t="s">
        <v>331</v>
      </c>
      <c r="BG97" s="602" t="s">
        <v>121</v>
      </c>
      <c r="BH97" s="602" t="s">
        <v>57</v>
      </c>
      <c r="BI97" s="602" t="s">
        <v>57</v>
      </c>
      <c r="BJ97" s="602" t="s">
        <v>164</v>
      </c>
      <c r="BK97" s="602" t="s">
        <v>331</v>
      </c>
      <c r="BL97" s="602" t="s">
        <v>4953</v>
      </c>
      <c r="BM97" s="602"/>
      <c r="BN97" s="602">
        <v>16</v>
      </c>
      <c r="BO97" s="602" t="s">
        <v>3573</v>
      </c>
      <c r="BP97" s="602" t="s">
        <v>2563</v>
      </c>
      <c r="BQ97" s="599" t="s">
        <v>3237</v>
      </c>
      <c r="BR97" s="599" t="s">
        <v>95</v>
      </c>
      <c r="BS97" s="599"/>
      <c r="BT97" s="344" t="s">
        <v>4954</v>
      </c>
      <c r="BU97" s="602" t="s">
        <v>3234</v>
      </c>
      <c r="BV97" s="602" t="s">
        <v>3235</v>
      </c>
      <c r="BW97" s="602">
        <v>1289</v>
      </c>
      <c r="BX97" s="599" t="s">
        <v>4955</v>
      </c>
      <c r="BY97" s="599" t="s">
        <v>3215</v>
      </c>
      <c r="BZ97" s="605" t="s">
        <v>83</v>
      </c>
      <c r="CA97" s="26" t="str">
        <f t="shared" si="24"/>
        <v>8&amp;2026012992</v>
      </c>
      <c r="CB97" s="29" t="str">
        <f t="shared" si="25"/>
        <v>16</v>
      </c>
      <c r="CC97" s="29" t="s">
        <v>5422</v>
      </c>
      <c r="CE97" s="24">
        <f>IFERROR(VLOOKUP(CA97,시험요청!EV:EZ,5,FALSE),"")</f>
        <v>0</v>
      </c>
    </row>
    <row r="98" spans="1:83" ht="30" customHeight="1">
      <c r="A98" s="29">
        <v>8</v>
      </c>
      <c r="B98" s="600">
        <v>8</v>
      </c>
      <c r="C98" s="600" t="s">
        <v>43</v>
      </c>
      <c r="D98" s="600" t="s">
        <v>4956</v>
      </c>
      <c r="E98" s="471" t="s">
        <v>953</v>
      </c>
      <c r="F98" s="608" t="s">
        <v>1501</v>
      </c>
      <c r="G98" s="600">
        <v>2026011478</v>
      </c>
      <c r="H98" s="606" t="s">
        <v>767</v>
      </c>
      <c r="I98" s="603" t="s">
        <v>4957</v>
      </c>
      <c r="J98" s="603" t="s">
        <v>1907</v>
      </c>
      <c r="K98" s="603" t="s">
        <v>1879</v>
      </c>
      <c r="L98" s="603">
        <v>10</v>
      </c>
      <c r="M98" s="603" t="s">
        <v>32</v>
      </c>
      <c r="N98" s="603" t="s">
        <v>33</v>
      </c>
      <c r="O98" s="603" t="s">
        <v>57</v>
      </c>
      <c r="P98" s="603" t="s">
        <v>34</v>
      </c>
      <c r="Q98" s="603">
        <v>3</v>
      </c>
      <c r="R98" s="603">
        <v>16</v>
      </c>
      <c r="S98" s="622" t="s">
        <v>4952</v>
      </c>
      <c r="T98" s="623" t="s">
        <v>4958</v>
      </c>
      <c r="U98" s="600" t="s">
        <v>1548</v>
      </c>
      <c r="V98" s="600" t="s">
        <v>62</v>
      </c>
      <c r="W98" s="600" t="s">
        <v>1503</v>
      </c>
      <c r="X98" s="600" t="s">
        <v>37</v>
      </c>
      <c r="Y98" s="600" t="s">
        <v>63</v>
      </c>
      <c r="Z98" s="603" t="s">
        <v>3472</v>
      </c>
      <c r="AA98" s="604" t="s">
        <v>42</v>
      </c>
      <c r="AB98" s="600" t="s">
        <v>3299</v>
      </c>
      <c r="AC98" s="600" t="s">
        <v>40</v>
      </c>
      <c r="AD98" s="600" t="s">
        <v>41</v>
      </c>
      <c r="AE98" s="603" t="s">
        <v>1303</v>
      </c>
      <c r="AF98" s="603" t="s">
        <v>1061</v>
      </c>
      <c r="AG98" s="603" t="s">
        <v>801</v>
      </c>
      <c r="AH98" s="603" t="s">
        <v>3469</v>
      </c>
      <c r="AI98" s="603" t="s">
        <v>3470</v>
      </c>
      <c r="AJ98" s="603" t="s">
        <v>1275</v>
      </c>
      <c r="AK98" s="603" t="s">
        <v>191</v>
      </c>
      <c r="AL98" s="603" t="s">
        <v>326</v>
      </c>
      <c r="AM98" s="603" t="s">
        <v>3474</v>
      </c>
      <c r="AN98" s="603" t="s">
        <v>1212</v>
      </c>
      <c r="AO98" s="603" t="s">
        <v>1278</v>
      </c>
      <c r="AP98" s="603" t="s">
        <v>105</v>
      </c>
      <c r="AQ98" s="603" t="s">
        <v>1888</v>
      </c>
      <c r="AR98" s="603" t="s">
        <v>1212</v>
      </c>
      <c r="AS98" s="603" t="s">
        <v>1889</v>
      </c>
      <c r="AT98" s="603" t="s">
        <v>105</v>
      </c>
      <c r="AU98" s="603" t="s">
        <v>3476</v>
      </c>
      <c r="AV98" s="603" t="s">
        <v>1218</v>
      </c>
      <c r="AW98" s="603" t="s">
        <v>177</v>
      </c>
      <c r="AX98" s="603" t="s">
        <v>121</v>
      </c>
      <c r="AY98" s="603" t="s">
        <v>3477</v>
      </c>
      <c r="AZ98" s="603" t="s">
        <v>1218</v>
      </c>
      <c r="BA98" s="603" t="s">
        <v>801</v>
      </c>
      <c r="BB98" s="603" t="s">
        <v>121</v>
      </c>
      <c r="BC98" s="603" t="s">
        <v>88</v>
      </c>
      <c r="BD98" s="603" t="s">
        <v>57</v>
      </c>
      <c r="BE98" s="603" t="s">
        <v>57</v>
      </c>
      <c r="BF98" s="603" t="s">
        <v>57</v>
      </c>
      <c r="BG98" s="603" t="s">
        <v>57</v>
      </c>
      <c r="BH98" s="603" t="s">
        <v>1215</v>
      </c>
      <c r="BI98" s="603" t="s">
        <v>1216</v>
      </c>
      <c r="BJ98" s="603" t="s">
        <v>164</v>
      </c>
      <c r="BK98" s="603" t="s">
        <v>331</v>
      </c>
      <c r="BL98" s="603" t="s">
        <v>57</v>
      </c>
      <c r="BM98" s="603"/>
      <c r="BN98" s="603" t="s">
        <v>2049</v>
      </c>
      <c r="BO98" s="603" t="s">
        <v>4959</v>
      </c>
      <c r="BP98" s="603" t="s">
        <v>1922</v>
      </c>
      <c r="BQ98" s="600" t="s">
        <v>3478</v>
      </c>
      <c r="BR98" s="600" t="s">
        <v>1704</v>
      </c>
      <c r="BS98" s="600"/>
      <c r="BT98" s="603" t="s">
        <v>1919</v>
      </c>
      <c r="BU98" s="603" t="s">
        <v>1920</v>
      </c>
      <c r="BV98" s="603" t="s">
        <v>1224</v>
      </c>
      <c r="BW98" s="603" t="s">
        <v>1921</v>
      </c>
      <c r="BX98" s="600"/>
      <c r="BY98" s="600" t="s">
        <v>107</v>
      </c>
      <c r="BZ98" s="606" t="s">
        <v>4960</v>
      </c>
      <c r="CA98" s="26" t="str">
        <f t="shared" si="24"/>
        <v>8&amp;2026011478</v>
      </c>
      <c r="CB98" s="29" t="str">
        <f t="shared" si="25"/>
        <v>18</v>
      </c>
      <c r="CC98" s="29" t="s">
        <v>11034</v>
      </c>
      <c r="CE98" s="24">
        <f>IFERROR(VLOOKUP(CA98,시험요청!EV:EZ,5,FALSE),"")</f>
        <v>0</v>
      </c>
    </row>
    <row r="99" spans="1:83" ht="30" customHeight="1">
      <c r="A99" s="29">
        <v>8</v>
      </c>
      <c r="B99" s="1475">
        <v>8</v>
      </c>
      <c r="C99" s="1475" t="s">
        <v>43</v>
      </c>
      <c r="D99" s="1475" t="s">
        <v>4961</v>
      </c>
      <c r="E99" s="1493" t="s">
        <v>1498</v>
      </c>
      <c r="F99" s="1475" t="s">
        <v>45</v>
      </c>
      <c r="G99" s="1475">
        <v>2026013458</v>
      </c>
      <c r="H99" s="1490" t="s">
        <v>767</v>
      </c>
      <c r="I99" s="1489">
        <v>2022648</v>
      </c>
      <c r="J99" s="1489" t="s">
        <v>2552</v>
      </c>
      <c r="K99" s="1489" t="s">
        <v>4962</v>
      </c>
      <c r="L99" s="1489">
        <v>8</v>
      </c>
      <c r="M99" s="1489" t="s">
        <v>32</v>
      </c>
      <c r="N99" s="1489" t="s">
        <v>33</v>
      </c>
      <c r="O99" s="1489" t="s">
        <v>57</v>
      </c>
      <c r="P99" s="1489" t="s">
        <v>48</v>
      </c>
      <c r="Q99" s="602">
        <v>7</v>
      </c>
      <c r="R99" s="602">
        <v>20</v>
      </c>
      <c r="S99" s="1598" t="s">
        <v>4963</v>
      </c>
      <c r="T99" s="1492" t="s">
        <v>2607</v>
      </c>
      <c r="U99" s="1475" t="s">
        <v>1018</v>
      </c>
      <c r="V99" s="601" t="s">
        <v>2577</v>
      </c>
      <c r="W99" s="599" t="s">
        <v>60</v>
      </c>
      <c r="X99" s="599" t="s">
        <v>37</v>
      </c>
      <c r="Y99" s="599" t="s">
        <v>63</v>
      </c>
      <c r="Z99" s="602" t="s">
        <v>4964</v>
      </c>
      <c r="AA99" s="601" t="s">
        <v>42</v>
      </c>
      <c r="AB99" s="599">
        <v>234</v>
      </c>
      <c r="AC99" s="1475" t="s">
        <v>40</v>
      </c>
      <c r="AD99" s="1559" t="s">
        <v>2521</v>
      </c>
      <c r="AE99" s="1489" t="s">
        <v>4965</v>
      </c>
      <c r="AF99" s="1499" t="s">
        <v>42</v>
      </c>
      <c r="AG99" s="602">
        <v>175</v>
      </c>
      <c r="AH99" s="602">
        <v>792</v>
      </c>
      <c r="AI99" s="602">
        <v>2045</v>
      </c>
      <c r="AJ99" s="602" t="s">
        <v>4966</v>
      </c>
      <c r="AK99" s="602">
        <v>490</v>
      </c>
      <c r="AL99" s="602">
        <v>455</v>
      </c>
      <c r="AM99" s="602" t="s">
        <v>4967</v>
      </c>
      <c r="AN99" s="602" t="s">
        <v>99</v>
      </c>
      <c r="AO99" s="602">
        <v>670</v>
      </c>
      <c r="AP99" s="602">
        <v>90</v>
      </c>
      <c r="AQ99" s="602" t="s">
        <v>4968</v>
      </c>
      <c r="AR99" s="602" t="s">
        <v>99</v>
      </c>
      <c r="AS99" s="602" t="s">
        <v>1427</v>
      </c>
      <c r="AT99" s="602" t="s">
        <v>105</v>
      </c>
      <c r="AU99" s="602" t="s">
        <v>4969</v>
      </c>
      <c r="AV99" s="602" t="s">
        <v>1281</v>
      </c>
      <c r="AW99" s="602">
        <v>200</v>
      </c>
      <c r="AX99" s="602">
        <v>24</v>
      </c>
      <c r="AY99" s="602" t="s">
        <v>4970</v>
      </c>
      <c r="AZ99" s="602" t="s">
        <v>1281</v>
      </c>
      <c r="BA99" s="602">
        <v>185</v>
      </c>
      <c r="BB99" s="602">
        <v>24</v>
      </c>
      <c r="BC99" s="602" t="s">
        <v>682</v>
      </c>
      <c r="BD99" s="602" t="s">
        <v>57</v>
      </c>
      <c r="BE99" s="602" t="s">
        <v>57</v>
      </c>
      <c r="BF99" s="602" t="s">
        <v>57</v>
      </c>
      <c r="BG99" s="602" t="s">
        <v>57</v>
      </c>
      <c r="BH99" s="602" t="s">
        <v>57</v>
      </c>
      <c r="BI99" s="602" t="s">
        <v>57</v>
      </c>
      <c r="BJ99" s="602" t="s">
        <v>164</v>
      </c>
      <c r="BK99" s="602" t="s">
        <v>331</v>
      </c>
      <c r="BL99" s="602" t="s">
        <v>57</v>
      </c>
      <c r="BM99" s="602"/>
      <c r="BN99" s="602">
        <v>16</v>
      </c>
      <c r="BO99" s="1500" t="s">
        <v>4971</v>
      </c>
      <c r="BP99" s="1489" t="s">
        <v>4462</v>
      </c>
      <c r="BQ99" s="1475" t="s">
        <v>4972</v>
      </c>
      <c r="BR99" s="1475" t="s">
        <v>95</v>
      </c>
      <c r="BS99" s="1475"/>
      <c r="BT99" s="1489" t="s">
        <v>4973</v>
      </c>
      <c r="BU99" s="1489" t="s">
        <v>1253</v>
      </c>
      <c r="BV99" s="1489" t="s">
        <v>4974</v>
      </c>
      <c r="BW99" s="1489">
        <v>1289</v>
      </c>
      <c r="BX99" s="1475"/>
      <c r="BY99" s="599"/>
      <c r="BZ99" s="1490" t="s">
        <v>98</v>
      </c>
      <c r="CA99" s="26" t="str">
        <f t="shared" si="24"/>
        <v>8&amp;2026013458</v>
      </c>
      <c r="CB99" s="29" t="str">
        <f t="shared" si="25"/>
        <v>16</v>
      </c>
      <c r="CC99" s="29" t="s">
        <v>11034</v>
      </c>
      <c r="CE99" s="24">
        <f>IFERROR(VLOOKUP(CA99,시험요청!EV:EZ,5,FALSE),"")</f>
        <v>0</v>
      </c>
    </row>
    <row r="100" spans="1:83" ht="30" customHeight="1">
      <c r="A100" s="29">
        <v>8</v>
      </c>
      <c r="B100" s="1472"/>
      <c r="C100" s="1472"/>
      <c r="D100" s="1472"/>
      <c r="E100" s="1472"/>
      <c r="F100" s="1472"/>
      <c r="G100" s="1472"/>
      <c r="H100" s="1472"/>
      <c r="I100" s="1472"/>
      <c r="J100" s="1472"/>
      <c r="K100" s="1472"/>
      <c r="L100" s="1472"/>
      <c r="M100" s="1472"/>
      <c r="N100" s="1472"/>
      <c r="O100" s="1472"/>
      <c r="P100" s="1472"/>
      <c r="Q100" s="602">
        <v>8</v>
      </c>
      <c r="R100" s="602">
        <v>20</v>
      </c>
      <c r="S100" s="1472"/>
      <c r="T100" s="1472"/>
      <c r="U100" s="1472"/>
      <c r="V100" s="601" t="s">
        <v>2569</v>
      </c>
      <c r="W100" s="599" t="s">
        <v>60</v>
      </c>
      <c r="X100" s="599" t="s">
        <v>37</v>
      </c>
      <c r="Y100" s="599" t="s">
        <v>63</v>
      </c>
      <c r="Z100" s="602" t="s">
        <v>4975</v>
      </c>
      <c r="AA100" s="601" t="s">
        <v>42</v>
      </c>
      <c r="AB100" s="599">
        <v>234</v>
      </c>
      <c r="AC100" s="1477"/>
      <c r="AD100" s="1477"/>
      <c r="AE100" s="1479"/>
      <c r="AF100" s="1477"/>
      <c r="AG100" s="602">
        <v>175</v>
      </c>
      <c r="AH100" s="602">
        <v>792</v>
      </c>
      <c r="AI100" s="602">
        <v>2045</v>
      </c>
      <c r="AJ100" s="602" t="s">
        <v>4966</v>
      </c>
      <c r="AK100" s="602">
        <v>490</v>
      </c>
      <c r="AL100" s="602">
        <v>455</v>
      </c>
      <c r="AM100" s="602" t="s">
        <v>4967</v>
      </c>
      <c r="AN100" s="602" t="s">
        <v>99</v>
      </c>
      <c r="AO100" s="602">
        <v>670</v>
      </c>
      <c r="AP100" s="602">
        <v>90</v>
      </c>
      <c r="AQ100" s="602" t="s">
        <v>4968</v>
      </c>
      <c r="AR100" s="602" t="s">
        <v>99</v>
      </c>
      <c r="AS100" s="602" t="s">
        <v>1427</v>
      </c>
      <c r="AT100" s="602" t="s">
        <v>105</v>
      </c>
      <c r="AU100" s="602" t="s">
        <v>4969</v>
      </c>
      <c r="AV100" s="602" t="s">
        <v>1281</v>
      </c>
      <c r="AW100" s="602">
        <v>200</v>
      </c>
      <c r="AX100" s="602">
        <v>24</v>
      </c>
      <c r="AY100" s="602" t="s">
        <v>4970</v>
      </c>
      <c r="AZ100" s="602" t="s">
        <v>1281</v>
      </c>
      <c r="BA100" s="602">
        <v>185</v>
      </c>
      <c r="BB100" s="602">
        <v>24</v>
      </c>
      <c r="BC100" s="602" t="s">
        <v>682</v>
      </c>
      <c r="BD100" s="602" t="s">
        <v>57</v>
      </c>
      <c r="BE100" s="602" t="s">
        <v>57</v>
      </c>
      <c r="BF100" s="602" t="s">
        <v>57</v>
      </c>
      <c r="BG100" s="602" t="s">
        <v>57</v>
      </c>
      <c r="BH100" s="602" t="s">
        <v>57</v>
      </c>
      <c r="BI100" s="602" t="s">
        <v>57</v>
      </c>
      <c r="BJ100" s="602" t="s">
        <v>164</v>
      </c>
      <c r="BK100" s="602" t="s">
        <v>331</v>
      </c>
      <c r="BL100" s="602" t="s">
        <v>57</v>
      </c>
      <c r="BM100" s="602"/>
      <c r="BN100" s="602">
        <v>16</v>
      </c>
      <c r="BO100" s="1472"/>
      <c r="BP100" s="1472"/>
      <c r="BQ100" s="1472"/>
      <c r="BR100" s="1472"/>
      <c r="BS100" s="1472"/>
      <c r="BT100" s="1472"/>
      <c r="BU100" s="1472"/>
      <c r="BV100" s="1472"/>
      <c r="BW100" s="1472"/>
      <c r="BX100" s="1472"/>
      <c r="BY100" s="599"/>
      <c r="BZ100" s="1472"/>
      <c r="CA100" s="26" t="str">
        <f t="shared" si="24"/>
        <v>8&amp;</v>
      </c>
      <c r="CB100" s="29" t="str">
        <f t="shared" si="25"/>
        <v/>
      </c>
      <c r="CC100" s="29" t="s">
        <v>11034</v>
      </c>
      <c r="CE100" s="24" t="str">
        <f>IFERROR(VLOOKUP(CA100,시험요청!EV:EZ,5,FALSE),"")</f>
        <v/>
      </c>
    </row>
    <row r="101" spans="1:83" ht="30" customHeight="1">
      <c r="A101" s="29">
        <v>8</v>
      </c>
      <c r="B101" s="1549">
        <v>8</v>
      </c>
      <c r="C101" s="1549" t="s">
        <v>43</v>
      </c>
      <c r="D101" s="1549" t="s">
        <v>2576</v>
      </c>
      <c r="E101" s="1550" t="s">
        <v>30</v>
      </c>
      <c r="F101" s="1551" t="s">
        <v>1501</v>
      </c>
      <c r="G101" s="1549">
        <v>2026021107</v>
      </c>
      <c r="H101" s="1557" t="s">
        <v>767</v>
      </c>
      <c r="I101" s="1553">
        <v>1037238</v>
      </c>
      <c r="J101" s="1553" t="s">
        <v>2298</v>
      </c>
      <c r="K101" s="1553" t="s">
        <v>2299</v>
      </c>
      <c r="L101" s="1553">
        <v>4</v>
      </c>
      <c r="M101" s="1553" t="s">
        <v>32</v>
      </c>
      <c r="N101" s="1553" t="s">
        <v>33</v>
      </c>
      <c r="O101" s="1553" t="s">
        <v>57</v>
      </c>
      <c r="P101" s="1553" t="s">
        <v>48</v>
      </c>
      <c r="Q101" s="603">
        <v>4</v>
      </c>
      <c r="R101" s="603">
        <v>24</v>
      </c>
      <c r="S101" s="1597" t="s">
        <v>4963</v>
      </c>
      <c r="T101" s="1552" t="s">
        <v>1702</v>
      </c>
      <c r="U101" s="1549" t="s">
        <v>1018</v>
      </c>
      <c r="V101" s="1554" t="s">
        <v>2577</v>
      </c>
      <c r="W101" s="1549" t="s">
        <v>36</v>
      </c>
      <c r="X101" s="1549" t="s">
        <v>37</v>
      </c>
      <c r="Y101" s="1549" t="s">
        <v>38</v>
      </c>
      <c r="Z101" s="1553" t="s">
        <v>4976</v>
      </c>
      <c r="AA101" s="1554" t="s">
        <v>42</v>
      </c>
      <c r="AB101" s="600">
        <v>286</v>
      </c>
      <c r="AC101" s="1549" t="s">
        <v>40</v>
      </c>
      <c r="AD101" s="1549" t="s">
        <v>41</v>
      </c>
      <c r="AE101" s="1553" t="s">
        <v>4977</v>
      </c>
      <c r="AF101" s="1554" t="s">
        <v>42</v>
      </c>
      <c r="AG101" s="603">
        <v>170</v>
      </c>
      <c r="AH101" s="603">
        <v>824</v>
      </c>
      <c r="AI101" s="603">
        <v>2345</v>
      </c>
      <c r="AJ101" s="603" t="s">
        <v>1179</v>
      </c>
      <c r="AK101" s="603">
        <v>530</v>
      </c>
      <c r="AL101" s="603">
        <v>495</v>
      </c>
      <c r="AM101" s="603" t="s">
        <v>2307</v>
      </c>
      <c r="AN101" s="603" t="s">
        <v>99</v>
      </c>
      <c r="AO101" s="603">
        <v>670</v>
      </c>
      <c r="AP101" s="603">
        <v>90</v>
      </c>
      <c r="AQ101" s="603" t="s">
        <v>4978</v>
      </c>
      <c r="AR101" s="603" t="s">
        <v>99</v>
      </c>
      <c r="AS101" s="603" t="s">
        <v>1308</v>
      </c>
      <c r="AT101" s="603" t="s">
        <v>105</v>
      </c>
      <c r="AU101" s="603" t="s">
        <v>2310</v>
      </c>
      <c r="AV101" s="603" t="s">
        <v>86</v>
      </c>
      <c r="AW101" s="603">
        <v>245</v>
      </c>
      <c r="AX101" s="603">
        <v>24</v>
      </c>
      <c r="AY101" s="603" t="s">
        <v>2311</v>
      </c>
      <c r="AZ101" s="603" t="s">
        <v>86</v>
      </c>
      <c r="BA101" s="603">
        <v>235</v>
      </c>
      <c r="BB101" s="603">
        <v>24</v>
      </c>
      <c r="BC101" s="603" t="s">
        <v>88</v>
      </c>
      <c r="BD101" s="603" t="s">
        <v>57</v>
      </c>
      <c r="BE101" s="603" t="s">
        <v>57</v>
      </c>
      <c r="BF101" s="603" t="s">
        <v>57</v>
      </c>
      <c r="BG101" s="603" t="s">
        <v>57</v>
      </c>
      <c r="BH101" s="603" t="s">
        <v>57</v>
      </c>
      <c r="BI101" s="603" t="s">
        <v>57</v>
      </c>
      <c r="BJ101" s="603" t="s">
        <v>603</v>
      </c>
      <c r="BK101" s="603" t="s">
        <v>331</v>
      </c>
      <c r="BL101" s="603" t="s">
        <v>57</v>
      </c>
      <c r="BM101" s="603"/>
      <c r="BN101" s="603">
        <v>20</v>
      </c>
      <c r="BO101" s="1554" t="s">
        <v>4979</v>
      </c>
      <c r="BP101" s="1553" t="s">
        <v>1188</v>
      </c>
      <c r="BQ101" s="1549" t="s">
        <v>335</v>
      </c>
      <c r="BR101" s="1549" t="s">
        <v>1704</v>
      </c>
      <c r="BS101" s="1549"/>
      <c r="BT101" s="1553" t="s">
        <v>2312</v>
      </c>
      <c r="BU101" s="1553" t="s">
        <v>91</v>
      </c>
      <c r="BV101" s="1553" t="s">
        <v>2313</v>
      </c>
      <c r="BW101" s="1553">
        <v>1626</v>
      </c>
      <c r="BX101" s="1554" t="s">
        <v>4980</v>
      </c>
      <c r="BY101" s="600" t="s">
        <v>4981</v>
      </c>
      <c r="BZ101" s="1557" t="s">
        <v>83</v>
      </c>
      <c r="CA101" s="26" t="str">
        <f t="shared" si="24"/>
        <v>8&amp;2026021107</v>
      </c>
      <c r="CB101" s="29" t="str">
        <f t="shared" si="25"/>
        <v>20</v>
      </c>
      <c r="CC101" s="29" t="s">
        <v>11034</v>
      </c>
      <c r="CE101" s="24">
        <f>IFERROR(VLOOKUP(CA101,시험요청!EV:EZ,5,FALSE),"")</f>
        <v>0</v>
      </c>
    </row>
    <row r="102" spans="1:83" ht="30" customHeight="1">
      <c r="A102" s="29">
        <v>8</v>
      </c>
      <c r="B102" s="1472"/>
      <c r="C102" s="1472"/>
      <c r="D102" s="1472"/>
      <c r="E102" s="1472"/>
      <c r="F102" s="1472"/>
      <c r="G102" s="1472"/>
      <c r="H102" s="1472"/>
      <c r="I102" s="1472"/>
      <c r="J102" s="1472"/>
      <c r="K102" s="1472"/>
      <c r="L102" s="1472"/>
      <c r="M102" s="1472"/>
      <c r="N102" s="1472"/>
      <c r="O102" s="1472"/>
      <c r="P102" s="1472"/>
      <c r="Q102" s="603">
        <v>5</v>
      </c>
      <c r="R102" s="603">
        <v>12</v>
      </c>
      <c r="S102" s="1472"/>
      <c r="T102" s="1472"/>
      <c r="U102" s="1472"/>
      <c r="V102" s="1477"/>
      <c r="W102" s="1477"/>
      <c r="X102" s="1477"/>
      <c r="Y102" s="1477"/>
      <c r="Z102" s="1479"/>
      <c r="AA102" s="1477"/>
      <c r="AB102" s="600">
        <v>286</v>
      </c>
      <c r="AC102" s="1477"/>
      <c r="AD102" s="1477"/>
      <c r="AE102" s="1479"/>
      <c r="AF102" s="1477"/>
      <c r="AG102" s="603">
        <v>170</v>
      </c>
      <c r="AH102" s="603">
        <v>824</v>
      </c>
      <c r="AI102" s="603">
        <v>2345</v>
      </c>
      <c r="AJ102" s="603" t="s">
        <v>1179</v>
      </c>
      <c r="AK102" s="603">
        <v>530</v>
      </c>
      <c r="AL102" s="603">
        <v>495</v>
      </c>
      <c r="AM102" s="603" t="s">
        <v>2307</v>
      </c>
      <c r="AN102" s="603" t="s">
        <v>99</v>
      </c>
      <c r="AO102" s="603">
        <v>670</v>
      </c>
      <c r="AP102" s="603">
        <v>90</v>
      </c>
      <c r="AQ102" s="603" t="s">
        <v>4978</v>
      </c>
      <c r="AR102" s="603" t="s">
        <v>99</v>
      </c>
      <c r="AS102" s="603" t="s">
        <v>1308</v>
      </c>
      <c r="AT102" s="603" t="s">
        <v>105</v>
      </c>
      <c r="AU102" s="603" t="s">
        <v>4573</v>
      </c>
      <c r="AV102" s="603" t="s">
        <v>86</v>
      </c>
      <c r="AW102" s="603">
        <v>245</v>
      </c>
      <c r="AX102" s="603">
        <v>27</v>
      </c>
      <c r="AY102" s="603" t="s">
        <v>4574</v>
      </c>
      <c r="AZ102" s="603" t="s">
        <v>86</v>
      </c>
      <c r="BA102" s="603">
        <v>235</v>
      </c>
      <c r="BB102" s="603">
        <v>27</v>
      </c>
      <c r="BC102" s="603" t="s">
        <v>88</v>
      </c>
      <c r="BD102" s="603" t="s">
        <v>57</v>
      </c>
      <c r="BE102" s="603" t="s">
        <v>57</v>
      </c>
      <c r="BF102" s="603" t="s">
        <v>57</v>
      </c>
      <c r="BG102" s="603" t="s">
        <v>57</v>
      </c>
      <c r="BH102" s="603" t="s">
        <v>57</v>
      </c>
      <c r="BI102" s="603" t="s">
        <v>57</v>
      </c>
      <c r="BJ102" s="603" t="s">
        <v>603</v>
      </c>
      <c r="BK102" s="603" t="s">
        <v>331</v>
      </c>
      <c r="BL102" s="603" t="s">
        <v>57</v>
      </c>
      <c r="BM102" s="603"/>
      <c r="BN102" s="603">
        <v>20</v>
      </c>
      <c r="BO102" s="1472"/>
      <c r="BP102" s="1472"/>
      <c r="BQ102" s="1472"/>
      <c r="BR102" s="1472"/>
      <c r="BS102" s="1472"/>
      <c r="BT102" s="1472"/>
      <c r="BU102" s="1472"/>
      <c r="BV102" s="1472"/>
      <c r="BW102" s="1472"/>
      <c r="BX102" s="1577"/>
      <c r="BY102" s="600" t="s">
        <v>4981</v>
      </c>
      <c r="BZ102" s="1472"/>
      <c r="CA102" s="26" t="str">
        <f t="shared" si="24"/>
        <v>8&amp;</v>
      </c>
      <c r="CB102" s="29" t="str">
        <f t="shared" si="25"/>
        <v/>
      </c>
      <c r="CC102" s="29" t="s">
        <v>11034</v>
      </c>
      <c r="CE102" s="24" t="str">
        <f>IFERROR(VLOOKUP(CA102,시험요청!EV:EZ,5,FALSE),"")</f>
        <v/>
      </c>
    </row>
    <row r="103" spans="1:83" ht="30" customHeight="1">
      <c r="A103" s="372">
        <v>9</v>
      </c>
      <c r="B103" s="644">
        <v>9</v>
      </c>
      <c r="C103" s="644" t="s">
        <v>2515</v>
      </c>
      <c r="D103" s="640" t="s">
        <v>5312</v>
      </c>
      <c r="E103" s="649" t="s">
        <v>52</v>
      </c>
      <c r="F103" s="640" t="s">
        <v>45</v>
      </c>
      <c r="G103" s="640">
        <v>2026011654</v>
      </c>
      <c r="H103" s="644" t="s">
        <v>767</v>
      </c>
      <c r="I103" s="643">
        <v>2022636</v>
      </c>
      <c r="J103" s="643" t="s">
        <v>2552</v>
      </c>
      <c r="K103" s="643" t="s">
        <v>1359</v>
      </c>
      <c r="L103" s="643">
        <v>8</v>
      </c>
      <c r="M103" s="643" t="s">
        <v>32</v>
      </c>
      <c r="N103" s="643" t="s">
        <v>33</v>
      </c>
      <c r="O103" s="643" t="s">
        <v>57</v>
      </c>
      <c r="P103" s="643" t="s">
        <v>48</v>
      </c>
      <c r="Q103" s="643">
        <v>4</v>
      </c>
      <c r="R103" s="643">
        <v>24</v>
      </c>
      <c r="S103" s="652" t="s">
        <v>5301</v>
      </c>
      <c r="T103" s="656" t="s">
        <v>2553</v>
      </c>
      <c r="U103" s="1211" t="s">
        <v>2123</v>
      </c>
      <c r="V103" s="648" t="s">
        <v>5313</v>
      </c>
      <c r="W103" s="640" t="s">
        <v>60</v>
      </c>
      <c r="X103" s="640" t="s">
        <v>37</v>
      </c>
      <c r="Y103" s="640" t="s">
        <v>1509</v>
      </c>
      <c r="Z103" s="643" t="s">
        <v>4589</v>
      </c>
      <c r="AA103" s="648" t="s">
        <v>42</v>
      </c>
      <c r="AB103" s="640">
        <v>238</v>
      </c>
      <c r="AC103" s="640" t="s">
        <v>40</v>
      </c>
      <c r="AD103" s="640" t="s">
        <v>41</v>
      </c>
      <c r="AE103" s="643" t="s">
        <v>4591</v>
      </c>
      <c r="AF103" s="643" t="s">
        <v>1061</v>
      </c>
      <c r="AG103" s="643">
        <v>180</v>
      </c>
      <c r="AH103" s="643">
        <v>802</v>
      </c>
      <c r="AI103" s="643">
        <v>2050</v>
      </c>
      <c r="AJ103" s="643" t="s">
        <v>4592</v>
      </c>
      <c r="AK103" s="643">
        <v>490</v>
      </c>
      <c r="AL103" s="643">
        <v>455</v>
      </c>
      <c r="AM103" s="643" t="s">
        <v>4593</v>
      </c>
      <c r="AN103" s="643" t="s">
        <v>99</v>
      </c>
      <c r="AO103" s="643">
        <v>670</v>
      </c>
      <c r="AP103" s="643">
        <v>90</v>
      </c>
      <c r="AQ103" s="643" t="s">
        <v>4594</v>
      </c>
      <c r="AR103" s="643" t="s">
        <v>99</v>
      </c>
      <c r="AS103" s="643" t="s">
        <v>1427</v>
      </c>
      <c r="AT103" s="643" t="s">
        <v>105</v>
      </c>
      <c r="AU103" s="643" t="s">
        <v>2572</v>
      </c>
      <c r="AV103" s="643" t="s">
        <v>1281</v>
      </c>
      <c r="AW103" s="643">
        <v>205</v>
      </c>
      <c r="AX103" s="643">
        <v>27</v>
      </c>
      <c r="AY103" s="643" t="s">
        <v>2573</v>
      </c>
      <c r="AZ103" s="643" t="s">
        <v>1281</v>
      </c>
      <c r="BA103" s="643">
        <v>190</v>
      </c>
      <c r="BB103" s="643">
        <v>27</v>
      </c>
      <c r="BC103" s="643" t="s">
        <v>88</v>
      </c>
      <c r="BD103" s="643" t="s">
        <v>57</v>
      </c>
      <c r="BE103" s="643" t="s">
        <v>57</v>
      </c>
      <c r="BF103" s="643" t="s">
        <v>57</v>
      </c>
      <c r="BG103" s="643" t="s">
        <v>57</v>
      </c>
      <c r="BH103" s="643" t="s">
        <v>1215</v>
      </c>
      <c r="BI103" s="643" t="s">
        <v>1216</v>
      </c>
      <c r="BJ103" s="643" t="s">
        <v>164</v>
      </c>
      <c r="BK103" s="643" t="s">
        <v>331</v>
      </c>
      <c r="BL103" s="643"/>
      <c r="BM103" s="643"/>
      <c r="BN103" s="643">
        <v>16</v>
      </c>
      <c r="BO103" s="643" t="s">
        <v>5314</v>
      </c>
      <c r="BP103" s="643" t="s">
        <v>2563</v>
      </c>
      <c r="BQ103" s="640" t="s">
        <v>4595</v>
      </c>
      <c r="BR103" s="640" t="s">
        <v>95</v>
      </c>
      <c r="BS103" s="648" t="s">
        <v>2523</v>
      </c>
      <c r="BT103" s="643" t="s">
        <v>1252</v>
      </c>
      <c r="BU103" s="643" t="s">
        <v>1253</v>
      </c>
      <c r="BV103" s="643" t="s">
        <v>1254</v>
      </c>
      <c r="BW103" s="643">
        <v>1289</v>
      </c>
      <c r="BX103" s="640" t="s">
        <v>5315</v>
      </c>
      <c r="BY103" s="640" t="s">
        <v>107</v>
      </c>
      <c r="BZ103" s="644" t="s">
        <v>950</v>
      </c>
      <c r="CA103" s="26" t="str">
        <f t="shared" ref="CA103:CA113" si="26">A103&amp;"&amp;"&amp;G103</f>
        <v>9&amp;2026011654</v>
      </c>
      <c r="CB103" s="29" t="str">
        <f t="shared" ref="CB103:CB113" si="27">IFERROR(MID(J103,FIND("R",J103)+1,2),"")</f>
        <v>16</v>
      </c>
      <c r="CC103" s="29" t="s">
        <v>11034</v>
      </c>
      <c r="CE103" s="24">
        <f>IFERROR(VLOOKUP(CA103,시험요청!EV:EZ,5,FALSE),"")</f>
        <v>0</v>
      </c>
    </row>
    <row r="104" spans="1:83" ht="30" customHeight="1">
      <c r="A104" s="372">
        <v>9</v>
      </c>
      <c r="B104" s="640">
        <v>9</v>
      </c>
      <c r="C104" s="640" t="s">
        <v>43</v>
      </c>
      <c r="D104" s="640" t="s">
        <v>3561</v>
      </c>
      <c r="E104" s="640" t="s">
        <v>30</v>
      </c>
      <c r="F104" s="640" t="s">
        <v>45</v>
      </c>
      <c r="G104" s="640">
        <v>2026020317</v>
      </c>
      <c r="H104" s="644" t="s">
        <v>680</v>
      </c>
      <c r="I104" s="643">
        <v>1037426</v>
      </c>
      <c r="J104" s="643" t="s">
        <v>4869</v>
      </c>
      <c r="K104" s="643" t="s">
        <v>4870</v>
      </c>
      <c r="L104" s="643">
        <v>4</v>
      </c>
      <c r="M104" s="643" t="s">
        <v>32</v>
      </c>
      <c r="N104" s="643" t="s">
        <v>33</v>
      </c>
      <c r="O104" s="643" t="s">
        <v>57</v>
      </c>
      <c r="P104" s="643" t="s">
        <v>48</v>
      </c>
      <c r="Q104" s="643">
        <v>0</v>
      </c>
      <c r="R104" s="643">
        <v>12</v>
      </c>
      <c r="S104" s="652" t="s">
        <v>5301</v>
      </c>
      <c r="T104" s="651" t="s">
        <v>4141</v>
      </c>
      <c r="U104" s="640" t="s">
        <v>49</v>
      </c>
      <c r="V104" s="640" t="s">
        <v>3564</v>
      </c>
      <c r="W104" s="640" t="s">
        <v>60</v>
      </c>
      <c r="X104" s="640" t="s">
        <v>37</v>
      </c>
      <c r="Y104" s="640" t="s">
        <v>61</v>
      </c>
      <c r="Z104" s="643" t="s">
        <v>5316</v>
      </c>
      <c r="AA104" s="648" t="s">
        <v>42</v>
      </c>
      <c r="AB104" s="640">
        <v>228</v>
      </c>
      <c r="AC104" s="640" t="s">
        <v>40</v>
      </c>
      <c r="AD104" s="640" t="s">
        <v>41</v>
      </c>
      <c r="AE104" s="643" t="s">
        <v>4874</v>
      </c>
      <c r="AF104" s="643" t="s">
        <v>51</v>
      </c>
      <c r="AG104" s="643">
        <v>140</v>
      </c>
      <c r="AH104" s="643">
        <v>644</v>
      </c>
      <c r="AI104" s="643">
        <v>1940</v>
      </c>
      <c r="AJ104" s="643" t="s">
        <v>1848</v>
      </c>
      <c r="AK104" s="643">
        <v>410</v>
      </c>
      <c r="AL104" s="643">
        <v>375</v>
      </c>
      <c r="AM104" s="643" t="s">
        <v>2332</v>
      </c>
      <c r="AN104" s="643" t="s">
        <v>92</v>
      </c>
      <c r="AO104" s="643">
        <v>520</v>
      </c>
      <c r="AP104" s="643">
        <v>90</v>
      </c>
      <c r="AQ104" s="643" t="s">
        <v>4876</v>
      </c>
      <c r="AR104" s="643" t="s">
        <v>92</v>
      </c>
      <c r="AS104" s="643" t="s">
        <v>117</v>
      </c>
      <c r="AT104" s="643" t="s">
        <v>105</v>
      </c>
      <c r="AU104" s="643" t="s">
        <v>4877</v>
      </c>
      <c r="AV104" s="643" t="s">
        <v>86</v>
      </c>
      <c r="AW104" s="643">
        <v>190</v>
      </c>
      <c r="AX104" s="643">
        <v>27</v>
      </c>
      <c r="AY104" s="643" t="s">
        <v>4878</v>
      </c>
      <c r="AZ104" s="643" t="s">
        <v>86</v>
      </c>
      <c r="BA104" s="643">
        <v>175</v>
      </c>
      <c r="BB104" s="643">
        <v>27</v>
      </c>
      <c r="BC104" s="643" t="s">
        <v>88</v>
      </c>
      <c r="BD104" s="643" t="s">
        <v>57</v>
      </c>
      <c r="BE104" s="643" t="s">
        <v>57</v>
      </c>
      <c r="BF104" s="643" t="s">
        <v>57</v>
      </c>
      <c r="BG104" s="643" t="s">
        <v>57</v>
      </c>
      <c r="BH104" s="643" t="s">
        <v>57</v>
      </c>
      <c r="BI104" s="643" t="s">
        <v>57</v>
      </c>
      <c r="BJ104" s="643" t="s">
        <v>164</v>
      </c>
      <c r="BK104" s="643" t="s">
        <v>57</v>
      </c>
      <c r="BL104" s="643"/>
      <c r="BM104" s="643"/>
      <c r="BN104" s="643">
        <v>17</v>
      </c>
      <c r="BO104" s="648" t="s">
        <v>5317</v>
      </c>
      <c r="BP104" s="643" t="s">
        <v>2717</v>
      </c>
      <c r="BQ104" s="640" t="s">
        <v>4879</v>
      </c>
      <c r="BR104" s="640" t="s">
        <v>95</v>
      </c>
      <c r="BS104" s="640"/>
      <c r="BT104" s="643" t="s">
        <v>1125</v>
      </c>
      <c r="BU104" s="643" t="s">
        <v>1126</v>
      </c>
      <c r="BV104" s="643" t="s">
        <v>765</v>
      </c>
      <c r="BW104" s="643">
        <v>1386</v>
      </c>
      <c r="BX104" s="640"/>
      <c r="BY104" s="640" t="s">
        <v>4865</v>
      </c>
      <c r="BZ104" s="644" t="s">
        <v>950</v>
      </c>
      <c r="CA104" s="26" t="str">
        <f t="shared" si="26"/>
        <v>9&amp;2026020317</v>
      </c>
      <c r="CB104" s="29" t="str">
        <f t="shared" si="27"/>
        <v>17</v>
      </c>
      <c r="CC104" s="29" t="s">
        <v>11034</v>
      </c>
      <c r="CE104" s="24">
        <f>IFERROR(VLOOKUP(CA104,시험요청!EV:EZ,5,FALSE),"")</f>
        <v>0</v>
      </c>
    </row>
    <row r="105" spans="1:83" ht="30" customHeight="1">
      <c r="A105" s="372">
        <v>9</v>
      </c>
      <c r="B105" s="644">
        <v>9</v>
      </c>
      <c r="C105" s="644" t="s">
        <v>2515</v>
      </c>
      <c r="D105" s="640" t="s">
        <v>5318</v>
      </c>
      <c r="E105" s="649" t="s">
        <v>52</v>
      </c>
      <c r="F105" s="640" t="s">
        <v>45</v>
      </c>
      <c r="G105" s="640">
        <v>2026021688</v>
      </c>
      <c r="H105" s="644" t="s">
        <v>680</v>
      </c>
      <c r="I105" s="643">
        <v>1031424</v>
      </c>
      <c r="J105" s="643" t="s">
        <v>5083</v>
      </c>
      <c r="K105" s="643" t="s">
        <v>2435</v>
      </c>
      <c r="L105" s="643">
        <v>4</v>
      </c>
      <c r="M105" s="643" t="s">
        <v>32</v>
      </c>
      <c r="N105" s="643" t="s">
        <v>33</v>
      </c>
      <c r="O105" s="643" t="s">
        <v>57</v>
      </c>
      <c r="P105" s="643" t="s">
        <v>48</v>
      </c>
      <c r="Q105" s="643">
        <v>31</v>
      </c>
      <c r="R105" s="643">
        <v>12</v>
      </c>
      <c r="S105" s="652" t="s">
        <v>5301</v>
      </c>
      <c r="T105" s="656" t="s">
        <v>5791</v>
      </c>
      <c r="U105" s="640" t="s">
        <v>2123</v>
      </c>
      <c r="V105" s="640" t="s">
        <v>3564</v>
      </c>
      <c r="W105" s="640" t="s">
        <v>60</v>
      </c>
      <c r="X105" s="640" t="s">
        <v>37</v>
      </c>
      <c r="Y105" s="640" t="s">
        <v>61</v>
      </c>
      <c r="Z105" s="643" t="s">
        <v>5087</v>
      </c>
      <c r="AA105" s="643" t="s">
        <v>752</v>
      </c>
      <c r="AB105" s="640">
        <v>250</v>
      </c>
      <c r="AC105" s="640" t="s">
        <v>40</v>
      </c>
      <c r="AD105" s="640" t="s">
        <v>41</v>
      </c>
      <c r="AE105" s="643" t="s">
        <v>5088</v>
      </c>
      <c r="AF105" s="648" t="s">
        <v>42</v>
      </c>
      <c r="AG105" s="643">
        <v>190</v>
      </c>
      <c r="AH105" s="643">
        <v>804</v>
      </c>
      <c r="AI105" s="643">
        <v>2188</v>
      </c>
      <c r="AJ105" s="643" t="s">
        <v>5090</v>
      </c>
      <c r="AK105" s="643">
        <v>490</v>
      </c>
      <c r="AL105" s="643">
        <v>455</v>
      </c>
      <c r="AM105" s="643" t="s">
        <v>5091</v>
      </c>
      <c r="AN105" s="643" t="s">
        <v>92</v>
      </c>
      <c r="AO105" s="643">
        <v>620</v>
      </c>
      <c r="AP105" s="643">
        <v>90</v>
      </c>
      <c r="AQ105" s="643" t="s">
        <v>5092</v>
      </c>
      <c r="AR105" s="643" t="s">
        <v>92</v>
      </c>
      <c r="AS105" s="643" t="s">
        <v>901</v>
      </c>
      <c r="AT105" s="643" t="s">
        <v>105</v>
      </c>
      <c r="AU105" s="643" t="s">
        <v>5093</v>
      </c>
      <c r="AV105" s="643" t="s">
        <v>1153</v>
      </c>
      <c r="AW105" s="643">
        <v>210</v>
      </c>
      <c r="AX105" s="643">
        <v>27</v>
      </c>
      <c r="AY105" s="643" t="s">
        <v>5094</v>
      </c>
      <c r="AZ105" s="643" t="s">
        <v>1153</v>
      </c>
      <c r="BA105" s="643">
        <v>200</v>
      </c>
      <c r="BB105" s="643">
        <v>27</v>
      </c>
      <c r="BC105" s="644" t="s">
        <v>122</v>
      </c>
      <c r="BD105" s="643" t="s">
        <v>123</v>
      </c>
      <c r="BE105" s="643" t="s">
        <v>57</v>
      </c>
      <c r="BF105" s="643" t="s">
        <v>57</v>
      </c>
      <c r="BG105" s="643" t="s">
        <v>57</v>
      </c>
      <c r="BH105" s="643" t="s">
        <v>57</v>
      </c>
      <c r="BI105" s="643" t="s">
        <v>57</v>
      </c>
      <c r="BJ105" s="643" t="s">
        <v>164</v>
      </c>
      <c r="BK105" s="643" t="s">
        <v>57</v>
      </c>
      <c r="BL105" s="643"/>
      <c r="BM105" s="643"/>
      <c r="BN105" s="643">
        <v>18</v>
      </c>
      <c r="BO105" s="643" t="s">
        <v>5319</v>
      </c>
      <c r="BP105" s="643" t="s">
        <v>721</v>
      </c>
      <c r="BQ105" s="640" t="s">
        <v>2398</v>
      </c>
      <c r="BR105" s="640" t="s">
        <v>95</v>
      </c>
      <c r="BS105" s="648" t="s">
        <v>2523</v>
      </c>
      <c r="BT105" s="643" t="s">
        <v>5095</v>
      </c>
      <c r="BU105" s="643" t="s">
        <v>1574</v>
      </c>
      <c r="BV105" s="643" t="s">
        <v>5096</v>
      </c>
      <c r="BW105" s="643">
        <v>1466</v>
      </c>
      <c r="BX105" s="644" t="s">
        <v>5320</v>
      </c>
      <c r="BY105" s="640" t="s">
        <v>107</v>
      </c>
      <c r="BZ105" s="644" t="s">
        <v>950</v>
      </c>
      <c r="CA105" s="26" t="str">
        <f t="shared" si="26"/>
        <v>9&amp;2026021688</v>
      </c>
      <c r="CB105" s="29" t="str">
        <f t="shared" si="27"/>
        <v>18</v>
      </c>
      <c r="CC105" s="29" t="s">
        <v>11034</v>
      </c>
      <c r="CE105" s="24">
        <f>IFERROR(VLOOKUP(CA105,시험요청!EV:EZ,5,FALSE),"")</f>
        <v>0</v>
      </c>
    </row>
    <row r="106" spans="1:83" ht="30" customHeight="1">
      <c r="A106" s="372">
        <v>9</v>
      </c>
      <c r="B106" s="640">
        <v>9</v>
      </c>
      <c r="C106" s="640" t="s">
        <v>43</v>
      </c>
      <c r="D106" s="640" t="s">
        <v>3561</v>
      </c>
      <c r="E106" s="640" t="s">
        <v>30</v>
      </c>
      <c r="F106" s="640" t="s">
        <v>45</v>
      </c>
      <c r="G106" s="640">
        <v>2026012692</v>
      </c>
      <c r="H106" s="644" t="s">
        <v>629</v>
      </c>
      <c r="I106" s="643">
        <v>1038552</v>
      </c>
      <c r="J106" s="643" t="s">
        <v>5168</v>
      </c>
      <c r="K106" s="643" t="s">
        <v>3277</v>
      </c>
      <c r="L106" s="643">
        <v>4</v>
      </c>
      <c r="M106" s="643" t="s">
        <v>32</v>
      </c>
      <c r="N106" s="643" t="s">
        <v>33</v>
      </c>
      <c r="O106" s="643" t="s">
        <v>57</v>
      </c>
      <c r="P106" s="643" t="s">
        <v>34</v>
      </c>
      <c r="Q106" s="643">
        <v>0</v>
      </c>
      <c r="R106" s="643">
        <v>14</v>
      </c>
      <c r="S106" s="593" t="s">
        <v>5304</v>
      </c>
      <c r="T106" s="651" t="s">
        <v>5321</v>
      </c>
      <c r="U106" s="640" t="s">
        <v>49</v>
      </c>
      <c r="V106" s="640" t="s">
        <v>3564</v>
      </c>
      <c r="W106" s="640" t="s">
        <v>60</v>
      </c>
      <c r="X106" s="640" t="s">
        <v>37</v>
      </c>
      <c r="Y106" s="640" t="s">
        <v>61</v>
      </c>
      <c r="Z106" s="643" t="s">
        <v>5172</v>
      </c>
      <c r="AA106" s="648" t="s">
        <v>42</v>
      </c>
      <c r="AB106" s="640">
        <v>208</v>
      </c>
      <c r="AC106" s="640" t="s">
        <v>40</v>
      </c>
      <c r="AD106" s="640" t="s">
        <v>41</v>
      </c>
      <c r="AE106" s="643" t="s">
        <v>5174</v>
      </c>
      <c r="AF106" s="643" t="s">
        <v>51</v>
      </c>
      <c r="AG106" s="643">
        <v>140</v>
      </c>
      <c r="AH106" s="643">
        <v>622</v>
      </c>
      <c r="AI106" s="643">
        <v>1720</v>
      </c>
      <c r="AJ106" s="643" t="s">
        <v>5175</v>
      </c>
      <c r="AK106" s="643">
        <v>390</v>
      </c>
      <c r="AL106" s="643">
        <v>355</v>
      </c>
      <c r="AM106" s="643" t="s">
        <v>173</v>
      </c>
      <c r="AN106" s="643" t="s">
        <v>78</v>
      </c>
      <c r="AO106" s="643">
        <v>490</v>
      </c>
      <c r="AP106" s="643">
        <v>90</v>
      </c>
      <c r="AQ106" s="643" t="s">
        <v>57</v>
      </c>
      <c r="AR106" s="643" t="s">
        <v>57</v>
      </c>
      <c r="AS106" s="643" t="s">
        <v>57</v>
      </c>
      <c r="AT106" s="643" t="s">
        <v>57</v>
      </c>
      <c r="AU106" s="643" t="s">
        <v>5143</v>
      </c>
      <c r="AV106" s="643" t="s">
        <v>79</v>
      </c>
      <c r="AW106" s="643">
        <v>170</v>
      </c>
      <c r="AX106" s="643">
        <v>27</v>
      </c>
      <c r="AY106" s="643" t="s">
        <v>5144</v>
      </c>
      <c r="AZ106" s="643" t="s">
        <v>79</v>
      </c>
      <c r="BA106" s="643">
        <v>160</v>
      </c>
      <c r="BB106" s="643">
        <v>27</v>
      </c>
      <c r="BC106" s="643" t="s">
        <v>88</v>
      </c>
      <c r="BD106" s="643" t="s">
        <v>57</v>
      </c>
      <c r="BE106" s="643" t="s">
        <v>57</v>
      </c>
      <c r="BF106" s="643" t="s">
        <v>57</v>
      </c>
      <c r="BG106" s="643" t="s">
        <v>57</v>
      </c>
      <c r="BH106" s="643" t="s">
        <v>57</v>
      </c>
      <c r="BI106" s="643" t="s">
        <v>57</v>
      </c>
      <c r="BJ106" s="643" t="s">
        <v>164</v>
      </c>
      <c r="BK106" s="643" t="s">
        <v>57</v>
      </c>
      <c r="BL106" s="643"/>
      <c r="BM106" s="643"/>
      <c r="BN106" s="643">
        <v>15</v>
      </c>
      <c r="BO106" s="648" t="s">
        <v>5322</v>
      </c>
      <c r="BP106" s="643" t="s">
        <v>5323</v>
      </c>
      <c r="BQ106" s="640" t="s">
        <v>57</v>
      </c>
      <c r="BR106" s="640" t="s">
        <v>81</v>
      </c>
      <c r="BS106" s="640"/>
      <c r="BT106" s="643" t="s">
        <v>96</v>
      </c>
      <c r="BU106" s="643" t="s">
        <v>97</v>
      </c>
      <c r="BV106" s="643" t="s">
        <v>1430</v>
      </c>
      <c r="BW106" s="643">
        <v>1204</v>
      </c>
      <c r="BX106" s="640"/>
      <c r="BY106" s="640" t="s">
        <v>107</v>
      </c>
      <c r="BZ106" s="644" t="s">
        <v>168</v>
      </c>
      <c r="CA106" s="26" t="str">
        <f t="shared" si="26"/>
        <v>9&amp;2026012692</v>
      </c>
      <c r="CB106" s="29" t="str">
        <f t="shared" si="27"/>
        <v>15</v>
      </c>
      <c r="CC106" s="29" t="s">
        <v>11034</v>
      </c>
      <c r="CE106" s="24">
        <f>IFERROR(VLOOKUP(CA106,시험요청!EV:EZ,5,FALSE),"")</f>
        <v>0</v>
      </c>
    </row>
    <row r="107" spans="1:83" ht="30" customHeight="1">
      <c r="A107" s="372">
        <v>9</v>
      </c>
      <c r="B107" s="705">
        <v>8</v>
      </c>
      <c r="C107" s="705" t="s">
        <v>43</v>
      </c>
      <c r="D107" s="705" t="s">
        <v>3571</v>
      </c>
      <c r="E107" s="708" t="s">
        <v>1498</v>
      </c>
      <c r="F107" s="705" t="s">
        <v>45</v>
      </c>
      <c r="G107" s="705">
        <v>2026012992</v>
      </c>
      <c r="H107" s="706" t="s">
        <v>4951</v>
      </c>
      <c r="I107" s="704">
        <v>2021195</v>
      </c>
      <c r="J107" s="704" t="s">
        <v>1388</v>
      </c>
      <c r="K107" s="704" t="s">
        <v>3221</v>
      </c>
      <c r="L107" s="704">
        <v>10</v>
      </c>
      <c r="M107" s="704" t="s">
        <v>32</v>
      </c>
      <c r="N107" s="704" t="s">
        <v>33</v>
      </c>
      <c r="O107" s="704" t="s">
        <v>57</v>
      </c>
      <c r="P107" s="704" t="s">
        <v>48</v>
      </c>
      <c r="Q107" s="704">
        <v>15</v>
      </c>
      <c r="R107" s="704">
        <v>16</v>
      </c>
      <c r="S107" s="593" t="s">
        <v>5304</v>
      </c>
      <c r="T107" s="709" t="s">
        <v>2588</v>
      </c>
      <c r="U107" s="705" t="s">
        <v>1018</v>
      </c>
      <c r="V107" s="707" t="s">
        <v>2569</v>
      </c>
      <c r="W107" s="705" t="s">
        <v>60</v>
      </c>
      <c r="X107" s="705" t="s">
        <v>37</v>
      </c>
      <c r="Y107" s="705" t="s">
        <v>1509</v>
      </c>
      <c r="Z107" s="704" t="s">
        <v>4690</v>
      </c>
      <c r="AA107" s="707" t="s">
        <v>42</v>
      </c>
      <c r="AB107" s="705">
        <v>234</v>
      </c>
      <c r="AC107" s="705" t="s">
        <v>40</v>
      </c>
      <c r="AD107" s="705" t="s">
        <v>41</v>
      </c>
      <c r="AE107" s="704" t="s">
        <v>3224</v>
      </c>
      <c r="AF107" s="704" t="s">
        <v>1061</v>
      </c>
      <c r="AG107" s="704">
        <v>195</v>
      </c>
      <c r="AH107" s="704">
        <v>834</v>
      </c>
      <c r="AI107" s="704">
        <v>2130</v>
      </c>
      <c r="AJ107" s="704" t="s">
        <v>3226</v>
      </c>
      <c r="AK107" s="704">
        <v>500</v>
      </c>
      <c r="AL107" s="704">
        <v>465</v>
      </c>
      <c r="AM107" s="704" t="s">
        <v>3228</v>
      </c>
      <c r="AN107" s="706" t="s">
        <v>843</v>
      </c>
      <c r="AO107" s="704">
        <v>690</v>
      </c>
      <c r="AP107" s="704">
        <v>90</v>
      </c>
      <c r="AQ107" s="704" t="s">
        <v>3230</v>
      </c>
      <c r="AR107" s="704" t="s">
        <v>843</v>
      </c>
      <c r="AS107" s="704" t="s">
        <v>713</v>
      </c>
      <c r="AT107" s="704" t="s">
        <v>57</v>
      </c>
      <c r="AU107" s="704" t="s">
        <v>4693</v>
      </c>
      <c r="AV107" s="704" t="s">
        <v>1218</v>
      </c>
      <c r="AW107" s="704">
        <v>190</v>
      </c>
      <c r="AX107" s="704">
        <v>20</v>
      </c>
      <c r="AY107" s="704" t="s">
        <v>4694</v>
      </c>
      <c r="AZ107" s="704" t="s">
        <v>1218</v>
      </c>
      <c r="BA107" s="704">
        <v>175</v>
      </c>
      <c r="BB107" s="704">
        <v>20</v>
      </c>
      <c r="BC107" s="704" t="s">
        <v>682</v>
      </c>
      <c r="BD107" s="704" t="s">
        <v>57</v>
      </c>
      <c r="BE107" s="340" t="s">
        <v>4692</v>
      </c>
      <c r="BF107" s="704" t="s">
        <v>331</v>
      </c>
      <c r="BG107" s="704" t="s">
        <v>121</v>
      </c>
      <c r="BH107" s="704" t="s">
        <v>57</v>
      </c>
      <c r="BI107" s="704" t="s">
        <v>57</v>
      </c>
      <c r="BJ107" s="704" t="s">
        <v>164</v>
      </c>
      <c r="BK107" s="704" t="s">
        <v>331</v>
      </c>
      <c r="BL107" s="704" t="s">
        <v>4953</v>
      </c>
      <c r="BM107" s="704"/>
      <c r="BN107" s="704">
        <v>16</v>
      </c>
      <c r="BO107" s="704" t="s">
        <v>3573</v>
      </c>
      <c r="BP107" s="704" t="s">
        <v>2563</v>
      </c>
      <c r="BQ107" s="705" t="s">
        <v>3237</v>
      </c>
      <c r="BR107" s="705" t="s">
        <v>95</v>
      </c>
      <c r="BS107" s="705"/>
      <c r="BT107" s="344" t="s">
        <v>4954</v>
      </c>
      <c r="BU107" s="704" t="s">
        <v>3234</v>
      </c>
      <c r="BV107" s="704" t="s">
        <v>3235</v>
      </c>
      <c r="BW107" s="704">
        <v>1289</v>
      </c>
      <c r="BX107" s="705" t="s">
        <v>4955</v>
      </c>
      <c r="BY107" s="705" t="s">
        <v>3215</v>
      </c>
      <c r="BZ107" s="706" t="s">
        <v>83</v>
      </c>
      <c r="CA107" s="26" t="str">
        <f t="shared" si="26"/>
        <v>9&amp;2026012992</v>
      </c>
      <c r="CB107" s="29" t="str">
        <f t="shared" si="27"/>
        <v>16</v>
      </c>
      <c r="CC107" s="29" t="s">
        <v>5777</v>
      </c>
      <c r="CE107" s="24">
        <f>IFERROR(VLOOKUP(CA107,시험요청!EV:EZ,5,FALSE),"")</f>
        <v>0</v>
      </c>
    </row>
    <row r="108" spans="1:83" ht="30" customHeight="1">
      <c r="A108" s="372">
        <v>9</v>
      </c>
      <c r="B108" s="644">
        <v>9</v>
      </c>
      <c r="C108" s="644" t="s">
        <v>2515</v>
      </c>
      <c r="D108" s="640" t="s">
        <v>5318</v>
      </c>
      <c r="E108" s="644" t="s">
        <v>52</v>
      </c>
      <c r="F108" s="640" t="s">
        <v>45</v>
      </c>
      <c r="G108" s="640">
        <v>2026021689</v>
      </c>
      <c r="H108" s="644" t="s">
        <v>680</v>
      </c>
      <c r="I108" s="643">
        <v>1035088</v>
      </c>
      <c r="J108" s="643" t="s">
        <v>5104</v>
      </c>
      <c r="K108" s="643" t="s">
        <v>2435</v>
      </c>
      <c r="L108" s="643">
        <v>4</v>
      </c>
      <c r="M108" s="643" t="s">
        <v>32</v>
      </c>
      <c r="N108" s="643" t="s">
        <v>33</v>
      </c>
      <c r="O108" s="643" t="s">
        <v>57</v>
      </c>
      <c r="P108" s="643" t="s">
        <v>48</v>
      </c>
      <c r="Q108" s="643">
        <v>1</v>
      </c>
      <c r="R108" s="643">
        <v>12</v>
      </c>
      <c r="S108" s="348" t="s">
        <v>5307</v>
      </c>
      <c r="T108" s="656" t="s">
        <v>5326</v>
      </c>
      <c r="U108" s="640" t="s">
        <v>2123</v>
      </c>
      <c r="V108" s="640" t="s">
        <v>2520</v>
      </c>
      <c r="W108" s="640" t="s">
        <v>60</v>
      </c>
      <c r="X108" s="640" t="s">
        <v>37</v>
      </c>
      <c r="Y108" s="640" t="s">
        <v>61</v>
      </c>
      <c r="Z108" s="643" t="s">
        <v>5106</v>
      </c>
      <c r="AA108" s="643" t="s">
        <v>752</v>
      </c>
      <c r="AB108" s="640">
        <v>262</v>
      </c>
      <c r="AC108" s="640" t="s">
        <v>40</v>
      </c>
      <c r="AD108" s="640" t="s">
        <v>41</v>
      </c>
      <c r="AE108" s="643" t="s">
        <v>5107</v>
      </c>
      <c r="AF108" s="643" t="s">
        <v>51</v>
      </c>
      <c r="AG108" s="643">
        <v>155</v>
      </c>
      <c r="AH108" s="643">
        <v>728</v>
      </c>
      <c r="AI108" s="643">
        <v>2205</v>
      </c>
      <c r="AJ108" s="643" t="s">
        <v>1063</v>
      </c>
      <c r="AK108" s="643">
        <v>470</v>
      </c>
      <c r="AL108" s="643">
        <v>435</v>
      </c>
      <c r="AM108" s="643" t="s">
        <v>5109</v>
      </c>
      <c r="AN108" s="643" t="s">
        <v>92</v>
      </c>
      <c r="AO108" s="643">
        <v>610</v>
      </c>
      <c r="AP108" s="643">
        <v>90</v>
      </c>
      <c r="AQ108" s="643" t="s">
        <v>5110</v>
      </c>
      <c r="AR108" s="643" t="s">
        <v>92</v>
      </c>
      <c r="AS108" s="643" t="s">
        <v>708</v>
      </c>
      <c r="AT108" s="643" t="s">
        <v>105</v>
      </c>
      <c r="AU108" s="643" t="s">
        <v>3541</v>
      </c>
      <c r="AV108" s="643" t="s">
        <v>1153</v>
      </c>
      <c r="AW108" s="643">
        <v>225</v>
      </c>
      <c r="AX108" s="643">
        <v>27</v>
      </c>
      <c r="AY108" s="643" t="s">
        <v>3542</v>
      </c>
      <c r="AZ108" s="643" t="s">
        <v>1153</v>
      </c>
      <c r="BA108" s="643">
        <v>215</v>
      </c>
      <c r="BB108" s="643">
        <v>27</v>
      </c>
      <c r="BC108" s="644" t="s">
        <v>122</v>
      </c>
      <c r="BD108" s="643" t="s">
        <v>123</v>
      </c>
      <c r="BE108" s="643" t="s">
        <v>57</v>
      </c>
      <c r="BF108" s="643" t="s">
        <v>57</v>
      </c>
      <c r="BG108" s="643" t="s">
        <v>57</v>
      </c>
      <c r="BH108" s="643" t="s">
        <v>57</v>
      </c>
      <c r="BI108" s="643" t="s">
        <v>57</v>
      </c>
      <c r="BJ108" s="643" t="s">
        <v>603</v>
      </c>
      <c r="BK108" s="643" t="s">
        <v>57</v>
      </c>
      <c r="BL108" s="643"/>
      <c r="BM108" s="643"/>
      <c r="BN108" s="643">
        <v>19</v>
      </c>
      <c r="BO108" s="643" t="s">
        <v>5327</v>
      </c>
      <c r="BP108" s="643" t="s">
        <v>187</v>
      </c>
      <c r="BQ108" s="640" t="s">
        <v>2398</v>
      </c>
      <c r="BR108" s="640" t="s">
        <v>95</v>
      </c>
      <c r="BS108" s="648" t="s">
        <v>2523</v>
      </c>
      <c r="BT108" s="643" t="s">
        <v>5111</v>
      </c>
      <c r="BU108" s="643" t="s">
        <v>2539</v>
      </c>
      <c r="BV108" s="643" t="s">
        <v>2445</v>
      </c>
      <c r="BW108" s="643">
        <v>1546</v>
      </c>
      <c r="BX108" s="644" t="s">
        <v>5320</v>
      </c>
      <c r="BY108" s="640" t="s">
        <v>3215</v>
      </c>
      <c r="BZ108" s="644" t="s">
        <v>2550</v>
      </c>
      <c r="CA108" s="26" t="str">
        <f t="shared" si="26"/>
        <v>9&amp;2026021689</v>
      </c>
      <c r="CB108" s="29" t="str">
        <f t="shared" si="27"/>
        <v>19</v>
      </c>
      <c r="CC108" s="30" t="s">
        <v>6402</v>
      </c>
      <c r="CE108" s="24">
        <f>IFERROR(VLOOKUP(CA108,시험요청!EV:EZ,5,FALSE),"")</f>
        <v>0</v>
      </c>
    </row>
    <row r="109" spans="1:83" ht="30" customHeight="1">
      <c r="A109" s="372">
        <v>9</v>
      </c>
      <c r="B109" s="640">
        <v>9</v>
      </c>
      <c r="C109" s="640" t="s">
        <v>43</v>
      </c>
      <c r="D109" s="640" t="s">
        <v>4139</v>
      </c>
      <c r="E109" s="640" t="s">
        <v>30</v>
      </c>
      <c r="F109" s="640" t="s">
        <v>45</v>
      </c>
      <c r="G109" s="640">
        <v>2026020675</v>
      </c>
      <c r="H109" s="644" t="s">
        <v>1506</v>
      </c>
      <c r="I109" s="643">
        <v>1038540</v>
      </c>
      <c r="J109" s="643" t="s">
        <v>5154</v>
      </c>
      <c r="K109" s="643" t="s">
        <v>3277</v>
      </c>
      <c r="L109" s="643">
        <v>4</v>
      </c>
      <c r="M109" s="643" t="s">
        <v>32</v>
      </c>
      <c r="N109" s="643" t="s">
        <v>33</v>
      </c>
      <c r="O109" s="643" t="s">
        <v>57</v>
      </c>
      <c r="P109" s="643" t="s">
        <v>34</v>
      </c>
      <c r="Q109" s="643">
        <v>0</v>
      </c>
      <c r="R109" s="643">
        <v>16</v>
      </c>
      <c r="S109" s="420" t="s">
        <v>5788</v>
      </c>
      <c r="T109" s="651" t="s">
        <v>5773</v>
      </c>
      <c r="U109" s="640" t="s">
        <v>49</v>
      </c>
      <c r="V109" s="640" t="s">
        <v>3564</v>
      </c>
      <c r="W109" s="640" t="s">
        <v>60</v>
      </c>
      <c r="X109" s="640" t="s">
        <v>37</v>
      </c>
      <c r="Y109" s="640" t="s">
        <v>61</v>
      </c>
      <c r="Z109" s="643" t="s">
        <v>5156</v>
      </c>
      <c r="AA109" s="648" t="s">
        <v>42</v>
      </c>
      <c r="AB109" s="640">
        <v>252</v>
      </c>
      <c r="AC109" s="640" t="s">
        <v>40</v>
      </c>
      <c r="AD109" s="640" t="s">
        <v>41</v>
      </c>
      <c r="AE109" s="643" t="s">
        <v>5157</v>
      </c>
      <c r="AF109" s="643" t="s">
        <v>1061</v>
      </c>
      <c r="AG109" s="643">
        <v>155</v>
      </c>
      <c r="AH109" s="643">
        <v>726</v>
      </c>
      <c r="AI109" s="643">
        <v>2045</v>
      </c>
      <c r="AJ109" s="643" t="s">
        <v>1622</v>
      </c>
      <c r="AK109" s="643">
        <v>460</v>
      </c>
      <c r="AL109" s="643">
        <v>425</v>
      </c>
      <c r="AM109" s="643" t="s">
        <v>5158</v>
      </c>
      <c r="AN109" s="644" t="s">
        <v>843</v>
      </c>
      <c r="AO109" s="643">
        <v>590</v>
      </c>
      <c r="AP109" s="643">
        <v>90</v>
      </c>
      <c r="AQ109" s="643" t="s">
        <v>57</v>
      </c>
      <c r="AR109" s="643" t="s">
        <v>57</v>
      </c>
      <c r="AS109" s="643" t="s">
        <v>57</v>
      </c>
      <c r="AT109" s="643" t="s">
        <v>57</v>
      </c>
      <c r="AU109" s="643" t="s">
        <v>5159</v>
      </c>
      <c r="AV109" s="643" t="s">
        <v>79</v>
      </c>
      <c r="AW109" s="643">
        <v>215</v>
      </c>
      <c r="AX109" s="643">
        <v>27</v>
      </c>
      <c r="AY109" s="643" t="s">
        <v>2442</v>
      </c>
      <c r="AZ109" s="643" t="s">
        <v>79</v>
      </c>
      <c r="BA109" s="643">
        <v>205</v>
      </c>
      <c r="BB109" s="643">
        <v>27</v>
      </c>
      <c r="BC109" s="643" t="s">
        <v>88</v>
      </c>
      <c r="BD109" s="643" t="s">
        <v>57</v>
      </c>
      <c r="BE109" s="643" t="s">
        <v>57</v>
      </c>
      <c r="BF109" s="643" t="s">
        <v>57</v>
      </c>
      <c r="BG109" s="643" t="s">
        <v>57</v>
      </c>
      <c r="BH109" s="643" t="s">
        <v>57</v>
      </c>
      <c r="BI109" s="643" t="s">
        <v>57</v>
      </c>
      <c r="BJ109" s="643" t="s">
        <v>164</v>
      </c>
      <c r="BK109" s="643" t="s">
        <v>57</v>
      </c>
      <c r="BL109" s="643" t="s">
        <v>969</v>
      </c>
      <c r="BM109" s="643"/>
      <c r="BN109" s="643">
        <v>18</v>
      </c>
      <c r="BO109" s="648" t="s">
        <v>5328</v>
      </c>
      <c r="BP109" s="643" t="s">
        <v>2764</v>
      </c>
      <c r="BQ109" s="640" t="s">
        <v>1655</v>
      </c>
      <c r="BR109" s="640" t="s">
        <v>95</v>
      </c>
      <c r="BS109" s="640"/>
      <c r="BT109" s="643" t="s">
        <v>5160</v>
      </c>
      <c r="BU109" s="643" t="s">
        <v>626</v>
      </c>
      <c r="BV109" s="643" t="s">
        <v>847</v>
      </c>
      <c r="BW109" s="643">
        <v>1462</v>
      </c>
      <c r="BX109" s="640"/>
      <c r="BY109" s="640" t="s">
        <v>1136</v>
      </c>
      <c r="BZ109" s="644" t="s">
        <v>83</v>
      </c>
      <c r="CA109" s="26" t="str">
        <f t="shared" si="26"/>
        <v>9&amp;2026020675</v>
      </c>
      <c r="CB109" s="29" t="str">
        <f t="shared" si="27"/>
        <v>18</v>
      </c>
      <c r="CC109" s="29" t="s">
        <v>5789</v>
      </c>
      <c r="CE109" s="24">
        <f>IFERROR(VLOOKUP(CA109,시험요청!EV:EZ,5,FALSE),"")</f>
        <v>0</v>
      </c>
    </row>
    <row r="110" spans="1:83" ht="30" customHeight="1">
      <c r="A110" s="372">
        <v>9</v>
      </c>
      <c r="B110" s="641">
        <v>9</v>
      </c>
      <c r="C110" s="641" t="s">
        <v>29</v>
      </c>
      <c r="D110" s="641" t="s">
        <v>5306</v>
      </c>
      <c r="E110" s="641" t="s">
        <v>953</v>
      </c>
      <c r="F110" s="646" t="s">
        <v>1501</v>
      </c>
      <c r="G110" s="641">
        <v>2026020758</v>
      </c>
      <c r="H110" s="639" t="s">
        <v>767</v>
      </c>
      <c r="I110" s="642">
        <v>1033019</v>
      </c>
      <c r="J110" s="642" t="s">
        <v>1169</v>
      </c>
      <c r="K110" s="642" t="s">
        <v>4760</v>
      </c>
      <c r="L110" s="642">
        <v>4</v>
      </c>
      <c r="M110" s="642" t="s">
        <v>32</v>
      </c>
      <c r="N110" s="642" t="s">
        <v>33</v>
      </c>
      <c r="O110" s="642" t="s">
        <v>57</v>
      </c>
      <c r="P110" s="642" t="s">
        <v>48</v>
      </c>
      <c r="Q110" s="642">
        <v>0</v>
      </c>
      <c r="R110" s="642">
        <v>12</v>
      </c>
      <c r="S110" s="356" t="s">
        <v>5307</v>
      </c>
      <c r="T110" s="647" t="s">
        <v>1702</v>
      </c>
      <c r="U110" s="641" t="s">
        <v>35</v>
      </c>
      <c r="V110" s="641" t="s">
        <v>62</v>
      </c>
      <c r="W110" s="641" t="s">
        <v>36</v>
      </c>
      <c r="X110" s="641" t="s">
        <v>37</v>
      </c>
      <c r="Y110" s="641" t="s">
        <v>63</v>
      </c>
      <c r="Z110" s="642" t="s">
        <v>1175</v>
      </c>
      <c r="AA110" s="642" t="s">
        <v>1327</v>
      </c>
      <c r="AB110" s="641">
        <v>298</v>
      </c>
      <c r="AC110" s="641" t="s">
        <v>40</v>
      </c>
      <c r="AD110" s="641" t="s">
        <v>41</v>
      </c>
      <c r="AE110" s="642" t="s">
        <v>4761</v>
      </c>
      <c r="AF110" s="638" t="s">
        <v>42</v>
      </c>
      <c r="AG110" s="642">
        <v>175</v>
      </c>
      <c r="AH110" s="642">
        <v>834</v>
      </c>
      <c r="AI110" s="642">
        <v>2365</v>
      </c>
      <c r="AJ110" s="642" t="s">
        <v>1179</v>
      </c>
      <c r="AK110" s="642">
        <v>530</v>
      </c>
      <c r="AL110" s="642">
        <v>495</v>
      </c>
      <c r="AM110" s="642" t="s">
        <v>4762</v>
      </c>
      <c r="AN110" s="642" t="s">
        <v>99</v>
      </c>
      <c r="AO110" s="642">
        <v>670</v>
      </c>
      <c r="AP110" s="642">
        <v>90</v>
      </c>
      <c r="AQ110" s="642" t="s">
        <v>1183</v>
      </c>
      <c r="AR110" s="642" t="s">
        <v>99</v>
      </c>
      <c r="AS110" s="642" t="s">
        <v>191</v>
      </c>
      <c r="AT110" s="642" t="s">
        <v>105</v>
      </c>
      <c r="AU110" s="642" t="s">
        <v>4763</v>
      </c>
      <c r="AV110" s="642" t="s">
        <v>1153</v>
      </c>
      <c r="AW110" s="642">
        <v>250</v>
      </c>
      <c r="AX110" s="642">
        <v>24</v>
      </c>
      <c r="AY110" s="642" t="s">
        <v>4764</v>
      </c>
      <c r="AZ110" s="642" t="s">
        <v>1153</v>
      </c>
      <c r="BA110" s="642">
        <v>235</v>
      </c>
      <c r="BB110" s="642">
        <v>24</v>
      </c>
      <c r="BC110" s="642" t="s">
        <v>88</v>
      </c>
      <c r="BD110" s="642" t="s">
        <v>57</v>
      </c>
      <c r="BE110" s="642" t="s">
        <v>57</v>
      </c>
      <c r="BF110" s="642" t="s">
        <v>57</v>
      </c>
      <c r="BG110" s="642" t="s">
        <v>57</v>
      </c>
      <c r="BH110" s="642" t="s">
        <v>57</v>
      </c>
      <c r="BI110" s="642" t="s">
        <v>57</v>
      </c>
      <c r="BJ110" s="642" t="s">
        <v>603</v>
      </c>
      <c r="BK110" s="642" t="s">
        <v>331</v>
      </c>
      <c r="BL110" s="642"/>
      <c r="BM110" s="642"/>
      <c r="BN110" s="642">
        <v>20</v>
      </c>
      <c r="BO110" s="638" t="s">
        <v>5329</v>
      </c>
      <c r="BP110" s="642" t="s">
        <v>1188</v>
      </c>
      <c r="BQ110" s="641" t="s">
        <v>1338</v>
      </c>
      <c r="BR110" s="641" t="s">
        <v>1704</v>
      </c>
      <c r="BS110" s="641"/>
      <c r="BT110" s="642" t="s">
        <v>2312</v>
      </c>
      <c r="BU110" s="642" t="s">
        <v>91</v>
      </c>
      <c r="BV110" s="642" t="s">
        <v>2313</v>
      </c>
      <c r="BW110" s="642">
        <v>1626</v>
      </c>
      <c r="BX110" s="641"/>
      <c r="BY110" s="641"/>
      <c r="BZ110" s="639" t="s">
        <v>950</v>
      </c>
      <c r="CA110" s="26" t="str">
        <f t="shared" si="26"/>
        <v>9&amp;2026020758</v>
      </c>
      <c r="CB110" s="29" t="str">
        <f t="shared" si="27"/>
        <v>20</v>
      </c>
      <c r="CC110" s="29" t="s">
        <v>11034</v>
      </c>
      <c r="CE110" s="24">
        <f>IFERROR(VLOOKUP(CA110,시험요청!EV:EZ,5,FALSE),"")</f>
        <v>0</v>
      </c>
    </row>
    <row r="111" spans="1:83" ht="30" customHeight="1">
      <c r="A111" s="372">
        <v>9</v>
      </c>
      <c r="B111" s="644">
        <v>9</v>
      </c>
      <c r="C111" s="654" t="s">
        <v>29</v>
      </c>
      <c r="D111" s="654" t="s">
        <v>1513</v>
      </c>
      <c r="E111" s="654" t="s">
        <v>1498</v>
      </c>
      <c r="F111" s="660" t="s">
        <v>31</v>
      </c>
      <c r="G111" s="654">
        <v>2026021414</v>
      </c>
      <c r="H111" s="659" t="s">
        <v>5330</v>
      </c>
      <c r="I111" s="653">
        <v>1025635</v>
      </c>
      <c r="J111" s="653" t="s">
        <v>5331</v>
      </c>
      <c r="K111" s="653" t="s">
        <v>5188</v>
      </c>
      <c r="L111" s="653">
        <v>4</v>
      </c>
      <c r="M111" s="653" t="s">
        <v>32</v>
      </c>
      <c r="N111" s="653" t="s">
        <v>33</v>
      </c>
      <c r="O111" s="655" t="s">
        <v>5189</v>
      </c>
      <c r="P111" s="653" t="s">
        <v>48</v>
      </c>
      <c r="Q111" s="653">
        <v>0</v>
      </c>
      <c r="R111" s="653">
        <v>10</v>
      </c>
      <c r="S111" s="662" t="s">
        <v>5310</v>
      </c>
      <c r="T111" s="657" t="s">
        <v>5308</v>
      </c>
      <c r="U111" s="654" t="s">
        <v>35</v>
      </c>
      <c r="V111" s="654" t="s">
        <v>5332</v>
      </c>
      <c r="W111" s="654" t="s">
        <v>60</v>
      </c>
      <c r="X111" s="654" t="s">
        <v>37</v>
      </c>
      <c r="Y111" s="654" t="s">
        <v>1509</v>
      </c>
      <c r="Z111" s="653" t="s">
        <v>5192</v>
      </c>
      <c r="AA111" s="653" t="s">
        <v>39</v>
      </c>
      <c r="AB111" s="654">
        <v>186</v>
      </c>
      <c r="AC111" s="654" t="s">
        <v>40</v>
      </c>
      <c r="AD111" s="654" t="s">
        <v>41</v>
      </c>
      <c r="AE111" s="653" t="s">
        <v>5194</v>
      </c>
      <c r="AF111" s="653" t="s">
        <v>51</v>
      </c>
      <c r="AG111" s="653">
        <v>145</v>
      </c>
      <c r="AH111" s="653">
        <v>0</v>
      </c>
      <c r="AI111" s="653">
        <v>1725</v>
      </c>
      <c r="AJ111" s="653" t="s">
        <v>5195</v>
      </c>
      <c r="AK111" s="653">
        <v>360</v>
      </c>
      <c r="AL111" s="653">
        <v>380</v>
      </c>
      <c r="AM111" s="653" t="s">
        <v>5196</v>
      </c>
      <c r="AN111" s="653" t="s">
        <v>1367</v>
      </c>
      <c r="AO111" s="653">
        <v>480</v>
      </c>
      <c r="AP111" s="653">
        <v>90</v>
      </c>
      <c r="AQ111" s="653" t="s">
        <v>57</v>
      </c>
      <c r="AR111" s="653" t="s">
        <v>57</v>
      </c>
      <c r="AS111" s="653" t="s">
        <v>57</v>
      </c>
      <c r="AT111" s="653" t="s">
        <v>57</v>
      </c>
      <c r="AU111" s="653" t="s">
        <v>4557</v>
      </c>
      <c r="AV111" s="653" t="s">
        <v>79</v>
      </c>
      <c r="AW111" s="653">
        <v>140</v>
      </c>
      <c r="AX111" s="653">
        <v>24</v>
      </c>
      <c r="AY111" s="653" t="s">
        <v>4558</v>
      </c>
      <c r="AZ111" s="653" t="s">
        <v>79</v>
      </c>
      <c r="BA111" s="339">
        <v>130</v>
      </c>
      <c r="BB111" s="653">
        <v>24</v>
      </c>
      <c r="BC111" s="653" t="s">
        <v>88</v>
      </c>
      <c r="BD111" s="653" t="s">
        <v>57</v>
      </c>
      <c r="BE111" s="653" t="s">
        <v>57</v>
      </c>
      <c r="BF111" s="653" t="s">
        <v>57</v>
      </c>
      <c r="BG111" s="653" t="s">
        <v>57</v>
      </c>
      <c r="BH111" s="653" t="s">
        <v>57</v>
      </c>
      <c r="BI111" s="653" t="s">
        <v>57</v>
      </c>
      <c r="BJ111" s="653" t="s">
        <v>164</v>
      </c>
      <c r="BK111" s="653" t="s">
        <v>57</v>
      </c>
      <c r="BL111" s="653"/>
      <c r="BM111" s="653"/>
      <c r="BN111" s="653">
        <v>14</v>
      </c>
      <c r="BO111" s="660" t="s">
        <v>5333</v>
      </c>
      <c r="BP111" s="653" t="s">
        <v>5334</v>
      </c>
      <c r="BQ111" s="654" t="s">
        <v>57</v>
      </c>
      <c r="BR111" s="654" t="s">
        <v>81</v>
      </c>
      <c r="BS111" s="654"/>
      <c r="BT111" s="653" t="s">
        <v>5197</v>
      </c>
      <c r="BU111" s="653" t="s">
        <v>5198</v>
      </c>
      <c r="BV111" s="653" t="s">
        <v>1430</v>
      </c>
      <c r="BW111" s="653">
        <v>1124</v>
      </c>
      <c r="BX111" s="659" t="s">
        <v>5335</v>
      </c>
      <c r="BY111" s="654"/>
      <c r="BZ111" s="659" t="s">
        <v>2550</v>
      </c>
      <c r="CA111" s="26" t="str">
        <f t="shared" si="26"/>
        <v>9&amp;2026021414</v>
      </c>
      <c r="CB111" s="29" t="str">
        <f t="shared" si="27"/>
        <v>14</v>
      </c>
      <c r="CC111" s="30" t="s">
        <v>6401</v>
      </c>
      <c r="CE111" s="24">
        <f>IFERROR(VLOOKUP(CA111,시험요청!EV:EZ,5,FALSE),"")</f>
        <v>0</v>
      </c>
    </row>
    <row r="112" spans="1:83" ht="30" customHeight="1">
      <c r="A112" s="372">
        <v>9</v>
      </c>
      <c r="B112" s="640">
        <v>9</v>
      </c>
      <c r="C112" s="640" t="s">
        <v>43</v>
      </c>
      <c r="D112" s="640" t="s">
        <v>4139</v>
      </c>
      <c r="E112" s="640" t="s">
        <v>953</v>
      </c>
      <c r="F112" s="640" t="s">
        <v>45</v>
      </c>
      <c r="G112" s="640">
        <v>2026010906</v>
      </c>
      <c r="H112" s="644" t="s">
        <v>629</v>
      </c>
      <c r="I112" s="643">
        <v>1038797</v>
      </c>
      <c r="J112" s="643" t="s">
        <v>5137</v>
      </c>
      <c r="K112" s="643" t="s">
        <v>3800</v>
      </c>
      <c r="L112" s="643">
        <v>4</v>
      </c>
      <c r="M112" s="643" t="s">
        <v>32</v>
      </c>
      <c r="N112" s="643" t="s">
        <v>33</v>
      </c>
      <c r="O112" s="643" t="s">
        <v>57</v>
      </c>
      <c r="P112" s="643" t="s">
        <v>48</v>
      </c>
      <c r="Q112" s="643">
        <v>0</v>
      </c>
      <c r="R112" s="643">
        <v>16</v>
      </c>
      <c r="S112" s="679" t="s">
        <v>5310</v>
      </c>
      <c r="T112" s="651" t="s">
        <v>5774</v>
      </c>
      <c r="U112" s="640" t="s">
        <v>49</v>
      </c>
      <c r="V112" s="640" t="s">
        <v>1515</v>
      </c>
      <c r="W112" s="640" t="s">
        <v>60</v>
      </c>
      <c r="X112" s="640" t="s">
        <v>37</v>
      </c>
      <c r="Y112" s="640" t="s">
        <v>61</v>
      </c>
      <c r="Z112" s="643" t="s">
        <v>5140</v>
      </c>
      <c r="AA112" s="648" t="s">
        <v>42</v>
      </c>
      <c r="AB112" s="640">
        <v>212</v>
      </c>
      <c r="AC112" s="640" t="s">
        <v>40</v>
      </c>
      <c r="AD112" s="640" t="s">
        <v>41</v>
      </c>
      <c r="AE112" s="643" t="s">
        <v>5142</v>
      </c>
      <c r="AF112" s="643" t="s">
        <v>51</v>
      </c>
      <c r="AG112" s="643">
        <v>140</v>
      </c>
      <c r="AH112" s="643">
        <v>630</v>
      </c>
      <c r="AI112" s="643">
        <v>2020</v>
      </c>
      <c r="AJ112" s="643" t="s">
        <v>3200</v>
      </c>
      <c r="AK112" s="643">
        <v>400</v>
      </c>
      <c r="AL112" s="643">
        <v>365</v>
      </c>
      <c r="AM112" s="643" t="s">
        <v>4277</v>
      </c>
      <c r="AN112" s="643" t="s">
        <v>92</v>
      </c>
      <c r="AO112" s="643">
        <v>510</v>
      </c>
      <c r="AP112" s="643">
        <v>90</v>
      </c>
      <c r="AQ112" s="643" t="s">
        <v>2072</v>
      </c>
      <c r="AR112" s="643" t="s">
        <v>92</v>
      </c>
      <c r="AS112" s="643" t="s">
        <v>112</v>
      </c>
      <c r="AT112" s="643" t="s">
        <v>105</v>
      </c>
      <c r="AU112" s="643" t="s">
        <v>5143</v>
      </c>
      <c r="AV112" s="643" t="s">
        <v>79</v>
      </c>
      <c r="AW112" s="643">
        <v>170</v>
      </c>
      <c r="AX112" s="643">
        <v>27</v>
      </c>
      <c r="AY112" s="643" t="s">
        <v>5144</v>
      </c>
      <c r="AZ112" s="643" t="s">
        <v>79</v>
      </c>
      <c r="BA112" s="643">
        <v>160</v>
      </c>
      <c r="BB112" s="643">
        <v>27</v>
      </c>
      <c r="BC112" s="643" t="s">
        <v>88</v>
      </c>
      <c r="BD112" s="643" t="s">
        <v>57</v>
      </c>
      <c r="BE112" s="643" t="s">
        <v>57</v>
      </c>
      <c r="BF112" s="643" t="s">
        <v>57</v>
      </c>
      <c r="BG112" s="643" t="s">
        <v>57</v>
      </c>
      <c r="BH112" s="643" t="s">
        <v>57</v>
      </c>
      <c r="BI112" s="643" t="s">
        <v>57</v>
      </c>
      <c r="BJ112" s="643" t="s">
        <v>164</v>
      </c>
      <c r="BK112" s="643" t="s">
        <v>57</v>
      </c>
      <c r="BL112" s="643"/>
      <c r="BM112" s="643"/>
      <c r="BN112" s="643">
        <v>18</v>
      </c>
      <c r="BO112" s="648" t="s">
        <v>5324</v>
      </c>
      <c r="BP112" s="643" t="s">
        <v>2717</v>
      </c>
      <c r="BQ112" s="640" t="s">
        <v>5145</v>
      </c>
      <c r="BR112" s="640" t="s">
        <v>95</v>
      </c>
      <c r="BS112" s="640"/>
      <c r="BT112" s="643" t="s">
        <v>4281</v>
      </c>
      <c r="BU112" s="643" t="s">
        <v>4282</v>
      </c>
      <c r="BV112" s="643" t="s">
        <v>765</v>
      </c>
      <c r="BW112" s="643">
        <v>1466</v>
      </c>
      <c r="BX112" s="640"/>
      <c r="BY112" s="640" t="s">
        <v>1136</v>
      </c>
      <c r="BZ112" s="644" t="s">
        <v>83</v>
      </c>
      <c r="CA112" s="26" t="str">
        <f>A112&amp;"&amp;"&amp;G112</f>
        <v>9&amp;2026010906</v>
      </c>
      <c r="CB112" s="29" t="str">
        <f>IFERROR(MID(J112,FIND("R",J112)+1,2),"")</f>
        <v>18</v>
      </c>
      <c r="CC112" s="29" t="s">
        <v>11034</v>
      </c>
      <c r="CE112" s="24">
        <f>IFERROR(VLOOKUP(CA112,시험요청!EV:EZ,5,FALSE),"")</f>
        <v>0</v>
      </c>
    </row>
    <row r="113" spans="1:83" ht="30" customHeight="1">
      <c r="A113" s="372">
        <v>9</v>
      </c>
      <c r="B113" s="644">
        <v>9</v>
      </c>
      <c r="C113" s="640" t="s">
        <v>43</v>
      </c>
      <c r="D113" s="640" t="s">
        <v>4139</v>
      </c>
      <c r="E113" s="640" t="s">
        <v>52</v>
      </c>
      <c r="F113" s="640" t="s">
        <v>45</v>
      </c>
      <c r="G113" s="640">
        <v>2026010884</v>
      </c>
      <c r="H113" s="644" t="s">
        <v>767</v>
      </c>
      <c r="I113" s="643">
        <v>1038795</v>
      </c>
      <c r="J113" s="643" t="s">
        <v>5121</v>
      </c>
      <c r="K113" s="643" t="s">
        <v>5122</v>
      </c>
      <c r="L113" s="643">
        <v>4</v>
      </c>
      <c r="M113" s="643" t="s">
        <v>32</v>
      </c>
      <c r="N113" s="643" t="s">
        <v>33</v>
      </c>
      <c r="O113" s="643" t="s">
        <v>57</v>
      </c>
      <c r="P113" s="643" t="s">
        <v>48</v>
      </c>
      <c r="Q113" s="643">
        <v>0</v>
      </c>
      <c r="R113" s="643">
        <v>20</v>
      </c>
      <c r="S113" s="650" t="s">
        <v>5310</v>
      </c>
      <c r="T113" s="651" t="s">
        <v>971</v>
      </c>
      <c r="U113" s="640" t="s">
        <v>49</v>
      </c>
      <c r="V113" s="640" t="s">
        <v>1515</v>
      </c>
      <c r="W113" s="640" t="s">
        <v>60</v>
      </c>
      <c r="X113" s="640" t="s">
        <v>37</v>
      </c>
      <c r="Y113" s="640" t="s">
        <v>61</v>
      </c>
      <c r="Z113" s="643" t="s">
        <v>5124</v>
      </c>
      <c r="AA113" s="648" t="s">
        <v>42</v>
      </c>
      <c r="AB113" s="640">
        <v>272</v>
      </c>
      <c r="AC113" s="640" t="s">
        <v>40</v>
      </c>
      <c r="AD113" s="640" t="s">
        <v>41</v>
      </c>
      <c r="AE113" s="643" t="s">
        <v>5125</v>
      </c>
      <c r="AF113" s="643" t="s">
        <v>1061</v>
      </c>
      <c r="AG113" s="643">
        <v>130</v>
      </c>
      <c r="AH113" s="643">
        <v>670</v>
      </c>
      <c r="AI113" s="643">
        <v>2185</v>
      </c>
      <c r="AJ113" s="643" t="s">
        <v>1622</v>
      </c>
      <c r="AK113" s="643">
        <v>460</v>
      </c>
      <c r="AL113" s="643">
        <v>425</v>
      </c>
      <c r="AM113" s="643" t="s">
        <v>3539</v>
      </c>
      <c r="AN113" s="643" t="s">
        <v>92</v>
      </c>
      <c r="AO113" s="643">
        <v>570</v>
      </c>
      <c r="AP113" s="643">
        <v>90</v>
      </c>
      <c r="AQ113" s="643" t="s">
        <v>5126</v>
      </c>
      <c r="AR113" s="643" t="s">
        <v>92</v>
      </c>
      <c r="AS113" s="643" t="s">
        <v>878</v>
      </c>
      <c r="AT113" s="643" t="s">
        <v>105</v>
      </c>
      <c r="AU113" s="643" t="s">
        <v>5127</v>
      </c>
      <c r="AV113" s="643" t="s">
        <v>86</v>
      </c>
      <c r="AW113" s="643">
        <v>240</v>
      </c>
      <c r="AX113" s="643">
        <v>27</v>
      </c>
      <c r="AY113" s="643" t="s">
        <v>5128</v>
      </c>
      <c r="AZ113" s="643" t="s">
        <v>86</v>
      </c>
      <c r="BA113" s="643">
        <v>230</v>
      </c>
      <c r="BB113" s="643">
        <v>27</v>
      </c>
      <c r="BC113" s="643" t="s">
        <v>88</v>
      </c>
      <c r="BD113" s="643" t="s">
        <v>57</v>
      </c>
      <c r="BE113" s="643" t="s">
        <v>57</v>
      </c>
      <c r="BF113" s="643" t="s">
        <v>57</v>
      </c>
      <c r="BG113" s="643" t="s">
        <v>57</v>
      </c>
      <c r="BH113" s="643" t="s">
        <v>57</v>
      </c>
      <c r="BI113" s="643" t="s">
        <v>57</v>
      </c>
      <c r="BJ113" s="643" t="s">
        <v>603</v>
      </c>
      <c r="BK113" s="643" t="s">
        <v>57</v>
      </c>
      <c r="BL113" s="643"/>
      <c r="BM113" s="643"/>
      <c r="BN113" s="643">
        <v>20</v>
      </c>
      <c r="BO113" s="648" t="s">
        <v>5336</v>
      </c>
      <c r="BP113" s="643" t="s">
        <v>187</v>
      </c>
      <c r="BQ113" s="640" t="s">
        <v>2683</v>
      </c>
      <c r="BR113" s="640" t="s">
        <v>939</v>
      </c>
      <c r="BS113" s="640"/>
      <c r="BT113" s="643" t="s">
        <v>3558</v>
      </c>
      <c r="BU113" s="643" t="s">
        <v>91</v>
      </c>
      <c r="BV113" s="643" t="s">
        <v>765</v>
      </c>
      <c r="BW113" s="643">
        <v>1626</v>
      </c>
      <c r="BX113" s="640"/>
      <c r="BY113" s="640" t="s">
        <v>1136</v>
      </c>
      <c r="BZ113" s="644" t="s">
        <v>83</v>
      </c>
      <c r="CA113" s="26" t="str">
        <f t="shared" si="26"/>
        <v>9&amp;2026010884</v>
      </c>
      <c r="CB113" s="29" t="str">
        <f t="shared" si="27"/>
        <v>20</v>
      </c>
      <c r="CC113" s="29" t="s">
        <v>11034</v>
      </c>
      <c r="CE113" s="24">
        <f>IFERROR(VLOOKUP(CA113,시험요청!EV:EZ,5,FALSE),"")</f>
        <v>0</v>
      </c>
    </row>
    <row r="114" spans="1:83" ht="30" customHeight="1">
      <c r="A114" s="372">
        <v>9</v>
      </c>
      <c r="B114" s="640">
        <v>9</v>
      </c>
      <c r="C114" s="640" t="s">
        <v>43</v>
      </c>
      <c r="D114" s="640" t="s">
        <v>2017</v>
      </c>
      <c r="E114" s="640" t="s">
        <v>52</v>
      </c>
      <c r="F114" s="640" t="s">
        <v>45</v>
      </c>
      <c r="G114" s="640">
        <v>2026013407</v>
      </c>
      <c r="H114" s="644" t="s">
        <v>629</v>
      </c>
      <c r="I114" s="643">
        <v>1038836</v>
      </c>
      <c r="J114" s="643" t="s">
        <v>2620</v>
      </c>
      <c r="K114" s="643" t="s">
        <v>2458</v>
      </c>
      <c r="L114" s="643">
        <v>4</v>
      </c>
      <c r="M114" s="643" t="s">
        <v>32</v>
      </c>
      <c r="N114" s="643" t="s">
        <v>33</v>
      </c>
      <c r="O114" s="643" t="s">
        <v>57</v>
      </c>
      <c r="P114" s="643" t="s">
        <v>48</v>
      </c>
      <c r="Q114" s="643">
        <v>0</v>
      </c>
      <c r="R114" s="643">
        <v>16</v>
      </c>
      <c r="S114" s="709" t="s">
        <v>5776</v>
      </c>
      <c r="T114" s="651" t="s">
        <v>971</v>
      </c>
      <c r="U114" s="640" t="s">
        <v>49</v>
      </c>
      <c r="V114" s="640" t="s">
        <v>2599</v>
      </c>
      <c r="W114" s="640" t="s">
        <v>60</v>
      </c>
      <c r="X114" s="640" t="s">
        <v>37</v>
      </c>
      <c r="Y114" s="640" t="s">
        <v>61</v>
      </c>
      <c r="Z114" s="643" t="s">
        <v>4291</v>
      </c>
      <c r="AA114" s="643" t="s">
        <v>752</v>
      </c>
      <c r="AB114" s="640">
        <v>272</v>
      </c>
      <c r="AC114" s="640" t="s">
        <v>40</v>
      </c>
      <c r="AD114" s="640" t="s">
        <v>41</v>
      </c>
      <c r="AE114" s="643" t="s">
        <v>4292</v>
      </c>
      <c r="AF114" s="643" t="s">
        <v>1061</v>
      </c>
      <c r="AG114" s="643">
        <v>160</v>
      </c>
      <c r="AH114" s="643">
        <v>760</v>
      </c>
      <c r="AI114" s="643">
        <v>2310</v>
      </c>
      <c r="AJ114" s="643" t="s">
        <v>2798</v>
      </c>
      <c r="AK114" s="643">
        <v>490</v>
      </c>
      <c r="AL114" s="643">
        <v>455</v>
      </c>
      <c r="AM114" s="643" t="s">
        <v>4293</v>
      </c>
      <c r="AN114" s="643" t="s">
        <v>92</v>
      </c>
      <c r="AO114" s="643">
        <v>640</v>
      </c>
      <c r="AP114" s="643">
        <v>90</v>
      </c>
      <c r="AQ114" s="643" t="s">
        <v>4294</v>
      </c>
      <c r="AR114" s="643" t="s">
        <v>92</v>
      </c>
      <c r="AS114" s="643" t="s">
        <v>1427</v>
      </c>
      <c r="AT114" s="643" t="s">
        <v>105</v>
      </c>
      <c r="AU114" s="643" t="s">
        <v>2801</v>
      </c>
      <c r="AV114" s="643" t="s">
        <v>86</v>
      </c>
      <c r="AW114" s="643">
        <v>230</v>
      </c>
      <c r="AX114" s="643">
        <v>27</v>
      </c>
      <c r="AY114" s="643" t="s">
        <v>2632</v>
      </c>
      <c r="AZ114" s="643" t="s">
        <v>86</v>
      </c>
      <c r="BA114" s="643">
        <v>220</v>
      </c>
      <c r="BB114" s="643">
        <v>27</v>
      </c>
      <c r="BC114" s="644" t="s">
        <v>122</v>
      </c>
      <c r="BD114" s="643" t="s">
        <v>123</v>
      </c>
      <c r="BE114" s="643" t="s">
        <v>57</v>
      </c>
      <c r="BF114" s="643" t="s">
        <v>57</v>
      </c>
      <c r="BG114" s="643" t="s">
        <v>57</v>
      </c>
      <c r="BH114" s="643" t="s">
        <v>57</v>
      </c>
      <c r="BI114" s="643" t="s">
        <v>57</v>
      </c>
      <c r="BJ114" s="643" t="s">
        <v>164</v>
      </c>
      <c r="BK114" s="643" t="s">
        <v>331</v>
      </c>
      <c r="BL114" s="643"/>
      <c r="BM114" s="643"/>
      <c r="BN114" s="643">
        <v>20</v>
      </c>
      <c r="BO114" s="648" t="s">
        <v>5325</v>
      </c>
      <c r="BP114" s="643" t="s">
        <v>1629</v>
      </c>
      <c r="BQ114" s="640" t="s">
        <v>1696</v>
      </c>
      <c r="BR114" s="640" t="s">
        <v>1704</v>
      </c>
      <c r="BS114" s="640"/>
      <c r="BT114" s="643" t="s">
        <v>1068</v>
      </c>
      <c r="BU114" s="643" t="s">
        <v>91</v>
      </c>
      <c r="BV114" s="643" t="s">
        <v>719</v>
      </c>
      <c r="BW114" s="643">
        <v>1626</v>
      </c>
      <c r="BX114" s="644" t="s">
        <v>2603</v>
      </c>
      <c r="BY114" s="640" t="s">
        <v>1136</v>
      </c>
      <c r="BZ114" s="644" t="s">
        <v>83</v>
      </c>
      <c r="CA114" s="26" t="str">
        <f>A114&amp;"&amp;"&amp;G114</f>
        <v>9&amp;2026013407</v>
      </c>
      <c r="CB114" s="29" t="str">
        <f>IFERROR(MID(J114,FIND("R",J114)+1,2),"")</f>
        <v>20</v>
      </c>
      <c r="CC114" s="29" t="s">
        <v>11034</v>
      </c>
      <c r="CE114" s="24">
        <f>IFERROR(VLOOKUP(CA114,시험요청!EV:EZ,5,FALSE),"")</f>
        <v>0</v>
      </c>
    </row>
    <row r="115" spans="1:83" ht="30" customHeight="1">
      <c r="A115" s="29">
        <v>10</v>
      </c>
      <c r="B115" s="682">
        <v>10</v>
      </c>
      <c r="C115" s="682" t="s">
        <v>43</v>
      </c>
      <c r="D115" s="682" t="s">
        <v>5688</v>
      </c>
      <c r="E115" s="682" t="s">
        <v>30</v>
      </c>
      <c r="F115" s="682" t="s">
        <v>45</v>
      </c>
      <c r="G115" s="682">
        <v>2025091610</v>
      </c>
      <c r="H115" s="686" t="s">
        <v>680</v>
      </c>
      <c r="I115" s="685" t="s">
        <v>5689</v>
      </c>
      <c r="J115" s="685" t="s">
        <v>5083</v>
      </c>
      <c r="K115" s="685" t="s">
        <v>5213</v>
      </c>
      <c r="L115" s="685">
        <v>4</v>
      </c>
      <c r="M115" s="685" t="s">
        <v>32</v>
      </c>
      <c r="N115" s="685" t="s">
        <v>33</v>
      </c>
      <c r="O115" s="696" t="s">
        <v>320</v>
      </c>
      <c r="P115" s="685" t="s">
        <v>48</v>
      </c>
      <c r="Q115" s="685">
        <v>0</v>
      </c>
      <c r="R115" s="685">
        <v>30</v>
      </c>
      <c r="S115" s="698" t="s">
        <v>5690</v>
      </c>
      <c r="T115" s="694" t="s">
        <v>955</v>
      </c>
      <c r="U115" s="682" t="s">
        <v>5210</v>
      </c>
      <c r="V115" s="682" t="s">
        <v>3564</v>
      </c>
      <c r="W115" s="682" t="s">
        <v>60</v>
      </c>
      <c r="X115" s="682" t="s">
        <v>37</v>
      </c>
      <c r="Y115" s="682" t="s">
        <v>61</v>
      </c>
      <c r="Z115" s="685" t="s">
        <v>5264</v>
      </c>
      <c r="AA115" s="685" t="s">
        <v>39</v>
      </c>
      <c r="AB115" s="682" t="s">
        <v>332</v>
      </c>
      <c r="AC115" s="682" t="s">
        <v>40</v>
      </c>
      <c r="AD115" s="682" t="s">
        <v>41</v>
      </c>
      <c r="AE115" s="685" t="s">
        <v>5265</v>
      </c>
      <c r="AF115" s="685" t="s">
        <v>1061</v>
      </c>
      <c r="AG115" s="685" t="s">
        <v>204</v>
      </c>
      <c r="AH115" s="685" t="s">
        <v>5263</v>
      </c>
      <c r="AI115" s="685" t="s">
        <v>700</v>
      </c>
      <c r="AJ115" s="685" t="s">
        <v>707</v>
      </c>
      <c r="AK115" s="685" t="s">
        <v>708</v>
      </c>
      <c r="AL115" s="685" t="s">
        <v>709</v>
      </c>
      <c r="AM115" s="685" t="s">
        <v>4016</v>
      </c>
      <c r="AN115" s="685" t="s">
        <v>92</v>
      </c>
      <c r="AO115" s="685" t="s">
        <v>1850</v>
      </c>
      <c r="AP115" s="685" t="s">
        <v>105</v>
      </c>
      <c r="AQ115" s="685" t="s">
        <v>2332</v>
      </c>
      <c r="AR115" s="685" t="s">
        <v>92</v>
      </c>
      <c r="AS115" s="685" t="s">
        <v>1427</v>
      </c>
      <c r="AT115" s="685" t="s">
        <v>105</v>
      </c>
      <c r="AU115" s="685" t="s">
        <v>5093</v>
      </c>
      <c r="AV115" s="685" t="s">
        <v>1153</v>
      </c>
      <c r="AW115" s="685" t="s">
        <v>1028</v>
      </c>
      <c r="AX115" s="685" t="s">
        <v>106</v>
      </c>
      <c r="AY115" s="685" t="s">
        <v>5094</v>
      </c>
      <c r="AZ115" s="685" t="s">
        <v>1153</v>
      </c>
      <c r="BA115" s="685" t="s">
        <v>715</v>
      </c>
      <c r="BB115" s="685" t="s">
        <v>106</v>
      </c>
      <c r="BC115" s="685" t="s">
        <v>88</v>
      </c>
      <c r="BD115" s="685" t="s">
        <v>57</v>
      </c>
      <c r="BE115" s="685" t="s">
        <v>57</v>
      </c>
      <c r="BF115" s="685" t="s">
        <v>57</v>
      </c>
      <c r="BG115" s="685" t="s">
        <v>57</v>
      </c>
      <c r="BH115" s="685" t="s">
        <v>57</v>
      </c>
      <c r="BI115" s="685" t="s">
        <v>57</v>
      </c>
      <c r="BJ115" s="685" t="s">
        <v>164</v>
      </c>
      <c r="BK115" s="685" t="s">
        <v>57</v>
      </c>
      <c r="BL115" s="685" t="s">
        <v>5691</v>
      </c>
      <c r="BM115" s="685"/>
      <c r="BN115" s="685" t="s">
        <v>2049</v>
      </c>
      <c r="BO115" s="699" t="s">
        <v>5692</v>
      </c>
      <c r="BP115" s="685" t="s">
        <v>5219</v>
      </c>
      <c r="BQ115" s="682" t="s">
        <v>1630</v>
      </c>
      <c r="BR115" s="682" t="s">
        <v>95</v>
      </c>
      <c r="BS115" s="682"/>
      <c r="BT115" s="685" t="s">
        <v>5218</v>
      </c>
      <c r="BU115" s="685" t="s">
        <v>1574</v>
      </c>
      <c r="BV115" s="685" t="s">
        <v>2634</v>
      </c>
      <c r="BW115" s="685" t="s">
        <v>1576</v>
      </c>
      <c r="BX115" s="686" t="s">
        <v>5693</v>
      </c>
      <c r="BY115" s="682"/>
      <c r="BZ115" s="686" t="s">
        <v>83</v>
      </c>
      <c r="CA115" s="26" t="str">
        <f t="shared" ref="CA115:CA132" si="28">A115&amp;"&amp;"&amp;G115</f>
        <v>10&amp;2025091610</v>
      </c>
      <c r="CB115" s="29" t="str">
        <f t="shared" ref="CB115:CB132" si="29">IFERROR(MID(J115,FIND("R",J115)+1,2),"")</f>
        <v>18</v>
      </c>
      <c r="CC115" s="29" t="s">
        <v>11034</v>
      </c>
      <c r="CE115" s="24">
        <f>IFERROR(VLOOKUP(CA115,시험요청!EV:EZ,5,FALSE),"")</f>
        <v>0</v>
      </c>
    </row>
    <row r="116" spans="1:83" ht="30" customHeight="1">
      <c r="A116" s="29">
        <v>10</v>
      </c>
      <c r="B116" s="682">
        <v>10</v>
      </c>
      <c r="C116" s="682" t="s">
        <v>3594</v>
      </c>
      <c r="D116" s="682" t="s">
        <v>3595</v>
      </c>
      <c r="E116" s="682" t="s">
        <v>52</v>
      </c>
      <c r="F116" s="682" t="s">
        <v>45</v>
      </c>
      <c r="G116" s="682">
        <v>2026021341</v>
      </c>
      <c r="H116" s="686" t="s">
        <v>966</v>
      </c>
      <c r="I116" s="685" t="s">
        <v>5694</v>
      </c>
      <c r="J116" s="685" t="s">
        <v>5507</v>
      </c>
      <c r="K116" s="685" t="s">
        <v>59</v>
      </c>
      <c r="L116" s="685">
        <v>4</v>
      </c>
      <c r="M116" s="685" t="s">
        <v>32</v>
      </c>
      <c r="N116" s="685" t="s">
        <v>33</v>
      </c>
      <c r="O116" s="696" t="s">
        <v>771</v>
      </c>
      <c r="P116" s="685" t="s">
        <v>48</v>
      </c>
      <c r="Q116" s="685">
        <v>11</v>
      </c>
      <c r="R116" s="685">
        <v>10</v>
      </c>
      <c r="S116" s="698" t="s">
        <v>5690</v>
      </c>
      <c r="T116" s="694" t="s">
        <v>3569</v>
      </c>
      <c r="U116" s="682" t="s">
        <v>3358</v>
      </c>
      <c r="V116" s="682" t="s">
        <v>2599</v>
      </c>
      <c r="W116" s="682" t="s">
        <v>60</v>
      </c>
      <c r="X116" s="682" t="s">
        <v>37</v>
      </c>
      <c r="Y116" s="682" t="s">
        <v>61</v>
      </c>
      <c r="Z116" s="685" t="s">
        <v>5509</v>
      </c>
      <c r="AA116" s="685" t="s">
        <v>752</v>
      </c>
      <c r="AB116" s="682" t="s">
        <v>790</v>
      </c>
      <c r="AC116" s="682" t="s">
        <v>40</v>
      </c>
      <c r="AD116" s="682" t="s">
        <v>41</v>
      </c>
      <c r="AE116" s="685" t="s">
        <v>5510</v>
      </c>
      <c r="AF116" s="685" t="s">
        <v>51</v>
      </c>
      <c r="AG116" s="685" t="s">
        <v>756</v>
      </c>
      <c r="AH116" s="685" t="s">
        <v>2499</v>
      </c>
      <c r="AI116" s="685" t="s">
        <v>2828</v>
      </c>
      <c r="AJ116" s="685" t="s">
        <v>1848</v>
      </c>
      <c r="AK116" s="685" t="s">
        <v>112</v>
      </c>
      <c r="AL116" s="685" t="s">
        <v>116</v>
      </c>
      <c r="AM116" s="685" t="s">
        <v>5511</v>
      </c>
      <c r="AN116" s="686" t="s">
        <v>843</v>
      </c>
      <c r="AO116" s="685" t="s">
        <v>167</v>
      </c>
      <c r="AP116" s="685" t="s">
        <v>105</v>
      </c>
      <c r="AQ116" s="685" t="s">
        <v>57</v>
      </c>
      <c r="AR116" s="685" t="s">
        <v>57</v>
      </c>
      <c r="AS116" s="685" t="s">
        <v>57</v>
      </c>
      <c r="AT116" s="685" t="s">
        <v>57</v>
      </c>
      <c r="AU116" s="685" t="s">
        <v>5512</v>
      </c>
      <c r="AV116" s="685" t="s">
        <v>86</v>
      </c>
      <c r="AW116" s="685" t="s">
        <v>178</v>
      </c>
      <c r="AX116" s="685" t="s">
        <v>121</v>
      </c>
      <c r="AY116" s="685" t="s">
        <v>5513</v>
      </c>
      <c r="AZ116" s="685" t="s">
        <v>86</v>
      </c>
      <c r="BA116" s="685" t="s">
        <v>1028</v>
      </c>
      <c r="BB116" s="685" t="s">
        <v>121</v>
      </c>
      <c r="BC116" s="686" t="s">
        <v>122</v>
      </c>
      <c r="BD116" s="685" t="s">
        <v>57</v>
      </c>
      <c r="BE116" s="685" t="s">
        <v>57</v>
      </c>
      <c r="BF116" s="685" t="s">
        <v>57</v>
      </c>
      <c r="BG116" s="685" t="s">
        <v>57</v>
      </c>
      <c r="BH116" s="685" t="s">
        <v>57</v>
      </c>
      <c r="BI116" s="685" t="s">
        <v>57</v>
      </c>
      <c r="BJ116" s="685" t="s">
        <v>164</v>
      </c>
      <c r="BK116" s="685" t="s">
        <v>57</v>
      </c>
      <c r="BL116" s="685" t="s">
        <v>969</v>
      </c>
      <c r="BM116" s="685"/>
      <c r="BN116" s="685" t="s">
        <v>2076</v>
      </c>
      <c r="BO116" s="685" t="s">
        <v>5695</v>
      </c>
      <c r="BP116" s="685" t="s">
        <v>2601</v>
      </c>
      <c r="BQ116" s="682" t="s">
        <v>2803</v>
      </c>
      <c r="BR116" s="682" t="s">
        <v>95</v>
      </c>
      <c r="BS116" s="682"/>
      <c r="BT116" s="685" t="s">
        <v>1155</v>
      </c>
      <c r="BU116" s="685" t="s">
        <v>180</v>
      </c>
      <c r="BV116" s="685" t="s">
        <v>765</v>
      </c>
      <c r="BW116" s="685" t="s">
        <v>181</v>
      </c>
      <c r="BX116" s="686" t="s">
        <v>2603</v>
      </c>
      <c r="BY116" s="682" t="s">
        <v>107</v>
      </c>
      <c r="BZ116" s="686" t="s">
        <v>950</v>
      </c>
      <c r="CA116" s="26" t="str">
        <f t="shared" si="28"/>
        <v>10&amp;2026021341</v>
      </c>
      <c r="CB116" s="29" t="str">
        <f t="shared" si="29"/>
        <v>19</v>
      </c>
      <c r="CC116" s="29" t="s">
        <v>11034</v>
      </c>
      <c r="CE116" s="24">
        <f>IFERROR(VLOOKUP(CA116,시험요청!EV:EZ,5,FALSE),"")</f>
        <v>0</v>
      </c>
    </row>
    <row r="117" spans="1:83" ht="30" customHeight="1">
      <c r="A117" s="29">
        <v>10</v>
      </c>
      <c r="B117" s="682">
        <v>10</v>
      </c>
      <c r="C117" s="682" t="s">
        <v>43</v>
      </c>
      <c r="D117" s="682" t="s">
        <v>5696</v>
      </c>
      <c r="E117" s="693" t="s">
        <v>1498</v>
      </c>
      <c r="F117" s="682" t="s">
        <v>45</v>
      </c>
      <c r="G117" s="682">
        <v>2025110095</v>
      </c>
      <c r="H117" s="686" t="s">
        <v>629</v>
      </c>
      <c r="I117" s="685" t="s">
        <v>377</v>
      </c>
      <c r="J117" s="685" t="s">
        <v>5537</v>
      </c>
      <c r="K117" s="685" t="s">
        <v>2458</v>
      </c>
      <c r="L117" s="685">
        <v>4</v>
      </c>
      <c r="M117" s="685" t="s">
        <v>32</v>
      </c>
      <c r="N117" s="685" t="s">
        <v>33</v>
      </c>
      <c r="O117" s="696" t="s">
        <v>771</v>
      </c>
      <c r="P117" s="685" t="s">
        <v>48</v>
      </c>
      <c r="Q117" s="685">
        <v>8</v>
      </c>
      <c r="R117" s="685">
        <v>10</v>
      </c>
      <c r="S117" s="698" t="s">
        <v>5690</v>
      </c>
      <c r="T117" s="694" t="s">
        <v>971</v>
      </c>
      <c r="U117" s="682" t="s">
        <v>1548</v>
      </c>
      <c r="V117" s="682" t="s">
        <v>2599</v>
      </c>
      <c r="W117" s="682" t="s">
        <v>60</v>
      </c>
      <c r="X117" s="682" t="s">
        <v>37</v>
      </c>
      <c r="Y117" s="682" t="s">
        <v>61</v>
      </c>
      <c r="Z117" s="685" t="s">
        <v>5541</v>
      </c>
      <c r="AA117" s="691" t="s">
        <v>42</v>
      </c>
      <c r="AB117" s="682" t="s">
        <v>905</v>
      </c>
      <c r="AC117" s="682" t="s">
        <v>40</v>
      </c>
      <c r="AD117" s="682" t="s">
        <v>41</v>
      </c>
      <c r="AE117" s="685" t="s">
        <v>5542</v>
      </c>
      <c r="AF117" s="685" t="s">
        <v>2071</v>
      </c>
      <c r="AG117" s="685" t="s">
        <v>756</v>
      </c>
      <c r="AH117" s="685" t="s">
        <v>5538</v>
      </c>
      <c r="AI117" s="685" t="s">
        <v>5539</v>
      </c>
      <c r="AJ117" s="685" t="s">
        <v>1848</v>
      </c>
      <c r="AK117" s="685" t="s">
        <v>112</v>
      </c>
      <c r="AL117" s="685" t="s">
        <v>116</v>
      </c>
      <c r="AM117" s="685" t="s">
        <v>3339</v>
      </c>
      <c r="AN117" s="685" t="s">
        <v>92</v>
      </c>
      <c r="AO117" s="685" t="s">
        <v>713</v>
      </c>
      <c r="AP117" s="685" t="s">
        <v>105</v>
      </c>
      <c r="AQ117" s="685" t="s">
        <v>5543</v>
      </c>
      <c r="AR117" s="685" t="s">
        <v>92</v>
      </c>
      <c r="AS117" s="685" t="s">
        <v>117</v>
      </c>
      <c r="AT117" s="685" t="s">
        <v>105</v>
      </c>
      <c r="AU117" s="685" t="s">
        <v>3341</v>
      </c>
      <c r="AV117" s="685" t="s">
        <v>86</v>
      </c>
      <c r="AW117" s="685" t="s">
        <v>178</v>
      </c>
      <c r="AX117" s="685" t="s">
        <v>106</v>
      </c>
      <c r="AY117" s="685" t="s">
        <v>1654</v>
      </c>
      <c r="AZ117" s="685" t="s">
        <v>86</v>
      </c>
      <c r="BA117" s="685" t="s">
        <v>1028</v>
      </c>
      <c r="BB117" s="685" t="s">
        <v>106</v>
      </c>
      <c r="BC117" s="686" t="s">
        <v>122</v>
      </c>
      <c r="BD117" s="685" t="s">
        <v>123</v>
      </c>
      <c r="BE117" s="685" t="s">
        <v>57</v>
      </c>
      <c r="BF117" s="685" t="s">
        <v>57</v>
      </c>
      <c r="BG117" s="685" t="s">
        <v>57</v>
      </c>
      <c r="BH117" s="685" t="s">
        <v>57</v>
      </c>
      <c r="BI117" s="685" t="s">
        <v>57</v>
      </c>
      <c r="BJ117" s="685" t="s">
        <v>164</v>
      </c>
      <c r="BK117" s="685" t="s">
        <v>57</v>
      </c>
      <c r="BL117" s="685" t="s">
        <v>5691</v>
      </c>
      <c r="BM117" s="685"/>
      <c r="BN117" s="685" t="s">
        <v>205</v>
      </c>
      <c r="BO117" s="686" t="s">
        <v>5697</v>
      </c>
      <c r="BP117" s="685" t="s">
        <v>183</v>
      </c>
      <c r="BQ117" s="682" t="s">
        <v>57</v>
      </c>
      <c r="BR117" s="682" t="s">
        <v>95</v>
      </c>
      <c r="BS117" s="682"/>
      <c r="BT117" s="685" t="s">
        <v>3558</v>
      </c>
      <c r="BU117" s="685" t="s">
        <v>91</v>
      </c>
      <c r="BV117" s="685" t="s">
        <v>765</v>
      </c>
      <c r="BW117" s="685" t="s">
        <v>188</v>
      </c>
      <c r="BX117" s="686" t="s">
        <v>3593</v>
      </c>
      <c r="BY117" s="682" t="s">
        <v>3215</v>
      </c>
      <c r="BZ117" s="686" t="s">
        <v>168</v>
      </c>
      <c r="CA117" s="26" t="str">
        <f t="shared" si="28"/>
        <v>10&amp;2025110095</v>
      </c>
      <c r="CB117" s="29" t="str">
        <f t="shared" si="29"/>
        <v>20</v>
      </c>
      <c r="CC117" s="29" t="s">
        <v>11034</v>
      </c>
      <c r="CE117" s="24">
        <f>IFERROR(VLOOKUP(CA117,시험요청!EV:EZ,5,FALSE),"")</f>
        <v>0</v>
      </c>
    </row>
    <row r="118" spans="1:83" ht="30" customHeight="1">
      <c r="A118" s="29">
        <v>10</v>
      </c>
      <c r="B118" s="682">
        <v>10</v>
      </c>
      <c r="C118" s="682" t="s">
        <v>43</v>
      </c>
      <c r="D118" s="682" t="s">
        <v>5688</v>
      </c>
      <c r="E118" s="693" t="s">
        <v>30</v>
      </c>
      <c r="F118" s="682" t="s">
        <v>45</v>
      </c>
      <c r="G118" s="682">
        <v>2026012067</v>
      </c>
      <c r="H118" s="686" t="s">
        <v>680</v>
      </c>
      <c r="I118" s="685" t="s">
        <v>5698</v>
      </c>
      <c r="J118" s="685" t="s">
        <v>5083</v>
      </c>
      <c r="K118" s="685" t="s">
        <v>5213</v>
      </c>
      <c r="L118" s="685">
        <v>4</v>
      </c>
      <c r="M118" s="685" t="s">
        <v>32</v>
      </c>
      <c r="N118" s="685" t="s">
        <v>33</v>
      </c>
      <c r="O118" s="685" t="s">
        <v>57</v>
      </c>
      <c r="P118" s="685" t="s">
        <v>48</v>
      </c>
      <c r="Q118" s="685">
        <v>18</v>
      </c>
      <c r="R118" s="685">
        <v>30</v>
      </c>
      <c r="S118" s="695" t="s">
        <v>5699</v>
      </c>
      <c r="T118" s="694" t="s">
        <v>955</v>
      </c>
      <c r="U118" s="682" t="s">
        <v>5210</v>
      </c>
      <c r="V118" s="682" t="s">
        <v>3564</v>
      </c>
      <c r="W118" s="682" t="s">
        <v>60</v>
      </c>
      <c r="X118" s="682" t="s">
        <v>37</v>
      </c>
      <c r="Y118" s="682" t="s">
        <v>61</v>
      </c>
      <c r="Z118" s="685" t="s">
        <v>5216</v>
      </c>
      <c r="AA118" s="685" t="s">
        <v>39</v>
      </c>
      <c r="AB118" s="682" t="s">
        <v>332</v>
      </c>
      <c r="AC118" s="682" t="s">
        <v>40</v>
      </c>
      <c r="AD118" s="682" t="s">
        <v>41</v>
      </c>
      <c r="AE118" s="685" t="s">
        <v>5217</v>
      </c>
      <c r="AF118" s="685" t="s">
        <v>1061</v>
      </c>
      <c r="AG118" s="685" t="s">
        <v>204</v>
      </c>
      <c r="AH118" s="685" t="s">
        <v>5214</v>
      </c>
      <c r="AI118" s="685" t="s">
        <v>700</v>
      </c>
      <c r="AJ118" s="685" t="s">
        <v>707</v>
      </c>
      <c r="AK118" s="685" t="s">
        <v>708</v>
      </c>
      <c r="AL118" s="685" t="s">
        <v>709</v>
      </c>
      <c r="AM118" s="685" t="s">
        <v>4016</v>
      </c>
      <c r="AN118" s="685" t="s">
        <v>92</v>
      </c>
      <c r="AO118" s="685" t="s">
        <v>1850</v>
      </c>
      <c r="AP118" s="685" t="s">
        <v>105</v>
      </c>
      <c r="AQ118" s="685" t="s">
        <v>2332</v>
      </c>
      <c r="AR118" s="685" t="s">
        <v>92</v>
      </c>
      <c r="AS118" s="685" t="s">
        <v>1427</v>
      </c>
      <c r="AT118" s="685" t="s">
        <v>105</v>
      </c>
      <c r="AU118" s="685" t="s">
        <v>5093</v>
      </c>
      <c r="AV118" s="685" t="s">
        <v>1153</v>
      </c>
      <c r="AW118" s="685" t="s">
        <v>1028</v>
      </c>
      <c r="AX118" s="685" t="s">
        <v>106</v>
      </c>
      <c r="AY118" s="685" t="s">
        <v>5094</v>
      </c>
      <c r="AZ118" s="685" t="s">
        <v>1153</v>
      </c>
      <c r="BA118" s="685" t="s">
        <v>715</v>
      </c>
      <c r="BB118" s="685" t="s">
        <v>106</v>
      </c>
      <c r="BC118" s="685" t="s">
        <v>88</v>
      </c>
      <c r="BD118" s="685" t="s">
        <v>57</v>
      </c>
      <c r="BE118" s="685" t="s">
        <v>57</v>
      </c>
      <c r="BF118" s="685" t="s">
        <v>57</v>
      </c>
      <c r="BG118" s="685" t="s">
        <v>57</v>
      </c>
      <c r="BH118" s="685" t="s">
        <v>57</v>
      </c>
      <c r="BI118" s="685" t="s">
        <v>57</v>
      </c>
      <c r="BJ118" s="685" t="s">
        <v>164</v>
      </c>
      <c r="BK118" s="685" t="s">
        <v>57</v>
      </c>
      <c r="BL118" s="685" t="s">
        <v>5691</v>
      </c>
      <c r="BM118" s="685"/>
      <c r="BN118" s="685" t="s">
        <v>2049</v>
      </c>
      <c r="BO118" s="692" t="s">
        <v>5700</v>
      </c>
      <c r="BP118" s="685" t="s">
        <v>5219</v>
      </c>
      <c r="BQ118" s="682" t="s">
        <v>3786</v>
      </c>
      <c r="BR118" s="682" t="s">
        <v>95</v>
      </c>
      <c r="BS118" s="682"/>
      <c r="BT118" s="685" t="s">
        <v>5218</v>
      </c>
      <c r="BU118" s="685" t="s">
        <v>1574</v>
      </c>
      <c r="BV118" s="685" t="s">
        <v>2634</v>
      </c>
      <c r="BW118" s="685" t="s">
        <v>1576</v>
      </c>
      <c r="BX118" s="686" t="s">
        <v>5701</v>
      </c>
      <c r="BY118" s="682"/>
      <c r="BZ118" s="686" t="s">
        <v>83</v>
      </c>
      <c r="CA118" s="26" t="str">
        <f t="shared" si="28"/>
        <v>10&amp;2026012067</v>
      </c>
      <c r="CB118" s="29" t="str">
        <f t="shared" si="29"/>
        <v>18</v>
      </c>
      <c r="CC118" s="29" t="s">
        <v>11034</v>
      </c>
      <c r="CE118" s="24">
        <f>IFERROR(VLOOKUP(CA118,시험요청!EV:EZ,5,FALSE),"")</f>
        <v>0</v>
      </c>
    </row>
    <row r="119" spans="1:83" ht="30" customHeight="1">
      <c r="A119" s="29">
        <v>10</v>
      </c>
      <c r="B119" s="682">
        <v>10</v>
      </c>
      <c r="C119" s="682" t="s">
        <v>43</v>
      </c>
      <c r="D119" s="682" t="s">
        <v>4139</v>
      </c>
      <c r="E119" s="682" t="s">
        <v>1498</v>
      </c>
      <c r="F119" s="682" t="s">
        <v>45</v>
      </c>
      <c r="G119" s="682">
        <v>2026010899</v>
      </c>
      <c r="H119" s="686" t="s">
        <v>680</v>
      </c>
      <c r="I119" s="685" t="s">
        <v>5702</v>
      </c>
      <c r="J119" s="685" t="s">
        <v>3799</v>
      </c>
      <c r="K119" s="685" t="s">
        <v>3800</v>
      </c>
      <c r="L119" s="685">
        <v>4</v>
      </c>
      <c r="M119" s="685" t="s">
        <v>32</v>
      </c>
      <c r="N119" s="685" t="s">
        <v>33</v>
      </c>
      <c r="O119" s="685" t="s">
        <v>57</v>
      </c>
      <c r="P119" s="685" t="s">
        <v>48</v>
      </c>
      <c r="Q119" s="685">
        <v>0</v>
      </c>
      <c r="R119" s="685">
        <v>14</v>
      </c>
      <c r="S119" s="695" t="s">
        <v>5699</v>
      </c>
      <c r="T119" s="694" t="s">
        <v>971</v>
      </c>
      <c r="U119" s="682" t="s">
        <v>49</v>
      </c>
      <c r="V119" s="682" t="s">
        <v>1515</v>
      </c>
      <c r="W119" s="682" t="s">
        <v>60</v>
      </c>
      <c r="X119" s="682" t="s">
        <v>37</v>
      </c>
      <c r="Y119" s="682" t="s">
        <v>61</v>
      </c>
      <c r="Z119" s="685" t="s">
        <v>3805</v>
      </c>
      <c r="AA119" s="685" t="s">
        <v>752</v>
      </c>
      <c r="AB119" s="682" t="s">
        <v>2463</v>
      </c>
      <c r="AC119" s="682" t="s">
        <v>40</v>
      </c>
      <c r="AD119" s="682" t="s">
        <v>41</v>
      </c>
      <c r="AE119" s="685" t="s">
        <v>3806</v>
      </c>
      <c r="AF119" s="685" t="s">
        <v>51</v>
      </c>
      <c r="AG119" s="685" t="s">
        <v>611</v>
      </c>
      <c r="AH119" s="685" t="s">
        <v>3801</v>
      </c>
      <c r="AI119" s="685" t="s">
        <v>3802</v>
      </c>
      <c r="AJ119" s="685" t="s">
        <v>793</v>
      </c>
      <c r="AK119" s="685" t="s">
        <v>794</v>
      </c>
      <c r="AL119" s="685" t="s">
        <v>795</v>
      </c>
      <c r="AM119" s="685" t="s">
        <v>3807</v>
      </c>
      <c r="AN119" s="685" t="s">
        <v>99</v>
      </c>
      <c r="AO119" s="685" t="s">
        <v>182</v>
      </c>
      <c r="AP119" s="685" t="s">
        <v>105</v>
      </c>
      <c r="AQ119" s="685" t="s">
        <v>57</v>
      </c>
      <c r="AR119" s="685" t="s">
        <v>57</v>
      </c>
      <c r="AS119" s="685" t="s">
        <v>57</v>
      </c>
      <c r="AT119" s="685" t="s">
        <v>57</v>
      </c>
      <c r="AU119" s="685" t="s">
        <v>2441</v>
      </c>
      <c r="AV119" s="685" t="s">
        <v>79</v>
      </c>
      <c r="AW119" s="685" t="s">
        <v>801</v>
      </c>
      <c r="AX119" s="685" t="s">
        <v>106</v>
      </c>
      <c r="AY119" s="685" t="s">
        <v>2442</v>
      </c>
      <c r="AZ119" s="685" t="s">
        <v>79</v>
      </c>
      <c r="BA119" s="685" t="s">
        <v>1038</v>
      </c>
      <c r="BB119" s="685" t="s">
        <v>106</v>
      </c>
      <c r="BC119" s="685" t="s">
        <v>88</v>
      </c>
      <c r="BD119" s="685" t="s">
        <v>57</v>
      </c>
      <c r="BE119" s="685" t="s">
        <v>57</v>
      </c>
      <c r="BF119" s="685" t="s">
        <v>57</v>
      </c>
      <c r="BG119" s="685" t="s">
        <v>57</v>
      </c>
      <c r="BH119" s="685" t="s">
        <v>57</v>
      </c>
      <c r="BI119" s="685" t="s">
        <v>57</v>
      </c>
      <c r="BJ119" s="685" t="s">
        <v>900</v>
      </c>
      <c r="BK119" s="685" t="s">
        <v>57</v>
      </c>
      <c r="BL119" s="685" t="s">
        <v>5691</v>
      </c>
      <c r="BM119" s="685"/>
      <c r="BN119" s="685" t="s">
        <v>205</v>
      </c>
      <c r="BO119" s="691" t="s">
        <v>5703</v>
      </c>
      <c r="BP119" s="685" t="s">
        <v>3808</v>
      </c>
      <c r="BQ119" s="682" t="s">
        <v>3206</v>
      </c>
      <c r="BR119" s="682" t="s">
        <v>95</v>
      </c>
      <c r="BS119" s="682"/>
      <c r="BT119" s="685" t="s">
        <v>100</v>
      </c>
      <c r="BU119" s="685" t="s">
        <v>101</v>
      </c>
      <c r="BV119" s="685" t="s">
        <v>802</v>
      </c>
      <c r="BW119" s="685" t="s">
        <v>184</v>
      </c>
      <c r="BX119" s="682"/>
      <c r="BY119" s="682" t="s">
        <v>1136</v>
      </c>
      <c r="BZ119" s="686" t="s">
        <v>98</v>
      </c>
      <c r="CA119" s="26" t="str">
        <f t="shared" si="28"/>
        <v>10&amp;2026010899</v>
      </c>
      <c r="CB119" s="29" t="str">
        <f t="shared" si="29"/>
        <v>20</v>
      </c>
      <c r="CC119" s="29" t="s">
        <v>11034</v>
      </c>
      <c r="CE119" s="24">
        <f>IFERROR(VLOOKUP(CA119,시험요청!EV:EZ,5,FALSE),"")</f>
        <v>0</v>
      </c>
    </row>
    <row r="120" spans="1:83" ht="30" customHeight="1">
      <c r="A120" s="29">
        <v>10</v>
      </c>
      <c r="B120" s="682">
        <v>10</v>
      </c>
      <c r="C120" s="682" t="s">
        <v>43</v>
      </c>
      <c r="D120" s="682" t="s">
        <v>52</v>
      </c>
      <c r="E120" s="693" t="s">
        <v>1498</v>
      </c>
      <c r="F120" s="682" t="s">
        <v>45</v>
      </c>
      <c r="G120" s="682">
        <v>2026021628</v>
      </c>
      <c r="H120" s="686" t="s">
        <v>966</v>
      </c>
      <c r="I120" s="685" t="s">
        <v>5026</v>
      </c>
      <c r="J120" s="685" t="s">
        <v>2826</v>
      </c>
      <c r="K120" s="685" t="s">
        <v>2385</v>
      </c>
      <c r="L120" s="685">
        <v>4</v>
      </c>
      <c r="M120" s="685" t="s">
        <v>32</v>
      </c>
      <c r="N120" s="685" t="s">
        <v>33</v>
      </c>
      <c r="O120" s="685" t="s">
        <v>57</v>
      </c>
      <c r="P120" s="685" t="s">
        <v>48</v>
      </c>
      <c r="Q120" s="685">
        <v>3</v>
      </c>
      <c r="R120" s="685">
        <v>10</v>
      </c>
      <c r="S120" s="593" t="s">
        <v>5704</v>
      </c>
      <c r="T120" s="694" t="s">
        <v>5705</v>
      </c>
      <c r="U120" s="682" t="s">
        <v>5068</v>
      </c>
      <c r="V120" s="682" t="s">
        <v>2594</v>
      </c>
      <c r="W120" s="682" t="s">
        <v>50</v>
      </c>
      <c r="X120" s="682" t="s">
        <v>37</v>
      </c>
      <c r="Y120" s="682" t="s">
        <v>63</v>
      </c>
      <c r="Z120" s="685" t="s">
        <v>2830</v>
      </c>
      <c r="AA120" s="685" t="s">
        <v>55</v>
      </c>
      <c r="AB120" s="682" t="s">
        <v>1086</v>
      </c>
      <c r="AC120" s="682" t="s">
        <v>40</v>
      </c>
      <c r="AD120" s="682" t="s">
        <v>41</v>
      </c>
      <c r="AE120" s="685" t="s">
        <v>5290</v>
      </c>
      <c r="AF120" s="691" t="s">
        <v>42</v>
      </c>
      <c r="AG120" s="685" t="s">
        <v>109</v>
      </c>
      <c r="AH120" s="685" t="s">
        <v>4853</v>
      </c>
      <c r="AI120" s="685" t="s">
        <v>2828</v>
      </c>
      <c r="AJ120" s="685" t="s">
        <v>1824</v>
      </c>
      <c r="AK120" s="685" t="s">
        <v>661</v>
      </c>
      <c r="AL120" s="685" t="s">
        <v>1825</v>
      </c>
      <c r="AM120" s="685" t="s">
        <v>5291</v>
      </c>
      <c r="AN120" s="686" t="s">
        <v>843</v>
      </c>
      <c r="AO120" s="685" t="s">
        <v>191</v>
      </c>
      <c r="AP120" s="685" t="s">
        <v>105</v>
      </c>
      <c r="AQ120" s="685" t="s">
        <v>57</v>
      </c>
      <c r="AR120" s="685" t="s">
        <v>57</v>
      </c>
      <c r="AS120" s="685" t="s">
        <v>57</v>
      </c>
      <c r="AT120" s="685" t="s">
        <v>57</v>
      </c>
      <c r="AU120" s="685" t="s">
        <v>2395</v>
      </c>
      <c r="AV120" s="685" t="s">
        <v>1153</v>
      </c>
      <c r="AW120" s="685" t="s">
        <v>715</v>
      </c>
      <c r="AX120" s="685" t="s">
        <v>121</v>
      </c>
      <c r="AY120" s="685" t="s">
        <v>2396</v>
      </c>
      <c r="AZ120" s="685" t="s">
        <v>1153</v>
      </c>
      <c r="BA120" s="685" t="s">
        <v>118</v>
      </c>
      <c r="BB120" s="685" t="s">
        <v>121</v>
      </c>
      <c r="BC120" s="685" t="s">
        <v>88</v>
      </c>
      <c r="BD120" s="685" t="s">
        <v>57</v>
      </c>
      <c r="BE120" s="685" t="s">
        <v>57</v>
      </c>
      <c r="BF120" s="685" t="s">
        <v>57</v>
      </c>
      <c r="BG120" s="685" t="s">
        <v>57</v>
      </c>
      <c r="BH120" s="685" t="s">
        <v>1215</v>
      </c>
      <c r="BI120" s="685" t="s">
        <v>1216</v>
      </c>
      <c r="BJ120" s="685" t="s">
        <v>164</v>
      </c>
      <c r="BK120" s="685" t="s">
        <v>57</v>
      </c>
      <c r="BL120" s="685" t="s">
        <v>969</v>
      </c>
      <c r="BM120" s="685"/>
      <c r="BN120" s="685" t="s">
        <v>2049</v>
      </c>
      <c r="BO120" s="685" t="s">
        <v>5706</v>
      </c>
      <c r="BP120" s="685" t="s">
        <v>1831</v>
      </c>
      <c r="BQ120" s="682" t="s">
        <v>1655</v>
      </c>
      <c r="BR120" s="682" t="s">
        <v>95</v>
      </c>
      <c r="BS120" s="682"/>
      <c r="BT120" s="685" t="s">
        <v>2833</v>
      </c>
      <c r="BU120" s="685" t="s">
        <v>626</v>
      </c>
      <c r="BV120" s="685" t="s">
        <v>1337</v>
      </c>
      <c r="BW120" s="685" t="s">
        <v>628</v>
      </c>
      <c r="BX120" s="682"/>
      <c r="BY120" s="682" t="s">
        <v>107</v>
      </c>
      <c r="BZ120" s="686" t="s">
        <v>3649</v>
      </c>
      <c r="CA120" s="26" t="str">
        <f t="shared" si="28"/>
        <v>10&amp;2026021628</v>
      </c>
      <c r="CB120" s="29" t="str">
        <f t="shared" si="29"/>
        <v>18</v>
      </c>
      <c r="CC120" s="29" t="s">
        <v>11034</v>
      </c>
      <c r="CE120" s="24">
        <f>IFERROR(VLOOKUP(CA120,시험요청!EV:EZ,5,FALSE),"")</f>
        <v>0</v>
      </c>
    </row>
    <row r="121" spans="1:83" ht="30" customHeight="1">
      <c r="A121" s="29">
        <v>10</v>
      </c>
      <c r="B121" s="682">
        <v>10</v>
      </c>
      <c r="C121" s="682" t="s">
        <v>5707</v>
      </c>
      <c r="D121" s="682" t="s">
        <v>5708</v>
      </c>
      <c r="E121" s="682" t="s">
        <v>52</v>
      </c>
      <c r="F121" s="682" t="s">
        <v>45</v>
      </c>
      <c r="G121" s="682">
        <v>2026020719</v>
      </c>
      <c r="H121" s="686" t="s">
        <v>767</v>
      </c>
      <c r="I121" s="685" t="s">
        <v>5709</v>
      </c>
      <c r="J121" s="685" t="s">
        <v>5489</v>
      </c>
      <c r="K121" s="685" t="s">
        <v>5490</v>
      </c>
      <c r="L121" s="685">
        <v>4</v>
      </c>
      <c r="M121" s="685" t="s">
        <v>32</v>
      </c>
      <c r="N121" s="685" t="s">
        <v>33</v>
      </c>
      <c r="O121" s="685" t="s">
        <v>57</v>
      </c>
      <c r="P121" s="685" t="s">
        <v>48</v>
      </c>
      <c r="Q121" s="685">
        <v>0</v>
      </c>
      <c r="R121" s="685">
        <v>20</v>
      </c>
      <c r="S121" s="593" t="s">
        <v>5704</v>
      </c>
      <c r="T121" s="694" t="s">
        <v>2841</v>
      </c>
      <c r="U121" s="682" t="s">
        <v>5068</v>
      </c>
      <c r="V121" s="691" t="s">
        <v>5710</v>
      </c>
      <c r="W121" s="682" t="s">
        <v>60</v>
      </c>
      <c r="X121" s="682" t="s">
        <v>37</v>
      </c>
      <c r="Y121" s="682" t="s">
        <v>61</v>
      </c>
      <c r="Z121" s="685" t="s">
        <v>5492</v>
      </c>
      <c r="AA121" s="691" t="s">
        <v>42</v>
      </c>
      <c r="AB121" s="682" t="s">
        <v>1149</v>
      </c>
      <c r="AC121" s="682" t="s">
        <v>40</v>
      </c>
      <c r="AD121" s="682" t="s">
        <v>41</v>
      </c>
      <c r="AE121" s="685" t="s">
        <v>5494</v>
      </c>
      <c r="AF121" s="685" t="s">
        <v>51</v>
      </c>
      <c r="AG121" s="685" t="s">
        <v>171</v>
      </c>
      <c r="AH121" s="685" t="s">
        <v>5247</v>
      </c>
      <c r="AI121" s="685" t="s">
        <v>3296</v>
      </c>
      <c r="AJ121" s="685" t="s">
        <v>840</v>
      </c>
      <c r="AK121" s="685" t="s">
        <v>117</v>
      </c>
      <c r="AL121" s="685" t="s">
        <v>841</v>
      </c>
      <c r="AM121" s="685" t="s">
        <v>1123</v>
      </c>
      <c r="AN121" s="685" t="s">
        <v>92</v>
      </c>
      <c r="AO121" s="685" t="s">
        <v>1035</v>
      </c>
      <c r="AP121" s="685" t="s">
        <v>105</v>
      </c>
      <c r="AQ121" s="685" t="s">
        <v>5495</v>
      </c>
      <c r="AR121" s="685" t="s">
        <v>92</v>
      </c>
      <c r="AS121" s="685" t="s">
        <v>668</v>
      </c>
      <c r="AT121" s="685" t="s">
        <v>105</v>
      </c>
      <c r="AU121" s="685" t="s">
        <v>5496</v>
      </c>
      <c r="AV121" s="685" t="s">
        <v>86</v>
      </c>
      <c r="AW121" s="685" t="s">
        <v>1028</v>
      </c>
      <c r="AX121" s="685" t="s">
        <v>106</v>
      </c>
      <c r="AY121" s="685" t="s">
        <v>1626</v>
      </c>
      <c r="AZ121" s="685" t="s">
        <v>86</v>
      </c>
      <c r="BA121" s="685" t="s">
        <v>715</v>
      </c>
      <c r="BB121" s="685" t="s">
        <v>106</v>
      </c>
      <c r="BC121" s="685" t="s">
        <v>88</v>
      </c>
      <c r="BD121" s="685" t="s">
        <v>57</v>
      </c>
      <c r="BE121" s="685" t="s">
        <v>57</v>
      </c>
      <c r="BF121" s="685" t="s">
        <v>57</v>
      </c>
      <c r="BG121" s="685" t="s">
        <v>57</v>
      </c>
      <c r="BH121" s="685" t="s">
        <v>57</v>
      </c>
      <c r="BI121" s="685" t="s">
        <v>57</v>
      </c>
      <c r="BJ121" s="685" t="s">
        <v>603</v>
      </c>
      <c r="BK121" s="685" t="s">
        <v>57</v>
      </c>
      <c r="BL121" s="685" t="s">
        <v>5691</v>
      </c>
      <c r="BM121" s="685"/>
      <c r="BN121" s="685" t="s">
        <v>2076</v>
      </c>
      <c r="BO121" s="686" t="s">
        <v>5711</v>
      </c>
      <c r="BP121" s="685" t="s">
        <v>2601</v>
      </c>
      <c r="BQ121" s="682" t="s">
        <v>3928</v>
      </c>
      <c r="BR121" s="682" t="s">
        <v>95</v>
      </c>
      <c r="BS121" s="682"/>
      <c r="BT121" s="685" t="s">
        <v>3304</v>
      </c>
      <c r="BU121" s="685" t="s">
        <v>2539</v>
      </c>
      <c r="BV121" s="685" t="s">
        <v>765</v>
      </c>
      <c r="BW121" s="685" t="s">
        <v>2778</v>
      </c>
      <c r="BX121" s="682"/>
      <c r="BY121" s="682" t="s">
        <v>5482</v>
      </c>
      <c r="BZ121" s="686" t="s">
        <v>3649</v>
      </c>
      <c r="CA121" s="26" t="str">
        <f t="shared" si="28"/>
        <v>10&amp;2026020719</v>
      </c>
      <c r="CB121" s="29" t="str">
        <f t="shared" si="29"/>
        <v>19</v>
      </c>
      <c r="CC121" s="29" t="s">
        <v>11034</v>
      </c>
      <c r="CE121" s="24">
        <f>IFERROR(VLOOKUP(CA121,시험요청!EV:EZ,5,FALSE),"")</f>
        <v>0</v>
      </c>
    </row>
    <row r="122" spans="1:83" ht="30" customHeight="1">
      <c r="A122" s="29">
        <v>10</v>
      </c>
      <c r="B122" s="682">
        <v>10</v>
      </c>
      <c r="C122" s="682" t="s">
        <v>43</v>
      </c>
      <c r="D122" s="682" t="s">
        <v>1500</v>
      </c>
      <c r="E122" s="682" t="s">
        <v>30</v>
      </c>
      <c r="F122" s="682" t="s">
        <v>45</v>
      </c>
      <c r="G122" s="682">
        <v>2026012138</v>
      </c>
      <c r="H122" s="686" t="s">
        <v>680</v>
      </c>
      <c r="I122" s="685" t="s">
        <v>5712</v>
      </c>
      <c r="J122" s="685" t="s">
        <v>3777</v>
      </c>
      <c r="K122" s="685" t="s">
        <v>2435</v>
      </c>
      <c r="L122" s="685">
        <v>4</v>
      </c>
      <c r="M122" s="685" t="s">
        <v>32</v>
      </c>
      <c r="N122" s="685" t="s">
        <v>33</v>
      </c>
      <c r="O122" s="685" t="s">
        <v>57</v>
      </c>
      <c r="P122" s="685" t="s">
        <v>48</v>
      </c>
      <c r="Q122" s="685">
        <v>0</v>
      </c>
      <c r="R122" s="685">
        <v>14</v>
      </c>
      <c r="S122" s="593" t="s">
        <v>5704</v>
      </c>
      <c r="T122" s="694" t="s">
        <v>934</v>
      </c>
      <c r="U122" s="682" t="s">
        <v>49</v>
      </c>
      <c r="V122" s="682" t="s">
        <v>2520</v>
      </c>
      <c r="W122" s="682" t="s">
        <v>60</v>
      </c>
      <c r="X122" s="682" t="s">
        <v>37</v>
      </c>
      <c r="Y122" s="682" t="s">
        <v>61</v>
      </c>
      <c r="Z122" s="685" t="s">
        <v>3780</v>
      </c>
      <c r="AA122" s="685" t="s">
        <v>752</v>
      </c>
      <c r="AB122" s="682" t="s">
        <v>1648</v>
      </c>
      <c r="AC122" s="682" t="s">
        <v>40</v>
      </c>
      <c r="AD122" s="682" t="s">
        <v>41</v>
      </c>
      <c r="AE122" s="685" t="s">
        <v>3782</v>
      </c>
      <c r="AF122" s="685" t="s">
        <v>51</v>
      </c>
      <c r="AG122" s="685" t="s">
        <v>1589</v>
      </c>
      <c r="AH122" s="685" t="s">
        <v>3778</v>
      </c>
      <c r="AI122" s="685" t="s">
        <v>2436</v>
      </c>
      <c r="AJ122" s="685" t="s">
        <v>1121</v>
      </c>
      <c r="AK122" s="685" t="s">
        <v>797</v>
      </c>
      <c r="AL122" s="685" t="s">
        <v>1122</v>
      </c>
      <c r="AM122" s="685" t="s">
        <v>77</v>
      </c>
      <c r="AN122" s="685" t="s">
        <v>78</v>
      </c>
      <c r="AO122" s="685" t="s">
        <v>191</v>
      </c>
      <c r="AP122" s="685" t="s">
        <v>105</v>
      </c>
      <c r="AQ122" s="685" t="s">
        <v>3783</v>
      </c>
      <c r="AR122" s="685" t="s">
        <v>78</v>
      </c>
      <c r="AS122" s="685" t="s">
        <v>668</v>
      </c>
      <c r="AT122" s="685" t="s">
        <v>105</v>
      </c>
      <c r="AU122" s="685" t="s">
        <v>3784</v>
      </c>
      <c r="AV122" s="685" t="s">
        <v>86</v>
      </c>
      <c r="AW122" s="685" t="s">
        <v>801</v>
      </c>
      <c r="AX122" s="685" t="s">
        <v>106</v>
      </c>
      <c r="AY122" s="685" t="s">
        <v>3785</v>
      </c>
      <c r="AZ122" s="685" t="s">
        <v>86</v>
      </c>
      <c r="BA122" s="685" t="s">
        <v>1038</v>
      </c>
      <c r="BB122" s="685" t="s">
        <v>106</v>
      </c>
      <c r="BC122" s="685" t="s">
        <v>88</v>
      </c>
      <c r="BD122" s="685" t="s">
        <v>57</v>
      </c>
      <c r="BE122" s="685" t="s">
        <v>57</v>
      </c>
      <c r="BF122" s="685" t="s">
        <v>57</v>
      </c>
      <c r="BG122" s="685" t="s">
        <v>57</v>
      </c>
      <c r="BH122" s="685" t="s">
        <v>57</v>
      </c>
      <c r="BI122" s="685" t="s">
        <v>57</v>
      </c>
      <c r="BJ122" s="685" t="s">
        <v>603</v>
      </c>
      <c r="BK122" s="685" t="s">
        <v>57</v>
      </c>
      <c r="BL122" s="685" t="s">
        <v>5691</v>
      </c>
      <c r="BM122" s="685"/>
      <c r="BN122" s="685" t="s">
        <v>4186</v>
      </c>
      <c r="BO122" s="691" t="s">
        <v>5713</v>
      </c>
      <c r="BP122" s="685" t="s">
        <v>768</v>
      </c>
      <c r="BQ122" s="682" t="s">
        <v>3786</v>
      </c>
      <c r="BR122" s="682" t="s">
        <v>939</v>
      </c>
      <c r="BS122" s="682"/>
      <c r="BT122" s="685" t="s">
        <v>763</v>
      </c>
      <c r="BU122" s="685" t="s">
        <v>764</v>
      </c>
      <c r="BV122" s="685" t="s">
        <v>765</v>
      </c>
      <c r="BW122" s="685" t="s">
        <v>766</v>
      </c>
      <c r="BX122" s="682"/>
      <c r="BY122" s="682" t="s">
        <v>1136</v>
      </c>
      <c r="BZ122" s="686" t="s">
        <v>98</v>
      </c>
      <c r="CA122" s="26" t="str">
        <f t="shared" si="28"/>
        <v>10&amp;2026012138</v>
      </c>
      <c r="CB122" s="29" t="str">
        <f t="shared" si="29"/>
        <v>21</v>
      </c>
      <c r="CC122" s="29" t="s">
        <v>11034</v>
      </c>
      <c r="CE122" s="24">
        <f>IFERROR(VLOOKUP(CA122,시험요청!EV:EZ,5,FALSE),"")</f>
        <v>0</v>
      </c>
    </row>
    <row r="123" spans="1:83" ht="30" customHeight="1">
      <c r="A123" s="29">
        <v>10</v>
      </c>
      <c r="B123" s="1475">
        <v>10</v>
      </c>
      <c r="C123" s="1475" t="s">
        <v>3594</v>
      </c>
      <c r="D123" s="1475" t="s">
        <v>3595</v>
      </c>
      <c r="E123" s="1493" t="s">
        <v>30</v>
      </c>
      <c r="F123" s="1475" t="s">
        <v>45</v>
      </c>
      <c r="G123" s="1475">
        <v>2026020487</v>
      </c>
      <c r="H123" s="1490" t="s">
        <v>966</v>
      </c>
      <c r="I123" s="1489" t="s">
        <v>5714</v>
      </c>
      <c r="J123" s="1489" t="s">
        <v>4935</v>
      </c>
      <c r="K123" s="1489" t="s">
        <v>602</v>
      </c>
      <c r="L123" s="1489">
        <v>4</v>
      </c>
      <c r="M123" s="1489" t="s">
        <v>32</v>
      </c>
      <c r="N123" s="1489" t="s">
        <v>33</v>
      </c>
      <c r="O123" s="1489" t="s">
        <v>57</v>
      </c>
      <c r="P123" s="1489" t="s">
        <v>48</v>
      </c>
      <c r="Q123" s="685">
        <v>12</v>
      </c>
      <c r="R123" s="685">
        <v>10</v>
      </c>
      <c r="S123" s="1578" t="s">
        <v>6964</v>
      </c>
      <c r="T123" s="1492" t="s">
        <v>971</v>
      </c>
      <c r="U123" s="1475" t="s">
        <v>3358</v>
      </c>
      <c r="V123" s="1475" t="s">
        <v>956</v>
      </c>
      <c r="W123" s="1475" t="s">
        <v>50</v>
      </c>
      <c r="X123" s="1475" t="s">
        <v>37</v>
      </c>
      <c r="Y123" s="1475" t="s">
        <v>38</v>
      </c>
      <c r="Z123" s="1497" t="s">
        <v>4936</v>
      </c>
      <c r="AA123" s="1489" t="s">
        <v>55</v>
      </c>
      <c r="AB123" s="682" t="s">
        <v>1328</v>
      </c>
      <c r="AC123" s="1475" t="s">
        <v>40</v>
      </c>
      <c r="AD123" s="1475" t="s">
        <v>41</v>
      </c>
      <c r="AE123" s="1489" t="s">
        <v>4945</v>
      </c>
      <c r="AF123" s="1489" t="s">
        <v>51</v>
      </c>
      <c r="AG123" s="685" t="s">
        <v>5587</v>
      </c>
      <c r="AH123" s="685" t="s">
        <v>5716</v>
      </c>
      <c r="AI123" s="685" t="s">
        <v>2480</v>
      </c>
      <c r="AJ123" s="685" t="s">
        <v>2465</v>
      </c>
      <c r="AK123" s="685" t="s">
        <v>112</v>
      </c>
      <c r="AL123" s="685" t="s">
        <v>116</v>
      </c>
      <c r="AM123" s="685" t="s">
        <v>4948</v>
      </c>
      <c r="AN123" s="686" t="s">
        <v>843</v>
      </c>
      <c r="AO123" s="685" t="s">
        <v>997</v>
      </c>
      <c r="AP123" s="685" t="s">
        <v>105</v>
      </c>
      <c r="AQ123" s="685" t="s">
        <v>57</v>
      </c>
      <c r="AR123" s="685" t="s">
        <v>57</v>
      </c>
      <c r="AS123" s="685" t="s">
        <v>57</v>
      </c>
      <c r="AT123" s="685" t="s">
        <v>57</v>
      </c>
      <c r="AU123" s="685" t="s">
        <v>4939</v>
      </c>
      <c r="AV123" s="685" t="s">
        <v>86</v>
      </c>
      <c r="AW123" s="339" t="s">
        <v>905</v>
      </c>
      <c r="AX123" s="685" t="s">
        <v>119</v>
      </c>
      <c r="AY123" s="685" t="s">
        <v>4940</v>
      </c>
      <c r="AZ123" s="685" t="s">
        <v>86</v>
      </c>
      <c r="BA123" s="685" t="s">
        <v>332</v>
      </c>
      <c r="BB123" s="685" t="s">
        <v>119</v>
      </c>
      <c r="BC123" s="686" t="s">
        <v>122</v>
      </c>
      <c r="BD123" s="685" t="s">
        <v>57</v>
      </c>
      <c r="BE123" s="685" t="s">
        <v>57</v>
      </c>
      <c r="BF123" s="685" t="s">
        <v>57</v>
      </c>
      <c r="BG123" s="685" t="s">
        <v>57</v>
      </c>
      <c r="BH123" s="685" t="s">
        <v>57</v>
      </c>
      <c r="BI123" s="685" t="s">
        <v>57</v>
      </c>
      <c r="BJ123" s="685" t="s">
        <v>164</v>
      </c>
      <c r="BK123" s="685" t="s">
        <v>57</v>
      </c>
      <c r="BL123" s="685" t="s">
        <v>969</v>
      </c>
      <c r="BM123" s="685"/>
      <c r="BN123" s="685" t="s">
        <v>205</v>
      </c>
      <c r="BO123" s="1489" t="s">
        <v>4941</v>
      </c>
      <c r="BP123" s="1489" t="s">
        <v>2536</v>
      </c>
      <c r="BQ123" s="1475" t="s">
        <v>1002</v>
      </c>
      <c r="BR123" s="1475" t="s">
        <v>95</v>
      </c>
      <c r="BS123" s="1475"/>
      <c r="BT123" s="685" t="s">
        <v>4946</v>
      </c>
      <c r="BU123" s="685" t="s">
        <v>2444</v>
      </c>
      <c r="BV123" s="685" t="s">
        <v>1575</v>
      </c>
      <c r="BW123" s="685" t="s">
        <v>184</v>
      </c>
      <c r="BX123" s="1490" t="s">
        <v>2603</v>
      </c>
      <c r="BY123" s="682" t="s">
        <v>107</v>
      </c>
      <c r="BZ123" s="1490" t="s">
        <v>950</v>
      </c>
      <c r="CA123" s="26" t="str">
        <f t="shared" si="28"/>
        <v>10&amp;2026020487</v>
      </c>
      <c r="CB123" s="29" t="str">
        <f t="shared" si="29"/>
        <v>20</v>
      </c>
      <c r="CC123" s="29" t="s">
        <v>6965</v>
      </c>
      <c r="CE123" s="24">
        <f>IFERROR(VLOOKUP(CA123,시험요청!EV:EZ,5,FALSE),"")</f>
        <v>0</v>
      </c>
    </row>
    <row r="124" spans="1:83" ht="30" customHeight="1">
      <c r="A124" s="29">
        <v>10</v>
      </c>
      <c r="B124" s="1471"/>
      <c r="C124" s="1471"/>
      <c r="D124" s="1471"/>
      <c r="E124" s="1471"/>
      <c r="F124" s="1471"/>
      <c r="G124" s="1471"/>
      <c r="H124" s="1471"/>
      <c r="I124" s="1471"/>
      <c r="J124" s="1482"/>
      <c r="K124" s="1471"/>
      <c r="L124" s="1471"/>
      <c r="M124" s="1471"/>
      <c r="N124" s="1471"/>
      <c r="O124" s="1471"/>
      <c r="P124" s="1471"/>
      <c r="Q124" s="685">
        <v>13</v>
      </c>
      <c r="R124" s="685">
        <v>10</v>
      </c>
      <c r="S124" s="1579"/>
      <c r="T124" s="1471"/>
      <c r="U124" s="1471"/>
      <c r="V124" s="1471"/>
      <c r="W124" s="1471"/>
      <c r="X124" s="1471"/>
      <c r="Y124" s="1471"/>
      <c r="Z124" s="1478"/>
      <c r="AA124" s="1471"/>
      <c r="AB124" s="682" t="s">
        <v>1328</v>
      </c>
      <c r="AC124" s="1471"/>
      <c r="AD124" s="1471"/>
      <c r="AE124" s="1478"/>
      <c r="AF124" s="1471"/>
      <c r="AG124" s="685" t="s">
        <v>5587</v>
      </c>
      <c r="AH124" s="685" t="s">
        <v>5716</v>
      </c>
      <c r="AI124" s="685" t="s">
        <v>2480</v>
      </c>
      <c r="AJ124" s="685" t="s">
        <v>2465</v>
      </c>
      <c r="AK124" s="685" t="s">
        <v>112</v>
      </c>
      <c r="AL124" s="685" t="s">
        <v>116</v>
      </c>
      <c r="AM124" s="685" t="s">
        <v>4948</v>
      </c>
      <c r="AN124" s="686" t="s">
        <v>843</v>
      </c>
      <c r="AO124" s="685" t="s">
        <v>997</v>
      </c>
      <c r="AP124" s="685" t="s">
        <v>105</v>
      </c>
      <c r="AQ124" s="685" t="s">
        <v>57</v>
      </c>
      <c r="AR124" s="685" t="s">
        <v>57</v>
      </c>
      <c r="AS124" s="685" t="s">
        <v>57</v>
      </c>
      <c r="AT124" s="685" t="s">
        <v>57</v>
      </c>
      <c r="AU124" s="685" t="s">
        <v>4939</v>
      </c>
      <c r="AV124" s="685" t="s">
        <v>86</v>
      </c>
      <c r="AW124" s="339" t="s">
        <v>905</v>
      </c>
      <c r="AX124" s="685" t="s">
        <v>119</v>
      </c>
      <c r="AY124" s="685" t="s">
        <v>4940</v>
      </c>
      <c r="AZ124" s="685" t="s">
        <v>86</v>
      </c>
      <c r="BA124" s="685" t="s">
        <v>332</v>
      </c>
      <c r="BB124" s="685" t="s">
        <v>119</v>
      </c>
      <c r="BC124" s="686" t="s">
        <v>122</v>
      </c>
      <c r="BD124" s="685" t="s">
        <v>57</v>
      </c>
      <c r="BE124" s="685" t="s">
        <v>57</v>
      </c>
      <c r="BF124" s="685" t="s">
        <v>57</v>
      </c>
      <c r="BG124" s="685" t="s">
        <v>57</v>
      </c>
      <c r="BH124" s="685" t="s">
        <v>57</v>
      </c>
      <c r="BI124" s="685" t="s">
        <v>57</v>
      </c>
      <c r="BJ124" s="685" t="s">
        <v>164</v>
      </c>
      <c r="BK124" s="685" t="s">
        <v>57</v>
      </c>
      <c r="BL124" s="685" t="s">
        <v>969</v>
      </c>
      <c r="BM124" s="685"/>
      <c r="BN124" s="685" t="s">
        <v>205</v>
      </c>
      <c r="BO124" s="1471"/>
      <c r="BP124" s="1471"/>
      <c r="BQ124" s="1471"/>
      <c r="BR124" s="1471"/>
      <c r="BS124" s="1471"/>
      <c r="BT124" s="685" t="s">
        <v>4942</v>
      </c>
      <c r="BU124" s="685" t="s">
        <v>2444</v>
      </c>
      <c r="BV124" s="685" t="s">
        <v>4943</v>
      </c>
      <c r="BW124" s="685" t="s">
        <v>184</v>
      </c>
      <c r="BX124" s="1471"/>
      <c r="BY124" s="682" t="s">
        <v>107</v>
      </c>
      <c r="BZ124" s="1471"/>
      <c r="CA124" s="26" t="str">
        <f t="shared" si="28"/>
        <v>10&amp;</v>
      </c>
      <c r="CB124" s="29" t="str">
        <f t="shared" si="29"/>
        <v/>
      </c>
      <c r="CC124" s="29" t="s">
        <v>11034</v>
      </c>
      <c r="CE124" s="24" t="str">
        <f>IFERROR(VLOOKUP(CA124,시험요청!EV:EZ,5,FALSE),"")</f>
        <v/>
      </c>
    </row>
    <row r="125" spans="1:83" ht="30" customHeight="1">
      <c r="A125" s="29">
        <v>10</v>
      </c>
      <c r="B125" s="1471"/>
      <c r="C125" s="1471"/>
      <c r="D125" s="1471"/>
      <c r="E125" s="1471"/>
      <c r="F125" s="1471"/>
      <c r="G125" s="1471"/>
      <c r="H125" s="1471"/>
      <c r="I125" s="1471"/>
      <c r="J125" s="1482"/>
      <c r="K125" s="1471"/>
      <c r="L125" s="1471"/>
      <c r="M125" s="1471"/>
      <c r="N125" s="1471"/>
      <c r="O125" s="1471"/>
      <c r="P125" s="1471"/>
      <c r="Q125" s="685">
        <v>14</v>
      </c>
      <c r="R125" s="685">
        <v>10</v>
      </c>
      <c r="S125" s="1579"/>
      <c r="T125" s="1471"/>
      <c r="U125" s="1471"/>
      <c r="V125" s="1486"/>
      <c r="W125" s="1486"/>
      <c r="X125" s="1486"/>
      <c r="Y125" s="1486"/>
      <c r="Z125" s="1487"/>
      <c r="AA125" s="1486"/>
      <c r="AB125" s="682" t="s">
        <v>1328</v>
      </c>
      <c r="AC125" s="1486"/>
      <c r="AD125" s="1486"/>
      <c r="AE125" s="1487"/>
      <c r="AF125" s="1486"/>
      <c r="AG125" s="685" t="s">
        <v>5587</v>
      </c>
      <c r="AH125" s="685" t="s">
        <v>5716</v>
      </c>
      <c r="AI125" s="685" t="s">
        <v>2480</v>
      </c>
      <c r="AJ125" s="685" t="s">
        <v>2465</v>
      </c>
      <c r="AK125" s="685" t="s">
        <v>112</v>
      </c>
      <c r="AL125" s="685" t="s">
        <v>116</v>
      </c>
      <c r="AM125" s="685" t="s">
        <v>4949</v>
      </c>
      <c r="AN125" s="686" t="s">
        <v>843</v>
      </c>
      <c r="AO125" s="685" t="s">
        <v>709</v>
      </c>
      <c r="AP125" s="685" t="s">
        <v>105</v>
      </c>
      <c r="AQ125" s="685" t="s">
        <v>57</v>
      </c>
      <c r="AR125" s="685" t="s">
        <v>57</v>
      </c>
      <c r="AS125" s="685" t="s">
        <v>57</v>
      </c>
      <c r="AT125" s="685" t="s">
        <v>57</v>
      </c>
      <c r="AU125" s="685" t="s">
        <v>4939</v>
      </c>
      <c r="AV125" s="685" t="s">
        <v>86</v>
      </c>
      <c r="AW125" s="339" t="s">
        <v>905</v>
      </c>
      <c r="AX125" s="685" t="s">
        <v>119</v>
      </c>
      <c r="AY125" s="685" t="s">
        <v>4940</v>
      </c>
      <c r="AZ125" s="685" t="s">
        <v>86</v>
      </c>
      <c r="BA125" s="685" t="s">
        <v>332</v>
      </c>
      <c r="BB125" s="685" t="s">
        <v>119</v>
      </c>
      <c r="BC125" s="686" t="s">
        <v>122</v>
      </c>
      <c r="BD125" s="685" t="s">
        <v>57</v>
      </c>
      <c r="BE125" s="685" t="s">
        <v>57</v>
      </c>
      <c r="BF125" s="685" t="s">
        <v>57</v>
      </c>
      <c r="BG125" s="685" t="s">
        <v>57</v>
      </c>
      <c r="BH125" s="685" t="s">
        <v>57</v>
      </c>
      <c r="BI125" s="685" t="s">
        <v>57</v>
      </c>
      <c r="BJ125" s="685" t="s">
        <v>164</v>
      </c>
      <c r="BK125" s="685" t="s">
        <v>57</v>
      </c>
      <c r="BL125" s="685" t="s">
        <v>969</v>
      </c>
      <c r="BM125" s="685"/>
      <c r="BN125" s="685" t="s">
        <v>205</v>
      </c>
      <c r="BO125" s="1471"/>
      <c r="BP125" s="1471"/>
      <c r="BQ125" s="1471"/>
      <c r="BR125" s="1471"/>
      <c r="BS125" s="1471"/>
      <c r="BT125" s="685" t="s">
        <v>4946</v>
      </c>
      <c r="BU125" s="685" t="s">
        <v>2444</v>
      </c>
      <c r="BV125" s="685" t="s">
        <v>1575</v>
      </c>
      <c r="BW125" s="685" t="s">
        <v>184</v>
      </c>
      <c r="BX125" s="1471"/>
      <c r="BY125" s="682" t="s">
        <v>107</v>
      </c>
      <c r="BZ125" s="1471"/>
      <c r="CA125" s="26" t="str">
        <f t="shared" si="28"/>
        <v>10&amp;</v>
      </c>
      <c r="CB125" s="29" t="str">
        <f t="shared" si="29"/>
        <v/>
      </c>
      <c r="CC125" s="29" t="s">
        <v>11034</v>
      </c>
      <c r="CE125" s="24" t="str">
        <f>IFERROR(VLOOKUP(CA125,시험요청!EV:EZ,5,FALSE),"")</f>
        <v/>
      </c>
    </row>
    <row r="126" spans="1:83" ht="30" customHeight="1">
      <c r="A126" s="29">
        <v>10</v>
      </c>
      <c r="B126" s="1472"/>
      <c r="C126" s="1472"/>
      <c r="D126" s="1472"/>
      <c r="E126" s="1472"/>
      <c r="F126" s="1472"/>
      <c r="G126" s="1472"/>
      <c r="H126" s="1472"/>
      <c r="I126" s="1472"/>
      <c r="J126" s="1483"/>
      <c r="K126" s="1472"/>
      <c r="L126" s="1472"/>
      <c r="M126" s="1472"/>
      <c r="N126" s="1472"/>
      <c r="O126" s="1472"/>
      <c r="P126" s="1472"/>
      <c r="Q126" s="685">
        <v>15</v>
      </c>
      <c r="R126" s="685">
        <v>10</v>
      </c>
      <c r="S126" s="1580"/>
      <c r="T126" s="1472"/>
      <c r="U126" s="1472"/>
      <c r="V126" s="1477"/>
      <c r="W126" s="1477"/>
      <c r="X126" s="1477"/>
      <c r="Y126" s="1477"/>
      <c r="Z126" s="1479"/>
      <c r="AA126" s="1477"/>
      <c r="AB126" s="682" t="s">
        <v>1328</v>
      </c>
      <c r="AC126" s="1477"/>
      <c r="AD126" s="1477"/>
      <c r="AE126" s="1479"/>
      <c r="AF126" s="1477"/>
      <c r="AG126" s="685" t="s">
        <v>5587</v>
      </c>
      <c r="AH126" s="685" t="s">
        <v>5716</v>
      </c>
      <c r="AI126" s="685" t="s">
        <v>2480</v>
      </c>
      <c r="AJ126" s="685" t="s">
        <v>2465</v>
      </c>
      <c r="AK126" s="685" t="s">
        <v>112</v>
      </c>
      <c r="AL126" s="685" t="s">
        <v>116</v>
      </c>
      <c r="AM126" s="685" t="s">
        <v>4949</v>
      </c>
      <c r="AN126" s="686" t="s">
        <v>843</v>
      </c>
      <c r="AO126" s="685" t="s">
        <v>709</v>
      </c>
      <c r="AP126" s="685" t="s">
        <v>105</v>
      </c>
      <c r="AQ126" s="685" t="s">
        <v>57</v>
      </c>
      <c r="AR126" s="685" t="s">
        <v>57</v>
      </c>
      <c r="AS126" s="685" t="s">
        <v>57</v>
      </c>
      <c r="AT126" s="685" t="s">
        <v>57</v>
      </c>
      <c r="AU126" s="685" t="s">
        <v>4939</v>
      </c>
      <c r="AV126" s="685" t="s">
        <v>86</v>
      </c>
      <c r="AW126" s="339" t="s">
        <v>905</v>
      </c>
      <c r="AX126" s="685" t="s">
        <v>119</v>
      </c>
      <c r="AY126" s="685" t="s">
        <v>4940</v>
      </c>
      <c r="AZ126" s="685" t="s">
        <v>86</v>
      </c>
      <c r="BA126" s="685" t="s">
        <v>332</v>
      </c>
      <c r="BB126" s="685" t="s">
        <v>119</v>
      </c>
      <c r="BC126" s="686" t="s">
        <v>122</v>
      </c>
      <c r="BD126" s="685" t="s">
        <v>57</v>
      </c>
      <c r="BE126" s="685" t="s">
        <v>57</v>
      </c>
      <c r="BF126" s="685" t="s">
        <v>57</v>
      </c>
      <c r="BG126" s="685" t="s">
        <v>57</v>
      </c>
      <c r="BH126" s="685" t="s">
        <v>57</v>
      </c>
      <c r="BI126" s="685" t="s">
        <v>57</v>
      </c>
      <c r="BJ126" s="685" t="s">
        <v>164</v>
      </c>
      <c r="BK126" s="685" t="s">
        <v>57</v>
      </c>
      <c r="BL126" s="685" t="s">
        <v>969</v>
      </c>
      <c r="BM126" s="685"/>
      <c r="BN126" s="685" t="s">
        <v>205</v>
      </c>
      <c r="BO126" s="1472"/>
      <c r="BP126" s="1472"/>
      <c r="BQ126" s="1472"/>
      <c r="BR126" s="1472"/>
      <c r="BS126" s="1472"/>
      <c r="BT126" s="685" t="s">
        <v>4942</v>
      </c>
      <c r="BU126" s="685" t="s">
        <v>2444</v>
      </c>
      <c r="BV126" s="685" t="s">
        <v>4943</v>
      </c>
      <c r="BW126" s="685" t="s">
        <v>184</v>
      </c>
      <c r="BX126" s="1472"/>
      <c r="BY126" s="682" t="s">
        <v>107</v>
      </c>
      <c r="BZ126" s="1472"/>
      <c r="CA126" s="26" t="str">
        <f t="shared" si="28"/>
        <v>10&amp;</v>
      </c>
      <c r="CB126" s="29" t="str">
        <f t="shared" si="29"/>
        <v/>
      </c>
      <c r="CC126" s="29" t="s">
        <v>11034</v>
      </c>
      <c r="CE126" s="24" t="str">
        <f>IFERROR(VLOOKUP(CA126,시험요청!EV:EZ,5,FALSE),"")</f>
        <v/>
      </c>
    </row>
    <row r="127" spans="1:83" ht="30" customHeight="1">
      <c r="A127" s="29">
        <v>10</v>
      </c>
      <c r="B127" s="818">
        <v>10</v>
      </c>
      <c r="C127" s="764" t="s">
        <v>8239</v>
      </c>
      <c r="D127" s="764" t="s">
        <v>3595</v>
      </c>
      <c r="E127" s="767" t="s">
        <v>52</v>
      </c>
      <c r="F127" s="764" t="s">
        <v>45</v>
      </c>
      <c r="G127" s="764">
        <v>2026021180</v>
      </c>
      <c r="H127" s="766" t="s">
        <v>1506</v>
      </c>
      <c r="I127" s="765" t="s">
        <v>6410</v>
      </c>
      <c r="J127" s="765" t="s">
        <v>2743</v>
      </c>
      <c r="K127" s="765" t="s">
        <v>2435</v>
      </c>
      <c r="L127" s="765">
        <v>4</v>
      </c>
      <c r="M127" s="765" t="s">
        <v>32</v>
      </c>
      <c r="N127" s="765" t="s">
        <v>33</v>
      </c>
      <c r="O127" s="765" t="s">
        <v>57</v>
      </c>
      <c r="P127" s="765" t="s">
        <v>48</v>
      </c>
      <c r="Q127" s="765">
        <v>8</v>
      </c>
      <c r="R127" s="765">
        <v>10</v>
      </c>
      <c r="S127" s="420" t="s">
        <v>6412</v>
      </c>
      <c r="T127" s="768" t="s">
        <v>967</v>
      </c>
      <c r="U127" s="764" t="s">
        <v>3358</v>
      </c>
      <c r="V127" s="764" t="s">
        <v>3564</v>
      </c>
      <c r="W127" s="764" t="s">
        <v>60</v>
      </c>
      <c r="X127" s="764" t="s">
        <v>37</v>
      </c>
      <c r="Y127" s="764" t="s">
        <v>61</v>
      </c>
      <c r="Z127" s="765" t="s">
        <v>2747</v>
      </c>
      <c r="AA127" s="765" t="s">
        <v>39</v>
      </c>
      <c r="AB127" s="764" t="s">
        <v>1086</v>
      </c>
      <c r="AC127" s="764" t="s">
        <v>40</v>
      </c>
      <c r="AD127" s="764" t="s">
        <v>41</v>
      </c>
      <c r="AE127" s="765" t="s">
        <v>5521</v>
      </c>
      <c r="AF127" s="765" t="s">
        <v>51</v>
      </c>
      <c r="AG127" s="765" t="s">
        <v>109</v>
      </c>
      <c r="AH127" s="765" t="s">
        <v>5520</v>
      </c>
      <c r="AI127" s="765" t="s">
        <v>2745</v>
      </c>
      <c r="AJ127" s="765" t="s">
        <v>758</v>
      </c>
      <c r="AK127" s="765" t="s">
        <v>167</v>
      </c>
      <c r="AL127" s="765" t="s">
        <v>166</v>
      </c>
      <c r="AM127" s="765" t="s">
        <v>5522</v>
      </c>
      <c r="AN127" s="766" t="s">
        <v>843</v>
      </c>
      <c r="AO127" s="765" t="s">
        <v>174</v>
      </c>
      <c r="AP127" s="765" t="s">
        <v>105</v>
      </c>
      <c r="AQ127" s="765" t="s">
        <v>57</v>
      </c>
      <c r="AR127" s="765" t="s">
        <v>57</v>
      </c>
      <c r="AS127" s="765" t="s">
        <v>57</v>
      </c>
      <c r="AT127" s="765" t="s">
        <v>57</v>
      </c>
      <c r="AU127" s="765" t="s">
        <v>5523</v>
      </c>
      <c r="AV127" s="765" t="s">
        <v>1153</v>
      </c>
      <c r="AW127" s="765" t="s">
        <v>801</v>
      </c>
      <c r="AX127" s="765" t="s">
        <v>106</v>
      </c>
      <c r="AY127" s="765" t="s">
        <v>5524</v>
      </c>
      <c r="AZ127" s="765" t="s">
        <v>1153</v>
      </c>
      <c r="BA127" s="765" t="s">
        <v>1038</v>
      </c>
      <c r="BB127" s="765" t="s">
        <v>106</v>
      </c>
      <c r="BC127" s="765" t="s">
        <v>88</v>
      </c>
      <c r="BD127" s="765" t="s">
        <v>57</v>
      </c>
      <c r="BE127" s="765" t="s">
        <v>57</v>
      </c>
      <c r="BF127" s="765" t="s">
        <v>57</v>
      </c>
      <c r="BG127" s="765" t="s">
        <v>57</v>
      </c>
      <c r="BH127" s="765" t="s">
        <v>57</v>
      </c>
      <c r="BI127" s="765" t="s">
        <v>57</v>
      </c>
      <c r="BJ127" s="765" t="s">
        <v>603</v>
      </c>
      <c r="BK127" s="765" t="s">
        <v>57</v>
      </c>
      <c r="BL127" s="765" t="s">
        <v>969</v>
      </c>
      <c r="BM127" s="765"/>
      <c r="BN127" s="765" t="s">
        <v>2076</v>
      </c>
      <c r="BO127" s="769" t="s">
        <v>6411</v>
      </c>
      <c r="BP127" s="765" t="s">
        <v>187</v>
      </c>
      <c r="BQ127" s="764" t="s">
        <v>2602</v>
      </c>
      <c r="BR127" s="764" t="s">
        <v>95</v>
      </c>
      <c r="BS127" s="764"/>
      <c r="BT127" s="765" t="s">
        <v>5525</v>
      </c>
      <c r="BU127" s="765" t="s">
        <v>3324</v>
      </c>
      <c r="BV127" s="765" t="s">
        <v>847</v>
      </c>
      <c r="BW127" s="765" t="s">
        <v>181</v>
      </c>
      <c r="BX127" s="764"/>
      <c r="BY127" s="764" t="s">
        <v>107</v>
      </c>
      <c r="BZ127" s="766" t="s">
        <v>950</v>
      </c>
      <c r="CA127" s="26" t="str">
        <f>A127&amp;"&amp;"&amp;G127</f>
        <v>10&amp;2026021180</v>
      </c>
      <c r="CB127" s="29" t="str">
        <f>IFERROR(MID(J127,FIND("R",J127)+1,2),"")</f>
        <v>19</v>
      </c>
      <c r="CC127" s="29" t="s">
        <v>6957</v>
      </c>
      <c r="CE127" s="24">
        <f>IFERROR(VLOOKUP(CA127,시험요청!EV:EZ,5,FALSE),"")</f>
        <v>0</v>
      </c>
    </row>
    <row r="128" spans="1:83" ht="30" customHeight="1">
      <c r="A128" s="29">
        <v>10</v>
      </c>
      <c r="B128" s="682">
        <v>10</v>
      </c>
      <c r="C128" s="682" t="s">
        <v>43</v>
      </c>
      <c r="D128" s="682" t="s">
        <v>3561</v>
      </c>
      <c r="E128" s="682" t="s">
        <v>1498</v>
      </c>
      <c r="F128" s="682" t="s">
        <v>45</v>
      </c>
      <c r="G128" s="682">
        <v>2026020689</v>
      </c>
      <c r="H128" s="686" t="s">
        <v>680</v>
      </c>
      <c r="I128" s="685" t="s">
        <v>5717</v>
      </c>
      <c r="J128" s="685" t="s">
        <v>5246</v>
      </c>
      <c r="K128" s="685" t="s">
        <v>3277</v>
      </c>
      <c r="L128" s="685">
        <v>4</v>
      </c>
      <c r="M128" s="685" t="s">
        <v>32</v>
      </c>
      <c r="N128" s="685" t="s">
        <v>33</v>
      </c>
      <c r="O128" s="685" t="s">
        <v>57</v>
      </c>
      <c r="P128" s="685" t="s">
        <v>34</v>
      </c>
      <c r="Q128" s="685">
        <v>0</v>
      </c>
      <c r="R128" s="685">
        <v>24</v>
      </c>
      <c r="S128" s="420" t="s">
        <v>1801</v>
      </c>
      <c r="T128" s="694" t="s">
        <v>5718</v>
      </c>
      <c r="U128" s="682" t="s">
        <v>49</v>
      </c>
      <c r="V128" s="682" t="s">
        <v>3564</v>
      </c>
      <c r="W128" s="682" t="s">
        <v>60</v>
      </c>
      <c r="X128" s="682" t="s">
        <v>37</v>
      </c>
      <c r="Y128" s="682" t="s">
        <v>61</v>
      </c>
      <c r="Z128" s="685" t="s">
        <v>5526</v>
      </c>
      <c r="AA128" s="685" t="s">
        <v>39</v>
      </c>
      <c r="AB128" s="682" t="s">
        <v>837</v>
      </c>
      <c r="AC128" s="682" t="s">
        <v>40</v>
      </c>
      <c r="AD128" s="682" t="s">
        <v>41</v>
      </c>
      <c r="AE128" s="685" t="s">
        <v>5249</v>
      </c>
      <c r="AF128" s="691" t="s">
        <v>42</v>
      </c>
      <c r="AG128" s="685" t="s">
        <v>659</v>
      </c>
      <c r="AH128" s="685" t="s">
        <v>5247</v>
      </c>
      <c r="AI128" s="685" t="s">
        <v>1115</v>
      </c>
      <c r="AJ128" s="685" t="s">
        <v>1824</v>
      </c>
      <c r="AK128" s="685" t="s">
        <v>661</v>
      </c>
      <c r="AL128" s="685" t="s">
        <v>1825</v>
      </c>
      <c r="AM128" s="685" t="s">
        <v>712</v>
      </c>
      <c r="AN128" s="685" t="s">
        <v>78</v>
      </c>
      <c r="AO128" s="685" t="s">
        <v>713</v>
      </c>
      <c r="AP128" s="685" t="s">
        <v>105</v>
      </c>
      <c r="AQ128" s="685" t="s">
        <v>57</v>
      </c>
      <c r="AR128" s="685" t="s">
        <v>57</v>
      </c>
      <c r="AS128" s="685" t="s">
        <v>57</v>
      </c>
      <c r="AT128" s="685" t="s">
        <v>57</v>
      </c>
      <c r="AU128" s="685" t="s">
        <v>5250</v>
      </c>
      <c r="AV128" s="685" t="s">
        <v>621</v>
      </c>
      <c r="AW128" s="685" t="s">
        <v>622</v>
      </c>
      <c r="AX128" s="685" t="s">
        <v>106</v>
      </c>
      <c r="AY128" s="685" t="s">
        <v>5251</v>
      </c>
      <c r="AZ128" s="685" t="s">
        <v>621</v>
      </c>
      <c r="BA128" s="685" t="s">
        <v>624</v>
      </c>
      <c r="BB128" s="685" t="s">
        <v>106</v>
      </c>
      <c r="BC128" s="685" t="s">
        <v>88</v>
      </c>
      <c r="BD128" s="685" t="s">
        <v>57</v>
      </c>
      <c r="BE128" s="685" t="s">
        <v>57</v>
      </c>
      <c r="BF128" s="685" t="s">
        <v>57</v>
      </c>
      <c r="BG128" s="685" t="s">
        <v>57</v>
      </c>
      <c r="BH128" s="685" t="s">
        <v>57</v>
      </c>
      <c r="BI128" s="685" t="s">
        <v>57</v>
      </c>
      <c r="BJ128" s="685" t="s">
        <v>164</v>
      </c>
      <c r="BK128" s="685" t="s">
        <v>57</v>
      </c>
      <c r="BL128" s="685" t="s">
        <v>5691</v>
      </c>
      <c r="BM128" s="685"/>
      <c r="BN128" s="685" t="s">
        <v>1461</v>
      </c>
      <c r="BO128" s="685" t="s">
        <v>5719</v>
      </c>
      <c r="BP128" s="685" t="s">
        <v>2717</v>
      </c>
      <c r="BQ128" s="682" t="s">
        <v>5252</v>
      </c>
      <c r="BR128" s="682" t="s">
        <v>95</v>
      </c>
      <c r="BS128" s="682"/>
      <c r="BT128" s="685" t="s">
        <v>1485</v>
      </c>
      <c r="BU128" s="685" t="s">
        <v>1486</v>
      </c>
      <c r="BV128" s="685" t="s">
        <v>765</v>
      </c>
      <c r="BW128" s="685" t="s">
        <v>1487</v>
      </c>
      <c r="BX128" s="682"/>
      <c r="BY128" s="682" t="s">
        <v>1136</v>
      </c>
      <c r="BZ128" s="686" t="s">
        <v>83</v>
      </c>
      <c r="CA128" s="26" t="str">
        <f t="shared" si="28"/>
        <v>10&amp;2026020689</v>
      </c>
      <c r="CB128" s="29" t="str">
        <f t="shared" si="29"/>
        <v>17</v>
      </c>
      <c r="CC128" s="29" t="s">
        <v>6965</v>
      </c>
      <c r="CE128" s="24">
        <f>IFERROR(VLOOKUP(CA128,시험요청!EV:EZ,5,FALSE),"")</f>
        <v>0</v>
      </c>
    </row>
    <row r="129" spans="1:83" ht="30" customHeight="1">
      <c r="A129" s="29">
        <v>10</v>
      </c>
      <c r="B129" s="1475">
        <v>10</v>
      </c>
      <c r="C129" s="1475" t="s">
        <v>3594</v>
      </c>
      <c r="D129" s="1475" t="s">
        <v>3595</v>
      </c>
      <c r="E129" s="1493" t="s">
        <v>30</v>
      </c>
      <c r="F129" s="1475" t="s">
        <v>45</v>
      </c>
      <c r="G129" s="1475">
        <v>2026020488</v>
      </c>
      <c r="H129" s="1490" t="s">
        <v>966</v>
      </c>
      <c r="I129" s="1489" t="s">
        <v>5714</v>
      </c>
      <c r="J129" s="1545" t="s">
        <v>5720</v>
      </c>
      <c r="K129" s="1489" t="s">
        <v>602</v>
      </c>
      <c r="L129" s="1489">
        <v>4</v>
      </c>
      <c r="M129" s="1489" t="s">
        <v>32</v>
      </c>
      <c r="N129" s="1489" t="s">
        <v>33</v>
      </c>
      <c r="O129" s="1489" t="s">
        <v>57</v>
      </c>
      <c r="P129" s="1489" t="s">
        <v>48</v>
      </c>
      <c r="Q129" s="685">
        <v>16</v>
      </c>
      <c r="R129" s="685">
        <v>10</v>
      </c>
      <c r="S129" s="1578" t="s">
        <v>6964</v>
      </c>
      <c r="T129" s="1492" t="s">
        <v>971</v>
      </c>
      <c r="U129" s="1475" t="s">
        <v>3358</v>
      </c>
      <c r="V129" s="1508" t="s">
        <v>956</v>
      </c>
      <c r="W129" s="1508" t="s">
        <v>50</v>
      </c>
      <c r="X129" s="1508" t="s">
        <v>37</v>
      </c>
      <c r="Y129" s="1508" t="s">
        <v>38</v>
      </c>
      <c r="Z129" s="1501" t="s">
        <v>4936</v>
      </c>
      <c r="AA129" s="1509" t="s">
        <v>55</v>
      </c>
      <c r="AB129" s="682" t="s">
        <v>1328</v>
      </c>
      <c r="AC129" s="1475" t="s">
        <v>40</v>
      </c>
      <c r="AD129" s="1475" t="s">
        <v>41</v>
      </c>
      <c r="AE129" s="1489" t="s">
        <v>4937</v>
      </c>
      <c r="AF129" s="1489" t="s">
        <v>51</v>
      </c>
      <c r="AG129" s="685" t="s">
        <v>5587</v>
      </c>
      <c r="AH129" s="685" t="s">
        <v>5716</v>
      </c>
      <c r="AI129" s="685" t="s">
        <v>2480</v>
      </c>
      <c r="AJ129" s="685" t="s">
        <v>2465</v>
      </c>
      <c r="AK129" s="685" t="s">
        <v>112</v>
      </c>
      <c r="AL129" s="685" t="s">
        <v>116</v>
      </c>
      <c r="AM129" s="685" t="s">
        <v>4938</v>
      </c>
      <c r="AN129" s="686" t="s">
        <v>843</v>
      </c>
      <c r="AO129" s="685" t="s">
        <v>2799</v>
      </c>
      <c r="AP129" s="685" t="s">
        <v>105</v>
      </c>
      <c r="AQ129" s="685" t="s">
        <v>57</v>
      </c>
      <c r="AR129" s="685" t="s">
        <v>57</v>
      </c>
      <c r="AS129" s="685" t="s">
        <v>57</v>
      </c>
      <c r="AT129" s="685" t="s">
        <v>57</v>
      </c>
      <c r="AU129" s="685" t="s">
        <v>4939</v>
      </c>
      <c r="AV129" s="685" t="s">
        <v>86</v>
      </c>
      <c r="AW129" s="339" t="s">
        <v>905</v>
      </c>
      <c r="AX129" s="685" t="s">
        <v>119</v>
      </c>
      <c r="AY129" s="685" t="s">
        <v>4940</v>
      </c>
      <c r="AZ129" s="685" t="s">
        <v>86</v>
      </c>
      <c r="BA129" s="685" t="s">
        <v>332</v>
      </c>
      <c r="BB129" s="685" t="s">
        <v>119</v>
      </c>
      <c r="BC129" s="686" t="s">
        <v>122</v>
      </c>
      <c r="BD129" s="685" t="s">
        <v>57</v>
      </c>
      <c r="BE129" s="685" t="s">
        <v>57</v>
      </c>
      <c r="BF129" s="685" t="s">
        <v>57</v>
      </c>
      <c r="BG129" s="685" t="s">
        <v>57</v>
      </c>
      <c r="BH129" s="685" t="s">
        <v>57</v>
      </c>
      <c r="BI129" s="685" t="s">
        <v>57</v>
      </c>
      <c r="BJ129" s="685" t="s">
        <v>164</v>
      </c>
      <c r="BK129" s="685" t="s">
        <v>57</v>
      </c>
      <c r="BL129" s="685" t="s">
        <v>969</v>
      </c>
      <c r="BM129" s="685"/>
      <c r="BN129" s="685" t="s">
        <v>205</v>
      </c>
      <c r="BO129" s="1489" t="s">
        <v>4941</v>
      </c>
      <c r="BP129" s="1489" t="s">
        <v>2536</v>
      </c>
      <c r="BQ129" s="1475" t="s">
        <v>1002</v>
      </c>
      <c r="BR129" s="1475" t="s">
        <v>95</v>
      </c>
      <c r="BS129" s="1475"/>
      <c r="BT129" s="685" t="s">
        <v>5721</v>
      </c>
      <c r="BU129" s="685" t="s">
        <v>2444</v>
      </c>
      <c r="BV129" s="685" t="s">
        <v>3609</v>
      </c>
      <c r="BW129" s="685" t="s">
        <v>184</v>
      </c>
      <c r="BX129" s="1490" t="s">
        <v>2603</v>
      </c>
      <c r="BY129" s="682" t="s">
        <v>107</v>
      </c>
      <c r="BZ129" s="1490" t="s">
        <v>950</v>
      </c>
      <c r="CA129" s="26" t="str">
        <f t="shared" si="28"/>
        <v>10&amp;2026020488</v>
      </c>
      <c r="CB129" s="29" t="str">
        <f t="shared" si="29"/>
        <v>20</v>
      </c>
      <c r="CC129" s="29" t="s">
        <v>6965</v>
      </c>
      <c r="CE129" s="24">
        <f>IFERROR(VLOOKUP(CA129,시험요청!EV:EZ,5,FALSE),"")</f>
        <v>0</v>
      </c>
    </row>
    <row r="130" spans="1:83" ht="30" customHeight="1">
      <c r="A130" s="29">
        <v>10</v>
      </c>
      <c r="B130" s="1471"/>
      <c r="C130" s="1471"/>
      <c r="D130" s="1471"/>
      <c r="E130" s="1471"/>
      <c r="F130" s="1471"/>
      <c r="G130" s="1471"/>
      <c r="H130" s="1471"/>
      <c r="I130" s="1471"/>
      <c r="J130" s="1546"/>
      <c r="K130" s="1471"/>
      <c r="L130" s="1471"/>
      <c r="M130" s="1471"/>
      <c r="N130" s="1471"/>
      <c r="O130" s="1471"/>
      <c r="P130" s="1471"/>
      <c r="Q130" s="685">
        <v>17</v>
      </c>
      <c r="R130" s="685">
        <v>10</v>
      </c>
      <c r="S130" s="1579"/>
      <c r="T130" s="1471"/>
      <c r="U130" s="1471"/>
      <c r="V130" s="1486"/>
      <c r="W130" s="1486"/>
      <c r="X130" s="1486"/>
      <c r="Y130" s="1486"/>
      <c r="Z130" s="1487"/>
      <c r="AA130" s="1486"/>
      <c r="AB130" s="682" t="s">
        <v>1328</v>
      </c>
      <c r="AC130" s="1477"/>
      <c r="AD130" s="1477"/>
      <c r="AE130" s="1479"/>
      <c r="AF130" s="1477"/>
      <c r="AG130" s="685" t="s">
        <v>5587</v>
      </c>
      <c r="AH130" s="685" t="s">
        <v>5716</v>
      </c>
      <c r="AI130" s="685" t="s">
        <v>2480</v>
      </c>
      <c r="AJ130" s="685" t="s">
        <v>2465</v>
      </c>
      <c r="AK130" s="685" t="s">
        <v>112</v>
      </c>
      <c r="AL130" s="685" t="s">
        <v>116</v>
      </c>
      <c r="AM130" s="685" t="s">
        <v>4938</v>
      </c>
      <c r="AN130" s="686" t="s">
        <v>843</v>
      </c>
      <c r="AO130" s="685" t="s">
        <v>2799</v>
      </c>
      <c r="AP130" s="685" t="s">
        <v>105</v>
      </c>
      <c r="AQ130" s="685" t="s">
        <v>57</v>
      </c>
      <c r="AR130" s="685" t="s">
        <v>57</v>
      </c>
      <c r="AS130" s="685" t="s">
        <v>57</v>
      </c>
      <c r="AT130" s="685" t="s">
        <v>57</v>
      </c>
      <c r="AU130" s="685" t="s">
        <v>4939</v>
      </c>
      <c r="AV130" s="685" t="s">
        <v>86</v>
      </c>
      <c r="AW130" s="339" t="s">
        <v>905</v>
      </c>
      <c r="AX130" s="685" t="s">
        <v>119</v>
      </c>
      <c r="AY130" s="685" t="s">
        <v>4940</v>
      </c>
      <c r="AZ130" s="685" t="s">
        <v>86</v>
      </c>
      <c r="BA130" s="685" t="s">
        <v>332</v>
      </c>
      <c r="BB130" s="685" t="s">
        <v>119</v>
      </c>
      <c r="BC130" s="686" t="s">
        <v>122</v>
      </c>
      <c r="BD130" s="685" t="s">
        <v>57</v>
      </c>
      <c r="BE130" s="685" t="s">
        <v>57</v>
      </c>
      <c r="BF130" s="685" t="s">
        <v>57</v>
      </c>
      <c r="BG130" s="685" t="s">
        <v>57</v>
      </c>
      <c r="BH130" s="685" t="s">
        <v>57</v>
      </c>
      <c r="BI130" s="685" t="s">
        <v>57</v>
      </c>
      <c r="BJ130" s="685" t="s">
        <v>164</v>
      </c>
      <c r="BK130" s="685" t="s">
        <v>57</v>
      </c>
      <c r="BL130" s="685" t="s">
        <v>969</v>
      </c>
      <c r="BM130" s="685"/>
      <c r="BN130" s="685" t="s">
        <v>205</v>
      </c>
      <c r="BO130" s="1471"/>
      <c r="BP130" s="1471"/>
      <c r="BQ130" s="1471"/>
      <c r="BR130" s="1471"/>
      <c r="BS130" s="1471"/>
      <c r="BT130" s="685" t="s">
        <v>5722</v>
      </c>
      <c r="BU130" s="685" t="s">
        <v>2444</v>
      </c>
      <c r="BV130" s="685" t="s">
        <v>765</v>
      </c>
      <c r="BW130" s="685" t="s">
        <v>184</v>
      </c>
      <c r="BX130" s="1471"/>
      <c r="BY130" s="682" t="s">
        <v>107</v>
      </c>
      <c r="BZ130" s="1471"/>
      <c r="CA130" s="26" t="str">
        <f t="shared" si="28"/>
        <v>10&amp;</v>
      </c>
      <c r="CB130" s="29" t="str">
        <f t="shared" si="29"/>
        <v/>
      </c>
      <c r="CC130" s="29" t="s">
        <v>11034</v>
      </c>
      <c r="CE130" s="24" t="str">
        <f>IFERROR(VLOOKUP(CA130,시험요청!EV:EZ,5,FALSE),"")</f>
        <v/>
      </c>
    </row>
    <row r="131" spans="1:83" ht="30" customHeight="1">
      <c r="A131" s="29">
        <v>10</v>
      </c>
      <c r="B131" s="1471"/>
      <c r="C131" s="1471"/>
      <c r="D131" s="1471"/>
      <c r="E131" s="1471"/>
      <c r="F131" s="1471"/>
      <c r="G131" s="1471"/>
      <c r="H131" s="1471"/>
      <c r="I131" s="1471"/>
      <c r="J131" s="1546"/>
      <c r="K131" s="1471"/>
      <c r="L131" s="1471"/>
      <c r="M131" s="1471"/>
      <c r="N131" s="1471"/>
      <c r="O131" s="1471"/>
      <c r="P131" s="1471"/>
      <c r="Q131" s="685">
        <v>18</v>
      </c>
      <c r="R131" s="685">
        <v>10</v>
      </c>
      <c r="S131" s="1579"/>
      <c r="T131" s="1471"/>
      <c r="U131" s="1471"/>
      <c r="V131" s="1486"/>
      <c r="W131" s="1486"/>
      <c r="X131" s="1486"/>
      <c r="Y131" s="1486"/>
      <c r="Z131" s="1487"/>
      <c r="AA131" s="1486"/>
      <c r="AB131" s="682" t="s">
        <v>1328</v>
      </c>
      <c r="AC131" s="1475" t="s">
        <v>40</v>
      </c>
      <c r="AD131" s="1475" t="s">
        <v>41</v>
      </c>
      <c r="AE131" s="1489" t="s">
        <v>5723</v>
      </c>
      <c r="AF131" s="1499" t="s">
        <v>42</v>
      </c>
      <c r="AG131" s="685" t="s">
        <v>5587</v>
      </c>
      <c r="AH131" s="685" t="s">
        <v>5716</v>
      </c>
      <c r="AI131" s="685" t="s">
        <v>2480</v>
      </c>
      <c r="AJ131" s="685" t="s">
        <v>2465</v>
      </c>
      <c r="AK131" s="685" t="s">
        <v>112</v>
      </c>
      <c r="AL131" s="685" t="s">
        <v>116</v>
      </c>
      <c r="AM131" s="685" t="s">
        <v>4938</v>
      </c>
      <c r="AN131" s="686" t="s">
        <v>843</v>
      </c>
      <c r="AO131" s="685" t="s">
        <v>2799</v>
      </c>
      <c r="AP131" s="685" t="s">
        <v>105</v>
      </c>
      <c r="AQ131" s="685" t="s">
        <v>57</v>
      </c>
      <c r="AR131" s="685" t="s">
        <v>57</v>
      </c>
      <c r="AS131" s="685" t="s">
        <v>57</v>
      </c>
      <c r="AT131" s="685" t="s">
        <v>57</v>
      </c>
      <c r="AU131" s="685" t="s">
        <v>4939</v>
      </c>
      <c r="AV131" s="685" t="s">
        <v>86</v>
      </c>
      <c r="AW131" s="339" t="s">
        <v>905</v>
      </c>
      <c r="AX131" s="685" t="s">
        <v>119</v>
      </c>
      <c r="AY131" s="685" t="s">
        <v>4940</v>
      </c>
      <c r="AZ131" s="685" t="s">
        <v>86</v>
      </c>
      <c r="BA131" s="685" t="s">
        <v>332</v>
      </c>
      <c r="BB131" s="685" t="s">
        <v>119</v>
      </c>
      <c r="BC131" s="686" t="s">
        <v>122</v>
      </c>
      <c r="BD131" s="685" t="s">
        <v>57</v>
      </c>
      <c r="BE131" s="685" t="s">
        <v>57</v>
      </c>
      <c r="BF131" s="685" t="s">
        <v>57</v>
      </c>
      <c r="BG131" s="685" t="s">
        <v>57</v>
      </c>
      <c r="BH131" s="685" t="s">
        <v>57</v>
      </c>
      <c r="BI131" s="685" t="s">
        <v>57</v>
      </c>
      <c r="BJ131" s="685" t="s">
        <v>164</v>
      </c>
      <c r="BK131" s="685" t="s">
        <v>57</v>
      </c>
      <c r="BL131" s="685" t="s">
        <v>969</v>
      </c>
      <c r="BM131" s="685"/>
      <c r="BN131" s="685" t="s">
        <v>205</v>
      </c>
      <c r="BO131" s="1471"/>
      <c r="BP131" s="1471"/>
      <c r="BQ131" s="1471"/>
      <c r="BR131" s="1471"/>
      <c r="BS131" s="1471"/>
      <c r="BT131" s="685" t="s">
        <v>5721</v>
      </c>
      <c r="BU131" s="685" t="s">
        <v>2444</v>
      </c>
      <c r="BV131" s="685" t="s">
        <v>3609</v>
      </c>
      <c r="BW131" s="685" t="s">
        <v>184</v>
      </c>
      <c r="BX131" s="1471"/>
      <c r="BY131" s="682" t="s">
        <v>107</v>
      </c>
      <c r="BZ131" s="1471"/>
      <c r="CA131" s="26" t="str">
        <f t="shared" si="28"/>
        <v>10&amp;</v>
      </c>
      <c r="CB131" s="29" t="str">
        <f t="shared" si="29"/>
        <v/>
      </c>
      <c r="CC131" s="29" t="s">
        <v>11034</v>
      </c>
      <c r="CE131" s="24" t="str">
        <f>IFERROR(VLOOKUP(CA131,시험요청!EV:EZ,5,FALSE),"")</f>
        <v/>
      </c>
    </row>
    <row r="132" spans="1:83" ht="30" customHeight="1">
      <c r="A132" s="29">
        <v>10</v>
      </c>
      <c r="B132" s="1472"/>
      <c r="C132" s="1472"/>
      <c r="D132" s="1472"/>
      <c r="E132" s="1472"/>
      <c r="F132" s="1472"/>
      <c r="G132" s="1472"/>
      <c r="H132" s="1472"/>
      <c r="I132" s="1472"/>
      <c r="J132" s="1547"/>
      <c r="K132" s="1472"/>
      <c r="L132" s="1472"/>
      <c r="M132" s="1472"/>
      <c r="N132" s="1472"/>
      <c r="O132" s="1472"/>
      <c r="P132" s="1472"/>
      <c r="Q132" s="685">
        <v>19</v>
      </c>
      <c r="R132" s="685">
        <v>10</v>
      </c>
      <c r="S132" s="1580"/>
      <c r="T132" s="1472"/>
      <c r="U132" s="1472"/>
      <c r="V132" s="1477"/>
      <c r="W132" s="1477"/>
      <c r="X132" s="1477"/>
      <c r="Y132" s="1477"/>
      <c r="Z132" s="1479"/>
      <c r="AA132" s="1477"/>
      <c r="AB132" s="682" t="s">
        <v>1328</v>
      </c>
      <c r="AC132" s="1477"/>
      <c r="AD132" s="1477"/>
      <c r="AE132" s="1479"/>
      <c r="AF132" s="1477"/>
      <c r="AG132" s="685" t="s">
        <v>5587</v>
      </c>
      <c r="AH132" s="685" t="s">
        <v>5716</v>
      </c>
      <c r="AI132" s="685" t="s">
        <v>2480</v>
      </c>
      <c r="AJ132" s="685" t="s">
        <v>2465</v>
      </c>
      <c r="AK132" s="685" t="s">
        <v>112</v>
      </c>
      <c r="AL132" s="685" t="s">
        <v>116</v>
      </c>
      <c r="AM132" s="685" t="s">
        <v>4938</v>
      </c>
      <c r="AN132" s="686" t="s">
        <v>843</v>
      </c>
      <c r="AO132" s="685" t="s">
        <v>2799</v>
      </c>
      <c r="AP132" s="685" t="s">
        <v>105</v>
      </c>
      <c r="AQ132" s="685" t="s">
        <v>57</v>
      </c>
      <c r="AR132" s="685" t="s">
        <v>57</v>
      </c>
      <c r="AS132" s="685" t="s">
        <v>57</v>
      </c>
      <c r="AT132" s="685" t="s">
        <v>57</v>
      </c>
      <c r="AU132" s="685" t="s">
        <v>4939</v>
      </c>
      <c r="AV132" s="685" t="s">
        <v>86</v>
      </c>
      <c r="AW132" s="339" t="s">
        <v>905</v>
      </c>
      <c r="AX132" s="685" t="s">
        <v>119</v>
      </c>
      <c r="AY132" s="685" t="s">
        <v>4940</v>
      </c>
      <c r="AZ132" s="685" t="s">
        <v>86</v>
      </c>
      <c r="BA132" s="685" t="s">
        <v>332</v>
      </c>
      <c r="BB132" s="685" t="s">
        <v>119</v>
      </c>
      <c r="BC132" s="686" t="s">
        <v>122</v>
      </c>
      <c r="BD132" s="685" t="s">
        <v>57</v>
      </c>
      <c r="BE132" s="685" t="s">
        <v>57</v>
      </c>
      <c r="BF132" s="685" t="s">
        <v>57</v>
      </c>
      <c r="BG132" s="685" t="s">
        <v>57</v>
      </c>
      <c r="BH132" s="685" t="s">
        <v>57</v>
      </c>
      <c r="BI132" s="685" t="s">
        <v>57</v>
      </c>
      <c r="BJ132" s="685" t="s">
        <v>164</v>
      </c>
      <c r="BK132" s="685" t="s">
        <v>57</v>
      </c>
      <c r="BL132" s="685" t="s">
        <v>969</v>
      </c>
      <c r="BM132" s="685"/>
      <c r="BN132" s="685" t="s">
        <v>205</v>
      </c>
      <c r="BO132" s="1472"/>
      <c r="BP132" s="1472"/>
      <c r="BQ132" s="1472"/>
      <c r="BR132" s="1472"/>
      <c r="BS132" s="1472"/>
      <c r="BT132" s="685" t="s">
        <v>5722</v>
      </c>
      <c r="BU132" s="685" t="s">
        <v>2444</v>
      </c>
      <c r="BV132" s="685" t="s">
        <v>765</v>
      </c>
      <c r="BW132" s="685" t="s">
        <v>184</v>
      </c>
      <c r="BX132" s="1472"/>
      <c r="BY132" s="682" t="s">
        <v>107</v>
      </c>
      <c r="BZ132" s="1472"/>
      <c r="CA132" s="26" t="str">
        <f t="shared" si="28"/>
        <v>10&amp;</v>
      </c>
      <c r="CB132" s="29" t="str">
        <f t="shared" si="29"/>
        <v/>
      </c>
      <c r="CC132" s="29" t="s">
        <v>11034</v>
      </c>
      <c r="CE132" s="24" t="str">
        <f>IFERROR(VLOOKUP(CA132,시험요청!EV:EZ,5,FALSE),"")</f>
        <v/>
      </c>
    </row>
    <row r="133" spans="1:83" ht="30" customHeight="1">
      <c r="A133" s="372">
        <v>11</v>
      </c>
      <c r="B133" s="1475">
        <v>11</v>
      </c>
      <c r="C133" s="1475" t="s">
        <v>29</v>
      </c>
      <c r="D133" s="1475" t="s">
        <v>3575</v>
      </c>
      <c r="E133" s="1475" t="s">
        <v>30</v>
      </c>
      <c r="F133" s="1475" t="s">
        <v>45</v>
      </c>
      <c r="G133" s="1475">
        <v>2026023307</v>
      </c>
      <c r="H133" s="720" t="s">
        <v>680</v>
      </c>
      <c r="I133" s="1489" t="s">
        <v>6255</v>
      </c>
      <c r="J133" s="1489" t="s">
        <v>4869</v>
      </c>
      <c r="K133" s="1489" t="s">
        <v>4870</v>
      </c>
      <c r="L133" s="1489">
        <v>4</v>
      </c>
      <c r="M133" s="1489" t="s">
        <v>32</v>
      </c>
      <c r="N133" s="1489" t="s">
        <v>33</v>
      </c>
      <c r="O133" s="1489" t="s">
        <v>57</v>
      </c>
      <c r="P133" s="1489" t="s">
        <v>48</v>
      </c>
      <c r="Q133" s="719">
        <v>1</v>
      </c>
      <c r="R133" s="719">
        <v>60</v>
      </c>
      <c r="S133" s="1581" t="s">
        <v>6245</v>
      </c>
      <c r="T133" s="1492" t="s">
        <v>6996</v>
      </c>
      <c r="U133" s="1475" t="s">
        <v>5210</v>
      </c>
      <c r="V133" s="1475" t="s">
        <v>75</v>
      </c>
      <c r="W133" s="1475" t="s">
        <v>36</v>
      </c>
      <c r="X133" s="1475" t="s">
        <v>37</v>
      </c>
      <c r="Y133" s="1475" t="s">
        <v>63</v>
      </c>
      <c r="Z133" s="1489" t="s">
        <v>6256</v>
      </c>
      <c r="AA133" s="1489" t="s">
        <v>55</v>
      </c>
      <c r="AB133" s="718" t="s">
        <v>753</v>
      </c>
      <c r="AC133" s="1475" t="s">
        <v>40</v>
      </c>
      <c r="AD133" s="1475" t="s">
        <v>41</v>
      </c>
      <c r="AE133" s="1489" t="s">
        <v>4874</v>
      </c>
      <c r="AF133" s="1489" t="s">
        <v>51</v>
      </c>
      <c r="AG133" s="719" t="s">
        <v>659</v>
      </c>
      <c r="AH133" s="719" t="s">
        <v>4871</v>
      </c>
      <c r="AI133" s="719" t="s">
        <v>4872</v>
      </c>
      <c r="AJ133" s="719" t="s">
        <v>1848</v>
      </c>
      <c r="AK133" s="719" t="s">
        <v>112</v>
      </c>
      <c r="AL133" s="719" t="s">
        <v>116</v>
      </c>
      <c r="AM133" s="719" t="s">
        <v>2332</v>
      </c>
      <c r="AN133" s="719" t="s">
        <v>92</v>
      </c>
      <c r="AO133" s="719" t="s">
        <v>1427</v>
      </c>
      <c r="AP133" s="719" t="s">
        <v>105</v>
      </c>
      <c r="AQ133" s="719" t="s">
        <v>4876</v>
      </c>
      <c r="AR133" s="719" t="s">
        <v>92</v>
      </c>
      <c r="AS133" s="719" t="s">
        <v>117</v>
      </c>
      <c r="AT133" s="719" t="s">
        <v>105</v>
      </c>
      <c r="AU133" s="719" t="s">
        <v>4877</v>
      </c>
      <c r="AV133" s="719" t="s">
        <v>86</v>
      </c>
      <c r="AW133" s="719" t="s">
        <v>118</v>
      </c>
      <c r="AX133" s="719" t="s">
        <v>106</v>
      </c>
      <c r="AY133" s="719" t="s">
        <v>4878</v>
      </c>
      <c r="AZ133" s="719" t="s">
        <v>86</v>
      </c>
      <c r="BA133" s="719" t="s">
        <v>192</v>
      </c>
      <c r="BB133" s="719" t="s">
        <v>106</v>
      </c>
      <c r="BC133" s="719" t="s">
        <v>88</v>
      </c>
      <c r="BD133" s="719" t="s">
        <v>57</v>
      </c>
      <c r="BE133" s="719" t="s">
        <v>57</v>
      </c>
      <c r="BF133" s="719" t="s">
        <v>57</v>
      </c>
      <c r="BG133" s="719" t="s">
        <v>57</v>
      </c>
      <c r="BH133" s="719" t="s">
        <v>57</v>
      </c>
      <c r="BI133" s="719" t="s">
        <v>57</v>
      </c>
      <c r="BJ133" s="719" t="s">
        <v>164</v>
      </c>
      <c r="BK133" s="719" t="s">
        <v>57</v>
      </c>
      <c r="BL133" s="719" t="s">
        <v>5691</v>
      </c>
      <c r="BM133" s="719"/>
      <c r="BN133" s="719" t="s">
        <v>1461</v>
      </c>
      <c r="BO133" s="1490" t="s">
        <v>6257</v>
      </c>
      <c r="BP133" s="1489" t="s">
        <v>2717</v>
      </c>
      <c r="BQ133" s="1475" t="s">
        <v>6258</v>
      </c>
      <c r="BR133" s="1475" t="s">
        <v>95</v>
      </c>
      <c r="BS133" s="1475"/>
      <c r="BT133" s="719" t="s">
        <v>1125</v>
      </c>
      <c r="BU133" s="719" t="s">
        <v>1126</v>
      </c>
      <c r="BV133" s="719" t="s">
        <v>765</v>
      </c>
      <c r="BW133" s="719" t="s">
        <v>720</v>
      </c>
      <c r="BX133" s="1490" t="s">
        <v>6259</v>
      </c>
      <c r="BY133" s="718" t="s">
        <v>3215</v>
      </c>
      <c r="BZ133" s="1490" t="s">
        <v>950</v>
      </c>
      <c r="CA133" s="26" t="str">
        <f t="shared" ref="CA133:CA163" si="30">A133&amp;"&amp;"&amp;G133</f>
        <v>11&amp;2026023307</v>
      </c>
      <c r="CB133" s="29" t="str">
        <f t="shared" ref="CB133:CB163" si="31">IFERROR(MID(J133,FIND("R",J133)+1,2),"")</f>
        <v>17</v>
      </c>
      <c r="CC133" s="29" t="s">
        <v>11034</v>
      </c>
      <c r="CE133" s="24">
        <f>IFERROR(VLOOKUP(CA133,시험요청!EV:EZ,5,FALSE),"")</f>
        <v>0</v>
      </c>
    </row>
    <row r="134" spans="1:83" ht="30" customHeight="1">
      <c r="A134" s="372">
        <v>11</v>
      </c>
      <c r="B134" s="1472"/>
      <c r="C134" s="1472"/>
      <c r="D134" s="1472"/>
      <c r="E134" s="1472"/>
      <c r="F134" s="1472"/>
      <c r="G134" s="1472"/>
      <c r="H134" s="720" t="s">
        <v>6260</v>
      </c>
      <c r="I134" s="1472"/>
      <c r="J134" s="1472"/>
      <c r="K134" s="1472"/>
      <c r="L134" s="1472"/>
      <c r="M134" s="1472"/>
      <c r="N134" s="1472"/>
      <c r="O134" s="1472"/>
      <c r="P134" s="1472"/>
      <c r="Q134" s="719">
        <v>2</v>
      </c>
      <c r="R134" s="719">
        <v>60</v>
      </c>
      <c r="S134" s="1472"/>
      <c r="T134" s="1472"/>
      <c r="U134" s="1472"/>
      <c r="V134" s="1472"/>
      <c r="W134" s="1472"/>
      <c r="X134" s="1472"/>
      <c r="Y134" s="1472"/>
      <c r="Z134" s="1498"/>
      <c r="AA134" s="1472"/>
      <c r="AB134" s="718" t="s">
        <v>753</v>
      </c>
      <c r="AC134" s="1472"/>
      <c r="AD134" s="1472"/>
      <c r="AE134" s="1498"/>
      <c r="AF134" s="1472"/>
      <c r="AG134" s="719" t="s">
        <v>659</v>
      </c>
      <c r="AH134" s="719" t="s">
        <v>4871</v>
      </c>
      <c r="AI134" s="719" t="s">
        <v>4872</v>
      </c>
      <c r="AJ134" s="719" t="s">
        <v>1848</v>
      </c>
      <c r="AK134" s="719" t="s">
        <v>112</v>
      </c>
      <c r="AL134" s="719" t="s">
        <v>116</v>
      </c>
      <c r="AM134" s="719" t="s">
        <v>2332</v>
      </c>
      <c r="AN134" s="719" t="s">
        <v>92</v>
      </c>
      <c r="AO134" s="719" t="s">
        <v>1427</v>
      </c>
      <c r="AP134" s="719" t="s">
        <v>105</v>
      </c>
      <c r="AQ134" s="719" t="s">
        <v>4876</v>
      </c>
      <c r="AR134" s="719" t="s">
        <v>92</v>
      </c>
      <c r="AS134" s="719" t="s">
        <v>117</v>
      </c>
      <c r="AT134" s="719" t="s">
        <v>105</v>
      </c>
      <c r="AU134" s="719" t="s">
        <v>4877</v>
      </c>
      <c r="AV134" s="719" t="s">
        <v>86</v>
      </c>
      <c r="AW134" s="719" t="s">
        <v>118</v>
      </c>
      <c r="AX134" s="719" t="s">
        <v>106</v>
      </c>
      <c r="AY134" s="719" t="s">
        <v>4878</v>
      </c>
      <c r="AZ134" s="719" t="s">
        <v>86</v>
      </c>
      <c r="BA134" s="719" t="s">
        <v>192</v>
      </c>
      <c r="BB134" s="719" t="s">
        <v>106</v>
      </c>
      <c r="BC134" s="719" t="s">
        <v>88</v>
      </c>
      <c r="BD134" s="719" t="s">
        <v>57</v>
      </c>
      <c r="BE134" s="719" t="s">
        <v>57</v>
      </c>
      <c r="BF134" s="719" t="s">
        <v>57</v>
      </c>
      <c r="BG134" s="719" t="s">
        <v>57</v>
      </c>
      <c r="BH134" s="719" t="s">
        <v>57</v>
      </c>
      <c r="BI134" s="719" t="s">
        <v>57</v>
      </c>
      <c r="BJ134" s="719" t="s">
        <v>164</v>
      </c>
      <c r="BK134" s="719" t="s">
        <v>57</v>
      </c>
      <c r="BL134" s="719" t="s">
        <v>5691</v>
      </c>
      <c r="BM134" s="719"/>
      <c r="BN134" s="719" t="s">
        <v>1461</v>
      </c>
      <c r="BO134" s="1472"/>
      <c r="BP134" s="1472"/>
      <c r="BQ134" s="1472"/>
      <c r="BR134" s="1472"/>
      <c r="BS134" s="1472"/>
      <c r="BT134" s="719" t="s">
        <v>6261</v>
      </c>
      <c r="BU134" s="719" t="s">
        <v>6262</v>
      </c>
      <c r="BV134" s="719" t="s">
        <v>765</v>
      </c>
      <c r="BW134" s="719" t="s">
        <v>720</v>
      </c>
      <c r="BX134" s="1558"/>
      <c r="BY134" s="718" t="s">
        <v>3215</v>
      </c>
      <c r="BZ134" s="1472"/>
      <c r="CA134" s="26" t="str">
        <f t="shared" si="30"/>
        <v>11&amp;</v>
      </c>
      <c r="CB134" s="29" t="str">
        <f t="shared" si="31"/>
        <v/>
      </c>
      <c r="CC134" s="29" t="s">
        <v>11034</v>
      </c>
      <c r="CE134" s="24" t="str">
        <f>IFERROR(VLOOKUP(CA134,시험요청!EV:EZ,5,FALSE),"")</f>
        <v/>
      </c>
    </row>
    <row r="135" spans="1:83" ht="30" customHeight="1">
      <c r="A135" s="372">
        <v>11</v>
      </c>
      <c r="B135" s="1475">
        <v>11</v>
      </c>
      <c r="C135" s="1475" t="s">
        <v>43</v>
      </c>
      <c r="D135" s="1475" t="s">
        <v>5688</v>
      </c>
      <c r="E135" s="1493" t="s">
        <v>30</v>
      </c>
      <c r="F135" s="1475" t="s">
        <v>45</v>
      </c>
      <c r="G135" s="1475">
        <v>2026023022</v>
      </c>
      <c r="H135" s="1490" t="s">
        <v>680</v>
      </c>
      <c r="I135" s="1489" t="s">
        <v>5698</v>
      </c>
      <c r="J135" s="1489" t="s">
        <v>5083</v>
      </c>
      <c r="K135" s="1489" t="s">
        <v>5213</v>
      </c>
      <c r="L135" s="1489">
        <v>4</v>
      </c>
      <c r="M135" s="1489" t="s">
        <v>32</v>
      </c>
      <c r="N135" s="1489" t="s">
        <v>33</v>
      </c>
      <c r="O135" s="1489" t="s">
        <v>57</v>
      </c>
      <c r="P135" s="1489" t="s">
        <v>48</v>
      </c>
      <c r="Q135" s="719">
        <v>19</v>
      </c>
      <c r="R135" s="719">
        <v>20</v>
      </c>
      <c r="S135" s="1581" t="s">
        <v>6245</v>
      </c>
      <c r="T135" s="1492" t="s">
        <v>955</v>
      </c>
      <c r="U135" s="1475" t="s">
        <v>5210</v>
      </c>
      <c r="V135" s="1475" t="s">
        <v>3564</v>
      </c>
      <c r="W135" s="1475" t="s">
        <v>60</v>
      </c>
      <c r="X135" s="1475" t="s">
        <v>37</v>
      </c>
      <c r="Y135" s="1475" t="s">
        <v>61</v>
      </c>
      <c r="Z135" s="1489" t="s">
        <v>5216</v>
      </c>
      <c r="AA135" s="1489" t="s">
        <v>39</v>
      </c>
      <c r="AB135" s="718" t="s">
        <v>332</v>
      </c>
      <c r="AC135" s="1475" t="s">
        <v>40</v>
      </c>
      <c r="AD135" s="1475" t="s">
        <v>41</v>
      </c>
      <c r="AE135" s="1489" t="s">
        <v>5217</v>
      </c>
      <c r="AF135" s="1489" t="s">
        <v>1061</v>
      </c>
      <c r="AG135" s="719" t="s">
        <v>204</v>
      </c>
      <c r="AH135" s="719" t="s">
        <v>5214</v>
      </c>
      <c r="AI135" s="719" t="s">
        <v>700</v>
      </c>
      <c r="AJ135" s="719" t="s">
        <v>707</v>
      </c>
      <c r="AK135" s="719" t="s">
        <v>708</v>
      </c>
      <c r="AL135" s="719" t="s">
        <v>709</v>
      </c>
      <c r="AM135" s="719" t="s">
        <v>4016</v>
      </c>
      <c r="AN135" s="719" t="s">
        <v>92</v>
      </c>
      <c r="AO135" s="719" t="s">
        <v>1850</v>
      </c>
      <c r="AP135" s="719" t="s">
        <v>105</v>
      </c>
      <c r="AQ135" s="719" t="s">
        <v>2332</v>
      </c>
      <c r="AR135" s="719" t="s">
        <v>92</v>
      </c>
      <c r="AS135" s="719" t="s">
        <v>1427</v>
      </c>
      <c r="AT135" s="719" t="s">
        <v>105</v>
      </c>
      <c r="AU135" s="719" t="s">
        <v>5093</v>
      </c>
      <c r="AV135" s="719" t="s">
        <v>1153</v>
      </c>
      <c r="AW135" s="719" t="s">
        <v>1028</v>
      </c>
      <c r="AX135" s="719" t="s">
        <v>106</v>
      </c>
      <c r="AY135" s="719" t="s">
        <v>5094</v>
      </c>
      <c r="AZ135" s="719" t="s">
        <v>1153</v>
      </c>
      <c r="BA135" s="719" t="s">
        <v>715</v>
      </c>
      <c r="BB135" s="719" t="s">
        <v>106</v>
      </c>
      <c r="BC135" s="719" t="s">
        <v>88</v>
      </c>
      <c r="BD135" s="719" t="s">
        <v>57</v>
      </c>
      <c r="BE135" s="719" t="s">
        <v>57</v>
      </c>
      <c r="BF135" s="719" t="s">
        <v>57</v>
      </c>
      <c r="BG135" s="719" t="s">
        <v>57</v>
      </c>
      <c r="BH135" s="719" t="s">
        <v>57</v>
      </c>
      <c r="BI135" s="719" t="s">
        <v>57</v>
      </c>
      <c r="BJ135" s="719" t="s">
        <v>164</v>
      </c>
      <c r="BK135" s="719" t="s">
        <v>57</v>
      </c>
      <c r="BL135" s="719" t="s">
        <v>5691</v>
      </c>
      <c r="BM135" s="719"/>
      <c r="BN135" s="719" t="s">
        <v>2049</v>
      </c>
      <c r="BO135" s="1500" t="s">
        <v>5700</v>
      </c>
      <c r="BP135" s="1489" t="s">
        <v>5219</v>
      </c>
      <c r="BQ135" s="1475" t="s">
        <v>3786</v>
      </c>
      <c r="BR135" s="1475" t="s">
        <v>95</v>
      </c>
      <c r="BS135" s="1475"/>
      <c r="BT135" s="719" t="s">
        <v>5218</v>
      </c>
      <c r="BU135" s="719" t="s">
        <v>1574</v>
      </c>
      <c r="BV135" s="719" t="s">
        <v>2634</v>
      </c>
      <c r="BW135" s="719" t="s">
        <v>1576</v>
      </c>
      <c r="BX135" s="1475" t="s">
        <v>6378</v>
      </c>
      <c r="BY135" s="718"/>
      <c r="BZ135" s="1490" t="s">
        <v>83</v>
      </c>
      <c r="CA135" s="26" t="str">
        <f t="shared" si="30"/>
        <v>11&amp;2026023022</v>
      </c>
      <c r="CB135" s="29" t="str">
        <f t="shared" si="31"/>
        <v>18</v>
      </c>
      <c r="CC135" s="29" t="s">
        <v>11034</v>
      </c>
      <c r="CE135" s="24">
        <f>IFERROR(VLOOKUP(CA135,시험요청!EV:EZ,5,FALSE),"")</f>
        <v>0</v>
      </c>
    </row>
    <row r="136" spans="1:83" ht="30" customHeight="1">
      <c r="A136" s="372">
        <v>11</v>
      </c>
      <c r="B136" s="1471"/>
      <c r="C136" s="1471"/>
      <c r="D136" s="1471"/>
      <c r="E136" s="1471"/>
      <c r="F136" s="1471"/>
      <c r="G136" s="1471"/>
      <c r="H136" s="1471"/>
      <c r="I136" s="1471"/>
      <c r="J136" s="1471"/>
      <c r="K136" s="1471"/>
      <c r="L136" s="1471"/>
      <c r="M136" s="1471"/>
      <c r="N136" s="1471"/>
      <c r="O136" s="1471"/>
      <c r="P136" s="1471"/>
      <c r="Q136" s="719">
        <v>20</v>
      </c>
      <c r="R136" s="719">
        <v>20</v>
      </c>
      <c r="S136" s="1471"/>
      <c r="T136" s="1471"/>
      <c r="U136" s="1471"/>
      <c r="V136" s="1486"/>
      <c r="W136" s="1486"/>
      <c r="X136" s="1486"/>
      <c r="Y136" s="1486"/>
      <c r="Z136" s="1487"/>
      <c r="AA136" s="1486"/>
      <c r="AB136" s="718" t="s">
        <v>332</v>
      </c>
      <c r="AC136" s="1486"/>
      <c r="AD136" s="1486"/>
      <c r="AE136" s="1487"/>
      <c r="AF136" s="1486"/>
      <c r="AG136" s="719" t="s">
        <v>204</v>
      </c>
      <c r="AH136" s="719" t="s">
        <v>5214</v>
      </c>
      <c r="AI136" s="719" t="s">
        <v>700</v>
      </c>
      <c r="AJ136" s="719" t="s">
        <v>707</v>
      </c>
      <c r="AK136" s="719" t="s">
        <v>708</v>
      </c>
      <c r="AL136" s="719" t="s">
        <v>709</v>
      </c>
      <c r="AM136" s="719" t="s">
        <v>4016</v>
      </c>
      <c r="AN136" s="719" t="s">
        <v>92</v>
      </c>
      <c r="AO136" s="719" t="s">
        <v>1850</v>
      </c>
      <c r="AP136" s="719" t="s">
        <v>105</v>
      </c>
      <c r="AQ136" s="719" t="s">
        <v>2332</v>
      </c>
      <c r="AR136" s="719" t="s">
        <v>92</v>
      </c>
      <c r="AS136" s="719" t="s">
        <v>1427</v>
      </c>
      <c r="AT136" s="719" t="s">
        <v>105</v>
      </c>
      <c r="AU136" s="719" t="s">
        <v>5093</v>
      </c>
      <c r="AV136" s="719" t="s">
        <v>1153</v>
      </c>
      <c r="AW136" s="719" t="s">
        <v>1028</v>
      </c>
      <c r="AX136" s="719" t="s">
        <v>106</v>
      </c>
      <c r="AY136" s="719" t="s">
        <v>5094</v>
      </c>
      <c r="AZ136" s="719" t="s">
        <v>1153</v>
      </c>
      <c r="BA136" s="719" t="s">
        <v>715</v>
      </c>
      <c r="BB136" s="719" t="s">
        <v>106</v>
      </c>
      <c r="BC136" s="719" t="s">
        <v>88</v>
      </c>
      <c r="BD136" s="719" t="s">
        <v>57</v>
      </c>
      <c r="BE136" s="719" t="s">
        <v>57</v>
      </c>
      <c r="BF136" s="719" t="s">
        <v>57</v>
      </c>
      <c r="BG136" s="719" t="s">
        <v>57</v>
      </c>
      <c r="BH136" s="719" t="s">
        <v>57</v>
      </c>
      <c r="BI136" s="719" t="s">
        <v>57</v>
      </c>
      <c r="BJ136" s="719" t="s">
        <v>164</v>
      </c>
      <c r="BK136" s="719" t="s">
        <v>57</v>
      </c>
      <c r="BL136" s="719" t="s">
        <v>5691</v>
      </c>
      <c r="BM136" s="719"/>
      <c r="BN136" s="719" t="s">
        <v>2049</v>
      </c>
      <c r="BO136" s="1471"/>
      <c r="BP136" s="1471"/>
      <c r="BQ136" s="1471"/>
      <c r="BR136" s="1471"/>
      <c r="BS136" s="1471"/>
      <c r="BT136" s="719" t="s">
        <v>6263</v>
      </c>
      <c r="BU136" s="719" t="s">
        <v>6264</v>
      </c>
      <c r="BV136" s="719" t="s">
        <v>2634</v>
      </c>
      <c r="BW136" s="719" t="s">
        <v>1576</v>
      </c>
      <c r="BX136" s="1471"/>
      <c r="BY136" s="718"/>
      <c r="BZ136" s="1471"/>
      <c r="CA136" s="26" t="str">
        <f t="shared" si="30"/>
        <v>11&amp;</v>
      </c>
      <c r="CB136" s="29" t="str">
        <f t="shared" si="31"/>
        <v/>
      </c>
      <c r="CC136" s="29" t="s">
        <v>11034</v>
      </c>
      <c r="CE136" s="24" t="str">
        <f>IFERROR(VLOOKUP(CA136,시험요청!EV:EZ,5,FALSE),"")</f>
        <v/>
      </c>
    </row>
    <row r="137" spans="1:83" ht="30" customHeight="1">
      <c r="A137" s="372">
        <v>11</v>
      </c>
      <c r="B137" s="1472"/>
      <c r="C137" s="1472"/>
      <c r="D137" s="1472"/>
      <c r="E137" s="1472"/>
      <c r="F137" s="1472"/>
      <c r="G137" s="1472"/>
      <c r="H137" s="1472"/>
      <c r="I137" s="1472"/>
      <c r="J137" s="1472"/>
      <c r="K137" s="1472"/>
      <c r="L137" s="1472"/>
      <c r="M137" s="1472"/>
      <c r="N137" s="1472"/>
      <c r="O137" s="1472"/>
      <c r="P137" s="1472"/>
      <c r="Q137" s="719">
        <v>21</v>
      </c>
      <c r="R137" s="719">
        <v>20</v>
      </c>
      <c r="S137" s="1472"/>
      <c r="T137" s="1472"/>
      <c r="U137" s="1472"/>
      <c r="V137" s="1477"/>
      <c r="W137" s="1477"/>
      <c r="X137" s="1477"/>
      <c r="Y137" s="1477"/>
      <c r="Z137" s="1479"/>
      <c r="AA137" s="1477"/>
      <c r="AB137" s="718" t="s">
        <v>332</v>
      </c>
      <c r="AC137" s="1477"/>
      <c r="AD137" s="1477"/>
      <c r="AE137" s="1479"/>
      <c r="AF137" s="1477"/>
      <c r="AG137" s="719" t="s">
        <v>204</v>
      </c>
      <c r="AH137" s="719" t="s">
        <v>5214</v>
      </c>
      <c r="AI137" s="719" t="s">
        <v>700</v>
      </c>
      <c r="AJ137" s="719" t="s">
        <v>707</v>
      </c>
      <c r="AK137" s="719" t="s">
        <v>708</v>
      </c>
      <c r="AL137" s="719" t="s">
        <v>709</v>
      </c>
      <c r="AM137" s="719" t="s">
        <v>4016</v>
      </c>
      <c r="AN137" s="719" t="s">
        <v>92</v>
      </c>
      <c r="AO137" s="719" t="s">
        <v>1850</v>
      </c>
      <c r="AP137" s="719" t="s">
        <v>105</v>
      </c>
      <c r="AQ137" s="719" t="s">
        <v>2332</v>
      </c>
      <c r="AR137" s="719" t="s">
        <v>92</v>
      </c>
      <c r="AS137" s="719" t="s">
        <v>1427</v>
      </c>
      <c r="AT137" s="719" t="s">
        <v>105</v>
      </c>
      <c r="AU137" s="719" t="s">
        <v>5093</v>
      </c>
      <c r="AV137" s="719" t="s">
        <v>1153</v>
      </c>
      <c r="AW137" s="719" t="s">
        <v>1028</v>
      </c>
      <c r="AX137" s="719" t="s">
        <v>106</v>
      </c>
      <c r="AY137" s="719" t="s">
        <v>5094</v>
      </c>
      <c r="AZ137" s="719" t="s">
        <v>1153</v>
      </c>
      <c r="BA137" s="719" t="s">
        <v>715</v>
      </c>
      <c r="BB137" s="719" t="s">
        <v>106</v>
      </c>
      <c r="BC137" s="719" t="s">
        <v>88</v>
      </c>
      <c r="BD137" s="719" t="s">
        <v>57</v>
      </c>
      <c r="BE137" s="719" t="s">
        <v>57</v>
      </c>
      <c r="BF137" s="719" t="s">
        <v>57</v>
      </c>
      <c r="BG137" s="719" t="s">
        <v>57</v>
      </c>
      <c r="BH137" s="719" t="s">
        <v>57</v>
      </c>
      <c r="BI137" s="719" t="s">
        <v>57</v>
      </c>
      <c r="BJ137" s="719" t="s">
        <v>164</v>
      </c>
      <c r="BK137" s="719" t="s">
        <v>57</v>
      </c>
      <c r="BL137" s="719" t="s">
        <v>5691</v>
      </c>
      <c r="BM137" s="719"/>
      <c r="BN137" s="719" t="s">
        <v>2049</v>
      </c>
      <c r="BO137" s="1472"/>
      <c r="BP137" s="1472"/>
      <c r="BQ137" s="1472"/>
      <c r="BR137" s="1472"/>
      <c r="BS137" s="1472"/>
      <c r="BT137" s="719" t="s">
        <v>6265</v>
      </c>
      <c r="BU137" s="719" t="s">
        <v>6266</v>
      </c>
      <c r="BV137" s="719" t="s">
        <v>2634</v>
      </c>
      <c r="BW137" s="719" t="s">
        <v>1576</v>
      </c>
      <c r="BX137" s="1472"/>
      <c r="BY137" s="718"/>
      <c r="BZ137" s="1472"/>
      <c r="CA137" s="26" t="str">
        <f t="shared" si="30"/>
        <v>11&amp;</v>
      </c>
      <c r="CB137" s="29" t="str">
        <f t="shared" si="31"/>
        <v/>
      </c>
      <c r="CC137" s="29" t="s">
        <v>11034</v>
      </c>
      <c r="CE137" s="24" t="str">
        <f>IFERROR(VLOOKUP(CA137,시험요청!EV:EZ,5,FALSE),"")</f>
        <v/>
      </c>
    </row>
    <row r="138" spans="1:83" ht="30" customHeight="1">
      <c r="A138" s="372">
        <v>11</v>
      </c>
      <c r="B138" s="718">
        <v>11</v>
      </c>
      <c r="C138" s="718" t="s">
        <v>43</v>
      </c>
      <c r="D138" s="718" t="s">
        <v>4139</v>
      </c>
      <c r="E138" s="718" t="s">
        <v>52</v>
      </c>
      <c r="F138" s="718" t="s">
        <v>45</v>
      </c>
      <c r="G138" s="718">
        <v>2026010885</v>
      </c>
      <c r="H138" s="720" t="s">
        <v>680</v>
      </c>
      <c r="I138" s="719" t="s">
        <v>6267</v>
      </c>
      <c r="J138" s="719" t="s">
        <v>5229</v>
      </c>
      <c r="K138" s="719" t="s">
        <v>5122</v>
      </c>
      <c r="L138" s="719">
        <v>4</v>
      </c>
      <c r="M138" s="719" t="s">
        <v>32</v>
      </c>
      <c r="N138" s="719" t="s">
        <v>33</v>
      </c>
      <c r="O138" s="719" t="s">
        <v>57</v>
      </c>
      <c r="P138" s="719" t="s">
        <v>48</v>
      </c>
      <c r="Q138" s="719">
        <v>0</v>
      </c>
      <c r="R138" s="719">
        <v>14</v>
      </c>
      <c r="S138" s="736" t="s">
        <v>6245</v>
      </c>
      <c r="T138" s="725" t="s">
        <v>971</v>
      </c>
      <c r="U138" s="718" t="s">
        <v>49</v>
      </c>
      <c r="V138" s="718" t="s">
        <v>1515</v>
      </c>
      <c r="W138" s="718" t="s">
        <v>60</v>
      </c>
      <c r="X138" s="718" t="s">
        <v>37</v>
      </c>
      <c r="Y138" s="718" t="s">
        <v>61</v>
      </c>
      <c r="Z138" s="719" t="s">
        <v>5233</v>
      </c>
      <c r="AA138" s="721" t="s">
        <v>42</v>
      </c>
      <c r="AB138" s="718" t="s">
        <v>790</v>
      </c>
      <c r="AC138" s="718" t="s">
        <v>40</v>
      </c>
      <c r="AD138" s="718" t="s">
        <v>41</v>
      </c>
      <c r="AE138" s="719" t="s">
        <v>5234</v>
      </c>
      <c r="AF138" s="721" t="s">
        <v>42</v>
      </c>
      <c r="AG138" s="719" t="s">
        <v>171</v>
      </c>
      <c r="AH138" s="719" t="s">
        <v>5230</v>
      </c>
      <c r="AI138" s="719" t="s">
        <v>5231</v>
      </c>
      <c r="AJ138" s="719" t="s">
        <v>1121</v>
      </c>
      <c r="AK138" s="719" t="s">
        <v>797</v>
      </c>
      <c r="AL138" s="719" t="s">
        <v>1122</v>
      </c>
      <c r="AM138" s="719" t="s">
        <v>3302</v>
      </c>
      <c r="AN138" s="719" t="s">
        <v>92</v>
      </c>
      <c r="AO138" s="719" t="s">
        <v>191</v>
      </c>
      <c r="AP138" s="719" t="s">
        <v>105</v>
      </c>
      <c r="AQ138" s="719" t="s">
        <v>1124</v>
      </c>
      <c r="AR138" s="719" t="s">
        <v>92</v>
      </c>
      <c r="AS138" s="719" t="s">
        <v>668</v>
      </c>
      <c r="AT138" s="719" t="s">
        <v>105</v>
      </c>
      <c r="AU138" s="719" t="s">
        <v>1653</v>
      </c>
      <c r="AV138" s="719" t="s">
        <v>86</v>
      </c>
      <c r="AW138" s="719" t="s">
        <v>178</v>
      </c>
      <c r="AX138" s="719" t="s">
        <v>106</v>
      </c>
      <c r="AY138" s="719" t="s">
        <v>1654</v>
      </c>
      <c r="AZ138" s="719" t="s">
        <v>86</v>
      </c>
      <c r="BA138" s="719" t="s">
        <v>1028</v>
      </c>
      <c r="BB138" s="719" t="s">
        <v>106</v>
      </c>
      <c r="BC138" s="719" t="s">
        <v>88</v>
      </c>
      <c r="BD138" s="719" t="s">
        <v>57</v>
      </c>
      <c r="BE138" s="719" t="s">
        <v>57</v>
      </c>
      <c r="BF138" s="719" t="s">
        <v>57</v>
      </c>
      <c r="BG138" s="719" t="s">
        <v>57</v>
      </c>
      <c r="BH138" s="719" t="s">
        <v>57</v>
      </c>
      <c r="BI138" s="719" t="s">
        <v>57</v>
      </c>
      <c r="BJ138" s="719" t="s">
        <v>164</v>
      </c>
      <c r="BK138" s="719" t="s">
        <v>57</v>
      </c>
      <c r="BL138" s="719" t="s">
        <v>5691</v>
      </c>
      <c r="BM138" s="719"/>
      <c r="BN138" s="719" t="s">
        <v>205</v>
      </c>
      <c r="BO138" s="721" t="s">
        <v>6268</v>
      </c>
      <c r="BP138" s="719" t="s">
        <v>187</v>
      </c>
      <c r="BQ138" s="718" t="s">
        <v>5235</v>
      </c>
      <c r="BR138" s="718" t="s">
        <v>95</v>
      </c>
      <c r="BS138" s="718"/>
      <c r="BT138" s="719" t="s">
        <v>3342</v>
      </c>
      <c r="BU138" s="719" t="s">
        <v>2337</v>
      </c>
      <c r="BV138" s="719" t="s">
        <v>765</v>
      </c>
      <c r="BW138" s="719" t="s">
        <v>188</v>
      </c>
      <c r="BX138" s="718"/>
      <c r="BY138" s="718" t="s">
        <v>1136</v>
      </c>
      <c r="BZ138" s="720" t="s">
        <v>83</v>
      </c>
      <c r="CA138" s="26" t="str">
        <f t="shared" si="30"/>
        <v>11&amp;2026010885</v>
      </c>
      <c r="CB138" s="29" t="str">
        <f t="shared" si="31"/>
        <v>20</v>
      </c>
      <c r="CC138" s="29" t="s">
        <v>11034</v>
      </c>
      <c r="CE138" s="24">
        <f>IFERROR(VLOOKUP(CA138,시험요청!EV:EZ,5,FALSE),"")</f>
        <v>0</v>
      </c>
    </row>
    <row r="139" spans="1:83" ht="30" customHeight="1">
      <c r="A139" s="372">
        <v>11</v>
      </c>
      <c r="B139" s="718">
        <v>11</v>
      </c>
      <c r="C139" s="718" t="s">
        <v>43</v>
      </c>
      <c r="D139" s="718" t="s">
        <v>2062</v>
      </c>
      <c r="E139" s="718" t="s">
        <v>30</v>
      </c>
      <c r="F139" s="718" t="s">
        <v>45</v>
      </c>
      <c r="G139" s="718">
        <v>2026020304</v>
      </c>
      <c r="H139" s="720" t="s">
        <v>1506</v>
      </c>
      <c r="I139" s="719" t="s">
        <v>6269</v>
      </c>
      <c r="J139" s="719" t="s">
        <v>4852</v>
      </c>
      <c r="K139" s="719" t="s">
        <v>3277</v>
      </c>
      <c r="L139" s="719">
        <v>4</v>
      </c>
      <c r="M139" s="719" t="s">
        <v>32</v>
      </c>
      <c r="N139" s="719" t="s">
        <v>33</v>
      </c>
      <c r="O139" s="719" t="s">
        <v>57</v>
      </c>
      <c r="P139" s="719" t="s">
        <v>34</v>
      </c>
      <c r="Q139" s="719">
        <v>0</v>
      </c>
      <c r="R139" s="719">
        <v>12</v>
      </c>
      <c r="S139" s="733" t="s">
        <v>6248</v>
      </c>
      <c r="T139" s="725" t="s">
        <v>1514</v>
      </c>
      <c r="U139" s="718" t="s">
        <v>49</v>
      </c>
      <c r="V139" s="718" t="s">
        <v>3564</v>
      </c>
      <c r="W139" s="718" t="s">
        <v>60</v>
      </c>
      <c r="X139" s="718" t="s">
        <v>37</v>
      </c>
      <c r="Y139" s="718" t="s">
        <v>61</v>
      </c>
      <c r="Z139" s="719" t="s">
        <v>5526</v>
      </c>
      <c r="AA139" s="719" t="s">
        <v>39</v>
      </c>
      <c r="AB139" s="718" t="s">
        <v>837</v>
      </c>
      <c r="AC139" s="718" t="s">
        <v>40</v>
      </c>
      <c r="AD139" s="718" t="s">
        <v>41</v>
      </c>
      <c r="AE139" s="719" t="s">
        <v>4856</v>
      </c>
      <c r="AF139" s="719" t="s">
        <v>51</v>
      </c>
      <c r="AG139" s="719" t="s">
        <v>109</v>
      </c>
      <c r="AH139" s="719" t="s">
        <v>4853</v>
      </c>
      <c r="AI139" s="719" t="s">
        <v>1845</v>
      </c>
      <c r="AJ139" s="719" t="s">
        <v>840</v>
      </c>
      <c r="AK139" s="719" t="s">
        <v>117</v>
      </c>
      <c r="AL139" s="719" t="s">
        <v>841</v>
      </c>
      <c r="AM139" s="719" t="s">
        <v>4857</v>
      </c>
      <c r="AN139" s="720" t="s">
        <v>843</v>
      </c>
      <c r="AO139" s="719" t="s">
        <v>1035</v>
      </c>
      <c r="AP139" s="719" t="s">
        <v>105</v>
      </c>
      <c r="AQ139" s="719" t="s">
        <v>57</v>
      </c>
      <c r="AR139" s="719" t="s">
        <v>57</v>
      </c>
      <c r="AS139" s="719" t="s">
        <v>57</v>
      </c>
      <c r="AT139" s="719" t="s">
        <v>57</v>
      </c>
      <c r="AU139" s="719" t="s">
        <v>4858</v>
      </c>
      <c r="AV139" s="719" t="s">
        <v>79</v>
      </c>
      <c r="AW139" s="719" t="s">
        <v>715</v>
      </c>
      <c r="AX139" s="719" t="s">
        <v>106</v>
      </c>
      <c r="AY139" s="719" t="s">
        <v>4859</v>
      </c>
      <c r="AZ139" s="719" t="s">
        <v>79</v>
      </c>
      <c r="BA139" s="719" t="s">
        <v>118</v>
      </c>
      <c r="BB139" s="719" t="s">
        <v>106</v>
      </c>
      <c r="BC139" s="719" t="s">
        <v>88</v>
      </c>
      <c r="BD139" s="719" t="s">
        <v>57</v>
      </c>
      <c r="BE139" s="719" t="s">
        <v>57</v>
      </c>
      <c r="BF139" s="719" t="s">
        <v>57</v>
      </c>
      <c r="BG139" s="719" t="s">
        <v>57</v>
      </c>
      <c r="BH139" s="719" t="s">
        <v>57</v>
      </c>
      <c r="BI139" s="719" t="s">
        <v>57</v>
      </c>
      <c r="BJ139" s="719" t="s">
        <v>164</v>
      </c>
      <c r="BK139" s="719" t="s">
        <v>57</v>
      </c>
      <c r="BL139" s="719" t="s">
        <v>969</v>
      </c>
      <c r="BM139" s="719"/>
      <c r="BN139" s="719" t="s">
        <v>1461</v>
      </c>
      <c r="BO139" s="721" t="s">
        <v>6270</v>
      </c>
      <c r="BP139" s="719" t="s">
        <v>1496</v>
      </c>
      <c r="BQ139" s="718" t="s">
        <v>1832</v>
      </c>
      <c r="BR139" s="718" t="s">
        <v>95</v>
      </c>
      <c r="BS139" s="718"/>
      <c r="BT139" s="719" t="s">
        <v>4860</v>
      </c>
      <c r="BU139" s="719" t="s">
        <v>1486</v>
      </c>
      <c r="BV139" s="719" t="s">
        <v>847</v>
      </c>
      <c r="BW139" s="719" t="s">
        <v>1487</v>
      </c>
      <c r="BX139" s="718"/>
      <c r="BY139" s="718" t="s">
        <v>1136</v>
      </c>
      <c r="BZ139" s="720" t="s">
        <v>83</v>
      </c>
      <c r="CA139" s="26" t="str">
        <f t="shared" si="30"/>
        <v>11&amp;2026020304</v>
      </c>
      <c r="CB139" s="29" t="str">
        <f t="shared" si="31"/>
        <v>17</v>
      </c>
      <c r="CC139" s="29" t="s">
        <v>11034</v>
      </c>
      <c r="CE139" s="24">
        <f>IFERROR(VLOOKUP(CA139,시험요청!EV:EZ,5,FALSE),"")</f>
        <v>0</v>
      </c>
    </row>
    <row r="140" spans="1:83" ht="30" customHeight="1">
      <c r="A140" s="372">
        <v>11</v>
      </c>
      <c r="B140" s="810">
        <v>10</v>
      </c>
      <c r="C140" s="810" t="s">
        <v>43</v>
      </c>
      <c r="D140" s="810" t="s">
        <v>3561</v>
      </c>
      <c r="E140" s="810" t="s">
        <v>1498</v>
      </c>
      <c r="F140" s="810" t="s">
        <v>45</v>
      </c>
      <c r="G140" s="810">
        <v>2026020689</v>
      </c>
      <c r="H140" s="813" t="s">
        <v>680</v>
      </c>
      <c r="I140" s="811" t="s">
        <v>5717</v>
      </c>
      <c r="J140" s="811" t="s">
        <v>5246</v>
      </c>
      <c r="K140" s="811" t="s">
        <v>3277</v>
      </c>
      <c r="L140" s="811">
        <v>4</v>
      </c>
      <c r="M140" s="811" t="s">
        <v>32</v>
      </c>
      <c r="N140" s="811" t="s">
        <v>33</v>
      </c>
      <c r="O140" s="811" t="s">
        <v>57</v>
      </c>
      <c r="P140" s="811" t="s">
        <v>34</v>
      </c>
      <c r="Q140" s="811">
        <v>0</v>
      </c>
      <c r="R140" s="811">
        <v>24</v>
      </c>
      <c r="S140" s="815" t="s">
        <v>6250</v>
      </c>
      <c r="T140" s="816" t="s">
        <v>5718</v>
      </c>
      <c r="U140" s="810" t="s">
        <v>49</v>
      </c>
      <c r="V140" s="810" t="s">
        <v>3564</v>
      </c>
      <c r="W140" s="810" t="s">
        <v>60</v>
      </c>
      <c r="X140" s="810" t="s">
        <v>37</v>
      </c>
      <c r="Y140" s="810" t="s">
        <v>61</v>
      </c>
      <c r="Z140" s="811" t="s">
        <v>5526</v>
      </c>
      <c r="AA140" s="811" t="s">
        <v>39</v>
      </c>
      <c r="AB140" s="810" t="s">
        <v>837</v>
      </c>
      <c r="AC140" s="810" t="s">
        <v>40</v>
      </c>
      <c r="AD140" s="810" t="s">
        <v>41</v>
      </c>
      <c r="AE140" s="811" t="s">
        <v>5249</v>
      </c>
      <c r="AF140" s="812" t="s">
        <v>42</v>
      </c>
      <c r="AG140" s="811" t="s">
        <v>659</v>
      </c>
      <c r="AH140" s="811" t="s">
        <v>5247</v>
      </c>
      <c r="AI140" s="811" t="s">
        <v>1115</v>
      </c>
      <c r="AJ140" s="811" t="s">
        <v>1824</v>
      </c>
      <c r="AK140" s="811" t="s">
        <v>661</v>
      </c>
      <c r="AL140" s="811" t="s">
        <v>1825</v>
      </c>
      <c r="AM140" s="811" t="s">
        <v>712</v>
      </c>
      <c r="AN140" s="811" t="s">
        <v>78</v>
      </c>
      <c r="AO140" s="811" t="s">
        <v>713</v>
      </c>
      <c r="AP140" s="811" t="s">
        <v>105</v>
      </c>
      <c r="AQ140" s="811" t="s">
        <v>57</v>
      </c>
      <c r="AR140" s="811" t="s">
        <v>57</v>
      </c>
      <c r="AS140" s="811" t="s">
        <v>57</v>
      </c>
      <c r="AT140" s="811" t="s">
        <v>57</v>
      </c>
      <c r="AU140" s="811" t="s">
        <v>5250</v>
      </c>
      <c r="AV140" s="811" t="s">
        <v>621</v>
      </c>
      <c r="AW140" s="811" t="s">
        <v>622</v>
      </c>
      <c r="AX140" s="811" t="s">
        <v>106</v>
      </c>
      <c r="AY140" s="811" t="s">
        <v>5251</v>
      </c>
      <c r="AZ140" s="811" t="s">
        <v>621</v>
      </c>
      <c r="BA140" s="811" t="s">
        <v>624</v>
      </c>
      <c r="BB140" s="811" t="s">
        <v>106</v>
      </c>
      <c r="BC140" s="811" t="s">
        <v>88</v>
      </c>
      <c r="BD140" s="811" t="s">
        <v>57</v>
      </c>
      <c r="BE140" s="811" t="s">
        <v>57</v>
      </c>
      <c r="BF140" s="811" t="s">
        <v>57</v>
      </c>
      <c r="BG140" s="811" t="s">
        <v>57</v>
      </c>
      <c r="BH140" s="811" t="s">
        <v>57</v>
      </c>
      <c r="BI140" s="811" t="s">
        <v>57</v>
      </c>
      <c r="BJ140" s="811" t="s">
        <v>164</v>
      </c>
      <c r="BK140" s="811" t="s">
        <v>57</v>
      </c>
      <c r="BL140" s="811" t="s">
        <v>5691</v>
      </c>
      <c r="BM140" s="811"/>
      <c r="BN140" s="811" t="s">
        <v>1461</v>
      </c>
      <c r="BO140" s="811" t="s">
        <v>5719</v>
      </c>
      <c r="BP140" s="811" t="s">
        <v>2717</v>
      </c>
      <c r="BQ140" s="810" t="s">
        <v>5252</v>
      </c>
      <c r="BR140" s="810" t="s">
        <v>95</v>
      </c>
      <c r="BS140" s="810"/>
      <c r="BT140" s="811" t="s">
        <v>1485</v>
      </c>
      <c r="BU140" s="811" t="s">
        <v>1486</v>
      </c>
      <c r="BV140" s="811" t="s">
        <v>765</v>
      </c>
      <c r="BW140" s="811" t="s">
        <v>1487</v>
      </c>
      <c r="BX140" s="810"/>
      <c r="BY140" s="810" t="s">
        <v>1136</v>
      </c>
      <c r="BZ140" s="813" t="s">
        <v>83</v>
      </c>
      <c r="CA140" s="26" t="str">
        <f t="shared" si="30"/>
        <v>11&amp;2026020689</v>
      </c>
      <c r="CB140" s="29" t="str">
        <f t="shared" si="31"/>
        <v>17</v>
      </c>
      <c r="CC140" s="29" t="s">
        <v>6969</v>
      </c>
      <c r="CE140" s="24">
        <f>IFERROR(VLOOKUP(CA140,시험요청!EV:EZ,5,FALSE),"")</f>
        <v>0</v>
      </c>
    </row>
    <row r="141" spans="1:83" ht="30" customHeight="1">
      <c r="A141" s="372">
        <v>11</v>
      </c>
      <c r="B141" s="1475">
        <v>11</v>
      </c>
      <c r="C141" s="1475" t="s">
        <v>29</v>
      </c>
      <c r="D141" s="1475" t="s">
        <v>3575</v>
      </c>
      <c r="E141" s="1493" t="s">
        <v>30</v>
      </c>
      <c r="F141" s="1475" t="s">
        <v>45</v>
      </c>
      <c r="G141" s="1475">
        <v>2026023146</v>
      </c>
      <c r="H141" s="1490" t="s">
        <v>629</v>
      </c>
      <c r="I141" s="1489" t="s">
        <v>6271</v>
      </c>
      <c r="J141" s="1489" t="s">
        <v>6272</v>
      </c>
      <c r="K141" s="1489" t="s">
        <v>59</v>
      </c>
      <c r="L141" s="1489">
        <v>4</v>
      </c>
      <c r="M141" s="1489" t="s">
        <v>32</v>
      </c>
      <c r="N141" s="1489" t="s">
        <v>33</v>
      </c>
      <c r="O141" s="1489" t="s">
        <v>57</v>
      </c>
      <c r="P141" s="1489" t="s">
        <v>48</v>
      </c>
      <c r="Q141" s="719">
        <v>1</v>
      </c>
      <c r="R141" s="719">
        <v>26</v>
      </c>
      <c r="S141" s="1505" t="s">
        <v>6250</v>
      </c>
      <c r="T141" s="1492" t="s">
        <v>971</v>
      </c>
      <c r="U141" s="1475" t="s">
        <v>5210</v>
      </c>
      <c r="V141" s="1475" t="s">
        <v>2599</v>
      </c>
      <c r="W141" s="1475" t="s">
        <v>60</v>
      </c>
      <c r="X141" s="1475" t="s">
        <v>37</v>
      </c>
      <c r="Y141" s="1475" t="s">
        <v>61</v>
      </c>
      <c r="Z141" s="1489" t="s">
        <v>6273</v>
      </c>
      <c r="AA141" s="1489" t="s">
        <v>752</v>
      </c>
      <c r="AB141" s="718" t="s">
        <v>905</v>
      </c>
      <c r="AC141" s="1475" t="s">
        <v>40</v>
      </c>
      <c r="AD141" s="1475" t="s">
        <v>41</v>
      </c>
      <c r="AE141" s="1489" t="s">
        <v>6274</v>
      </c>
      <c r="AF141" s="1489" t="s">
        <v>51</v>
      </c>
      <c r="AG141" s="719" t="s">
        <v>663</v>
      </c>
      <c r="AH141" s="719" t="s">
        <v>998</v>
      </c>
      <c r="AI141" s="719" t="s">
        <v>5539</v>
      </c>
      <c r="AJ141" s="719" t="s">
        <v>6275</v>
      </c>
      <c r="AK141" s="719" t="s">
        <v>112</v>
      </c>
      <c r="AL141" s="719" t="s">
        <v>116</v>
      </c>
      <c r="AM141" s="719" t="s">
        <v>6276</v>
      </c>
      <c r="AN141" s="719" t="s">
        <v>99</v>
      </c>
      <c r="AO141" s="719" t="s">
        <v>2467</v>
      </c>
      <c r="AP141" s="719" t="s">
        <v>105</v>
      </c>
      <c r="AQ141" s="719" t="s">
        <v>57</v>
      </c>
      <c r="AR141" s="719" t="s">
        <v>57</v>
      </c>
      <c r="AS141" s="719" t="s">
        <v>57</v>
      </c>
      <c r="AT141" s="719" t="s">
        <v>57</v>
      </c>
      <c r="AU141" s="719" t="s">
        <v>3341</v>
      </c>
      <c r="AV141" s="719" t="s">
        <v>86</v>
      </c>
      <c r="AW141" s="719" t="s">
        <v>178</v>
      </c>
      <c r="AX141" s="719" t="s">
        <v>106</v>
      </c>
      <c r="AY141" s="719" t="s">
        <v>1654</v>
      </c>
      <c r="AZ141" s="719" t="s">
        <v>86</v>
      </c>
      <c r="BA141" s="719" t="s">
        <v>1028</v>
      </c>
      <c r="BB141" s="719" t="s">
        <v>106</v>
      </c>
      <c r="BC141" s="720" t="s">
        <v>122</v>
      </c>
      <c r="BD141" s="719" t="s">
        <v>123</v>
      </c>
      <c r="BE141" s="719" t="s">
        <v>57</v>
      </c>
      <c r="BF141" s="719" t="s">
        <v>57</v>
      </c>
      <c r="BG141" s="719" t="s">
        <v>57</v>
      </c>
      <c r="BH141" s="719" t="s">
        <v>57</v>
      </c>
      <c r="BI141" s="719" t="s">
        <v>57</v>
      </c>
      <c r="BJ141" s="719" t="s">
        <v>900</v>
      </c>
      <c r="BK141" s="719" t="s">
        <v>57</v>
      </c>
      <c r="BL141" s="719" t="s">
        <v>5691</v>
      </c>
      <c r="BM141" s="719"/>
      <c r="BN141" s="719" t="s">
        <v>205</v>
      </c>
      <c r="BO141" s="1489" t="s">
        <v>6277</v>
      </c>
      <c r="BP141" s="1489" t="s">
        <v>187</v>
      </c>
      <c r="BQ141" s="1475" t="s">
        <v>6278</v>
      </c>
      <c r="BR141" s="1475" t="s">
        <v>95</v>
      </c>
      <c r="BS141" s="1475"/>
      <c r="BT141" s="719" t="s">
        <v>4575</v>
      </c>
      <c r="BU141" s="719" t="s">
        <v>2444</v>
      </c>
      <c r="BV141" s="719" t="s">
        <v>802</v>
      </c>
      <c r="BW141" s="719" t="s">
        <v>184</v>
      </c>
      <c r="BX141" s="1513" t="s">
        <v>6279</v>
      </c>
      <c r="BY141" s="718" t="s">
        <v>107</v>
      </c>
      <c r="BZ141" s="1490" t="s">
        <v>2550</v>
      </c>
      <c r="CA141" s="26" t="str">
        <f t="shared" si="30"/>
        <v>11&amp;2026023146</v>
      </c>
      <c r="CB141" s="29" t="str">
        <f t="shared" si="31"/>
        <v>20</v>
      </c>
      <c r="CC141" s="29" t="s">
        <v>11034</v>
      </c>
      <c r="CE141" s="24">
        <f>IFERROR(VLOOKUP(CA141,시험요청!EV:EZ,5,FALSE),"")</f>
        <v>0</v>
      </c>
    </row>
    <row r="142" spans="1:83" ht="30" customHeight="1">
      <c r="A142" s="372">
        <v>11</v>
      </c>
      <c r="B142" s="1472"/>
      <c r="C142" s="1472"/>
      <c r="D142" s="1472"/>
      <c r="E142" s="1472"/>
      <c r="F142" s="1472"/>
      <c r="G142" s="1472"/>
      <c r="H142" s="1472"/>
      <c r="I142" s="1472"/>
      <c r="J142" s="1483"/>
      <c r="K142" s="1472"/>
      <c r="L142" s="1472"/>
      <c r="M142" s="1472"/>
      <c r="N142" s="1472"/>
      <c r="O142" s="1472"/>
      <c r="P142" s="1472"/>
      <c r="Q142" s="719">
        <v>2</v>
      </c>
      <c r="R142" s="719">
        <v>26</v>
      </c>
      <c r="S142" s="1507"/>
      <c r="T142" s="1472"/>
      <c r="U142" s="1472"/>
      <c r="V142" s="1477"/>
      <c r="W142" s="1477"/>
      <c r="X142" s="1477"/>
      <c r="Y142" s="1477"/>
      <c r="Z142" s="1479"/>
      <c r="AA142" s="1477"/>
      <c r="AB142" s="718" t="s">
        <v>905</v>
      </c>
      <c r="AC142" s="1477"/>
      <c r="AD142" s="1477"/>
      <c r="AE142" s="1479"/>
      <c r="AF142" s="1477"/>
      <c r="AG142" s="719" t="s">
        <v>663</v>
      </c>
      <c r="AH142" s="719" t="s">
        <v>998</v>
      </c>
      <c r="AI142" s="719" t="s">
        <v>5539</v>
      </c>
      <c r="AJ142" s="719" t="s">
        <v>6275</v>
      </c>
      <c r="AK142" s="719" t="s">
        <v>112</v>
      </c>
      <c r="AL142" s="719" t="s">
        <v>116</v>
      </c>
      <c r="AM142" s="719" t="s">
        <v>6276</v>
      </c>
      <c r="AN142" s="719" t="s">
        <v>99</v>
      </c>
      <c r="AO142" s="719" t="s">
        <v>2467</v>
      </c>
      <c r="AP142" s="719" t="s">
        <v>105</v>
      </c>
      <c r="AQ142" s="719" t="s">
        <v>57</v>
      </c>
      <c r="AR142" s="719" t="s">
        <v>57</v>
      </c>
      <c r="AS142" s="719" t="s">
        <v>57</v>
      </c>
      <c r="AT142" s="719" t="s">
        <v>57</v>
      </c>
      <c r="AU142" s="719" t="s">
        <v>3341</v>
      </c>
      <c r="AV142" s="719" t="s">
        <v>86</v>
      </c>
      <c r="AW142" s="719" t="s">
        <v>178</v>
      </c>
      <c r="AX142" s="719" t="s">
        <v>106</v>
      </c>
      <c r="AY142" s="719" t="s">
        <v>1654</v>
      </c>
      <c r="AZ142" s="719" t="s">
        <v>86</v>
      </c>
      <c r="BA142" s="719" t="s">
        <v>1028</v>
      </c>
      <c r="BB142" s="719" t="s">
        <v>106</v>
      </c>
      <c r="BC142" s="720" t="s">
        <v>122</v>
      </c>
      <c r="BD142" s="719" t="s">
        <v>123</v>
      </c>
      <c r="BE142" s="719" t="s">
        <v>57</v>
      </c>
      <c r="BF142" s="719" t="s">
        <v>57</v>
      </c>
      <c r="BG142" s="719" t="s">
        <v>57</v>
      </c>
      <c r="BH142" s="719" t="s">
        <v>57</v>
      </c>
      <c r="BI142" s="719" t="s">
        <v>57</v>
      </c>
      <c r="BJ142" s="719" t="s">
        <v>900</v>
      </c>
      <c r="BK142" s="719" t="s">
        <v>57</v>
      </c>
      <c r="BL142" s="719" t="s">
        <v>5691</v>
      </c>
      <c r="BM142" s="719"/>
      <c r="BN142" s="719" t="s">
        <v>205</v>
      </c>
      <c r="BO142" s="1472"/>
      <c r="BP142" s="1472"/>
      <c r="BQ142" s="1472"/>
      <c r="BR142" s="1472"/>
      <c r="BS142" s="1472"/>
      <c r="BT142" s="719" t="s">
        <v>6280</v>
      </c>
      <c r="BU142" s="719" t="s">
        <v>6281</v>
      </c>
      <c r="BV142" s="719" t="s">
        <v>802</v>
      </c>
      <c r="BW142" s="719" t="s">
        <v>184</v>
      </c>
      <c r="BX142" s="1515"/>
      <c r="BY142" s="718" t="s">
        <v>107</v>
      </c>
      <c r="BZ142" s="1472"/>
      <c r="CA142" s="26" t="str">
        <f t="shared" si="30"/>
        <v>11&amp;</v>
      </c>
      <c r="CB142" s="29" t="str">
        <f t="shared" si="31"/>
        <v/>
      </c>
      <c r="CC142" s="29" t="s">
        <v>11034</v>
      </c>
      <c r="CE142" s="24" t="str">
        <f>IFERROR(VLOOKUP(CA142,시험요청!EV:EZ,5,FALSE),"")</f>
        <v/>
      </c>
    </row>
    <row r="143" spans="1:83" ht="30" customHeight="1">
      <c r="A143" s="372">
        <v>11</v>
      </c>
      <c r="B143" s="718">
        <v>11</v>
      </c>
      <c r="C143" s="718" t="s">
        <v>43</v>
      </c>
      <c r="D143" s="718" t="s">
        <v>4139</v>
      </c>
      <c r="E143" s="718" t="s">
        <v>1498</v>
      </c>
      <c r="F143" s="718" t="s">
        <v>45</v>
      </c>
      <c r="G143" s="718">
        <v>2026020675</v>
      </c>
      <c r="H143" s="720" t="s">
        <v>1506</v>
      </c>
      <c r="I143" s="719" t="s">
        <v>6282</v>
      </c>
      <c r="J143" s="719" t="s">
        <v>5154</v>
      </c>
      <c r="K143" s="719" t="s">
        <v>3277</v>
      </c>
      <c r="L143" s="719">
        <v>4</v>
      </c>
      <c r="M143" s="719" t="s">
        <v>32</v>
      </c>
      <c r="N143" s="719" t="s">
        <v>33</v>
      </c>
      <c r="O143" s="719" t="s">
        <v>57</v>
      </c>
      <c r="P143" s="719" t="s">
        <v>34</v>
      </c>
      <c r="Q143" s="719">
        <v>0</v>
      </c>
      <c r="R143" s="719">
        <v>16</v>
      </c>
      <c r="S143" s="504" t="s">
        <v>6330</v>
      </c>
      <c r="T143" s="725" t="s">
        <v>955</v>
      </c>
      <c r="U143" s="718" t="s">
        <v>49</v>
      </c>
      <c r="V143" s="718" t="s">
        <v>3564</v>
      </c>
      <c r="W143" s="718" t="s">
        <v>60</v>
      </c>
      <c r="X143" s="718" t="s">
        <v>37</v>
      </c>
      <c r="Y143" s="718" t="s">
        <v>61</v>
      </c>
      <c r="Z143" s="719" t="s">
        <v>5156</v>
      </c>
      <c r="AA143" s="719" t="s">
        <v>39</v>
      </c>
      <c r="AB143" s="718" t="s">
        <v>2463</v>
      </c>
      <c r="AC143" s="718" t="s">
        <v>40</v>
      </c>
      <c r="AD143" s="718" t="s">
        <v>41</v>
      </c>
      <c r="AE143" s="719" t="s">
        <v>5157</v>
      </c>
      <c r="AF143" s="719" t="s">
        <v>1061</v>
      </c>
      <c r="AG143" s="719" t="s">
        <v>114</v>
      </c>
      <c r="AH143" s="719" t="s">
        <v>990</v>
      </c>
      <c r="AI143" s="719" t="s">
        <v>2480</v>
      </c>
      <c r="AJ143" s="719" t="s">
        <v>1622</v>
      </c>
      <c r="AK143" s="719" t="s">
        <v>668</v>
      </c>
      <c r="AL143" s="719" t="s">
        <v>1623</v>
      </c>
      <c r="AM143" s="719" t="s">
        <v>5158</v>
      </c>
      <c r="AN143" s="720" t="s">
        <v>843</v>
      </c>
      <c r="AO143" s="719" t="s">
        <v>176</v>
      </c>
      <c r="AP143" s="719" t="s">
        <v>105</v>
      </c>
      <c r="AQ143" s="719" t="s">
        <v>57</v>
      </c>
      <c r="AR143" s="719" t="s">
        <v>57</v>
      </c>
      <c r="AS143" s="719" t="s">
        <v>57</v>
      </c>
      <c r="AT143" s="719" t="s">
        <v>57</v>
      </c>
      <c r="AU143" s="719" t="s">
        <v>5159</v>
      </c>
      <c r="AV143" s="719" t="s">
        <v>79</v>
      </c>
      <c r="AW143" s="719" t="s">
        <v>801</v>
      </c>
      <c r="AX143" s="719" t="s">
        <v>106</v>
      </c>
      <c r="AY143" s="719" t="s">
        <v>2442</v>
      </c>
      <c r="AZ143" s="719" t="s">
        <v>79</v>
      </c>
      <c r="BA143" s="719" t="s">
        <v>1038</v>
      </c>
      <c r="BB143" s="719" t="s">
        <v>106</v>
      </c>
      <c r="BC143" s="719" t="s">
        <v>88</v>
      </c>
      <c r="BD143" s="719" t="s">
        <v>57</v>
      </c>
      <c r="BE143" s="719" t="s">
        <v>57</v>
      </c>
      <c r="BF143" s="719" t="s">
        <v>57</v>
      </c>
      <c r="BG143" s="719" t="s">
        <v>57</v>
      </c>
      <c r="BH143" s="719" t="s">
        <v>57</v>
      </c>
      <c r="BI143" s="719" t="s">
        <v>57</v>
      </c>
      <c r="BJ143" s="719" t="s">
        <v>164</v>
      </c>
      <c r="BK143" s="719" t="s">
        <v>57</v>
      </c>
      <c r="BL143" s="719" t="s">
        <v>969</v>
      </c>
      <c r="BM143" s="719"/>
      <c r="BN143" s="719" t="s">
        <v>2049</v>
      </c>
      <c r="BO143" s="721" t="s">
        <v>5328</v>
      </c>
      <c r="BP143" s="719" t="s">
        <v>2764</v>
      </c>
      <c r="BQ143" s="718" t="s">
        <v>1655</v>
      </c>
      <c r="BR143" s="718" t="s">
        <v>95</v>
      </c>
      <c r="BS143" s="718"/>
      <c r="BT143" s="719" t="s">
        <v>5160</v>
      </c>
      <c r="BU143" s="719" t="s">
        <v>626</v>
      </c>
      <c r="BV143" s="719" t="s">
        <v>847</v>
      </c>
      <c r="BW143" s="719" t="s">
        <v>628</v>
      </c>
      <c r="BX143" s="718"/>
      <c r="BY143" s="718" t="s">
        <v>1136</v>
      </c>
      <c r="BZ143" s="720" t="s">
        <v>83</v>
      </c>
      <c r="CA143" s="26" t="str">
        <f t="shared" si="30"/>
        <v>11&amp;2026020675</v>
      </c>
      <c r="CB143" s="29" t="str">
        <f t="shared" si="31"/>
        <v>18</v>
      </c>
      <c r="CC143" s="29" t="s">
        <v>11034</v>
      </c>
      <c r="CE143" s="24">
        <f>IFERROR(VLOOKUP(CA143,시험요청!EV:EZ,5,FALSE),"")</f>
        <v>0</v>
      </c>
    </row>
    <row r="144" spans="1:83" ht="30" customHeight="1">
      <c r="A144" s="372">
        <v>11</v>
      </c>
      <c r="B144" s="1476">
        <v>11</v>
      </c>
      <c r="C144" s="1582" t="s">
        <v>43</v>
      </c>
      <c r="D144" s="1582" t="s">
        <v>6284</v>
      </c>
      <c r="E144" s="1582" t="s">
        <v>52</v>
      </c>
      <c r="F144" s="1600" t="s">
        <v>31</v>
      </c>
      <c r="G144" s="1476">
        <v>2026011521</v>
      </c>
      <c r="H144" s="1574" t="s">
        <v>680</v>
      </c>
      <c r="I144" s="1604" t="s">
        <v>6285</v>
      </c>
      <c r="J144" s="1604" t="s">
        <v>6286</v>
      </c>
      <c r="K144" s="1604" t="s">
        <v>1736</v>
      </c>
      <c r="L144" s="1604">
        <v>4</v>
      </c>
      <c r="M144" s="1604" t="s">
        <v>32</v>
      </c>
      <c r="N144" s="1604" t="s">
        <v>33</v>
      </c>
      <c r="O144" s="1607" t="s">
        <v>5554</v>
      </c>
      <c r="P144" s="1604" t="s">
        <v>48</v>
      </c>
      <c r="Q144" s="734">
        <v>0</v>
      </c>
      <c r="R144" s="734">
        <v>5</v>
      </c>
      <c r="S144" s="1610" t="s">
        <v>6248</v>
      </c>
      <c r="T144" s="1613" t="s">
        <v>1716</v>
      </c>
      <c r="U144" s="1582" t="s">
        <v>1548</v>
      </c>
      <c r="V144" s="1476" t="s">
        <v>6287</v>
      </c>
      <c r="W144" s="1476" t="s">
        <v>50</v>
      </c>
      <c r="X144" s="1476" t="s">
        <v>57</v>
      </c>
      <c r="Y144" s="1476" t="s">
        <v>63</v>
      </c>
      <c r="Z144" s="1470" t="s">
        <v>6288</v>
      </c>
      <c r="AA144" s="1470" t="s">
        <v>657</v>
      </c>
      <c r="AB144" s="735" t="s">
        <v>1328</v>
      </c>
      <c r="AC144" s="1582" t="s">
        <v>924</v>
      </c>
      <c r="AD144" s="1582" t="s">
        <v>57</v>
      </c>
      <c r="AE144" s="1616" t="s">
        <v>6289</v>
      </c>
      <c r="AF144" s="1600" t="s">
        <v>42</v>
      </c>
      <c r="AG144" s="734" t="s">
        <v>204</v>
      </c>
      <c r="AH144" s="734" t="s">
        <v>110</v>
      </c>
      <c r="AI144" s="734" t="s">
        <v>6290</v>
      </c>
      <c r="AJ144" s="734" t="s">
        <v>57</v>
      </c>
      <c r="AK144" s="734" t="s">
        <v>57</v>
      </c>
      <c r="AL144" s="734" t="s">
        <v>57</v>
      </c>
      <c r="AM144" s="734" t="s">
        <v>6291</v>
      </c>
      <c r="AN144" s="734" t="s">
        <v>665</v>
      </c>
      <c r="AO144" s="734" t="s">
        <v>6292</v>
      </c>
      <c r="AP144" s="734" t="s">
        <v>666</v>
      </c>
      <c r="AQ144" s="734" t="s">
        <v>6293</v>
      </c>
      <c r="AR144" s="734" t="s">
        <v>665</v>
      </c>
      <c r="AS144" s="734" t="s">
        <v>1210</v>
      </c>
      <c r="AT144" s="734" t="s">
        <v>666</v>
      </c>
      <c r="AU144" s="734" t="s">
        <v>6294</v>
      </c>
      <c r="AV144" s="734" t="s">
        <v>621</v>
      </c>
      <c r="AW144" s="734" t="s">
        <v>1748</v>
      </c>
      <c r="AX144" s="734" t="s">
        <v>119</v>
      </c>
      <c r="AY144" s="734" t="s">
        <v>6295</v>
      </c>
      <c r="AZ144" s="734" t="s">
        <v>621</v>
      </c>
      <c r="BA144" s="734" t="s">
        <v>177</v>
      </c>
      <c r="BB144" s="734" t="s">
        <v>119</v>
      </c>
      <c r="BC144" s="738" t="s">
        <v>122</v>
      </c>
      <c r="BD144" s="734" t="s">
        <v>57</v>
      </c>
      <c r="BE144" s="734" t="s">
        <v>57</v>
      </c>
      <c r="BF144" s="734" t="s">
        <v>57</v>
      </c>
      <c r="BG144" s="734" t="s">
        <v>57</v>
      </c>
      <c r="BH144" s="734" t="s">
        <v>57</v>
      </c>
      <c r="BI144" s="734" t="s">
        <v>57</v>
      </c>
      <c r="BJ144" s="734" t="s">
        <v>164</v>
      </c>
      <c r="BK144" s="734" t="s">
        <v>331</v>
      </c>
      <c r="BL144" s="734" t="s">
        <v>5691</v>
      </c>
      <c r="BM144" s="734"/>
      <c r="BN144" s="734" t="s">
        <v>1433</v>
      </c>
      <c r="BO144" s="1542" t="s">
        <v>6296</v>
      </c>
      <c r="BP144" s="1604" t="s">
        <v>6297</v>
      </c>
      <c r="BQ144" s="1582" t="s">
        <v>6298</v>
      </c>
      <c r="BR144" s="1582" t="s">
        <v>947</v>
      </c>
      <c r="BS144" s="1582"/>
      <c r="BT144" s="1604" t="s">
        <v>6299</v>
      </c>
      <c r="BU144" s="1470" t="s">
        <v>3234</v>
      </c>
      <c r="BV144" s="1470" t="s">
        <v>678</v>
      </c>
      <c r="BW144" s="1470" t="s">
        <v>1255</v>
      </c>
      <c r="BX144" s="738" t="s">
        <v>2603</v>
      </c>
      <c r="BY144" s="735"/>
      <c r="BZ144" s="1574" t="s">
        <v>98</v>
      </c>
      <c r="CA144" s="26" t="str">
        <f t="shared" si="30"/>
        <v>11&amp;2026011521</v>
      </c>
      <c r="CB144" s="29" t="str">
        <f t="shared" si="31"/>
        <v>16</v>
      </c>
      <c r="CC144" s="29" t="s">
        <v>11034</v>
      </c>
      <c r="CE144" s="24">
        <f>IFERROR(VLOOKUP(CA144,시험요청!EV:EZ,5,FALSE),"")</f>
        <v>0</v>
      </c>
    </row>
    <row r="145" spans="1:83" ht="30" customHeight="1">
      <c r="A145" s="372">
        <v>11</v>
      </c>
      <c r="B145" s="1472"/>
      <c r="C145" s="1599"/>
      <c r="D145" s="1599"/>
      <c r="E145" s="1599"/>
      <c r="F145" s="1601"/>
      <c r="G145" s="1472"/>
      <c r="H145" s="1603"/>
      <c r="I145" s="1605"/>
      <c r="J145" s="1605"/>
      <c r="K145" s="1605"/>
      <c r="L145" s="1605"/>
      <c r="M145" s="1605"/>
      <c r="N145" s="1605"/>
      <c r="O145" s="1608"/>
      <c r="P145" s="1605"/>
      <c r="Q145" s="734">
        <v>1</v>
      </c>
      <c r="R145" s="734">
        <v>5</v>
      </c>
      <c r="S145" s="1611"/>
      <c r="T145" s="1614"/>
      <c r="U145" s="1599"/>
      <c r="V145" s="1477"/>
      <c r="W145" s="1477"/>
      <c r="X145" s="1477"/>
      <c r="Y145" s="1477"/>
      <c r="Z145" s="1479"/>
      <c r="AA145" s="1477"/>
      <c r="AB145" s="735" t="s">
        <v>1328</v>
      </c>
      <c r="AC145" s="1599"/>
      <c r="AD145" s="1599"/>
      <c r="AE145" s="1617"/>
      <c r="AF145" s="1601"/>
      <c r="AG145" s="734" t="s">
        <v>204</v>
      </c>
      <c r="AH145" s="734" t="s">
        <v>110</v>
      </c>
      <c r="AI145" s="734" t="s">
        <v>6290</v>
      </c>
      <c r="AJ145" s="734" t="s">
        <v>57</v>
      </c>
      <c r="AK145" s="734" t="s">
        <v>57</v>
      </c>
      <c r="AL145" s="734" t="s">
        <v>57</v>
      </c>
      <c r="AM145" s="734" t="s">
        <v>6291</v>
      </c>
      <c r="AN145" s="734" t="s">
        <v>665</v>
      </c>
      <c r="AO145" s="734" t="s">
        <v>6292</v>
      </c>
      <c r="AP145" s="734" t="s">
        <v>666</v>
      </c>
      <c r="AQ145" s="734" t="s">
        <v>6293</v>
      </c>
      <c r="AR145" s="734" t="s">
        <v>665</v>
      </c>
      <c r="AS145" s="734" t="s">
        <v>1210</v>
      </c>
      <c r="AT145" s="734" t="s">
        <v>666</v>
      </c>
      <c r="AU145" s="734" t="s">
        <v>6294</v>
      </c>
      <c r="AV145" s="734" t="s">
        <v>621</v>
      </c>
      <c r="AW145" s="734" t="s">
        <v>1748</v>
      </c>
      <c r="AX145" s="734" t="s">
        <v>119</v>
      </c>
      <c r="AY145" s="734" t="s">
        <v>6295</v>
      </c>
      <c r="AZ145" s="734" t="s">
        <v>621</v>
      </c>
      <c r="BA145" s="734" t="s">
        <v>177</v>
      </c>
      <c r="BB145" s="734" t="s">
        <v>119</v>
      </c>
      <c r="BC145" s="734" t="s">
        <v>682</v>
      </c>
      <c r="BD145" s="734" t="s">
        <v>57</v>
      </c>
      <c r="BE145" s="734" t="s">
        <v>57</v>
      </c>
      <c r="BF145" s="734" t="s">
        <v>57</v>
      </c>
      <c r="BG145" s="734" t="s">
        <v>57</v>
      </c>
      <c r="BH145" s="734" t="s">
        <v>57</v>
      </c>
      <c r="BI145" s="734" t="s">
        <v>57</v>
      </c>
      <c r="BJ145" s="734" t="s">
        <v>164</v>
      </c>
      <c r="BK145" s="734" t="s">
        <v>331</v>
      </c>
      <c r="BL145" s="734" t="s">
        <v>5691</v>
      </c>
      <c r="BM145" s="734"/>
      <c r="BN145" s="734" t="s">
        <v>1433</v>
      </c>
      <c r="BO145" s="1543"/>
      <c r="BP145" s="1605"/>
      <c r="BQ145" s="1599"/>
      <c r="BR145" s="1599"/>
      <c r="BS145" s="1599"/>
      <c r="BT145" s="1605"/>
      <c r="BU145" s="1472"/>
      <c r="BV145" s="1472"/>
      <c r="BW145" s="1472"/>
      <c r="BX145" s="735"/>
      <c r="BY145" s="735"/>
      <c r="BZ145" s="1603"/>
      <c r="CA145" s="26" t="str">
        <f t="shared" si="30"/>
        <v>11&amp;</v>
      </c>
      <c r="CB145" s="29" t="str">
        <f t="shared" si="31"/>
        <v/>
      </c>
      <c r="CC145" s="29" t="s">
        <v>11034</v>
      </c>
      <c r="CE145" s="24" t="str">
        <f>IFERROR(VLOOKUP(CA145,시험요청!EV:EZ,5,FALSE),"")</f>
        <v/>
      </c>
    </row>
    <row r="146" spans="1:83" ht="30" customHeight="1">
      <c r="A146" s="372">
        <v>11</v>
      </c>
      <c r="B146" s="735">
        <v>11</v>
      </c>
      <c r="C146" s="1583"/>
      <c r="D146" s="1583"/>
      <c r="E146" s="1583"/>
      <c r="F146" s="1602"/>
      <c r="G146" s="735">
        <v>2026022981</v>
      </c>
      <c r="H146" s="1575"/>
      <c r="I146" s="1606"/>
      <c r="J146" s="1606"/>
      <c r="K146" s="1606"/>
      <c r="L146" s="1606"/>
      <c r="M146" s="1606"/>
      <c r="N146" s="1606"/>
      <c r="O146" s="1609"/>
      <c r="P146" s="1606"/>
      <c r="Q146" s="734">
        <v>2</v>
      </c>
      <c r="R146" s="734">
        <v>20</v>
      </c>
      <c r="S146" s="1612"/>
      <c r="T146" s="1615"/>
      <c r="U146" s="1583"/>
      <c r="V146" s="735" t="s">
        <v>3612</v>
      </c>
      <c r="W146" s="735" t="s">
        <v>50</v>
      </c>
      <c r="X146" s="735" t="s">
        <v>57</v>
      </c>
      <c r="Y146" s="735" t="s">
        <v>63</v>
      </c>
      <c r="Z146" s="747" t="s">
        <v>6300</v>
      </c>
      <c r="AA146" s="734" t="s">
        <v>6301</v>
      </c>
      <c r="AB146" s="735"/>
      <c r="AC146" s="1583"/>
      <c r="AD146" s="1583"/>
      <c r="AE146" s="1618"/>
      <c r="AF146" s="1602"/>
      <c r="AG146" s="734" t="s">
        <v>204</v>
      </c>
      <c r="AH146" s="734" t="s">
        <v>110</v>
      </c>
      <c r="AI146" s="734" t="s">
        <v>6290</v>
      </c>
      <c r="AJ146" s="734" t="s">
        <v>57</v>
      </c>
      <c r="AK146" s="734" t="s">
        <v>57</v>
      </c>
      <c r="AL146" s="734" t="s">
        <v>57</v>
      </c>
      <c r="AM146" s="734" t="s">
        <v>6291</v>
      </c>
      <c r="AN146" s="734" t="s">
        <v>665</v>
      </c>
      <c r="AO146" s="734" t="s">
        <v>6292</v>
      </c>
      <c r="AP146" s="734" t="s">
        <v>666</v>
      </c>
      <c r="AQ146" s="734" t="s">
        <v>6293</v>
      </c>
      <c r="AR146" s="734" t="s">
        <v>665</v>
      </c>
      <c r="AS146" s="734" t="s">
        <v>1210</v>
      </c>
      <c r="AT146" s="734" t="s">
        <v>666</v>
      </c>
      <c r="AU146" s="734" t="s">
        <v>6294</v>
      </c>
      <c r="AV146" s="734" t="s">
        <v>621</v>
      </c>
      <c r="AW146" s="734" t="s">
        <v>1748</v>
      </c>
      <c r="AX146" s="734" t="s">
        <v>119</v>
      </c>
      <c r="AY146" s="734" t="s">
        <v>6295</v>
      </c>
      <c r="AZ146" s="734" t="s">
        <v>621</v>
      </c>
      <c r="BA146" s="734" t="s">
        <v>177</v>
      </c>
      <c r="BB146" s="734" t="s">
        <v>119</v>
      </c>
      <c r="BC146" s="738" t="s">
        <v>122</v>
      </c>
      <c r="BD146" s="734" t="s">
        <v>57</v>
      </c>
      <c r="BE146" s="734" t="s">
        <v>57</v>
      </c>
      <c r="BF146" s="734" t="s">
        <v>57</v>
      </c>
      <c r="BG146" s="734" t="s">
        <v>57</v>
      </c>
      <c r="BH146" s="734" t="s">
        <v>57</v>
      </c>
      <c r="BI146" s="734" t="s">
        <v>57</v>
      </c>
      <c r="BJ146" s="734" t="s">
        <v>164</v>
      </c>
      <c r="BK146" s="734" t="s">
        <v>331</v>
      </c>
      <c r="BL146" s="734" t="s">
        <v>5691</v>
      </c>
      <c r="BM146" s="734"/>
      <c r="BN146" s="734" t="s">
        <v>1433</v>
      </c>
      <c r="BO146" s="1544"/>
      <c r="BP146" s="1606"/>
      <c r="BQ146" s="1583"/>
      <c r="BR146" s="1583"/>
      <c r="BS146" s="1583"/>
      <c r="BT146" s="1606"/>
      <c r="BU146" s="734" t="s">
        <v>3234</v>
      </c>
      <c r="BV146" s="734" t="s">
        <v>678</v>
      </c>
      <c r="BW146" s="734" t="s">
        <v>1255</v>
      </c>
      <c r="BX146" s="738" t="s">
        <v>6379</v>
      </c>
      <c r="BY146" s="735"/>
      <c r="BZ146" s="1575"/>
      <c r="CA146" s="26" t="str">
        <f t="shared" si="30"/>
        <v>11&amp;2026022981</v>
      </c>
      <c r="CB146" s="29" t="str">
        <f t="shared" si="31"/>
        <v/>
      </c>
      <c r="CC146" s="29" t="s">
        <v>11034</v>
      </c>
      <c r="CE146" s="24">
        <f>IFERROR(VLOOKUP(CA146,시험요청!EV:EZ,5,FALSE),"")</f>
        <v>0</v>
      </c>
    </row>
    <row r="147" spans="1:83" ht="30" customHeight="1">
      <c r="A147" s="372">
        <v>11</v>
      </c>
      <c r="B147" s="1476">
        <v>11</v>
      </c>
      <c r="C147" s="1582" t="s">
        <v>43</v>
      </c>
      <c r="D147" s="1582" t="s">
        <v>6284</v>
      </c>
      <c r="E147" s="1582" t="s">
        <v>52</v>
      </c>
      <c r="F147" s="1600" t="s">
        <v>31</v>
      </c>
      <c r="G147" s="1476">
        <v>2026011524</v>
      </c>
      <c r="H147" s="1574" t="s">
        <v>680</v>
      </c>
      <c r="I147" s="1604" t="s">
        <v>6302</v>
      </c>
      <c r="J147" s="1604" t="s">
        <v>6303</v>
      </c>
      <c r="K147" s="1604" t="s">
        <v>1736</v>
      </c>
      <c r="L147" s="1604">
        <v>4</v>
      </c>
      <c r="M147" s="1604" t="s">
        <v>32</v>
      </c>
      <c r="N147" s="1604" t="s">
        <v>33</v>
      </c>
      <c r="O147" s="1607" t="s">
        <v>5554</v>
      </c>
      <c r="P147" s="1604" t="s">
        <v>48</v>
      </c>
      <c r="Q147" s="734">
        <v>0</v>
      </c>
      <c r="R147" s="734">
        <v>5</v>
      </c>
      <c r="S147" s="1610" t="s">
        <v>6248</v>
      </c>
      <c r="T147" s="1613" t="s">
        <v>1716</v>
      </c>
      <c r="U147" s="1582" t="s">
        <v>1548</v>
      </c>
      <c r="V147" s="1476" t="s">
        <v>6287</v>
      </c>
      <c r="W147" s="1476" t="s">
        <v>50</v>
      </c>
      <c r="X147" s="1476" t="s">
        <v>57</v>
      </c>
      <c r="Y147" s="1476" t="s">
        <v>63</v>
      </c>
      <c r="Z147" s="1470" t="s">
        <v>6304</v>
      </c>
      <c r="AA147" s="1470" t="s">
        <v>657</v>
      </c>
      <c r="AB147" s="735" t="s">
        <v>1480</v>
      </c>
      <c r="AC147" s="1619" t="s">
        <v>924</v>
      </c>
      <c r="AD147" s="1619" t="s">
        <v>57</v>
      </c>
      <c r="AE147" s="1622" t="s">
        <v>6289</v>
      </c>
      <c r="AF147" s="1625" t="s">
        <v>6387</v>
      </c>
      <c r="AG147" s="734" t="s">
        <v>204</v>
      </c>
      <c r="AH147" s="734" t="s">
        <v>110</v>
      </c>
      <c r="AI147" s="734" t="s">
        <v>6290</v>
      </c>
      <c r="AJ147" s="734" t="s">
        <v>57</v>
      </c>
      <c r="AK147" s="734" t="s">
        <v>57</v>
      </c>
      <c r="AL147" s="734" t="s">
        <v>57</v>
      </c>
      <c r="AM147" s="734" t="s">
        <v>6305</v>
      </c>
      <c r="AN147" s="734" t="s">
        <v>665</v>
      </c>
      <c r="AO147" s="734" t="s">
        <v>1889</v>
      </c>
      <c r="AP147" s="734" t="s">
        <v>666</v>
      </c>
      <c r="AQ147" s="734" t="s">
        <v>6306</v>
      </c>
      <c r="AR147" s="734" t="s">
        <v>665</v>
      </c>
      <c r="AS147" s="734" t="s">
        <v>1035</v>
      </c>
      <c r="AT147" s="734" t="s">
        <v>666</v>
      </c>
      <c r="AU147" s="734" t="s">
        <v>6307</v>
      </c>
      <c r="AV147" s="734" t="s">
        <v>621</v>
      </c>
      <c r="AW147" s="734" t="s">
        <v>1328</v>
      </c>
      <c r="AX147" s="734" t="s">
        <v>119</v>
      </c>
      <c r="AY147" s="734" t="s">
        <v>6308</v>
      </c>
      <c r="AZ147" s="734" t="s">
        <v>621</v>
      </c>
      <c r="BA147" s="734" t="s">
        <v>4068</v>
      </c>
      <c r="BB147" s="734" t="s">
        <v>119</v>
      </c>
      <c r="BC147" s="738" t="s">
        <v>122</v>
      </c>
      <c r="BD147" s="734" t="s">
        <v>57</v>
      </c>
      <c r="BE147" s="734" t="s">
        <v>57</v>
      </c>
      <c r="BF147" s="734" t="s">
        <v>57</v>
      </c>
      <c r="BG147" s="734" t="s">
        <v>57</v>
      </c>
      <c r="BH147" s="734" t="s">
        <v>57</v>
      </c>
      <c r="BI147" s="734" t="s">
        <v>57</v>
      </c>
      <c r="BJ147" s="734" t="s">
        <v>164</v>
      </c>
      <c r="BK147" s="734" t="s">
        <v>331</v>
      </c>
      <c r="BL147" s="734" t="s">
        <v>5691</v>
      </c>
      <c r="BM147" s="734"/>
      <c r="BN147" s="734" t="s">
        <v>1433</v>
      </c>
      <c r="BO147" s="1542" t="s">
        <v>6309</v>
      </c>
      <c r="BP147" s="1604" t="s">
        <v>3236</v>
      </c>
      <c r="BQ147" s="1582" t="s">
        <v>6310</v>
      </c>
      <c r="BR147" s="1582" t="s">
        <v>1721</v>
      </c>
      <c r="BS147" s="1582"/>
      <c r="BT147" s="1604" t="s">
        <v>6311</v>
      </c>
      <c r="BU147" s="1470" t="s">
        <v>3234</v>
      </c>
      <c r="BV147" s="1470" t="s">
        <v>1628</v>
      </c>
      <c r="BW147" s="1470" t="s">
        <v>1255</v>
      </c>
      <c r="BX147" s="738" t="s">
        <v>2603</v>
      </c>
      <c r="BY147" s="735"/>
      <c r="BZ147" s="1574" t="s">
        <v>98</v>
      </c>
      <c r="CA147" s="26" t="str">
        <f t="shared" si="30"/>
        <v>11&amp;2026011524</v>
      </c>
      <c r="CB147" s="29" t="str">
        <f t="shared" si="31"/>
        <v>16</v>
      </c>
      <c r="CC147" s="29" t="s">
        <v>11034</v>
      </c>
      <c r="CE147" s="24">
        <f>IFERROR(VLOOKUP(CA147,시험요청!EV:EZ,5,FALSE),"")</f>
        <v>0</v>
      </c>
    </row>
    <row r="148" spans="1:83" ht="30" customHeight="1">
      <c r="A148" s="372">
        <v>11</v>
      </c>
      <c r="B148" s="1472"/>
      <c r="C148" s="1599"/>
      <c r="D148" s="1599"/>
      <c r="E148" s="1599"/>
      <c r="F148" s="1601"/>
      <c r="G148" s="1472"/>
      <c r="H148" s="1603"/>
      <c r="I148" s="1605"/>
      <c r="J148" s="1605"/>
      <c r="K148" s="1605"/>
      <c r="L148" s="1605"/>
      <c r="M148" s="1605"/>
      <c r="N148" s="1605"/>
      <c r="O148" s="1608"/>
      <c r="P148" s="1605"/>
      <c r="Q148" s="734">
        <v>1</v>
      </c>
      <c r="R148" s="734">
        <v>5</v>
      </c>
      <c r="S148" s="1611"/>
      <c r="T148" s="1614"/>
      <c r="U148" s="1599"/>
      <c r="V148" s="1477"/>
      <c r="W148" s="1477"/>
      <c r="X148" s="1477"/>
      <c r="Y148" s="1477"/>
      <c r="Z148" s="1479"/>
      <c r="AA148" s="1477"/>
      <c r="AB148" s="735" t="s">
        <v>1480</v>
      </c>
      <c r="AC148" s="1620"/>
      <c r="AD148" s="1620"/>
      <c r="AE148" s="1623"/>
      <c r="AF148" s="1626"/>
      <c r="AG148" s="734" t="s">
        <v>204</v>
      </c>
      <c r="AH148" s="734" t="s">
        <v>110</v>
      </c>
      <c r="AI148" s="734" t="s">
        <v>6290</v>
      </c>
      <c r="AJ148" s="734" t="s">
        <v>57</v>
      </c>
      <c r="AK148" s="734" t="s">
        <v>57</v>
      </c>
      <c r="AL148" s="734" t="s">
        <v>57</v>
      </c>
      <c r="AM148" s="734" t="s">
        <v>6305</v>
      </c>
      <c r="AN148" s="734" t="s">
        <v>665</v>
      </c>
      <c r="AO148" s="734" t="s">
        <v>1889</v>
      </c>
      <c r="AP148" s="734" t="s">
        <v>666</v>
      </c>
      <c r="AQ148" s="734" t="s">
        <v>6306</v>
      </c>
      <c r="AR148" s="734" t="s">
        <v>665</v>
      </c>
      <c r="AS148" s="734" t="s">
        <v>1035</v>
      </c>
      <c r="AT148" s="734" t="s">
        <v>666</v>
      </c>
      <c r="AU148" s="734" t="s">
        <v>6307</v>
      </c>
      <c r="AV148" s="734" t="s">
        <v>621</v>
      </c>
      <c r="AW148" s="734" t="s">
        <v>1328</v>
      </c>
      <c r="AX148" s="734" t="s">
        <v>119</v>
      </c>
      <c r="AY148" s="734" t="s">
        <v>6308</v>
      </c>
      <c r="AZ148" s="734" t="s">
        <v>621</v>
      </c>
      <c r="BA148" s="734" t="s">
        <v>4068</v>
      </c>
      <c r="BB148" s="734" t="s">
        <v>119</v>
      </c>
      <c r="BC148" s="734" t="s">
        <v>682</v>
      </c>
      <c r="BD148" s="734" t="s">
        <v>57</v>
      </c>
      <c r="BE148" s="734" t="s">
        <v>57</v>
      </c>
      <c r="BF148" s="734" t="s">
        <v>57</v>
      </c>
      <c r="BG148" s="734" t="s">
        <v>57</v>
      </c>
      <c r="BH148" s="734" t="s">
        <v>57</v>
      </c>
      <c r="BI148" s="734" t="s">
        <v>57</v>
      </c>
      <c r="BJ148" s="734" t="s">
        <v>164</v>
      </c>
      <c r="BK148" s="734" t="s">
        <v>331</v>
      </c>
      <c r="BL148" s="734" t="s">
        <v>5691</v>
      </c>
      <c r="BM148" s="734"/>
      <c r="BN148" s="734" t="s">
        <v>1433</v>
      </c>
      <c r="BO148" s="1543"/>
      <c r="BP148" s="1605"/>
      <c r="BQ148" s="1599"/>
      <c r="BR148" s="1599"/>
      <c r="BS148" s="1599"/>
      <c r="BT148" s="1605"/>
      <c r="BU148" s="1472"/>
      <c r="BV148" s="1472"/>
      <c r="BW148" s="1472"/>
      <c r="BX148" s="735"/>
      <c r="BY148" s="735"/>
      <c r="BZ148" s="1603"/>
      <c r="CA148" s="26" t="str">
        <f t="shared" si="30"/>
        <v>11&amp;</v>
      </c>
      <c r="CB148" s="29" t="str">
        <f t="shared" si="31"/>
        <v/>
      </c>
      <c r="CC148" s="29" t="s">
        <v>11034</v>
      </c>
      <c r="CE148" s="24" t="str">
        <f>IFERROR(VLOOKUP(CA148,시험요청!EV:EZ,5,FALSE),"")</f>
        <v/>
      </c>
    </row>
    <row r="149" spans="1:83" ht="30" customHeight="1">
      <c r="A149" s="372">
        <v>11</v>
      </c>
      <c r="B149" s="735">
        <v>11</v>
      </c>
      <c r="C149" s="1583"/>
      <c r="D149" s="1583"/>
      <c r="E149" s="1583"/>
      <c r="F149" s="1602"/>
      <c r="G149" s="735">
        <v>2026022987</v>
      </c>
      <c r="H149" s="1575"/>
      <c r="I149" s="1606"/>
      <c r="J149" s="1606"/>
      <c r="K149" s="1606"/>
      <c r="L149" s="1606"/>
      <c r="M149" s="1606"/>
      <c r="N149" s="1606"/>
      <c r="O149" s="1609"/>
      <c r="P149" s="1606"/>
      <c r="Q149" s="734">
        <v>2</v>
      </c>
      <c r="R149" s="734">
        <v>20</v>
      </c>
      <c r="S149" s="1612"/>
      <c r="T149" s="1615"/>
      <c r="U149" s="1583"/>
      <c r="V149" s="735" t="s">
        <v>3612</v>
      </c>
      <c r="W149" s="735" t="s">
        <v>50</v>
      </c>
      <c r="X149" s="735" t="s">
        <v>57</v>
      </c>
      <c r="Y149" s="735" t="s">
        <v>63</v>
      </c>
      <c r="Z149" s="748" t="s">
        <v>6312</v>
      </c>
      <c r="AA149" s="734" t="s">
        <v>657</v>
      </c>
      <c r="AB149" s="735" t="s">
        <v>1480</v>
      </c>
      <c r="AC149" s="1621"/>
      <c r="AD149" s="1621"/>
      <c r="AE149" s="1624"/>
      <c r="AF149" s="1627"/>
      <c r="AG149" s="734"/>
      <c r="AH149" s="734"/>
      <c r="AI149" s="734"/>
      <c r="AJ149" s="734"/>
      <c r="AK149" s="734"/>
      <c r="AL149" s="734"/>
      <c r="AM149" s="734"/>
      <c r="AN149" s="734"/>
      <c r="AO149" s="734"/>
      <c r="AP149" s="734"/>
      <c r="AQ149" s="734"/>
      <c r="AR149" s="734"/>
      <c r="AS149" s="734"/>
      <c r="AT149" s="734"/>
      <c r="AU149" s="734"/>
      <c r="AV149" s="734"/>
      <c r="AW149" s="734"/>
      <c r="AX149" s="734"/>
      <c r="AY149" s="734"/>
      <c r="AZ149" s="734"/>
      <c r="BA149" s="734"/>
      <c r="BB149" s="734"/>
      <c r="BC149" s="738"/>
      <c r="BD149" s="734"/>
      <c r="BE149" s="734"/>
      <c r="BF149" s="734"/>
      <c r="BG149" s="734"/>
      <c r="BH149" s="734"/>
      <c r="BI149" s="734"/>
      <c r="BJ149" s="734"/>
      <c r="BK149" s="734"/>
      <c r="BL149" s="734"/>
      <c r="BM149" s="734"/>
      <c r="BN149" s="734"/>
      <c r="BO149" s="1544"/>
      <c r="BP149" s="1606"/>
      <c r="BQ149" s="1583"/>
      <c r="BR149" s="1583"/>
      <c r="BS149" s="1583"/>
      <c r="BT149" s="1606"/>
      <c r="BU149" s="734" t="s">
        <v>3234</v>
      </c>
      <c r="BV149" s="734" t="s">
        <v>1628</v>
      </c>
      <c r="BW149" s="734" t="s">
        <v>1255</v>
      </c>
      <c r="BX149" s="738" t="s">
        <v>6380</v>
      </c>
      <c r="BY149" s="735"/>
      <c r="BZ149" s="1575"/>
      <c r="CA149" s="26" t="str">
        <f t="shared" si="30"/>
        <v>11&amp;2026022987</v>
      </c>
      <c r="CB149" s="29" t="str">
        <f t="shared" si="31"/>
        <v/>
      </c>
      <c r="CC149" s="29" t="s">
        <v>11034</v>
      </c>
      <c r="CE149" s="24">
        <f>IFERROR(VLOOKUP(CA149,시험요청!EV:EZ,5,FALSE),"")</f>
        <v>0</v>
      </c>
    </row>
    <row r="150" spans="1:83" ht="30" customHeight="1">
      <c r="A150" s="372">
        <v>11</v>
      </c>
      <c r="B150" s="749"/>
      <c r="C150" s="1582" t="s">
        <v>43</v>
      </c>
      <c r="D150" s="1582" t="s">
        <v>6284</v>
      </c>
      <c r="E150" s="1582" t="s">
        <v>52</v>
      </c>
      <c r="F150" s="1600" t="s">
        <v>31</v>
      </c>
      <c r="G150" s="749">
        <v>2026011521</v>
      </c>
      <c r="H150" s="1574" t="s">
        <v>680</v>
      </c>
      <c r="I150" s="1604" t="s">
        <v>6285</v>
      </c>
      <c r="J150" s="1604" t="s">
        <v>6286</v>
      </c>
      <c r="K150" s="1604" t="s">
        <v>1736</v>
      </c>
      <c r="L150" s="1604">
        <v>4</v>
      </c>
      <c r="M150" s="1604" t="s">
        <v>32</v>
      </c>
      <c r="N150" s="1604" t="s">
        <v>33</v>
      </c>
      <c r="O150" s="1607" t="s">
        <v>5554</v>
      </c>
      <c r="P150" s="1604" t="s">
        <v>48</v>
      </c>
      <c r="Q150" s="734">
        <v>3</v>
      </c>
      <c r="R150" s="734">
        <v>10</v>
      </c>
      <c r="S150" s="1628" t="s">
        <v>6250</v>
      </c>
      <c r="T150" s="1613" t="s">
        <v>1716</v>
      </c>
      <c r="U150" s="1582" t="s">
        <v>1548</v>
      </c>
      <c r="V150" s="722" t="s">
        <v>3612</v>
      </c>
      <c r="W150" s="722" t="s">
        <v>50</v>
      </c>
      <c r="X150" s="722" t="s">
        <v>57</v>
      </c>
      <c r="Y150" s="722" t="s">
        <v>63</v>
      </c>
      <c r="Z150" s="750" t="s">
        <v>6300</v>
      </c>
      <c r="AA150" s="724" t="s">
        <v>657</v>
      </c>
      <c r="AB150" s="735" t="s">
        <v>1328</v>
      </c>
      <c r="AC150" s="1619" t="s">
        <v>924</v>
      </c>
      <c r="AD150" s="1619" t="s">
        <v>57</v>
      </c>
      <c r="AE150" s="1622" t="s">
        <v>6289</v>
      </c>
      <c r="AF150" s="1625" t="s">
        <v>6387</v>
      </c>
      <c r="AG150" s="734" t="s">
        <v>204</v>
      </c>
      <c r="AH150" s="734" t="s">
        <v>110</v>
      </c>
      <c r="AI150" s="734" t="s">
        <v>6290</v>
      </c>
      <c r="AJ150" s="734" t="s">
        <v>57</v>
      </c>
      <c r="AK150" s="734" t="s">
        <v>57</v>
      </c>
      <c r="AL150" s="734" t="s">
        <v>57</v>
      </c>
      <c r="AM150" s="734" t="s">
        <v>6291</v>
      </c>
      <c r="AN150" s="734" t="s">
        <v>665</v>
      </c>
      <c r="AO150" s="734" t="s">
        <v>6292</v>
      </c>
      <c r="AP150" s="734" t="s">
        <v>666</v>
      </c>
      <c r="AQ150" s="734" t="s">
        <v>6293</v>
      </c>
      <c r="AR150" s="734" t="s">
        <v>665</v>
      </c>
      <c r="AS150" s="734" t="s">
        <v>1210</v>
      </c>
      <c r="AT150" s="734" t="s">
        <v>666</v>
      </c>
      <c r="AU150" s="734" t="s">
        <v>6294</v>
      </c>
      <c r="AV150" s="734" t="s">
        <v>621</v>
      </c>
      <c r="AW150" s="734" t="s">
        <v>1748</v>
      </c>
      <c r="AX150" s="734" t="s">
        <v>119</v>
      </c>
      <c r="AY150" s="734" t="s">
        <v>6295</v>
      </c>
      <c r="AZ150" s="734" t="s">
        <v>621</v>
      </c>
      <c r="BA150" s="734" t="s">
        <v>177</v>
      </c>
      <c r="BB150" s="734" t="s">
        <v>119</v>
      </c>
      <c r="BC150" s="734" t="s">
        <v>682</v>
      </c>
      <c r="BD150" s="734" t="s">
        <v>57</v>
      </c>
      <c r="BE150" s="734" t="s">
        <v>57</v>
      </c>
      <c r="BF150" s="734" t="s">
        <v>57</v>
      </c>
      <c r="BG150" s="734" t="s">
        <v>57</v>
      </c>
      <c r="BH150" s="734" t="s">
        <v>57</v>
      </c>
      <c r="BI150" s="734" t="s">
        <v>57</v>
      </c>
      <c r="BJ150" s="734" t="s">
        <v>164</v>
      </c>
      <c r="BK150" s="734" t="s">
        <v>331</v>
      </c>
      <c r="BL150" s="734" t="s">
        <v>5691</v>
      </c>
      <c r="BM150" s="734"/>
      <c r="BN150" s="734" t="s">
        <v>1433</v>
      </c>
      <c r="BO150" s="1542" t="s">
        <v>6296</v>
      </c>
      <c r="BP150" s="1604" t="s">
        <v>6297</v>
      </c>
      <c r="BQ150" s="1582" t="s">
        <v>6298</v>
      </c>
      <c r="BR150" s="1582" t="s">
        <v>947</v>
      </c>
      <c r="BS150" s="1582"/>
      <c r="BT150" s="1604" t="s">
        <v>6299</v>
      </c>
      <c r="BU150" s="734" t="s">
        <v>3234</v>
      </c>
      <c r="BV150" s="734" t="s">
        <v>678</v>
      </c>
      <c r="BW150" s="734" t="s">
        <v>1255</v>
      </c>
      <c r="BX150" s="737" t="s">
        <v>6313</v>
      </c>
      <c r="BY150" s="735"/>
      <c r="BZ150" s="1574" t="s">
        <v>98</v>
      </c>
      <c r="CA150" s="26" t="str">
        <f t="shared" si="30"/>
        <v>11&amp;2026011521</v>
      </c>
      <c r="CB150" s="29" t="str">
        <f t="shared" si="31"/>
        <v>16</v>
      </c>
      <c r="CC150" s="29" t="s">
        <v>11034</v>
      </c>
      <c r="CE150" s="24">
        <f>IFERROR(VLOOKUP(CA150,시험요청!EV:EZ,5,FALSE),"")</f>
        <v>0</v>
      </c>
    </row>
    <row r="151" spans="1:83" ht="30" customHeight="1">
      <c r="A151" s="372">
        <v>11</v>
      </c>
      <c r="B151" s="1476">
        <v>11</v>
      </c>
      <c r="C151" s="1599"/>
      <c r="D151" s="1599"/>
      <c r="E151" s="1599"/>
      <c r="F151" s="1601"/>
      <c r="G151" s="1476">
        <v>2026022986</v>
      </c>
      <c r="H151" s="1603"/>
      <c r="I151" s="1605"/>
      <c r="J151" s="1605"/>
      <c r="K151" s="1605"/>
      <c r="L151" s="1605"/>
      <c r="M151" s="1605"/>
      <c r="N151" s="1605"/>
      <c r="O151" s="1608"/>
      <c r="P151" s="1605"/>
      <c r="Q151" s="734">
        <v>4</v>
      </c>
      <c r="R151" s="734">
        <v>8</v>
      </c>
      <c r="S151" s="1629"/>
      <c r="T151" s="1614"/>
      <c r="U151" s="1599"/>
      <c r="V151" s="739" t="s">
        <v>6314</v>
      </c>
      <c r="W151" s="735" t="s">
        <v>50</v>
      </c>
      <c r="X151" s="735" t="s">
        <v>57</v>
      </c>
      <c r="Y151" s="735" t="s">
        <v>63</v>
      </c>
      <c r="Z151" s="737" t="s">
        <v>6315</v>
      </c>
      <c r="AA151" s="734" t="s">
        <v>657</v>
      </c>
      <c r="AB151" s="735" t="s">
        <v>1328</v>
      </c>
      <c r="AC151" s="1620"/>
      <c r="AD151" s="1620"/>
      <c r="AE151" s="1623"/>
      <c r="AF151" s="1626"/>
      <c r="AG151" s="734" t="s">
        <v>204</v>
      </c>
      <c r="AH151" s="734" t="s">
        <v>110</v>
      </c>
      <c r="AI151" s="734" t="s">
        <v>6290</v>
      </c>
      <c r="AJ151" s="734" t="s">
        <v>57</v>
      </c>
      <c r="AK151" s="734" t="s">
        <v>57</v>
      </c>
      <c r="AL151" s="734" t="s">
        <v>57</v>
      </c>
      <c r="AM151" s="734" t="s">
        <v>6291</v>
      </c>
      <c r="AN151" s="734" t="s">
        <v>665</v>
      </c>
      <c r="AO151" s="734" t="s">
        <v>6292</v>
      </c>
      <c r="AP151" s="734" t="s">
        <v>666</v>
      </c>
      <c r="AQ151" s="734" t="s">
        <v>6293</v>
      </c>
      <c r="AR151" s="734" t="s">
        <v>665</v>
      </c>
      <c r="AS151" s="734" t="s">
        <v>1210</v>
      </c>
      <c r="AT151" s="734" t="s">
        <v>666</v>
      </c>
      <c r="AU151" s="734" t="s">
        <v>6294</v>
      </c>
      <c r="AV151" s="734" t="s">
        <v>621</v>
      </c>
      <c r="AW151" s="734" t="s">
        <v>1748</v>
      </c>
      <c r="AX151" s="734" t="s">
        <v>119</v>
      </c>
      <c r="AY151" s="734" t="s">
        <v>6295</v>
      </c>
      <c r="AZ151" s="734" t="s">
        <v>621</v>
      </c>
      <c r="BA151" s="734" t="s">
        <v>177</v>
      </c>
      <c r="BB151" s="734" t="s">
        <v>119</v>
      </c>
      <c r="BC151" s="738" t="s">
        <v>122</v>
      </c>
      <c r="BD151" s="734" t="s">
        <v>57</v>
      </c>
      <c r="BE151" s="734" t="s">
        <v>57</v>
      </c>
      <c r="BF151" s="734" t="s">
        <v>57</v>
      </c>
      <c r="BG151" s="734" t="s">
        <v>57</v>
      </c>
      <c r="BH151" s="734" t="s">
        <v>57</v>
      </c>
      <c r="BI151" s="734" t="s">
        <v>57</v>
      </c>
      <c r="BJ151" s="734" t="s">
        <v>164</v>
      </c>
      <c r="BK151" s="734" t="s">
        <v>331</v>
      </c>
      <c r="BL151" s="734" t="s">
        <v>5691</v>
      </c>
      <c r="BM151" s="734"/>
      <c r="BN151" s="734" t="s">
        <v>1433</v>
      </c>
      <c r="BO151" s="1543"/>
      <c r="BP151" s="1605"/>
      <c r="BQ151" s="1599"/>
      <c r="BR151" s="1599"/>
      <c r="BS151" s="1599"/>
      <c r="BT151" s="1605"/>
      <c r="BU151" s="1470" t="s">
        <v>3234</v>
      </c>
      <c r="BV151" s="1470" t="s">
        <v>678</v>
      </c>
      <c r="BW151" s="1470" t="s">
        <v>1255</v>
      </c>
      <c r="BX151" s="1474" t="s">
        <v>2603</v>
      </c>
      <c r="BY151" s="735"/>
      <c r="BZ151" s="1603"/>
      <c r="CA151" s="26" t="str">
        <f t="shared" si="30"/>
        <v>11&amp;2026022986</v>
      </c>
      <c r="CB151" s="29" t="str">
        <f t="shared" si="31"/>
        <v/>
      </c>
      <c r="CC151" s="29" t="s">
        <v>11034</v>
      </c>
      <c r="CE151" s="24">
        <f>IFERROR(VLOOKUP(CA151,시험요청!EV:EZ,5,FALSE),"")</f>
        <v>0</v>
      </c>
    </row>
    <row r="152" spans="1:83" ht="30" customHeight="1">
      <c r="A152" s="372">
        <v>11</v>
      </c>
      <c r="B152" s="1472"/>
      <c r="C152" s="1583"/>
      <c r="D152" s="1583"/>
      <c r="E152" s="1583"/>
      <c r="F152" s="1602"/>
      <c r="G152" s="1472"/>
      <c r="H152" s="1575"/>
      <c r="I152" s="1606"/>
      <c r="J152" s="1606"/>
      <c r="K152" s="1606"/>
      <c r="L152" s="1606"/>
      <c r="M152" s="1606"/>
      <c r="N152" s="1606"/>
      <c r="O152" s="1609"/>
      <c r="P152" s="1606"/>
      <c r="Q152" s="734">
        <v>5</v>
      </c>
      <c r="R152" s="734">
        <v>8</v>
      </c>
      <c r="S152" s="1630"/>
      <c r="T152" s="1615"/>
      <c r="U152" s="1583"/>
      <c r="V152" s="739" t="s">
        <v>6316</v>
      </c>
      <c r="W152" s="735" t="s">
        <v>50</v>
      </c>
      <c r="X152" s="735" t="s">
        <v>57</v>
      </c>
      <c r="Y152" s="735" t="s">
        <v>63</v>
      </c>
      <c r="Z152" s="738" t="s">
        <v>6317</v>
      </c>
      <c r="AA152" s="734" t="s">
        <v>657</v>
      </c>
      <c r="AB152" s="735" t="s">
        <v>1328</v>
      </c>
      <c r="AC152" s="1621"/>
      <c r="AD152" s="1621"/>
      <c r="AE152" s="1624"/>
      <c r="AF152" s="1627"/>
      <c r="AG152" s="734" t="s">
        <v>204</v>
      </c>
      <c r="AH152" s="734" t="s">
        <v>110</v>
      </c>
      <c r="AI152" s="734" t="s">
        <v>6290</v>
      </c>
      <c r="AJ152" s="734" t="s">
        <v>57</v>
      </c>
      <c r="AK152" s="734" t="s">
        <v>57</v>
      </c>
      <c r="AL152" s="734" t="s">
        <v>57</v>
      </c>
      <c r="AM152" s="734" t="s">
        <v>6291</v>
      </c>
      <c r="AN152" s="734" t="s">
        <v>665</v>
      </c>
      <c r="AO152" s="734" t="s">
        <v>6292</v>
      </c>
      <c r="AP152" s="734" t="s">
        <v>666</v>
      </c>
      <c r="AQ152" s="734" t="s">
        <v>6293</v>
      </c>
      <c r="AR152" s="734" t="s">
        <v>665</v>
      </c>
      <c r="AS152" s="734" t="s">
        <v>1210</v>
      </c>
      <c r="AT152" s="734" t="s">
        <v>666</v>
      </c>
      <c r="AU152" s="734" t="s">
        <v>6294</v>
      </c>
      <c r="AV152" s="734" t="s">
        <v>621</v>
      </c>
      <c r="AW152" s="734" t="s">
        <v>1748</v>
      </c>
      <c r="AX152" s="734" t="s">
        <v>119</v>
      </c>
      <c r="AY152" s="734" t="s">
        <v>6295</v>
      </c>
      <c r="AZ152" s="734" t="s">
        <v>621</v>
      </c>
      <c r="BA152" s="734" t="s">
        <v>177</v>
      </c>
      <c r="BB152" s="734" t="s">
        <v>119</v>
      </c>
      <c r="BC152" s="738" t="s">
        <v>122</v>
      </c>
      <c r="BD152" s="734" t="s">
        <v>57</v>
      </c>
      <c r="BE152" s="734" t="s">
        <v>57</v>
      </c>
      <c r="BF152" s="734" t="s">
        <v>57</v>
      </c>
      <c r="BG152" s="734" t="s">
        <v>57</v>
      </c>
      <c r="BH152" s="734" t="s">
        <v>57</v>
      </c>
      <c r="BI152" s="734" t="s">
        <v>57</v>
      </c>
      <c r="BJ152" s="734" t="s">
        <v>164</v>
      </c>
      <c r="BK152" s="734" t="s">
        <v>331</v>
      </c>
      <c r="BL152" s="734" t="s">
        <v>5691</v>
      </c>
      <c r="BM152" s="734"/>
      <c r="BN152" s="734" t="s">
        <v>1433</v>
      </c>
      <c r="BO152" s="1544"/>
      <c r="BP152" s="1606"/>
      <c r="BQ152" s="1583"/>
      <c r="BR152" s="1583"/>
      <c r="BS152" s="1583"/>
      <c r="BT152" s="1606"/>
      <c r="BU152" s="1472"/>
      <c r="BV152" s="1472"/>
      <c r="BW152" s="1472"/>
      <c r="BX152" s="1472"/>
      <c r="BY152" s="735"/>
      <c r="BZ152" s="1575"/>
      <c r="CA152" s="26" t="str">
        <f t="shared" si="30"/>
        <v>11&amp;</v>
      </c>
      <c r="CB152" s="29" t="str">
        <f t="shared" si="31"/>
        <v/>
      </c>
      <c r="CC152" s="29" t="s">
        <v>11034</v>
      </c>
      <c r="CE152" s="24" t="str">
        <f>IFERROR(VLOOKUP(CA152,시험요청!EV:EZ,5,FALSE),"")</f>
        <v/>
      </c>
    </row>
    <row r="153" spans="1:83" ht="30" customHeight="1">
      <c r="A153" s="372">
        <v>11</v>
      </c>
      <c r="B153" s="749"/>
      <c r="C153" s="1582" t="s">
        <v>43</v>
      </c>
      <c r="D153" s="1582" t="s">
        <v>6284</v>
      </c>
      <c r="E153" s="1582" t="s">
        <v>52</v>
      </c>
      <c r="F153" s="1600" t="s">
        <v>31</v>
      </c>
      <c r="G153" s="749">
        <v>2026011524</v>
      </c>
      <c r="H153" s="1574" t="s">
        <v>680</v>
      </c>
      <c r="I153" s="1604" t="s">
        <v>6302</v>
      </c>
      <c r="J153" s="1604" t="s">
        <v>6303</v>
      </c>
      <c r="K153" s="1604" t="s">
        <v>1736</v>
      </c>
      <c r="L153" s="1604">
        <v>4</v>
      </c>
      <c r="M153" s="1604" t="s">
        <v>32</v>
      </c>
      <c r="N153" s="1604" t="s">
        <v>33</v>
      </c>
      <c r="O153" s="1607" t="s">
        <v>5554</v>
      </c>
      <c r="P153" s="1604" t="s">
        <v>48</v>
      </c>
      <c r="Q153" s="734">
        <v>3</v>
      </c>
      <c r="R153" s="734">
        <v>10</v>
      </c>
      <c r="S153" s="1628" t="s">
        <v>6250</v>
      </c>
      <c r="T153" s="1613" t="s">
        <v>1716</v>
      </c>
      <c r="U153" s="1582" t="s">
        <v>1548</v>
      </c>
      <c r="V153" s="722" t="s">
        <v>3612</v>
      </c>
      <c r="W153" s="722" t="s">
        <v>50</v>
      </c>
      <c r="X153" s="722" t="s">
        <v>57</v>
      </c>
      <c r="Y153" s="722" t="s">
        <v>63</v>
      </c>
      <c r="Z153" s="751" t="s">
        <v>6312</v>
      </c>
      <c r="AA153" s="724" t="s">
        <v>657</v>
      </c>
      <c r="AB153" s="735" t="s">
        <v>1480</v>
      </c>
      <c r="AC153" s="1619" t="s">
        <v>924</v>
      </c>
      <c r="AD153" s="1619" t="s">
        <v>57</v>
      </c>
      <c r="AE153" s="1622" t="s">
        <v>6289</v>
      </c>
      <c r="AF153" s="1625" t="s">
        <v>6387</v>
      </c>
      <c r="AG153" s="734" t="s">
        <v>204</v>
      </c>
      <c r="AH153" s="734" t="s">
        <v>110</v>
      </c>
      <c r="AI153" s="734" t="s">
        <v>6290</v>
      </c>
      <c r="AJ153" s="734" t="s">
        <v>57</v>
      </c>
      <c r="AK153" s="734" t="s">
        <v>57</v>
      </c>
      <c r="AL153" s="734" t="s">
        <v>57</v>
      </c>
      <c r="AM153" s="734" t="s">
        <v>6305</v>
      </c>
      <c r="AN153" s="734" t="s">
        <v>665</v>
      </c>
      <c r="AO153" s="734" t="s">
        <v>1889</v>
      </c>
      <c r="AP153" s="734" t="s">
        <v>666</v>
      </c>
      <c r="AQ153" s="734" t="s">
        <v>6306</v>
      </c>
      <c r="AR153" s="734" t="s">
        <v>665</v>
      </c>
      <c r="AS153" s="734" t="s">
        <v>1035</v>
      </c>
      <c r="AT153" s="734" t="s">
        <v>666</v>
      </c>
      <c r="AU153" s="734" t="s">
        <v>6307</v>
      </c>
      <c r="AV153" s="734" t="s">
        <v>621</v>
      </c>
      <c r="AW153" s="734" t="s">
        <v>1328</v>
      </c>
      <c r="AX153" s="734" t="s">
        <v>119</v>
      </c>
      <c r="AY153" s="734" t="s">
        <v>6308</v>
      </c>
      <c r="AZ153" s="734" t="s">
        <v>621</v>
      </c>
      <c r="BA153" s="734" t="s">
        <v>4068</v>
      </c>
      <c r="BB153" s="734" t="s">
        <v>119</v>
      </c>
      <c r="BC153" s="734" t="s">
        <v>682</v>
      </c>
      <c r="BD153" s="734" t="s">
        <v>57</v>
      </c>
      <c r="BE153" s="734" t="s">
        <v>57</v>
      </c>
      <c r="BF153" s="734" t="s">
        <v>57</v>
      </c>
      <c r="BG153" s="734" t="s">
        <v>57</v>
      </c>
      <c r="BH153" s="734" t="s">
        <v>57</v>
      </c>
      <c r="BI153" s="734" t="s">
        <v>57</v>
      </c>
      <c r="BJ153" s="734" t="s">
        <v>164</v>
      </c>
      <c r="BK153" s="734" t="s">
        <v>331</v>
      </c>
      <c r="BL153" s="734" t="s">
        <v>5691</v>
      </c>
      <c r="BM153" s="734"/>
      <c r="BN153" s="734" t="s">
        <v>1433</v>
      </c>
      <c r="BO153" s="1542" t="s">
        <v>6309</v>
      </c>
      <c r="BP153" s="1604" t="s">
        <v>3236</v>
      </c>
      <c r="BQ153" s="1582" t="s">
        <v>6310</v>
      </c>
      <c r="BR153" s="1582" t="s">
        <v>1721</v>
      </c>
      <c r="BS153" s="1582"/>
      <c r="BT153" s="1604" t="s">
        <v>6311</v>
      </c>
      <c r="BU153" s="734" t="s">
        <v>3234</v>
      </c>
      <c r="BV153" s="734" t="s">
        <v>1628</v>
      </c>
      <c r="BW153" s="734" t="s">
        <v>1255</v>
      </c>
      <c r="BX153" s="752" t="s">
        <v>6318</v>
      </c>
      <c r="BY153" s="735"/>
      <c r="BZ153" s="1574" t="s">
        <v>98</v>
      </c>
      <c r="CA153" s="26" t="str">
        <f t="shared" si="30"/>
        <v>11&amp;2026011524</v>
      </c>
      <c r="CB153" s="29" t="str">
        <f t="shared" si="31"/>
        <v>16</v>
      </c>
      <c r="CC153" s="29" t="s">
        <v>11034</v>
      </c>
      <c r="CE153" s="24">
        <f>IFERROR(VLOOKUP(CA153,시험요청!EV:EZ,5,FALSE),"")</f>
        <v>0</v>
      </c>
    </row>
    <row r="154" spans="1:83" ht="30" customHeight="1">
      <c r="A154" s="372">
        <v>11</v>
      </c>
      <c r="B154" s="1476">
        <v>11</v>
      </c>
      <c r="C154" s="1599"/>
      <c r="D154" s="1599"/>
      <c r="E154" s="1599"/>
      <c r="F154" s="1601"/>
      <c r="G154" s="1476">
        <v>2026022988</v>
      </c>
      <c r="H154" s="1603"/>
      <c r="I154" s="1605"/>
      <c r="J154" s="1605"/>
      <c r="K154" s="1605"/>
      <c r="L154" s="1605"/>
      <c r="M154" s="1605"/>
      <c r="N154" s="1605"/>
      <c r="O154" s="1608"/>
      <c r="P154" s="1605"/>
      <c r="Q154" s="734">
        <v>4</v>
      </c>
      <c r="R154" s="734">
        <v>8</v>
      </c>
      <c r="S154" s="1629"/>
      <c r="T154" s="1614"/>
      <c r="U154" s="1599"/>
      <c r="V154" s="739" t="s">
        <v>6314</v>
      </c>
      <c r="W154" s="735" t="s">
        <v>50</v>
      </c>
      <c r="X154" s="735" t="s">
        <v>57</v>
      </c>
      <c r="Y154" s="735" t="s">
        <v>63</v>
      </c>
      <c r="Z154" s="752" t="s">
        <v>6319</v>
      </c>
      <c r="AA154" s="734" t="s">
        <v>657</v>
      </c>
      <c r="AB154" s="735" t="s">
        <v>1480</v>
      </c>
      <c r="AC154" s="1620"/>
      <c r="AD154" s="1620"/>
      <c r="AE154" s="1623"/>
      <c r="AF154" s="1626"/>
      <c r="AG154" s="734"/>
      <c r="AH154" s="734"/>
      <c r="AI154" s="734"/>
      <c r="AJ154" s="734"/>
      <c r="AK154" s="734"/>
      <c r="AL154" s="734"/>
      <c r="AM154" s="734"/>
      <c r="AN154" s="734"/>
      <c r="AO154" s="734"/>
      <c r="AP154" s="734"/>
      <c r="AQ154" s="734"/>
      <c r="AR154" s="734"/>
      <c r="AS154" s="734"/>
      <c r="AT154" s="734"/>
      <c r="AU154" s="734"/>
      <c r="AV154" s="734"/>
      <c r="AW154" s="734"/>
      <c r="AX154" s="734"/>
      <c r="AY154" s="734"/>
      <c r="AZ154" s="734"/>
      <c r="BA154" s="734"/>
      <c r="BB154" s="734"/>
      <c r="BC154" s="738"/>
      <c r="BD154" s="734"/>
      <c r="BE154" s="734"/>
      <c r="BF154" s="734"/>
      <c r="BG154" s="734"/>
      <c r="BH154" s="734"/>
      <c r="BI154" s="734"/>
      <c r="BJ154" s="734"/>
      <c r="BK154" s="734"/>
      <c r="BL154" s="734"/>
      <c r="BM154" s="734"/>
      <c r="BN154" s="734"/>
      <c r="BO154" s="1543"/>
      <c r="BP154" s="1605"/>
      <c r="BQ154" s="1599"/>
      <c r="BR154" s="1599"/>
      <c r="BS154" s="1599"/>
      <c r="BT154" s="1605"/>
      <c r="BU154" s="1470" t="s">
        <v>3234</v>
      </c>
      <c r="BV154" s="1470" t="s">
        <v>1628</v>
      </c>
      <c r="BW154" s="1470" t="s">
        <v>1255</v>
      </c>
      <c r="BX154" s="1474" t="s">
        <v>2603</v>
      </c>
      <c r="BY154" s="735"/>
      <c r="BZ154" s="1603"/>
      <c r="CA154" s="26" t="str">
        <f t="shared" si="30"/>
        <v>11&amp;2026022988</v>
      </c>
      <c r="CB154" s="29" t="str">
        <f t="shared" si="31"/>
        <v/>
      </c>
      <c r="CC154" s="29" t="s">
        <v>11034</v>
      </c>
      <c r="CE154" s="24">
        <f>IFERROR(VLOOKUP(CA154,시험요청!EV:EZ,5,FALSE),"")</f>
        <v>0</v>
      </c>
    </row>
    <row r="155" spans="1:83" ht="30" customHeight="1">
      <c r="A155" s="372">
        <v>11</v>
      </c>
      <c r="B155" s="1472"/>
      <c r="C155" s="1583"/>
      <c r="D155" s="1583"/>
      <c r="E155" s="1583"/>
      <c r="F155" s="1602"/>
      <c r="G155" s="1472"/>
      <c r="H155" s="1575"/>
      <c r="I155" s="1606"/>
      <c r="J155" s="1606"/>
      <c r="K155" s="1606"/>
      <c r="L155" s="1606"/>
      <c r="M155" s="1606"/>
      <c r="N155" s="1606"/>
      <c r="O155" s="1609"/>
      <c r="P155" s="1606"/>
      <c r="Q155" s="734">
        <v>5</v>
      </c>
      <c r="R155" s="734">
        <v>8</v>
      </c>
      <c r="S155" s="1630"/>
      <c r="T155" s="1615"/>
      <c r="U155" s="1583"/>
      <c r="V155" s="739" t="s">
        <v>6316</v>
      </c>
      <c r="W155" s="735" t="s">
        <v>50</v>
      </c>
      <c r="X155" s="735" t="s">
        <v>57</v>
      </c>
      <c r="Y155" s="735" t="s">
        <v>63</v>
      </c>
      <c r="Z155" s="753" t="s">
        <v>6320</v>
      </c>
      <c r="AA155" s="734" t="s">
        <v>657</v>
      </c>
      <c r="AB155" s="735" t="s">
        <v>1480</v>
      </c>
      <c r="AC155" s="1621"/>
      <c r="AD155" s="1621"/>
      <c r="AE155" s="1624"/>
      <c r="AF155" s="1627"/>
      <c r="AG155" s="734"/>
      <c r="AH155" s="734"/>
      <c r="AI155" s="734"/>
      <c r="AJ155" s="734"/>
      <c r="AK155" s="734"/>
      <c r="AL155" s="734"/>
      <c r="AM155" s="734"/>
      <c r="AN155" s="734"/>
      <c r="AO155" s="734"/>
      <c r="AP155" s="734"/>
      <c r="AQ155" s="734"/>
      <c r="AR155" s="734"/>
      <c r="AS155" s="734"/>
      <c r="AT155" s="734"/>
      <c r="AU155" s="734"/>
      <c r="AV155" s="734"/>
      <c r="AW155" s="734"/>
      <c r="AX155" s="734"/>
      <c r="AY155" s="734"/>
      <c r="AZ155" s="734"/>
      <c r="BA155" s="734"/>
      <c r="BB155" s="734"/>
      <c r="BC155" s="738"/>
      <c r="BD155" s="734"/>
      <c r="BE155" s="734"/>
      <c r="BF155" s="734"/>
      <c r="BG155" s="734"/>
      <c r="BH155" s="734"/>
      <c r="BI155" s="734"/>
      <c r="BJ155" s="734"/>
      <c r="BK155" s="734"/>
      <c r="BL155" s="734"/>
      <c r="BM155" s="734"/>
      <c r="BN155" s="734"/>
      <c r="BO155" s="1544"/>
      <c r="BP155" s="1606"/>
      <c r="BQ155" s="1583"/>
      <c r="BR155" s="1583"/>
      <c r="BS155" s="1583"/>
      <c r="BT155" s="1606"/>
      <c r="BU155" s="1472"/>
      <c r="BV155" s="1472"/>
      <c r="BW155" s="1472"/>
      <c r="BX155" s="1472"/>
      <c r="BY155" s="735"/>
      <c r="BZ155" s="1575"/>
      <c r="CA155" s="26" t="str">
        <f t="shared" si="30"/>
        <v>11&amp;</v>
      </c>
      <c r="CB155" s="29" t="str">
        <f t="shared" si="31"/>
        <v/>
      </c>
      <c r="CC155" s="29" t="s">
        <v>11034</v>
      </c>
      <c r="CE155" s="24" t="str">
        <f>IFERROR(VLOOKUP(CA155,시험요청!EV:EZ,5,FALSE),"")</f>
        <v/>
      </c>
    </row>
    <row r="156" spans="1:83" ht="30" customHeight="1">
      <c r="A156" s="372">
        <v>11</v>
      </c>
      <c r="B156" s="749"/>
      <c r="C156" s="1582" t="s">
        <v>43</v>
      </c>
      <c r="D156" s="1582" t="s">
        <v>6284</v>
      </c>
      <c r="E156" s="1582" t="s">
        <v>52</v>
      </c>
      <c r="F156" s="1600" t="s">
        <v>31</v>
      </c>
      <c r="G156" s="749">
        <v>2026022981</v>
      </c>
      <c r="H156" s="1574" t="s">
        <v>680</v>
      </c>
      <c r="I156" s="1604" t="s">
        <v>6285</v>
      </c>
      <c r="J156" s="1604" t="s">
        <v>6286</v>
      </c>
      <c r="K156" s="1604" t="s">
        <v>1736</v>
      </c>
      <c r="L156" s="1604">
        <v>4</v>
      </c>
      <c r="M156" s="1604" t="s">
        <v>32</v>
      </c>
      <c r="N156" s="1604" t="s">
        <v>33</v>
      </c>
      <c r="O156" s="1607" t="s">
        <v>5554</v>
      </c>
      <c r="P156" s="1604" t="s">
        <v>48</v>
      </c>
      <c r="Q156" s="734">
        <v>6</v>
      </c>
      <c r="R156" s="734">
        <v>8</v>
      </c>
      <c r="S156" s="1635" t="s">
        <v>6283</v>
      </c>
      <c r="T156" s="1613" t="s">
        <v>1716</v>
      </c>
      <c r="U156" s="1582" t="s">
        <v>1548</v>
      </c>
      <c r="V156" s="739" t="s">
        <v>6321</v>
      </c>
      <c r="W156" s="735" t="s">
        <v>50</v>
      </c>
      <c r="X156" s="735" t="s">
        <v>57</v>
      </c>
      <c r="Y156" s="735" t="s">
        <v>63</v>
      </c>
      <c r="Z156" s="738" t="s">
        <v>6322</v>
      </c>
      <c r="AA156" s="734" t="s">
        <v>657</v>
      </c>
      <c r="AB156" s="735" t="s">
        <v>1328</v>
      </c>
      <c r="AC156" s="1631" t="s">
        <v>924</v>
      </c>
      <c r="AD156" s="1631" t="s">
        <v>57</v>
      </c>
      <c r="AE156" s="1633" t="s">
        <v>6289</v>
      </c>
      <c r="AF156" s="1637" t="s">
        <v>6387</v>
      </c>
      <c r="AG156" s="734" t="s">
        <v>204</v>
      </c>
      <c r="AH156" s="734" t="s">
        <v>110</v>
      </c>
      <c r="AI156" s="734" t="s">
        <v>6290</v>
      </c>
      <c r="AJ156" s="734" t="s">
        <v>57</v>
      </c>
      <c r="AK156" s="734" t="s">
        <v>57</v>
      </c>
      <c r="AL156" s="734" t="s">
        <v>57</v>
      </c>
      <c r="AM156" s="734" t="s">
        <v>6291</v>
      </c>
      <c r="AN156" s="734" t="s">
        <v>665</v>
      </c>
      <c r="AO156" s="734" t="s">
        <v>6292</v>
      </c>
      <c r="AP156" s="734" t="s">
        <v>666</v>
      </c>
      <c r="AQ156" s="734" t="s">
        <v>6293</v>
      </c>
      <c r="AR156" s="734" t="s">
        <v>665</v>
      </c>
      <c r="AS156" s="734" t="s">
        <v>1210</v>
      </c>
      <c r="AT156" s="734" t="s">
        <v>666</v>
      </c>
      <c r="AU156" s="734" t="s">
        <v>6294</v>
      </c>
      <c r="AV156" s="734" t="s">
        <v>621</v>
      </c>
      <c r="AW156" s="734" t="s">
        <v>1748</v>
      </c>
      <c r="AX156" s="734" t="s">
        <v>119</v>
      </c>
      <c r="AY156" s="734" t="s">
        <v>6295</v>
      </c>
      <c r="AZ156" s="734" t="s">
        <v>621</v>
      </c>
      <c r="BA156" s="734" t="s">
        <v>177</v>
      </c>
      <c r="BB156" s="734" t="s">
        <v>119</v>
      </c>
      <c r="BC156" s="738" t="s">
        <v>122</v>
      </c>
      <c r="BD156" s="734" t="s">
        <v>57</v>
      </c>
      <c r="BE156" s="734" t="s">
        <v>57</v>
      </c>
      <c r="BF156" s="734" t="s">
        <v>57</v>
      </c>
      <c r="BG156" s="734" t="s">
        <v>57</v>
      </c>
      <c r="BH156" s="734" t="s">
        <v>57</v>
      </c>
      <c r="BI156" s="734" t="s">
        <v>57</v>
      </c>
      <c r="BJ156" s="734" t="s">
        <v>164</v>
      </c>
      <c r="BK156" s="734" t="s">
        <v>331</v>
      </c>
      <c r="BL156" s="734" t="s">
        <v>5691</v>
      </c>
      <c r="BM156" s="734"/>
      <c r="BN156" s="734" t="s">
        <v>1433</v>
      </c>
      <c r="BO156" s="1542" t="s">
        <v>6296</v>
      </c>
      <c r="BP156" s="1604" t="s">
        <v>6297</v>
      </c>
      <c r="BQ156" s="1582" t="s">
        <v>6298</v>
      </c>
      <c r="BR156" s="1582" t="s">
        <v>947</v>
      </c>
      <c r="BS156" s="1582"/>
      <c r="BT156" s="1604" t="s">
        <v>6299</v>
      </c>
      <c r="BU156" s="734" t="s">
        <v>3234</v>
      </c>
      <c r="BV156" s="734" t="s">
        <v>678</v>
      </c>
      <c r="BW156" s="734" t="s">
        <v>1255</v>
      </c>
      <c r="BX156" s="738" t="s">
        <v>6323</v>
      </c>
      <c r="BY156" s="735"/>
      <c r="BZ156" s="1574" t="s">
        <v>98</v>
      </c>
      <c r="CA156" s="26" t="str">
        <f t="shared" si="30"/>
        <v>11&amp;2026022981</v>
      </c>
      <c r="CB156" s="29" t="str">
        <f t="shared" si="31"/>
        <v>16</v>
      </c>
      <c r="CC156" s="29" t="s">
        <v>11034</v>
      </c>
      <c r="CE156" s="24">
        <f>IFERROR(VLOOKUP(CA156,시험요청!EV:EZ,5,FALSE),"")</f>
        <v>0</v>
      </c>
    </row>
    <row r="157" spans="1:83" ht="30" customHeight="1">
      <c r="A157" s="372">
        <v>11</v>
      </c>
      <c r="B157" s="749"/>
      <c r="C157" s="1583"/>
      <c r="D157" s="1583"/>
      <c r="E157" s="1583"/>
      <c r="F157" s="1602"/>
      <c r="G157" s="749">
        <v>2026022986</v>
      </c>
      <c r="H157" s="1575"/>
      <c r="I157" s="1606"/>
      <c r="J157" s="1606"/>
      <c r="K157" s="1606"/>
      <c r="L157" s="1606"/>
      <c r="M157" s="1606"/>
      <c r="N157" s="1606"/>
      <c r="O157" s="1609"/>
      <c r="P157" s="1606"/>
      <c r="Q157" s="734">
        <v>7</v>
      </c>
      <c r="R157" s="734">
        <v>8</v>
      </c>
      <c r="S157" s="1636"/>
      <c r="T157" s="1615"/>
      <c r="U157" s="1583"/>
      <c r="V157" s="739" t="s">
        <v>6324</v>
      </c>
      <c r="W157" s="735" t="s">
        <v>50</v>
      </c>
      <c r="X157" s="735" t="s">
        <v>57</v>
      </c>
      <c r="Y157" s="735" t="s">
        <v>63</v>
      </c>
      <c r="Z157" s="737" t="s">
        <v>6325</v>
      </c>
      <c r="AA157" s="734" t="s">
        <v>657</v>
      </c>
      <c r="AB157" s="735" t="s">
        <v>1328</v>
      </c>
      <c r="AC157" s="1632"/>
      <c r="AD157" s="1632"/>
      <c r="AE157" s="1634"/>
      <c r="AF157" s="1638"/>
      <c r="AG157" s="734"/>
      <c r="AH157" s="734"/>
      <c r="AI157" s="734"/>
      <c r="AJ157" s="734"/>
      <c r="AK157" s="734"/>
      <c r="AL157" s="734"/>
      <c r="AM157" s="734"/>
      <c r="AN157" s="734"/>
      <c r="AO157" s="734"/>
      <c r="AP157" s="734"/>
      <c r="AQ157" s="734"/>
      <c r="AR157" s="734"/>
      <c r="AS157" s="734"/>
      <c r="AT157" s="734"/>
      <c r="AU157" s="734"/>
      <c r="AV157" s="734"/>
      <c r="AW157" s="734"/>
      <c r="AX157" s="734"/>
      <c r="AY157" s="734"/>
      <c r="AZ157" s="734"/>
      <c r="BA157" s="734"/>
      <c r="BB157" s="734"/>
      <c r="BC157" s="738"/>
      <c r="BD157" s="734"/>
      <c r="BE157" s="734"/>
      <c r="BF157" s="734"/>
      <c r="BG157" s="734"/>
      <c r="BH157" s="734"/>
      <c r="BI157" s="734"/>
      <c r="BJ157" s="734"/>
      <c r="BK157" s="734"/>
      <c r="BL157" s="734"/>
      <c r="BM157" s="734"/>
      <c r="BN157" s="734"/>
      <c r="BO157" s="1544"/>
      <c r="BP157" s="1606"/>
      <c r="BQ157" s="1583"/>
      <c r="BR157" s="1583"/>
      <c r="BS157" s="1583"/>
      <c r="BT157" s="1606"/>
      <c r="BU157" s="734" t="s">
        <v>3234</v>
      </c>
      <c r="BV157" s="734" t="s">
        <v>678</v>
      </c>
      <c r="BW157" s="734" t="s">
        <v>1255</v>
      </c>
      <c r="BX157" s="738" t="s">
        <v>6381</v>
      </c>
      <c r="BY157" s="735"/>
      <c r="BZ157" s="1575"/>
      <c r="CA157" s="26" t="str">
        <f t="shared" si="30"/>
        <v>11&amp;2026022986</v>
      </c>
      <c r="CB157" s="29" t="str">
        <f t="shared" si="31"/>
        <v/>
      </c>
      <c r="CC157" s="29" t="s">
        <v>11034</v>
      </c>
      <c r="CE157" s="24">
        <f>IFERROR(VLOOKUP(CA157,시험요청!EV:EZ,5,FALSE),"")</f>
        <v>0</v>
      </c>
    </row>
    <row r="158" spans="1:83" ht="30" customHeight="1">
      <c r="A158" s="372">
        <v>11</v>
      </c>
      <c r="B158" s="749"/>
      <c r="C158" s="1582" t="s">
        <v>43</v>
      </c>
      <c r="D158" s="1582" t="s">
        <v>6284</v>
      </c>
      <c r="E158" s="1582" t="s">
        <v>52</v>
      </c>
      <c r="F158" s="1600" t="s">
        <v>31</v>
      </c>
      <c r="G158" s="749">
        <v>2026022987</v>
      </c>
      <c r="H158" s="1574" t="s">
        <v>680</v>
      </c>
      <c r="I158" s="1604" t="s">
        <v>6302</v>
      </c>
      <c r="J158" s="1604" t="s">
        <v>6303</v>
      </c>
      <c r="K158" s="1604" t="s">
        <v>1736</v>
      </c>
      <c r="L158" s="1604">
        <v>4</v>
      </c>
      <c r="M158" s="1604" t="s">
        <v>32</v>
      </c>
      <c r="N158" s="1604" t="s">
        <v>33</v>
      </c>
      <c r="O158" s="1607" t="s">
        <v>5554</v>
      </c>
      <c r="P158" s="1604" t="s">
        <v>48</v>
      </c>
      <c r="Q158" s="734">
        <v>6</v>
      </c>
      <c r="R158" s="734">
        <v>8</v>
      </c>
      <c r="S158" s="1635" t="s">
        <v>6283</v>
      </c>
      <c r="T158" s="1613" t="s">
        <v>1716</v>
      </c>
      <c r="U158" s="1582" t="s">
        <v>1548</v>
      </c>
      <c r="V158" s="739" t="s">
        <v>6321</v>
      </c>
      <c r="W158" s="735" t="s">
        <v>50</v>
      </c>
      <c r="X158" s="735" t="s">
        <v>57</v>
      </c>
      <c r="Y158" s="735" t="s">
        <v>63</v>
      </c>
      <c r="Z158" s="753" t="s">
        <v>6326</v>
      </c>
      <c r="AA158" s="734" t="s">
        <v>657</v>
      </c>
      <c r="AB158" s="735" t="s">
        <v>1480</v>
      </c>
      <c r="AC158" s="1631" t="s">
        <v>924</v>
      </c>
      <c r="AD158" s="1631" t="s">
        <v>57</v>
      </c>
      <c r="AE158" s="1633" t="s">
        <v>6289</v>
      </c>
      <c r="AF158" s="1637" t="s">
        <v>6387</v>
      </c>
      <c r="AG158" s="734" t="s">
        <v>204</v>
      </c>
      <c r="AH158" s="734" t="s">
        <v>110</v>
      </c>
      <c r="AI158" s="734" t="s">
        <v>6290</v>
      </c>
      <c r="AJ158" s="734" t="s">
        <v>57</v>
      </c>
      <c r="AK158" s="734" t="s">
        <v>57</v>
      </c>
      <c r="AL158" s="734" t="s">
        <v>57</v>
      </c>
      <c r="AM158" s="734" t="s">
        <v>6305</v>
      </c>
      <c r="AN158" s="734" t="s">
        <v>665</v>
      </c>
      <c r="AO158" s="734" t="s">
        <v>1889</v>
      </c>
      <c r="AP158" s="734" t="s">
        <v>666</v>
      </c>
      <c r="AQ158" s="734" t="s">
        <v>6306</v>
      </c>
      <c r="AR158" s="734" t="s">
        <v>665</v>
      </c>
      <c r="AS158" s="734" t="s">
        <v>1035</v>
      </c>
      <c r="AT158" s="734" t="s">
        <v>666</v>
      </c>
      <c r="AU158" s="734" t="s">
        <v>6307</v>
      </c>
      <c r="AV158" s="734" t="s">
        <v>621</v>
      </c>
      <c r="AW158" s="734" t="s">
        <v>1328</v>
      </c>
      <c r="AX158" s="734" t="s">
        <v>119</v>
      </c>
      <c r="AY158" s="734" t="s">
        <v>6308</v>
      </c>
      <c r="AZ158" s="734" t="s">
        <v>621</v>
      </c>
      <c r="BA158" s="734" t="s">
        <v>4068</v>
      </c>
      <c r="BB158" s="734" t="s">
        <v>119</v>
      </c>
      <c r="BC158" s="738" t="s">
        <v>122</v>
      </c>
      <c r="BD158" s="734" t="s">
        <v>57</v>
      </c>
      <c r="BE158" s="734" t="s">
        <v>57</v>
      </c>
      <c r="BF158" s="734" t="s">
        <v>57</v>
      </c>
      <c r="BG158" s="734" t="s">
        <v>57</v>
      </c>
      <c r="BH158" s="734" t="s">
        <v>57</v>
      </c>
      <c r="BI158" s="734" t="s">
        <v>57</v>
      </c>
      <c r="BJ158" s="734" t="s">
        <v>164</v>
      </c>
      <c r="BK158" s="734" t="s">
        <v>331</v>
      </c>
      <c r="BL158" s="734" t="s">
        <v>5691</v>
      </c>
      <c r="BM158" s="734"/>
      <c r="BN158" s="734" t="s">
        <v>1433</v>
      </c>
      <c r="BO158" s="1542" t="s">
        <v>6309</v>
      </c>
      <c r="BP158" s="1604" t="s">
        <v>3236</v>
      </c>
      <c r="BQ158" s="1582" t="s">
        <v>6310</v>
      </c>
      <c r="BR158" s="1582" t="s">
        <v>1721</v>
      </c>
      <c r="BS158" s="1582"/>
      <c r="BT158" s="1604" t="s">
        <v>6311</v>
      </c>
      <c r="BU158" s="734" t="s">
        <v>3234</v>
      </c>
      <c r="BV158" s="734" t="s">
        <v>1628</v>
      </c>
      <c r="BW158" s="734" t="s">
        <v>1255</v>
      </c>
      <c r="BX158" s="738" t="s">
        <v>6382</v>
      </c>
      <c r="BY158" s="735"/>
      <c r="BZ158" s="1574" t="s">
        <v>98</v>
      </c>
      <c r="CA158" s="26" t="str">
        <f t="shared" si="30"/>
        <v>11&amp;2026022987</v>
      </c>
      <c r="CB158" s="29" t="str">
        <f t="shared" si="31"/>
        <v>16</v>
      </c>
      <c r="CC158" s="29" t="s">
        <v>11034</v>
      </c>
      <c r="CE158" s="24">
        <f>IFERROR(VLOOKUP(CA158,시험요청!EV:EZ,5,FALSE),"")</f>
        <v>0</v>
      </c>
    </row>
    <row r="159" spans="1:83" ht="30" customHeight="1">
      <c r="A159" s="372">
        <v>11</v>
      </c>
      <c r="B159" s="749"/>
      <c r="C159" s="1583"/>
      <c r="D159" s="1583"/>
      <c r="E159" s="1583"/>
      <c r="F159" s="1602"/>
      <c r="G159" s="749">
        <v>2026022988</v>
      </c>
      <c r="H159" s="1575"/>
      <c r="I159" s="1606"/>
      <c r="J159" s="1606"/>
      <c r="K159" s="1606"/>
      <c r="L159" s="1606"/>
      <c r="M159" s="1606"/>
      <c r="N159" s="1606"/>
      <c r="O159" s="1609"/>
      <c r="P159" s="1606"/>
      <c r="Q159" s="734">
        <v>7</v>
      </c>
      <c r="R159" s="734">
        <v>8</v>
      </c>
      <c r="S159" s="1636"/>
      <c r="T159" s="1615"/>
      <c r="U159" s="1583"/>
      <c r="V159" s="739" t="s">
        <v>6324</v>
      </c>
      <c r="W159" s="735" t="s">
        <v>50</v>
      </c>
      <c r="X159" s="735" t="s">
        <v>57</v>
      </c>
      <c r="Y159" s="735" t="s">
        <v>63</v>
      </c>
      <c r="Z159" s="752" t="s">
        <v>6327</v>
      </c>
      <c r="AA159" s="734" t="s">
        <v>657</v>
      </c>
      <c r="AB159" s="735" t="s">
        <v>1480</v>
      </c>
      <c r="AC159" s="1632"/>
      <c r="AD159" s="1632"/>
      <c r="AE159" s="1634"/>
      <c r="AF159" s="1638"/>
      <c r="AG159" s="734"/>
      <c r="AH159" s="734"/>
      <c r="AI159" s="734"/>
      <c r="AJ159" s="734"/>
      <c r="AK159" s="734"/>
      <c r="AL159" s="734"/>
      <c r="AM159" s="734"/>
      <c r="AN159" s="734"/>
      <c r="AO159" s="734"/>
      <c r="AP159" s="734"/>
      <c r="AQ159" s="734"/>
      <c r="AR159" s="734"/>
      <c r="AS159" s="734"/>
      <c r="AT159" s="734"/>
      <c r="AU159" s="734"/>
      <c r="AV159" s="734"/>
      <c r="AW159" s="734"/>
      <c r="AX159" s="734"/>
      <c r="AY159" s="734"/>
      <c r="AZ159" s="734"/>
      <c r="BA159" s="734"/>
      <c r="BB159" s="734"/>
      <c r="BC159" s="738"/>
      <c r="BD159" s="734"/>
      <c r="BE159" s="734"/>
      <c r="BF159" s="734"/>
      <c r="BG159" s="734"/>
      <c r="BH159" s="734"/>
      <c r="BI159" s="734"/>
      <c r="BJ159" s="734"/>
      <c r="BK159" s="734"/>
      <c r="BL159" s="734"/>
      <c r="BM159" s="734"/>
      <c r="BN159" s="734"/>
      <c r="BO159" s="1544"/>
      <c r="BP159" s="1606"/>
      <c r="BQ159" s="1583"/>
      <c r="BR159" s="1583"/>
      <c r="BS159" s="1583"/>
      <c r="BT159" s="1606"/>
      <c r="BU159" s="734" t="s">
        <v>3234</v>
      </c>
      <c r="BV159" s="734" t="s">
        <v>1628</v>
      </c>
      <c r="BW159" s="734" t="s">
        <v>1255</v>
      </c>
      <c r="BX159" s="738" t="s">
        <v>6380</v>
      </c>
      <c r="BY159" s="735"/>
      <c r="BZ159" s="1575"/>
      <c r="CA159" s="26" t="str">
        <f t="shared" si="30"/>
        <v>11&amp;2026022988</v>
      </c>
      <c r="CB159" s="29" t="str">
        <f t="shared" si="31"/>
        <v/>
      </c>
      <c r="CC159" s="29" t="s">
        <v>11034</v>
      </c>
      <c r="CE159" s="24">
        <f>IFERROR(VLOOKUP(CA159,시험요청!EV:EZ,5,FALSE),"")</f>
        <v>0</v>
      </c>
    </row>
    <row r="160" spans="1:83" ht="30" customHeight="1">
      <c r="A160" s="372">
        <v>11</v>
      </c>
      <c r="B160" s="1476">
        <v>11</v>
      </c>
      <c r="C160" s="1476" t="s">
        <v>43</v>
      </c>
      <c r="D160" s="1476" t="s">
        <v>6284</v>
      </c>
      <c r="E160" s="1476" t="s">
        <v>30</v>
      </c>
      <c r="F160" s="1481" t="s">
        <v>31</v>
      </c>
      <c r="G160" s="1476">
        <v>2026011392</v>
      </c>
      <c r="H160" s="1474" t="s">
        <v>680</v>
      </c>
      <c r="I160" s="1470" t="s">
        <v>6328</v>
      </c>
      <c r="J160" s="1470" t="s">
        <v>6329</v>
      </c>
      <c r="K160" s="1470" t="s">
        <v>1736</v>
      </c>
      <c r="L160" s="1470">
        <v>4</v>
      </c>
      <c r="M160" s="1470" t="s">
        <v>32</v>
      </c>
      <c r="N160" s="1470" t="s">
        <v>33</v>
      </c>
      <c r="O160" s="1473" t="s">
        <v>868</v>
      </c>
      <c r="P160" s="1470" t="s">
        <v>48</v>
      </c>
      <c r="Q160" s="734">
        <v>2</v>
      </c>
      <c r="R160" s="734">
        <v>10</v>
      </c>
      <c r="S160" s="1572" t="s">
        <v>6330</v>
      </c>
      <c r="T160" s="1485" t="s">
        <v>922</v>
      </c>
      <c r="U160" s="1476" t="s">
        <v>1548</v>
      </c>
      <c r="V160" s="739" t="s">
        <v>6331</v>
      </c>
      <c r="W160" s="735" t="s">
        <v>50</v>
      </c>
      <c r="X160" s="735" t="s">
        <v>57</v>
      </c>
      <c r="Y160" s="735" t="s">
        <v>63</v>
      </c>
      <c r="Z160" s="734" t="s">
        <v>6332</v>
      </c>
      <c r="AA160" s="739" t="s">
        <v>42</v>
      </c>
      <c r="AB160" s="735" t="s">
        <v>334</v>
      </c>
      <c r="AC160" s="735" t="s">
        <v>924</v>
      </c>
      <c r="AD160" s="735" t="s">
        <v>57</v>
      </c>
      <c r="AE160" s="734" t="s">
        <v>6333</v>
      </c>
      <c r="AF160" s="739" t="s">
        <v>42</v>
      </c>
      <c r="AG160" s="734" t="s">
        <v>114</v>
      </c>
      <c r="AH160" s="734" t="s">
        <v>110</v>
      </c>
      <c r="AI160" s="734" t="s">
        <v>6334</v>
      </c>
      <c r="AJ160" s="734" t="s">
        <v>57</v>
      </c>
      <c r="AK160" s="734" t="s">
        <v>57</v>
      </c>
      <c r="AL160" s="734" t="s">
        <v>57</v>
      </c>
      <c r="AM160" s="734" t="s">
        <v>6335</v>
      </c>
      <c r="AN160" s="734" t="s">
        <v>665</v>
      </c>
      <c r="AO160" s="734" t="s">
        <v>5669</v>
      </c>
      <c r="AP160" s="734" t="s">
        <v>666</v>
      </c>
      <c r="AQ160" s="734" t="s">
        <v>6336</v>
      </c>
      <c r="AR160" s="734" t="s">
        <v>665</v>
      </c>
      <c r="AS160" s="734" t="s">
        <v>661</v>
      </c>
      <c r="AT160" s="734" t="s">
        <v>666</v>
      </c>
      <c r="AU160" s="734" t="s">
        <v>6337</v>
      </c>
      <c r="AV160" s="734" t="s">
        <v>621</v>
      </c>
      <c r="AW160" s="734" t="s">
        <v>622</v>
      </c>
      <c r="AX160" s="734" t="s">
        <v>106</v>
      </c>
      <c r="AY160" s="734" t="s">
        <v>6338</v>
      </c>
      <c r="AZ160" s="734" t="s">
        <v>621</v>
      </c>
      <c r="BA160" s="734" t="s">
        <v>872</v>
      </c>
      <c r="BB160" s="734" t="s">
        <v>106</v>
      </c>
      <c r="BC160" s="734" t="s">
        <v>682</v>
      </c>
      <c r="BD160" s="734" t="s">
        <v>57</v>
      </c>
      <c r="BE160" s="734" t="s">
        <v>57</v>
      </c>
      <c r="BF160" s="734" t="s">
        <v>57</v>
      </c>
      <c r="BG160" s="734" t="s">
        <v>57</v>
      </c>
      <c r="BH160" s="734" t="s">
        <v>57</v>
      </c>
      <c r="BI160" s="734" t="s">
        <v>57</v>
      </c>
      <c r="BJ160" s="734" t="s">
        <v>164</v>
      </c>
      <c r="BK160" s="734" t="s">
        <v>331</v>
      </c>
      <c r="BL160" s="734" t="s">
        <v>5691</v>
      </c>
      <c r="BM160" s="734"/>
      <c r="BN160" s="734" t="s">
        <v>1340</v>
      </c>
      <c r="BO160" s="1470" t="s">
        <v>6339</v>
      </c>
      <c r="BP160" s="1470" t="s">
        <v>6340</v>
      </c>
      <c r="BQ160" s="1476" t="s">
        <v>6341</v>
      </c>
      <c r="BR160" s="1476" t="s">
        <v>81</v>
      </c>
      <c r="BS160" s="1476"/>
      <c r="BT160" s="1470" t="s">
        <v>6342</v>
      </c>
      <c r="BU160" s="1470" t="s">
        <v>6343</v>
      </c>
      <c r="BV160" s="1470" t="s">
        <v>1751</v>
      </c>
      <c r="BW160" s="1470" t="s">
        <v>6344</v>
      </c>
      <c r="BX160" s="1476"/>
      <c r="BY160" s="735" t="s">
        <v>107</v>
      </c>
      <c r="BZ160" s="1474" t="s">
        <v>83</v>
      </c>
      <c r="CA160" s="26" t="str">
        <f t="shared" si="30"/>
        <v>11&amp;2026011392</v>
      </c>
      <c r="CB160" s="29" t="str">
        <f t="shared" si="31"/>
        <v>13</v>
      </c>
      <c r="CC160" s="29" t="s">
        <v>11034</v>
      </c>
      <c r="CE160" s="24">
        <f>IFERROR(VLOOKUP(CA160,시험요청!EV:EZ,5,FALSE),"")</f>
        <v>0</v>
      </c>
    </row>
    <row r="161" spans="1:83" ht="30" customHeight="1">
      <c r="A161" s="372">
        <v>11</v>
      </c>
      <c r="B161" s="1472"/>
      <c r="C161" s="1472"/>
      <c r="D161" s="1472"/>
      <c r="E161" s="1472"/>
      <c r="F161" s="1472"/>
      <c r="G161" s="1472"/>
      <c r="H161" s="1472"/>
      <c r="I161" s="1472"/>
      <c r="J161" s="1472"/>
      <c r="K161" s="1472"/>
      <c r="L161" s="1472"/>
      <c r="M161" s="1472"/>
      <c r="N161" s="1472"/>
      <c r="O161" s="1472"/>
      <c r="P161" s="1472"/>
      <c r="Q161" s="734">
        <v>3</v>
      </c>
      <c r="R161" s="734">
        <v>10</v>
      </c>
      <c r="S161" s="1472"/>
      <c r="T161" s="1472"/>
      <c r="U161" s="1472"/>
      <c r="V161" s="739" t="s">
        <v>6331</v>
      </c>
      <c r="W161" s="735" t="s">
        <v>50</v>
      </c>
      <c r="X161" s="735" t="s">
        <v>57</v>
      </c>
      <c r="Y161" s="735" t="s">
        <v>63</v>
      </c>
      <c r="Z161" s="734" t="s">
        <v>6345</v>
      </c>
      <c r="AA161" s="734" t="s">
        <v>657</v>
      </c>
      <c r="AB161" s="735" t="s">
        <v>324</v>
      </c>
      <c r="AC161" s="735" t="s">
        <v>924</v>
      </c>
      <c r="AD161" s="735" t="s">
        <v>57</v>
      </c>
      <c r="AE161" s="734" t="s">
        <v>6346</v>
      </c>
      <c r="AF161" s="734" t="s">
        <v>657</v>
      </c>
      <c r="AG161" s="734" t="s">
        <v>171</v>
      </c>
      <c r="AH161" s="734" t="s">
        <v>110</v>
      </c>
      <c r="AI161" s="734" t="s">
        <v>6347</v>
      </c>
      <c r="AJ161" s="339" t="s">
        <v>6348</v>
      </c>
      <c r="AK161" s="734" t="s">
        <v>997</v>
      </c>
      <c r="AL161" s="734" t="s">
        <v>185</v>
      </c>
      <c r="AM161" s="734" t="s">
        <v>6349</v>
      </c>
      <c r="AN161" s="734" t="s">
        <v>665</v>
      </c>
      <c r="AO161" s="734" t="s">
        <v>5669</v>
      </c>
      <c r="AP161" s="734" t="s">
        <v>666</v>
      </c>
      <c r="AQ161" s="734" t="s">
        <v>6350</v>
      </c>
      <c r="AR161" s="734" t="s">
        <v>665</v>
      </c>
      <c r="AS161" s="734" t="s">
        <v>166</v>
      </c>
      <c r="AT161" s="734" t="s">
        <v>666</v>
      </c>
      <c r="AU161" s="734" t="s">
        <v>6351</v>
      </c>
      <c r="AV161" s="734" t="s">
        <v>621</v>
      </c>
      <c r="AW161" s="734" t="s">
        <v>1028</v>
      </c>
      <c r="AX161" s="734" t="s">
        <v>106</v>
      </c>
      <c r="AY161" s="734" t="s">
        <v>1484</v>
      </c>
      <c r="AZ161" s="734" t="s">
        <v>621</v>
      </c>
      <c r="BA161" s="734" t="s">
        <v>622</v>
      </c>
      <c r="BB161" s="734" t="s">
        <v>106</v>
      </c>
      <c r="BC161" s="734" t="s">
        <v>682</v>
      </c>
      <c r="BD161" s="734" t="s">
        <v>57</v>
      </c>
      <c r="BE161" s="734" t="s">
        <v>57</v>
      </c>
      <c r="BF161" s="734" t="s">
        <v>57</v>
      </c>
      <c r="BG161" s="734" t="s">
        <v>57</v>
      </c>
      <c r="BH161" s="734" t="s">
        <v>57</v>
      </c>
      <c r="BI161" s="734" t="s">
        <v>57</v>
      </c>
      <c r="BJ161" s="734" t="s">
        <v>164</v>
      </c>
      <c r="BK161" s="734" t="s">
        <v>57</v>
      </c>
      <c r="BL161" s="734" t="s">
        <v>5691</v>
      </c>
      <c r="BM161" s="734"/>
      <c r="BN161" s="734" t="s">
        <v>1340</v>
      </c>
      <c r="BO161" s="1472"/>
      <c r="BP161" s="1472"/>
      <c r="BQ161" s="1472"/>
      <c r="BR161" s="1472"/>
      <c r="BS161" s="1472"/>
      <c r="BT161" s="1472"/>
      <c r="BU161" s="1472"/>
      <c r="BV161" s="1472"/>
      <c r="BW161" s="1472"/>
      <c r="BX161" s="1472"/>
      <c r="BY161" s="735" t="s">
        <v>107</v>
      </c>
      <c r="BZ161" s="1472"/>
      <c r="CA161" s="26" t="str">
        <f t="shared" si="30"/>
        <v>11&amp;</v>
      </c>
      <c r="CB161" s="29" t="str">
        <f t="shared" si="31"/>
        <v/>
      </c>
      <c r="CC161" s="29" t="s">
        <v>11034</v>
      </c>
      <c r="CE161" s="24" t="str">
        <f>IFERROR(VLOOKUP(CA161,시험요청!EV:EZ,5,FALSE),"")</f>
        <v/>
      </c>
    </row>
    <row r="162" spans="1:83" ht="30" customHeight="1">
      <c r="A162" s="372">
        <v>11</v>
      </c>
      <c r="B162" s="1476">
        <v>11</v>
      </c>
      <c r="C162" s="1476" t="s">
        <v>43</v>
      </c>
      <c r="D162" s="1476" t="s">
        <v>6284</v>
      </c>
      <c r="E162" s="1476" t="s">
        <v>1498</v>
      </c>
      <c r="F162" s="1481" t="s">
        <v>31</v>
      </c>
      <c r="G162" s="1476">
        <v>2026011393</v>
      </c>
      <c r="H162" s="1474" t="s">
        <v>680</v>
      </c>
      <c r="I162" s="1470" t="s">
        <v>6352</v>
      </c>
      <c r="J162" s="1470" t="s">
        <v>6353</v>
      </c>
      <c r="K162" s="1470" t="s">
        <v>1736</v>
      </c>
      <c r="L162" s="1470">
        <v>4</v>
      </c>
      <c r="M162" s="1470" t="s">
        <v>32</v>
      </c>
      <c r="N162" s="1470" t="s">
        <v>33</v>
      </c>
      <c r="O162" s="1473" t="s">
        <v>868</v>
      </c>
      <c r="P162" s="1470" t="s">
        <v>48</v>
      </c>
      <c r="Q162" s="734">
        <v>2</v>
      </c>
      <c r="R162" s="734">
        <v>10</v>
      </c>
      <c r="S162" s="1572" t="s">
        <v>6330</v>
      </c>
      <c r="T162" s="1485" t="s">
        <v>922</v>
      </c>
      <c r="U162" s="1476" t="s">
        <v>1548</v>
      </c>
      <c r="V162" s="739" t="s">
        <v>6331</v>
      </c>
      <c r="W162" s="735" t="s">
        <v>50</v>
      </c>
      <c r="X162" s="735" t="s">
        <v>57</v>
      </c>
      <c r="Y162" s="735" t="s">
        <v>63</v>
      </c>
      <c r="Z162" s="734" t="s">
        <v>6354</v>
      </c>
      <c r="AA162" s="739" t="s">
        <v>42</v>
      </c>
      <c r="AB162" s="735" t="s">
        <v>1912</v>
      </c>
      <c r="AC162" s="735" t="s">
        <v>924</v>
      </c>
      <c r="AD162" s="735" t="s">
        <v>57</v>
      </c>
      <c r="AE162" s="734" t="s">
        <v>6355</v>
      </c>
      <c r="AF162" s="739" t="s">
        <v>42</v>
      </c>
      <c r="AG162" s="734" t="s">
        <v>113</v>
      </c>
      <c r="AH162" s="734" t="s">
        <v>110</v>
      </c>
      <c r="AI162" s="734" t="s">
        <v>6356</v>
      </c>
      <c r="AJ162" s="734" t="s">
        <v>57</v>
      </c>
      <c r="AK162" s="734" t="s">
        <v>57</v>
      </c>
      <c r="AL162" s="734" t="s">
        <v>57</v>
      </c>
      <c r="AM162" s="734" t="s">
        <v>6357</v>
      </c>
      <c r="AN162" s="734" t="s">
        <v>665</v>
      </c>
      <c r="AO162" s="734" t="s">
        <v>6358</v>
      </c>
      <c r="AP162" s="734" t="s">
        <v>666</v>
      </c>
      <c r="AQ162" s="734" t="s">
        <v>3624</v>
      </c>
      <c r="AR162" s="734" t="s">
        <v>665</v>
      </c>
      <c r="AS162" s="734" t="s">
        <v>1180</v>
      </c>
      <c r="AT162" s="734" t="s">
        <v>666</v>
      </c>
      <c r="AU162" s="734" t="s">
        <v>6359</v>
      </c>
      <c r="AV162" s="734" t="s">
        <v>621</v>
      </c>
      <c r="AW162" s="734" t="s">
        <v>334</v>
      </c>
      <c r="AX162" s="734" t="s">
        <v>106</v>
      </c>
      <c r="AY162" s="734" t="s">
        <v>6360</v>
      </c>
      <c r="AZ162" s="734" t="s">
        <v>621</v>
      </c>
      <c r="BA162" s="734" t="s">
        <v>762</v>
      </c>
      <c r="BB162" s="734" t="s">
        <v>106</v>
      </c>
      <c r="BC162" s="734" t="s">
        <v>682</v>
      </c>
      <c r="BD162" s="734" t="s">
        <v>57</v>
      </c>
      <c r="BE162" s="734" t="s">
        <v>57</v>
      </c>
      <c r="BF162" s="734" t="s">
        <v>57</v>
      </c>
      <c r="BG162" s="734" t="s">
        <v>57</v>
      </c>
      <c r="BH162" s="734" t="s">
        <v>57</v>
      </c>
      <c r="BI162" s="734" t="s">
        <v>57</v>
      </c>
      <c r="BJ162" s="734" t="s">
        <v>164</v>
      </c>
      <c r="BK162" s="734" t="s">
        <v>331</v>
      </c>
      <c r="BL162" s="734" t="s">
        <v>5691</v>
      </c>
      <c r="BM162" s="734"/>
      <c r="BN162" s="734" t="s">
        <v>1340</v>
      </c>
      <c r="BO162" s="1470" t="s">
        <v>6361</v>
      </c>
      <c r="BP162" s="1470" t="s">
        <v>6362</v>
      </c>
      <c r="BQ162" s="1476" t="s">
        <v>6363</v>
      </c>
      <c r="BR162" s="1476" t="s">
        <v>1721</v>
      </c>
      <c r="BS162" s="1476"/>
      <c r="BT162" s="1470" t="s">
        <v>6342</v>
      </c>
      <c r="BU162" s="1470" t="s">
        <v>6343</v>
      </c>
      <c r="BV162" s="1470" t="s">
        <v>1751</v>
      </c>
      <c r="BW162" s="1470" t="s">
        <v>6344</v>
      </c>
      <c r="BX162" s="1476"/>
      <c r="BY162" s="735" t="s">
        <v>107</v>
      </c>
      <c r="BZ162" s="1474" t="s">
        <v>83</v>
      </c>
      <c r="CA162" s="26" t="str">
        <f t="shared" si="30"/>
        <v>11&amp;2026011393</v>
      </c>
      <c r="CB162" s="29" t="str">
        <f t="shared" si="31"/>
        <v>13</v>
      </c>
      <c r="CC162" s="29" t="s">
        <v>11034</v>
      </c>
      <c r="CE162" s="24">
        <f>IFERROR(VLOOKUP(CA162,시험요청!EV:EZ,5,FALSE),"")</f>
        <v>0</v>
      </c>
    </row>
    <row r="163" spans="1:83" ht="30" customHeight="1">
      <c r="A163" s="372">
        <v>11</v>
      </c>
      <c r="B163" s="1472"/>
      <c r="C163" s="1472"/>
      <c r="D163" s="1472"/>
      <c r="E163" s="1472"/>
      <c r="F163" s="1472"/>
      <c r="G163" s="1472"/>
      <c r="H163" s="1472"/>
      <c r="I163" s="1472"/>
      <c r="J163" s="1472"/>
      <c r="K163" s="1472"/>
      <c r="L163" s="1472"/>
      <c r="M163" s="1472"/>
      <c r="N163" s="1472"/>
      <c r="O163" s="1472"/>
      <c r="P163" s="1472"/>
      <c r="Q163" s="734">
        <v>3</v>
      </c>
      <c r="R163" s="734">
        <v>10</v>
      </c>
      <c r="S163" s="1472"/>
      <c r="T163" s="1472"/>
      <c r="U163" s="1472"/>
      <c r="V163" s="739" t="s">
        <v>6331</v>
      </c>
      <c r="W163" s="735" t="s">
        <v>50</v>
      </c>
      <c r="X163" s="735" t="s">
        <v>57</v>
      </c>
      <c r="Y163" s="735" t="s">
        <v>63</v>
      </c>
      <c r="Z163" s="734" t="s">
        <v>6364</v>
      </c>
      <c r="AA163" s="734" t="s">
        <v>657</v>
      </c>
      <c r="AB163" s="735" t="s">
        <v>1206</v>
      </c>
      <c r="AC163" s="735" t="s">
        <v>924</v>
      </c>
      <c r="AD163" s="735" t="s">
        <v>57</v>
      </c>
      <c r="AE163" s="734" t="s">
        <v>6365</v>
      </c>
      <c r="AF163" s="734" t="s">
        <v>657</v>
      </c>
      <c r="AG163" s="734" t="s">
        <v>1589</v>
      </c>
      <c r="AH163" s="734" t="s">
        <v>110</v>
      </c>
      <c r="AI163" s="734" t="s">
        <v>6366</v>
      </c>
      <c r="AJ163" s="339" t="s">
        <v>6367</v>
      </c>
      <c r="AK163" s="734" t="s">
        <v>901</v>
      </c>
      <c r="AL163" s="734" t="s">
        <v>659</v>
      </c>
      <c r="AM163" s="734" t="s">
        <v>6368</v>
      </c>
      <c r="AN163" s="734" t="s">
        <v>665</v>
      </c>
      <c r="AO163" s="734" t="s">
        <v>6358</v>
      </c>
      <c r="AP163" s="734" t="s">
        <v>666</v>
      </c>
      <c r="AQ163" s="734" t="s">
        <v>6369</v>
      </c>
      <c r="AR163" s="734" t="s">
        <v>665</v>
      </c>
      <c r="AS163" s="734" t="s">
        <v>174</v>
      </c>
      <c r="AT163" s="734" t="s">
        <v>666</v>
      </c>
      <c r="AU163" s="734" t="s">
        <v>6370</v>
      </c>
      <c r="AV163" s="734" t="s">
        <v>621</v>
      </c>
      <c r="AW163" s="734" t="s">
        <v>905</v>
      </c>
      <c r="AX163" s="734" t="s">
        <v>106</v>
      </c>
      <c r="AY163" s="734" t="s">
        <v>6371</v>
      </c>
      <c r="AZ163" s="734" t="s">
        <v>621</v>
      </c>
      <c r="BA163" s="734" t="s">
        <v>1748</v>
      </c>
      <c r="BB163" s="734" t="s">
        <v>106</v>
      </c>
      <c r="BC163" s="734" t="s">
        <v>682</v>
      </c>
      <c r="BD163" s="734" t="s">
        <v>57</v>
      </c>
      <c r="BE163" s="734" t="s">
        <v>57</v>
      </c>
      <c r="BF163" s="734" t="s">
        <v>57</v>
      </c>
      <c r="BG163" s="734" t="s">
        <v>57</v>
      </c>
      <c r="BH163" s="734" t="s">
        <v>57</v>
      </c>
      <c r="BI163" s="734" t="s">
        <v>57</v>
      </c>
      <c r="BJ163" s="734" t="s">
        <v>164</v>
      </c>
      <c r="BK163" s="734" t="s">
        <v>57</v>
      </c>
      <c r="BL163" s="734" t="s">
        <v>5691</v>
      </c>
      <c r="BM163" s="734"/>
      <c r="BN163" s="734" t="s">
        <v>1340</v>
      </c>
      <c r="BO163" s="1472"/>
      <c r="BP163" s="1472"/>
      <c r="BQ163" s="1472"/>
      <c r="BR163" s="1472"/>
      <c r="BS163" s="1472"/>
      <c r="BT163" s="1472"/>
      <c r="BU163" s="1472"/>
      <c r="BV163" s="1472"/>
      <c r="BW163" s="1472"/>
      <c r="BX163" s="1472"/>
      <c r="BY163" s="735" t="s">
        <v>107</v>
      </c>
      <c r="BZ163" s="1472"/>
      <c r="CA163" s="26" t="str">
        <f t="shared" si="30"/>
        <v>11&amp;</v>
      </c>
      <c r="CB163" s="29" t="str">
        <f t="shared" si="31"/>
        <v/>
      </c>
      <c r="CC163" s="29" t="s">
        <v>11034</v>
      </c>
      <c r="CE163" s="24" t="str">
        <f>IFERROR(VLOOKUP(CA163,시험요청!EV:EZ,5,FALSE),"")</f>
        <v/>
      </c>
    </row>
    <row r="164" spans="1:83" ht="30" customHeight="1">
      <c r="A164" s="372">
        <v>11</v>
      </c>
      <c r="B164" s="735">
        <v>11</v>
      </c>
      <c r="C164" s="1476" t="s">
        <v>43</v>
      </c>
      <c r="D164" s="1476" t="s">
        <v>6372</v>
      </c>
      <c r="E164" s="1476" t="s">
        <v>4985</v>
      </c>
      <c r="F164" s="1481" t="s">
        <v>31</v>
      </c>
      <c r="G164" s="735">
        <v>2026022210</v>
      </c>
      <c r="H164" s="1474" t="s">
        <v>629</v>
      </c>
      <c r="I164" s="1470" t="s">
        <v>6373</v>
      </c>
      <c r="J164" s="1470" t="s">
        <v>5443</v>
      </c>
      <c r="K164" s="1470" t="s">
        <v>5444</v>
      </c>
      <c r="L164" s="1470">
        <v>4</v>
      </c>
      <c r="M164" s="1470" t="s">
        <v>32</v>
      </c>
      <c r="N164" s="1470" t="s">
        <v>33</v>
      </c>
      <c r="O164" s="1473" t="s">
        <v>5445</v>
      </c>
      <c r="P164" s="1470" t="s">
        <v>48</v>
      </c>
      <c r="Q164" s="734">
        <v>0</v>
      </c>
      <c r="R164" s="734">
        <v>12</v>
      </c>
      <c r="S164" s="1572" t="s">
        <v>6330</v>
      </c>
      <c r="T164" s="1485" t="s">
        <v>1716</v>
      </c>
      <c r="U164" s="1476" t="s">
        <v>49</v>
      </c>
      <c r="V164" s="739" t="s">
        <v>6374</v>
      </c>
      <c r="W164" s="735" t="s">
        <v>50</v>
      </c>
      <c r="X164" s="735" t="s">
        <v>57</v>
      </c>
      <c r="Y164" s="735" t="s">
        <v>63</v>
      </c>
      <c r="Z164" s="740" t="s">
        <v>5448</v>
      </c>
      <c r="AA164" s="734" t="s">
        <v>657</v>
      </c>
      <c r="AB164" s="735" t="s">
        <v>704</v>
      </c>
      <c r="AC164" s="1582" t="s">
        <v>924</v>
      </c>
      <c r="AD164" s="1582" t="s">
        <v>57</v>
      </c>
      <c r="AE164" s="1604" t="s">
        <v>5450</v>
      </c>
      <c r="AF164" s="1604" t="s">
        <v>657</v>
      </c>
      <c r="AG164" s="734" t="s">
        <v>663</v>
      </c>
      <c r="AH164" s="734" t="s">
        <v>110</v>
      </c>
      <c r="AI164" s="734" t="s">
        <v>4347</v>
      </c>
      <c r="AJ164" s="339" t="s">
        <v>5451</v>
      </c>
      <c r="AK164" s="734" t="s">
        <v>111</v>
      </c>
      <c r="AL164" s="734" t="s">
        <v>57</v>
      </c>
      <c r="AM164" s="734" t="s">
        <v>5452</v>
      </c>
      <c r="AN164" s="734" t="s">
        <v>665</v>
      </c>
      <c r="AO164" s="734" t="s">
        <v>901</v>
      </c>
      <c r="AP164" s="734" t="s">
        <v>666</v>
      </c>
      <c r="AQ164" s="734" t="s">
        <v>5453</v>
      </c>
      <c r="AR164" s="734" t="s">
        <v>665</v>
      </c>
      <c r="AS164" s="734" t="s">
        <v>112</v>
      </c>
      <c r="AT164" s="734" t="s">
        <v>666</v>
      </c>
      <c r="AU164" s="734" t="s">
        <v>5457</v>
      </c>
      <c r="AV164" s="734" t="s">
        <v>621</v>
      </c>
      <c r="AW164" s="734" t="s">
        <v>715</v>
      </c>
      <c r="AX164" s="734" t="s">
        <v>119</v>
      </c>
      <c r="AY164" s="734" t="s">
        <v>5458</v>
      </c>
      <c r="AZ164" s="734" t="s">
        <v>621</v>
      </c>
      <c r="BA164" s="734" t="s">
        <v>118</v>
      </c>
      <c r="BB164" s="734" t="s">
        <v>119</v>
      </c>
      <c r="BC164" s="738" t="s">
        <v>122</v>
      </c>
      <c r="BD164" s="734" t="s">
        <v>57</v>
      </c>
      <c r="BE164" s="734" t="s">
        <v>57</v>
      </c>
      <c r="BF164" s="734" t="s">
        <v>57</v>
      </c>
      <c r="BG164" s="734" t="s">
        <v>57</v>
      </c>
      <c r="BH164" s="734" t="s">
        <v>57</v>
      </c>
      <c r="BI164" s="734" t="s">
        <v>57</v>
      </c>
      <c r="BJ164" s="734" t="s">
        <v>164</v>
      </c>
      <c r="BK164" s="734" t="s">
        <v>57</v>
      </c>
      <c r="BL164" s="734" t="s">
        <v>5691</v>
      </c>
      <c r="BM164" s="734"/>
      <c r="BN164" s="734" t="s">
        <v>2049</v>
      </c>
      <c r="BO164" s="1470" t="s">
        <v>6375</v>
      </c>
      <c r="BP164" s="1470" t="s">
        <v>631</v>
      </c>
      <c r="BQ164" s="1476" t="s">
        <v>5471</v>
      </c>
      <c r="BR164" s="1476" t="s">
        <v>958</v>
      </c>
      <c r="BS164" s="1476"/>
      <c r="BT164" s="1470" t="s">
        <v>5459</v>
      </c>
      <c r="BU164" s="1470" t="s">
        <v>5460</v>
      </c>
      <c r="BV164" s="1470" t="s">
        <v>2990</v>
      </c>
      <c r="BW164" s="1470" t="s">
        <v>5461</v>
      </c>
      <c r="BX164" s="1574" t="s">
        <v>6376</v>
      </c>
      <c r="BY164" s="735" t="s">
        <v>107</v>
      </c>
      <c r="BZ164" s="1574" t="s">
        <v>950</v>
      </c>
      <c r="CA164" s="26" t="str">
        <f>A164&amp;"&amp;"&amp;G164</f>
        <v>11&amp;2026022210</v>
      </c>
      <c r="CB164" s="29" t="str">
        <f>IFERROR(MID(J164,FIND("R",J164)+1,2),"")</f>
        <v>18</v>
      </c>
      <c r="CC164" s="29" t="s">
        <v>11034</v>
      </c>
      <c r="CE164" s="24">
        <f>IFERROR(VLOOKUP(CA164,시험요청!EV:EZ,5,FALSE),"")</f>
        <v>0</v>
      </c>
    </row>
    <row r="165" spans="1:83" ht="30" customHeight="1">
      <c r="A165" s="372">
        <v>11</v>
      </c>
      <c r="B165" s="735">
        <v>11</v>
      </c>
      <c r="C165" s="1472"/>
      <c r="D165" s="1472"/>
      <c r="E165" s="1472"/>
      <c r="F165" s="1472"/>
      <c r="G165" s="735">
        <v>2026022217</v>
      </c>
      <c r="H165" s="1472"/>
      <c r="I165" s="1472"/>
      <c r="J165" s="1472"/>
      <c r="K165" s="1472"/>
      <c r="L165" s="1472"/>
      <c r="M165" s="1472"/>
      <c r="N165" s="1472"/>
      <c r="O165" s="1472"/>
      <c r="P165" s="1472"/>
      <c r="Q165" s="734">
        <v>1</v>
      </c>
      <c r="R165" s="734">
        <v>12</v>
      </c>
      <c r="S165" s="1472"/>
      <c r="T165" s="1472"/>
      <c r="U165" s="1472"/>
      <c r="V165" s="431" t="s">
        <v>6377</v>
      </c>
      <c r="W165" s="722" t="s">
        <v>50</v>
      </c>
      <c r="X165" s="722" t="s">
        <v>57</v>
      </c>
      <c r="Y165" s="722" t="s">
        <v>63</v>
      </c>
      <c r="Z165" s="723" t="s">
        <v>5448</v>
      </c>
      <c r="AA165" s="724" t="s">
        <v>657</v>
      </c>
      <c r="AB165" s="735" t="s">
        <v>704</v>
      </c>
      <c r="AC165" s="1583"/>
      <c r="AD165" s="1583"/>
      <c r="AE165" s="1606"/>
      <c r="AF165" s="1606"/>
      <c r="AG165" s="734"/>
      <c r="AH165" s="734"/>
      <c r="AI165" s="734"/>
      <c r="AJ165" s="339"/>
      <c r="AK165" s="734"/>
      <c r="AL165" s="734"/>
      <c r="AM165" s="734"/>
      <c r="AN165" s="734"/>
      <c r="AO165" s="734"/>
      <c r="AP165" s="734"/>
      <c r="AQ165" s="734"/>
      <c r="AR165" s="734"/>
      <c r="AS165" s="734"/>
      <c r="AT165" s="734"/>
      <c r="AU165" s="734"/>
      <c r="AV165" s="734"/>
      <c r="AW165" s="734"/>
      <c r="AX165" s="734"/>
      <c r="AY165" s="734"/>
      <c r="AZ165" s="734"/>
      <c r="BA165" s="734"/>
      <c r="BB165" s="734"/>
      <c r="BC165" s="738"/>
      <c r="BD165" s="734"/>
      <c r="BE165" s="734"/>
      <c r="BF165" s="734"/>
      <c r="BG165" s="734"/>
      <c r="BH165" s="734"/>
      <c r="BI165" s="734"/>
      <c r="BJ165" s="734"/>
      <c r="BK165" s="734"/>
      <c r="BL165" s="734"/>
      <c r="BM165" s="734"/>
      <c r="BN165" s="734"/>
      <c r="BO165" s="1472"/>
      <c r="BP165" s="1472"/>
      <c r="BQ165" s="1472"/>
      <c r="BR165" s="1472"/>
      <c r="BS165" s="1472"/>
      <c r="BT165" s="1472"/>
      <c r="BU165" s="1472"/>
      <c r="BV165" s="1472"/>
      <c r="BW165" s="1472"/>
      <c r="BX165" s="1575"/>
      <c r="BY165" s="735"/>
      <c r="BZ165" s="1575"/>
      <c r="CA165" s="26" t="str">
        <f>A165&amp;"&amp;"&amp;G165</f>
        <v>11&amp;2026022217</v>
      </c>
      <c r="CB165" s="29" t="str">
        <f>IFERROR(MID(J165,FIND("R",J165)+1,2),"")</f>
        <v/>
      </c>
      <c r="CC165" s="29" t="s">
        <v>11034</v>
      </c>
      <c r="CE165" s="24">
        <f>IFERROR(VLOOKUP(CA165,시험요청!EV:EZ,5,FALSE),"")</f>
        <v>0</v>
      </c>
    </row>
    <row r="166" spans="1:83" ht="30" customHeight="1">
      <c r="A166" s="29">
        <v>12</v>
      </c>
      <c r="B166" s="785">
        <v>12</v>
      </c>
      <c r="C166" s="785" t="s">
        <v>3594</v>
      </c>
      <c r="D166" s="785" t="s">
        <v>3595</v>
      </c>
      <c r="E166" s="795" t="s">
        <v>1498</v>
      </c>
      <c r="F166" s="785" t="s">
        <v>45</v>
      </c>
      <c r="G166" s="785">
        <v>2026022845</v>
      </c>
      <c r="H166" s="788" t="s">
        <v>1506</v>
      </c>
      <c r="I166" s="782" t="s">
        <v>6860</v>
      </c>
      <c r="J166" s="782" t="s">
        <v>6696</v>
      </c>
      <c r="K166" s="782" t="s">
        <v>2435</v>
      </c>
      <c r="L166" s="782">
        <v>4</v>
      </c>
      <c r="M166" s="782" t="s">
        <v>32</v>
      </c>
      <c r="N166" s="782" t="s">
        <v>33</v>
      </c>
      <c r="O166" s="780" t="s">
        <v>320</v>
      </c>
      <c r="P166" s="782" t="s">
        <v>48</v>
      </c>
      <c r="Q166" s="782">
        <v>2</v>
      </c>
      <c r="R166" s="782">
        <v>54</v>
      </c>
      <c r="S166" s="790" t="s">
        <v>6861</v>
      </c>
      <c r="T166" s="796" t="s">
        <v>1514</v>
      </c>
      <c r="U166" s="785" t="s">
        <v>3358</v>
      </c>
      <c r="V166" s="785" t="s">
        <v>2520</v>
      </c>
      <c r="W166" s="785" t="s">
        <v>60</v>
      </c>
      <c r="X166" s="785" t="s">
        <v>37</v>
      </c>
      <c r="Y166" s="785" t="s">
        <v>61</v>
      </c>
      <c r="Z166" s="799" t="s">
        <v>6699</v>
      </c>
      <c r="AA166" s="782" t="s">
        <v>752</v>
      </c>
      <c r="AB166" s="785" t="s">
        <v>837</v>
      </c>
      <c r="AC166" s="785" t="s">
        <v>40</v>
      </c>
      <c r="AD166" s="785" t="s">
        <v>41</v>
      </c>
      <c r="AE166" s="782" t="s">
        <v>6700</v>
      </c>
      <c r="AF166" s="789" t="s">
        <v>42</v>
      </c>
      <c r="AG166" s="782" t="s">
        <v>872</v>
      </c>
      <c r="AH166" s="782" t="s">
        <v>6697</v>
      </c>
      <c r="AI166" s="782" t="s">
        <v>2976</v>
      </c>
      <c r="AJ166" s="782" t="s">
        <v>6702</v>
      </c>
      <c r="AK166" s="782" t="s">
        <v>878</v>
      </c>
      <c r="AL166" s="782" t="s">
        <v>1064</v>
      </c>
      <c r="AM166" s="782" t="s">
        <v>6703</v>
      </c>
      <c r="AN166" s="788" t="s">
        <v>843</v>
      </c>
      <c r="AO166" s="782" t="s">
        <v>901</v>
      </c>
      <c r="AP166" s="782" t="s">
        <v>105</v>
      </c>
      <c r="AQ166" s="782" t="s">
        <v>57</v>
      </c>
      <c r="AR166" s="782" t="s">
        <v>57</v>
      </c>
      <c r="AS166" s="782" t="s">
        <v>57</v>
      </c>
      <c r="AT166" s="782" t="s">
        <v>57</v>
      </c>
      <c r="AU166" s="782" t="s">
        <v>2715</v>
      </c>
      <c r="AV166" s="782" t="s">
        <v>1153</v>
      </c>
      <c r="AW166" s="782" t="s">
        <v>622</v>
      </c>
      <c r="AX166" s="782" t="s">
        <v>106</v>
      </c>
      <c r="AY166" s="782" t="s">
        <v>2716</v>
      </c>
      <c r="AZ166" s="782" t="s">
        <v>1153</v>
      </c>
      <c r="BA166" s="782" t="s">
        <v>624</v>
      </c>
      <c r="BB166" s="782" t="s">
        <v>106</v>
      </c>
      <c r="BC166" s="782" t="s">
        <v>88</v>
      </c>
      <c r="BD166" s="782" t="s">
        <v>57</v>
      </c>
      <c r="BE166" s="782" t="s">
        <v>57</v>
      </c>
      <c r="BF166" s="782" t="s">
        <v>57</v>
      </c>
      <c r="BG166" s="782" t="s">
        <v>57</v>
      </c>
      <c r="BH166" s="782" t="s">
        <v>57</v>
      </c>
      <c r="BI166" s="782" t="s">
        <v>57</v>
      </c>
      <c r="BJ166" s="782" t="s">
        <v>164</v>
      </c>
      <c r="BK166" s="782" t="s">
        <v>57</v>
      </c>
      <c r="BL166" s="782" t="s">
        <v>969</v>
      </c>
      <c r="BM166" s="782"/>
      <c r="BN166" s="782" t="s">
        <v>1461</v>
      </c>
      <c r="BO166" s="782" t="s">
        <v>6862</v>
      </c>
      <c r="BP166" s="782" t="s">
        <v>1831</v>
      </c>
      <c r="BQ166" s="785" t="s">
        <v>6707</v>
      </c>
      <c r="BR166" s="785" t="s">
        <v>95</v>
      </c>
      <c r="BS166" s="785"/>
      <c r="BT166" s="782" t="s">
        <v>6704</v>
      </c>
      <c r="BU166" s="782" t="s">
        <v>6705</v>
      </c>
      <c r="BV166" s="782" t="s">
        <v>6706</v>
      </c>
      <c r="BW166" s="782" t="s">
        <v>1487</v>
      </c>
      <c r="BX166" s="785"/>
      <c r="BY166" s="785" t="s">
        <v>5544</v>
      </c>
      <c r="BZ166" s="788" t="s">
        <v>950</v>
      </c>
      <c r="CA166" s="26" t="str">
        <f t="shared" ref="CA166:CA191" si="32">A166&amp;"&amp;"&amp;G166</f>
        <v>12&amp;2026022845</v>
      </c>
      <c r="CB166" s="29" t="str">
        <f t="shared" ref="CB166:CB191" si="33">IFERROR(MID(J166,FIND("R",J166)+1,2),"")</f>
        <v>17</v>
      </c>
      <c r="CC166" s="29" t="s">
        <v>11034</v>
      </c>
      <c r="CE166" s="24">
        <f>IFERROR(VLOOKUP(CA166,시험요청!EV:EZ,5,FALSE),"")</f>
        <v>0</v>
      </c>
    </row>
    <row r="167" spans="1:83" ht="30" customHeight="1">
      <c r="A167" s="29">
        <v>12</v>
      </c>
      <c r="B167" s="785">
        <v>12</v>
      </c>
      <c r="C167" s="785" t="s">
        <v>43</v>
      </c>
      <c r="D167" s="785" t="s">
        <v>6879</v>
      </c>
      <c r="E167" s="785" t="s">
        <v>6879</v>
      </c>
      <c r="F167" s="785" t="s">
        <v>45</v>
      </c>
      <c r="G167" s="785">
        <v>2026030508</v>
      </c>
      <c r="H167" s="788" t="s">
        <v>767</v>
      </c>
      <c r="I167" s="782" t="s">
        <v>6893</v>
      </c>
      <c r="J167" s="782" t="s">
        <v>6753</v>
      </c>
      <c r="K167" s="782" t="s">
        <v>6754</v>
      </c>
      <c r="L167" s="782">
        <v>4</v>
      </c>
      <c r="M167" s="782" t="s">
        <v>32</v>
      </c>
      <c r="N167" s="782" t="s">
        <v>33</v>
      </c>
      <c r="O167" s="782" t="s">
        <v>57</v>
      </c>
      <c r="P167" s="782" t="s">
        <v>48</v>
      </c>
      <c r="Q167" s="782">
        <v>2</v>
      </c>
      <c r="R167" s="782">
        <v>12</v>
      </c>
      <c r="S167" s="908" t="s">
        <v>6861</v>
      </c>
      <c r="T167" s="796" t="s">
        <v>7395</v>
      </c>
      <c r="U167" s="785" t="s">
        <v>1548</v>
      </c>
      <c r="V167" s="785" t="s">
        <v>1515</v>
      </c>
      <c r="W167" s="785" t="s">
        <v>60</v>
      </c>
      <c r="X167" s="785" t="s">
        <v>37</v>
      </c>
      <c r="Y167" s="785" t="s">
        <v>61</v>
      </c>
      <c r="Z167" s="782" t="s">
        <v>6757</v>
      </c>
      <c r="AA167" s="782" t="s">
        <v>752</v>
      </c>
      <c r="AB167" s="785" t="s">
        <v>332</v>
      </c>
      <c r="AC167" s="785" t="s">
        <v>40</v>
      </c>
      <c r="AD167" s="785" t="s">
        <v>41</v>
      </c>
      <c r="AE167" s="782" t="s">
        <v>6758</v>
      </c>
      <c r="AF167" s="782" t="s">
        <v>51</v>
      </c>
      <c r="AG167" s="782" t="s">
        <v>171</v>
      </c>
      <c r="AH167" s="782" t="s">
        <v>6755</v>
      </c>
      <c r="AI167" s="782" t="s">
        <v>2828</v>
      </c>
      <c r="AJ167" s="782" t="s">
        <v>840</v>
      </c>
      <c r="AK167" s="782" t="s">
        <v>117</v>
      </c>
      <c r="AL167" s="782" t="s">
        <v>841</v>
      </c>
      <c r="AM167" s="782" t="s">
        <v>6759</v>
      </c>
      <c r="AN167" s="782" t="s">
        <v>92</v>
      </c>
      <c r="AO167" s="782" t="s">
        <v>1182</v>
      </c>
      <c r="AP167" s="782" t="s">
        <v>105</v>
      </c>
      <c r="AQ167" s="782" t="s">
        <v>57</v>
      </c>
      <c r="AR167" s="782" t="s">
        <v>57</v>
      </c>
      <c r="AS167" s="782" t="s">
        <v>57</v>
      </c>
      <c r="AT167" s="782" t="s">
        <v>57</v>
      </c>
      <c r="AU167" s="782" t="s">
        <v>6760</v>
      </c>
      <c r="AV167" s="782" t="s">
        <v>79</v>
      </c>
      <c r="AW167" s="782" t="s">
        <v>1038</v>
      </c>
      <c r="AX167" s="782" t="s">
        <v>121</v>
      </c>
      <c r="AY167" s="782" t="s">
        <v>6761</v>
      </c>
      <c r="AZ167" s="782" t="s">
        <v>79</v>
      </c>
      <c r="BA167" s="782" t="s">
        <v>622</v>
      </c>
      <c r="BB167" s="782" t="s">
        <v>121</v>
      </c>
      <c r="BC167" s="782" t="s">
        <v>88</v>
      </c>
      <c r="BD167" s="782" t="s">
        <v>57</v>
      </c>
      <c r="BE167" s="782" t="s">
        <v>57</v>
      </c>
      <c r="BF167" s="782" t="s">
        <v>57</v>
      </c>
      <c r="BG167" s="782" t="s">
        <v>57</v>
      </c>
      <c r="BH167" s="782" t="s">
        <v>57</v>
      </c>
      <c r="BI167" s="782" t="s">
        <v>57</v>
      </c>
      <c r="BJ167" s="782" t="s">
        <v>900</v>
      </c>
      <c r="BK167" s="782" t="s">
        <v>57</v>
      </c>
      <c r="BL167" s="782" t="s">
        <v>5691</v>
      </c>
      <c r="BM167" s="782"/>
      <c r="BN167" s="782" t="s">
        <v>2049</v>
      </c>
      <c r="BO167" s="788" t="s">
        <v>6895</v>
      </c>
      <c r="BP167" s="782" t="s">
        <v>1720</v>
      </c>
      <c r="BQ167" s="785" t="s">
        <v>848</v>
      </c>
      <c r="BR167" s="785" t="s">
        <v>95</v>
      </c>
      <c r="BS167" s="785"/>
      <c r="BT167" s="782" t="s">
        <v>5160</v>
      </c>
      <c r="BU167" s="782" t="s">
        <v>626</v>
      </c>
      <c r="BV167" s="782" t="s">
        <v>847</v>
      </c>
      <c r="BW167" s="782" t="s">
        <v>628</v>
      </c>
      <c r="BX167" s="785"/>
      <c r="BY167" s="785" t="s">
        <v>6747</v>
      </c>
      <c r="BZ167" s="788" t="s">
        <v>168</v>
      </c>
      <c r="CA167" s="26" t="str">
        <f>A167&amp;"&amp;"&amp;G167</f>
        <v>12&amp;2026030508</v>
      </c>
      <c r="CB167" s="29" t="str">
        <f>IFERROR(MID(J167,FIND("R",J167)+1,2),"")</f>
        <v>18</v>
      </c>
      <c r="CC167" s="29" t="s">
        <v>11034</v>
      </c>
      <c r="CE167" s="24">
        <f>IFERROR(VLOOKUP(CA167,시험요청!EV:EZ,5,FALSE),"")</f>
        <v>0</v>
      </c>
    </row>
    <row r="168" spans="1:83" ht="30" customHeight="1">
      <c r="A168" s="29">
        <v>12</v>
      </c>
      <c r="B168" s="1475">
        <v>12</v>
      </c>
      <c r="C168" s="1475" t="s">
        <v>29</v>
      </c>
      <c r="D168" s="1475" t="s">
        <v>3575</v>
      </c>
      <c r="E168" s="1490" t="s">
        <v>30</v>
      </c>
      <c r="F168" s="1475" t="s">
        <v>45</v>
      </c>
      <c r="G168" s="1475">
        <v>2026030116</v>
      </c>
      <c r="H168" s="1490" t="s">
        <v>767</v>
      </c>
      <c r="I168" s="1489" t="s">
        <v>6863</v>
      </c>
      <c r="J168" s="1489" t="s">
        <v>6864</v>
      </c>
      <c r="K168" s="1489" t="s">
        <v>4760</v>
      </c>
      <c r="L168" s="1489">
        <v>4</v>
      </c>
      <c r="M168" s="1489" t="s">
        <v>32</v>
      </c>
      <c r="N168" s="1489" t="s">
        <v>33</v>
      </c>
      <c r="O168" s="1489" t="s">
        <v>57</v>
      </c>
      <c r="P168" s="1489" t="s">
        <v>48</v>
      </c>
      <c r="Q168" s="782">
        <v>2</v>
      </c>
      <c r="R168" s="782">
        <v>26</v>
      </c>
      <c r="S168" s="1581" t="s">
        <v>6861</v>
      </c>
      <c r="T168" s="1492" t="s">
        <v>955</v>
      </c>
      <c r="U168" s="1475" t="s">
        <v>5210</v>
      </c>
      <c r="V168" s="1475" t="s">
        <v>62</v>
      </c>
      <c r="W168" s="1475" t="s">
        <v>36</v>
      </c>
      <c r="X168" s="1475" t="s">
        <v>37</v>
      </c>
      <c r="Y168" s="1475" t="s">
        <v>63</v>
      </c>
      <c r="Z168" s="1489" t="s">
        <v>6865</v>
      </c>
      <c r="AA168" s="1489" t="s">
        <v>2069</v>
      </c>
      <c r="AB168" s="785" t="s">
        <v>1302</v>
      </c>
      <c r="AC168" s="1475" t="s">
        <v>40</v>
      </c>
      <c r="AD168" s="1475" t="s">
        <v>41</v>
      </c>
      <c r="AE168" s="1489" t="s">
        <v>1329</v>
      </c>
      <c r="AF168" s="1489" t="s">
        <v>1061</v>
      </c>
      <c r="AG168" s="782" t="s">
        <v>715</v>
      </c>
      <c r="AH168" s="782" t="s">
        <v>6866</v>
      </c>
      <c r="AI168" s="782" t="s">
        <v>991</v>
      </c>
      <c r="AJ168" s="782" t="s">
        <v>1179</v>
      </c>
      <c r="AK168" s="782" t="s">
        <v>713</v>
      </c>
      <c r="AL168" s="782" t="s">
        <v>1180</v>
      </c>
      <c r="AM168" s="782" t="s">
        <v>6867</v>
      </c>
      <c r="AN168" s="782" t="s">
        <v>99</v>
      </c>
      <c r="AO168" s="782" t="s">
        <v>1213</v>
      </c>
      <c r="AP168" s="782" t="s">
        <v>105</v>
      </c>
      <c r="AQ168" s="782" t="s">
        <v>6868</v>
      </c>
      <c r="AR168" s="782" t="s">
        <v>99</v>
      </c>
      <c r="AS168" s="782" t="s">
        <v>191</v>
      </c>
      <c r="AT168" s="782" t="s">
        <v>105</v>
      </c>
      <c r="AU168" s="782" t="s">
        <v>6869</v>
      </c>
      <c r="AV168" s="782" t="s">
        <v>86</v>
      </c>
      <c r="AW168" s="782" t="s">
        <v>178</v>
      </c>
      <c r="AX168" s="782" t="s">
        <v>121</v>
      </c>
      <c r="AY168" s="782" t="s">
        <v>5513</v>
      </c>
      <c r="AZ168" s="782" t="s">
        <v>86</v>
      </c>
      <c r="BA168" s="782" t="s">
        <v>1028</v>
      </c>
      <c r="BB168" s="782" t="s">
        <v>121</v>
      </c>
      <c r="BC168" s="782" t="s">
        <v>88</v>
      </c>
      <c r="BD168" s="782" t="s">
        <v>57</v>
      </c>
      <c r="BE168" s="782" t="s">
        <v>57</v>
      </c>
      <c r="BF168" s="782" t="s">
        <v>57</v>
      </c>
      <c r="BG168" s="782" t="s">
        <v>57</v>
      </c>
      <c r="BH168" s="782" t="s">
        <v>1215</v>
      </c>
      <c r="BI168" s="782" t="s">
        <v>1216</v>
      </c>
      <c r="BJ168" s="782" t="s">
        <v>164</v>
      </c>
      <c r="BK168" s="782" t="s">
        <v>331</v>
      </c>
      <c r="BL168" s="782" t="s">
        <v>5691</v>
      </c>
      <c r="BM168" s="782"/>
      <c r="BN168" s="782" t="s">
        <v>2049</v>
      </c>
      <c r="BO168" s="1490" t="s">
        <v>6870</v>
      </c>
      <c r="BP168" s="1489" t="s">
        <v>6871</v>
      </c>
      <c r="BQ168" s="1475" t="s">
        <v>4310</v>
      </c>
      <c r="BR168" s="1475" t="s">
        <v>939</v>
      </c>
      <c r="BS168" s="1475"/>
      <c r="BT168" s="782" t="s">
        <v>2006</v>
      </c>
      <c r="BU168" s="782" t="s">
        <v>1574</v>
      </c>
      <c r="BV168" s="782" t="s">
        <v>1337</v>
      </c>
      <c r="BW168" s="782" t="s">
        <v>1576</v>
      </c>
      <c r="BX168" s="1475"/>
      <c r="BY168" s="785" t="s">
        <v>6568</v>
      </c>
      <c r="BZ168" s="1490" t="s">
        <v>168</v>
      </c>
      <c r="CA168" s="26" t="str">
        <f t="shared" si="32"/>
        <v>12&amp;2026030116</v>
      </c>
      <c r="CB168" s="29" t="str">
        <f t="shared" si="33"/>
        <v>18</v>
      </c>
      <c r="CC168" s="29" t="s">
        <v>11034</v>
      </c>
      <c r="CE168" s="24" t="str">
        <f>IFERROR(VLOOKUP(CA168,시험요청!EV:EZ,5,FALSE),"")</f>
        <v>OKEY</v>
      </c>
    </row>
    <row r="169" spans="1:83" ht="30" customHeight="1">
      <c r="A169" s="29">
        <v>12</v>
      </c>
      <c r="B169" s="1471"/>
      <c r="C169" s="1471"/>
      <c r="D169" s="1471"/>
      <c r="E169" s="1471"/>
      <c r="F169" s="1471"/>
      <c r="G169" s="1471"/>
      <c r="H169" s="1471"/>
      <c r="I169" s="1471"/>
      <c r="J169" s="1482"/>
      <c r="K169" s="1471"/>
      <c r="L169" s="1471"/>
      <c r="M169" s="1471"/>
      <c r="N169" s="1471"/>
      <c r="O169" s="1471"/>
      <c r="P169" s="1471"/>
      <c r="Q169" s="782">
        <v>3</v>
      </c>
      <c r="R169" s="782">
        <v>26</v>
      </c>
      <c r="S169" s="1471"/>
      <c r="T169" s="1471"/>
      <c r="U169" s="1471"/>
      <c r="V169" s="1471"/>
      <c r="W169" s="1471"/>
      <c r="X169" s="1471"/>
      <c r="Y169" s="1471"/>
      <c r="Z169" s="1478"/>
      <c r="AA169" s="1482"/>
      <c r="AB169" s="785" t="s">
        <v>1302</v>
      </c>
      <c r="AC169" s="1471"/>
      <c r="AD169" s="1471"/>
      <c r="AE169" s="1478"/>
      <c r="AF169" s="1471"/>
      <c r="AG169" s="782" t="s">
        <v>715</v>
      </c>
      <c r="AH169" s="782" t="s">
        <v>6866</v>
      </c>
      <c r="AI169" s="782" t="s">
        <v>991</v>
      </c>
      <c r="AJ169" s="782" t="s">
        <v>1179</v>
      </c>
      <c r="AK169" s="782" t="s">
        <v>713</v>
      </c>
      <c r="AL169" s="782" t="s">
        <v>1180</v>
      </c>
      <c r="AM169" s="782" t="s">
        <v>6867</v>
      </c>
      <c r="AN169" s="782" t="s">
        <v>99</v>
      </c>
      <c r="AO169" s="782" t="s">
        <v>1213</v>
      </c>
      <c r="AP169" s="782" t="s">
        <v>105</v>
      </c>
      <c r="AQ169" s="782" t="s">
        <v>6868</v>
      </c>
      <c r="AR169" s="782" t="s">
        <v>99</v>
      </c>
      <c r="AS169" s="782" t="s">
        <v>191</v>
      </c>
      <c r="AT169" s="782" t="s">
        <v>105</v>
      </c>
      <c r="AU169" s="782" t="s">
        <v>6869</v>
      </c>
      <c r="AV169" s="782" t="s">
        <v>86</v>
      </c>
      <c r="AW169" s="782" t="s">
        <v>178</v>
      </c>
      <c r="AX169" s="782" t="s">
        <v>121</v>
      </c>
      <c r="AY169" s="782" t="s">
        <v>5513</v>
      </c>
      <c r="AZ169" s="782" t="s">
        <v>86</v>
      </c>
      <c r="BA169" s="782" t="s">
        <v>1028</v>
      </c>
      <c r="BB169" s="782" t="s">
        <v>121</v>
      </c>
      <c r="BC169" s="782" t="s">
        <v>88</v>
      </c>
      <c r="BD169" s="782" t="s">
        <v>57</v>
      </c>
      <c r="BE169" s="782" t="s">
        <v>57</v>
      </c>
      <c r="BF169" s="782" t="s">
        <v>57</v>
      </c>
      <c r="BG169" s="782" t="s">
        <v>57</v>
      </c>
      <c r="BH169" s="782" t="s">
        <v>1215</v>
      </c>
      <c r="BI169" s="782" t="s">
        <v>1216</v>
      </c>
      <c r="BJ169" s="782" t="s">
        <v>164</v>
      </c>
      <c r="BK169" s="782" t="s">
        <v>331</v>
      </c>
      <c r="BL169" s="782" t="s">
        <v>5691</v>
      </c>
      <c r="BM169" s="782"/>
      <c r="BN169" s="782" t="s">
        <v>2049</v>
      </c>
      <c r="BO169" s="1471"/>
      <c r="BP169" s="1471"/>
      <c r="BQ169" s="1471"/>
      <c r="BR169" s="1471"/>
      <c r="BS169" s="1471"/>
      <c r="BT169" s="782" t="s">
        <v>6872</v>
      </c>
      <c r="BU169" s="782" t="s">
        <v>6264</v>
      </c>
      <c r="BV169" s="782" t="s">
        <v>1337</v>
      </c>
      <c r="BW169" s="782" t="s">
        <v>1576</v>
      </c>
      <c r="BX169" s="1471"/>
      <c r="BY169" s="785" t="s">
        <v>6568</v>
      </c>
      <c r="BZ169" s="1471"/>
      <c r="CA169" s="26" t="str">
        <f t="shared" si="32"/>
        <v>12&amp;</v>
      </c>
      <c r="CB169" s="29" t="str">
        <f t="shared" si="33"/>
        <v/>
      </c>
      <c r="CC169" s="29" t="s">
        <v>11034</v>
      </c>
      <c r="CE169" s="24" t="str">
        <f>IFERROR(VLOOKUP(CA169,시험요청!EV:EZ,5,FALSE),"")</f>
        <v/>
      </c>
    </row>
    <row r="170" spans="1:83" ht="30" customHeight="1">
      <c r="A170" s="29">
        <v>12</v>
      </c>
      <c r="B170" s="1472"/>
      <c r="C170" s="1472"/>
      <c r="D170" s="1472"/>
      <c r="E170" s="1472"/>
      <c r="F170" s="1472"/>
      <c r="G170" s="1472"/>
      <c r="H170" s="1472"/>
      <c r="I170" s="1472"/>
      <c r="J170" s="1483"/>
      <c r="K170" s="1472"/>
      <c r="L170" s="1472"/>
      <c r="M170" s="1472"/>
      <c r="N170" s="1472"/>
      <c r="O170" s="1472"/>
      <c r="P170" s="1472"/>
      <c r="Q170" s="782">
        <v>4</v>
      </c>
      <c r="R170" s="782">
        <v>26</v>
      </c>
      <c r="S170" s="1472"/>
      <c r="T170" s="1472"/>
      <c r="U170" s="1472"/>
      <c r="V170" s="1477"/>
      <c r="W170" s="1477"/>
      <c r="X170" s="1477"/>
      <c r="Y170" s="1477"/>
      <c r="Z170" s="1479"/>
      <c r="AA170" s="1571"/>
      <c r="AB170" s="785" t="s">
        <v>1302</v>
      </c>
      <c r="AC170" s="1477"/>
      <c r="AD170" s="1477"/>
      <c r="AE170" s="1479"/>
      <c r="AF170" s="1477"/>
      <c r="AG170" s="782" t="s">
        <v>715</v>
      </c>
      <c r="AH170" s="782" t="s">
        <v>6866</v>
      </c>
      <c r="AI170" s="782" t="s">
        <v>991</v>
      </c>
      <c r="AJ170" s="782" t="s">
        <v>1179</v>
      </c>
      <c r="AK170" s="782" t="s">
        <v>713</v>
      </c>
      <c r="AL170" s="782" t="s">
        <v>1180</v>
      </c>
      <c r="AM170" s="782" t="s">
        <v>6867</v>
      </c>
      <c r="AN170" s="782" t="s">
        <v>99</v>
      </c>
      <c r="AO170" s="782" t="s">
        <v>1213</v>
      </c>
      <c r="AP170" s="782" t="s">
        <v>105</v>
      </c>
      <c r="AQ170" s="782" t="s">
        <v>6868</v>
      </c>
      <c r="AR170" s="782" t="s">
        <v>99</v>
      </c>
      <c r="AS170" s="782" t="s">
        <v>191</v>
      </c>
      <c r="AT170" s="782" t="s">
        <v>105</v>
      </c>
      <c r="AU170" s="782" t="s">
        <v>6869</v>
      </c>
      <c r="AV170" s="782" t="s">
        <v>86</v>
      </c>
      <c r="AW170" s="782" t="s">
        <v>178</v>
      </c>
      <c r="AX170" s="782" t="s">
        <v>121</v>
      </c>
      <c r="AY170" s="782" t="s">
        <v>5513</v>
      </c>
      <c r="AZ170" s="782" t="s">
        <v>86</v>
      </c>
      <c r="BA170" s="782" t="s">
        <v>1028</v>
      </c>
      <c r="BB170" s="782" t="s">
        <v>121</v>
      </c>
      <c r="BC170" s="782" t="s">
        <v>88</v>
      </c>
      <c r="BD170" s="782" t="s">
        <v>57</v>
      </c>
      <c r="BE170" s="782" t="s">
        <v>57</v>
      </c>
      <c r="BF170" s="782" t="s">
        <v>57</v>
      </c>
      <c r="BG170" s="782" t="s">
        <v>57</v>
      </c>
      <c r="BH170" s="782" t="s">
        <v>1215</v>
      </c>
      <c r="BI170" s="782" t="s">
        <v>1216</v>
      </c>
      <c r="BJ170" s="782" t="s">
        <v>164</v>
      </c>
      <c r="BK170" s="782" t="s">
        <v>331</v>
      </c>
      <c r="BL170" s="782" t="s">
        <v>5691</v>
      </c>
      <c r="BM170" s="782"/>
      <c r="BN170" s="782" t="s">
        <v>2049</v>
      </c>
      <c r="BO170" s="1472"/>
      <c r="BP170" s="1472"/>
      <c r="BQ170" s="1472"/>
      <c r="BR170" s="1472"/>
      <c r="BS170" s="1472"/>
      <c r="BT170" s="782" t="s">
        <v>6873</v>
      </c>
      <c r="BU170" s="782" t="s">
        <v>6266</v>
      </c>
      <c r="BV170" s="782" t="s">
        <v>1337</v>
      </c>
      <c r="BW170" s="782" t="s">
        <v>1576</v>
      </c>
      <c r="BX170" s="1472"/>
      <c r="BY170" s="785" t="s">
        <v>6568</v>
      </c>
      <c r="BZ170" s="1472"/>
      <c r="CA170" s="26" t="str">
        <f t="shared" si="32"/>
        <v>12&amp;</v>
      </c>
      <c r="CB170" s="29" t="str">
        <f t="shared" si="33"/>
        <v/>
      </c>
      <c r="CC170" s="29" t="s">
        <v>11034</v>
      </c>
      <c r="CE170" s="24" t="str">
        <f>IFERROR(VLOOKUP(CA170,시험요청!EV:EZ,5,FALSE),"")</f>
        <v/>
      </c>
    </row>
    <row r="171" spans="1:83" ht="30" customHeight="1">
      <c r="A171" s="29">
        <v>12</v>
      </c>
      <c r="B171" s="785">
        <v>12</v>
      </c>
      <c r="C171" s="785" t="s">
        <v>3594</v>
      </c>
      <c r="D171" s="785" t="s">
        <v>3595</v>
      </c>
      <c r="E171" s="795" t="s">
        <v>1498</v>
      </c>
      <c r="F171" s="785" t="s">
        <v>45</v>
      </c>
      <c r="G171" s="785">
        <v>2026022848</v>
      </c>
      <c r="H171" s="788" t="s">
        <v>1506</v>
      </c>
      <c r="I171" s="782" t="s">
        <v>6860</v>
      </c>
      <c r="J171" s="782" t="s">
        <v>6696</v>
      </c>
      <c r="K171" s="782" t="s">
        <v>2435</v>
      </c>
      <c r="L171" s="782">
        <v>4</v>
      </c>
      <c r="M171" s="782" t="s">
        <v>32</v>
      </c>
      <c r="N171" s="782" t="s">
        <v>33</v>
      </c>
      <c r="O171" s="780" t="s">
        <v>320</v>
      </c>
      <c r="P171" s="782" t="s">
        <v>48</v>
      </c>
      <c r="Q171" s="782">
        <v>3</v>
      </c>
      <c r="R171" s="782">
        <v>54</v>
      </c>
      <c r="S171" s="791" t="s">
        <v>6874</v>
      </c>
      <c r="T171" s="796" t="s">
        <v>1514</v>
      </c>
      <c r="U171" s="785" t="s">
        <v>3358</v>
      </c>
      <c r="V171" s="800" t="s">
        <v>2520</v>
      </c>
      <c r="W171" s="800" t="s">
        <v>60</v>
      </c>
      <c r="X171" s="800" t="s">
        <v>37</v>
      </c>
      <c r="Y171" s="800" t="s">
        <v>61</v>
      </c>
      <c r="Z171" s="801" t="s">
        <v>6699</v>
      </c>
      <c r="AA171" s="802" t="s">
        <v>752</v>
      </c>
      <c r="AB171" s="785" t="s">
        <v>837</v>
      </c>
      <c r="AC171" s="785" t="s">
        <v>40</v>
      </c>
      <c r="AD171" s="785" t="s">
        <v>41</v>
      </c>
      <c r="AE171" s="782" t="s">
        <v>6714</v>
      </c>
      <c r="AF171" s="789" t="s">
        <v>42</v>
      </c>
      <c r="AG171" s="782" t="s">
        <v>872</v>
      </c>
      <c r="AH171" s="782" t="s">
        <v>6697</v>
      </c>
      <c r="AI171" s="782" t="s">
        <v>2976</v>
      </c>
      <c r="AJ171" s="782" t="s">
        <v>6702</v>
      </c>
      <c r="AK171" s="782" t="s">
        <v>878</v>
      </c>
      <c r="AL171" s="782" t="s">
        <v>1064</v>
      </c>
      <c r="AM171" s="782" t="s">
        <v>6703</v>
      </c>
      <c r="AN171" s="788" t="s">
        <v>843</v>
      </c>
      <c r="AO171" s="782" t="s">
        <v>901</v>
      </c>
      <c r="AP171" s="782" t="s">
        <v>105</v>
      </c>
      <c r="AQ171" s="782" t="s">
        <v>57</v>
      </c>
      <c r="AR171" s="782" t="s">
        <v>57</v>
      </c>
      <c r="AS171" s="782" t="s">
        <v>57</v>
      </c>
      <c r="AT171" s="782" t="s">
        <v>57</v>
      </c>
      <c r="AU171" s="782" t="s">
        <v>6715</v>
      </c>
      <c r="AV171" s="782" t="s">
        <v>1153</v>
      </c>
      <c r="AW171" s="782" t="s">
        <v>622</v>
      </c>
      <c r="AX171" s="782" t="s">
        <v>106</v>
      </c>
      <c r="AY171" s="782" t="s">
        <v>2716</v>
      </c>
      <c r="AZ171" s="782" t="s">
        <v>1153</v>
      </c>
      <c r="BA171" s="782" t="s">
        <v>624</v>
      </c>
      <c r="BB171" s="782" t="s">
        <v>106</v>
      </c>
      <c r="BC171" s="782" t="s">
        <v>88</v>
      </c>
      <c r="BD171" s="782" t="s">
        <v>57</v>
      </c>
      <c r="BE171" s="782" t="s">
        <v>57</v>
      </c>
      <c r="BF171" s="782" t="s">
        <v>57</v>
      </c>
      <c r="BG171" s="782" t="s">
        <v>57</v>
      </c>
      <c r="BH171" s="782" t="s">
        <v>57</v>
      </c>
      <c r="BI171" s="782" t="s">
        <v>57</v>
      </c>
      <c r="BJ171" s="782" t="s">
        <v>164</v>
      </c>
      <c r="BK171" s="782" t="s">
        <v>57</v>
      </c>
      <c r="BL171" s="782" t="s">
        <v>969</v>
      </c>
      <c r="BM171" s="782"/>
      <c r="BN171" s="782" t="s">
        <v>1461</v>
      </c>
      <c r="BO171" s="782" t="s">
        <v>6862</v>
      </c>
      <c r="BP171" s="782" t="s">
        <v>1831</v>
      </c>
      <c r="BQ171" s="785" t="s">
        <v>6707</v>
      </c>
      <c r="BR171" s="785" t="s">
        <v>95</v>
      </c>
      <c r="BS171" s="785"/>
      <c r="BT171" s="782" t="s">
        <v>6704</v>
      </c>
      <c r="BU171" s="782" t="s">
        <v>6705</v>
      </c>
      <c r="BV171" s="782" t="s">
        <v>6706</v>
      </c>
      <c r="BW171" s="782" t="s">
        <v>1487</v>
      </c>
      <c r="BX171" s="785"/>
      <c r="BY171" s="785" t="s">
        <v>5544</v>
      </c>
      <c r="BZ171" s="788" t="s">
        <v>950</v>
      </c>
      <c r="CA171" s="26" t="str">
        <f t="shared" si="32"/>
        <v>12&amp;2026022848</v>
      </c>
      <c r="CB171" s="29" t="str">
        <f t="shared" si="33"/>
        <v>17</v>
      </c>
      <c r="CC171" s="29" t="s">
        <v>11034</v>
      </c>
      <c r="CE171" s="24">
        <f>IFERROR(VLOOKUP(CA171,시험요청!EV:EZ,5,FALSE),"")</f>
        <v>0</v>
      </c>
    </row>
    <row r="172" spans="1:83" ht="30" customHeight="1">
      <c r="A172" s="29">
        <v>12</v>
      </c>
      <c r="B172" s="788">
        <v>12</v>
      </c>
      <c r="C172" s="788" t="s">
        <v>2515</v>
      </c>
      <c r="D172" s="785" t="s">
        <v>5312</v>
      </c>
      <c r="E172" s="795" t="s">
        <v>52</v>
      </c>
      <c r="F172" s="785" t="s">
        <v>45</v>
      </c>
      <c r="G172" s="785">
        <v>2026030517</v>
      </c>
      <c r="H172" s="788" t="s">
        <v>767</v>
      </c>
      <c r="I172" s="782" t="s">
        <v>6875</v>
      </c>
      <c r="J172" s="782" t="s">
        <v>6545</v>
      </c>
      <c r="K172" s="782" t="s">
        <v>2528</v>
      </c>
      <c r="L172" s="782">
        <v>10</v>
      </c>
      <c r="M172" s="782" t="s">
        <v>32</v>
      </c>
      <c r="N172" s="782" t="s">
        <v>33</v>
      </c>
      <c r="O172" s="780" t="s">
        <v>1644</v>
      </c>
      <c r="P172" s="782" t="s">
        <v>48</v>
      </c>
      <c r="Q172" s="782">
        <v>10</v>
      </c>
      <c r="R172" s="782">
        <v>22</v>
      </c>
      <c r="S172" s="791" t="s">
        <v>6874</v>
      </c>
      <c r="T172" s="784" t="s">
        <v>6876</v>
      </c>
      <c r="U172" s="785" t="s">
        <v>2123</v>
      </c>
      <c r="V172" s="785" t="s">
        <v>2520</v>
      </c>
      <c r="W172" s="785" t="s">
        <v>60</v>
      </c>
      <c r="X172" s="785" t="s">
        <v>37</v>
      </c>
      <c r="Y172" s="785" t="s">
        <v>1509</v>
      </c>
      <c r="Z172" s="782" t="s">
        <v>6549</v>
      </c>
      <c r="AA172" s="789" t="s">
        <v>42</v>
      </c>
      <c r="AB172" s="785" t="s">
        <v>2463</v>
      </c>
      <c r="AC172" s="785" t="s">
        <v>40</v>
      </c>
      <c r="AD172" s="786" t="s">
        <v>2521</v>
      </c>
      <c r="AE172" s="782" t="s">
        <v>6550</v>
      </c>
      <c r="AF172" s="782" t="s">
        <v>51</v>
      </c>
      <c r="AG172" s="782" t="s">
        <v>109</v>
      </c>
      <c r="AH172" s="782" t="s">
        <v>6546</v>
      </c>
      <c r="AI172" s="782" t="s">
        <v>6547</v>
      </c>
      <c r="AJ172" s="782" t="s">
        <v>6551</v>
      </c>
      <c r="AK172" s="782" t="s">
        <v>709</v>
      </c>
      <c r="AL172" s="782" t="s">
        <v>117</v>
      </c>
      <c r="AM172" s="782" t="s">
        <v>6552</v>
      </c>
      <c r="AN172" s="782" t="s">
        <v>99</v>
      </c>
      <c r="AO172" s="782" t="s">
        <v>1850</v>
      </c>
      <c r="AP172" s="782" t="s">
        <v>105</v>
      </c>
      <c r="AQ172" s="782" t="s">
        <v>6553</v>
      </c>
      <c r="AR172" s="782" t="s">
        <v>99</v>
      </c>
      <c r="AS172" s="782" t="s">
        <v>1180</v>
      </c>
      <c r="AT172" s="782" t="s">
        <v>105</v>
      </c>
      <c r="AU172" s="782" t="s">
        <v>6554</v>
      </c>
      <c r="AV172" s="782" t="s">
        <v>1281</v>
      </c>
      <c r="AW172" s="782" t="s">
        <v>178</v>
      </c>
      <c r="AX172" s="782" t="s">
        <v>106</v>
      </c>
      <c r="AY172" s="782" t="s">
        <v>6555</v>
      </c>
      <c r="AZ172" s="782" t="s">
        <v>1281</v>
      </c>
      <c r="BA172" s="782" t="s">
        <v>1028</v>
      </c>
      <c r="BB172" s="782" t="s">
        <v>106</v>
      </c>
      <c r="BC172" s="782" t="s">
        <v>88</v>
      </c>
      <c r="BD172" s="782" t="s">
        <v>57</v>
      </c>
      <c r="BE172" s="782" t="s">
        <v>57</v>
      </c>
      <c r="BF172" s="782" t="s">
        <v>57</v>
      </c>
      <c r="BG172" s="782" t="s">
        <v>57</v>
      </c>
      <c r="BH172" s="782" t="s">
        <v>57</v>
      </c>
      <c r="BI172" s="782" t="s">
        <v>57</v>
      </c>
      <c r="BJ172" s="782" t="s">
        <v>603</v>
      </c>
      <c r="BK172" s="782" t="s">
        <v>331</v>
      </c>
      <c r="BL172" s="782" t="s">
        <v>5691</v>
      </c>
      <c r="BM172" s="782"/>
      <c r="BN172" s="782" t="s">
        <v>2049</v>
      </c>
      <c r="BO172" s="787" t="s">
        <v>6877</v>
      </c>
      <c r="BP172" s="782" t="s">
        <v>5219</v>
      </c>
      <c r="BQ172" s="785" t="s">
        <v>6558</v>
      </c>
      <c r="BR172" s="785" t="s">
        <v>95</v>
      </c>
      <c r="BS172" s="789" t="s">
        <v>2523</v>
      </c>
      <c r="BT172" s="782" t="s">
        <v>6556</v>
      </c>
      <c r="BU172" s="782" t="s">
        <v>1574</v>
      </c>
      <c r="BV172" s="782" t="s">
        <v>6557</v>
      </c>
      <c r="BW172" s="782" t="s">
        <v>1576</v>
      </c>
      <c r="BX172" s="785"/>
      <c r="BY172" s="785"/>
      <c r="BZ172" s="788" t="s">
        <v>98</v>
      </c>
      <c r="CA172" s="26" t="str">
        <f t="shared" si="32"/>
        <v>12&amp;2026030517</v>
      </c>
      <c r="CB172" s="29" t="str">
        <f t="shared" si="33"/>
        <v>18</v>
      </c>
      <c r="CC172" s="29" t="s">
        <v>11034</v>
      </c>
      <c r="CE172" s="24">
        <f>IFERROR(VLOOKUP(CA172,시험요청!EV:EZ,5,FALSE),"")</f>
        <v>0</v>
      </c>
    </row>
    <row r="173" spans="1:83" ht="30" customHeight="1">
      <c r="A173" s="29">
        <v>12</v>
      </c>
      <c r="B173" s="788">
        <v>12</v>
      </c>
      <c r="C173" s="788" t="s">
        <v>2515</v>
      </c>
      <c r="D173" s="785" t="s">
        <v>2526</v>
      </c>
      <c r="E173" s="795" t="s">
        <v>52</v>
      </c>
      <c r="F173" s="785" t="s">
        <v>45</v>
      </c>
      <c r="G173" s="785">
        <v>2026022650</v>
      </c>
      <c r="H173" s="788" t="s">
        <v>767</v>
      </c>
      <c r="I173" s="782" t="s">
        <v>5732</v>
      </c>
      <c r="J173" s="782" t="s">
        <v>2527</v>
      </c>
      <c r="K173" s="782" t="s">
        <v>2528</v>
      </c>
      <c r="L173" s="782">
        <v>8</v>
      </c>
      <c r="M173" s="782" t="s">
        <v>32</v>
      </c>
      <c r="N173" s="782" t="s">
        <v>33</v>
      </c>
      <c r="O173" s="780" t="s">
        <v>2215</v>
      </c>
      <c r="P173" s="782" t="s">
        <v>48</v>
      </c>
      <c r="Q173" s="782">
        <v>16</v>
      </c>
      <c r="R173" s="782">
        <v>12</v>
      </c>
      <c r="S173" s="791" t="s">
        <v>6874</v>
      </c>
      <c r="T173" s="784" t="s">
        <v>6878</v>
      </c>
      <c r="U173" s="785" t="s">
        <v>2123</v>
      </c>
      <c r="V173" s="785" t="s">
        <v>2520</v>
      </c>
      <c r="W173" s="785" t="s">
        <v>60</v>
      </c>
      <c r="X173" s="785" t="s">
        <v>37</v>
      </c>
      <c r="Y173" s="785" t="s">
        <v>1509</v>
      </c>
      <c r="Z173" s="782" t="s">
        <v>2530</v>
      </c>
      <c r="AA173" s="782" t="s">
        <v>752</v>
      </c>
      <c r="AB173" s="785" t="s">
        <v>324</v>
      </c>
      <c r="AC173" s="785" t="s">
        <v>40</v>
      </c>
      <c r="AD173" s="786" t="s">
        <v>2521</v>
      </c>
      <c r="AE173" s="782" t="s">
        <v>5668</v>
      </c>
      <c r="AF173" s="782" t="s">
        <v>1061</v>
      </c>
      <c r="AG173" s="782" t="s">
        <v>109</v>
      </c>
      <c r="AH173" s="782" t="s">
        <v>1116</v>
      </c>
      <c r="AI173" s="782" t="s">
        <v>3296</v>
      </c>
      <c r="AJ173" s="782" t="s">
        <v>2532</v>
      </c>
      <c r="AK173" s="782" t="s">
        <v>117</v>
      </c>
      <c r="AL173" s="782" t="s">
        <v>841</v>
      </c>
      <c r="AM173" s="782" t="s">
        <v>2533</v>
      </c>
      <c r="AN173" s="782" t="s">
        <v>99</v>
      </c>
      <c r="AO173" s="782" t="s">
        <v>5669</v>
      </c>
      <c r="AP173" s="782" t="s">
        <v>105</v>
      </c>
      <c r="AQ173" s="782" t="s">
        <v>2534</v>
      </c>
      <c r="AR173" s="782" t="s">
        <v>99</v>
      </c>
      <c r="AS173" s="782" t="s">
        <v>709</v>
      </c>
      <c r="AT173" s="782" t="s">
        <v>105</v>
      </c>
      <c r="AU173" s="782" t="s">
        <v>1280</v>
      </c>
      <c r="AV173" s="782" t="s">
        <v>1281</v>
      </c>
      <c r="AW173" s="782" t="s">
        <v>801</v>
      </c>
      <c r="AX173" s="782" t="s">
        <v>121</v>
      </c>
      <c r="AY173" s="782" t="s">
        <v>1282</v>
      </c>
      <c r="AZ173" s="782" t="s">
        <v>1281</v>
      </c>
      <c r="BA173" s="782" t="s">
        <v>715</v>
      </c>
      <c r="BB173" s="782" t="s">
        <v>121</v>
      </c>
      <c r="BC173" s="782" t="s">
        <v>88</v>
      </c>
      <c r="BD173" s="782" t="s">
        <v>57</v>
      </c>
      <c r="BE173" s="782" t="s">
        <v>57</v>
      </c>
      <c r="BF173" s="782" t="s">
        <v>57</v>
      </c>
      <c r="BG173" s="782" t="s">
        <v>57</v>
      </c>
      <c r="BH173" s="782" t="s">
        <v>1215</v>
      </c>
      <c r="BI173" s="782" t="s">
        <v>1216</v>
      </c>
      <c r="BJ173" s="782" t="s">
        <v>164</v>
      </c>
      <c r="BK173" s="782" t="s">
        <v>331</v>
      </c>
      <c r="BL173" s="782" t="s">
        <v>5691</v>
      </c>
      <c r="BM173" s="782"/>
      <c r="BN173" s="782" t="s">
        <v>2076</v>
      </c>
      <c r="BO173" s="806" t="s">
        <v>2535</v>
      </c>
      <c r="BP173" s="782" t="s">
        <v>2536</v>
      </c>
      <c r="BQ173" s="785" t="s">
        <v>5670</v>
      </c>
      <c r="BR173" s="785" t="s">
        <v>95</v>
      </c>
      <c r="BS173" s="789" t="s">
        <v>2523</v>
      </c>
      <c r="BT173" s="782" t="s">
        <v>6534</v>
      </c>
      <c r="BU173" s="782" t="s">
        <v>6535</v>
      </c>
      <c r="BV173" s="782" t="s">
        <v>2313</v>
      </c>
      <c r="BW173" s="782" t="s">
        <v>6536</v>
      </c>
      <c r="BX173" s="785"/>
      <c r="BY173" s="785" t="s">
        <v>6530</v>
      </c>
      <c r="BZ173" s="788" t="s">
        <v>168</v>
      </c>
      <c r="CA173" s="26" t="str">
        <f t="shared" si="32"/>
        <v>12&amp;2026022650</v>
      </c>
      <c r="CB173" s="29" t="str">
        <f t="shared" si="33"/>
        <v>19</v>
      </c>
      <c r="CC173" s="29" t="s">
        <v>11034</v>
      </c>
      <c r="CE173" s="24">
        <f>IFERROR(VLOOKUP(CA173,시험요청!EV:EZ,5,FALSE),"")</f>
        <v>0</v>
      </c>
    </row>
    <row r="174" spans="1:83" ht="30" customHeight="1">
      <c r="A174" s="29">
        <v>12</v>
      </c>
      <c r="B174" s="785">
        <v>12</v>
      </c>
      <c r="C174" s="785" t="s">
        <v>43</v>
      </c>
      <c r="D174" s="785" t="s">
        <v>4961</v>
      </c>
      <c r="E174" s="785" t="s">
        <v>6879</v>
      </c>
      <c r="F174" s="785" t="s">
        <v>45</v>
      </c>
      <c r="G174" s="785">
        <v>2026022635</v>
      </c>
      <c r="H174" s="788" t="s">
        <v>767</v>
      </c>
      <c r="I174" s="782" t="s">
        <v>6880</v>
      </c>
      <c r="J174" s="782" t="s">
        <v>6881</v>
      </c>
      <c r="K174" s="782" t="s">
        <v>6654</v>
      </c>
      <c r="L174" s="782">
        <v>10</v>
      </c>
      <c r="M174" s="782" t="s">
        <v>32</v>
      </c>
      <c r="N174" s="782" t="s">
        <v>33</v>
      </c>
      <c r="O174" s="782" t="s">
        <v>57</v>
      </c>
      <c r="P174" s="782" t="s">
        <v>48</v>
      </c>
      <c r="Q174" s="782">
        <v>0</v>
      </c>
      <c r="R174" s="782">
        <v>15</v>
      </c>
      <c r="S174" s="804" t="s">
        <v>6882</v>
      </c>
      <c r="T174" s="796" t="s">
        <v>2607</v>
      </c>
      <c r="U174" s="785" t="s">
        <v>1018</v>
      </c>
      <c r="V174" s="785" t="s">
        <v>62</v>
      </c>
      <c r="W174" s="785" t="s">
        <v>1503</v>
      </c>
      <c r="X174" s="785" t="s">
        <v>37</v>
      </c>
      <c r="Y174" s="785" t="s">
        <v>63</v>
      </c>
      <c r="Z174" s="782" t="s">
        <v>6883</v>
      </c>
      <c r="AA174" s="789" t="s">
        <v>42</v>
      </c>
      <c r="AB174" s="785" t="s">
        <v>324</v>
      </c>
      <c r="AC174" s="785" t="s">
        <v>40</v>
      </c>
      <c r="AD174" s="785" t="s">
        <v>41</v>
      </c>
      <c r="AE174" s="782" t="s">
        <v>6660</v>
      </c>
      <c r="AF174" s="789" t="s">
        <v>42</v>
      </c>
      <c r="AG174" s="782" t="s">
        <v>622</v>
      </c>
      <c r="AH174" s="782" t="s">
        <v>6655</v>
      </c>
      <c r="AI174" s="339" t="s">
        <v>6656</v>
      </c>
      <c r="AJ174" s="782" t="s">
        <v>6661</v>
      </c>
      <c r="AK174" s="782" t="s">
        <v>5585</v>
      </c>
      <c r="AL174" s="782" t="s">
        <v>167</v>
      </c>
      <c r="AM174" s="782" t="s">
        <v>6663</v>
      </c>
      <c r="AN174" s="782" t="s">
        <v>1212</v>
      </c>
      <c r="AO174" s="782" t="s">
        <v>3229</v>
      </c>
      <c r="AP174" s="782" t="s">
        <v>105</v>
      </c>
      <c r="AQ174" s="782" t="s">
        <v>6664</v>
      </c>
      <c r="AR174" s="782" t="s">
        <v>1212</v>
      </c>
      <c r="AS174" s="782" t="s">
        <v>1427</v>
      </c>
      <c r="AT174" s="782" t="s">
        <v>105</v>
      </c>
      <c r="AU174" s="782" t="s">
        <v>6665</v>
      </c>
      <c r="AV174" s="782" t="s">
        <v>1281</v>
      </c>
      <c r="AW174" s="782" t="s">
        <v>118</v>
      </c>
      <c r="AX174" s="782" t="s">
        <v>121</v>
      </c>
      <c r="AY174" s="782" t="s">
        <v>6666</v>
      </c>
      <c r="AZ174" s="782" t="s">
        <v>1281</v>
      </c>
      <c r="BA174" s="782" t="s">
        <v>192</v>
      </c>
      <c r="BB174" s="782" t="s">
        <v>121</v>
      </c>
      <c r="BC174" s="782" t="s">
        <v>682</v>
      </c>
      <c r="BD174" s="782" t="s">
        <v>57</v>
      </c>
      <c r="BE174" s="782" t="s">
        <v>57</v>
      </c>
      <c r="BF174" s="782" t="s">
        <v>57</v>
      </c>
      <c r="BG174" s="782" t="s">
        <v>57</v>
      </c>
      <c r="BH174" s="782" t="s">
        <v>57</v>
      </c>
      <c r="BI174" s="782" t="s">
        <v>57</v>
      </c>
      <c r="BJ174" s="782" t="s">
        <v>164</v>
      </c>
      <c r="BK174" s="782" t="s">
        <v>331</v>
      </c>
      <c r="BL174" s="782" t="s">
        <v>5691</v>
      </c>
      <c r="BM174" s="782"/>
      <c r="BN174" s="782" t="s">
        <v>1433</v>
      </c>
      <c r="BO174" s="702" t="s">
        <v>6975</v>
      </c>
      <c r="BP174" s="782" t="s">
        <v>1401</v>
      </c>
      <c r="BQ174" s="785" t="s">
        <v>57</v>
      </c>
      <c r="BR174" s="785" t="s">
        <v>95</v>
      </c>
      <c r="BS174" s="785"/>
      <c r="BT174" s="782" t="s">
        <v>4973</v>
      </c>
      <c r="BU174" s="782" t="s">
        <v>1253</v>
      </c>
      <c r="BV174" s="782" t="s">
        <v>4974</v>
      </c>
      <c r="BW174" s="782" t="s">
        <v>1255</v>
      </c>
      <c r="BX174" s="785"/>
      <c r="BY174" s="785" t="s">
        <v>4125</v>
      </c>
      <c r="BZ174" s="788" t="s">
        <v>98</v>
      </c>
      <c r="CA174" s="26" t="str">
        <f t="shared" si="32"/>
        <v>12&amp;2026022635</v>
      </c>
      <c r="CB174" s="29" t="str">
        <f t="shared" si="33"/>
        <v>16</v>
      </c>
      <c r="CC174" s="29" t="s">
        <v>11034</v>
      </c>
      <c r="CE174" s="24">
        <f>IFERROR(VLOOKUP(CA174,시험요청!EV:EZ,5,FALSE),"")</f>
        <v>0</v>
      </c>
    </row>
    <row r="175" spans="1:83" ht="30" customHeight="1">
      <c r="A175" s="29">
        <v>12</v>
      </c>
      <c r="B175" s="1475">
        <v>12</v>
      </c>
      <c r="C175" s="1475" t="s">
        <v>43</v>
      </c>
      <c r="D175" s="1475" t="s">
        <v>5688</v>
      </c>
      <c r="E175" s="1493" t="s">
        <v>30</v>
      </c>
      <c r="F175" s="1475" t="s">
        <v>45</v>
      </c>
      <c r="G175" s="1475">
        <v>2026030324</v>
      </c>
      <c r="H175" s="1490" t="s">
        <v>680</v>
      </c>
      <c r="I175" s="1489" t="s">
        <v>5698</v>
      </c>
      <c r="J175" s="1489" t="s">
        <v>5083</v>
      </c>
      <c r="K175" s="1489" t="s">
        <v>5213</v>
      </c>
      <c r="L175" s="1489">
        <v>4</v>
      </c>
      <c r="M175" s="1489" t="s">
        <v>32</v>
      </c>
      <c r="N175" s="1489" t="s">
        <v>33</v>
      </c>
      <c r="O175" s="1489" t="s">
        <v>57</v>
      </c>
      <c r="P175" s="1489" t="s">
        <v>48</v>
      </c>
      <c r="Q175" s="782">
        <v>22</v>
      </c>
      <c r="R175" s="782">
        <v>20</v>
      </c>
      <c r="S175" s="1578" t="s">
        <v>7400</v>
      </c>
      <c r="T175" s="1492" t="s">
        <v>955</v>
      </c>
      <c r="U175" s="1475" t="s">
        <v>5210</v>
      </c>
      <c r="V175" s="1475" t="s">
        <v>3564</v>
      </c>
      <c r="W175" s="1475" t="s">
        <v>60</v>
      </c>
      <c r="X175" s="1475" t="s">
        <v>37</v>
      </c>
      <c r="Y175" s="1475" t="s">
        <v>61</v>
      </c>
      <c r="Z175" s="1489" t="s">
        <v>5216</v>
      </c>
      <c r="AA175" s="1489" t="s">
        <v>39</v>
      </c>
      <c r="AB175" s="785" t="s">
        <v>332</v>
      </c>
      <c r="AC175" s="1475" t="s">
        <v>40</v>
      </c>
      <c r="AD175" s="1475" t="s">
        <v>41</v>
      </c>
      <c r="AE175" s="1489" t="s">
        <v>5217</v>
      </c>
      <c r="AF175" s="1489" t="s">
        <v>1061</v>
      </c>
      <c r="AG175" s="782" t="s">
        <v>204</v>
      </c>
      <c r="AH175" s="782" t="s">
        <v>5214</v>
      </c>
      <c r="AI175" s="782" t="s">
        <v>700</v>
      </c>
      <c r="AJ175" s="782" t="s">
        <v>707</v>
      </c>
      <c r="AK175" s="782" t="s">
        <v>708</v>
      </c>
      <c r="AL175" s="782" t="s">
        <v>709</v>
      </c>
      <c r="AM175" s="782" t="s">
        <v>4016</v>
      </c>
      <c r="AN175" s="782" t="s">
        <v>92</v>
      </c>
      <c r="AO175" s="782" t="s">
        <v>1850</v>
      </c>
      <c r="AP175" s="782" t="s">
        <v>105</v>
      </c>
      <c r="AQ175" s="782" t="s">
        <v>2332</v>
      </c>
      <c r="AR175" s="782" t="s">
        <v>92</v>
      </c>
      <c r="AS175" s="782" t="s">
        <v>1427</v>
      </c>
      <c r="AT175" s="782" t="s">
        <v>105</v>
      </c>
      <c r="AU175" s="782" t="s">
        <v>5093</v>
      </c>
      <c r="AV175" s="782" t="s">
        <v>1153</v>
      </c>
      <c r="AW175" s="782" t="s">
        <v>1028</v>
      </c>
      <c r="AX175" s="782" t="s">
        <v>106</v>
      </c>
      <c r="AY175" s="782" t="s">
        <v>5094</v>
      </c>
      <c r="AZ175" s="782" t="s">
        <v>1153</v>
      </c>
      <c r="BA175" s="782" t="s">
        <v>715</v>
      </c>
      <c r="BB175" s="782" t="s">
        <v>106</v>
      </c>
      <c r="BC175" s="782" t="s">
        <v>88</v>
      </c>
      <c r="BD175" s="782" t="s">
        <v>57</v>
      </c>
      <c r="BE175" s="782" t="s">
        <v>57</v>
      </c>
      <c r="BF175" s="782" t="s">
        <v>57</v>
      </c>
      <c r="BG175" s="782" t="s">
        <v>57</v>
      </c>
      <c r="BH175" s="782" t="s">
        <v>57</v>
      </c>
      <c r="BI175" s="782" t="s">
        <v>57</v>
      </c>
      <c r="BJ175" s="782" t="s">
        <v>164</v>
      </c>
      <c r="BK175" s="782" t="s">
        <v>57</v>
      </c>
      <c r="BL175" s="782" t="s">
        <v>5691</v>
      </c>
      <c r="BM175" s="782"/>
      <c r="BN175" s="782" t="s">
        <v>2049</v>
      </c>
      <c r="BO175" s="1500" t="s">
        <v>5700</v>
      </c>
      <c r="BP175" s="1489" t="s">
        <v>5219</v>
      </c>
      <c r="BQ175" s="1475" t="s">
        <v>3786</v>
      </c>
      <c r="BR175" s="1475" t="s">
        <v>95</v>
      </c>
      <c r="BS175" s="1475"/>
      <c r="BT175" s="782" t="s">
        <v>2989</v>
      </c>
      <c r="BU175" s="782" t="s">
        <v>1574</v>
      </c>
      <c r="BV175" s="782" t="s">
        <v>2990</v>
      </c>
      <c r="BW175" s="782" t="s">
        <v>1576</v>
      </c>
      <c r="BX175" s="1499" t="s">
        <v>5701</v>
      </c>
      <c r="BY175" s="785"/>
      <c r="BZ175" s="1490" t="s">
        <v>83</v>
      </c>
      <c r="CA175" s="26" t="str">
        <f t="shared" si="32"/>
        <v>12&amp;2026030324</v>
      </c>
      <c r="CB175" s="29" t="str">
        <f t="shared" si="33"/>
        <v>18</v>
      </c>
      <c r="CC175" s="29" t="s">
        <v>7401</v>
      </c>
      <c r="CE175" s="24">
        <f>IFERROR(VLOOKUP(CA175,시험요청!EV:EZ,5,FALSE),"")</f>
        <v>0</v>
      </c>
    </row>
    <row r="176" spans="1:83" ht="30" customHeight="1">
      <c r="A176" s="29">
        <v>12</v>
      </c>
      <c r="B176" s="1471"/>
      <c r="C176" s="1471"/>
      <c r="D176" s="1471"/>
      <c r="E176" s="1471"/>
      <c r="F176" s="1471"/>
      <c r="G176" s="1471"/>
      <c r="H176" s="1471"/>
      <c r="I176" s="1471"/>
      <c r="J176" s="1471"/>
      <c r="K176" s="1471"/>
      <c r="L176" s="1471"/>
      <c r="M176" s="1471"/>
      <c r="N176" s="1471"/>
      <c r="O176" s="1471"/>
      <c r="P176" s="1471"/>
      <c r="Q176" s="782">
        <v>23</v>
      </c>
      <c r="R176" s="782">
        <v>20</v>
      </c>
      <c r="S176" s="1579"/>
      <c r="T176" s="1471"/>
      <c r="U176" s="1471"/>
      <c r="V176" s="1486"/>
      <c r="W176" s="1486"/>
      <c r="X176" s="1486"/>
      <c r="Y176" s="1486"/>
      <c r="Z176" s="1487"/>
      <c r="AA176" s="1486"/>
      <c r="AB176" s="785" t="s">
        <v>332</v>
      </c>
      <c r="AC176" s="1486"/>
      <c r="AD176" s="1486"/>
      <c r="AE176" s="1487"/>
      <c r="AF176" s="1486"/>
      <c r="AG176" s="782" t="s">
        <v>204</v>
      </c>
      <c r="AH176" s="782" t="s">
        <v>5214</v>
      </c>
      <c r="AI176" s="782" t="s">
        <v>700</v>
      </c>
      <c r="AJ176" s="782" t="s">
        <v>707</v>
      </c>
      <c r="AK176" s="782" t="s">
        <v>708</v>
      </c>
      <c r="AL176" s="782" t="s">
        <v>709</v>
      </c>
      <c r="AM176" s="782" t="s">
        <v>4016</v>
      </c>
      <c r="AN176" s="782" t="s">
        <v>92</v>
      </c>
      <c r="AO176" s="782" t="s">
        <v>1850</v>
      </c>
      <c r="AP176" s="782" t="s">
        <v>105</v>
      </c>
      <c r="AQ176" s="782" t="s">
        <v>2332</v>
      </c>
      <c r="AR176" s="782" t="s">
        <v>92</v>
      </c>
      <c r="AS176" s="782" t="s">
        <v>1427</v>
      </c>
      <c r="AT176" s="782" t="s">
        <v>105</v>
      </c>
      <c r="AU176" s="782" t="s">
        <v>5093</v>
      </c>
      <c r="AV176" s="782" t="s">
        <v>1153</v>
      </c>
      <c r="AW176" s="782" t="s">
        <v>1028</v>
      </c>
      <c r="AX176" s="782" t="s">
        <v>106</v>
      </c>
      <c r="AY176" s="782" t="s">
        <v>5094</v>
      </c>
      <c r="AZ176" s="782" t="s">
        <v>1153</v>
      </c>
      <c r="BA176" s="782" t="s">
        <v>715</v>
      </c>
      <c r="BB176" s="782" t="s">
        <v>106</v>
      </c>
      <c r="BC176" s="782" t="s">
        <v>88</v>
      </c>
      <c r="BD176" s="782" t="s">
        <v>57</v>
      </c>
      <c r="BE176" s="782" t="s">
        <v>57</v>
      </c>
      <c r="BF176" s="782" t="s">
        <v>57</v>
      </c>
      <c r="BG176" s="782" t="s">
        <v>57</v>
      </c>
      <c r="BH176" s="782" t="s">
        <v>57</v>
      </c>
      <c r="BI176" s="782" t="s">
        <v>57</v>
      </c>
      <c r="BJ176" s="782" t="s">
        <v>164</v>
      </c>
      <c r="BK176" s="782" t="s">
        <v>57</v>
      </c>
      <c r="BL176" s="782" t="s">
        <v>5691</v>
      </c>
      <c r="BM176" s="782"/>
      <c r="BN176" s="782" t="s">
        <v>2049</v>
      </c>
      <c r="BO176" s="1471"/>
      <c r="BP176" s="1471"/>
      <c r="BQ176" s="1471"/>
      <c r="BR176" s="1471"/>
      <c r="BS176" s="1471"/>
      <c r="BT176" s="782" t="s">
        <v>6884</v>
      </c>
      <c r="BU176" s="782" t="s">
        <v>1574</v>
      </c>
      <c r="BV176" s="782" t="s">
        <v>6885</v>
      </c>
      <c r="BW176" s="782" t="s">
        <v>1576</v>
      </c>
      <c r="BX176" s="1576"/>
      <c r="BY176" s="785"/>
      <c r="BZ176" s="1471"/>
      <c r="CA176" s="26" t="str">
        <f t="shared" si="32"/>
        <v>12&amp;</v>
      </c>
      <c r="CB176" s="29" t="str">
        <f t="shared" si="33"/>
        <v/>
      </c>
      <c r="CC176" s="29" t="s">
        <v>11034</v>
      </c>
      <c r="CE176" s="24" t="str">
        <f>IFERROR(VLOOKUP(CA176,시험요청!EV:EZ,5,FALSE),"")</f>
        <v/>
      </c>
    </row>
    <row r="177" spans="1:83" ht="30" customHeight="1">
      <c r="A177" s="29">
        <v>12</v>
      </c>
      <c r="B177" s="1472"/>
      <c r="C177" s="1472"/>
      <c r="D177" s="1472"/>
      <c r="E177" s="1472"/>
      <c r="F177" s="1472"/>
      <c r="G177" s="1472"/>
      <c r="H177" s="1472"/>
      <c r="I177" s="1472"/>
      <c r="J177" s="1472"/>
      <c r="K177" s="1472"/>
      <c r="L177" s="1472"/>
      <c r="M177" s="1472"/>
      <c r="N177" s="1472"/>
      <c r="O177" s="1472"/>
      <c r="P177" s="1472"/>
      <c r="Q177" s="782">
        <v>24</v>
      </c>
      <c r="R177" s="782">
        <v>20</v>
      </c>
      <c r="S177" s="1580"/>
      <c r="T177" s="1472"/>
      <c r="U177" s="1472"/>
      <c r="V177" s="1477"/>
      <c r="W177" s="1477"/>
      <c r="X177" s="1477"/>
      <c r="Y177" s="1477"/>
      <c r="Z177" s="1479"/>
      <c r="AA177" s="1477"/>
      <c r="AB177" s="785" t="s">
        <v>332</v>
      </c>
      <c r="AC177" s="1477"/>
      <c r="AD177" s="1477"/>
      <c r="AE177" s="1479"/>
      <c r="AF177" s="1477"/>
      <c r="AG177" s="782" t="s">
        <v>204</v>
      </c>
      <c r="AH177" s="782" t="s">
        <v>5214</v>
      </c>
      <c r="AI177" s="782" t="s">
        <v>700</v>
      </c>
      <c r="AJ177" s="782" t="s">
        <v>707</v>
      </c>
      <c r="AK177" s="782" t="s">
        <v>708</v>
      </c>
      <c r="AL177" s="782" t="s">
        <v>709</v>
      </c>
      <c r="AM177" s="782" t="s">
        <v>4016</v>
      </c>
      <c r="AN177" s="782" t="s">
        <v>92</v>
      </c>
      <c r="AO177" s="782" t="s">
        <v>1850</v>
      </c>
      <c r="AP177" s="782" t="s">
        <v>105</v>
      </c>
      <c r="AQ177" s="782" t="s">
        <v>2332</v>
      </c>
      <c r="AR177" s="782" t="s">
        <v>92</v>
      </c>
      <c r="AS177" s="782" t="s">
        <v>1427</v>
      </c>
      <c r="AT177" s="782" t="s">
        <v>105</v>
      </c>
      <c r="AU177" s="782" t="s">
        <v>5093</v>
      </c>
      <c r="AV177" s="782" t="s">
        <v>1153</v>
      </c>
      <c r="AW177" s="782" t="s">
        <v>1028</v>
      </c>
      <c r="AX177" s="782" t="s">
        <v>106</v>
      </c>
      <c r="AY177" s="782" t="s">
        <v>5094</v>
      </c>
      <c r="AZ177" s="782" t="s">
        <v>1153</v>
      </c>
      <c r="BA177" s="782" t="s">
        <v>715</v>
      </c>
      <c r="BB177" s="782" t="s">
        <v>106</v>
      </c>
      <c r="BC177" s="782" t="s">
        <v>88</v>
      </c>
      <c r="BD177" s="782" t="s">
        <v>57</v>
      </c>
      <c r="BE177" s="782" t="s">
        <v>57</v>
      </c>
      <c r="BF177" s="782" t="s">
        <v>57</v>
      </c>
      <c r="BG177" s="782" t="s">
        <v>57</v>
      </c>
      <c r="BH177" s="782" t="s">
        <v>57</v>
      </c>
      <c r="BI177" s="782" t="s">
        <v>57</v>
      </c>
      <c r="BJ177" s="782" t="s">
        <v>164</v>
      </c>
      <c r="BK177" s="782" t="s">
        <v>57</v>
      </c>
      <c r="BL177" s="782" t="s">
        <v>5691</v>
      </c>
      <c r="BM177" s="782"/>
      <c r="BN177" s="782" t="s">
        <v>2049</v>
      </c>
      <c r="BO177" s="1472"/>
      <c r="BP177" s="1472"/>
      <c r="BQ177" s="1472"/>
      <c r="BR177" s="1472"/>
      <c r="BS177" s="1472"/>
      <c r="BT177" s="782" t="s">
        <v>6886</v>
      </c>
      <c r="BU177" s="782" t="s">
        <v>1574</v>
      </c>
      <c r="BV177" s="782" t="s">
        <v>6887</v>
      </c>
      <c r="BW177" s="782" t="s">
        <v>1576</v>
      </c>
      <c r="BX177" s="1577"/>
      <c r="BY177" s="785"/>
      <c r="BZ177" s="1472"/>
      <c r="CA177" s="26" t="str">
        <f t="shared" si="32"/>
        <v>12&amp;</v>
      </c>
      <c r="CB177" s="29" t="str">
        <f t="shared" si="33"/>
        <v/>
      </c>
      <c r="CC177" s="29" t="s">
        <v>11034</v>
      </c>
      <c r="CE177" s="24" t="str">
        <f>IFERROR(VLOOKUP(CA177,시험요청!EV:EZ,5,FALSE),"")</f>
        <v/>
      </c>
    </row>
    <row r="178" spans="1:83" ht="30" customHeight="1">
      <c r="A178" s="29">
        <v>12</v>
      </c>
      <c r="B178" s="785">
        <v>12</v>
      </c>
      <c r="C178" s="785" t="s">
        <v>3594</v>
      </c>
      <c r="D178" s="785" t="s">
        <v>3595</v>
      </c>
      <c r="E178" s="795" t="s">
        <v>52</v>
      </c>
      <c r="F178" s="785" t="s">
        <v>45</v>
      </c>
      <c r="G178" s="785">
        <v>2026021180</v>
      </c>
      <c r="H178" s="788" t="s">
        <v>1506</v>
      </c>
      <c r="I178" s="782" t="s">
        <v>6410</v>
      </c>
      <c r="J178" s="782" t="s">
        <v>2743</v>
      </c>
      <c r="K178" s="782" t="s">
        <v>2435</v>
      </c>
      <c r="L178" s="782">
        <v>4</v>
      </c>
      <c r="M178" s="782" t="s">
        <v>32</v>
      </c>
      <c r="N178" s="782" t="s">
        <v>33</v>
      </c>
      <c r="O178" s="782" t="s">
        <v>57</v>
      </c>
      <c r="P178" s="782" t="s">
        <v>48</v>
      </c>
      <c r="Q178" s="782">
        <v>8</v>
      </c>
      <c r="R178" s="782">
        <v>10</v>
      </c>
      <c r="S178" s="803" t="s">
        <v>6888</v>
      </c>
      <c r="T178" s="796" t="s">
        <v>967</v>
      </c>
      <c r="U178" s="785" t="s">
        <v>3358</v>
      </c>
      <c r="V178" s="785" t="s">
        <v>3564</v>
      </c>
      <c r="W178" s="785" t="s">
        <v>60</v>
      </c>
      <c r="X178" s="785" t="s">
        <v>37</v>
      </c>
      <c r="Y178" s="785" t="s">
        <v>61</v>
      </c>
      <c r="Z178" s="782" t="s">
        <v>2747</v>
      </c>
      <c r="AA178" s="782" t="s">
        <v>39</v>
      </c>
      <c r="AB178" s="785" t="s">
        <v>1086</v>
      </c>
      <c r="AC178" s="785" t="s">
        <v>40</v>
      </c>
      <c r="AD178" s="785" t="s">
        <v>41</v>
      </c>
      <c r="AE178" s="782" t="s">
        <v>5521</v>
      </c>
      <c r="AF178" s="782" t="s">
        <v>51</v>
      </c>
      <c r="AG178" s="782" t="s">
        <v>109</v>
      </c>
      <c r="AH178" s="782" t="s">
        <v>5520</v>
      </c>
      <c r="AI178" s="782" t="s">
        <v>2745</v>
      </c>
      <c r="AJ178" s="782" t="s">
        <v>758</v>
      </c>
      <c r="AK178" s="782" t="s">
        <v>167</v>
      </c>
      <c r="AL178" s="782" t="s">
        <v>166</v>
      </c>
      <c r="AM178" s="782" t="s">
        <v>5522</v>
      </c>
      <c r="AN178" s="788" t="s">
        <v>843</v>
      </c>
      <c r="AO178" s="782" t="s">
        <v>174</v>
      </c>
      <c r="AP178" s="782" t="s">
        <v>105</v>
      </c>
      <c r="AQ178" s="782" t="s">
        <v>57</v>
      </c>
      <c r="AR178" s="782" t="s">
        <v>57</v>
      </c>
      <c r="AS178" s="782" t="s">
        <v>57</v>
      </c>
      <c r="AT178" s="782" t="s">
        <v>57</v>
      </c>
      <c r="AU178" s="782" t="s">
        <v>5523</v>
      </c>
      <c r="AV178" s="782" t="s">
        <v>1153</v>
      </c>
      <c r="AW178" s="782" t="s">
        <v>801</v>
      </c>
      <c r="AX178" s="782" t="s">
        <v>106</v>
      </c>
      <c r="AY178" s="782" t="s">
        <v>5524</v>
      </c>
      <c r="AZ178" s="782" t="s">
        <v>1153</v>
      </c>
      <c r="BA178" s="782" t="s">
        <v>1038</v>
      </c>
      <c r="BB178" s="782" t="s">
        <v>106</v>
      </c>
      <c r="BC178" s="782" t="s">
        <v>88</v>
      </c>
      <c r="BD178" s="782" t="s">
        <v>57</v>
      </c>
      <c r="BE178" s="782" t="s">
        <v>57</v>
      </c>
      <c r="BF178" s="782" t="s">
        <v>57</v>
      </c>
      <c r="BG178" s="782" t="s">
        <v>57</v>
      </c>
      <c r="BH178" s="782" t="s">
        <v>57</v>
      </c>
      <c r="BI178" s="782" t="s">
        <v>57</v>
      </c>
      <c r="BJ178" s="782" t="s">
        <v>603</v>
      </c>
      <c r="BK178" s="782" t="s">
        <v>57</v>
      </c>
      <c r="BL178" s="782" t="s">
        <v>969</v>
      </c>
      <c r="BM178" s="782"/>
      <c r="BN178" s="782" t="s">
        <v>2076</v>
      </c>
      <c r="BO178" s="789" t="s">
        <v>6889</v>
      </c>
      <c r="BP178" s="782" t="s">
        <v>187</v>
      </c>
      <c r="BQ178" s="785" t="s">
        <v>2602</v>
      </c>
      <c r="BR178" s="785" t="s">
        <v>95</v>
      </c>
      <c r="BS178" s="785"/>
      <c r="BT178" s="782" t="s">
        <v>5525</v>
      </c>
      <c r="BU178" s="782" t="s">
        <v>3324</v>
      </c>
      <c r="BV178" s="782" t="s">
        <v>847</v>
      </c>
      <c r="BW178" s="782" t="s">
        <v>181</v>
      </c>
      <c r="BX178" s="785"/>
      <c r="BY178" s="785" t="s">
        <v>1861</v>
      </c>
      <c r="BZ178" s="788" t="s">
        <v>950</v>
      </c>
      <c r="CA178" s="26" t="str">
        <f t="shared" si="32"/>
        <v>12&amp;2026021180</v>
      </c>
      <c r="CB178" s="29" t="str">
        <f t="shared" si="33"/>
        <v>19</v>
      </c>
      <c r="CC178" s="29" t="s">
        <v>11034</v>
      </c>
      <c r="CE178" s="24">
        <f>IFERROR(VLOOKUP(CA178,시험요청!EV:EZ,5,FALSE),"")</f>
        <v>0</v>
      </c>
    </row>
    <row r="179" spans="1:83" ht="30" customHeight="1">
      <c r="A179" s="29">
        <v>12</v>
      </c>
      <c r="B179" s="792">
        <v>12</v>
      </c>
      <c r="C179" s="792" t="s">
        <v>43</v>
      </c>
      <c r="D179" s="792" t="s">
        <v>3571</v>
      </c>
      <c r="E179" s="792" t="s">
        <v>1498</v>
      </c>
      <c r="F179" s="794" t="s">
        <v>1501</v>
      </c>
      <c r="G179" s="792">
        <v>2025123962</v>
      </c>
      <c r="H179" s="793" t="s">
        <v>629</v>
      </c>
      <c r="I179" s="783" t="s">
        <v>6890</v>
      </c>
      <c r="J179" s="783" t="s">
        <v>6621</v>
      </c>
      <c r="K179" s="783" t="s">
        <v>6622</v>
      </c>
      <c r="L179" s="783">
        <v>4</v>
      </c>
      <c r="M179" s="783" t="s">
        <v>32</v>
      </c>
      <c r="N179" s="783" t="s">
        <v>33</v>
      </c>
      <c r="O179" s="783" t="s">
        <v>57</v>
      </c>
      <c r="P179" s="783" t="s">
        <v>48</v>
      </c>
      <c r="Q179" s="783">
        <v>0</v>
      </c>
      <c r="R179" s="783">
        <v>12</v>
      </c>
      <c r="S179" s="356" t="s">
        <v>6888</v>
      </c>
      <c r="T179" s="797" t="s">
        <v>1702</v>
      </c>
      <c r="U179" s="792" t="s">
        <v>49</v>
      </c>
      <c r="V179" s="792" t="s">
        <v>1709</v>
      </c>
      <c r="W179" s="792" t="s">
        <v>50</v>
      </c>
      <c r="X179" s="792" t="s">
        <v>37</v>
      </c>
      <c r="Y179" s="792" t="s">
        <v>6891</v>
      </c>
      <c r="Z179" s="807" t="s">
        <v>6624</v>
      </c>
      <c r="AA179" s="783" t="s">
        <v>55</v>
      </c>
      <c r="AB179" s="792" t="s">
        <v>2463</v>
      </c>
      <c r="AC179" s="792" t="s">
        <v>40</v>
      </c>
      <c r="AD179" s="792" t="s">
        <v>41</v>
      </c>
      <c r="AE179" s="783" t="s">
        <v>6625</v>
      </c>
      <c r="AF179" s="783" t="s">
        <v>51</v>
      </c>
      <c r="AG179" s="783" t="s">
        <v>109</v>
      </c>
      <c r="AH179" s="783" t="s">
        <v>2386</v>
      </c>
      <c r="AI179" s="783">
        <v>2200</v>
      </c>
      <c r="AJ179" s="783" t="s">
        <v>1622</v>
      </c>
      <c r="AK179" s="783" t="s">
        <v>668</v>
      </c>
      <c r="AL179" s="783" t="s">
        <v>1623</v>
      </c>
      <c r="AM179" s="783" t="s">
        <v>1651</v>
      </c>
      <c r="AN179" s="783" t="s">
        <v>92</v>
      </c>
      <c r="AO179" s="783" t="s">
        <v>176</v>
      </c>
      <c r="AP179" s="783" t="s">
        <v>105</v>
      </c>
      <c r="AQ179" s="783" t="s">
        <v>6626</v>
      </c>
      <c r="AR179" s="783" t="s">
        <v>92</v>
      </c>
      <c r="AS179" s="783" t="s">
        <v>174</v>
      </c>
      <c r="AT179" s="783" t="s">
        <v>105</v>
      </c>
      <c r="AU179" s="783" t="s">
        <v>5523</v>
      </c>
      <c r="AV179" s="783" t="s">
        <v>1153</v>
      </c>
      <c r="AW179" s="783" t="s">
        <v>801</v>
      </c>
      <c r="AX179" s="783" t="s">
        <v>106</v>
      </c>
      <c r="AY179" s="783" t="s">
        <v>5524</v>
      </c>
      <c r="AZ179" s="783" t="s">
        <v>1153</v>
      </c>
      <c r="BA179" s="783" t="s">
        <v>1038</v>
      </c>
      <c r="BB179" s="783" t="s">
        <v>106</v>
      </c>
      <c r="BC179" s="783" t="s">
        <v>88</v>
      </c>
      <c r="BD179" s="783" t="s">
        <v>57</v>
      </c>
      <c r="BE179" s="783" t="s">
        <v>57</v>
      </c>
      <c r="BF179" s="783" t="s">
        <v>57</v>
      </c>
      <c r="BG179" s="783" t="s">
        <v>57</v>
      </c>
      <c r="BH179" s="783" t="s">
        <v>57</v>
      </c>
      <c r="BI179" s="783" t="s">
        <v>57</v>
      </c>
      <c r="BJ179" s="783" t="s">
        <v>164</v>
      </c>
      <c r="BK179" s="783" t="s">
        <v>57</v>
      </c>
      <c r="BL179" s="783" t="s">
        <v>5691</v>
      </c>
      <c r="BM179" s="783"/>
      <c r="BN179" s="783" t="s">
        <v>205</v>
      </c>
      <c r="BO179" s="798" t="s">
        <v>6892</v>
      </c>
      <c r="BP179" s="783" t="s">
        <v>187</v>
      </c>
      <c r="BQ179" s="792" t="s">
        <v>57</v>
      </c>
      <c r="BR179" s="792" t="s">
        <v>95</v>
      </c>
      <c r="BS179" s="792"/>
      <c r="BT179" s="783" t="s">
        <v>90</v>
      </c>
      <c r="BU179" s="783" t="s">
        <v>91</v>
      </c>
      <c r="BV179" s="783" t="s">
        <v>847</v>
      </c>
      <c r="BW179" s="783" t="s">
        <v>188</v>
      </c>
      <c r="BX179" s="792"/>
      <c r="BY179" s="792" t="s">
        <v>1136</v>
      </c>
      <c r="BZ179" s="793" t="s">
        <v>83</v>
      </c>
      <c r="CA179" s="26" t="str">
        <f t="shared" si="32"/>
        <v>12&amp;2025123962</v>
      </c>
      <c r="CB179" s="29" t="str">
        <f t="shared" si="33"/>
        <v>20</v>
      </c>
      <c r="CC179" s="29" t="s">
        <v>11034</v>
      </c>
      <c r="CE179" s="24">
        <f>IFERROR(VLOOKUP(CA179,시험요청!EV:EZ,5,FALSE),"")</f>
        <v>0</v>
      </c>
    </row>
    <row r="180" spans="1:83" ht="30" customHeight="1">
      <c r="A180" s="29">
        <v>12</v>
      </c>
      <c r="B180" s="792">
        <v>12</v>
      </c>
      <c r="C180" s="792" t="s">
        <v>43</v>
      </c>
      <c r="D180" s="792" t="s">
        <v>5303</v>
      </c>
      <c r="E180" s="792" t="s">
        <v>1498</v>
      </c>
      <c r="F180" s="794" t="s">
        <v>1501</v>
      </c>
      <c r="G180" s="792">
        <v>2026021786</v>
      </c>
      <c r="H180" s="793" t="s">
        <v>680</v>
      </c>
      <c r="I180" s="783" t="s">
        <v>6896</v>
      </c>
      <c r="J180" s="783" t="s">
        <v>6897</v>
      </c>
      <c r="K180" s="783" t="s">
        <v>6622</v>
      </c>
      <c r="L180" s="783">
        <v>4</v>
      </c>
      <c r="M180" s="783" t="s">
        <v>32</v>
      </c>
      <c r="N180" s="783" t="s">
        <v>33</v>
      </c>
      <c r="O180" s="783" t="s">
        <v>57</v>
      </c>
      <c r="P180" s="783" t="s">
        <v>48</v>
      </c>
      <c r="Q180" s="783">
        <v>0</v>
      </c>
      <c r="R180" s="783">
        <v>16</v>
      </c>
      <c r="S180" s="754" t="s">
        <v>6894</v>
      </c>
      <c r="T180" s="797" t="s">
        <v>1702</v>
      </c>
      <c r="U180" s="792" t="s">
        <v>49</v>
      </c>
      <c r="V180" s="800" t="s">
        <v>1709</v>
      </c>
      <c r="W180" s="800" t="s">
        <v>50</v>
      </c>
      <c r="X180" s="800" t="s">
        <v>37</v>
      </c>
      <c r="Y180" s="800" t="s">
        <v>6891</v>
      </c>
      <c r="Z180" s="801" t="s">
        <v>6624</v>
      </c>
      <c r="AA180" s="802" t="s">
        <v>55</v>
      </c>
      <c r="AB180" s="792" t="s">
        <v>2463</v>
      </c>
      <c r="AC180" s="792" t="s">
        <v>40</v>
      </c>
      <c r="AD180" s="792" t="s">
        <v>41</v>
      </c>
      <c r="AE180" s="783" t="s">
        <v>6898</v>
      </c>
      <c r="AF180" s="783" t="s">
        <v>51</v>
      </c>
      <c r="AG180" s="783" t="s">
        <v>109</v>
      </c>
      <c r="AH180" s="783" t="s">
        <v>6636</v>
      </c>
      <c r="AI180" s="783" t="s">
        <v>6637</v>
      </c>
      <c r="AJ180" s="783" t="s">
        <v>758</v>
      </c>
      <c r="AK180" s="783" t="s">
        <v>167</v>
      </c>
      <c r="AL180" s="783" t="s">
        <v>166</v>
      </c>
      <c r="AM180" s="783" t="s">
        <v>1624</v>
      </c>
      <c r="AN180" s="783" t="s">
        <v>78</v>
      </c>
      <c r="AO180" s="783" t="s">
        <v>182</v>
      </c>
      <c r="AP180" s="783" t="s">
        <v>105</v>
      </c>
      <c r="AQ180" s="783" t="s">
        <v>6640</v>
      </c>
      <c r="AR180" s="783" t="s">
        <v>78</v>
      </c>
      <c r="AS180" s="783" t="s">
        <v>186</v>
      </c>
      <c r="AT180" s="783" t="s">
        <v>105</v>
      </c>
      <c r="AU180" s="783" t="s">
        <v>6641</v>
      </c>
      <c r="AV180" s="783" t="s">
        <v>86</v>
      </c>
      <c r="AW180" s="783" t="s">
        <v>1028</v>
      </c>
      <c r="AX180" s="783" t="s">
        <v>121</v>
      </c>
      <c r="AY180" s="783" t="s">
        <v>2543</v>
      </c>
      <c r="AZ180" s="783" t="s">
        <v>86</v>
      </c>
      <c r="BA180" s="783" t="s">
        <v>715</v>
      </c>
      <c r="BB180" s="783" t="s">
        <v>121</v>
      </c>
      <c r="BC180" s="783" t="s">
        <v>88</v>
      </c>
      <c r="BD180" s="783" t="s">
        <v>57</v>
      </c>
      <c r="BE180" s="783" t="s">
        <v>57</v>
      </c>
      <c r="BF180" s="783" t="s">
        <v>57</v>
      </c>
      <c r="BG180" s="783" t="s">
        <v>57</v>
      </c>
      <c r="BH180" s="783" t="s">
        <v>57</v>
      </c>
      <c r="BI180" s="783" t="s">
        <v>57</v>
      </c>
      <c r="BJ180" s="783" t="s">
        <v>164</v>
      </c>
      <c r="BK180" s="783" t="s">
        <v>57</v>
      </c>
      <c r="BL180" s="783" t="s">
        <v>5691</v>
      </c>
      <c r="BM180" s="783"/>
      <c r="BN180" s="783" t="s">
        <v>205</v>
      </c>
      <c r="BO180" s="798" t="s">
        <v>6899</v>
      </c>
      <c r="BP180" s="783" t="s">
        <v>187</v>
      </c>
      <c r="BQ180" s="792" t="s">
        <v>3325</v>
      </c>
      <c r="BR180" s="792" t="s">
        <v>939</v>
      </c>
      <c r="BS180" s="792"/>
      <c r="BT180" s="783" t="s">
        <v>90</v>
      </c>
      <c r="BU180" s="783" t="s">
        <v>91</v>
      </c>
      <c r="BV180" s="783" t="s">
        <v>847</v>
      </c>
      <c r="BW180" s="783" t="s">
        <v>188</v>
      </c>
      <c r="BX180" s="792"/>
      <c r="BY180" s="792" t="s">
        <v>1136</v>
      </c>
      <c r="BZ180" s="793" t="s">
        <v>83</v>
      </c>
      <c r="CA180" s="26" t="str">
        <f t="shared" si="32"/>
        <v>12&amp;2026021786</v>
      </c>
      <c r="CB180" s="29" t="str">
        <f t="shared" si="33"/>
        <v>20</v>
      </c>
      <c r="CC180" s="29" t="s">
        <v>11034</v>
      </c>
      <c r="CE180" s="24" t="str">
        <f>IFERROR(VLOOKUP(CA180,시험요청!EV:EZ,5,FALSE),"")</f>
        <v>OKEY</v>
      </c>
    </row>
    <row r="181" spans="1:83" ht="30" customHeight="1">
      <c r="A181" s="29">
        <v>12</v>
      </c>
      <c r="B181" s="774">
        <v>12</v>
      </c>
      <c r="C181" s="774" t="s">
        <v>43</v>
      </c>
      <c r="D181" s="774" t="s">
        <v>1714</v>
      </c>
      <c r="E181" s="774" t="s">
        <v>6879</v>
      </c>
      <c r="F181" s="777" t="s">
        <v>31</v>
      </c>
      <c r="G181" s="774">
        <v>2026030689</v>
      </c>
      <c r="H181" s="776" t="s">
        <v>680</v>
      </c>
      <c r="I181" s="775" t="s">
        <v>6900</v>
      </c>
      <c r="J181" s="775" t="s">
        <v>3617</v>
      </c>
      <c r="K181" s="775" t="s">
        <v>1553</v>
      </c>
      <c r="L181" s="775">
        <v>4</v>
      </c>
      <c r="M181" s="775" t="s">
        <v>32</v>
      </c>
      <c r="N181" s="775" t="s">
        <v>33</v>
      </c>
      <c r="O181" s="780" t="s">
        <v>1554</v>
      </c>
      <c r="P181" s="775" t="s">
        <v>48</v>
      </c>
      <c r="Q181" s="775">
        <v>0</v>
      </c>
      <c r="R181" s="775">
        <v>12</v>
      </c>
      <c r="S181" s="371" t="s">
        <v>6888</v>
      </c>
      <c r="T181" s="781" t="s">
        <v>1716</v>
      </c>
      <c r="U181" s="774" t="s">
        <v>49</v>
      </c>
      <c r="V181" s="774" t="s">
        <v>1717</v>
      </c>
      <c r="W181" s="774" t="s">
        <v>50</v>
      </c>
      <c r="X181" s="774" t="s">
        <v>57</v>
      </c>
      <c r="Y181" s="774" t="s">
        <v>63</v>
      </c>
      <c r="Z181" s="775" t="s">
        <v>6522</v>
      </c>
      <c r="AA181" s="777" t="s">
        <v>42</v>
      </c>
      <c r="AB181" s="774" t="s">
        <v>6523</v>
      </c>
      <c r="AC181" s="774" t="s">
        <v>924</v>
      </c>
      <c r="AD181" s="774" t="s">
        <v>57</v>
      </c>
      <c r="AE181" s="775" t="s">
        <v>6524</v>
      </c>
      <c r="AF181" s="775" t="s">
        <v>6301</v>
      </c>
      <c r="AG181" s="775" t="s">
        <v>171</v>
      </c>
      <c r="AH181" s="775" t="s">
        <v>110</v>
      </c>
      <c r="AI181" s="775" t="s">
        <v>1819</v>
      </c>
      <c r="AJ181" s="775" t="s">
        <v>57</v>
      </c>
      <c r="AK181" s="775" t="s">
        <v>57</v>
      </c>
      <c r="AL181" s="775" t="s">
        <v>57</v>
      </c>
      <c r="AM181" s="775" t="s">
        <v>6525</v>
      </c>
      <c r="AN181" s="775" t="s">
        <v>665</v>
      </c>
      <c r="AO181" s="775" t="s">
        <v>1182</v>
      </c>
      <c r="AP181" s="775" t="s">
        <v>666</v>
      </c>
      <c r="AQ181" s="775" t="s">
        <v>6293</v>
      </c>
      <c r="AR181" s="775" t="s">
        <v>665</v>
      </c>
      <c r="AS181" s="775" t="s">
        <v>1210</v>
      </c>
      <c r="AT181" s="775" t="s">
        <v>666</v>
      </c>
      <c r="AU181" s="775" t="s">
        <v>2987</v>
      </c>
      <c r="AV181" s="775" t="s">
        <v>621</v>
      </c>
      <c r="AW181" s="775" t="s">
        <v>1560</v>
      </c>
      <c r="AX181" s="775" t="s">
        <v>1569</v>
      </c>
      <c r="AY181" s="775" t="s">
        <v>3626</v>
      </c>
      <c r="AZ181" s="775" t="s">
        <v>621</v>
      </c>
      <c r="BA181" s="775" t="s">
        <v>1590</v>
      </c>
      <c r="BB181" s="775" t="s">
        <v>1569</v>
      </c>
      <c r="BC181" s="775" t="s">
        <v>682</v>
      </c>
      <c r="BD181" s="775" t="s">
        <v>57</v>
      </c>
      <c r="BE181" s="775" t="s">
        <v>57</v>
      </c>
      <c r="BF181" s="775" t="s">
        <v>57</v>
      </c>
      <c r="BG181" s="775" t="s">
        <v>57</v>
      </c>
      <c r="BH181" s="775" t="s">
        <v>57</v>
      </c>
      <c r="BI181" s="775" t="s">
        <v>57</v>
      </c>
      <c r="BJ181" s="775" t="s">
        <v>164</v>
      </c>
      <c r="BK181" s="775" t="s">
        <v>331</v>
      </c>
      <c r="BL181" s="775" t="s">
        <v>1718</v>
      </c>
      <c r="BM181" s="775"/>
      <c r="BN181" s="775" t="s">
        <v>2049</v>
      </c>
      <c r="BO181" s="775" t="s">
        <v>6901</v>
      </c>
      <c r="BP181" s="775" t="s">
        <v>5219</v>
      </c>
      <c r="BQ181" s="774" t="s">
        <v>57</v>
      </c>
      <c r="BR181" s="774" t="s">
        <v>1721</v>
      </c>
      <c r="BS181" s="774"/>
      <c r="BT181" s="775" t="s">
        <v>6527</v>
      </c>
      <c r="BU181" s="775" t="s">
        <v>1574</v>
      </c>
      <c r="BV181" s="775" t="s">
        <v>1628</v>
      </c>
      <c r="BW181" s="775" t="s">
        <v>1576</v>
      </c>
      <c r="BX181" s="774" t="s">
        <v>6902</v>
      </c>
      <c r="BY181" s="774" t="s">
        <v>107</v>
      </c>
      <c r="BZ181" s="776" t="s">
        <v>6903</v>
      </c>
      <c r="CA181" s="26" t="str">
        <f t="shared" si="32"/>
        <v>12&amp;2026030689</v>
      </c>
      <c r="CB181" s="29" t="str">
        <f t="shared" si="33"/>
        <v>18</v>
      </c>
      <c r="CC181" s="29" t="s">
        <v>11034</v>
      </c>
      <c r="CE181" s="24">
        <f>IFERROR(VLOOKUP(CA181,시험요청!EV:EZ,5,FALSE),"")</f>
        <v>0</v>
      </c>
    </row>
    <row r="182" spans="1:83" ht="30" customHeight="1">
      <c r="A182" s="29">
        <v>12</v>
      </c>
      <c r="B182" s="1476">
        <v>12</v>
      </c>
      <c r="C182" s="1476" t="s">
        <v>43</v>
      </c>
      <c r="D182" s="1476" t="s">
        <v>917</v>
      </c>
      <c r="E182" s="1476" t="s">
        <v>6879</v>
      </c>
      <c r="F182" s="1481" t="s">
        <v>31</v>
      </c>
      <c r="G182" s="1476">
        <v>2026030377</v>
      </c>
      <c r="H182" s="1474" t="s">
        <v>942</v>
      </c>
      <c r="I182" s="1470" t="s">
        <v>6904</v>
      </c>
      <c r="J182" s="1470" t="s">
        <v>866</v>
      </c>
      <c r="K182" s="1470" t="s">
        <v>867</v>
      </c>
      <c r="L182" s="1470">
        <v>4</v>
      </c>
      <c r="M182" s="1470" t="s">
        <v>32</v>
      </c>
      <c r="N182" s="1470" t="s">
        <v>33</v>
      </c>
      <c r="O182" s="1473" t="s">
        <v>5554</v>
      </c>
      <c r="P182" s="1470" t="s">
        <v>94</v>
      </c>
      <c r="Q182" s="775">
        <v>0</v>
      </c>
      <c r="R182" s="775">
        <v>6</v>
      </c>
      <c r="S182" s="1572" t="s">
        <v>6905</v>
      </c>
      <c r="T182" s="1485" t="s">
        <v>922</v>
      </c>
      <c r="U182" s="1476" t="s">
        <v>1548</v>
      </c>
      <c r="V182" s="774" t="s">
        <v>6906</v>
      </c>
      <c r="W182" s="774" t="s">
        <v>60</v>
      </c>
      <c r="X182" s="774" t="s">
        <v>57</v>
      </c>
      <c r="Y182" s="774" t="s">
        <v>63</v>
      </c>
      <c r="Z182" s="778" t="s">
        <v>6907</v>
      </c>
      <c r="AA182" s="777" t="s">
        <v>42</v>
      </c>
      <c r="AB182" s="774" t="s">
        <v>334</v>
      </c>
      <c r="AC182" s="1476" t="s">
        <v>40</v>
      </c>
      <c r="AD182" s="1476" t="s">
        <v>41</v>
      </c>
      <c r="AE182" s="1573" t="s">
        <v>6908</v>
      </c>
      <c r="AF182" s="1470" t="s">
        <v>657</v>
      </c>
      <c r="AG182" s="775" t="s">
        <v>114</v>
      </c>
      <c r="AH182" s="775" t="s">
        <v>110</v>
      </c>
      <c r="AI182" s="775" t="s">
        <v>6909</v>
      </c>
      <c r="AJ182" s="339" t="s">
        <v>6910</v>
      </c>
      <c r="AK182" s="775" t="s">
        <v>797</v>
      </c>
      <c r="AL182" s="775" t="s">
        <v>185</v>
      </c>
      <c r="AM182" s="775" t="s">
        <v>6911</v>
      </c>
      <c r="AN182" s="775" t="s">
        <v>665</v>
      </c>
      <c r="AO182" s="775" t="s">
        <v>182</v>
      </c>
      <c r="AP182" s="775" t="s">
        <v>876</v>
      </c>
      <c r="AQ182" s="775" t="s">
        <v>6912</v>
      </c>
      <c r="AR182" s="775" t="s">
        <v>665</v>
      </c>
      <c r="AS182" s="775" t="s">
        <v>668</v>
      </c>
      <c r="AT182" s="775" t="s">
        <v>876</v>
      </c>
      <c r="AU182" s="775" t="s">
        <v>6913</v>
      </c>
      <c r="AV182" s="775" t="s">
        <v>621</v>
      </c>
      <c r="AW182" s="775" t="s">
        <v>192</v>
      </c>
      <c r="AX182" s="775" t="s">
        <v>119</v>
      </c>
      <c r="AY182" s="775" t="s">
        <v>6914</v>
      </c>
      <c r="AZ182" s="775" t="s">
        <v>621</v>
      </c>
      <c r="BA182" s="775" t="s">
        <v>1062</v>
      </c>
      <c r="BB182" s="775" t="s">
        <v>119</v>
      </c>
      <c r="BC182" s="775" t="s">
        <v>682</v>
      </c>
      <c r="BD182" s="775" t="s">
        <v>57</v>
      </c>
      <c r="BE182" s="340" t="s">
        <v>880</v>
      </c>
      <c r="BF182" s="16" t="s">
        <v>881</v>
      </c>
      <c r="BG182" s="775" t="s">
        <v>121</v>
      </c>
      <c r="BH182" s="775" t="s">
        <v>57</v>
      </c>
      <c r="BI182" s="775" t="s">
        <v>57</v>
      </c>
      <c r="BJ182" s="775" t="s">
        <v>164</v>
      </c>
      <c r="BK182" s="775" t="s">
        <v>57</v>
      </c>
      <c r="BL182" s="775" t="s">
        <v>945</v>
      </c>
      <c r="BM182" s="775"/>
      <c r="BN182" s="775" t="s">
        <v>1404</v>
      </c>
      <c r="BO182" s="1470" t="s">
        <v>951</v>
      </c>
      <c r="BP182" s="1470" t="s">
        <v>927</v>
      </c>
      <c r="BQ182" s="1476" t="s">
        <v>6915</v>
      </c>
      <c r="BR182" s="1476" t="s">
        <v>947</v>
      </c>
      <c r="BS182" s="1476"/>
      <c r="BT182" s="1481" t="s">
        <v>6974</v>
      </c>
      <c r="BU182" s="1470" t="s">
        <v>677</v>
      </c>
      <c r="BV182" s="1470" t="s">
        <v>6916</v>
      </c>
      <c r="BW182" s="1470" t="s">
        <v>679</v>
      </c>
      <c r="BX182" s="1481" t="s">
        <v>6917</v>
      </c>
      <c r="BY182" s="774" t="s">
        <v>107</v>
      </c>
      <c r="BZ182" s="1474" t="s">
        <v>950</v>
      </c>
      <c r="CA182" s="26" t="str">
        <f t="shared" si="32"/>
        <v>12&amp;2026030377</v>
      </c>
      <c r="CB182" s="29" t="str">
        <f t="shared" si="33"/>
        <v>15</v>
      </c>
      <c r="CC182" s="29" t="s">
        <v>11034</v>
      </c>
      <c r="CE182" s="24">
        <f>IFERROR(VLOOKUP(CA182,시험요청!EV:EZ,5,FALSE),"")</f>
        <v>0</v>
      </c>
    </row>
    <row r="183" spans="1:83" ht="30" customHeight="1">
      <c r="A183" s="29">
        <v>12</v>
      </c>
      <c r="B183" s="1471"/>
      <c r="C183" s="1471"/>
      <c r="D183" s="1471"/>
      <c r="E183" s="1471"/>
      <c r="F183" s="1471"/>
      <c r="G183" s="1471"/>
      <c r="H183" s="1471"/>
      <c r="I183" s="1471"/>
      <c r="J183" s="1482"/>
      <c r="K183" s="1471"/>
      <c r="L183" s="1471"/>
      <c r="M183" s="1471"/>
      <c r="N183" s="1471"/>
      <c r="O183" s="1471"/>
      <c r="P183" s="1471"/>
      <c r="Q183" s="775">
        <v>1</v>
      </c>
      <c r="R183" s="775">
        <v>6</v>
      </c>
      <c r="S183" s="1471"/>
      <c r="T183" s="1471"/>
      <c r="U183" s="1471"/>
      <c r="V183" s="1476" t="s">
        <v>6906</v>
      </c>
      <c r="W183" s="1476" t="s">
        <v>60</v>
      </c>
      <c r="X183" s="1476" t="s">
        <v>37</v>
      </c>
      <c r="Y183" s="1476" t="s">
        <v>63</v>
      </c>
      <c r="Z183" s="1573" t="s">
        <v>6918</v>
      </c>
      <c r="AA183" s="1481" t="s">
        <v>42</v>
      </c>
      <c r="AB183" s="774" t="s">
        <v>334</v>
      </c>
      <c r="AC183" s="1486"/>
      <c r="AD183" s="1486"/>
      <c r="AE183" s="1487"/>
      <c r="AF183" s="1486"/>
      <c r="AG183" s="775" t="s">
        <v>114</v>
      </c>
      <c r="AH183" s="775" t="s">
        <v>110</v>
      </c>
      <c r="AI183" s="775" t="s">
        <v>6909</v>
      </c>
      <c r="AJ183" s="339" t="s">
        <v>6910</v>
      </c>
      <c r="AK183" s="775" t="s">
        <v>797</v>
      </c>
      <c r="AL183" s="775" t="s">
        <v>185</v>
      </c>
      <c r="AM183" s="775" t="s">
        <v>6911</v>
      </c>
      <c r="AN183" s="775" t="s">
        <v>665</v>
      </c>
      <c r="AO183" s="775" t="s">
        <v>182</v>
      </c>
      <c r="AP183" s="775" t="s">
        <v>876</v>
      </c>
      <c r="AQ183" s="775" t="s">
        <v>6912</v>
      </c>
      <c r="AR183" s="775" t="s">
        <v>665</v>
      </c>
      <c r="AS183" s="775" t="s">
        <v>668</v>
      </c>
      <c r="AT183" s="775" t="s">
        <v>876</v>
      </c>
      <c r="AU183" s="775" t="s">
        <v>6913</v>
      </c>
      <c r="AV183" s="775" t="s">
        <v>621</v>
      </c>
      <c r="AW183" s="775" t="s">
        <v>192</v>
      </c>
      <c r="AX183" s="775" t="s">
        <v>119</v>
      </c>
      <c r="AY183" s="775" t="s">
        <v>6914</v>
      </c>
      <c r="AZ183" s="775" t="s">
        <v>621</v>
      </c>
      <c r="BA183" s="775" t="s">
        <v>1062</v>
      </c>
      <c r="BB183" s="775" t="s">
        <v>119</v>
      </c>
      <c r="BC183" s="775" t="s">
        <v>682</v>
      </c>
      <c r="BD183" s="775" t="s">
        <v>57</v>
      </c>
      <c r="BE183" s="340" t="s">
        <v>880</v>
      </c>
      <c r="BF183" s="16" t="s">
        <v>881</v>
      </c>
      <c r="BG183" s="775" t="s">
        <v>121</v>
      </c>
      <c r="BH183" s="775" t="s">
        <v>57</v>
      </c>
      <c r="BI183" s="775" t="s">
        <v>57</v>
      </c>
      <c r="BJ183" s="775" t="s">
        <v>164</v>
      </c>
      <c r="BK183" s="775" t="s">
        <v>57</v>
      </c>
      <c r="BL183" s="775" t="s">
        <v>945</v>
      </c>
      <c r="BM183" s="775"/>
      <c r="BN183" s="775" t="s">
        <v>1404</v>
      </c>
      <c r="BO183" s="1471"/>
      <c r="BP183" s="1471"/>
      <c r="BQ183" s="1471"/>
      <c r="BR183" s="1471"/>
      <c r="BS183" s="1471"/>
      <c r="BT183" s="1471"/>
      <c r="BU183" s="1471"/>
      <c r="BV183" s="1471"/>
      <c r="BW183" s="1471"/>
      <c r="BX183" s="1471"/>
      <c r="BY183" s="774" t="s">
        <v>107</v>
      </c>
      <c r="BZ183" s="1471"/>
      <c r="CA183" s="26" t="str">
        <f t="shared" si="32"/>
        <v>12&amp;</v>
      </c>
      <c r="CB183" s="29" t="str">
        <f t="shared" si="33"/>
        <v/>
      </c>
      <c r="CC183" s="29" t="s">
        <v>11034</v>
      </c>
      <c r="CE183" s="24" t="str">
        <f>IFERROR(VLOOKUP(CA183,시험요청!EV:EZ,5,FALSE),"")</f>
        <v/>
      </c>
    </row>
    <row r="184" spans="1:83" ht="30" customHeight="1">
      <c r="A184" s="29">
        <v>12</v>
      </c>
      <c r="B184" s="1471"/>
      <c r="C184" s="1471"/>
      <c r="D184" s="1471"/>
      <c r="E184" s="1471"/>
      <c r="F184" s="1471"/>
      <c r="G184" s="1471"/>
      <c r="H184" s="1471"/>
      <c r="I184" s="1471"/>
      <c r="J184" s="1482"/>
      <c r="K184" s="1471"/>
      <c r="L184" s="1471"/>
      <c r="M184" s="1471"/>
      <c r="N184" s="1471"/>
      <c r="O184" s="1471"/>
      <c r="P184" s="1471"/>
      <c r="Q184" s="775">
        <v>2</v>
      </c>
      <c r="R184" s="775">
        <v>6</v>
      </c>
      <c r="S184" s="1471"/>
      <c r="T184" s="1471"/>
      <c r="U184" s="1471"/>
      <c r="V184" s="1486"/>
      <c r="W184" s="1486"/>
      <c r="X184" s="1486"/>
      <c r="Y184" s="1486"/>
      <c r="Z184" s="1487"/>
      <c r="AA184" s="1486"/>
      <c r="AB184" s="774" t="s">
        <v>334</v>
      </c>
      <c r="AC184" s="1486"/>
      <c r="AD184" s="1486"/>
      <c r="AE184" s="1487"/>
      <c r="AF184" s="1486"/>
      <c r="AG184" s="775" t="s">
        <v>114</v>
      </c>
      <c r="AH184" s="775" t="s">
        <v>110</v>
      </c>
      <c r="AI184" s="775" t="s">
        <v>6909</v>
      </c>
      <c r="AJ184" s="339" t="s">
        <v>6919</v>
      </c>
      <c r="AK184" s="775" t="s">
        <v>797</v>
      </c>
      <c r="AL184" s="775" t="s">
        <v>185</v>
      </c>
      <c r="AM184" s="775" t="s">
        <v>6920</v>
      </c>
      <c r="AN184" s="775" t="s">
        <v>665</v>
      </c>
      <c r="AO184" s="775" t="s">
        <v>182</v>
      </c>
      <c r="AP184" s="775" t="s">
        <v>666</v>
      </c>
      <c r="AQ184" s="775" t="s">
        <v>667</v>
      </c>
      <c r="AR184" s="775" t="s">
        <v>665</v>
      </c>
      <c r="AS184" s="775" t="s">
        <v>668</v>
      </c>
      <c r="AT184" s="775" t="s">
        <v>666</v>
      </c>
      <c r="AU184" s="775" t="s">
        <v>6921</v>
      </c>
      <c r="AV184" s="775" t="s">
        <v>1281</v>
      </c>
      <c r="AW184" s="775" t="s">
        <v>192</v>
      </c>
      <c r="AX184" s="775" t="s">
        <v>119</v>
      </c>
      <c r="AY184" s="775" t="s">
        <v>6922</v>
      </c>
      <c r="AZ184" s="775" t="s">
        <v>1281</v>
      </c>
      <c r="BA184" s="775" t="s">
        <v>1062</v>
      </c>
      <c r="BB184" s="775" t="s">
        <v>119</v>
      </c>
      <c r="BC184" s="775" t="s">
        <v>682</v>
      </c>
      <c r="BD184" s="775" t="s">
        <v>57</v>
      </c>
      <c r="BE184" s="340" t="s">
        <v>880</v>
      </c>
      <c r="BF184" s="16" t="s">
        <v>881</v>
      </c>
      <c r="BG184" s="775" t="s">
        <v>121</v>
      </c>
      <c r="BH184" s="775" t="s">
        <v>57</v>
      </c>
      <c r="BI184" s="775" t="s">
        <v>57</v>
      </c>
      <c r="BJ184" s="775" t="s">
        <v>164</v>
      </c>
      <c r="BK184" s="775" t="s">
        <v>57</v>
      </c>
      <c r="BL184" s="775" t="s">
        <v>945</v>
      </c>
      <c r="BM184" s="775"/>
      <c r="BN184" s="775" t="s">
        <v>1404</v>
      </c>
      <c r="BO184" s="1471"/>
      <c r="BP184" s="1471"/>
      <c r="BQ184" s="1471"/>
      <c r="BR184" s="1471"/>
      <c r="BS184" s="1471"/>
      <c r="BT184" s="1471"/>
      <c r="BU184" s="1471"/>
      <c r="BV184" s="1471"/>
      <c r="BW184" s="1471"/>
      <c r="BX184" s="1471"/>
      <c r="BY184" s="774" t="s">
        <v>107</v>
      </c>
      <c r="BZ184" s="1471"/>
      <c r="CA184" s="26" t="str">
        <f t="shared" si="32"/>
        <v>12&amp;</v>
      </c>
      <c r="CB184" s="29" t="str">
        <f t="shared" si="33"/>
        <v/>
      </c>
      <c r="CC184" s="29" t="s">
        <v>11034</v>
      </c>
      <c r="CE184" s="24" t="str">
        <f>IFERROR(VLOOKUP(CA184,시험요청!EV:EZ,5,FALSE),"")</f>
        <v/>
      </c>
    </row>
    <row r="185" spans="1:83" ht="30" customHeight="1">
      <c r="A185" s="29">
        <v>12</v>
      </c>
      <c r="B185" s="1471"/>
      <c r="C185" s="1471"/>
      <c r="D185" s="1471"/>
      <c r="E185" s="1471"/>
      <c r="F185" s="1471"/>
      <c r="G185" s="1471"/>
      <c r="H185" s="1472"/>
      <c r="I185" s="1471"/>
      <c r="J185" s="1482"/>
      <c r="K185" s="1471"/>
      <c r="L185" s="1471"/>
      <c r="M185" s="1471"/>
      <c r="N185" s="1471"/>
      <c r="O185" s="1471"/>
      <c r="P185" s="1471"/>
      <c r="Q185" s="775">
        <v>3</v>
      </c>
      <c r="R185" s="775">
        <v>6</v>
      </c>
      <c r="S185" s="1471"/>
      <c r="T185" s="1471"/>
      <c r="U185" s="1471"/>
      <c r="V185" s="1486"/>
      <c r="W185" s="1486"/>
      <c r="X185" s="1486"/>
      <c r="Y185" s="1486"/>
      <c r="Z185" s="1487"/>
      <c r="AA185" s="1486"/>
      <c r="AB185" s="774" t="s">
        <v>334</v>
      </c>
      <c r="AC185" s="1486"/>
      <c r="AD185" s="1486"/>
      <c r="AE185" s="1487"/>
      <c r="AF185" s="1486"/>
      <c r="AG185" s="775" t="s">
        <v>114</v>
      </c>
      <c r="AH185" s="775" t="s">
        <v>110</v>
      </c>
      <c r="AI185" s="775" t="s">
        <v>6909</v>
      </c>
      <c r="AJ185" s="339" t="s">
        <v>6910</v>
      </c>
      <c r="AK185" s="775" t="s">
        <v>797</v>
      </c>
      <c r="AL185" s="775" t="s">
        <v>185</v>
      </c>
      <c r="AM185" s="775" t="s">
        <v>6911</v>
      </c>
      <c r="AN185" s="775" t="s">
        <v>665</v>
      </c>
      <c r="AO185" s="775" t="s">
        <v>182</v>
      </c>
      <c r="AP185" s="775" t="s">
        <v>876</v>
      </c>
      <c r="AQ185" s="775" t="s">
        <v>6912</v>
      </c>
      <c r="AR185" s="775" t="s">
        <v>665</v>
      </c>
      <c r="AS185" s="775" t="s">
        <v>668</v>
      </c>
      <c r="AT185" s="775" t="s">
        <v>876</v>
      </c>
      <c r="AU185" s="775" t="s">
        <v>6921</v>
      </c>
      <c r="AV185" s="775" t="s">
        <v>1281</v>
      </c>
      <c r="AW185" s="775" t="s">
        <v>192</v>
      </c>
      <c r="AX185" s="775" t="s">
        <v>119</v>
      </c>
      <c r="AY185" s="775" t="s">
        <v>6922</v>
      </c>
      <c r="AZ185" s="775" t="s">
        <v>1281</v>
      </c>
      <c r="BA185" s="775" t="s">
        <v>1062</v>
      </c>
      <c r="BB185" s="775" t="s">
        <v>119</v>
      </c>
      <c r="BC185" s="775" t="s">
        <v>682</v>
      </c>
      <c r="BD185" s="775" t="s">
        <v>57</v>
      </c>
      <c r="BE185" s="340" t="s">
        <v>880</v>
      </c>
      <c r="BF185" s="16" t="s">
        <v>881</v>
      </c>
      <c r="BG185" s="775" t="s">
        <v>121</v>
      </c>
      <c r="BH185" s="775" t="s">
        <v>57</v>
      </c>
      <c r="BI185" s="775" t="s">
        <v>57</v>
      </c>
      <c r="BJ185" s="775" t="s">
        <v>164</v>
      </c>
      <c r="BK185" s="775" t="s">
        <v>57</v>
      </c>
      <c r="BL185" s="775" t="s">
        <v>945</v>
      </c>
      <c r="BM185" s="775"/>
      <c r="BN185" s="775" t="s">
        <v>1404</v>
      </c>
      <c r="BO185" s="1471"/>
      <c r="BP185" s="1471"/>
      <c r="BQ185" s="1471"/>
      <c r="BR185" s="1471"/>
      <c r="BS185" s="1471"/>
      <c r="BT185" s="1471"/>
      <c r="BU185" s="1471"/>
      <c r="BV185" s="1471"/>
      <c r="BW185" s="1471"/>
      <c r="BX185" s="1471"/>
      <c r="BY185" s="774" t="s">
        <v>107</v>
      </c>
      <c r="BZ185" s="1471"/>
      <c r="CA185" s="26" t="str">
        <f t="shared" si="32"/>
        <v>12&amp;</v>
      </c>
      <c r="CB185" s="29" t="str">
        <f t="shared" si="33"/>
        <v/>
      </c>
      <c r="CC185" s="29" t="s">
        <v>11034</v>
      </c>
      <c r="CE185" s="24" t="str">
        <f>IFERROR(VLOOKUP(CA185,시험요청!EV:EZ,5,FALSE),"")</f>
        <v/>
      </c>
    </row>
    <row r="186" spans="1:83" ht="30" customHeight="1">
      <c r="A186" s="29">
        <v>12</v>
      </c>
      <c r="B186" s="1472"/>
      <c r="C186" s="1472"/>
      <c r="D186" s="1472"/>
      <c r="E186" s="1472"/>
      <c r="F186" s="1472"/>
      <c r="G186" s="1472"/>
      <c r="H186" s="776" t="s">
        <v>6923</v>
      </c>
      <c r="I186" s="1472"/>
      <c r="J186" s="1483"/>
      <c r="K186" s="1472"/>
      <c r="L186" s="1472"/>
      <c r="M186" s="1472"/>
      <c r="N186" s="1472"/>
      <c r="O186" s="1472"/>
      <c r="P186" s="1472"/>
      <c r="Q186" s="775">
        <v>4</v>
      </c>
      <c r="R186" s="775">
        <v>6</v>
      </c>
      <c r="S186" s="1472"/>
      <c r="T186" s="1472"/>
      <c r="U186" s="1472"/>
      <c r="V186" s="1477"/>
      <c r="W186" s="1477"/>
      <c r="X186" s="1477"/>
      <c r="Y186" s="1477"/>
      <c r="Z186" s="1479"/>
      <c r="AA186" s="1477"/>
      <c r="AB186" s="774" t="s">
        <v>334</v>
      </c>
      <c r="AC186" s="1477"/>
      <c r="AD186" s="1477"/>
      <c r="AE186" s="1479"/>
      <c r="AF186" s="1477"/>
      <c r="AG186" s="775" t="s">
        <v>114</v>
      </c>
      <c r="AH186" s="775" t="s">
        <v>110</v>
      </c>
      <c r="AI186" s="775" t="s">
        <v>6909</v>
      </c>
      <c r="AJ186" s="339" t="s">
        <v>6910</v>
      </c>
      <c r="AK186" s="775" t="s">
        <v>797</v>
      </c>
      <c r="AL186" s="775" t="s">
        <v>185</v>
      </c>
      <c r="AM186" s="775" t="s">
        <v>6911</v>
      </c>
      <c r="AN186" s="775" t="s">
        <v>665</v>
      </c>
      <c r="AO186" s="775" t="s">
        <v>182</v>
      </c>
      <c r="AP186" s="775" t="s">
        <v>876</v>
      </c>
      <c r="AQ186" s="775" t="s">
        <v>6912</v>
      </c>
      <c r="AR186" s="775" t="s">
        <v>665</v>
      </c>
      <c r="AS186" s="775" t="s">
        <v>668</v>
      </c>
      <c r="AT186" s="775" t="s">
        <v>876</v>
      </c>
      <c r="AU186" s="775" t="s">
        <v>6921</v>
      </c>
      <c r="AV186" s="775" t="s">
        <v>1281</v>
      </c>
      <c r="AW186" s="775" t="s">
        <v>192</v>
      </c>
      <c r="AX186" s="775" t="s">
        <v>119</v>
      </c>
      <c r="AY186" s="775" t="s">
        <v>6922</v>
      </c>
      <c r="AZ186" s="775" t="s">
        <v>1281</v>
      </c>
      <c r="BA186" s="775" t="s">
        <v>1062</v>
      </c>
      <c r="BB186" s="775" t="s">
        <v>119</v>
      </c>
      <c r="BC186" s="775" t="s">
        <v>57</v>
      </c>
      <c r="BD186" s="775" t="s">
        <v>57</v>
      </c>
      <c r="BE186" s="340" t="s">
        <v>880</v>
      </c>
      <c r="BF186" s="16" t="s">
        <v>881</v>
      </c>
      <c r="BG186" s="775" t="s">
        <v>121</v>
      </c>
      <c r="BH186" s="775" t="s">
        <v>57</v>
      </c>
      <c r="BI186" s="775" t="s">
        <v>57</v>
      </c>
      <c r="BJ186" s="775" t="s">
        <v>164</v>
      </c>
      <c r="BK186" s="775" t="s">
        <v>57</v>
      </c>
      <c r="BL186" s="775" t="s">
        <v>945</v>
      </c>
      <c r="BM186" s="775"/>
      <c r="BN186" s="775" t="s">
        <v>1404</v>
      </c>
      <c r="BO186" s="1472"/>
      <c r="BP186" s="1472"/>
      <c r="BQ186" s="1472"/>
      <c r="BR186" s="1472"/>
      <c r="BS186" s="1472"/>
      <c r="BT186" s="1472"/>
      <c r="BU186" s="1472"/>
      <c r="BV186" s="1472"/>
      <c r="BW186" s="1472"/>
      <c r="BX186" s="1472"/>
      <c r="BY186" s="774" t="s">
        <v>107</v>
      </c>
      <c r="BZ186" s="1472"/>
      <c r="CA186" s="26" t="str">
        <f t="shared" si="32"/>
        <v>12&amp;</v>
      </c>
      <c r="CB186" s="29" t="str">
        <f t="shared" si="33"/>
        <v/>
      </c>
      <c r="CC186" s="29" t="s">
        <v>11034</v>
      </c>
      <c r="CE186" s="24" t="str">
        <f>IFERROR(VLOOKUP(CA186,시험요청!EV:EZ,5,FALSE),"")</f>
        <v/>
      </c>
    </row>
    <row r="187" spans="1:83" ht="30" customHeight="1">
      <c r="A187" s="29">
        <v>12</v>
      </c>
      <c r="B187" s="1476">
        <v>12</v>
      </c>
      <c r="C187" s="1476" t="s">
        <v>43</v>
      </c>
      <c r="D187" s="1476" t="s">
        <v>917</v>
      </c>
      <c r="E187" s="1476" t="s">
        <v>6879</v>
      </c>
      <c r="F187" s="1481" t="s">
        <v>31</v>
      </c>
      <c r="G187" s="1476">
        <v>2026030376</v>
      </c>
      <c r="H187" s="1474" t="s">
        <v>942</v>
      </c>
      <c r="I187" s="1470" t="s">
        <v>6924</v>
      </c>
      <c r="J187" s="1470" t="s">
        <v>866</v>
      </c>
      <c r="K187" s="1470" t="s">
        <v>867</v>
      </c>
      <c r="L187" s="1470">
        <v>4</v>
      </c>
      <c r="M187" s="1470" t="s">
        <v>32</v>
      </c>
      <c r="N187" s="1470" t="s">
        <v>33</v>
      </c>
      <c r="O187" s="1473" t="s">
        <v>5554</v>
      </c>
      <c r="P187" s="1470" t="s">
        <v>93</v>
      </c>
      <c r="Q187" s="775">
        <v>0</v>
      </c>
      <c r="R187" s="775">
        <v>6</v>
      </c>
      <c r="S187" s="1572" t="s">
        <v>6905</v>
      </c>
      <c r="T187" s="1485" t="s">
        <v>922</v>
      </c>
      <c r="U187" s="1476" t="s">
        <v>1548</v>
      </c>
      <c r="V187" s="800" t="s">
        <v>6906</v>
      </c>
      <c r="W187" s="800" t="s">
        <v>60</v>
      </c>
      <c r="X187" s="800" t="s">
        <v>57</v>
      </c>
      <c r="Y187" s="800" t="s">
        <v>63</v>
      </c>
      <c r="Z187" s="801" t="s">
        <v>6907</v>
      </c>
      <c r="AA187" s="431" t="s">
        <v>6925</v>
      </c>
      <c r="AB187" s="774" t="s">
        <v>334</v>
      </c>
      <c r="AC187" s="1508" t="s">
        <v>40</v>
      </c>
      <c r="AD187" s="1508" t="s">
        <v>41</v>
      </c>
      <c r="AE187" s="1501" t="s">
        <v>6908</v>
      </c>
      <c r="AF187" s="1509" t="s">
        <v>657</v>
      </c>
      <c r="AG187" s="775" t="s">
        <v>114</v>
      </c>
      <c r="AH187" s="775" t="s">
        <v>110</v>
      </c>
      <c r="AI187" s="775" t="s">
        <v>6909</v>
      </c>
      <c r="AJ187" s="339" t="s">
        <v>6910</v>
      </c>
      <c r="AK187" s="775" t="s">
        <v>797</v>
      </c>
      <c r="AL187" s="775" t="s">
        <v>185</v>
      </c>
      <c r="AM187" s="775" t="s">
        <v>6911</v>
      </c>
      <c r="AN187" s="775" t="s">
        <v>665</v>
      </c>
      <c r="AO187" s="775" t="s">
        <v>182</v>
      </c>
      <c r="AP187" s="775" t="s">
        <v>876</v>
      </c>
      <c r="AQ187" s="775" t="s">
        <v>6912</v>
      </c>
      <c r="AR187" s="775" t="s">
        <v>665</v>
      </c>
      <c r="AS187" s="775" t="s">
        <v>668</v>
      </c>
      <c r="AT187" s="775" t="s">
        <v>876</v>
      </c>
      <c r="AU187" s="775" t="s">
        <v>6913</v>
      </c>
      <c r="AV187" s="775" t="s">
        <v>621</v>
      </c>
      <c r="AW187" s="775" t="s">
        <v>192</v>
      </c>
      <c r="AX187" s="775" t="s">
        <v>119</v>
      </c>
      <c r="AY187" s="775" t="s">
        <v>6914</v>
      </c>
      <c r="AZ187" s="775" t="s">
        <v>621</v>
      </c>
      <c r="BA187" s="775" t="s">
        <v>1062</v>
      </c>
      <c r="BB187" s="775" t="s">
        <v>119</v>
      </c>
      <c r="BC187" s="775" t="s">
        <v>682</v>
      </c>
      <c r="BD187" s="775" t="s">
        <v>57</v>
      </c>
      <c r="BE187" s="340" t="s">
        <v>880</v>
      </c>
      <c r="BF187" s="16" t="s">
        <v>881</v>
      </c>
      <c r="BG187" s="775" t="s">
        <v>121</v>
      </c>
      <c r="BH187" s="775" t="s">
        <v>57</v>
      </c>
      <c r="BI187" s="775" t="s">
        <v>57</v>
      </c>
      <c r="BJ187" s="775" t="s">
        <v>164</v>
      </c>
      <c r="BK187" s="775" t="s">
        <v>57</v>
      </c>
      <c r="BL187" s="775" t="s">
        <v>945</v>
      </c>
      <c r="BM187" s="775"/>
      <c r="BN187" s="775" t="s">
        <v>1404</v>
      </c>
      <c r="BO187" s="1470" t="s">
        <v>946</v>
      </c>
      <c r="BP187" s="1470" t="s">
        <v>927</v>
      </c>
      <c r="BQ187" s="1476" t="s">
        <v>57</v>
      </c>
      <c r="BR187" s="1476" t="s">
        <v>947</v>
      </c>
      <c r="BS187" s="1476"/>
      <c r="BT187" s="1481" t="s">
        <v>6974</v>
      </c>
      <c r="BU187" s="1470" t="s">
        <v>677</v>
      </c>
      <c r="BV187" s="1470" t="s">
        <v>6916</v>
      </c>
      <c r="BW187" s="1470" t="s">
        <v>679</v>
      </c>
      <c r="BX187" s="1481" t="s">
        <v>6917</v>
      </c>
      <c r="BY187" s="774" t="s">
        <v>107</v>
      </c>
      <c r="BZ187" s="1474" t="s">
        <v>950</v>
      </c>
      <c r="CA187" s="26" t="str">
        <f t="shared" si="32"/>
        <v>12&amp;2026030376</v>
      </c>
      <c r="CB187" s="29" t="str">
        <f t="shared" si="33"/>
        <v>15</v>
      </c>
      <c r="CC187" s="29" t="s">
        <v>11034</v>
      </c>
      <c r="CE187" s="24">
        <f>IFERROR(VLOOKUP(CA187,시험요청!EV:EZ,5,FALSE),"")</f>
        <v>0</v>
      </c>
    </row>
    <row r="188" spans="1:83" ht="30" customHeight="1">
      <c r="A188" s="29">
        <v>12</v>
      </c>
      <c r="B188" s="1471"/>
      <c r="C188" s="1471"/>
      <c r="D188" s="1471"/>
      <c r="E188" s="1471"/>
      <c r="F188" s="1471"/>
      <c r="G188" s="1471"/>
      <c r="H188" s="1471"/>
      <c r="I188" s="1471"/>
      <c r="J188" s="1482"/>
      <c r="K188" s="1471"/>
      <c r="L188" s="1471"/>
      <c r="M188" s="1471"/>
      <c r="N188" s="1471"/>
      <c r="O188" s="1471"/>
      <c r="P188" s="1471"/>
      <c r="Q188" s="775">
        <v>1</v>
      </c>
      <c r="R188" s="775">
        <v>6</v>
      </c>
      <c r="S188" s="1471"/>
      <c r="T188" s="1471"/>
      <c r="U188" s="1471"/>
      <c r="V188" s="1508" t="s">
        <v>6906</v>
      </c>
      <c r="W188" s="1508" t="s">
        <v>60</v>
      </c>
      <c r="X188" s="1508" t="s">
        <v>37</v>
      </c>
      <c r="Y188" s="1508" t="s">
        <v>63</v>
      </c>
      <c r="Z188" s="1501" t="s">
        <v>6918</v>
      </c>
      <c r="AA188" s="1502" t="s">
        <v>6925</v>
      </c>
      <c r="AB188" s="774" t="s">
        <v>334</v>
      </c>
      <c r="AC188" s="1486"/>
      <c r="AD188" s="1486"/>
      <c r="AE188" s="1487"/>
      <c r="AF188" s="1486"/>
      <c r="AG188" s="775" t="s">
        <v>114</v>
      </c>
      <c r="AH188" s="775" t="s">
        <v>110</v>
      </c>
      <c r="AI188" s="775" t="s">
        <v>6909</v>
      </c>
      <c r="AJ188" s="339" t="s">
        <v>6910</v>
      </c>
      <c r="AK188" s="775" t="s">
        <v>797</v>
      </c>
      <c r="AL188" s="775" t="s">
        <v>185</v>
      </c>
      <c r="AM188" s="775" t="s">
        <v>6911</v>
      </c>
      <c r="AN188" s="775" t="s">
        <v>665</v>
      </c>
      <c r="AO188" s="775" t="s">
        <v>182</v>
      </c>
      <c r="AP188" s="775" t="s">
        <v>876</v>
      </c>
      <c r="AQ188" s="775" t="s">
        <v>6912</v>
      </c>
      <c r="AR188" s="775" t="s">
        <v>665</v>
      </c>
      <c r="AS188" s="775" t="s">
        <v>668</v>
      </c>
      <c r="AT188" s="775" t="s">
        <v>876</v>
      </c>
      <c r="AU188" s="775" t="s">
        <v>6913</v>
      </c>
      <c r="AV188" s="775" t="s">
        <v>621</v>
      </c>
      <c r="AW188" s="775" t="s">
        <v>192</v>
      </c>
      <c r="AX188" s="775" t="s">
        <v>119</v>
      </c>
      <c r="AY188" s="775" t="s">
        <v>6914</v>
      </c>
      <c r="AZ188" s="775" t="s">
        <v>621</v>
      </c>
      <c r="BA188" s="775" t="s">
        <v>1062</v>
      </c>
      <c r="BB188" s="775" t="s">
        <v>119</v>
      </c>
      <c r="BC188" s="775" t="s">
        <v>682</v>
      </c>
      <c r="BD188" s="775" t="s">
        <v>57</v>
      </c>
      <c r="BE188" s="340" t="s">
        <v>880</v>
      </c>
      <c r="BF188" s="16" t="s">
        <v>881</v>
      </c>
      <c r="BG188" s="775" t="s">
        <v>121</v>
      </c>
      <c r="BH188" s="775" t="s">
        <v>57</v>
      </c>
      <c r="BI188" s="775" t="s">
        <v>57</v>
      </c>
      <c r="BJ188" s="775" t="s">
        <v>164</v>
      </c>
      <c r="BK188" s="775" t="s">
        <v>57</v>
      </c>
      <c r="BL188" s="775" t="s">
        <v>945</v>
      </c>
      <c r="BM188" s="775"/>
      <c r="BN188" s="775" t="s">
        <v>1404</v>
      </c>
      <c r="BO188" s="1471"/>
      <c r="BP188" s="1471"/>
      <c r="BQ188" s="1471"/>
      <c r="BR188" s="1471"/>
      <c r="BS188" s="1471"/>
      <c r="BT188" s="1471"/>
      <c r="BU188" s="1471"/>
      <c r="BV188" s="1471"/>
      <c r="BW188" s="1471"/>
      <c r="BX188" s="1471"/>
      <c r="BY188" s="774" t="s">
        <v>107</v>
      </c>
      <c r="BZ188" s="1471"/>
      <c r="CA188" s="26" t="str">
        <f t="shared" si="32"/>
        <v>12&amp;</v>
      </c>
      <c r="CB188" s="29" t="str">
        <f t="shared" si="33"/>
        <v/>
      </c>
      <c r="CC188" s="29" t="s">
        <v>11034</v>
      </c>
      <c r="CE188" s="24" t="str">
        <f>IFERROR(VLOOKUP(CA188,시험요청!EV:EZ,5,FALSE),"")</f>
        <v/>
      </c>
    </row>
    <row r="189" spans="1:83" ht="30" customHeight="1">
      <c r="A189" s="29">
        <v>12</v>
      </c>
      <c r="B189" s="1471"/>
      <c r="C189" s="1471"/>
      <c r="D189" s="1471"/>
      <c r="E189" s="1471"/>
      <c r="F189" s="1471"/>
      <c r="G189" s="1471"/>
      <c r="H189" s="1471"/>
      <c r="I189" s="1471"/>
      <c r="J189" s="1482"/>
      <c r="K189" s="1471"/>
      <c r="L189" s="1471"/>
      <c r="M189" s="1471"/>
      <c r="N189" s="1471"/>
      <c r="O189" s="1471"/>
      <c r="P189" s="1471"/>
      <c r="Q189" s="775">
        <v>2</v>
      </c>
      <c r="R189" s="775">
        <v>6</v>
      </c>
      <c r="S189" s="1471"/>
      <c r="T189" s="1471"/>
      <c r="U189" s="1471"/>
      <c r="V189" s="1486"/>
      <c r="W189" s="1486"/>
      <c r="X189" s="1486"/>
      <c r="Y189" s="1486"/>
      <c r="Z189" s="1487"/>
      <c r="AA189" s="1486"/>
      <c r="AB189" s="774" t="s">
        <v>334</v>
      </c>
      <c r="AC189" s="1486"/>
      <c r="AD189" s="1486"/>
      <c r="AE189" s="1487"/>
      <c r="AF189" s="1486"/>
      <c r="AG189" s="775" t="s">
        <v>114</v>
      </c>
      <c r="AH189" s="775" t="s">
        <v>110</v>
      </c>
      <c r="AI189" s="775" t="s">
        <v>6909</v>
      </c>
      <c r="AJ189" s="339" t="s">
        <v>6919</v>
      </c>
      <c r="AK189" s="775" t="s">
        <v>797</v>
      </c>
      <c r="AL189" s="775" t="s">
        <v>185</v>
      </c>
      <c r="AM189" s="775" t="s">
        <v>6920</v>
      </c>
      <c r="AN189" s="775" t="s">
        <v>665</v>
      </c>
      <c r="AO189" s="775" t="s">
        <v>182</v>
      </c>
      <c r="AP189" s="775" t="s">
        <v>666</v>
      </c>
      <c r="AQ189" s="775" t="s">
        <v>667</v>
      </c>
      <c r="AR189" s="775" t="s">
        <v>665</v>
      </c>
      <c r="AS189" s="775" t="s">
        <v>668</v>
      </c>
      <c r="AT189" s="775" t="s">
        <v>666</v>
      </c>
      <c r="AU189" s="775" t="s">
        <v>6921</v>
      </c>
      <c r="AV189" s="775" t="s">
        <v>1281</v>
      </c>
      <c r="AW189" s="775" t="s">
        <v>192</v>
      </c>
      <c r="AX189" s="775" t="s">
        <v>119</v>
      </c>
      <c r="AY189" s="775" t="s">
        <v>6922</v>
      </c>
      <c r="AZ189" s="775" t="s">
        <v>1281</v>
      </c>
      <c r="BA189" s="775" t="s">
        <v>1062</v>
      </c>
      <c r="BB189" s="775" t="s">
        <v>119</v>
      </c>
      <c r="BC189" s="775" t="s">
        <v>682</v>
      </c>
      <c r="BD189" s="775" t="s">
        <v>57</v>
      </c>
      <c r="BE189" s="340" t="s">
        <v>880</v>
      </c>
      <c r="BF189" s="16" t="s">
        <v>881</v>
      </c>
      <c r="BG189" s="775" t="s">
        <v>121</v>
      </c>
      <c r="BH189" s="775" t="s">
        <v>57</v>
      </c>
      <c r="BI189" s="775" t="s">
        <v>57</v>
      </c>
      <c r="BJ189" s="775" t="s">
        <v>164</v>
      </c>
      <c r="BK189" s="775" t="s">
        <v>57</v>
      </c>
      <c r="BL189" s="775" t="s">
        <v>945</v>
      </c>
      <c r="BM189" s="775"/>
      <c r="BN189" s="775" t="s">
        <v>1404</v>
      </c>
      <c r="BO189" s="1471"/>
      <c r="BP189" s="1471"/>
      <c r="BQ189" s="1471"/>
      <c r="BR189" s="1471"/>
      <c r="BS189" s="1471"/>
      <c r="BT189" s="1471"/>
      <c r="BU189" s="1471"/>
      <c r="BV189" s="1471"/>
      <c r="BW189" s="1471"/>
      <c r="BX189" s="1471"/>
      <c r="BY189" s="774" t="s">
        <v>107</v>
      </c>
      <c r="BZ189" s="1471"/>
      <c r="CA189" s="26" t="str">
        <f t="shared" si="32"/>
        <v>12&amp;</v>
      </c>
      <c r="CB189" s="29" t="str">
        <f t="shared" si="33"/>
        <v/>
      </c>
      <c r="CC189" s="29" t="s">
        <v>11034</v>
      </c>
      <c r="CE189" s="24" t="str">
        <f>IFERROR(VLOOKUP(CA189,시험요청!EV:EZ,5,FALSE),"")</f>
        <v/>
      </c>
    </row>
    <row r="190" spans="1:83" ht="30" customHeight="1">
      <c r="A190" s="29">
        <v>12</v>
      </c>
      <c r="B190" s="1471"/>
      <c r="C190" s="1471"/>
      <c r="D190" s="1471"/>
      <c r="E190" s="1471"/>
      <c r="F190" s="1471"/>
      <c r="G190" s="1471"/>
      <c r="H190" s="1472"/>
      <c r="I190" s="1471"/>
      <c r="J190" s="1482"/>
      <c r="K190" s="1471"/>
      <c r="L190" s="1471"/>
      <c r="M190" s="1471"/>
      <c r="N190" s="1471"/>
      <c r="O190" s="1471"/>
      <c r="P190" s="1471"/>
      <c r="Q190" s="775">
        <v>3</v>
      </c>
      <c r="R190" s="775">
        <v>6</v>
      </c>
      <c r="S190" s="1471"/>
      <c r="T190" s="1471"/>
      <c r="U190" s="1471"/>
      <c r="V190" s="1486"/>
      <c r="W190" s="1486"/>
      <c r="X190" s="1486"/>
      <c r="Y190" s="1486"/>
      <c r="Z190" s="1487"/>
      <c r="AA190" s="1486"/>
      <c r="AB190" s="774" t="s">
        <v>334</v>
      </c>
      <c r="AC190" s="1486"/>
      <c r="AD190" s="1486"/>
      <c r="AE190" s="1487"/>
      <c r="AF190" s="1486"/>
      <c r="AG190" s="775" t="s">
        <v>114</v>
      </c>
      <c r="AH190" s="775" t="s">
        <v>110</v>
      </c>
      <c r="AI190" s="775" t="s">
        <v>6909</v>
      </c>
      <c r="AJ190" s="339" t="s">
        <v>6910</v>
      </c>
      <c r="AK190" s="775" t="s">
        <v>797</v>
      </c>
      <c r="AL190" s="775" t="s">
        <v>185</v>
      </c>
      <c r="AM190" s="775" t="s">
        <v>6911</v>
      </c>
      <c r="AN190" s="775" t="s">
        <v>665</v>
      </c>
      <c r="AO190" s="775" t="s">
        <v>182</v>
      </c>
      <c r="AP190" s="775" t="s">
        <v>876</v>
      </c>
      <c r="AQ190" s="775" t="s">
        <v>6912</v>
      </c>
      <c r="AR190" s="775" t="s">
        <v>665</v>
      </c>
      <c r="AS190" s="775" t="s">
        <v>668</v>
      </c>
      <c r="AT190" s="775" t="s">
        <v>876</v>
      </c>
      <c r="AU190" s="775" t="s">
        <v>6921</v>
      </c>
      <c r="AV190" s="775" t="s">
        <v>1281</v>
      </c>
      <c r="AW190" s="775" t="s">
        <v>192</v>
      </c>
      <c r="AX190" s="775" t="s">
        <v>119</v>
      </c>
      <c r="AY190" s="775" t="s">
        <v>6922</v>
      </c>
      <c r="AZ190" s="775" t="s">
        <v>1281</v>
      </c>
      <c r="BA190" s="775" t="s">
        <v>1062</v>
      </c>
      <c r="BB190" s="775" t="s">
        <v>119</v>
      </c>
      <c r="BC190" s="775" t="s">
        <v>682</v>
      </c>
      <c r="BD190" s="775" t="s">
        <v>57</v>
      </c>
      <c r="BE190" s="340" t="s">
        <v>880</v>
      </c>
      <c r="BF190" s="16" t="s">
        <v>881</v>
      </c>
      <c r="BG190" s="775" t="s">
        <v>121</v>
      </c>
      <c r="BH190" s="775" t="s">
        <v>57</v>
      </c>
      <c r="BI190" s="775" t="s">
        <v>57</v>
      </c>
      <c r="BJ190" s="775" t="s">
        <v>164</v>
      </c>
      <c r="BK190" s="775" t="s">
        <v>57</v>
      </c>
      <c r="BL190" s="775" t="s">
        <v>945</v>
      </c>
      <c r="BM190" s="775"/>
      <c r="BN190" s="775" t="s">
        <v>1404</v>
      </c>
      <c r="BO190" s="1471"/>
      <c r="BP190" s="1471"/>
      <c r="BQ190" s="1471"/>
      <c r="BR190" s="1471"/>
      <c r="BS190" s="1471"/>
      <c r="BT190" s="1471"/>
      <c r="BU190" s="1471"/>
      <c r="BV190" s="1471"/>
      <c r="BW190" s="1471"/>
      <c r="BX190" s="1471"/>
      <c r="BY190" s="774" t="s">
        <v>107</v>
      </c>
      <c r="BZ190" s="1471"/>
      <c r="CA190" s="26" t="str">
        <f t="shared" si="32"/>
        <v>12&amp;</v>
      </c>
      <c r="CB190" s="29" t="str">
        <f t="shared" si="33"/>
        <v/>
      </c>
      <c r="CC190" s="29" t="s">
        <v>11034</v>
      </c>
      <c r="CE190" s="24" t="str">
        <f>IFERROR(VLOOKUP(CA190,시험요청!EV:EZ,5,FALSE),"")</f>
        <v/>
      </c>
    </row>
    <row r="191" spans="1:83" ht="30" customHeight="1">
      <c r="A191" s="29">
        <v>12</v>
      </c>
      <c r="B191" s="1472"/>
      <c r="C191" s="1472"/>
      <c r="D191" s="1472"/>
      <c r="E191" s="1472"/>
      <c r="F191" s="1472"/>
      <c r="G191" s="1472"/>
      <c r="H191" s="776" t="s">
        <v>6923</v>
      </c>
      <c r="I191" s="1472"/>
      <c r="J191" s="1483"/>
      <c r="K191" s="1472"/>
      <c r="L191" s="1472"/>
      <c r="M191" s="1472"/>
      <c r="N191" s="1472"/>
      <c r="O191" s="1472"/>
      <c r="P191" s="1472"/>
      <c r="Q191" s="775">
        <v>4</v>
      </c>
      <c r="R191" s="775">
        <v>6</v>
      </c>
      <c r="S191" s="1472"/>
      <c r="T191" s="1472"/>
      <c r="U191" s="1472"/>
      <c r="V191" s="1477"/>
      <c r="W191" s="1477"/>
      <c r="X191" s="1477"/>
      <c r="Y191" s="1477"/>
      <c r="Z191" s="1479"/>
      <c r="AA191" s="1477"/>
      <c r="AB191" s="774" t="s">
        <v>334</v>
      </c>
      <c r="AC191" s="1477"/>
      <c r="AD191" s="1477"/>
      <c r="AE191" s="1479"/>
      <c r="AF191" s="1477"/>
      <c r="AG191" s="775" t="s">
        <v>114</v>
      </c>
      <c r="AH191" s="775" t="s">
        <v>110</v>
      </c>
      <c r="AI191" s="775" t="s">
        <v>6909</v>
      </c>
      <c r="AJ191" s="339" t="s">
        <v>6910</v>
      </c>
      <c r="AK191" s="775" t="s">
        <v>797</v>
      </c>
      <c r="AL191" s="775" t="s">
        <v>185</v>
      </c>
      <c r="AM191" s="775" t="s">
        <v>6911</v>
      </c>
      <c r="AN191" s="775" t="s">
        <v>665</v>
      </c>
      <c r="AO191" s="775" t="s">
        <v>182</v>
      </c>
      <c r="AP191" s="775" t="s">
        <v>876</v>
      </c>
      <c r="AQ191" s="775" t="s">
        <v>6912</v>
      </c>
      <c r="AR191" s="775" t="s">
        <v>665</v>
      </c>
      <c r="AS191" s="775" t="s">
        <v>668</v>
      </c>
      <c r="AT191" s="775" t="s">
        <v>876</v>
      </c>
      <c r="AU191" s="775" t="s">
        <v>6921</v>
      </c>
      <c r="AV191" s="775" t="s">
        <v>1281</v>
      </c>
      <c r="AW191" s="775" t="s">
        <v>192</v>
      </c>
      <c r="AX191" s="775" t="s">
        <v>119</v>
      </c>
      <c r="AY191" s="775" t="s">
        <v>6922</v>
      </c>
      <c r="AZ191" s="775" t="s">
        <v>1281</v>
      </c>
      <c r="BA191" s="775" t="s">
        <v>1062</v>
      </c>
      <c r="BB191" s="775" t="s">
        <v>119</v>
      </c>
      <c r="BC191" s="775" t="s">
        <v>57</v>
      </c>
      <c r="BD191" s="775" t="s">
        <v>57</v>
      </c>
      <c r="BE191" s="340" t="s">
        <v>880</v>
      </c>
      <c r="BF191" s="16" t="s">
        <v>881</v>
      </c>
      <c r="BG191" s="775" t="s">
        <v>121</v>
      </c>
      <c r="BH191" s="775" t="s">
        <v>57</v>
      </c>
      <c r="BI191" s="775" t="s">
        <v>57</v>
      </c>
      <c r="BJ191" s="775" t="s">
        <v>164</v>
      </c>
      <c r="BK191" s="775" t="s">
        <v>57</v>
      </c>
      <c r="BL191" s="775" t="s">
        <v>945</v>
      </c>
      <c r="BM191" s="775"/>
      <c r="BN191" s="775" t="s">
        <v>1404</v>
      </c>
      <c r="BO191" s="1472"/>
      <c r="BP191" s="1472"/>
      <c r="BQ191" s="1472"/>
      <c r="BR191" s="1472"/>
      <c r="BS191" s="1472"/>
      <c r="BT191" s="1472"/>
      <c r="BU191" s="1472"/>
      <c r="BV191" s="1472"/>
      <c r="BW191" s="1472"/>
      <c r="BX191" s="1472"/>
      <c r="BY191" s="774" t="s">
        <v>107</v>
      </c>
      <c r="BZ191" s="1472"/>
      <c r="CA191" s="26" t="str">
        <f t="shared" si="32"/>
        <v>12&amp;</v>
      </c>
      <c r="CB191" s="29" t="str">
        <f t="shared" si="33"/>
        <v/>
      </c>
      <c r="CC191" s="29" t="s">
        <v>11034</v>
      </c>
      <c r="CE191" s="24" t="str">
        <f>IFERROR(VLOOKUP(CA191,시험요청!EV:EZ,5,FALSE),"")</f>
        <v/>
      </c>
    </row>
    <row r="192" spans="1:83" ht="30" customHeight="1">
      <c r="A192" s="372">
        <v>13</v>
      </c>
      <c r="B192" s="882">
        <v>13</v>
      </c>
      <c r="C192" s="882" t="s">
        <v>43</v>
      </c>
      <c r="D192" s="882" t="s">
        <v>6879</v>
      </c>
      <c r="E192" s="882" t="s">
        <v>6879</v>
      </c>
      <c r="F192" s="882" t="s">
        <v>45</v>
      </c>
      <c r="G192" s="882">
        <v>2026030616</v>
      </c>
      <c r="H192" s="895" t="s">
        <v>680</v>
      </c>
      <c r="I192" s="893">
        <v>1031749</v>
      </c>
      <c r="J192" s="893" t="s">
        <v>6773</v>
      </c>
      <c r="K192" s="893" t="s">
        <v>6754</v>
      </c>
      <c r="L192" s="893">
        <v>4</v>
      </c>
      <c r="M192" s="893" t="s">
        <v>32</v>
      </c>
      <c r="N192" s="893" t="s">
        <v>33</v>
      </c>
      <c r="O192" s="893" t="s">
        <v>57</v>
      </c>
      <c r="P192" s="893" t="s">
        <v>48</v>
      </c>
      <c r="Q192" s="893">
        <v>2</v>
      </c>
      <c r="R192" s="893">
        <v>12</v>
      </c>
      <c r="S192" s="506" t="s">
        <v>7277</v>
      </c>
      <c r="T192" s="897" t="s">
        <v>7391</v>
      </c>
      <c r="U192" s="882" t="s">
        <v>1548</v>
      </c>
      <c r="V192" s="882" t="s">
        <v>1515</v>
      </c>
      <c r="W192" s="882" t="s">
        <v>60</v>
      </c>
      <c r="X192" s="882" t="s">
        <v>37</v>
      </c>
      <c r="Y192" s="882" t="s">
        <v>61</v>
      </c>
      <c r="Z192" s="893" t="s">
        <v>6775</v>
      </c>
      <c r="AA192" s="893" t="s">
        <v>752</v>
      </c>
      <c r="AB192" s="882">
        <v>230</v>
      </c>
      <c r="AC192" s="882" t="s">
        <v>40</v>
      </c>
      <c r="AD192" s="882" t="s">
        <v>41</v>
      </c>
      <c r="AE192" s="893" t="s">
        <v>6776</v>
      </c>
      <c r="AF192" s="893" t="s">
        <v>1061</v>
      </c>
      <c r="AG192" s="893">
        <v>145</v>
      </c>
      <c r="AH192" s="893">
        <v>670</v>
      </c>
      <c r="AI192" s="893">
        <v>2010</v>
      </c>
      <c r="AJ192" s="893" t="s">
        <v>6777</v>
      </c>
      <c r="AK192" s="893" t="s">
        <v>117</v>
      </c>
      <c r="AL192" s="893" t="s">
        <v>841</v>
      </c>
      <c r="AM192" s="893" t="s">
        <v>6778</v>
      </c>
      <c r="AN192" s="893" t="s">
        <v>92</v>
      </c>
      <c r="AO192" s="893">
        <v>700</v>
      </c>
      <c r="AP192" s="893">
        <v>90</v>
      </c>
      <c r="AQ192" s="893" t="s">
        <v>57</v>
      </c>
      <c r="AR192" s="893" t="s">
        <v>57</v>
      </c>
      <c r="AS192" s="893" t="s">
        <v>57</v>
      </c>
      <c r="AT192" s="893" t="s">
        <v>57</v>
      </c>
      <c r="AU192" s="893" t="s">
        <v>6779</v>
      </c>
      <c r="AV192" s="893" t="s">
        <v>79</v>
      </c>
      <c r="AW192" s="893">
        <v>190</v>
      </c>
      <c r="AX192" s="893">
        <v>27</v>
      </c>
      <c r="AY192" s="893" t="s">
        <v>3204</v>
      </c>
      <c r="AZ192" s="893" t="s">
        <v>79</v>
      </c>
      <c r="BA192" s="893">
        <v>180</v>
      </c>
      <c r="BB192" s="893">
        <v>27</v>
      </c>
      <c r="BC192" s="893" t="s">
        <v>88</v>
      </c>
      <c r="BD192" s="893" t="s">
        <v>57</v>
      </c>
      <c r="BE192" s="893" t="s">
        <v>57</v>
      </c>
      <c r="BF192" s="893" t="s">
        <v>57</v>
      </c>
      <c r="BG192" s="893" t="s">
        <v>57</v>
      </c>
      <c r="BH192" s="893" t="s">
        <v>57</v>
      </c>
      <c r="BI192" s="893" t="s">
        <v>57</v>
      </c>
      <c r="BJ192" s="893" t="s">
        <v>900</v>
      </c>
      <c r="BK192" s="893" t="s">
        <v>57</v>
      </c>
      <c r="BL192" s="893"/>
      <c r="BM192" s="893"/>
      <c r="BN192" s="893">
        <v>17</v>
      </c>
      <c r="BO192" s="893" t="s">
        <v>7374</v>
      </c>
      <c r="BP192" s="893" t="s">
        <v>1852</v>
      </c>
      <c r="BQ192" s="882" t="s">
        <v>6781</v>
      </c>
      <c r="BR192" s="882" t="s">
        <v>95</v>
      </c>
      <c r="BS192" s="882"/>
      <c r="BT192" s="893" t="s">
        <v>6780</v>
      </c>
      <c r="BU192" s="893" t="s">
        <v>1486</v>
      </c>
      <c r="BV192" s="893" t="s">
        <v>2445</v>
      </c>
      <c r="BW192" s="893">
        <v>1383</v>
      </c>
      <c r="BX192" s="882"/>
      <c r="BY192" s="882" t="s">
        <v>5544</v>
      </c>
      <c r="BZ192" s="895" t="s">
        <v>950</v>
      </c>
      <c r="CA192" s="26" t="str">
        <f>A192&amp;"&amp;"&amp;G192</f>
        <v>13&amp;2026030616</v>
      </c>
      <c r="CB192" s="29" t="str">
        <f>IFERROR(MID(J192,FIND("R",J192)+1,2),"")</f>
        <v>17</v>
      </c>
      <c r="CC192" s="29" t="s">
        <v>11034</v>
      </c>
      <c r="CE192" s="24">
        <f>IFERROR(VLOOKUP(CA192,시험요청!EV:EZ,5,FALSE),"")</f>
        <v>0</v>
      </c>
    </row>
    <row r="193" spans="1:83" ht="30" customHeight="1">
      <c r="A193" s="372">
        <v>13</v>
      </c>
      <c r="B193" s="881">
        <v>13</v>
      </c>
      <c r="C193" s="881" t="s">
        <v>29</v>
      </c>
      <c r="D193" s="881" t="s">
        <v>7370</v>
      </c>
      <c r="E193" s="898" t="s">
        <v>52</v>
      </c>
      <c r="F193" s="884" t="s">
        <v>31</v>
      </c>
      <c r="G193" s="881">
        <v>2026031635</v>
      </c>
      <c r="H193" s="885" t="s">
        <v>2545</v>
      </c>
      <c r="I193" s="883">
        <v>1025631</v>
      </c>
      <c r="J193" s="883" t="s">
        <v>7257</v>
      </c>
      <c r="K193" s="883" t="s">
        <v>5188</v>
      </c>
      <c r="L193" s="883">
        <v>4</v>
      </c>
      <c r="M193" s="883" t="s">
        <v>32</v>
      </c>
      <c r="N193" s="883" t="s">
        <v>33</v>
      </c>
      <c r="O193" s="890" t="s">
        <v>5189</v>
      </c>
      <c r="P193" s="883" t="s">
        <v>48</v>
      </c>
      <c r="Q193" s="883">
        <v>1</v>
      </c>
      <c r="R193" s="883">
        <v>10</v>
      </c>
      <c r="S193" s="922" t="s">
        <v>7279</v>
      </c>
      <c r="T193" s="891" t="s">
        <v>7371</v>
      </c>
      <c r="U193" s="881" t="s">
        <v>35</v>
      </c>
      <c r="V193" s="881" t="s">
        <v>7372</v>
      </c>
      <c r="W193" s="881" t="s">
        <v>36</v>
      </c>
      <c r="X193" s="881" t="s">
        <v>37</v>
      </c>
      <c r="Y193" s="881" t="s">
        <v>6891</v>
      </c>
      <c r="Z193" s="883" t="s">
        <v>7259</v>
      </c>
      <c r="AA193" s="883" t="s">
        <v>39</v>
      </c>
      <c r="AB193" s="881">
        <v>184</v>
      </c>
      <c r="AC193" s="881" t="s">
        <v>40</v>
      </c>
      <c r="AD193" s="881" t="s">
        <v>41</v>
      </c>
      <c r="AE193" s="883" t="s">
        <v>7260</v>
      </c>
      <c r="AF193" s="884" t="s">
        <v>42</v>
      </c>
      <c r="AG193" s="883">
        <v>135</v>
      </c>
      <c r="AH193" s="883">
        <v>0</v>
      </c>
      <c r="AI193" s="883">
        <v>1680</v>
      </c>
      <c r="AJ193" s="883" t="s">
        <v>7261</v>
      </c>
      <c r="AK193" s="883" t="s">
        <v>1089</v>
      </c>
      <c r="AL193" s="883" t="s">
        <v>172</v>
      </c>
      <c r="AM193" s="883" t="s">
        <v>7262</v>
      </c>
      <c r="AN193" s="883" t="s">
        <v>78</v>
      </c>
      <c r="AO193" s="883">
        <v>470</v>
      </c>
      <c r="AP193" s="883">
        <v>90</v>
      </c>
      <c r="AQ193" s="883" t="s">
        <v>57</v>
      </c>
      <c r="AR193" s="883" t="s">
        <v>57</v>
      </c>
      <c r="AS193" s="883" t="s">
        <v>57</v>
      </c>
      <c r="AT193" s="883" t="s">
        <v>57</v>
      </c>
      <c r="AU193" s="883" t="s">
        <v>7263</v>
      </c>
      <c r="AV193" s="883" t="s">
        <v>79</v>
      </c>
      <c r="AW193" s="883">
        <v>150</v>
      </c>
      <c r="AX193" s="883">
        <v>27</v>
      </c>
      <c r="AY193" s="883" t="s">
        <v>7264</v>
      </c>
      <c r="AZ193" s="883" t="s">
        <v>79</v>
      </c>
      <c r="BA193" s="339">
        <v>140</v>
      </c>
      <c r="BB193" s="883">
        <v>27</v>
      </c>
      <c r="BC193" s="883" t="s">
        <v>88</v>
      </c>
      <c r="BD193" s="883" t="s">
        <v>57</v>
      </c>
      <c r="BE193" s="883" t="s">
        <v>57</v>
      </c>
      <c r="BF193" s="883" t="s">
        <v>57</v>
      </c>
      <c r="BG193" s="883" t="s">
        <v>57</v>
      </c>
      <c r="BH193" s="883" t="s">
        <v>57</v>
      </c>
      <c r="BI193" s="883" t="s">
        <v>57</v>
      </c>
      <c r="BJ193" s="883" t="s">
        <v>164</v>
      </c>
      <c r="BK193" s="883" t="s">
        <v>57</v>
      </c>
      <c r="BL193" s="883"/>
      <c r="BM193" s="883"/>
      <c r="BN193" s="883">
        <v>14</v>
      </c>
      <c r="BO193" s="884" t="s">
        <v>7373</v>
      </c>
      <c r="BP193" s="883" t="s">
        <v>5334</v>
      </c>
      <c r="BQ193" s="881" t="s">
        <v>7265</v>
      </c>
      <c r="BR193" s="881" t="s">
        <v>2586</v>
      </c>
      <c r="BS193" s="881"/>
      <c r="BT193" s="883" t="s">
        <v>5197</v>
      </c>
      <c r="BU193" s="883" t="s">
        <v>5198</v>
      </c>
      <c r="BV193" s="883" t="s">
        <v>1430</v>
      </c>
      <c r="BW193" s="883">
        <v>1124</v>
      </c>
      <c r="BX193" s="948" t="s">
        <v>7800</v>
      </c>
      <c r="BY193" s="881" t="s">
        <v>7250</v>
      </c>
      <c r="BZ193" s="885" t="s">
        <v>2550</v>
      </c>
      <c r="CA193" s="26" t="str">
        <f>A193&amp;"&amp;"&amp;G193</f>
        <v>13&amp;2026031635</v>
      </c>
      <c r="CB193" s="29" t="str">
        <f>IFERROR(MID(J193,FIND("R",J193)+1,2),"")</f>
        <v>14</v>
      </c>
      <c r="CC193" s="30" t="s">
        <v>11034</v>
      </c>
      <c r="CE193" s="24">
        <f>IFERROR(VLOOKUP(CA193,시험요청!EV:EZ,5,FALSE),"")</f>
        <v>0</v>
      </c>
    </row>
    <row r="194" spans="1:83" ht="30" customHeight="1">
      <c r="A194" s="372">
        <v>13</v>
      </c>
      <c r="B194" s="1475">
        <v>13</v>
      </c>
      <c r="C194" s="1475" t="s">
        <v>3594</v>
      </c>
      <c r="D194" s="1475" t="s">
        <v>3595</v>
      </c>
      <c r="E194" s="1493" t="s">
        <v>30</v>
      </c>
      <c r="F194" s="1475" t="s">
        <v>45</v>
      </c>
      <c r="G194" s="1475">
        <v>2026020487</v>
      </c>
      <c r="H194" s="1490" t="s">
        <v>966</v>
      </c>
      <c r="I194" s="1489" t="s">
        <v>5714</v>
      </c>
      <c r="J194" s="1489" t="s">
        <v>4935</v>
      </c>
      <c r="K194" s="1489" t="s">
        <v>602</v>
      </c>
      <c r="L194" s="1489">
        <v>4</v>
      </c>
      <c r="M194" s="1489" t="s">
        <v>32</v>
      </c>
      <c r="N194" s="1489" t="s">
        <v>33</v>
      </c>
      <c r="O194" s="1489" t="s">
        <v>57</v>
      </c>
      <c r="P194" s="1489" t="s">
        <v>48</v>
      </c>
      <c r="Q194" s="893">
        <v>12</v>
      </c>
      <c r="R194" s="893">
        <v>10</v>
      </c>
      <c r="S194" s="1505" t="s">
        <v>7279</v>
      </c>
      <c r="T194" s="1492" t="s">
        <v>971</v>
      </c>
      <c r="U194" s="1475" t="s">
        <v>3358</v>
      </c>
      <c r="V194" s="1475" t="s">
        <v>956</v>
      </c>
      <c r="W194" s="1475" t="s">
        <v>50</v>
      </c>
      <c r="X194" s="1475" t="s">
        <v>37</v>
      </c>
      <c r="Y194" s="1475" t="s">
        <v>38</v>
      </c>
      <c r="Z194" s="1497" t="s">
        <v>4936</v>
      </c>
      <c r="AA194" s="1489" t="s">
        <v>55</v>
      </c>
      <c r="AB194" s="882" t="s">
        <v>1328</v>
      </c>
      <c r="AC194" s="1475" t="s">
        <v>40</v>
      </c>
      <c r="AD194" s="1475" t="s">
        <v>41</v>
      </c>
      <c r="AE194" s="1489" t="s">
        <v>4945</v>
      </c>
      <c r="AF194" s="1489" t="s">
        <v>51</v>
      </c>
      <c r="AG194" s="893" t="s">
        <v>5587</v>
      </c>
      <c r="AH194" s="893" t="s">
        <v>5716</v>
      </c>
      <c r="AI194" s="893" t="s">
        <v>2480</v>
      </c>
      <c r="AJ194" s="893" t="s">
        <v>2465</v>
      </c>
      <c r="AK194" s="893" t="s">
        <v>112</v>
      </c>
      <c r="AL194" s="893" t="s">
        <v>116</v>
      </c>
      <c r="AM194" s="893" t="s">
        <v>4948</v>
      </c>
      <c r="AN194" s="895" t="s">
        <v>843</v>
      </c>
      <c r="AO194" s="893" t="s">
        <v>997</v>
      </c>
      <c r="AP194" s="893" t="s">
        <v>105</v>
      </c>
      <c r="AQ194" s="893" t="s">
        <v>57</v>
      </c>
      <c r="AR194" s="893" t="s">
        <v>57</v>
      </c>
      <c r="AS194" s="893" t="s">
        <v>57</v>
      </c>
      <c r="AT194" s="893" t="s">
        <v>57</v>
      </c>
      <c r="AU194" s="893" t="s">
        <v>4939</v>
      </c>
      <c r="AV194" s="893" t="s">
        <v>86</v>
      </c>
      <c r="AW194" s="339" t="s">
        <v>905</v>
      </c>
      <c r="AX194" s="893" t="s">
        <v>119</v>
      </c>
      <c r="AY194" s="893" t="s">
        <v>4940</v>
      </c>
      <c r="AZ194" s="893" t="s">
        <v>86</v>
      </c>
      <c r="BA194" s="893" t="s">
        <v>332</v>
      </c>
      <c r="BB194" s="893" t="s">
        <v>119</v>
      </c>
      <c r="BC194" s="895" t="s">
        <v>122</v>
      </c>
      <c r="BD194" s="893" t="s">
        <v>57</v>
      </c>
      <c r="BE194" s="893" t="s">
        <v>57</v>
      </c>
      <c r="BF194" s="893" t="s">
        <v>57</v>
      </c>
      <c r="BG194" s="893" t="s">
        <v>57</v>
      </c>
      <c r="BH194" s="893" t="s">
        <v>57</v>
      </c>
      <c r="BI194" s="893" t="s">
        <v>57</v>
      </c>
      <c r="BJ194" s="893" t="s">
        <v>164</v>
      </c>
      <c r="BK194" s="893" t="s">
        <v>57</v>
      </c>
      <c r="BL194" s="893" t="s">
        <v>969</v>
      </c>
      <c r="BM194" s="893"/>
      <c r="BN194" s="893" t="s">
        <v>205</v>
      </c>
      <c r="BO194" s="1489" t="s">
        <v>4941</v>
      </c>
      <c r="BP194" s="1489" t="s">
        <v>2536</v>
      </c>
      <c r="BQ194" s="1475" t="s">
        <v>1002</v>
      </c>
      <c r="BR194" s="1475" t="s">
        <v>95</v>
      </c>
      <c r="BS194" s="1475"/>
      <c r="BT194" s="893" t="s">
        <v>4946</v>
      </c>
      <c r="BU194" s="893" t="s">
        <v>2444</v>
      </c>
      <c r="BV194" s="893" t="s">
        <v>1575</v>
      </c>
      <c r="BW194" s="893" t="s">
        <v>184</v>
      </c>
      <c r="BX194" s="1490" t="s">
        <v>2603</v>
      </c>
      <c r="BY194" s="882" t="s">
        <v>107</v>
      </c>
      <c r="BZ194" s="1490" t="s">
        <v>950</v>
      </c>
      <c r="CA194" s="26" t="str">
        <f t="shared" ref="CA194:CA210" si="34">A194&amp;"&amp;"&amp;G194</f>
        <v>13&amp;2026020487</v>
      </c>
      <c r="CB194" s="29" t="str">
        <f t="shared" ref="CB194:CB210" si="35">IFERROR(MID(J194,FIND("R",J194)+1,2),"")</f>
        <v>20</v>
      </c>
      <c r="CC194" s="29" t="s">
        <v>11034</v>
      </c>
      <c r="CE194" s="24">
        <f>IFERROR(VLOOKUP(CA194,시험요청!EV:EZ,5,FALSE),"")</f>
        <v>0</v>
      </c>
    </row>
    <row r="195" spans="1:83" ht="30" customHeight="1">
      <c r="A195" s="372">
        <v>13</v>
      </c>
      <c r="B195" s="1471"/>
      <c r="C195" s="1471"/>
      <c r="D195" s="1471"/>
      <c r="E195" s="1471"/>
      <c r="F195" s="1471"/>
      <c r="G195" s="1471"/>
      <c r="H195" s="1471"/>
      <c r="I195" s="1471"/>
      <c r="J195" s="1482"/>
      <c r="K195" s="1471"/>
      <c r="L195" s="1471"/>
      <c r="M195" s="1471"/>
      <c r="N195" s="1471"/>
      <c r="O195" s="1471"/>
      <c r="P195" s="1471"/>
      <c r="Q195" s="893">
        <v>13</v>
      </c>
      <c r="R195" s="893">
        <v>10</v>
      </c>
      <c r="S195" s="1506"/>
      <c r="T195" s="1471"/>
      <c r="U195" s="1471"/>
      <c r="V195" s="1471"/>
      <c r="W195" s="1471"/>
      <c r="X195" s="1471"/>
      <c r="Y195" s="1471"/>
      <c r="Z195" s="1478"/>
      <c r="AA195" s="1471"/>
      <c r="AB195" s="882" t="s">
        <v>1328</v>
      </c>
      <c r="AC195" s="1471"/>
      <c r="AD195" s="1471"/>
      <c r="AE195" s="1478"/>
      <c r="AF195" s="1471"/>
      <c r="AG195" s="893" t="s">
        <v>5587</v>
      </c>
      <c r="AH195" s="893" t="s">
        <v>5716</v>
      </c>
      <c r="AI195" s="893" t="s">
        <v>2480</v>
      </c>
      <c r="AJ195" s="893" t="s">
        <v>2465</v>
      </c>
      <c r="AK195" s="893" t="s">
        <v>112</v>
      </c>
      <c r="AL195" s="893" t="s">
        <v>116</v>
      </c>
      <c r="AM195" s="893" t="s">
        <v>4948</v>
      </c>
      <c r="AN195" s="895" t="s">
        <v>843</v>
      </c>
      <c r="AO195" s="893" t="s">
        <v>997</v>
      </c>
      <c r="AP195" s="893" t="s">
        <v>105</v>
      </c>
      <c r="AQ195" s="893" t="s">
        <v>57</v>
      </c>
      <c r="AR195" s="893" t="s">
        <v>57</v>
      </c>
      <c r="AS195" s="893" t="s">
        <v>57</v>
      </c>
      <c r="AT195" s="893" t="s">
        <v>57</v>
      </c>
      <c r="AU195" s="893" t="s">
        <v>4939</v>
      </c>
      <c r="AV195" s="893" t="s">
        <v>86</v>
      </c>
      <c r="AW195" s="339" t="s">
        <v>905</v>
      </c>
      <c r="AX195" s="893" t="s">
        <v>119</v>
      </c>
      <c r="AY195" s="893" t="s">
        <v>4940</v>
      </c>
      <c r="AZ195" s="893" t="s">
        <v>86</v>
      </c>
      <c r="BA195" s="893" t="s">
        <v>332</v>
      </c>
      <c r="BB195" s="893" t="s">
        <v>119</v>
      </c>
      <c r="BC195" s="895" t="s">
        <v>122</v>
      </c>
      <c r="BD195" s="893" t="s">
        <v>57</v>
      </c>
      <c r="BE195" s="893" t="s">
        <v>57</v>
      </c>
      <c r="BF195" s="893" t="s">
        <v>57</v>
      </c>
      <c r="BG195" s="893" t="s">
        <v>57</v>
      </c>
      <c r="BH195" s="893" t="s">
        <v>57</v>
      </c>
      <c r="BI195" s="893" t="s">
        <v>57</v>
      </c>
      <c r="BJ195" s="893" t="s">
        <v>164</v>
      </c>
      <c r="BK195" s="893" t="s">
        <v>57</v>
      </c>
      <c r="BL195" s="893" t="s">
        <v>969</v>
      </c>
      <c r="BM195" s="893"/>
      <c r="BN195" s="893" t="s">
        <v>205</v>
      </c>
      <c r="BO195" s="1471"/>
      <c r="BP195" s="1471"/>
      <c r="BQ195" s="1471"/>
      <c r="BR195" s="1471"/>
      <c r="BS195" s="1471"/>
      <c r="BT195" s="893" t="s">
        <v>4942</v>
      </c>
      <c r="BU195" s="893" t="s">
        <v>2444</v>
      </c>
      <c r="BV195" s="893" t="s">
        <v>4943</v>
      </c>
      <c r="BW195" s="893" t="s">
        <v>184</v>
      </c>
      <c r="BX195" s="1471"/>
      <c r="BY195" s="882" t="s">
        <v>107</v>
      </c>
      <c r="BZ195" s="1471"/>
      <c r="CA195" s="26" t="str">
        <f t="shared" si="34"/>
        <v>13&amp;</v>
      </c>
      <c r="CB195" s="29" t="str">
        <f t="shared" si="35"/>
        <v/>
      </c>
      <c r="CC195" s="29" t="s">
        <v>11034</v>
      </c>
      <c r="CE195" s="24" t="str">
        <f>IFERROR(VLOOKUP(CA195,시험요청!EV:EZ,5,FALSE),"")</f>
        <v/>
      </c>
    </row>
    <row r="196" spans="1:83" ht="30" customHeight="1">
      <c r="A196" s="372">
        <v>13</v>
      </c>
      <c r="B196" s="1471"/>
      <c r="C196" s="1471"/>
      <c r="D196" s="1471"/>
      <c r="E196" s="1471"/>
      <c r="F196" s="1471"/>
      <c r="G196" s="1471"/>
      <c r="H196" s="1471"/>
      <c r="I196" s="1471"/>
      <c r="J196" s="1482"/>
      <c r="K196" s="1471"/>
      <c r="L196" s="1471"/>
      <c r="M196" s="1471"/>
      <c r="N196" s="1471"/>
      <c r="O196" s="1471"/>
      <c r="P196" s="1471"/>
      <c r="Q196" s="893">
        <v>14</v>
      </c>
      <c r="R196" s="893">
        <v>10</v>
      </c>
      <c r="S196" s="1506"/>
      <c r="T196" s="1471"/>
      <c r="U196" s="1471"/>
      <c r="V196" s="1486"/>
      <c r="W196" s="1486"/>
      <c r="X196" s="1486"/>
      <c r="Y196" s="1486"/>
      <c r="Z196" s="1487"/>
      <c r="AA196" s="1486"/>
      <c r="AB196" s="882" t="s">
        <v>1328</v>
      </c>
      <c r="AC196" s="1486"/>
      <c r="AD196" s="1486"/>
      <c r="AE196" s="1487"/>
      <c r="AF196" s="1486"/>
      <c r="AG196" s="893" t="s">
        <v>5587</v>
      </c>
      <c r="AH196" s="893" t="s">
        <v>5716</v>
      </c>
      <c r="AI196" s="893" t="s">
        <v>2480</v>
      </c>
      <c r="AJ196" s="893" t="s">
        <v>2465</v>
      </c>
      <c r="AK196" s="893" t="s">
        <v>112</v>
      </c>
      <c r="AL196" s="893" t="s">
        <v>116</v>
      </c>
      <c r="AM196" s="893" t="s">
        <v>4949</v>
      </c>
      <c r="AN196" s="895" t="s">
        <v>843</v>
      </c>
      <c r="AO196" s="893" t="s">
        <v>709</v>
      </c>
      <c r="AP196" s="893" t="s">
        <v>105</v>
      </c>
      <c r="AQ196" s="893" t="s">
        <v>57</v>
      </c>
      <c r="AR196" s="893" t="s">
        <v>57</v>
      </c>
      <c r="AS196" s="893" t="s">
        <v>57</v>
      </c>
      <c r="AT196" s="893" t="s">
        <v>57</v>
      </c>
      <c r="AU196" s="893" t="s">
        <v>4939</v>
      </c>
      <c r="AV196" s="893" t="s">
        <v>86</v>
      </c>
      <c r="AW196" s="339" t="s">
        <v>905</v>
      </c>
      <c r="AX196" s="893" t="s">
        <v>119</v>
      </c>
      <c r="AY196" s="893" t="s">
        <v>4940</v>
      </c>
      <c r="AZ196" s="893" t="s">
        <v>86</v>
      </c>
      <c r="BA196" s="893" t="s">
        <v>332</v>
      </c>
      <c r="BB196" s="893" t="s">
        <v>119</v>
      </c>
      <c r="BC196" s="895" t="s">
        <v>122</v>
      </c>
      <c r="BD196" s="893" t="s">
        <v>57</v>
      </c>
      <c r="BE196" s="893" t="s">
        <v>57</v>
      </c>
      <c r="BF196" s="893" t="s">
        <v>57</v>
      </c>
      <c r="BG196" s="893" t="s">
        <v>57</v>
      </c>
      <c r="BH196" s="893" t="s">
        <v>57</v>
      </c>
      <c r="BI196" s="893" t="s">
        <v>57</v>
      </c>
      <c r="BJ196" s="893" t="s">
        <v>164</v>
      </c>
      <c r="BK196" s="893" t="s">
        <v>57</v>
      </c>
      <c r="BL196" s="893" t="s">
        <v>969</v>
      </c>
      <c r="BM196" s="893"/>
      <c r="BN196" s="893" t="s">
        <v>205</v>
      </c>
      <c r="BO196" s="1471"/>
      <c r="BP196" s="1471"/>
      <c r="BQ196" s="1471"/>
      <c r="BR196" s="1471"/>
      <c r="BS196" s="1471"/>
      <c r="BT196" s="893" t="s">
        <v>4946</v>
      </c>
      <c r="BU196" s="893" t="s">
        <v>2444</v>
      </c>
      <c r="BV196" s="893" t="s">
        <v>1575</v>
      </c>
      <c r="BW196" s="893" t="s">
        <v>184</v>
      </c>
      <c r="BX196" s="1471"/>
      <c r="BY196" s="882" t="s">
        <v>107</v>
      </c>
      <c r="BZ196" s="1471"/>
      <c r="CA196" s="26" t="str">
        <f t="shared" si="34"/>
        <v>13&amp;</v>
      </c>
      <c r="CB196" s="29" t="str">
        <f t="shared" si="35"/>
        <v/>
      </c>
      <c r="CC196" s="29" t="s">
        <v>11034</v>
      </c>
      <c r="CE196" s="24" t="str">
        <f>IFERROR(VLOOKUP(CA196,시험요청!EV:EZ,5,FALSE),"")</f>
        <v/>
      </c>
    </row>
    <row r="197" spans="1:83" ht="30" customHeight="1">
      <c r="A197" s="372">
        <v>13</v>
      </c>
      <c r="B197" s="1472"/>
      <c r="C197" s="1472"/>
      <c r="D197" s="1472"/>
      <c r="E197" s="1472"/>
      <c r="F197" s="1472"/>
      <c r="G197" s="1472"/>
      <c r="H197" s="1472"/>
      <c r="I197" s="1472"/>
      <c r="J197" s="1483"/>
      <c r="K197" s="1472"/>
      <c r="L197" s="1472"/>
      <c r="M197" s="1472"/>
      <c r="N197" s="1472"/>
      <c r="O197" s="1472"/>
      <c r="P197" s="1472"/>
      <c r="Q197" s="893">
        <v>15</v>
      </c>
      <c r="R197" s="893">
        <v>10</v>
      </c>
      <c r="S197" s="1507"/>
      <c r="T197" s="1472"/>
      <c r="U197" s="1472"/>
      <c r="V197" s="1477"/>
      <c r="W197" s="1477"/>
      <c r="X197" s="1477"/>
      <c r="Y197" s="1477"/>
      <c r="Z197" s="1479"/>
      <c r="AA197" s="1477"/>
      <c r="AB197" s="882" t="s">
        <v>1328</v>
      </c>
      <c r="AC197" s="1477"/>
      <c r="AD197" s="1477"/>
      <c r="AE197" s="1479"/>
      <c r="AF197" s="1477"/>
      <c r="AG197" s="893" t="s">
        <v>5587</v>
      </c>
      <c r="AH197" s="893" t="s">
        <v>5716</v>
      </c>
      <c r="AI197" s="893" t="s">
        <v>2480</v>
      </c>
      <c r="AJ197" s="893" t="s">
        <v>2465</v>
      </c>
      <c r="AK197" s="893" t="s">
        <v>112</v>
      </c>
      <c r="AL197" s="893" t="s">
        <v>116</v>
      </c>
      <c r="AM197" s="893" t="s">
        <v>4949</v>
      </c>
      <c r="AN197" s="895" t="s">
        <v>843</v>
      </c>
      <c r="AO197" s="893" t="s">
        <v>709</v>
      </c>
      <c r="AP197" s="893" t="s">
        <v>105</v>
      </c>
      <c r="AQ197" s="893" t="s">
        <v>57</v>
      </c>
      <c r="AR197" s="893" t="s">
        <v>57</v>
      </c>
      <c r="AS197" s="893" t="s">
        <v>57</v>
      </c>
      <c r="AT197" s="893" t="s">
        <v>57</v>
      </c>
      <c r="AU197" s="893" t="s">
        <v>4939</v>
      </c>
      <c r="AV197" s="893" t="s">
        <v>86</v>
      </c>
      <c r="AW197" s="339" t="s">
        <v>905</v>
      </c>
      <c r="AX197" s="893" t="s">
        <v>119</v>
      </c>
      <c r="AY197" s="893" t="s">
        <v>4940</v>
      </c>
      <c r="AZ197" s="893" t="s">
        <v>86</v>
      </c>
      <c r="BA197" s="893" t="s">
        <v>332</v>
      </c>
      <c r="BB197" s="893" t="s">
        <v>119</v>
      </c>
      <c r="BC197" s="895" t="s">
        <v>122</v>
      </c>
      <c r="BD197" s="893" t="s">
        <v>57</v>
      </c>
      <c r="BE197" s="893" t="s">
        <v>57</v>
      </c>
      <c r="BF197" s="893" t="s">
        <v>57</v>
      </c>
      <c r="BG197" s="893" t="s">
        <v>57</v>
      </c>
      <c r="BH197" s="893" t="s">
        <v>57</v>
      </c>
      <c r="BI197" s="893" t="s">
        <v>57</v>
      </c>
      <c r="BJ197" s="893" t="s">
        <v>164</v>
      </c>
      <c r="BK197" s="893" t="s">
        <v>57</v>
      </c>
      <c r="BL197" s="893" t="s">
        <v>969</v>
      </c>
      <c r="BM197" s="893"/>
      <c r="BN197" s="893" t="s">
        <v>205</v>
      </c>
      <c r="BO197" s="1472"/>
      <c r="BP197" s="1472"/>
      <c r="BQ197" s="1472"/>
      <c r="BR197" s="1472"/>
      <c r="BS197" s="1472"/>
      <c r="BT197" s="893" t="s">
        <v>4942</v>
      </c>
      <c r="BU197" s="893" t="s">
        <v>2444</v>
      </c>
      <c r="BV197" s="893" t="s">
        <v>4943</v>
      </c>
      <c r="BW197" s="893" t="s">
        <v>184</v>
      </c>
      <c r="BX197" s="1472"/>
      <c r="BY197" s="882" t="s">
        <v>107</v>
      </c>
      <c r="BZ197" s="1472"/>
      <c r="CA197" s="26" t="str">
        <f t="shared" si="34"/>
        <v>13&amp;</v>
      </c>
      <c r="CB197" s="29" t="str">
        <f t="shared" si="35"/>
        <v/>
      </c>
      <c r="CC197" s="29" t="s">
        <v>11034</v>
      </c>
      <c r="CE197" s="24" t="str">
        <f>IFERROR(VLOOKUP(CA197,시험요청!EV:EZ,5,FALSE),"")</f>
        <v/>
      </c>
    </row>
    <row r="198" spans="1:83" ht="30" customHeight="1">
      <c r="A198" s="372">
        <v>13</v>
      </c>
      <c r="B198" s="882">
        <v>13</v>
      </c>
      <c r="C198" s="882" t="s">
        <v>43</v>
      </c>
      <c r="D198" s="882" t="s">
        <v>7368</v>
      </c>
      <c r="E198" s="882" t="s">
        <v>52</v>
      </c>
      <c r="F198" s="882" t="s">
        <v>45</v>
      </c>
      <c r="G198" s="882">
        <v>2026031508</v>
      </c>
      <c r="H198" s="895" t="s">
        <v>629</v>
      </c>
      <c r="I198" s="893">
        <v>1020698</v>
      </c>
      <c r="J198" s="893" t="s">
        <v>7238</v>
      </c>
      <c r="K198" s="893" t="s">
        <v>7239</v>
      </c>
      <c r="L198" s="893">
        <v>4</v>
      </c>
      <c r="M198" s="893" t="s">
        <v>32</v>
      </c>
      <c r="N198" s="893" t="s">
        <v>33</v>
      </c>
      <c r="O198" s="893" t="s">
        <v>57</v>
      </c>
      <c r="P198" s="893" t="s">
        <v>48</v>
      </c>
      <c r="Q198" s="893">
        <v>4</v>
      </c>
      <c r="R198" s="893">
        <v>20</v>
      </c>
      <c r="S198" s="921" t="s">
        <v>7283</v>
      </c>
      <c r="T198" s="897" t="s">
        <v>4137</v>
      </c>
      <c r="U198" s="882" t="s">
        <v>7235</v>
      </c>
      <c r="V198" s="882" t="s">
        <v>2594</v>
      </c>
      <c r="W198" s="882" t="s">
        <v>50</v>
      </c>
      <c r="X198" s="882" t="s">
        <v>37</v>
      </c>
      <c r="Y198" s="882" t="s">
        <v>63</v>
      </c>
      <c r="Z198" s="893" t="s">
        <v>7240</v>
      </c>
      <c r="AA198" s="893" t="s">
        <v>55</v>
      </c>
      <c r="AB198" s="882">
        <v>220</v>
      </c>
      <c r="AC198" s="882" t="s">
        <v>40</v>
      </c>
      <c r="AD198" s="882" t="s">
        <v>41</v>
      </c>
      <c r="AE198" s="893" t="s">
        <v>7241</v>
      </c>
      <c r="AF198" s="893" t="s">
        <v>51</v>
      </c>
      <c r="AG198" s="893">
        <v>155</v>
      </c>
      <c r="AH198" s="893">
        <v>664</v>
      </c>
      <c r="AI198" s="893">
        <v>1890</v>
      </c>
      <c r="AJ198" s="893" t="s">
        <v>6275</v>
      </c>
      <c r="AK198" s="893" t="s">
        <v>112</v>
      </c>
      <c r="AL198" s="893" t="s">
        <v>116</v>
      </c>
      <c r="AM198" s="893" t="s">
        <v>3339</v>
      </c>
      <c r="AN198" s="893" t="s">
        <v>92</v>
      </c>
      <c r="AO198" s="893">
        <v>530</v>
      </c>
      <c r="AP198" s="893">
        <v>90</v>
      </c>
      <c r="AQ198" s="893" t="s">
        <v>7242</v>
      </c>
      <c r="AR198" s="893" t="s">
        <v>92</v>
      </c>
      <c r="AS198" s="893" t="s">
        <v>797</v>
      </c>
      <c r="AT198" s="893" t="s">
        <v>105</v>
      </c>
      <c r="AU198" s="893" t="s">
        <v>7243</v>
      </c>
      <c r="AV198" s="893" t="s">
        <v>86</v>
      </c>
      <c r="AW198" s="893">
        <v>180</v>
      </c>
      <c r="AX198" s="893">
        <v>27</v>
      </c>
      <c r="AY198" s="893" t="s">
        <v>7244</v>
      </c>
      <c r="AZ198" s="893" t="s">
        <v>86</v>
      </c>
      <c r="BA198" s="893">
        <v>170</v>
      </c>
      <c r="BB198" s="893">
        <v>27</v>
      </c>
      <c r="BC198" s="893" t="s">
        <v>88</v>
      </c>
      <c r="BD198" s="893" t="s">
        <v>57</v>
      </c>
      <c r="BE198" s="893" t="s">
        <v>57</v>
      </c>
      <c r="BF198" s="893" t="s">
        <v>57</v>
      </c>
      <c r="BG198" s="893" t="s">
        <v>57</v>
      </c>
      <c r="BH198" s="893" t="s">
        <v>57</v>
      </c>
      <c r="BI198" s="893" t="s">
        <v>57</v>
      </c>
      <c r="BJ198" s="893" t="s">
        <v>164</v>
      </c>
      <c r="BK198" s="893" t="s">
        <v>57</v>
      </c>
      <c r="BL198" s="893"/>
      <c r="BM198" s="893"/>
      <c r="BN198" s="893">
        <v>16</v>
      </c>
      <c r="BO198" s="893" t="s">
        <v>7369</v>
      </c>
      <c r="BP198" s="893" t="s">
        <v>80</v>
      </c>
      <c r="BQ198" s="882" t="s">
        <v>3497</v>
      </c>
      <c r="BR198" s="882" t="s">
        <v>81</v>
      </c>
      <c r="BS198" s="882"/>
      <c r="BT198" s="893" t="s">
        <v>1749</v>
      </c>
      <c r="BU198" s="893" t="s">
        <v>1750</v>
      </c>
      <c r="BV198" s="893" t="s">
        <v>1751</v>
      </c>
      <c r="BW198" s="893">
        <v>1289</v>
      </c>
      <c r="BX198" s="882"/>
      <c r="BY198" s="882" t="s">
        <v>107</v>
      </c>
      <c r="BZ198" s="895" t="s">
        <v>950</v>
      </c>
      <c r="CA198" s="26" t="str">
        <f>A198&amp;"&amp;"&amp;G198</f>
        <v>13&amp;2026031508</v>
      </c>
      <c r="CB198" s="29" t="str">
        <f>IFERROR(MID(J198,FIND("R",J198)+1,2),"")</f>
        <v>16</v>
      </c>
      <c r="CC198" s="29" t="s">
        <v>11034</v>
      </c>
      <c r="CE198" s="24">
        <f>IFERROR(VLOOKUP(CA198,시험요청!EV:EZ,5,FALSE),"")</f>
        <v>0</v>
      </c>
    </row>
    <row r="199" spans="1:83" ht="30" customHeight="1">
      <c r="A199" s="372">
        <v>13</v>
      </c>
      <c r="B199" s="1475">
        <v>13</v>
      </c>
      <c r="C199" s="1475" t="s">
        <v>3594</v>
      </c>
      <c r="D199" s="1475" t="s">
        <v>3595</v>
      </c>
      <c r="E199" s="1493" t="s">
        <v>30</v>
      </c>
      <c r="F199" s="1475" t="s">
        <v>45</v>
      </c>
      <c r="G199" s="1475">
        <v>2026020488</v>
      </c>
      <c r="H199" s="1490" t="s">
        <v>966</v>
      </c>
      <c r="I199" s="1489" t="s">
        <v>5714</v>
      </c>
      <c r="J199" s="1545" t="s">
        <v>5720</v>
      </c>
      <c r="K199" s="1489" t="s">
        <v>602</v>
      </c>
      <c r="L199" s="1489">
        <v>4</v>
      </c>
      <c r="M199" s="1489" t="s">
        <v>32</v>
      </c>
      <c r="N199" s="1489" t="s">
        <v>33</v>
      </c>
      <c r="O199" s="1489" t="s">
        <v>57</v>
      </c>
      <c r="P199" s="1489" t="s">
        <v>48</v>
      </c>
      <c r="Q199" s="893">
        <v>16</v>
      </c>
      <c r="R199" s="893">
        <v>10</v>
      </c>
      <c r="S199" s="1568" t="s">
        <v>7283</v>
      </c>
      <c r="T199" s="1492" t="s">
        <v>971</v>
      </c>
      <c r="U199" s="1475" t="s">
        <v>3358</v>
      </c>
      <c r="V199" s="1508" t="s">
        <v>956</v>
      </c>
      <c r="W199" s="1508" t="s">
        <v>50</v>
      </c>
      <c r="X199" s="1508" t="s">
        <v>37</v>
      </c>
      <c r="Y199" s="1508" t="s">
        <v>38</v>
      </c>
      <c r="Z199" s="1501" t="s">
        <v>4936</v>
      </c>
      <c r="AA199" s="1509" t="s">
        <v>55</v>
      </c>
      <c r="AB199" s="882" t="s">
        <v>1328</v>
      </c>
      <c r="AC199" s="1475" t="s">
        <v>40</v>
      </c>
      <c r="AD199" s="1475" t="s">
        <v>41</v>
      </c>
      <c r="AE199" s="1489" t="s">
        <v>4937</v>
      </c>
      <c r="AF199" s="1489" t="s">
        <v>51</v>
      </c>
      <c r="AG199" s="893" t="s">
        <v>5587</v>
      </c>
      <c r="AH199" s="893" t="s">
        <v>5716</v>
      </c>
      <c r="AI199" s="893" t="s">
        <v>2480</v>
      </c>
      <c r="AJ199" s="893" t="s">
        <v>2465</v>
      </c>
      <c r="AK199" s="893" t="s">
        <v>112</v>
      </c>
      <c r="AL199" s="893" t="s">
        <v>116</v>
      </c>
      <c r="AM199" s="893" t="s">
        <v>4938</v>
      </c>
      <c r="AN199" s="895" t="s">
        <v>843</v>
      </c>
      <c r="AO199" s="893" t="s">
        <v>2799</v>
      </c>
      <c r="AP199" s="893" t="s">
        <v>105</v>
      </c>
      <c r="AQ199" s="893" t="s">
        <v>57</v>
      </c>
      <c r="AR199" s="893" t="s">
        <v>57</v>
      </c>
      <c r="AS199" s="893" t="s">
        <v>57</v>
      </c>
      <c r="AT199" s="893" t="s">
        <v>57</v>
      </c>
      <c r="AU199" s="893" t="s">
        <v>4939</v>
      </c>
      <c r="AV199" s="893" t="s">
        <v>86</v>
      </c>
      <c r="AW199" s="339" t="s">
        <v>905</v>
      </c>
      <c r="AX199" s="893" t="s">
        <v>119</v>
      </c>
      <c r="AY199" s="893" t="s">
        <v>4940</v>
      </c>
      <c r="AZ199" s="893" t="s">
        <v>86</v>
      </c>
      <c r="BA199" s="893" t="s">
        <v>332</v>
      </c>
      <c r="BB199" s="893" t="s">
        <v>119</v>
      </c>
      <c r="BC199" s="895" t="s">
        <v>122</v>
      </c>
      <c r="BD199" s="893" t="s">
        <v>57</v>
      </c>
      <c r="BE199" s="893" t="s">
        <v>57</v>
      </c>
      <c r="BF199" s="893" t="s">
        <v>57</v>
      </c>
      <c r="BG199" s="893" t="s">
        <v>57</v>
      </c>
      <c r="BH199" s="893" t="s">
        <v>57</v>
      </c>
      <c r="BI199" s="893" t="s">
        <v>57</v>
      </c>
      <c r="BJ199" s="893" t="s">
        <v>164</v>
      </c>
      <c r="BK199" s="893" t="s">
        <v>57</v>
      </c>
      <c r="BL199" s="893" t="s">
        <v>969</v>
      </c>
      <c r="BM199" s="893"/>
      <c r="BN199" s="893" t="s">
        <v>205</v>
      </c>
      <c r="BO199" s="1489" t="s">
        <v>4941</v>
      </c>
      <c r="BP199" s="1489" t="s">
        <v>2536</v>
      </c>
      <c r="BQ199" s="1475" t="s">
        <v>1002</v>
      </c>
      <c r="BR199" s="1475" t="s">
        <v>95</v>
      </c>
      <c r="BS199" s="1475"/>
      <c r="BT199" s="893" t="s">
        <v>5721</v>
      </c>
      <c r="BU199" s="893" t="s">
        <v>2444</v>
      </c>
      <c r="BV199" s="893" t="s">
        <v>3609</v>
      </c>
      <c r="BW199" s="893" t="s">
        <v>184</v>
      </c>
      <c r="BX199" s="1490" t="s">
        <v>2603</v>
      </c>
      <c r="BY199" s="882" t="s">
        <v>107</v>
      </c>
      <c r="BZ199" s="1490" t="s">
        <v>950</v>
      </c>
      <c r="CA199" s="26" t="str">
        <f t="shared" si="34"/>
        <v>13&amp;2026020488</v>
      </c>
      <c r="CB199" s="29" t="str">
        <f t="shared" si="35"/>
        <v>20</v>
      </c>
      <c r="CC199" s="29" t="s">
        <v>11034</v>
      </c>
      <c r="CE199" s="24">
        <f>IFERROR(VLOOKUP(CA199,시험요청!EV:EZ,5,FALSE),"")</f>
        <v>0</v>
      </c>
    </row>
    <row r="200" spans="1:83" ht="30" customHeight="1">
      <c r="A200" s="372">
        <v>13</v>
      </c>
      <c r="B200" s="1471"/>
      <c r="C200" s="1471"/>
      <c r="D200" s="1471"/>
      <c r="E200" s="1471"/>
      <c r="F200" s="1471"/>
      <c r="G200" s="1471"/>
      <c r="H200" s="1471"/>
      <c r="I200" s="1471"/>
      <c r="J200" s="1546"/>
      <c r="K200" s="1471"/>
      <c r="L200" s="1471"/>
      <c r="M200" s="1471"/>
      <c r="N200" s="1471"/>
      <c r="O200" s="1471"/>
      <c r="P200" s="1471"/>
      <c r="Q200" s="893">
        <v>17</v>
      </c>
      <c r="R200" s="893">
        <v>10</v>
      </c>
      <c r="S200" s="1569"/>
      <c r="T200" s="1471"/>
      <c r="U200" s="1471"/>
      <c r="V200" s="1486"/>
      <c r="W200" s="1486"/>
      <c r="X200" s="1486"/>
      <c r="Y200" s="1486"/>
      <c r="Z200" s="1487"/>
      <c r="AA200" s="1486"/>
      <c r="AB200" s="882" t="s">
        <v>1328</v>
      </c>
      <c r="AC200" s="1477"/>
      <c r="AD200" s="1477"/>
      <c r="AE200" s="1479"/>
      <c r="AF200" s="1477"/>
      <c r="AG200" s="893" t="s">
        <v>5587</v>
      </c>
      <c r="AH200" s="893" t="s">
        <v>5716</v>
      </c>
      <c r="AI200" s="893" t="s">
        <v>2480</v>
      </c>
      <c r="AJ200" s="893" t="s">
        <v>2465</v>
      </c>
      <c r="AK200" s="893" t="s">
        <v>112</v>
      </c>
      <c r="AL200" s="893" t="s">
        <v>116</v>
      </c>
      <c r="AM200" s="893" t="s">
        <v>4938</v>
      </c>
      <c r="AN200" s="895" t="s">
        <v>843</v>
      </c>
      <c r="AO200" s="893" t="s">
        <v>2799</v>
      </c>
      <c r="AP200" s="893" t="s">
        <v>105</v>
      </c>
      <c r="AQ200" s="893" t="s">
        <v>57</v>
      </c>
      <c r="AR200" s="893" t="s">
        <v>57</v>
      </c>
      <c r="AS200" s="893" t="s">
        <v>57</v>
      </c>
      <c r="AT200" s="893" t="s">
        <v>57</v>
      </c>
      <c r="AU200" s="893" t="s">
        <v>4939</v>
      </c>
      <c r="AV200" s="893" t="s">
        <v>86</v>
      </c>
      <c r="AW200" s="339" t="s">
        <v>905</v>
      </c>
      <c r="AX200" s="893" t="s">
        <v>119</v>
      </c>
      <c r="AY200" s="893" t="s">
        <v>4940</v>
      </c>
      <c r="AZ200" s="893" t="s">
        <v>86</v>
      </c>
      <c r="BA200" s="893" t="s">
        <v>332</v>
      </c>
      <c r="BB200" s="893" t="s">
        <v>119</v>
      </c>
      <c r="BC200" s="895" t="s">
        <v>122</v>
      </c>
      <c r="BD200" s="893" t="s">
        <v>57</v>
      </c>
      <c r="BE200" s="893" t="s">
        <v>57</v>
      </c>
      <c r="BF200" s="893" t="s">
        <v>57</v>
      </c>
      <c r="BG200" s="893" t="s">
        <v>57</v>
      </c>
      <c r="BH200" s="893" t="s">
        <v>57</v>
      </c>
      <c r="BI200" s="893" t="s">
        <v>57</v>
      </c>
      <c r="BJ200" s="893" t="s">
        <v>164</v>
      </c>
      <c r="BK200" s="893" t="s">
        <v>57</v>
      </c>
      <c r="BL200" s="893" t="s">
        <v>969</v>
      </c>
      <c r="BM200" s="893"/>
      <c r="BN200" s="893" t="s">
        <v>205</v>
      </c>
      <c r="BO200" s="1471"/>
      <c r="BP200" s="1471"/>
      <c r="BQ200" s="1471"/>
      <c r="BR200" s="1471"/>
      <c r="BS200" s="1471"/>
      <c r="BT200" s="893" t="s">
        <v>5722</v>
      </c>
      <c r="BU200" s="893" t="s">
        <v>2444</v>
      </c>
      <c r="BV200" s="893" t="s">
        <v>765</v>
      </c>
      <c r="BW200" s="893" t="s">
        <v>184</v>
      </c>
      <c r="BX200" s="1471"/>
      <c r="BY200" s="882" t="s">
        <v>107</v>
      </c>
      <c r="BZ200" s="1471"/>
      <c r="CA200" s="26" t="str">
        <f t="shared" si="34"/>
        <v>13&amp;</v>
      </c>
      <c r="CB200" s="29" t="str">
        <f t="shared" si="35"/>
        <v/>
      </c>
      <c r="CC200" s="29" t="s">
        <v>11034</v>
      </c>
      <c r="CE200" s="24" t="str">
        <f>IFERROR(VLOOKUP(CA200,시험요청!EV:EZ,5,FALSE),"")</f>
        <v/>
      </c>
    </row>
    <row r="201" spans="1:83" ht="30" customHeight="1">
      <c r="A201" s="372">
        <v>13</v>
      </c>
      <c r="B201" s="1471"/>
      <c r="C201" s="1471"/>
      <c r="D201" s="1471"/>
      <c r="E201" s="1471"/>
      <c r="F201" s="1471"/>
      <c r="G201" s="1471"/>
      <c r="H201" s="1471"/>
      <c r="I201" s="1471"/>
      <c r="J201" s="1546"/>
      <c r="K201" s="1471"/>
      <c r="L201" s="1471"/>
      <c r="M201" s="1471"/>
      <c r="N201" s="1471"/>
      <c r="O201" s="1471"/>
      <c r="P201" s="1471"/>
      <c r="Q201" s="893">
        <v>18</v>
      </c>
      <c r="R201" s="893">
        <v>10</v>
      </c>
      <c r="S201" s="1569"/>
      <c r="T201" s="1471"/>
      <c r="U201" s="1471"/>
      <c r="V201" s="1486"/>
      <c r="W201" s="1486"/>
      <c r="X201" s="1486"/>
      <c r="Y201" s="1486"/>
      <c r="Z201" s="1487"/>
      <c r="AA201" s="1486"/>
      <c r="AB201" s="882" t="s">
        <v>1328</v>
      </c>
      <c r="AC201" s="1475" t="s">
        <v>40</v>
      </c>
      <c r="AD201" s="1475" t="s">
        <v>41</v>
      </c>
      <c r="AE201" s="1489" t="s">
        <v>5723</v>
      </c>
      <c r="AF201" s="1489" t="s">
        <v>51</v>
      </c>
      <c r="AG201" s="893" t="s">
        <v>5587</v>
      </c>
      <c r="AH201" s="893" t="s">
        <v>5716</v>
      </c>
      <c r="AI201" s="893" t="s">
        <v>2480</v>
      </c>
      <c r="AJ201" s="893" t="s">
        <v>2465</v>
      </c>
      <c r="AK201" s="893" t="s">
        <v>112</v>
      </c>
      <c r="AL201" s="893" t="s">
        <v>116</v>
      </c>
      <c r="AM201" s="893" t="s">
        <v>4938</v>
      </c>
      <c r="AN201" s="895" t="s">
        <v>843</v>
      </c>
      <c r="AO201" s="893" t="s">
        <v>2799</v>
      </c>
      <c r="AP201" s="893" t="s">
        <v>105</v>
      </c>
      <c r="AQ201" s="893" t="s">
        <v>57</v>
      </c>
      <c r="AR201" s="893" t="s">
        <v>57</v>
      </c>
      <c r="AS201" s="893" t="s">
        <v>57</v>
      </c>
      <c r="AT201" s="893" t="s">
        <v>57</v>
      </c>
      <c r="AU201" s="893" t="s">
        <v>4939</v>
      </c>
      <c r="AV201" s="893" t="s">
        <v>86</v>
      </c>
      <c r="AW201" s="339" t="s">
        <v>905</v>
      </c>
      <c r="AX201" s="893" t="s">
        <v>119</v>
      </c>
      <c r="AY201" s="893" t="s">
        <v>4940</v>
      </c>
      <c r="AZ201" s="893" t="s">
        <v>86</v>
      </c>
      <c r="BA201" s="893" t="s">
        <v>332</v>
      </c>
      <c r="BB201" s="893" t="s">
        <v>119</v>
      </c>
      <c r="BC201" s="895" t="s">
        <v>122</v>
      </c>
      <c r="BD201" s="893" t="s">
        <v>57</v>
      </c>
      <c r="BE201" s="893" t="s">
        <v>57</v>
      </c>
      <c r="BF201" s="893" t="s">
        <v>57</v>
      </c>
      <c r="BG201" s="893" t="s">
        <v>57</v>
      </c>
      <c r="BH201" s="893" t="s">
        <v>57</v>
      </c>
      <c r="BI201" s="893" t="s">
        <v>57</v>
      </c>
      <c r="BJ201" s="893" t="s">
        <v>164</v>
      </c>
      <c r="BK201" s="893" t="s">
        <v>57</v>
      </c>
      <c r="BL201" s="893" t="s">
        <v>969</v>
      </c>
      <c r="BM201" s="893"/>
      <c r="BN201" s="893" t="s">
        <v>205</v>
      </c>
      <c r="BO201" s="1471"/>
      <c r="BP201" s="1471"/>
      <c r="BQ201" s="1471"/>
      <c r="BR201" s="1471"/>
      <c r="BS201" s="1471"/>
      <c r="BT201" s="893" t="s">
        <v>5721</v>
      </c>
      <c r="BU201" s="893" t="s">
        <v>2444</v>
      </c>
      <c r="BV201" s="893" t="s">
        <v>3609</v>
      </c>
      <c r="BW201" s="893" t="s">
        <v>184</v>
      </c>
      <c r="BX201" s="1471"/>
      <c r="BY201" s="882" t="s">
        <v>107</v>
      </c>
      <c r="BZ201" s="1471"/>
      <c r="CA201" s="26" t="str">
        <f t="shared" si="34"/>
        <v>13&amp;</v>
      </c>
      <c r="CB201" s="29" t="str">
        <f t="shared" si="35"/>
        <v/>
      </c>
      <c r="CC201" s="29" t="s">
        <v>11034</v>
      </c>
      <c r="CE201" s="24" t="str">
        <f>IFERROR(VLOOKUP(CA201,시험요청!EV:EZ,5,FALSE),"")</f>
        <v/>
      </c>
    </row>
    <row r="202" spans="1:83" ht="30" customHeight="1">
      <c r="A202" s="372">
        <v>13</v>
      </c>
      <c r="B202" s="1472"/>
      <c r="C202" s="1472"/>
      <c r="D202" s="1472"/>
      <c r="E202" s="1472"/>
      <c r="F202" s="1472"/>
      <c r="G202" s="1472"/>
      <c r="H202" s="1472"/>
      <c r="I202" s="1472"/>
      <c r="J202" s="1547"/>
      <c r="K202" s="1472"/>
      <c r="L202" s="1472"/>
      <c r="M202" s="1472"/>
      <c r="N202" s="1472"/>
      <c r="O202" s="1472"/>
      <c r="P202" s="1472"/>
      <c r="Q202" s="893">
        <v>19</v>
      </c>
      <c r="R202" s="893">
        <v>10</v>
      </c>
      <c r="S202" s="1570"/>
      <c r="T202" s="1472"/>
      <c r="U202" s="1472"/>
      <c r="V202" s="1477"/>
      <c r="W202" s="1477"/>
      <c r="X202" s="1477"/>
      <c r="Y202" s="1477"/>
      <c r="Z202" s="1479"/>
      <c r="AA202" s="1477"/>
      <c r="AB202" s="882" t="s">
        <v>1328</v>
      </c>
      <c r="AC202" s="1477"/>
      <c r="AD202" s="1477"/>
      <c r="AE202" s="1479"/>
      <c r="AF202" s="1477"/>
      <c r="AG202" s="893" t="s">
        <v>5587</v>
      </c>
      <c r="AH202" s="893" t="s">
        <v>5716</v>
      </c>
      <c r="AI202" s="893" t="s">
        <v>2480</v>
      </c>
      <c r="AJ202" s="893" t="s">
        <v>2465</v>
      </c>
      <c r="AK202" s="893" t="s">
        <v>112</v>
      </c>
      <c r="AL202" s="893" t="s">
        <v>116</v>
      </c>
      <c r="AM202" s="893" t="s">
        <v>4938</v>
      </c>
      <c r="AN202" s="895" t="s">
        <v>843</v>
      </c>
      <c r="AO202" s="893" t="s">
        <v>2799</v>
      </c>
      <c r="AP202" s="893" t="s">
        <v>105</v>
      </c>
      <c r="AQ202" s="893" t="s">
        <v>57</v>
      </c>
      <c r="AR202" s="893" t="s">
        <v>57</v>
      </c>
      <c r="AS202" s="893" t="s">
        <v>57</v>
      </c>
      <c r="AT202" s="893" t="s">
        <v>57</v>
      </c>
      <c r="AU202" s="893" t="s">
        <v>4939</v>
      </c>
      <c r="AV202" s="893" t="s">
        <v>86</v>
      </c>
      <c r="AW202" s="339" t="s">
        <v>905</v>
      </c>
      <c r="AX202" s="893" t="s">
        <v>119</v>
      </c>
      <c r="AY202" s="893" t="s">
        <v>4940</v>
      </c>
      <c r="AZ202" s="893" t="s">
        <v>86</v>
      </c>
      <c r="BA202" s="893" t="s">
        <v>332</v>
      </c>
      <c r="BB202" s="893" t="s">
        <v>119</v>
      </c>
      <c r="BC202" s="895" t="s">
        <v>122</v>
      </c>
      <c r="BD202" s="893" t="s">
        <v>57</v>
      </c>
      <c r="BE202" s="893" t="s">
        <v>57</v>
      </c>
      <c r="BF202" s="893" t="s">
        <v>57</v>
      </c>
      <c r="BG202" s="893" t="s">
        <v>57</v>
      </c>
      <c r="BH202" s="893" t="s">
        <v>57</v>
      </c>
      <c r="BI202" s="893" t="s">
        <v>57</v>
      </c>
      <c r="BJ202" s="893" t="s">
        <v>164</v>
      </c>
      <c r="BK202" s="893" t="s">
        <v>57</v>
      </c>
      <c r="BL202" s="893" t="s">
        <v>969</v>
      </c>
      <c r="BM202" s="893"/>
      <c r="BN202" s="893" t="s">
        <v>205</v>
      </c>
      <c r="BO202" s="1472"/>
      <c r="BP202" s="1472"/>
      <c r="BQ202" s="1472"/>
      <c r="BR202" s="1472"/>
      <c r="BS202" s="1472"/>
      <c r="BT202" s="893" t="s">
        <v>5722</v>
      </c>
      <c r="BU202" s="893" t="s">
        <v>2444</v>
      </c>
      <c r="BV202" s="893" t="s">
        <v>765</v>
      </c>
      <c r="BW202" s="893" t="s">
        <v>184</v>
      </c>
      <c r="BX202" s="1472"/>
      <c r="BY202" s="882" t="s">
        <v>107</v>
      </c>
      <c r="BZ202" s="1472"/>
      <c r="CA202" s="26" t="str">
        <f t="shared" si="34"/>
        <v>13&amp;</v>
      </c>
      <c r="CB202" s="29" t="str">
        <f t="shared" si="35"/>
        <v/>
      </c>
      <c r="CC202" s="29" t="s">
        <v>11034</v>
      </c>
      <c r="CE202" s="24" t="str">
        <f>IFERROR(VLOOKUP(CA202,시험요청!EV:EZ,5,FALSE),"")</f>
        <v/>
      </c>
    </row>
    <row r="203" spans="1:83" ht="30" customHeight="1">
      <c r="A203" s="372">
        <v>13</v>
      </c>
      <c r="B203" s="882">
        <v>13</v>
      </c>
      <c r="C203" s="882" t="s">
        <v>43</v>
      </c>
      <c r="D203" s="882" t="s">
        <v>6879</v>
      </c>
      <c r="E203" s="896" t="s">
        <v>1498</v>
      </c>
      <c r="F203" s="882" t="s">
        <v>45</v>
      </c>
      <c r="G203" s="882">
        <v>2026030510</v>
      </c>
      <c r="H203" s="895" t="s">
        <v>1518</v>
      </c>
      <c r="I203" s="893">
        <v>1026318</v>
      </c>
      <c r="J203" s="893" t="s">
        <v>6791</v>
      </c>
      <c r="K203" s="893" t="s">
        <v>6792</v>
      </c>
      <c r="L203" s="893">
        <v>4</v>
      </c>
      <c r="M203" s="893" t="s">
        <v>32</v>
      </c>
      <c r="N203" s="893" t="s">
        <v>33</v>
      </c>
      <c r="O203" s="893" t="s">
        <v>57</v>
      </c>
      <c r="P203" s="893" t="s">
        <v>48</v>
      </c>
      <c r="Q203" s="893">
        <v>8</v>
      </c>
      <c r="R203" s="893">
        <v>12</v>
      </c>
      <c r="S203" s="907" t="s">
        <v>7390</v>
      </c>
      <c r="T203" s="897" t="s">
        <v>2844</v>
      </c>
      <c r="U203" s="882" t="s">
        <v>1548</v>
      </c>
      <c r="V203" s="882" t="s">
        <v>2041</v>
      </c>
      <c r="W203" s="882" t="s">
        <v>60</v>
      </c>
      <c r="X203" s="882" t="s">
        <v>37</v>
      </c>
      <c r="Y203" s="882" t="s">
        <v>61</v>
      </c>
      <c r="Z203" s="893" t="s">
        <v>6794</v>
      </c>
      <c r="AA203" s="893" t="s">
        <v>39</v>
      </c>
      <c r="AB203" s="882">
        <v>254</v>
      </c>
      <c r="AC203" s="882" t="s">
        <v>40</v>
      </c>
      <c r="AD203" s="882" t="s">
        <v>41</v>
      </c>
      <c r="AE203" s="893" t="s">
        <v>7268</v>
      </c>
      <c r="AF203" s="893" t="s">
        <v>2071</v>
      </c>
      <c r="AG203" s="893">
        <v>115</v>
      </c>
      <c r="AH203" s="893">
        <v>570</v>
      </c>
      <c r="AI203" s="893">
        <v>2010</v>
      </c>
      <c r="AJ203" s="893" t="s">
        <v>5175</v>
      </c>
      <c r="AK203" s="893" t="s">
        <v>111</v>
      </c>
      <c r="AL203" s="893" t="s">
        <v>2505</v>
      </c>
      <c r="AM203" s="893" t="s">
        <v>6796</v>
      </c>
      <c r="AN203" s="895" t="s">
        <v>843</v>
      </c>
      <c r="AO203" s="893">
        <v>490</v>
      </c>
      <c r="AP203" s="893">
        <v>90</v>
      </c>
      <c r="AQ203" s="893" t="s">
        <v>57</v>
      </c>
      <c r="AR203" s="893" t="s">
        <v>57</v>
      </c>
      <c r="AS203" s="893" t="s">
        <v>57</v>
      </c>
      <c r="AT203" s="893" t="s">
        <v>57</v>
      </c>
      <c r="AU203" s="893" t="s">
        <v>1036</v>
      </c>
      <c r="AV203" s="893" t="s">
        <v>621</v>
      </c>
      <c r="AW203" s="893">
        <v>215</v>
      </c>
      <c r="AX203" s="893">
        <v>27</v>
      </c>
      <c r="AY203" s="893" t="s">
        <v>1037</v>
      </c>
      <c r="AZ203" s="893" t="s">
        <v>621</v>
      </c>
      <c r="BA203" s="893">
        <v>205</v>
      </c>
      <c r="BB203" s="893">
        <v>27</v>
      </c>
      <c r="BC203" s="893" t="s">
        <v>88</v>
      </c>
      <c r="BD203" s="893" t="s">
        <v>57</v>
      </c>
      <c r="BE203" s="893" t="s">
        <v>57</v>
      </c>
      <c r="BF203" s="893" t="s">
        <v>57</v>
      </c>
      <c r="BG203" s="893" t="s">
        <v>57</v>
      </c>
      <c r="BH203" s="893" t="s">
        <v>57</v>
      </c>
      <c r="BI203" s="893" t="s">
        <v>57</v>
      </c>
      <c r="BJ203" s="893" t="s">
        <v>603</v>
      </c>
      <c r="BK203" s="893" t="s">
        <v>57</v>
      </c>
      <c r="BL203" s="893" t="s">
        <v>969</v>
      </c>
      <c r="BM203" s="893"/>
      <c r="BN203" s="893">
        <v>19</v>
      </c>
      <c r="BO203" s="893" t="s">
        <v>7375</v>
      </c>
      <c r="BP203" s="893" t="s">
        <v>3606</v>
      </c>
      <c r="BQ203" s="882" t="s">
        <v>57</v>
      </c>
      <c r="BR203" s="882" t="s">
        <v>95</v>
      </c>
      <c r="BS203" s="882"/>
      <c r="BT203" s="893" t="s">
        <v>6797</v>
      </c>
      <c r="BU203" s="893" t="s">
        <v>180</v>
      </c>
      <c r="BV203" s="893" t="s">
        <v>6798</v>
      </c>
      <c r="BW203" s="893">
        <v>1542</v>
      </c>
      <c r="BX203" s="882"/>
      <c r="BY203" s="882" t="s">
        <v>107</v>
      </c>
      <c r="BZ203" s="895" t="s">
        <v>950</v>
      </c>
      <c r="CA203" s="26" t="str">
        <f>A203&amp;"&amp;"&amp;G203</f>
        <v>13&amp;2026030510</v>
      </c>
      <c r="CB203" s="29" t="str">
        <f>IFERROR(MID(J203,FIND("R",J203)+1,2),"")</f>
        <v>19</v>
      </c>
      <c r="CC203" s="29" t="s">
        <v>11034</v>
      </c>
      <c r="CE203" s="24" t="str">
        <f>IFERROR(VLOOKUP(CA203,시험요청!EV:EZ,5,FALSE),"")</f>
        <v>OKEY</v>
      </c>
    </row>
    <row r="204" spans="1:83" ht="30" customHeight="1">
      <c r="A204" s="372">
        <v>13</v>
      </c>
      <c r="B204" s="1549">
        <v>13</v>
      </c>
      <c r="C204" s="1549" t="s">
        <v>43</v>
      </c>
      <c r="D204" s="1549" t="s">
        <v>2576</v>
      </c>
      <c r="E204" s="1550" t="s">
        <v>52</v>
      </c>
      <c r="F204" s="1551" t="s">
        <v>1501</v>
      </c>
      <c r="G204" s="1549">
        <v>2026021940</v>
      </c>
      <c r="H204" s="1557" t="s">
        <v>767</v>
      </c>
      <c r="I204" s="1553">
        <v>2022529</v>
      </c>
      <c r="J204" s="1553" t="s">
        <v>7285</v>
      </c>
      <c r="K204" s="1553" t="s">
        <v>2299</v>
      </c>
      <c r="L204" s="1553">
        <v>10</v>
      </c>
      <c r="M204" s="1553" t="s">
        <v>32</v>
      </c>
      <c r="N204" s="1553" t="s">
        <v>33</v>
      </c>
      <c r="O204" s="1553" t="s">
        <v>57</v>
      </c>
      <c r="P204" s="1553" t="s">
        <v>48</v>
      </c>
      <c r="Q204" s="899">
        <v>2</v>
      </c>
      <c r="R204" s="899">
        <v>18</v>
      </c>
      <c r="S204" s="1566" t="s">
        <v>7807</v>
      </c>
      <c r="T204" s="1552" t="s">
        <v>1502</v>
      </c>
      <c r="U204" s="1549" t="s">
        <v>1018</v>
      </c>
      <c r="V204" s="1554" t="s">
        <v>4116</v>
      </c>
      <c r="W204" s="1549" t="s">
        <v>1503</v>
      </c>
      <c r="X204" s="1549" t="s">
        <v>5728</v>
      </c>
      <c r="Y204" s="1549" t="s">
        <v>63</v>
      </c>
      <c r="Z204" s="1553" t="s">
        <v>7387</v>
      </c>
      <c r="AA204" s="1554" t="s">
        <v>42</v>
      </c>
      <c r="AB204" s="900">
        <v>280</v>
      </c>
      <c r="AC204" s="1549" t="s">
        <v>40</v>
      </c>
      <c r="AD204" s="1549" t="s">
        <v>41</v>
      </c>
      <c r="AE204" s="1553" t="s">
        <v>7362</v>
      </c>
      <c r="AF204" s="1554" t="s">
        <v>42</v>
      </c>
      <c r="AG204" s="899">
        <v>210</v>
      </c>
      <c r="AH204" s="899">
        <v>940</v>
      </c>
      <c r="AI204" s="899">
        <v>2470</v>
      </c>
      <c r="AJ204" s="899" t="s">
        <v>1915</v>
      </c>
      <c r="AK204" s="899" t="s">
        <v>1308</v>
      </c>
      <c r="AL204" s="899" t="s">
        <v>1916</v>
      </c>
      <c r="AM204" s="899" t="s">
        <v>4119</v>
      </c>
      <c r="AN204" s="899" t="s">
        <v>1212</v>
      </c>
      <c r="AO204" s="899">
        <v>790</v>
      </c>
      <c r="AP204" s="899">
        <v>90</v>
      </c>
      <c r="AQ204" s="899" t="s">
        <v>4120</v>
      </c>
      <c r="AR204" s="899" t="s">
        <v>1212</v>
      </c>
      <c r="AS204" s="899" t="s">
        <v>1248</v>
      </c>
      <c r="AT204" s="899" t="s">
        <v>105</v>
      </c>
      <c r="AU204" s="899" t="s">
        <v>1217</v>
      </c>
      <c r="AV204" s="899" t="s">
        <v>1218</v>
      </c>
      <c r="AW204" s="899">
        <v>240</v>
      </c>
      <c r="AX204" s="899">
        <v>24</v>
      </c>
      <c r="AY204" s="899" t="s">
        <v>1221</v>
      </c>
      <c r="AZ204" s="899" t="s">
        <v>1218</v>
      </c>
      <c r="BA204" s="899">
        <v>225</v>
      </c>
      <c r="BB204" s="899">
        <v>24</v>
      </c>
      <c r="BC204" s="899" t="s">
        <v>88</v>
      </c>
      <c r="BD204" s="899" t="s">
        <v>57</v>
      </c>
      <c r="BE204" s="899" t="s">
        <v>57</v>
      </c>
      <c r="BF204" s="899" t="s">
        <v>57</v>
      </c>
      <c r="BG204" s="899" t="s">
        <v>57</v>
      </c>
      <c r="BH204" s="899" t="s">
        <v>57</v>
      </c>
      <c r="BI204" s="899" t="s">
        <v>57</v>
      </c>
      <c r="BJ204" s="899" t="s">
        <v>164</v>
      </c>
      <c r="BK204" s="899" t="s">
        <v>331</v>
      </c>
      <c r="BL204" s="899"/>
      <c r="BM204" s="899"/>
      <c r="BN204" s="899">
        <v>20</v>
      </c>
      <c r="BO204" s="1554" t="s">
        <v>7363</v>
      </c>
      <c r="BP204" s="1553" t="s">
        <v>1897</v>
      </c>
      <c r="BQ204" s="1549" t="s">
        <v>7364</v>
      </c>
      <c r="BR204" s="1549" t="s">
        <v>3134</v>
      </c>
      <c r="BS204" s="1549"/>
      <c r="BT204" s="1553" t="s">
        <v>4122</v>
      </c>
      <c r="BU204" s="1553" t="s">
        <v>1895</v>
      </c>
      <c r="BV204" s="1553" t="s">
        <v>4123</v>
      </c>
      <c r="BW204" s="1553">
        <v>1638</v>
      </c>
      <c r="BX204" s="1557" t="s">
        <v>7365</v>
      </c>
      <c r="BY204" s="900" t="s">
        <v>2581</v>
      </c>
      <c r="BZ204" s="1557" t="s">
        <v>168</v>
      </c>
      <c r="CA204" s="26" t="str">
        <f>A204&amp;"&amp;"&amp;G204</f>
        <v>13&amp;2026021940</v>
      </c>
      <c r="CB204" s="29" t="str">
        <f>IFERROR(MID(J204,FIND("R",J204)+1,2),"")</f>
        <v>20</v>
      </c>
      <c r="CC204" s="29" t="s">
        <v>11034</v>
      </c>
      <c r="CE204" s="24">
        <f>IFERROR(VLOOKUP(CA204,시험요청!EV:EZ,5,FALSE),"")</f>
        <v>0</v>
      </c>
    </row>
    <row r="205" spans="1:83" ht="30" customHeight="1">
      <c r="A205" s="372">
        <v>13</v>
      </c>
      <c r="B205" s="1472"/>
      <c r="C205" s="1472"/>
      <c r="D205" s="1472"/>
      <c r="E205" s="1472"/>
      <c r="F205" s="1472"/>
      <c r="G205" s="1472"/>
      <c r="H205" s="1472"/>
      <c r="I205" s="1472"/>
      <c r="J205" s="1483"/>
      <c r="K205" s="1472"/>
      <c r="L205" s="1472"/>
      <c r="M205" s="1472"/>
      <c r="N205" s="1472"/>
      <c r="O205" s="1472"/>
      <c r="P205" s="1472"/>
      <c r="Q205" s="899">
        <v>3</v>
      </c>
      <c r="R205" s="899">
        <v>16</v>
      </c>
      <c r="S205" s="1567"/>
      <c r="T205" s="1472"/>
      <c r="U205" s="1472"/>
      <c r="V205" s="1472"/>
      <c r="W205" s="1472"/>
      <c r="X205" s="1472"/>
      <c r="Y205" s="1472"/>
      <c r="Z205" s="1498"/>
      <c r="AA205" s="1472"/>
      <c r="AB205" s="900">
        <v>280</v>
      </c>
      <c r="AC205" s="1472"/>
      <c r="AD205" s="1472"/>
      <c r="AE205" s="1498"/>
      <c r="AF205" s="1472"/>
      <c r="AG205" s="899">
        <v>210</v>
      </c>
      <c r="AH205" s="899">
        <v>940</v>
      </c>
      <c r="AI205" s="899">
        <v>2470</v>
      </c>
      <c r="AJ205" s="899" t="s">
        <v>1915</v>
      </c>
      <c r="AK205" s="899" t="s">
        <v>1308</v>
      </c>
      <c r="AL205" s="899" t="s">
        <v>1916</v>
      </c>
      <c r="AM205" s="899" t="s">
        <v>4119</v>
      </c>
      <c r="AN205" s="899" t="s">
        <v>1212</v>
      </c>
      <c r="AO205" s="899">
        <v>790</v>
      </c>
      <c r="AP205" s="899">
        <v>90</v>
      </c>
      <c r="AQ205" s="899" t="s">
        <v>4120</v>
      </c>
      <c r="AR205" s="899" t="s">
        <v>1212</v>
      </c>
      <c r="AS205" s="899" t="s">
        <v>1248</v>
      </c>
      <c r="AT205" s="899" t="s">
        <v>105</v>
      </c>
      <c r="AU205" s="899" t="s">
        <v>7366</v>
      </c>
      <c r="AV205" s="899" t="s">
        <v>1218</v>
      </c>
      <c r="AW205" s="899">
        <v>240</v>
      </c>
      <c r="AX205" s="899">
        <v>20</v>
      </c>
      <c r="AY205" s="899" t="s">
        <v>7367</v>
      </c>
      <c r="AZ205" s="899" t="s">
        <v>1218</v>
      </c>
      <c r="BA205" s="899">
        <v>225</v>
      </c>
      <c r="BB205" s="899">
        <v>20</v>
      </c>
      <c r="BC205" s="899" t="s">
        <v>88</v>
      </c>
      <c r="BD205" s="899" t="s">
        <v>57</v>
      </c>
      <c r="BE205" s="899" t="s">
        <v>57</v>
      </c>
      <c r="BF205" s="899" t="s">
        <v>57</v>
      </c>
      <c r="BG205" s="899" t="s">
        <v>57</v>
      </c>
      <c r="BH205" s="899" t="s">
        <v>57</v>
      </c>
      <c r="BI205" s="899" t="s">
        <v>57</v>
      </c>
      <c r="BJ205" s="899" t="s">
        <v>164</v>
      </c>
      <c r="BK205" s="899" t="s">
        <v>331</v>
      </c>
      <c r="BL205" s="899"/>
      <c r="BM205" s="899"/>
      <c r="BN205" s="899">
        <v>20</v>
      </c>
      <c r="BO205" s="1472"/>
      <c r="BP205" s="1472"/>
      <c r="BQ205" s="1472"/>
      <c r="BR205" s="1472"/>
      <c r="BS205" s="1472"/>
      <c r="BT205" s="1472"/>
      <c r="BU205" s="1472"/>
      <c r="BV205" s="1472"/>
      <c r="BW205" s="1472"/>
      <c r="BX205" s="1472"/>
      <c r="BY205" s="900" t="s">
        <v>2581</v>
      </c>
      <c r="BZ205" s="1472"/>
      <c r="CA205" s="26" t="str">
        <f>A205&amp;"&amp;"&amp;G205</f>
        <v>13&amp;</v>
      </c>
      <c r="CB205" s="29" t="str">
        <f>IFERROR(MID(J205,FIND("R",J205)+1,2),"")</f>
        <v/>
      </c>
      <c r="CC205" s="29" t="s">
        <v>11034</v>
      </c>
      <c r="CE205" s="24" t="str">
        <f>IFERROR(VLOOKUP(CA205,시험요청!EV:EZ,5,FALSE),"")</f>
        <v/>
      </c>
    </row>
    <row r="206" spans="1:83" ht="30" customHeight="1">
      <c r="A206" s="372">
        <v>13</v>
      </c>
      <c r="B206" s="881">
        <v>13</v>
      </c>
      <c r="C206" s="881" t="s">
        <v>43</v>
      </c>
      <c r="D206" s="881" t="s">
        <v>7376</v>
      </c>
      <c r="E206" s="885" t="s">
        <v>6879</v>
      </c>
      <c r="F206" s="884" t="s">
        <v>31</v>
      </c>
      <c r="G206" s="881">
        <v>2024102579</v>
      </c>
      <c r="H206" s="885" t="s">
        <v>629</v>
      </c>
      <c r="I206" s="883">
        <v>1036627</v>
      </c>
      <c r="J206" s="883" t="s">
        <v>7100</v>
      </c>
      <c r="K206" s="883" t="s">
        <v>7053</v>
      </c>
      <c r="L206" s="883">
        <v>4</v>
      </c>
      <c r="M206" s="883" t="s">
        <v>32</v>
      </c>
      <c r="N206" s="883" t="s">
        <v>33</v>
      </c>
      <c r="O206" s="890" t="s">
        <v>7054</v>
      </c>
      <c r="P206" s="883" t="s">
        <v>48</v>
      </c>
      <c r="Q206" s="883">
        <v>0</v>
      </c>
      <c r="R206" s="883">
        <v>10</v>
      </c>
      <c r="S206" s="402" t="s">
        <v>7275</v>
      </c>
      <c r="T206" s="891" t="s">
        <v>922</v>
      </c>
      <c r="U206" s="881" t="s">
        <v>49</v>
      </c>
      <c r="V206" s="881" t="s">
        <v>7377</v>
      </c>
      <c r="W206" s="881" t="s">
        <v>50</v>
      </c>
      <c r="X206" s="881" t="s">
        <v>57</v>
      </c>
      <c r="Y206" s="881" t="s">
        <v>63</v>
      </c>
      <c r="Z206" s="883" t="s">
        <v>7101</v>
      </c>
      <c r="AA206" s="884" t="s">
        <v>42</v>
      </c>
      <c r="AB206" s="881">
        <v>218</v>
      </c>
      <c r="AC206" s="881" t="s">
        <v>924</v>
      </c>
      <c r="AD206" s="881" t="s">
        <v>57</v>
      </c>
      <c r="AE206" s="892" t="s">
        <v>7059</v>
      </c>
      <c r="AF206" s="883" t="s">
        <v>657</v>
      </c>
      <c r="AG206" s="883">
        <v>125</v>
      </c>
      <c r="AH206" s="883">
        <v>0</v>
      </c>
      <c r="AI206" s="883">
        <v>1705</v>
      </c>
      <c r="AJ206" s="339" t="s">
        <v>7102</v>
      </c>
      <c r="AK206" s="883" t="s">
        <v>794</v>
      </c>
      <c r="AL206" s="883" t="s">
        <v>57</v>
      </c>
      <c r="AM206" s="883" t="s">
        <v>7103</v>
      </c>
      <c r="AN206" s="883" t="s">
        <v>665</v>
      </c>
      <c r="AO206" s="883">
        <v>520</v>
      </c>
      <c r="AP206" s="883">
        <v>77</v>
      </c>
      <c r="AQ206" s="883" t="s">
        <v>7104</v>
      </c>
      <c r="AR206" s="883" t="s">
        <v>665</v>
      </c>
      <c r="AS206" s="883" t="s">
        <v>1089</v>
      </c>
      <c r="AT206" s="883" t="s">
        <v>666</v>
      </c>
      <c r="AU206" s="883" t="s">
        <v>5251</v>
      </c>
      <c r="AV206" s="883" t="s">
        <v>621</v>
      </c>
      <c r="AW206" s="883">
        <v>185</v>
      </c>
      <c r="AX206" s="883">
        <v>27</v>
      </c>
      <c r="AY206" s="883" t="s">
        <v>7105</v>
      </c>
      <c r="AZ206" s="883" t="s">
        <v>621</v>
      </c>
      <c r="BA206" s="883">
        <v>175</v>
      </c>
      <c r="BB206" s="883">
        <v>27</v>
      </c>
      <c r="BC206" s="883" t="s">
        <v>682</v>
      </c>
      <c r="BD206" s="883" t="s">
        <v>57</v>
      </c>
      <c r="BE206" s="883" t="s">
        <v>57</v>
      </c>
      <c r="BF206" s="883" t="s">
        <v>57</v>
      </c>
      <c r="BG206" s="883" t="s">
        <v>57</v>
      </c>
      <c r="BH206" s="883" t="s">
        <v>57</v>
      </c>
      <c r="BI206" s="883" t="s">
        <v>57</v>
      </c>
      <c r="BJ206" s="883" t="s">
        <v>164</v>
      </c>
      <c r="BK206" s="883" t="s">
        <v>57</v>
      </c>
      <c r="BL206" s="883"/>
      <c r="BM206" s="883"/>
      <c r="BN206" s="883">
        <v>15</v>
      </c>
      <c r="BO206" s="883" t="s">
        <v>7378</v>
      </c>
      <c r="BP206" s="883" t="s">
        <v>7106</v>
      </c>
      <c r="BQ206" s="881" t="s">
        <v>7107</v>
      </c>
      <c r="BR206" s="881" t="s">
        <v>81</v>
      </c>
      <c r="BS206" s="881"/>
      <c r="BT206" s="883" t="s">
        <v>7063</v>
      </c>
      <c r="BU206" s="883" t="s">
        <v>7064</v>
      </c>
      <c r="BV206" s="883" t="s">
        <v>7065</v>
      </c>
      <c r="BW206" s="883">
        <v>1208</v>
      </c>
      <c r="BX206" s="881"/>
      <c r="BY206" s="881" t="s">
        <v>107</v>
      </c>
      <c r="BZ206" s="885" t="s">
        <v>950</v>
      </c>
      <c r="CA206" s="26" t="str">
        <f t="shared" si="34"/>
        <v>13&amp;2024102579</v>
      </c>
      <c r="CB206" s="29" t="str">
        <f t="shared" si="35"/>
        <v>15</v>
      </c>
      <c r="CC206" s="29" t="s">
        <v>11034</v>
      </c>
      <c r="CE206" s="24">
        <f>IFERROR(VLOOKUP(CA206,시험요청!EV:EZ,5,FALSE),"")</f>
        <v>0</v>
      </c>
    </row>
    <row r="207" spans="1:83" ht="30" customHeight="1">
      <c r="A207" s="372">
        <v>13</v>
      </c>
      <c r="B207" s="881">
        <v>13</v>
      </c>
      <c r="C207" s="881" t="s">
        <v>43</v>
      </c>
      <c r="D207" s="881" t="s">
        <v>7376</v>
      </c>
      <c r="E207" s="885" t="s">
        <v>52</v>
      </c>
      <c r="F207" s="884" t="s">
        <v>31</v>
      </c>
      <c r="G207" s="881">
        <v>2024102629</v>
      </c>
      <c r="H207" s="885" t="s">
        <v>629</v>
      </c>
      <c r="I207" s="883">
        <v>1036640</v>
      </c>
      <c r="J207" s="883" t="s">
        <v>7052</v>
      </c>
      <c r="K207" s="883" t="s">
        <v>7053</v>
      </c>
      <c r="L207" s="883">
        <v>4</v>
      </c>
      <c r="M207" s="883" t="s">
        <v>32</v>
      </c>
      <c r="N207" s="883" t="s">
        <v>33</v>
      </c>
      <c r="O207" s="890" t="s">
        <v>7054</v>
      </c>
      <c r="P207" s="883" t="s">
        <v>48</v>
      </c>
      <c r="Q207" s="883">
        <v>0</v>
      </c>
      <c r="R207" s="883">
        <v>10</v>
      </c>
      <c r="S207" s="402" t="s">
        <v>7275</v>
      </c>
      <c r="T207" s="891" t="s">
        <v>922</v>
      </c>
      <c r="U207" s="881" t="s">
        <v>49</v>
      </c>
      <c r="V207" s="881" t="s">
        <v>7377</v>
      </c>
      <c r="W207" s="881" t="s">
        <v>50</v>
      </c>
      <c r="X207" s="881" t="s">
        <v>57</v>
      </c>
      <c r="Y207" s="881" t="s">
        <v>63</v>
      </c>
      <c r="Z207" s="883" t="s">
        <v>7058</v>
      </c>
      <c r="AA207" s="884" t="s">
        <v>42</v>
      </c>
      <c r="AB207" s="881">
        <v>234</v>
      </c>
      <c r="AC207" s="886" t="s">
        <v>924</v>
      </c>
      <c r="AD207" s="886" t="s">
        <v>57</v>
      </c>
      <c r="AE207" s="887" t="s">
        <v>7059</v>
      </c>
      <c r="AF207" s="889" t="s">
        <v>657</v>
      </c>
      <c r="AG207" s="883">
        <v>125</v>
      </c>
      <c r="AH207" s="883">
        <v>0</v>
      </c>
      <c r="AI207" s="883">
        <v>1705</v>
      </c>
      <c r="AJ207" s="339" t="s">
        <v>7060</v>
      </c>
      <c r="AK207" s="883" t="s">
        <v>841</v>
      </c>
      <c r="AL207" s="883" t="s">
        <v>57</v>
      </c>
      <c r="AM207" s="883" t="s">
        <v>7061</v>
      </c>
      <c r="AN207" s="883" t="s">
        <v>665</v>
      </c>
      <c r="AO207" s="883">
        <v>535</v>
      </c>
      <c r="AP207" s="883">
        <v>77</v>
      </c>
      <c r="AQ207" s="883" t="s">
        <v>7062</v>
      </c>
      <c r="AR207" s="883" t="s">
        <v>665</v>
      </c>
      <c r="AS207" s="883" t="s">
        <v>3201</v>
      </c>
      <c r="AT207" s="883" t="s">
        <v>666</v>
      </c>
      <c r="AU207" s="883" t="s">
        <v>1484</v>
      </c>
      <c r="AV207" s="883" t="s">
        <v>621</v>
      </c>
      <c r="AW207" s="883">
        <v>195</v>
      </c>
      <c r="AX207" s="883">
        <v>27</v>
      </c>
      <c r="AY207" s="883" t="s">
        <v>6338</v>
      </c>
      <c r="AZ207" s="883" t="s">
        <v>621</v>
      </c>
      <c r="BA207" s="883">
        <v>180</v>
      </c>
      <c r="BB207" s="883">
        <v>27</v>
      </c>
      <c r="BC207" s="883" t="s">
        <v>682</v>
      </c>
      <c r="BD207" s="883" t="s">
        <v>57</v>
      </c>
      <c r="BE207" s="883" t="s">
        <v>57</v>
      </c>
      <c r="BF207" s="883" t="s">
        <v>57</v>
      </c>
      <c r="BG207" s="883" t="s">
        <v>57</v>
      </c>
      <c r="BH207" s="883" t="s">
        <v>57</v>
      </c>
      <c r="BI207" s="883" t="s">
        <v>57</v>
      </c>
      <c r="BJ207" s="883" t="s">
        <v>164</v>
      </c>
      <c r="BK207" s="883" t="s">
        <v>57</v>
      </c>
      <c r="BL207" s="883"/>
      <c r="BM207" s="883"/>
      <c r="BN207" s="883">
        <v>15</v>
      </c>
      <c r="BO207" s="883" t="s">
        <v>7379</v>
      </c>
      <c r="BP207" s="883" t="s">
        <v>5323</v>
      </c>
      <c r="BQ207" s="881" t="s">
        <v>7066</v>
      </c>
      <c r="BR207" s="881" t="s">
        <v>81</v>
      </c>
      <c r="BS207" s="881"/>
      <c r="BT207" s="883" t="s">
        <v>7063</v>
      </c>
      <c r="BU207" s="883" t="s">
        <v>7064</v>
      </c>
      <c r="BV207" s="883" t="s">
        <v>7065</v>
      </c>
      <c r="BW207" s="883">
        <v>1208</v>
      </c>
      <c r="BX207" s="881"/>
      <c r="BY207" s="881" t="s">
        <v>107</v>
      </c>
      <c r="BZ207" s="885" t="s">
        <v>950</v>
      </c>
      <c r="CA207" s="26" t="str">
        <f t="shared" si="34"/>
        <v>13&amp;2024102629</v>
      </c>
      <c r="CB207" s="29" t="str">
        <f t="shared" si="35"/>
        <v>15</v>
      </c>
      <c r="CC207" s="29" t="s">
        <v>11034</v>
      </c>
      <c r="CE207" s="24">
        <f>IFERROR(VLOOKUP(CA207,시험요청!EV:EZ,5,FALSE),"")</f>
        <v>0</v>
      </c>
    </row>
    <row r="208" spans="1:83" ht="30" customHeight="1">
      <c r="A208" s="372">
        <v>13</v>
      </c>
      <c r="B208" s="881">
        <v>13</v>
      </c>
      <c r="C208" s="881" t="s">
        <v>43</v>
      </c>
      <c r="D208" s="881" t="s">
        <v>917</v>
      </c>
      <c r="E208" s="881" t="s">
        <v>52</v>
      </c>
      <c r="F208" s="884" t="s">
        <v>31</v>
      </c>
      <c r="G208" s="881">
        <v>2026032788</v>
      </c>
      <c r="H208" s="885" t="s">
        <v>7384</v>
      </c>
      <c r="I208" s="883">
        <v>1037889</v>
      </c>
      <c r="J208" s="883" t="s">
        <v>7078</v>
      </c>
      <c r="K208" s="883" t="s">
        <v>7079</v>
      </c>
      <c r="L208" s="883">
        <v>4</v>
      </c>
      <c r="M208" s="883" t="s">
        <v>32</v>
      </c>
      <c r="N208" s="883" t="s">
        <v>33</v>
      </c>
      <c r="O208" s="890" t="s">
        <v>7080</v>
      </c>
      <c r="P208" s="884" t="s">
        <v>93</v>
      </c>
      <c r="Q208" s="883">
        <v>1</v>
      </c>
      <c r="R208" s="883">
        <v>20</v>
      </c>
      <c r="S208" s="345" t="s">
        <v>7277</v>
      </c>
      <c r="T208" s="891" t="s">
        <v>922</v>
      </c>
      <c r="U208" s="881" t="s">
        <v>1018</v>
      </c>
      <c r="V208" s="881" t="s">
        <v>7381</v>
      </c>
      <c r="W208" s="881" t="s">
        <v>57</v>
      </c>
      <c r="X208" s="881" t="s">
        <v>57</v>
      </c>
      <c r="Y208" s="881" t="s">
        <v>63</v>
      </c>
      <c r="Z208" s="892" t="s">
        <v>7083</v>
      </c>
      <c r="AA208" s="884" t="s">
        <v>42</v>
      </c>
      <c r="AB208" s="881">
        <v>204</v>
      </c>
      <c r="AC208" s="881" t="s">
        <v>924</v>
      </c>
      <c r="AD208" s="881" t="s">
        <v>57</v>
      </c>
      <c r="AE208" s="892" t="s">
        <v>7084</v>
      </c>
      <c r="AF208" s="884" t="s">
        <v>42</v>
      </c>
      <c r="AG208" s="883">
        <v>155</v>
      </c>
      <c r="AH208" s="883">
        <v>0</v>
      </c>
      <c r="AI208" s="883">
        <v>1770</v>
      </c>
      <c r="AJ208" s="339" t="s">
        <v>7085</v>
      </c>
      <c r="AK208" s="883" t="s">
        <v>104</v>
      </c>
      <c r="AL208" s="883" t="s">
        <v>111</v>
      </c>
      <c r="AM208" s="883" t="s">
        <v>7086</v>
      </c>
      <c r="AN208" s="883" t="s">
        <v>665</v>
      </c>
      <c r="AO208" s="883">
        <v>600</v>
      </c>
      <c r="AP208" s="883">
        <v>77</v>
      </c>
      <c r="AQ208" s="883" t="s">
        <v>7087</v>
      </c>
      <c r="AR208" s="883" t="s">
        <v>665</v>
      </c>
      <c r="AS208" s="883" t="s">
        <v>794</v>
      </c>
      <c r="AT208" s="883" t="s">
        <v>666</v>
      </c>
      <c r="AU208" s="883" t="s">
        <v>675</v>
      </c>
      <c r="AV208" s="883" t="s">
        <v>621</v>
      </c>
      <c r="AW208" s="883">
        <v>165</v>
      </c>
      <c r="AX208" s="883">
        <v>30</v>
      </c>
      <c r="AY208" s="883" t="s">
        <v>7090</v>
      </c>
      <c r="AZ208" s="883" t="s">
        <v>621</v>
      </c>
      <c r="BA208" s="883">
        <v>150</v>
      </c>
      <c r="BB208" s="883">
        <v>30</v>
      </c>
      <c r="BC208" s="883" t="s">
        <v>57</v>
      </c>
      <c r="BD208" s="883" t="s">
        <v>57</v>
      </c>
      <c r="BE208" s="340" t="s">
        <v>7449</v>
      </c>
      <c r="BF208" s="883" t="s">
        <v>331</v>
      </c>
      <c r="BG208" s="883" t="s">
        <v>121</v>
      </c>
      <c r="BH208" s="883" t="s">
        <v>57</v>
      </c>
      <c r="BI208" s="883" t="s">
        <v>57</v>
      </c>
      <c r="BJ208" s="883" t="s">
        <v>164</v>
      </c>
      <c r="BK208" s="883" t="s">
        <v>57</v>
      </c>
      <c r="BL208" s="340" t="s">
        <v>7448</v>
      </c>
      <c r="BM208" s="883"/>
      <c r="BN208" s="883">
        <v>15</v>
      </c>
      <c r="BO208" s="894" t="s">
        <v>7385</v>
      </c>
      <c r="BP208" s="883" t="s">
        <v>927</v>
      </c>
      <c r="BQ208" s="881" t="s">
        <v>57</v>
      </c>
      <c r="BR208" s="881" t="s">
        <v>81</v>
      </c>
      <c r="BS208" s="881"/>
      <c r="BT208" s="884" t="s">
        <v>7447</v>
      </c>
      <c r="BU208" s="883" t="s">
        <v>677</v>
      </c>
      <c r="BV208" s="883" t="s">
        <v>6916</v>
      </c>
      <c r="BW208" s="883">
        <v>1208</v>
      </c>
      <c r="BX208" s="884"/>
      <c r="BY208" s="881"/>
      <c r="BZ208" s="885" t="s">
        <v>4090</v>
      </c>
      <c r="CA208" s="26" t="str">
        <f t="shared" si="34"/>
        <v>13&amp;2026032788</v>
      </c>
      <c r="CB208" s="29" t="str">
        <f t="shared" si="35"/>
        <v>15</v>
      </c>
      <c r="CC208" s="29" t="s">
        <v>7444</v>
      </c>
      <c r="CE208" s="24">
        <f>IFERROR(VLOOKUP(CA208,시험요청!EV:EZ,5,FALSE),"")</f>
        <v>0</v>
      </c>
    </row>
    <row r="209" spans="1:83" ht="30" customHeight="1">
      <c r="A209" s="372">
        <v>13</v>
      </c>
      <c r="B209" s="881">
        <v>13</v>
      </c>
      <c r="C209" s="881" t="s">
        <v>43</v>
      </c>
      <c r="D209" s="881" t="s">
        <v>917</v>
      </c>
      <c r="E209" s="881" t="s">
        <v>52</v>
      </c>
      <c r="F209" s="884" t="s">
        <v>31</v>
      </c>
      <c r="G209" s="881">
        <v>2026032789</v>
      </c>
      <c r="H209" s="885" t="s">
        <v>7384</v>
      </c>
      <c r="I209" s="883">
        <v>1037890</v>
      </c>
      <c r="J209" s="883" t="s">
        <v>7078</v>
      </c>
      <c r="K209" s="883" t="s">
        <v>7079</v>
      </c>
      <c r="L209" s="883">
        <v>4</v>
      </c>
      <c r="M209" s="883" t="s">
        <v>32</v>
      </c>
      <c r="N209" s="883" t="s">
        <v>33</v>
      </c>
      <c r="O209" s="890" t="s">
        <v>7080</v>
      </c>
      <c r="P209" s="884" t="s">
        <v>94</v>
      </c>
      <c r="Q209" s="883">
        <v>1</v>
      </c>
      <c r="R209" s="883">
        <v>20</v>
      </c>
      <c r="S209" s="345" t="s">
        <v>7277</v>
      </c>
      <c r="T209" s="891" t="s">
        <v>922</v>
      </c>
      <c r="U209" s="881" t="s">
        <v>1018</v>
      </c>
      <c r="V209" s="886" t="s">
        <v>7381</v>
      </c>
      <c r="W209" s="886" t="s">
        <v>57</v>
      </c>
      <c r="X209" s="886" t="s">
        <v>57</v>
      </c>
      <c r="Y209" s="886" t="s">
        <v>63</v>
      </c>
      <c r="Z209" s="887" t="s">
        <v>7083</v>
      </c>
      <c r="AA209" s="888" t="s">
        <v>7407</v>
      </c>
      <c r="AB209" s="881">
        <v>204</v>
      </c>
      <c r="AC209" s="886" t="s">
        <v>924</v>
      </c>
      <c r="AD209" s="886" t="s">
        <v>57</v>
      </c>
      <c r="AE209" s="887" t="s">
        <v>7084</v>
      </c>
      <c r="AF209" s="888" t="s">
        <v>7407</v>
      </c>
      <c r="AG209" s="883">
        <v>155</v>
      </c>
      <c r="AH209" s="883">
        <v>0</v>
      </c>
      <c r="AI209" s="883">
        <v>1770</v>
      </c>
      <c r="AJ209" s="339" t="s">
        <v>7085</v>
      </c>
      <c r="AK209" s="883" t="s">
        <v>104</v>
      </c>
      <c r="AL209" s="883" t="s">
        <v>111</v>
      </c>
      <c r="AM209" s="883" t="s">
        <v>7086</v>
      </c>
      <c r="AN209" s="883" t="s">
        <v>665</v>
      </c>
      <c r="AO209" s="883">
        <v>600</v>
      </c>
      <c r="AP209" s="883">
        <v>77</v>
      </c>
      <c r="AQ209" s="883" t="s">
        <v>7087</v>
      </c>
      <c r="AR209" s="883" t="s">
        <v>665</v>
      </c>
      <c r="AS209" s="883" t="s">
        <v>794</v>
      </c>
      <c r="AT209" s="883" t="s">
        <v>666</v>
      </c>
      <c r="AU209" s="883" t="s">
        <v>675</v>
      </c>
      <c r="AV209" s="883" t="s">
        <v>621</v>
      </c>
      <c r="AW209" s="883">
        <v>165</v>
      </c>
      <c r="AX209" s="883">
        <v>30</v>
      </c>
      <c r="AY209" s="883" t="s">
        <v>7090</v>
      </c>
      <c r="AZ209" s="883" t="s">
        <v>621</v>
      </c>
      <c r="BA209" s="883">
        <v>150</v>
      </c>
      <c r="BB209" s="883">
        <v>30</v>
      </c>
      <c r="BC209" s="883" t="s">
        <v>57</v>
      </c>
      <c r="BD209" s="883" t="s">
        <v>57</v>
      </c>
      <c r="BE209" s="340" t="s">
        <v>7449</v>
      </c>
      <c r="BF209" s="883" t="s">
        <v>331</v>
      </c>
      <c r="BG209" s="883" t="s">
        <v>121</v>
      </c>
      <c r="BH209" s="883" t="s">
        <v>57</v>
      </c>
      <c r="BI209" s="883" t="s">
        <v>57</v>
      </c>
      <c r="BJ209" s="883" t="s">
        <v>164</v>
      </c>
      <c r="BK209" s="883" t="s">
        <v>57</v>
      </c>
      <c r="BL209" s="340" t="s">
        <v>7448</v>
      </c>
      <c r="BM209" s="883"/>
      <c r="BN209" s="883">
        <v>15</v>
      </c>
      <c r="BO209" s="894" t="s">
        <v>7386</v>
      </c>
      <c r="BP209" s="883" t="s">
        <v>927</v>
      </c>
      <c r="BQ209" s="881" t="s">
        <v>57</v>
      </c>
      <c r="BR209" s="881" t="s">
        <v>81</v>
      </c>
      <c r="BS209" s="881"/>
      <c r="BT209" s="923" t="s">
        <v>7447</v>
      </c>
      <c r="BU209" s="883" t="s">
        <v>677</v>
      </c>
      <c r="BV209" s="883" t="s">
        <v>6916</v>
      </c>
      <c r="BW209" s="883">
        <v>1208</v>
      </c>
      <c r="BX209" s="884"/>
      <c r="BY209" s="881"/>
      <c r="BZ209" s="885" t="s">
        <v>4090</v>
      </c>
      <c r="CA209" s="26" t="str">
        <f t="shared" si="34"/>
        <v>13&amp;2026032789</v>
      </c>
      <c r="CB209" s="29" t="str">
        <f t="shared" si="35"/>
        <v>15</v>
      </c>
      <c r="CC209" s="29" t="s">
        <v>7444</v>
      </c>
      <c r="CE209" s="24">
        <f>IFERROR(VLOOKUP(CA209,시험요청!EV:EZ,5,FALSE),"")</f>
        <v>0</v>
      </c>
    </row>
    <row r="210" spans="1:83" ht="30" customHeight="1">
      <c r="A210" s="372">
        <v>13</v>
      </c>
      <c r="B210" s="957">
        <v>12</v>
      </c>
      <c r="C210" s="957" t="s">
        <v>43</v>
      </c>
      <c r="D210" s="957" t="s">
        <v>1714</v>
      </c>
      <c r="E210" s="957" t="s">
        <v>6879</v>
      </c>
      <c r="F210" s="959" t="s">
        <v>31</v>
      </c>
      <c r="G210" s="957">
        <v>2026030689</v>
      </c>
      <c r="H210" s="960" t="s">
        <v>680</v>
      </c>
      <c r="I210" s="958" t="s">
        <v>6900</v>
      </c>
      <c r="J210" s="958" t="s">
        <v>3617</v>
      </c>
      <c r="K210" s="958" t="s">
        <v>1553</v>
      </c>
      <c r="L210" s="958">
        <v>4</v>
      </c>
      <c r="M210" s="958" t="s">
        <v>32</v>
      </c>
      <c r="N210" s="958" t="s">
        <v>33</v>
      </c>
      <c r="O210" s="961" t="s">
        <v>1554</v>
      </c>
      <c r="P210" s="958" t="s">
        <v>48</v>
      </c>
      <c r="Q210" s="958">
        <v>0</v>
      </c>
      <c r="R210" s="958">
        <v>12</v>
      </c>
      <c r="S210" s="922" t="s">
        <v>7279</v>
      </c>
      <c r="T210" s="962" t="s">
        <v>1716</v>
      </c>
      <c r="U210" s="957" t="s">
        <v>49</v>
      </c>
      <c r="V210" s="957" t="s">
        <v>1717</v>
      </c>
      <c r="W210" s="957" t="s">
        <v>50</v>
      </c>
      <c r="X210" s="957" t="s">
        <v>57</v>
      </c>
      <c r="Y210" s="957" t="s">
        <v>63</v>
      </c>
      <c r="Z210" s="958" t="s">
        <v>6522</v>
      </c>
      <c r="AA210" s="959" t="s">
        <v>42</v>
      </c>
      <c r="AB210" s="957" t="s">
        <v>6523</v>
      </c>
      <c r="AC210" s="957" t="s">
        <v>924</v>
      </c>
      <c r="AD210" s="957" t="s">
        <v>57</v>
      </c>
      <c r="AE210" s="958" t="s">
        <v>6524</v>
      </c>
      <c r="AF210" s="958" t="s">
        <v>6301</v>
      </c>
      <c r="AG210" s="958" t="s">
        <v>171</v>
      </c>
      <c r="AH210" s="958" t="s">
        <v>110</v>
      </c>
      <c r="AI210" s="958" t="s">
        <v>1819</v>
      </c>
      <c r="AJ210" s="958" t="s">
        <v>57</v>
      </c>
      <c r="AK210" s="958" t="s">
        <v>57</v>
      </c>
      <c r="AL210" s="958" t="s">
        <v>57</v>
      </c>
      <c r="AM210" s="958" t="s">
        <v>6525</v>
      </c>
      <c r="AN210" s="958" t="s">
        <v>665</v>
      </c>
      <c r="AO210" s="958" t="s">
        <v>1182</v>
      </c>
      <c r="AP210" s="958" t="s">
        <v>666</v>
      </c>
      <c r="AQ210" s="958" t="s">
        <v>6293</v>
      </c>
      <c r="AR210" s="958" t="s">
        <v>665</v>
      </c>
      <c r="AS210" s="958" t="s">
        <v>1210</v>
      </c>
      <c r="AT210" s="958" t="s">
        <v>666</v>
      </c>
      <c r="AU210" s="958" t="s">
        <v>2987</v>
      </c>
      <c r="AV210" s="958" t="s">
        <v>621</v>
      </c>
      <c r="AW210" s="958" t="s">
        <v>1560</v>
      </c>
      <c r="AX210" s="958" t="s">
        <v>1569</v>
      </c>
      <c r="AY210" s="958" t="s">
        <v>3626</v>
      </c>
      <c r="AZ210" s="958" t="s">
        <v>621</v>
      </c>
      <c r="BA210" s="958" t="s">
        <v>1590</v>
      </c>
      <c r="BB210" s="958" t="s">
        <v>1569</v>
      </c>
      <c r="BC210" s="958" t="s">
        <v>682</v>
      </c>
      <c r="BD210" s="958" t="s">
        <v>57</v>
      </c>
      <c r="BE210" s="958" t="s">
        <v>57</v>
      </c>
      <c r="BF210" s="958" t="s">
        <v>57</v>
      </c>
      <c r="BG210" s="958" t="s">
        <v>57</v>
      </c>
      <c r="BH210" s="958" t="s">
        <v>57</v>
      </c>
      <c r="BI210" s="958" t="s">
        <v>57</v>
      </c>
      <c r="BJ210" s="958" t="s">
        <v>164</v>
      </c>
      <c r="BK210" s="958" t="s">
        <v>331</v>
      </c>
      <c r="BL210" s="958" t="s">
        <v>1718</v>
      </c>
      <c r="BM210" s="958"/>
      <c r="BN210" s="958" t="s">
        <v>2049</v>
      </c>
      <c r="BO210" s="958" t="s">
        <v>6901</v>
      </c>
      <c r="BP210" s="958" t="s">
        <v>5219</v>
      </c>
      <c r="BQ210" s="957" t="s">
        <v>57</v>
      </c>
      <c r="BR210" s="957" t="s">
        <v>1721</v>
      </c>
      <c r="BS210" s="957"/>
      <c r="BT210" s="958" t="s">
        <v>6527</v>
      </c>
      <c r="BU210" s="958" t="s">
        <v>1574</v>
      </c>
      <c r="BV210" s="958" t="s">
        <v>1628</v>
      </c>
      <c r="BW210" s="958" t="s">
        <v>1576</v>
      </c>
      <c r="BX210" s="957" t="s">
        <v>6902</v>
      </c>
      <c r="BY210" s="957" t="s">
        <v>107</v>
      </c>
      <c r="BZ210" s="960" t="s">
        <v>6903</v>
      </c>
      <c r="CA210" s="26" t="str">
        <f t="shared" si="34"/>
        <v>13&amp;2026030689</v>
      </c>
      <c r="CB210" s="29" t="str">
        <f t="shared" si="35"/>
        <v>18</v>
      </c>
      <c r="CC210" s="29" t="s">
        <v>7854</v>
      </c>
      <c r="CE210" s="24" t="str">
        <f>IFERROR(VLOOKUP(CA210,시험요청!EV:EZ,5,FALSE),"")</f>
        <v/>
      </c>
    </row>
    <row r="211" spans="1:83" ht="30" customHeight="1">
      <c r="A211" s="372">
        <v>13</v>
      </c>
      <c r="B211" s="881">
        <v>13</v>
      </c>
      <c r="C211" s="881" t="s">
        <v>43</v>
      </c>
      <c r="D211" s="881" t="s">
        <v>1714</v>
      </c>
      <c r="E211" s="898" t="s">
        <v>1498</v>
      </c>
      <c r="F211" s="884" t="s">
        <v>31</v>
      </c>
      <c r="G211" s="881">
        <v>2026031852</v>
      </c>
      <c r="H211" s="885" t="s">
        <v>680</v>
      </c>
      <c r="I211" s="883">
        <v>1038585</v>
      </c>
      <c r="J211" s="883" t="s">
        <v>1584</v>
      </c>
      <c r="K211" s="883" t="s">
        <v>1553</v>
      </c>
      <c r="L211" s="883">
        <v>4</v>
      </c>
      <c r="M211" s="883" t="s">
        <v>32</v>
      </c>
      <c r="N211" s="883" t="s">
        <v>33</v>
      </c>
      <c r="O211" s="890" t="s">
        <v>1554</v>
      </c>
      <c r="P211" s="883" t="s">
        <v>48</v>
      </c>
      <c r="Q211" s="883">
        <v>2</v>
      </c>
      <c r="R211" s="883">
        <v>62</v>
      </c>
      <c r="S211" s="922" t="s">
        <v>7279</v>
      </c>
      <c r="T211" s="891" t="s">
        <v>1716</v>
      </c>
      <c r="U211" s="881" t="s">
        <v>1548</v>
      </c>
      <c r="V211" s="884" t="s">
        <v>7380</v>
      </c>
      <c r="W211" s="881" t="s">
        <v>50</v>
      </c>
      <c r="X211" s="881" t="s">
        <v>57</v>
      </c>
      <c r="Y211" s="881" t="s">
        <v>63</v>
      </c>
      <c r="Z211" s="883" t="s">
        <v>7155</v>
      </c>
      <c r="AA211" s="883" t="s">
        <v>657</v>
      </c>
      <c r="AB211" s="881">
        <v>354</v>
      </c>
      <c r="AC211" s="881" t="s">
        <v>924</v>
      </c>
      <c r="AD211" s="881" t="s">
        <v>57</v>
      </c>
      <c r="AE211" s="883" t="s">
        <v>7157</v>
      </c>
      <c r="AF211" s="884" t="s">
        <v>42</v>
      </c>
      <c r="AG211" s="883">
        <v>145</v>
      </c>
      <c r="AH211" s="883">
        <v>0</v>
      </c>
      <c r="AI211" s="883">
        <v>2079</v>
      </c>
      <c r="AJ211" s="883" t="s">
        <v>57</v>
      </c>
      <c r="AK211" s="883" t="s">
        <v>57</v>
      </c>
      <c r="AL211" s="883" t="s">
        <v>57</v>
      </c>
      <c r="AM211" s="883" t="s">
        <v>7158</v>
      </c>
      <c r="AN211" s="883" t="s">
        <v>665</v>
      </c>
      <c r="AO211" s="883">
        <v>690</v>
      </c>
      <c r="AP211" s="883">
        <v>77</v>
      </c>
      <c r="AQ211" s="883" t="s">
        <v>7159</v>
      </c>
      <c r="AR211" s="883" t="s">
        <v>665</v>
      </c>
      <c r="AS211" s="883" t="s">
        <v>713</v>
      </c>
      <c r="AT211" s="883" t="s">
        <v>666</v>
      </c>
      <c r="AU211" s="883" t="s">
        <v>7160</v>
      </c>
      <c r="AV211" s="883" t="s">
        <v>621</v>
      </c>
      <c r="AW211" s="883">
        <v>310</v>
      </c>
      <c r="AX211" s="883">
        <v>33</v>
      </c>
      <c r="AY211" s="883" t="s">
        <v>7161</v>
      </c>
      <c r="AZ211" s="883" t="s">
        <v>621</v>
      </c>
      <c r="BA211" s="883">
        <v>295</v>
      </c>
      <c r="BB211" s="883">
        <v>33</v>
      </c>
      <c r="BC211" s="883" t="s">
        <v>682</v>
      </c>
      <c r="BD211" s="883" t="s">
        <v>57</v>
      </c>
      <c r="BE211" s="883" t="s">
        <v>57</v>
      </c>
      <c r="BF211" s="883" t="s">
        <v>57</v>
      </c>
      <c r="BG211" s="883" t="s">
        <v>57</v>
      </c>
      <c r="BH211" s="883" t="s">
        <v>57</v>
      </c>
      <c r="BI211" s="883" t="s">
        <v>57</v>
      </c>
      <c r="BJ211" s="883" t="s">
        <v>164</v>
      </c>
      <c r="BK211" s="883" t="s">
        <v>331</v>
      </c>
      <c r="BL211" s="883" t="s">
        <v>1718</v>
      </c>
      <c r="BM211" s="883"/>
      <c r="BN211" s="883">
        <v>18</v>
      </c>
      <c r="BO211" s="883" t="s">
        <v>1722</v>
      </c>
      <c r="BP211" s="883" t="s">
        <v>5219</v>
      </c>
      <c r="BQ211" s="881" t="s">
        <v>57</v>
      </c>
      <c r="BR211" s="881" t="s">
        <v>1721</v>
      </c>
      <c r="BS211" s="881"/>
      <c r="BT211" s="883" t="s">
        <v>6556</v>
      </c>
      <c r="BU211" s="883" t="s">
        <v>1574</v>
      </c>
      <c r="BV211" s="883" t="s">
        <v>6557</v>
      </c>
      <c r="BW211" s="883">
        <v>1466</v>
      </c>
      <c r="BX211" s="885" t="s">
        <v>7707</v>
      </c>
      <c r="BY211" s="881" t="s">
        <v>107</v>
      </c>
      <c r="BZ211" s="885" t="s">
        <v>950</v>
      </c>
      <c r="CA211" s="26" t="str">
        <f>A211&amp;"&amp;"&amp;G211</f>
        <v>13&amp;2026031852</v>
      </c>
      <c r="CB211" s="29" t="str">
        <f>IFERROR(MID(J211,FIND("R",J211)+1,2),"")</f>
        <v>18</v>
      </c>
      <c r="CC211" s="29" t="s">
        <v>7855</v>
      </c>
      <c r="CE211" s="24">
        <f>IFERROR(VLOOKUP(CA211,시험요청!EV:EZ,5,FALSE),"")</f>
        <v>0</v>
      </c>
    </row>
    <row r="212" spans="1:83" ht="30" customHeight="1">
      <c r="A212" s="372">
        <v>13</v>
      </c>
      <c r="B212" s="881">
        <v>13</v>
      </c>
      <c r="C212" s="881" t="s">
        <v>43</v>
      </c>
      <c r="D212" s="881" t="s">
        <v>6372</v>
      </c>
      <c r="E212" s="881" t="s">
        <v>6879</v>
      </c>
      <c r="F212" s="884" t="s">
        <v>31</v>
      </c>
      <c r="G212" s="881">
        <v>2026031344</v>
      </c>
      <c r="H212" s="885" t="s">
        <v>57</v>
      </c>
      <c r="I212" s="883">
        <v>1037891</v>
      </c>
      <c r="J212" s="883" t="s">
        <v>7127</v>
      </c>
      <c r="K212" s="883" t="s">
        <v>7079</v>
      </c>
      <c r="L212" s="883">
        <v>4</v>
      </c>
      <c r="M212" s="883" t="s">
        <v>32</v>
      </c>
      <c r="N212" s="883" t="s">
        <v>33</v>
      </c>
      <c r="O212" s="890" t="s">
        <v>7080</v>
      </c>
      <c r="P212" s="884" t="s">
        <v>93</v>
      </c>
      <c r="Q212" s="883">
        <v>0</v>
      </c>
      <c r="R212" s="883">
        <v>10</v>
      </c>
      <c r="S212" s="371" t="s">
        <v>7283</v>
      </c>
      <c r="T212" s="891" t="s">
        <v>922</v>
      </c>
      <c r="U212" s="881" t="s">
        <v>49</v>
      </c>
      <c r="V212" s="881" t="s">
        <v>7381</v>
      </c>
      <c r="W212" s="881" t="s">
        <v>57</v>
      </c>
      <c r="X212" s="881" t="s">
        <v>57</v>
      </c>
      <c r="Y212" s="881" t="s">
        <v>63</v>
      </c>
      <c r="Z212" s="892" t="s">
        <v>7130</v>
      </c>
      <c r="AA212" s="884" t="s">
        <v>42</v>
      </c>
      <c r="AB212" s="881">
        <v>200</v>
      </c>
      <c r="AC212" s="881" t="s">
        <v>924</v>
      </c>
      <c r="AD212" s="881" t="s">
        <v>57</v>
      </c>
      <c r="AE212" s="892" t="s">
        <v>7132</v>
      </c>
      <c r="AF212" s="883" t="s">
        <v>657</v>
      </c>
      <c r="AG212" s="883">
        <v>155</v>
      </c>
      <c r="AH212" s="883">
        <v>0</v>
      </c>
      <c r="AI212" s="883">
        <v>1742</v>
      </c>
      <c r="AJ212" s="339" t="s">
        <v>7133</v>
      </c>
      <c r="AK212" s="883" t="s">
        <v>3201</v>
      </c>
      <c r="AL212" s="883" t="s">
        <v>795</v>
      </c>
      <c r="AM212" s="883" t="s">
        <v>6306</v>
      </c>
      <c r="AN212" s="883" t="s">
        <v>665</v>
      </c>
      <c r="AO212" s="883">
        <v>550</v>
      </c>
      <c r="AP212" s="883">
        <v>77</v>
      </c>
      <c r="AQ212" s="883" t="s">
        <v>5453</v>
      </c>
      <c r="AR212" s="883" t="s">
        <v>665</v>
      </c>
      <c r="AS212" s="883" t="s">
        <v>112</v>
      </c>
      <c r="AT212" s="883" t="s">
        <v>666</v>
      </c>
      <c r="AU212" s="883" t="s">
        <v>7134</v>
      </c>
      <c r="AV212" s="883" t="s">
        <v>621</v>
      </c>
      <c r="AW212" s="883">
        <v>145</v>
      </c>
      <c r="AX212" s="883">
        <v>30</v>
      </c>
      <c r="AY212" s="883" t="s">
        <v>7135</v>
      </c>
      <c r="AZ212" s="883" t="s">
        <v>621</v>
      </c>
      <c r="BA212" s="883">
        <v>130</v>
      </c>
      <c r="BB212" s="883">
        <v>30</v>
      </c>
      <c r="BC212" s="883" t="s">
        <v>57</v>
      </c>
      <c r="BD212" s="883" t="s">
        <v>57</v>
      </c>
      <c r="BE212" s="883" t="s">
        <v>57</v>
      </c>
      <c r="BF212" s="883" t="s">
        <v>57</v>
      </c>
      <c r="BG212" s="883" t="s">
        <v>57</v>
      </c>
      <c r="BH212" s="883" t="s">
        <v>57</v>
      </c>
      <c r="BI212" s="883" t="s">
        <v>57</v>
      </c>
      <c r="BJ212" s="883" t="s">
        <v>164</v>
      </c>
      <c r="BK212" s="883" t="s">
        <v>57</v>
      </c>
      <c r="BL212" s="883"/>
      <c r="BM212" s="883"/>
      <c r="BN212" s="883">
        <v>15</v>
      </c>
      <c r="BO212" s="884" t="s">
        <v>7382</v>
      </c>
      <c r="BP212" s="883" t="s">
        <v>3566</v>
      </c>
      <c r="BQ212" s="881" t="s">
        <v>7138</v>
      </c>
      <c r="BR212" s="881" t="s">
        <v>81</v>
      </c>
      <c r="BS212" s="881"/>
      <c r="BT212" s="883" t="s">
        <v>7136</v>
      </c>
      <c r="BU212" s="883" t="s">
        <v>885</v>
      </c>
      <c r="BV212" s="883" t="s">
        <v>7137</v>
      </c>
      <c r="BW212" s="883">
        <v>1208</v>
      </c>
      <c r="BX212" s="881"/>
      <c r="BY212" s="881" t="s">
        <v>4125</v>
      </c>
      <c r="BZ212" s="885" t="s">
        <v>83</v>
      </c>
      <c r="CA212" s="26" t="str">
        <f t="shared" ref="CA212:CA218" si="36">A212&amp;"&amp;"&amp;G212</f>
        <v>13&amp;2026031344</v>
      </c>
      <c r="CB212" s="29" t="str">
        <f t="shared" ref="CB212:CB218" si="37">IFERROR(MID(J212,FIND("R",J212)+1,2),"")</f>
        <v>15</v>
      </c>
      <c r="CC212" s="29" t="s">
        <v>11034</v>
      </c>
      <c r="CE212" s="24">
        <f>IFERROR(VLOOKUP(CA212,시험요청!EV:EZ,5,FALSE),"")</f>
        <v>0</v>
      </c>
    </row>
    <row r="213" spans="1:83" ht="30" customHeight="1">
      <c r="A213" s="372">
        <v>13</v>
      </c>
      <c r="B213" s="881">
        <v>13</v>
      </c>
      <c r="C213" s="881" t="s">
        <v>43</v>
      </c>
      <c r="D213" s="881" t="s">
        <v>6372</v>
      </c>
      <c r="E213" s="881" t="s">
        <v>6879</v>
      </c>
      <c r="F213" s="884" t="s">
        <v>31</v>
      </c>
      <c r="G213" s="881">
        <v>2026031356</v>
      </c>
      <c r="H213" s="885" t="s">
        <v>57</v>
      </c>
      <c r="I213" s="883">
        <v>1037892</v>
      </c>
      <c r="J213" s="883" t="s">
        <v>7127</v>
      </c>
      <c r="K213" s="883" t="s">
        <v>7079</v>
      </c>
      <c r="L213" s="883">
        <v>4</v>
      </c>
      <c r="M213" s="883" t="s">
        <v>32</v>
      </c>
      <c r="N213" s="883" t="s">
        <v>33</v>
      </c>
      <c r="O213" s="890" t="s">
        <v>7080</v>
      </c>
      <c r="P213" s="884" t="s">
        <v>94</v>
      </c>
      <c r="Q213" s="883">
        <v>0</v>
      </c>
      <c r="R213" s="883">
        <v>10</v>
      </c>
      <c r="S213" s="371" t="s">
        <v>7283</v>
      </c>
      <c r="T213" s="891" t="s">
        <v>922</v>
      </c>
      <c r="U213" s="881" t="s">
        <v>49</v>
      </c>
      <c r="V213" s="886" t="s">
        <v>7381</v>
      </c>
      <c r="W213" s="886" t="s">
        <v>57</v>
      </c>
      <c r="X213" s="886" t="s">
        <v>57</v>
      </c>
      <c r="Y213" s="886" t="s">
        <v>63</v>
      </c>
      <c r="Z213" s="887" t="s">
        <v>7130</v>
      </c>
      <c r="AA213" s="888" t="s">
        <v>7407</v>
      </c>
      <c r="AB213" s="881">
        <v>200</v>
      </c>
      <c r="AC213" s="886" t="s">
        <v>924</v>
      </c>
      <c r="AD213" s="886" t="s">
        <v>57</v>
      </c>
      <c r="AE213" s="887" t="s">
        <v>7132</v>
      </c>
      <c r="AF213" s="889" t="s">
        <v>657</v>
      </c>
      <c r="AG213" s="883">
        <v>155</v>
      </c>
      <c r="AH213" s="883">
        <v>0</v>
      </c>
      <c r="AI213" s="883">
        <v>1742</v>
      </c>
      <c r="AJ213" s="339" t="s">
        <v>7133</v>
      </c>
      <c r="AK213" s="883" t="s">
        <v>3201</v>
      </c>
      <c r="AL213" s="883" t="s">
        <v>795</v>
      </c>
      <c r="AM213" s="883" t="s">
        <v>6306</v>
      </c>
      <c r="AN213" s="883" t="s">
        <v>665</v>
      </c>
      <c r="AO213" s="883">
        <v>550</v>
      </c>
      <c r="AP213" s="883">
        <v>77</v>
      </c>
      <c r="AQ213" s="883" t="s">
        <v>5453</v>
      </c>
      <c r="AR213" s="883" t="s">
        <v>665</v>
      </c>
      <c r="AS213" s="883" t="s">
        <v>112</v>
      </c>
      <c r="AT213" s="883" t="s">
        <v>666</v>
      </c>
      <c r="AU213" s="883" t="s">
        <v>7134</v>
      </c>
      <c r="AV213" s="883" t="s">
        <v>621</v>
      </c>
      <c r="AW213" s="883">
        <v>145</v>
      </c>
      <c r="AX213" s="883">
        <v>30</v>
      </c>
      <c r="AY213" s="883" t="s">
        <v>7135</v>
      </c>
      <c r="AZ213" s="883" t="s">
        <v>621</v>
      </c>
      <c r="BA213" s="883">
        <v>130</v>
      </c>
      <c r="BB213" s="883">
        <v>30</v>
      </c>
      <c r="BC213" s="883" t="s">
        <v>57</v>
      </c>
      <c r="BD213" s="883" t="s">
        <v>57</v>
      </c>
      <c r="BE213" s="883" t="s">
        <v>57</v>
      </c>
      <c r="BF213" s="883" t="s">
        <v>57</v>
      </c>
      <c r="BG213" s="883" t="s">
        <v>57</v>
      </c>
      <c r="BH213" s="883" t="s">
        <v>57</v>
      </c>
      <c r="BI213" s="883" t="s">
        <v>57</v>
      </c>
      <c r="BJ213" s="883" t="s">
        <v>164</v>
      </c>
      <c r="BK213" s="883" t="s">
        <v>57</v>
      </c>
      <c r="BL213" s="883"/>
      <c r="BM213" s="883"/>
      <c r="BN213" s="883">
        <v>15</v>
      </c>
      <c r="BO213" s="884" t="s">
        <v>7383</v>
      </c>
      <c r="BP213" s="883" t="s">
        <v>3566</v>
      </c>
      <c r="BQ213" s="881" t="s">
        <v>7138</v>
      </c>
      <c r="BR213" s="881" t="s">
        <v>81</v>
      </c>
      <c r="BS213" s="881"/>
      <c r="BT213" s="883" t="s">
        <v>7136</v>
      </c>
      <c r="BU213" s="883" t="s">
        <v>885</v>
      </c>
      <c r="BV213" s="883" t="s">
        <v>7137</v>
      </c>
      <c r="BW213" s="883">
        <v>1208</v>
      </c>
      <c r="BX213" s="881"/>
      <c r="BY213" s="881" t="s">
        <v>4125</v>
      </c>
      <c r="BZ213" s="885" t="s">
        <v>83</v>
      </c>
      <c r="CA213" s="26" t="str">
        <f t="shared" si="36"/>
        <v>13&amp;2026031356</v>
      </c>
      <c r="CB213" s="29" t="str">
        <f t="shared" si="37"/>
        <v>15</v>
      </c>
      <c r="CC213" s="29" t="s">
        <v>11034</v>
      </c>
      <c r="CE213" s="24">
        <f>IFERROR(VLOOKUP(CA213,시험요청!EV:EZ,5,FALSE),"")</f>
        <v>0</v>
      </c>
    </row>
    <row r="214" spans="1:83" ht="30" customHeight="1">
      <c r="A214" s="975">
        <v>14</v>
      </c>
      <c r="B214" s="1476">
        <v>14</v>
      </c>
      <c r="C214" s="1476" t="s">
        <v>5707</v>
      </c>
      <c r="D214" s="1476" t="s">
        <v>7736</v>
      </c>
      <c r="E214" s="1476" t="s">
        <v>52</v>
      </c>
      <c r="F214" s="1481" t="s">
        <v>31</v>
      </c>
      <c r="G214" s="1476">
        <v>2026030899</v>
      </c>
      <c r="H214" s="1474" t="s">
        <v>767</v>
      </c>
      <c r="I214" s="1470">
        <v>2020307</v>
      </c>
      <c r="J214" s="1470" t="s">
        <v>1388</v>
      </c>
      <c r="K214" s="1470" t="s">
        <v>7737</v>
      </c>
      <c r="L214" s="1470">
        <v>10</v>
      </c>
      <c r="M214" s="1470" t="s">
        <v>32</v>
      </c>
      <c r="N214" s="1470" t="s">
        <v>33</v>
      </c>
      <c r="O214" s="1473" t="s">
        <v>1554</v>
      </c>
      <c r="P214" s="1470" t="s">
        <v>48</v>
      </c>
      <c r="Q214" s="935">
        <v>25</v>
      </c>
      <c r="R214" s="935">
        <v>20</v>
      </c>
      <c r="S214" s="1639" t="s">
        <v>7720</v>
      </c>
      <c r="T214" s="1485" t="s">
        <v>6405</v>
      </c>
      <c r="U214" s="1476" t="s">
        <v>3358</v>
      </c>
      <c r="V214" s="1476" t="s">
        <v>75</v>
      </c>
      <c r="W214" s="1476" t="s">
        <v>36</v>
      </c>
      <c r="X214" s="1476" t="s">
        <v>37</v>
      </c>
      <c r="Y214" s="1476" t="s">
        <v>63</v>
      </c>
      <c r="Z214" s="1470" t="s">
        <v>7738</v>
      </c>
      <c r="AA214" s="1470" t="s">
        <v>55</v>
      </c>
      <c r="AB214" s="934">
        <v>230</v>
      </c>
      <c r="AC214" s="1476" t="s">
        <v>40</v>
      </c>
      <c r="AD214" s="1476" t="s">
        <v>41</v>
      </c>
      <c r="AE214" s="1470" t="s">
        <v>7739</v>
      </c>
      <c r="AF214" s="1470" t="s">
        <v>1061</v>
      </c>
      <c r="AG214" s="935">
        <v>185</v>
      </c>
      <c r="AH214" s="935">
        <v>0</v>
      </c>
      <c r="AI214" s="935">
        <v>2140</v>
      </c>
      <c r="AJ214" s="339" t="s">
        <v>6815</v>
      </c>
      <c r="AK214" s="935">
        <v>490</v>
      </c>
      <c r="AL214" s="935">
        <v>470</v>
      </c>
      <c r="AM214" s="935" t="s">
        <v>7740</v>
      </c>
      <c r="AN214" s="935" t="s">
        <v>1367</v>
      </c>
      <c r="AO214" s="935">
        <v>660</v>
      </c>
      <c r="AP214" s="935">
        <v>90</v>
      </c>
      <c r="AQ214" s="935" t="s">
        <v>7741</v>
      </c>
      <c r="AR214" s="935" t="s">
        <v>1367</v>
      </c>
      <c r="AS214" s="935" t="s">
        <v>878</v>
      </c>
      <c r="AT214" s="935" t="s">
        <v>105</v>
      </c>
      <c r="AU214" s="935" t="s">
        <v>4354</v>
      </c>
      <c r="AV214" s="935" t="s">
        <v>1281</v>
      </c>
      <c r="AW214" s="935">
        <v>185</v>
      </c>
      <c r="AX214" s="935">
        <v>27</v>
      </c>
      <c r="AY214" s="935" t="s">
        <v>4355</v>
      </c>
      <c r="AZ214" s="935" t="s">
        <v>1281</v>
      </c>
      <c r="BA214" s="935">
        <v>170</v>
      </c>
      <c r="BB214" s="935">
        <v>27</v>
      </c>
      <c r="BC214" s="935" t="s">
        <v>88</v>
      </c>
      <c r="BD214" s="935" t="s">
        <v>57</v>
      </c>
      <c r="BE214" s="935" t="s">
        <v>57</v>
      </c>
      <c r="BF214" s="935" t="s">
        <v>57</v>
      </c>
      <c r="BG214" s="935" t="s">
        <v>57</v>
      </c>
      <c r="BH214" s="935" t="s">
        <v>1215</v>
      </c>
      <c r="BI214" s="935" t="s">
        <v>1216</v>
      </c>
      <c r="BJ214" s="935" t="s">
        <v>164</v>
      </c>
      <c r="BK214" s="935" t="s">
        <v>331</v>
      </c>
      <c r="BL214" s="935"/>
      <c r="BM214" s="935"/>
      <c r="BN214" s="935">
        <v>16</v>
      </c>
      <c r="BO214" s="1470" t="s">
        <v>7742</v>
      </c>
      <c r="BP214" s="1470" t="s">
        <v>4462</v>
      </c>
      <c r="BQ214" s="934" t="s">
        <v>7743</v>
      </c>
      <c r="BR214" s="1476" t="s">
        <v>95</v>
      </c>
      <c r="BS214" s="1476"/>
      <c r="BT214" s="1470" t="s">
        <v>7744</v>
      </c>
      <c r="BU214" s="1470" t="s">
        <v>1372</v>
      </c>
      <c r="BV214" s="1470" t="s">
        <v>7745</v>
      </c>
      <c r="BW214" s="1470">
        <v>1285</v>
      </c>
      <c r="BX214" s="1474" t="s">
        <v>7796</v>
      </c>
      <c r="BY214" s="934" t="s">
        <v>107</v>
      </c>
      <c r="BZ214" s="1474" t="s">
        <v>950</v>
      </c>
      <c r="CA214" s="26" t="str">
        <f t="shared" si="36"/>
        <v>14&amp;2026030899</v>
      </c>
      <c r="CB214" s="29" t="str">
        <f t="shared" si="37"/>
        <v>16</v>
      </c>
      <c r="CC214" s="29" t="s">
        <v>11034</v>
      </c>
      <c r="CE214" s="24">
        <f>IFERROR(VLOOKUP(CA214,시험요청!EV:EZ,5,FALSE),"")</f>
        <v>0</v>
      </c>
    </row>
    <row r="215" spans="1:83" ht="30" customHeight="1">
      <c r="A215" s="975">
        <v>14</v>
      </c>
      <c r="B215" s="1471"/>
      <c r="C215" s="1471"/>
      <c r="D215" s="1471"/>
      <c r="E215" s="1471"/>
      <c r="F215" s="1471"/>
      <c r="G215" s="1471"/>
      <c r="H215" s="1471"/>
      <c r="I215" s="1471"/>
      <c r="J215" s="1482"/>
      <c r="K215" s="1471"/>
      <c r="L215" s="1471"/>
      <c r="M215" s="1471"/>
      <c r="N215" s="1471"/>
      <c r="O215" s="1471"/>
      <c r="P215" s="1471"/>
      <c r="Q215" s="935">
        <v>26</v>
      </c>
      <c r="R215" s="935">
        <v>20</v>
      </c>
      <c r="S215" s="1640"/>
      <c r="T215" s="1471"/>
      <c r="U215" s="1471"/>
      <c r="V215" s="1471"/>
      <c r="W215" s="1471"/>
      <c r="X215" s="1471"/>
      <c r="Y215" s="1471"/>
      <c r="Z215" s="1478"/>
      <c r="AA215" s="1471"/>
      <c r="AB215" s="934">
        <v>230</v>
      </c>
      <c r="AC215" s="1471"/>
      <c r="AD215" s="1471"/>
      <c r="AE215" s="1478"/>
      <c r="AF215" s="1471"/>
      <c r="AG215" s="935">
        <v>185</v>
      </c>
      <c r="AH215" s="935">
        <v>0</v>
      </c>
      <c r="AI215" s="935">
        <v>2140</v>
      </c>
      <c r="AJ215" s="339" t="s">
        <v>6815</v>
      </c>
      <c r="AK215" s="935">
        <v>490</v>
      </c>
      <c r="AL215" s="935">
        <v>470</v>
      </c>
      <c r="AM215" s="935" t="s">
        <v>7740</v>
      </c>
      <c r="AN215" s="935" t="s">
        <v>1367</v>
      </c>
      <c r="AO215" s="935">
        <v>660</v>
      </c>
      <c r="AP215" s="935">
        <v>90</v>
      </c>
      <c r="AQ215" s="935" t="s">
        <v>7741</v>
      </c>
      <c r="AR215" s="935" t="s">
        <v>1367</v>
      </c>
      <c r="AS215" s="935" t="s">
        <v>878</v>
      </c>
      <c r="AT215" s="935" t="s">
        <v>105</v>
      </c>
      <c r="AU215" s="935" t="s">
        <v>4354</v>
      </c>
      <c r="AV215" s="935" t="s">
        <v>1281</v>
      </c>
      <c r="AW215" s="935">
        <v>185</v>
      </c>
      <c r="AX215" s="935">
        <v>27</v>
      </c>
      <c r="AY215" s="935" t="s">
        <v>4355</v>
      </c>
      <c r="AZ215" s="935" t="s">
        <v>1281</v>
      </c>
      <c r="BA215" s="935">
        <v>170</v>
      </c>
      <c r="BB215" s="935">
        <v>27</v>
      </c>
      <c r="BC215" s="935" t="s">
        <v>88</v>
      </c>
      <c r="BD215" s="935" t="s">
        <v>57</v>
      </c>
      <c r="BE215" s="935" t="s">
        <v>57</v>
      </c>
      <c r="BF215" s="935" t="s">
        <v>57</v>
      </c>
      <c r="BG215" s="935" t="s">
        <v>57</v>
      </c>
      <c r="BH215" s="935" t="s">
        <v>1215</v>
      </c>
      <c r="BI215" s="935" t="s">
        <v>1216</v>
      </c>
      <c r="BJ215" s="935" t="s">
        <v>164</v>
      </c>
      <c r="BK215" s="935" t="s">
        <v>331</v>
      </c>
      <c r="BL215" s="935"/>
      <c r="BM215" s="935"/>
      <c r="BN215" s="935">
        <v>16</v>
      </c>
      <c r="BO215" s="1471"/>
      <c r="BP215" s="1471"/>
      <c r="BQ215" s="339" t="s">
        <v>7746</v>
      </c>
      <c r="BR215" s="1471"/>
      <c r="BS215" s="1471"/>
      <c r="BT215" s="1471"/>
      <c r="BU215" s="1471"/>
      <c r="BV215" s="1471"/>
      <c r="BW215" s="1471"/>
      <c r="BX215" s="1642"/>
      <c r="BY215" s="934" t="s">
        <v>107</v>
      </c>
      <c r="BZ215" s="1471"/>
      <c r="CA215" s="26" t="str">
        <f t="shared" si="36"/>
        <v>14&amp;</v>
      </c>
      <c r="CB215" s="29" t="str">
        <f t="shared" si="37"/>
        <v/>
      </c>
      <c r="CC215" s="29" t="s">
        <v>11034</v>
      </c>
      <c r="CE215" s="24" t="str">
        <f>IFERROR(VLOOKUP(CA215,시험요청!EV:EZ,5,FALSE),"")</f>
        <v/>
      </c>
    </row>
    <row r="216" spans="1:83" ht="30" customHeight="1">
      <c r="A216" s="975">
        <v>14</v>
      </c>
      <c r="B216" s="1472"/>
      <c r="C216" s="1472"/>
      <c r="D216" s="1472"/>
      <c r="E216" s="1472"/>
      <c r="F216" s="1472"/>
      <c r="G216" s="1472"/>
      <c r="H216" s="1472"/>
      <c r="I216" s="1472"/>
      <c r="J216" s="1483"/>
      <c r="K216" s="1472"/>
      <c r="L216" s="1472"/>
      <c r="M216" s="1472"/>
      <c r="N216" s="1472"/>
      <c r="O216" s="1472"/>
      <c r="P216" s="1472"/>
      <c r="Q216" s="935">
        <v>27</v>
      </c>
      <c r="R216" s="935">
        <v>12</v>
      </c>
      <c r="S216" s="1641"/>
      <c r="T216" s="1472"/>
      <c r="U216" s="1472"/>
      <c r="V216" s="1477"/>
      <c r="W216" s="1477"/>
      <c r="X216" s="1477"/>
      <c r="Y216" s="1477"/>
      <c r="Z216" s="1479"/>
      <c r="AA216" s="1477"/>
      <c r="AB216" s="934">
        <v>230</v>
      </c>
      <c r="AC216" s="1477"/>
      <c r="AD216" s="1477"/>
      <c r="AE216" s="1479"/>
      <c r="AF216" s="1477"/>
      <c r="AG216" s="935">
        <v>185</v>
      </c>
      <c r="AH216" s="935">
        <v>0</v>
      </c>
      <c r="AI216" s="935">
        <v>2140</v>
      </c>
      <c r="AJ216" s="339" t="s">
        <v>6815</v>
      </c>
      <c r="AK216" s="935">
        <v>490</v>
      </c>
      <c r="AL216" s="935">
        <v>470</v>
      </c>
      <c r="AM216" s="935" t="s">
        <v>7740</v>
      </c>
      <c r="AN216" s="935" t="s">
        <v>1367</v>
      </c>
      <c r="AO216" s="935">
        <v>660</v>
      </c>
      <c r="AP216" s="935">
        <v>90</v>
      </c>
      <c r="AQ216" s="935" t="s">
        <v>7741</v>
      </c>
      <c r="AR216" s="935" t="s">
        <v>1367</v>
      </c>
      <c r="AS216" s="935" t="s">
        <v>878</v>
      </c>
      <c r="AT216" s="935" t="s">
        <v>105</v>
      </c>
      <c r="AU216" s="935" t="s">
        <v>4354</v>
      </c>
      <c r="AV216" s="935" t="s">
        <v>1281</v>
      </c>
      <c r="AW216" s="935">
        <v>185</v>
      </c>
      <c r="AX216" s="935">
        <v>27</v>
      </c>
      <c r="AY216" s="935" t="s">
        <v>4355</v>
      </c>
      <c r="AZ216" s="935" t="s">
        <v>1281</v>
      </c>
      <c r="BA216" s="935">
        <v>170</v>
      </c>
      <c r="BB216" s="935">
        <v>27</v>
      </c>
      <c r="BC216" s="935" t="s">
        <v>88</v>
      </c>
      <c r="BD216" s="935" t="s">
        <v>57</v>
      </c>
      <c r="BE216" s="935" t="s">
        <v>57</v>
      </c>
      <c r="BF216" s="935" t="s">
        <v>57</v>
      </c>
      <c r="BG216" s="935" t="s">
        <v>57</v>
      </c>
      <c r="BH216" s="935" t="s">
        <v>1215</v>
      </c>
      <c r="BI216" s="935" t="s">
        <v>1216</v>
      </c>
      <c r="BJ216" s="935" t="s">
        <v>164</v>
      </c>
      <c r="BK216" s="935" t="s">
        <v>331</v>
      </c>
      <c r="BL216" s="935"/>
      <c r="BM216" s="935"/>
      <c r="BN216" s="935">
        <v>16</v>
      </c>
      <c r="BO216" s="1472"/>
      <c r="BP216" s="1472"/>
      <c r="BQ216" s="339" t="s">
        <v>7747</v>
      </c>
      <c r="BR216" s="1472"/>
      <c r="BS216" s="1472"/>
      <c r="BT216" s="1472"/>
      <c r="BU216" s="1472"/>
      <c r="BV216" s="1472"/>
      <c r="BW216" s="1472"/>
      <c r="BX216" s="1558"/>
      <c r="BY216" s="934" t="s">
        <v>107</v>
      </c>
      <c r="BZ216" s="1472"/>
      <c r="CA216" s="26" t="str">
        <f t="shared" si="36"/>
        <v>14&amp;</v>
      </c>
      <c r="CB216" s="29" t="str">
        <f t="shared" si="37"/>
        <v/>
      </c>
      <c r="CC216" s="29" t="s">
        <v>11034</v>
      </c>
      <c r="CE216" s="24" t="str">
        <f>IFERROR(VLOOKUP(CA216,시험요청!EV:EZ,5,FALSE),"")</f>
        <v/>
      </c>
    </row>
    <row r="217" spans="1:83" ht="30" customHeight="1">
      <c r="A217" s="975">
        <v>14</v>
      </c>
      <c r="B217" s="1475">
        <v>14</v>
      </c>
      <c r="C217" s="1475" t="s">
        <v>43</v>
      </c>
      <c r="D217" s="1475" t="s">
        <v>2606</v>
      </c>
      <c r="E217" s="1475" t="s">
        <v>7280</v>
      </c>
      <c r="F217" s="1475" t="s">
        <v>45</v>
      </c>
      <c r="G217" s="1475">
        <v>2026032303</v>
      </c>
      <c r="H217" s="938" t="s">
        <v>767</v>
      </c>
      <c r="I217" s="1489">
        <v>1031799</v>
      </c>
      <c r="J217" s="1489" t="s">
        <v>7758</v>
      </c>
      <c r="K217" s="1489" t="s">
        <v>3253</v>
      </c>
      <c r="L217" s="1489">
        <v>4</v>
      </c>
      <c r="M217" s="1489" t="s">
        <v>32</v>
      </c>
      <c r="N217" s="1489" t="s">
        <v>33</v>
      </c>
      <c r="O217" s="1489" t="s">
        <v>57</v>
      </c>
      <c r="P217" s="1489" t="s">
        <v>48</v>
      </c>
      <c r="Q217" s="937">
        <v>2</v>
      </c>
      <c r="R217" s="937">
        <v>20</v>
      </c>
      <c r="S217" s="1590" t="s">
        <v>7720</v>
      </c>
      <c r="T217" s="1492" t="s">
        <v>4107</v>
      </c>
      <c r="U217" s="1475" t="s">
        <v>2381</v>
      </c>
      <c r="V217" s="1475" t="s">
        <v>2041</v>
      </c>
      <c r="W217" s="1475" t="s">
        <v>60</v>
      </c>
      <c r="X217" s="1475" t="s">
        <v>37</v>
      </c>
      <c r="Y217" s="1475" t="s">
        <v>61</v>
      </c>
      <c r="Z217" s="1489" t="s">
        <v>7759</v>
      </c>
      <c r="AA217" s="1489" t="s">
        <v>39</v>
      </c>
      <c r="AB217" s="933">
        <v>234</v>
      </c>
      <c r="AC217" s="1475" t="s">
        <v>40</v>
      </c>
      <c r="AD217" s="1475" t="s">
        <v>41</v>
      </c>
      <c r="AE217" s="1489" t="s">
        <v>7760</v>
      </c>
      <c r="AF217" s="1489" t="s">
        <v>1061</v>
      </c>
      <c r="AG217" s="937">
        <v>155</v>
      </c>
      <c r="AH217" s="937">
        <v>698</v>
      </c>
      <c r="AI217" s="937">
        <v>2120</v>
      </c>
      <c r="AJ217" s="937" t="s">
        <v>7752</v>
      </c>
      <c r="AK217" s="937">
        <v>440</v>
      </c>
      <c r="AL217" s="937">
        <v>405</v>
      </c>
      <c r="AM217" s="937" t="s">
        <v>7761</v>
      </c>
      <c r="AN217" s="937" t="s">
        <v>99</v>
      </c>
      <c r="AO217" s="937">
        <v>720</v>
      </c>
      <c r="AP217" s="937">
        <v>90</v>
      </c>
      <c r="AQ217" s="937" t="s">
        <v>57</v>
      </c>
      <c r="AR217" s="937" t="s">
        <v>57</v>
      </c>
      <c r="AS217" s="937" t="s">
        <v>57</v>
      </c>
      <c r="AT217" s="937" t="s">
        <v>57</v>
      </c>
      <c r="AU217" s="937" t="s">
        <v>7762</v>
      </c>
      <c r="AV217" s="937" t="s">
        <v>86</v>
      </c>
      <c r="AW217" s="937">
        <v>190</v>
      </c>
      <c r="AX217" s="937">
        <v>24</v>
      </c>
      <c r="AY217" s="937" t="s">
        <v>7763</v>
      </c>
      <c r="AZ217" s="937" t="s">
        <v>86</v>
      </c>
      <c r="BA217" s="937">
        <v>180</v>
      </c>
      <c r="BB217" s="937">
        <v>24</v>
      </c>
      <c r="BC217" s="937" t="s">
        <v>88</v>
      </c>
      <c r="BD217" s="937" t="s">
        <v>57</v>
      </c>
      <c r="BE217" s="937" t="s">
        <v>57</v>
      </c>
      <c r="BF217" s="937" t="s">
        <v>57</v>
      </c>
      <c r="BG217" s="937" t="s">
        <v>57</v>
      </c>
      <c r="BH217" s="937" t="s">
        <v>57</v>
      </c>
      <c r="BI217" s="937" t="s">
        <v>57</v>
      </c>
      <c r="BJ217" s="937" t="s">
        <v>900</v>
      </c>
      <c r="BK217" s="937" t="s">
        <v>57</v>
      </c>
      <c r="BL217" s="937"/>
      <c r="BM217" s="937"/>
      <c r="BN217" s="937">
        <v>18</v>
      </c>
      <c r="BO217" s="1490" t="s">
        <v>7764</v>
      </c>
      <c r="BP217" s="1489" t="s">
        <v>1720</v>
      </c>
      <c r="BQ217" s="1475" t="s">
        <v>722</v>
      </c>
      <c r="BR217" s="1475" t="s">
        <v>95</v>
      </c>
      <c r="BS217" s="1475"/>
      <c r="BT217" s="1489" t="s">
        <v>5160</v>
      </c>
      <c r="BU217" s="1489" t="s">
        <v>626</v>
      </c>
      <c r="BV217" s="1489" t="s">
        <v>847</v>
      </c>
      <c r="BW217" s="1489">
        <v>1462</v>
      </c>
      <c r="BX217" s="1475"/>
      <c r="BY217" s="933" t="s">
        <v>3215</v>
      </c>
      <c r="BZ217" s="1490" t="s">
        <v>950</v>
      </c>
      <c r="CA217" s="26" t="str">
        <f t="shared" si="36"/>
        <v>14&amp;2026032303</v>
      </c>
      <c r="CB217" s="29" t="str">
        <f t="shared" si="37"/>
        <v>18</v>
      </c>
      <c r="CC217" s="29" t="s">
        <v>11034</v>
      </c>
      <c r="CE217" s="24">
        <f>IFERROR(VLOOKUP(CA217,시험요청!EV:EZ,5,FALSE),"")</f>
        <v>0</v>
      </c>
    </row>
    <row r="218" spans="1:83" ht="30" customHeight="1">
      <c r="A218" s="975">
        <v>14</v>
      </c>
      <c r="B218" s="1472"/>
      <c r="C218" s="1472"/>
      <c r="D218" s="1472"/>
      <c r="E218" s="1472"/>
      <c r="F218" s="1472"/>
      <c r="G218" s="1472"/>
      <c r="H218" s="938" t="s">
        <v>680</v>
      </c>
      <c r="I218" s="1472"/>
      <c r="J218" s="1472"/>
      <c r="K218" s="1472"/>
      <c r="L218" s="1472"/>
      <c r="M218" s="1472"/>
      <c r="N218" s="1472"/>
      <c r="O218" s="1472"/>
      <c r="P218" s="1472"/>
      <c r="Q218" s="937">
        <v>3</v>
      </c>
      <c r="R218" s="937">
        <v>20</v>
      </c>
      <c r="S218" s="1592"/>
      <c r="T218" s="1472"/>
      <c r="U218" s="1472"/>
      <c r="V218" s="1477"/>
      <c r="W218" s="1477"/>
      <c r="X218" s="1477"/>
      <c r="Y218" s="1477"/>
      <c r="Z218" s="1479"/>
      <c r="AA218" s="1477"/>
      <c r="AB218" s="933">
        <v>234</v>
      </c>
      <c r="AC218" s="1477"/>
      <c r="AD218" s="1477"/>
      <c r="AE218" s="1479"/>
      <c r="AF218" s="1477"/>
      <c r="AG218" s="937">
        <v>155</v>
      </c>
      <c r="AH218" s="937">
        <v>698</v>
      </c>
      <c r="AI218" s="937">
        <v>2120</v>
      </c>
      <c r="AJ218" s="937" t="s">
        <v>7752</v>
      </c>
      <c r="AK218" s="937">
        <v>440</v>
      </c>
      <c r="AL218" s="937">
        <v>405</v>
      </c>
      <c r="AM218" s="937" t="s">
        <v>7761</v>
      </c>
      <c r="AN218" s="937" t="s">
        <v>99</v>
      </c>
      <c r="AO218" s="937">
        <v>720</v>
      </c>
      <c r="AP218" s="937">
        <v>90</v>
      </c>
      <c r="AQ218" s="937" t="s">
        <v>57</v>
      </c>
      <c r="AR218" s="937" t="s">
        <v>57</v>
      </c>
      <c r="AS218" s="937" t="s">
        <v>57</v>
      </c>
      <c r="AT218" s="937" t="s">
        <v>57</v>
      </c>
      <c r="AU218" s="937" t="s">
        <v>7765</v>
      </c>
      <c r="AV218" s="937" t="s">
        <v>86</v>
      </c>
      <c r="AW218" s="937">
        <v>190</v>
      </c>
      <c r="AX218" s="937">
        <v>24</v>
      </c>
      <c r="AY218" s="937" t="s">
        <v>7763</v>
      </c>
      <c r="AZ218" s="937" t="s">
        <v>86</v>
      </c>
      <c r="BA218" s="937">
        <v>180</v>
      </c>
      <c r="BB218" s="937">
        <v>24</v>
      </c>
      <c r="BC218" s="937" t="s">
        <v>88</v>
      </c>
      <c r="BD218" s="937" t="s">
        <v>57</v>
      </c>
      <c r="BE218" s="937" t="s">
        <v>57</v>
      </c>
      <c r="BF218" s="937" t="s">
        <v>57</v>
      </c>
      <c r="BG218" s="937" t="s">
        <v>57</v>
      </c>
      <c r="BH218" s="937" t="s">
        <v>57</v>
      </c>
      <c r="BI218" s="937" t="s">
        <v>57</v>
      </c>
      <c r="BJ218" s="937" t="s">
        <v>900</v>
      </c>
      <c r="BK218" s="937" t="s">
        <v>57</v>
      </c>
      <c r="BL218" s="937"/>
      <c r="BM218" s="937"/>
      <c r="BN218" s="937">
        <v>18</v>
      </c>
      <c r="BO218" s="1472"/>
      <c r="BP218" s="1472"/>
      <c r="BQ218" s="1472"/>
      <c r="BR218" s="1472"/>
      <c r="BS218" s="1472"/>
      <c r="BT218" s="1472"/>
      <c r="BU218" s="1472"/>
      <c r="BV218" s="1472"/>
      <c r="BW218" s="1472"/>
      <c r="BX218" s="1472"/>
      <c r="BY218" s="933" t="s">
        <v>3215</v>
      </c>
      <c r="BZ218" s="1472"/>
      <c r="CA218" s="26" t="str">
        <f t="shared" si="36"/>
        <v>14&amp;</v>
      </c>
      <c r="CB218" s="29" t="str">
        <f t="shared" si="37"/>
        <v/>
      </c>
      <c r="CC218" s="29" t="s">
        <v>11034</v>
      </c>
      <c r="CE218" s="24" t="str">
        <f>IFERROR(VLOOKUP(CA218,시험요청!EV:EZ,5,FALSE),"")</f>
        <v/>
      </c>
    </row>
    <row r="219" spans="1:83" ht="30" customHeight="1">
      <c r="A219" s="975">
        <v>14</v>
      </c>
      <c r="B219" s="933">
        <v>14</v>
      </c>
      <c r="C219" s="933" t="s">
        <v>43</v>
      </c>
      <c r="D219" s="933" t="s">
        <v>965</v>
      </c>
      <c r="E219" s="933" t="s">
        <v>1498</v>
      </c>
      <c r="F219" s="933" t="s">
        <v>45</v>
      </c>
      <c r="G219" s="933">
        <v>2026032454</v>
      </c>
      <c r="H219" s="938" t="s">
        <v>629</v>
      </c>
      <c r="I219" s="937">
        <v>1037787</v>
      </c>
      <c r="J219" s="937" t="s">
        <v>3192</v>
      </c>
      <c r="K219" s="937" t="s">
        <v>785</v>
      </c>
      <c r="L219" s="937">
        <v>4</v>
      </c>
      <c r="M219" s="937" t="s">
        <v>32</v>
      </c>
      <c r="N219" s="937" t="s">
        <v>33</v>
      </c>
      <c r="O219" s="937" t="s">
        <v>57</v>
      </c>
      <c r="P219" s="937" t="s">
        <v>48</v>
      </c>
      <c r="Q219" s="937">
        <v>3</v>
      </c>
      <c r="R219" s="937">
        <v>12</v>
      </c>
      <c r="S219" s="939" t="s">
        <v>7720</v>
      </c>
      <c r="T219" s="940" t="s">
        <v>2844</v>
      </c>
      <c r="U219" s="933" t="s">
        <v>49</v>
      </c>
      <c r="V219" s="933" t="s">
        <v>935</v>
      </c>
      <c r="W219" s="933" t="s">
        <v>60</v>
      </c>
      <c r="X219" s="933" t="s">
        <v>37</v>
      </c>
      <c r="Y219" s="933" t="s">
        <v>61</v>
      </c>
      <c r="Z219" s="937" t="s">
        <v>3196</v>
      </c>
      <c r="AA219" s="937" t="s">
        <v>752</v>
      </c>
      <c r="AB219" s="933">
        <v>228</v>
      </c>
      <c r="AC219" s="933" t="s">
        <v>40</v>
      </c>
      <c r="AD219" s="933" t="s">
        <v>41</v>
      </c>
      <c r="AE219" s="937" t="s">
        <v>7496</v>
      </c>
      <c r="AF219" s="937" t="s">
        <v>51</v>
      </c>
      <c r="AG219" s="937">
        <v>130</v>
      </c>
      <c r="AH219" s="937">
        <v>612</v>
      </c>
      <c r="AI219" s="937">
        <v>2030</v>
      </c>
      <c r="AJ219" s="937" t="s">
        <v>3200</v>
      </c>
      <c r="AK219" s="937">
        <v>400</v>
      </c>
      <c r="AL219" s="937">
        <v>365</v>
      </c>
      <c r="AM219" s="937" t="s">
        <v>3202</v>
      </c>
      <c r="AN219" s="937" t="s">
        <v>78</v>
      </c>
      <c r="AO219" s="937">
        <v>510</v>
      </c>
      <c r="AP219" s="937">
        <v>90</v>
      </c>
      <c r="AQ219" s="937" t="s">
        <v>57</v>
      </c>
      <c r="AR219" s="937" t="s">
        <v>57</v>
      </c>
      <c r="AS219" s="937" t="s">
        <v>57</v>
      </c>
      <c r="AT219" s="937" t="s">
        <v>57</v>
      </c>
      <c r="AU219" s="937" t="s">
        <v>7497</v>
      </c>
      <c r="AV219" s="937" t="s">
        <v>79</v>
      </c>
      <c r="AW219" s="937">
        <v>190</v>
      </c>
      <c r="AX219" s="937">
        <v>24</v>
      </c>
      <c r="AY219" s="937" t="s">
        <v>2421</v>
      </c>
      <c r="AZ219" s="937" t="s">
        <v>79</v>
      </c>
      <c r="BA219" s="937">
        <v>180</v>
      </c>
      <c r="BB219" s="937">
        <v>24</v>
      </c>
      <c r="BC219" s="937" t="s">
        <v>88</v>
      </c>
      <c r="BD219" s="937" t="s">
        <v>57</v>
      </c>
      <c r="BE219" s="937" t="s">
        <v>57</v>
      </c>
      <c r="BF219" s="937" t="s">
        <v>57</v>
      </c>
      <c r="BG219" s="937" t="s">
        <v>57</v>
      </c>
      <c r="BH219" s="937" t="s">
        <v>57</v>
      </c>
      <c r="BI219" s="937" t="s">
        <v>57</v>
      </c>
      <c r="BJ219" s="937" t="s">
        <v>164</v>
      </c>
      <c r="BK219" s="937" t="s">
        <v>57</v>
      </c>
      <c r="BL219" s="937"/>
      <c r="BM219" s="937"/>
      <c r="BN219" s="937">
        <v>19</v>
      </c>
      <c r="BO219" s="937" t="s">
        <v>7735</v>
      </c>
      <c r="BP219" s="937" t="s">
        <v>3205</v>
      </c>
      <c r="BQ219" s="933" t="s">
        <v>57</v>
      </c>
      <c r="BR219" s="933" t="s">
        <v>95</v>
      </c>
      <c r="BS219" s="933"/>
      <c r="BT219" s="937" t="s">
        <v>7498</v>
      </c>
      <c r="BU219" s="937" t="s">
        <v>3324</v>
      </c>
      <c r="BV219" s="937" t="s">
        <v>765</v>
      </c>
      <c r="BW219" s="937">
        <v>1542</v>
      </c>
      <c r="BX219" s="933"/>
      <c r="BY219" s="933" t="s">
        <v>107</v>
      </c>
      <c r="BZ219" s="938" t="s">
        <v>168</v>
      </c>
      <c r="CA219" s="26" t="str">
        <f t="shared" ref="CA219:CA225" si="38">A219&amp;"&amp;"&amp;G219</f>
        <v>14&amp;2026032454</v>
      </c>
      <c r="CB219" s="29" t="str">
        <f t="shared" ref="CB219:CB225" si="39">IFERROR(MID(J219,FIND("R",J219)+1,2),"")</f>
        <v>19</v>
      </c>
      <c r="CC219" s="29" t="s">
        <v>11034</v>
      </c>
      <c r="CE219" s="24" t="str">
        <f>IFERROR(VLOOKUP(CA219,시험요청!EV:EZ,5,FALSE),"")</f>
        <v>OKEY</v>
      </c>
    </row>
    <row r="220" spans="1:83" ht="30" customHeight="1">
      <c r="A220" s="975">
        <v>14</v>
      </c>
      <c r="B220" s="933">
        <v>14</v>
      </c>
      <c r="C220" s="933" t="s">
        <v>43</v>
      </c>
      <c r="D220" s="933" t="s">
        <v>6879</v>
      </c>
      <c r="E220" s="933" t="s">
        <v>6879</v>
      </c>
      <c r="F220" s="933" t="s">
        <v>45</v>
      </c>
      <c r="G220" s="933">
        <v>2026031348</v>
      </c>
      <c r="H220" s="938" t="s">
        <v>1518</v>
      </c>
      <c r="I220" s="937">
        <v>1026312</v>
      </c>
      <c r="J220" s="937" t="s">
        <v>7658</v>
      </c>
      <c r="K220" s="937" t="s">
        <v>6792</v>
      </c>
      <c r="L220" s="937">
        <v>4</v>
      </c>
      <c r="M220" s="937" t="s">
        <v>32</v>
      </c>
      <c r="N220" s="937" t="s">
        <v>33</v>
      </c>
      <c r="O220" s="937" t="s">
        <v>57</v>
      </c>
      <c r="P220" s="937" t="s">
        <v>48</v>
      </c>
      <c r="Q220" s="937">
        <v>5</v>
      </c>
      <c r="R220" s="937">
        <v>12</v>
      </c>
      <c r="S220" s="951" t="s">
        <v>7722</v>
      </c>
      <c r="T220" s="940" t="s">
        <v>1490</v>
      </c>
      <c r="U220" s="933" t="s">
        <v>1548</v>
      </c>
      <c r="V220" s="933" t="s">
        <v>2041</v>
      </c>
      <c r="W220" s="933" t="s">
        <v>60</v>
      </c>
      <c r="X220" s="933" t="s">
        <v>37</v>
      </c>
      <c r="Y220" s="933" t="s">
        <v>61</v>
      </c>
      <c r="Z220" s="937" t="s">
        <v>7660</v>
      </c>
      <c r="AA220" s="942" t="s">
        <v>42</v>
      </c>
      <c r="AB220" s="933">
        <v>244</v>
      </c>
      <c r="AC220" s="933" t="s">
        <v>40</v>
      </c>
      <c r="AD220" s="933" t="s">
        <v>41</v>
      </c>
      <c r="AE220" s="937" t="s">
        <v>7661</v>
      </c>
      <c r="AF220" s="937" t="s">
        <v>51</v>
      </c>
      <c r="AG220" s="937">
        <v>130</v>
      </c>
      <c r="AH220" s="937">
        <v>626</v>
      </c>
      <c r="AI220" s="937">
        <v>1975</v>
      </c>
      <c r="AJ220" s="937" t="s">
        <v>1848</v>
      </c>
      <c r="AK220" s="937">
        <v>410</v>
      </c>
      <c r="AL220" s="937">
        <v>375</v>
      </c>
      <c r="AM220" s="937" t="s">
        <v>7663</v>
      </c>
      <c r="AN220" s="938" t="s">
        <v>843</v>
      </c>
      <c r="AO220" s="937">
        <v>520</v>
      </c>
      <c r="AP220" s="937">
        <v>90</v>
      </c>
      <c r="AQ220" s="937" t="s">
        <v>57</v>
      </c>
      <c r="AR220" s="937" t="s">
        <v>57</v>
      </c>
      <c r="AS220" s="937" t="s">
        <v>57</v>
      </c>
      <c r="AT220" s="937" t="s">
        <v>57</v>
      </c>
      <c r="AU220" s="937" t="s">
        <v>7664</v>
      </c>
      <c r="AV220" s="937" t="s">
        <v>621</v>
      </c>
      <c r="AW220" s="937">
        <v>200</v>
      </c>
      <c r="AX220" s="937">
        <v>27</v>
      </c>
      <c r="AY220" s="937" t="s">
        <v>7665</v>
      </c>
      <c r="AZ220" s="937" t="s">
        <v>621</v>
      </c>
      <c r="BA220" s="937">
        <v>190</v>
      </c>
      <c r="BB220" s="937">
        <v>27</v>
      </c>
      <c r="BC220" s="937" t="s">
        <v>88</v>
      </c>
      <c r="BD220" s="937" t="s">
        <v>57</v>
      </c>
      <c r="BE220" s="937" t="s">
        <v>57</v>
      </c>
      <c r="BF220" s="937" t="s">
        <v>57</v>
      </c>
      <c r="BG220" s="937" t="s">
        <v>57</v>
      </c>
      <c r="BH220" s="937" t="s">
        <v>57</v>
      </c>
      <c r="BI220" s="937" t="s">
        <v>57</v>
      </c>
      <c r="BJ220" s="937" t="s">
        <v>603</v>
      </c>
      <c r="BK220" s="937" t="s">
        <v>57</v>
      </c>
      <c r="BL220" s="937" t="s">
        <v>969</v>
      </c>
      <c r="BM220" s="937"/>
      <c r="BN220" s="937">
        <v>18</v>
      </c>
      <c r="BO220" s="937" t="s">
        <v>7783</v>
      </c>
      <c r="BP220" s="937" t="s">
        <v>1496</v>
      </c>
      <c r="BQ220" s="933" t="s">
        <v>1832</v>
      </c>
      <c r="BR220" s="933" t="s">
        <v>95</v>
      </c>
      <c r="BS220" s="933"/>
      <c r="BT220" s="937" t="s">
        <v>1851</v>
      </c>
      <c r="BU220" s="937" t="s">
        <v>626</v>
      </c>
      <c r="BV220" s="937" t="s">
        <v>765</v>
      </c>
      <c r="BW220" s="937">
        <v>1462</v>
      </c>
      <c r="BX220" s="933"/>
      <c r="BY220" s="933" t="s">
        <v>107</v>
      </c>
      <c r="BZ220" s="938" t="s">
        <v>2550</v>
      </c>
      <c r="CA220" s="26" t="str">
        <f>A220&amp;"&amp;"&amp;G220</f>
        <v>14&amp;2026031348</v>
      </c>
      <c r="CB220" s="29" t="str">
        <f>IFERROR(MID(J220,FIND("R",J220)+1,2),"")</f>
        <v>18</v>
      </c>
      <c r="CC220" s="29" t="s">
        <v>11034</v>
      </c>
      <c r="CE220" s="24">
        <f>IFERROR(VLOOKUP(CA220,시험요청!EV:EZ,5,FALSE),"")</f>
        <v>0</v>
      </c>
    </row>
    <row r="221" spans="1:83" ht="30" customHeight="1">
      <c r="A221" s="975">
        <v>14</v>
      </c>
      <c r="B221" s="933">
        <v>14</v>
      </c>
      <c r="C221" s="933" t="s">
        <v>43</v>
      </c>
      <c r="D221" s="933" t="s">
        <v>6879</v>
      </c>
      <c r="E221" s="933" t="s">
        <v>6879</v>
      </c>
      <c r="F221" s="933" t="s">
        <v>45</v>
      </c>
      <c r="G221" s="933">
        <v>2026032756</v>
      </c>
      <c r="H221" s="938" t="s">
        <v>767</v>
      </c>
      <c r="I221" s="937">
        <v>1031746</v>
      </c>
      <c r="J221" s="937" t="s">
        <v>832</v>
      </c>
      <c r="K221" s="937" t="s">
        <v>6754</v>
      </c>
      <c r="L221" s="937">
        <v>4</v>
      </c>
      <c r="M221" s="937" t="s">
        <v>32</v>
      </c>
      <c r="N221" s="937" t="s">
        <v>33</v>
      </c>
      <c r="O221" s="937" t="s">
        <v>57</v>
      </c>
      <c r="P221" s="937" t="s">
        <v>48</v>
      </c>
      <c r="Q221" s="937">
        <v>2</v>
      </c>
      <c r="R221" s="937">
        <v>10</v>
      </c>
      <c r="S221" s="953" t="s">
        <v>7722</v>
      </c>
      <c r="T221" s="940" t="s">
        <v>3569</v>
      </c>
      <c r="U221" s="933" t="s">
        <v>1548</v>
      </c>
      <c r="V221" s="933" t="s">
        <v>1515</v>
      </c>
      <c r="W221" s="933" t="s">
        <v>60</v>
      </c>
      <c r="X221" s="933" t="s">
        <v>37</v>
      </c>
      <c r="Y221" s="933" t="s">
        <v>61</v>
      </c>
      <c r="Z221" s="937" t="s">
        <v>7675</v>
      </c>
      <c r="AA221" s="937" t="s">
        <v>752</v>
      </c>
      <c r="AB221" s="933">
        <v>240</v>
      </c>
      <c r="AC221" s="933" t="s">
        <v>40</v>
      </c>
      <c r="AD221" s="933" t="s">
        <v>41</v>
      </c>
      <c r="AE221" s="937" t="s">
        <v>7676</v>
      </c>
      <c r="AF221" s="937" t="s">
        <v>51</v>
      </c>
      <c r="AG221" s="937">
        <v>140</v>
      </c>
      <c r="AH221" s="937">
        <v>660</v>
      </c>
      <c r="AI221" s="937">
        <v>2130</v>
      </c>
      <c r="AJ221" s="937" t="s">
        <v>840</v>
      </c>
      <c r="AK221" s="937">
        <v>430</v>
      </c>
      <c r="AL221" s="937">
        <v>395</v>
      </c>
      <c r="AM221" s="937" t="s">
        <v>6759</v>
      </c>
      <c r="AN221" s="937" t="s">
        <v>92</v>
      </c>
      <c r="AO221" s="937">
        <v>680</v>
      </c>
      <c r="AP221" s="937">
        <v>90</v>
      </c>
      <c r="AQ221" s="937" t="s">
        <v>57</v>
      </c>
      <c r="AR221" s="937" t="s">
        <v>57</v>
      </c>
      <c r="AS221" s="937" t="s">
        <v>57</v>
      </c>
      <c r="AT221" s="937" t="s">
        <v>57</v>
      </c>
      <c r="AU221" s="937" t="s">
        <v>4858</v>
      </c>
      <c r="AV221" s="937" t="s">
        <v>79</v>
      </c>
      <c r="AW221" s="937">
        <v>200</v>
      </c>
      <c r="AX221" s="937">
        <v>27</v>
      </c>
      <c r="AY221" s="937" t="s">
        <v>4859</v>
      </c>
      <c r="AZ221" s="937" t="s">
        <v>79</v>
      </c>
      <c r="BA221" s="937">
        <v>190</v>
      </c>
      <c r="BB221" s="937">
        <v>27</v>
      </c>
      <c r="BC221" s="937" t="s">
        <v>88</v>
      </c>
      <c r="BD221" s="937" t="s">
        <v>57</v>
      </c>
      <c r="BE221" s="937" t="s">
        <v>57</v>
      </c>
      <c r="BF221" s="937" t="s">
        <v>57</v>
      </c>
      <c r="BG221" s="937" t="s">
        <v>57</v>
      </c>
      <c r="BH221" s="937" t="s">
        <v>57</v>
      </c>
      <c r="BI221" s="937" t="s">
        <v>57</v>
      </c>
      <c r="BJ221" s="937" t="s">
        <v>900</v>
      </c>
      <c r="BK221" s="937" t="s">
        <v>57</v>
      </c>
      <c r="BL221" s="937"/>
      <c r="BM221" s="937"/>
      <c r="BN221" s="937">
        <v>19</v>
      </c>
      <c r="BO221" s="938" t="s">
        <v>7766</v>
      </c>
      <c r="BP221" s="937" t="s">
        <v>2601</v>
      </c>
      <c r="BQ221" s="933" t="s">
        <v>1832</v>
      </c>
      <c r="BR221" s="933" t="s">
        <v>95</v>
      </c>
      <c r="BS221" s="933"/>
      <c r="BT221" s="937" t="s">
        <v>846</v>
      </c>
      <c r="BU221" s="937" t="s">
        <v>180</v>
      </c>
      <c r="BV221" s="937" t="s">
        <v>847</v>
      </c>
      <c r="BW221" s="937">
        <v>1542</v>
      </c>
      <c r="BX221" s="933"/>
      <c r="BY221" s="933" t="s">
        <v>3215</v>
      </c>
      <c r="BZ221" s="938" t="s">
        <v>168</v>
      </c>
      <c r="CA221" s="26" t="str">
        <f>A221&amp;"&amp;"&amp;G221</f>
        <v>14&amp;2026032756</v>
      </c>
      <c r="CB221" s="29" t="str">
        <f>IFERROR(MID(J221,FIND("R",J221)+1,2),"")</f>
        <v>19</v>
      </c>
      <c r="CC221" s="29" t="s">
        <v>11034</v>
      </c>
      <c r="CE221" s="24">
        <f>IFERROR(VLOOKUP(CA221,시험요청!EV:EZ,5,FALSE),"")</f>
        <v>0</v>
      </c>
    </row>
    <row r="222" spans="1:83" ht="30" customHeight="1">
      <c r="A222" s="975">
        <v>14</v>
      </c>
      <c r="B222" s="933">
        <v>14</v>
      </c>
      <c r="C222" s="933" t="s">
        <v>43</v>
      </c>
      <c r="D222" s="526" t="s">
        <v>6879</v>
      </c>
      <c r="E222" s="933" t="s">
        <v>918</v>
      </c>
      <c r="F222" s="933" t="s">
        <v>45</v>
      </c>
      <c r="G222" s="933">
        <v>2026033001</v>
      </c>
      <c r="H222" s="938" t="s">
        <v>767</v>
      </c>
      <c r="I222" s="937">
        <v>1019798</v>
      </c>
      <c r="J222" s="937" t="s">
        <v>7775</v>
      </c>
      <c r="K222" s="937" t="s">
        <v>1143</v>
      </c>
      <c r="L222" s="937">
        <v>4</v>
      </c>
      <c r="M222" s="937" t="s">
        <v>32</v>
      </c>
      <c r="N222" s="937" t="s">
        <v>33</v>
      </c>
      <c r="O222" s="936" t="s">
        <v>102</v>
      </c>
      <c r="P222" s="937" t="s">
        <v>34</v>
      </c>
      <c r="Q222" s="937">
        <v>4</v>
      </c>
      <c r="R222" s="937">
        <v>10</v>
      </c>
      <c r="S222" s="414" t="s">
        <v>7725</v>
      </c>
      <c r="T222" s="940" t="s">
        <v>1514</v>
      </c>
      <c r="U222" s="933" t="s">
        <v>7749</v>
      </c>
      <c r="V222" s="933" t="s">
        <v>75</v>
      </c>
      <c r="W222" s="933" t="s">
        <v>36</v>
      </c>
      <c r="X222" s="933" t="s">
        <v>37</v>
      </c>
      <c r="Y222" s="933" t="s">
        <v>63</v>
      </c>
      <c r="Z222" s="937" t="s">
        <v>7776</v>
      </c>
      <c r="AA222" s="937" t="s">
        <v>55</v>
      </c>
      <c r="AB222" s="933">
        <v>250</v>
      </c>
      <c r="AC222" s="933" t="s">
        <v>40</v>
      </c>
      <c r="AD222" s="933" t="s">
        <v>41</v>
      </c>
      <c r="AE222" s="937" t="s">
        <v>7777</v>
      </c>
      <c r="AF222" s="937" t="s">
        <v>51</v>
      </c>
      <c r="AG222" s="937">
        <v>150</v>
      </c>
      <c r="AH222" s="937">
        <v>704</v>
      </c>
      <c r="AI222" s="937">
        <v>2005</v>
      </c>
      <c r="AJ222" s="937" t="s">
        <v>7778</v>
      </c>
      <c r="AK222" s="937">
        <v>460</v>
      </c>
      <c r="AL222" s="937">
        <v>425</v>
      </c>
      <c r="AM222" s="937" t="s">
        <v>7753</v>
      </c>
      <c r="AN222" s="937" t="s">
        <v>92</v>
      </c>
      <c r="AO222" s="937">
        <v>730</v>
      </c>
      <c r="AP222" s="937" t="s">
        <v>57</v>
      </c>
      <c r="AQ222" s="937" t="s">
        <v>57</v>
      </c>
      <c r="AR222" s="937" t="s">
        <v>57</v>
      </c>
      <c r="AS222" s="937" t="s">
        <v>57</v>
      </c>
      <c r="AT222" s="937" t="s">
        <v>57</v>
      </c>
      <c r="AU222" s="937" t="s">
        <v>7779</v>
      </c>
      <c r="AV222" s="937" t="s">
        <v>79</v>
      </c>
      <c r="AW222" s="937">
        <v>205</v>
      </c>
      <c r="AX222" s="937">
        <v>27</v>
      </c>
      <c r="AY222" s="937" t="s">
        <v>7780</v>
      </c>
      <c r="AZ222" s="937" t="s">
        <v>79</v>
      </c>
      <c r="BA222" s="937">
        <v>195</v>
      </c>
      <c r="BB222" s="937">
        <v>27</v>
      </c>
      <c r="BC222" s="937" t="s">
        <v>57</v>
      </c>
      <c r="BD222" s="937" t="s">
        <v>57</v>
      </c>
      <c r="BE222" s="937" t="s">
        <v>1485</v>
      </c>
      <c r="BF222" s="937" t="s">
        <v>57</v>
      </c>
      <c r="BG222" s="937" t="s">
        <v>57</v>
      </c>
      <c r="BH222" s="937" t="s">
        <v>57</v>
      </c>
      <c r="BI222" s="937" t="s">
        <v>57</v>
      </c>
      <c r="BJ222" s="937" t="s">
        <v>900</v>
      </c>
      <c r="BK222" s="937" t="s">
        <v>57</v>
      </c>
      <c r="BL222" s="937" t="s">
        <v>57</v>
      </c>
      <c r="BM222" s="937"/>
      <c r="BN222" s="937">
        <v>17</v>
      </c>
      <c r="BO222" s="942" t="s">
        <v>7781</v>
      </c>
      <c r="BP222" s="937" t="s">
        <v>1720</v>
      </c>
      <c r="BQ222" s="933" t="s">
        <v>3928</v>
      </c>
      <c r="BR222" s="933"/>
      <c r="BS222" s="933"/>
      <c r="BT222" s="937" t="s">
        <v>1485</v>
      </c>
      <c r="BU222" s="937" t="s">
        <v>1486</v>
      </c>
      <c r="BV222" s="937" t="s">
        <v>7782</v>
      </c>
      <c r="BW222" s="937">
        <v>1383</v>
      </c>
      <c r="BX222" s="933"/>
      <c r="BY222" s="933"/>
      <c r="BZ222" s="938" t="s">
        <v>3649</v>
      </c>
      <c r="CA222" s="26" t="str">
        <f>A222&amp;"&amp;"&amp;G222</f>
        <v>14&amp;2026033001</v>
      </c>
      <c r="CB222" s="29" t="str">
        <f>IFERROR(MID(J222,FIND("R",J222)+1,2),"")</f>
        <v>17</v>
      </c>
      <c r="CC222" s="29" t="s">
        <v>11034</v>
      </c>
      <c r="CE222" s="24">
        <f>IFERROR(VLOOKUP(CA222,시험요청!EV:EZ,5,FALSE),"")</f>
        <v>0</v>
      </c>
    </row>
    <row r="223" spans="1:83" ht="30" customHeight="1">
      <c r="A223" s="975">
        <v>14</v>
      </c>
      <c r="B223" s="1549">
        <v>14</v>
      </c>
      <c r="C223" s="1549" t="s">
        <v>5707</v>
      </c>
      <c r="D223" s="1549" t="s">
        <v>7767</v>
      </c>
      <c r="E223" s="1549" t="s">
        <v>1498</v>
      </c>
      <c r="F223" s="1551" t="s">
        <v>1501</v>
      </c>
      <c r="G223" s="1549">
        <v>2026032113</v>
      </c>
      <c r="H223" s="1557" t="s">
        <v>767</v>
      </c>
      <c r="I223" s="1553">
        <v>2021636</v>
      </c>
      <c r="J223" s="1553" t="s">
        <v>1200</v>
      </c>
      <c r="K223" s="1553" t="s">
        <v>4760</v>
      </c>
      <c r="L223" s="1553">
        <v>8</v>
      </c>
      <c r="M223" s="1553" t="s">
        <v>32</v>
      </c>
      <c r="N223" s="1553" t="s">
        <v>33</v>
      </c>
      <c r="O223" s="1553" t="s">
        <v>57</v>
      </c>
      <c r="P223" s="1553" t="s">
        <v>48</v>
      </c>
      <c r="Q223" s="945">
        <v>9</v>
      </c>
      <c r="R223" s="945">
        <v>10</v>
      </c>
      <c r="S223" s="1643" t="s">
        <v>7725</v>
      </c>
      <c r="T223" s="1552" t="s">
        <v>1502</v>
      </c>
      <c r="U223" s="1549" t="s">
        <v>3358</v>
      </c>
      <c r="V223" s="944" t="s">
        <v>62</v>
      </c>
      <c r="W223" s="944" t="s">
        <v>1503</v>
      </c>
      <c r="X223" s="944" t="s">
        <v>6246</v>
      </c>
      <c r="Y223" s="944" t="s">
        <v>63</v>
      </c>
      <c r="Z223" s="945" t="s">
        <v>7768</v>
      </c>
      <c r="AA223" s="945" t="s">
        <v>1327</v>
      </c>
      <c r="AB223" s="944">
        <v>292</v>
      </c>
      <c r="AC223" s="1549" t="s">
        <v>40</v>
      </c>
      <c r="AD223" s="1549" t="s">
        <v>41</v>
      </c>
      <c r="AE223" s="1553" t="s">
        <v>1207</v>
      </c>
      <c r="AF223" s="1553" t="s">
        <v>1061</v>
      </c>
      <c r="AG223" s="945">
        <v>190</v>
      </c>
      <c r="AH223" s="945">
        <v>850</v>
      </c>
      <c r="AI223" s="945">
        <v>2325</v>
      </c>
      <c r="AJ223" s="945" t="s">
        <v>1208</v>
      </c>
      <c r="AK223" s="945">
        <v>540</v>
      </c>
      <c r="AL223" s="945">
        <v>505</v>
      </c>
      <c r="AM223" s="945" t="s">
        <v>1211</v>
      </c>
      <c r="AN223" s="945" t="s">
        <v>1212</v>
      </c>
      <c r="AO223" s="945">
        <v>710</v>
      </c>
      <c r="AP223" s="945">
        <v>90</v>
      </c>
      <c r="AQ223" s="945" t="s">
        <v>1214</v>
      </c>
      <c r="AR223" s="945" t="s">
        <v>1212</v>
      </c>
      <c r="AS223" s="945" t="s">
        <v>191</v>
      </c>
      <c r="AT223" s="945" t="s">
        <v>105</v>
      </c>
      <c r="AU223" s="945" t="s">
        <v>1217</v>
      </c>
      <c r="AV223" s="945" t="s">
        <v>1218</v>
      </c>
      <c r="AW223" s="945">
        <v>240</v>
      </c>
      <c r="AX223" s="945">
        <v>24</v>
      </c>
      <c r="AY223" s="945" t="s">
        <v>1221</v>
      </c>
      <c r="AZ223" s="945" t="s">
        <v>1218</v>
      </c>
      <c r="BA223" s="945">
        <v>225</v>
      </c>
      <c r="BB223" s="945">
        <v>24</v>
      </c>
      <c r="BC223" s="945" t="s">
        <v>88</v>
      </c>
      <c r="BD223" s="945" t="s">
        <v>57</v>
      </c>
      <c r="BE223" s="945" t="s">
        <v>57</v>
      </c>
      <c r="BF223" s="945" t="s">
        <v>57</v>
      </c>
      <c r="BG223" s="945" t="s">
        <v>57</v>
      </c>
      <c r="BH223" s="945" t="s">
        <v>1215</v>
      </c>
      <c r="BI223" s="945" t="s">
        <v>1216</v>
      </c>
      <c r="BJ223" s="945" t="s">
        <v>164</v>
      </c>
      <c r="BK223" s="945" t="s">
        <v>331</v>
      </c>
      <c r="BL223" s="945"/>
      <c r="BM223" s="945"/>
      <c r="BN223" s="945">
        <v>20</v>
      </c>
      <c r="BO223" s="1554" t="s">
        <v>7769</v>
      </c>
      <c r="BP223" s="1553" t="s">
        <v>1226</v>
      </c>
      <c r="BQ223" s="1549" t="s">
        <v>1923</v>
      </c>
      <c r="BR223" s="1549" t="s">
        <v>1704</v>
      </c>
      <c r="BS223" s="1549"/>
      <c r="BT223" s="1553" t="s">
        <v>1222</v>
      </c>
      <c r="BU223" s="1553" t="s">
        <v>1223</v>
      </c>
      <c r="BV223" s="1553" t="s">
        <v>1224</v>
      </c>
      <c r="BW223" s="1553">
        <v>1634</v>
      </c>
      <c r="BX223" s="1557" t="s">
        <v>7797</v>
      </c>
      <c r="BY223" s="944" t="s">
        <v>6238</v>
      </c>
      <c r="BZ223" s="1557" t="s">
        <v>3649</v>
      </c>
      <c r="CA223" s="26" t="str">
        <f t="shared" si="38"/>
        <v>14&amp;2026032113</v>
      </c>
      <c r="CB223" s="29" t="str">
        <f t="shared" si="39"/>
        <v>20</v>
      </c>
      <c r="CC223" s="29" t="s">
        <v>11034</v>
      </c>
      <c r="CE223" s="24">
        <f>IFERROR(VLOOKUP(CA223,시험요청!EV:EZ,5,FALSE),"")</f>
        <v>0</v>
      </c>
    </row>
    <row r="224" spans="1:83" ht="30" customHeight="1">
      <c r="A224" s="975">
        <v>14</v>
      </c>
      <c r="B224" s="1472"/>
      <c r="C224" s="1472"/>
      <c r="D224" s="1472"/>
      <c r="E224" s="1483"/>
      <c r="F224" s="1472"/>
      <c r="G224" s="1472"/>
      <c r="H224" s="1472"/>
      <c r="I224" s="1472"/>
      <c r="J224" s="1483"/>
      <c r="K224" s="1472"/>
      <c r="L224" s="1472"/>
      <c r="M224" s="1472"/>
      <c r="N224" s="1472"/>
      <c r="O224" s="1472"/>
      <c r="P224" s="1472"/>
      <c r="Q224" s="945">
        <v>10</v>
      </c>
      <c r="R224" s="945">
        <v>10</v>
      </c>
      <c r="S224" s="1644"/>
      <c r="T224" s="1472"/>
      <c r="U224" s="1472"/>
      <c r="V224" s="944" t="s">
        <v>7770</v>
      </c>
      <c r="W224" s="944" t="s">
        <v>1503</v>
      </c>
      <c r="X224" s="944" t="s">
        <v>6246</v>
      </c>
      <c r="Y224" s="944" t="s">
        <v>63</v>
      </c>
      <c r="Z224" s="945" t="s">
        <v>7771</v>
      </c>
      <c r="AA224" s="943" t="s">
        <v>42</v>
      </c>
      <c r="AB224" s="944">
        <v>292</v>
      </c>
      <c r="AC224" s="1477"/>
      <c r="AD224" s="1477"/>
      <c r="AE224" s="1479"/>
      <c r="AF224" s="1477"/>
      <c r="AG224" s="945">
        <v>190</v>
      </c>
      <c r="AH224" s="945">
        <v>850</v>
      </c>
      <c r="AI224" s="945">
        <v>2325</v>
      </c>
      <c r="AJ224" s="945" t="s">
        <v>1208</v>
      </c>
      <c r="AK224" s="945">
        <v>540</v>
      </c>
      <c r="AL224" s="945">
        <v>505</v>
      </c>
      <c r="AM224" s="945" t="s">
        <v>1211</v>
      </c>
      <c r="AN224" s="945" t="s">
        <v>1212</v>
      </c>
      <c r="AO224" s="945">
        <v>710</v>
      </c>
      <c r="AP224" s="945">
        <v>90</v>
      </c>
      <c r="AQ224" s="945" t="s">
        <v>1214</v>
      </c>
      <c r="AR224" s="945" t="s">
        <v>1212</v>
      </c>
      <c r="AS224" s="945" t="s">
        <v>191</v>
      </c>
      <c r="AT224" s="945" t="s">
        <v>105</v>
      </c>
      <c r="AU224" s="945" t="s">
        <v>1217</v>
      </c>
      <c r="AV224" s="945" t="s">
        <v>1218</v>
      </c>
      <c r="AW224" s="945">
        <v>240</v>
      </c>
      <c r="AX224" s="945">
        <v>24</v>
      </c>
      <c r="AY224" s="945" t="s">
        <v>1221</v>
      </c>
      <c r="AZ224" s="945" t="s">
        <v>1218</v>
      </c>
      <c r="BA224" s="945">
        <v>225</v>
      </c>
      <c r="BB224" s="945">
        <v>24</v>
      </c>
      <c r="BC224" s="945" t="s">
        <v>88</v>
      </c>
      <c r="BD224" s="945" t="s">
        <v>57</v>
      </c>
      <c r="BE224" s="945" t="s">
        <v>57</v>
      </c>
      <c r="BF224" s="945" t="s">
        <v>57</v>
      </c>
      <c r="BG224" s="945" t="s">
        <v>57</v>
      </c>
      <c r="BH224" s="945" t="s">
        <v>1215</v>
      </c>
      <c r="BI224" s="945" t="s">
        <v>1216</v>
      </c>
      <c r="BJ224" s="945" t="s">
        <v>164</v>
      </c>
      <c r="BK224" s="945" t="s">
        <v>331</v>
      </c>
      <c r="BL224" s="945"/>
      <c r="BM224" s="945"/>
      <c r="BN224" s="945">
        <v>20</v>
      </c>
      <c r="BO224" s="1472"/>
      <c r="BP224" s="1472"/>
      <c r="BQ224" s="1472"/>
      <c r="BR224" s="1472"/>
      <c r="BS224" s="1472"/>
      <c r="BT224" s="1472"/>
      <c r="BU224" s="1472"/>
      <c r="BV224" s="1472"/>
      <c r="BW224" s="1472"/>
      <c r="BX224" s="1472"/>
      <c r="BY224" s="944" t="s">
        <v>6238</v>
      </c>
      <c r="BZ224" s="1472"/>
      <c r="CA224" s="26" t="str">
        <f t="shared" si="38"/>
        <v>14&amp;</v>
      </c>
      <c r="CB224" s="29" t="str">
        <f t="shared" si="39"/>
        <v/>
      </c>
      <c r="CC224" s="29" t="s">
        <v>11034</v>
      </c>
      <c r="CE224" s="24" t="str">
        <f>IFERROR(VLOOKUP(CA224,시험요청!EV:EZ,5,FALSE),"")</f>
        <v/>
      </c>
    </row>
    <row r="225" spans="1:83" ht="30" customHeight="1">
      <c r="A225" s="975">
        <v>14</v>
      </c>
      <c r="B225" s="933">
        <v>14</v>
      </c>
      <c r="C225" s="933" t="s">
        <v>43</v>
      </c>
      <c r="D225" s="933" t="s">
        <v>1498</v>
      </c>
      <c r="E225" s="941" t="s">
        <v>1498</v>
      </c>
      <c r="F225" s="933" t="s">
        <v>45</v>
      </c>
      <c r="G225" s="933">
        <v>2026030656</v>
      </c>
      <c r="H225" s="938" t="s">
        <v>680</v>
      </c>
      <c r="I225" s="937">
        <v>1027946</v>
      </c>
      <c r="J225" s="937" t="s">
        <v>3917</v>
      </c>
      <c r="K225" s="937" t="s">
        <v>1474</v>
      </c>
      <c r="L225" s="937">
        <v>4</v>
      </c>
      <c r="M225" s="937" t="s">
        <v>32</v>
      </c>
      <c r="N225" s="937" t="s">
        <v>33</v>
      </c>
      <c r="O225" s="936" t="s">
        <v>1554</v>
      </c>
      <c r="P225" s="937" t="s">
        <v>48</v>
      </c>
      <c r="Q225" s="937">
        <v>7</v>
      </c>
      <c r="R225" s="937">
        <v>10</v>
      </c>
      <c r="S225" s="803" t="s">
        <v>7727</v>
      </c>
      <c r="T225" s="940" t="s">
        <v>7772</v>
      </c>
      <c r="U225" s="933" t="s">
        <v>35</v>
      </c>
      <c r="V225" s="933" t="s">
        <v>956</v>
      </c>
      <c r="W225" s="933" t="s">
        <v>50</v>
      </c>
      <c r="X225" s="933" t="s">
        <v>37</v>
      </c>
      <c r="Y225" s="933" t="s">
        <v>38</v>
      </c>
      <c r="Z225" s="937" t="s">
        <v>7702</v>
      </c>
      <c r="AA225" s="942" t="s">
        <v>42</v>
      </c>
      <c r="AB225" s="933">
        <v>222</v>
      </c>
      <c r="AC225" s="933" t="s">
        <v>40</v>
      </c>
      <c r="AD225" s="933" t="s">
        <v>41</v>
      </c>
      <c r="AE225" s="937" t="s">
        <v>3922</v>
      </c>
      <c r="AF225" s="937" t="s">
        <v>51</v>
      </c>
      <c r="AG225" s="937">
        <v>140</v>
      </c>
      <c r="AH225" s="937">
        <v>628</v>
      </c>
      <c r="AI225" s="937">
        <v>1840</v>
      </c>
      <c r="AJ225" s="937" t="s">
        <v>5175</v>
      </c>
      <c r="AK225" s="937">
        <v>390</v>
      </c>
      <c r="AL225" s="937">
        <v>355</v>
      </c>
      <c r="AM225" s="937" t="s">
        <v>2571</v>
      </c>
      <c r="AN225" s="937" t="s">
        <v>99</v>
      </c>
      <c r="AO225" s="937">
        <v>510</v>
      </c>
      <c r="AP225" s="937">
        <v>90</v>
      </c>
      <c r="AQ225" s="937" t="s">
        <v>57</v>
      </c>
      <c r="AR225" s="937" t="s">
        <v>57</v>
      </c>
      <c r="AS225" s="937" t="s">
        <v>57</v>
      </c>
      <c r="AT225" s="937" t="s">
        <v>57</v>
      </c>
      <c r="AU225" s="937" t="s">
        <v>3923</v>
      </c>
      <c r="AV225" s="937" t="s">
        <v>621</v>
      </c>
      <c r="AW225" s="937">
        <v>185</v>
      </c>
      <c r="AX225" s="937">
        <v>24</v>
      </c>
      <c r="AY225" s="937" t="s">
        <v>3924</v>
      </c>
      <c r="AZ225" s="937" t="s">
        <v>621</v>
      </c>
      <c r="BA225" s="937">
        <v>175</v>
      </c>
      <c r="BB225" s="937">
        <v>24</v>
      </c>
      <c r="BC225" s="937" t="s">
        <v>682</v>
      </c>
      <c r="BD225" s="937" t="s">
        <v>57</v>
      </c>
      <c r="BE225" s="937" t="s">
        <v>57</v>
      </c>
      <c r="BF225" s="937" t="s">
        <v>57</v>
      </c>
      <c r="BG225" s="937" t="s">
        <v>57</v>
      </c>
      <c r="BH225" s="937" t="s">
        <v>57</v>
      </c>
      <c r="BI225" s="937" t="s">
        <v>57</v>
      </c>
      <c r="BJ225" s="937" t="s">
        <v>164</v>
      </c>
      <c r="BK225" s="937" t="s">
        <v>57</v>
      </c>
      <c r="BL225" s="937"/>
      <c r="BM225" s="937"/>
      <c r="BN225" s="937">
        <v>16</v>
      </c>
      <c r="BO225" s="937" t="s">
        <v>7773</v>
      </c>
      <c r="BP225" s="937" t="s">
        <v>4356</v>
      </c>
      <c r="BQ225" s="933" t="s">
        <v>7703</v>
      </c>
      <c r="BR225" s="933" t="s">
        <v>81</v>
      </c>
      <c r="BS225" s="933"/>
      <c r="BT225" s="937" t="s">
        <v>3925</v>
      </c>
      <c r="BU225" s="937" t="s">
        <v>3926</v>
      </c>
      <c r="BV225" s="937" t="s">
        <v>3927</v>
      </c>
      <c r="BW225" s="937">
        <v>1285</v>
      </c>
      <c r="BX225" s="933" t="s">
        <v>7774</v>
      </c>
      <c r="BY225" s="933" t="s">
        <v>107</v>
      </c>
      <c r="BZ225" s="938" t="s">
        <v>168</v>
      </c>
      <c r="CA225" s="26" t="str">
        <f t="shared" si="38"/>
        <v>14&amp;2026030656</v>
      </c>
      <c r="CB225" s="29" t="str">
        <f t="shared" si="39"/>
        <v>16</v>
      </c>
      <c r="CC225" s="29" t="s">
        <v>11034</v>
      </c>
      <c r="CE225" s="24">
        <f>IFERROR(VLOOKUP(CA225,시험요청!EV:EZ,5,FALSE),"")</f>
        <v>0</v>
      </c>
    </row>
    <row r="226" spans="1:83" ht="30" customHeight="1">
      <c r="A226" s="975">
        <v>14</v>
      </c>
      <c r="B226" s="1475">
        <v>14</v>
      </c>
      <c r="C226" s="1475" t="s">
        <v>43</v>
      </c>
      <c r="D226" s="1475" t="s">
        <v>5688</v>
      </c>
      <c r="E226" s="1493" t="s">
        <v>30</v>
      </c>
      <c r="F226" s="1475" t="s">
        <v>45</v>
      </c>
      <c r="G226" s="1475">
        <v>2026030324</v>
      </c>
      <c r="H226" s="1490" t="s">
        <v>680</v>
      </c>
      <c r="I226" s="1489">
        <v>1037458</v>
      </c>
      <c r="J226" s="1489" t="s">
        <v>5083</v>
      </c>
      <c r="K226" s="1489" t="s">
        <v>5213</v>
      </c>
      <c r="L226" s="1489">
        <v>4</v>
      </c>
      <c r="M226" s="1489" t="s">
        <v>32</v>
      </c>
      <c r="N226" s="1489" t="s">
        <v>33</v>
      </c>
      <c r="O226" s="1489" t="s">
        <v>57</v>
      </c>
      <c r="P226" s="1489" t="s">
        <v>48</v>
      </c>
      <c r="Q226" s="937">
        <v>22</v>
      </c>
      <c r="R226" s="937">
        <v>20</v>
      </c>
      <c r="S226" s="1568" t="s">
        <v>7727</v>
      </c>
      <c r="T226" s="1492" t="s">
        <v>955</v>
      </c>
      <c r="U226" s="1475" t="s">
        <v>5210</v>
      </c>
      <c r="V226" s="1475" t="s">
        <v>3564</v>
      </c>
      <c r="W226" s="1475" t="s">
        <v>60</v>
      </c>
      <c r="X226" s="1475" t="s">
        <v>37</v>
      </c>
      <c r="Y226" s="1475" t="s">
        <v>61</v>
      </c>
      <c r="Z226" s="1489" t="s">
        <v>5216</v>
      </c>
      <c r="AA226" s="1489" t="s">
        <v>39</v>
      </c>
      <c r="AB226" s="933">
        <v>250</v>
      </c>
      <c r="AC226" s="1475" t="s">
        <v>40</v>
      </c>
      <c r="AD226" s="1475" t="s">
        <v>41</v>
      </c>
      <c r="AE226" s="1489" t="s">
        <v>5217</v>
      </c>
      <c r="AF226" s="1489" t="s">
        <v>1061</v>
      </c>
      <c r="AG226" s="937">
        <v>170</v>
      </c>
      <c r="AH226" s="937">
        <v>790</v>
      </c>
      <c r="AI226" s="937">
        <v>2190</v>
      </c>
      <c r="AJ226" s="937" t="s">
        <v>707</v>
      </c>
      <c r="AK226" s="937">
        <v>500</v>
      </c>
      <c r="AL226" s="937">
        <v>465</v>
      </c>
      <c r="AM226" s="937" t="s">
        <v>4016</v>
      </c>
      <c r="AN226" s="937" t="s">
        <v>92</v>
      </c>
      <c r="AO226" s="937">
        <v>630</v>
      </c>
      <c r="AP226" s="937">
        <v>90</v>
      </c>
      <c r="AQ226" s="937" t="s">
        <v>2332</v>
      </c>
      <c r="AR226" s="937" t="s">
        <v>92</v>
      </c>
      <c r="AS226" s="937" t="s">
        <v>1427</v>
      </c>
      <c r="AT226" s="937" t="s">
        <v>105</v>
      </c>
      <c r="AU226" s="937" t="s">
        <v>5093</v>
      </c>
      <c r="AV226" s="937" t="s">
        <v>1153</v>
      </c>
      <c r="AW226" s="937">
        <v>210</v>
      </c>
      <c r="AX226" s="937">
        <v>27</v>
      </c>
      <c r="AY226" s="937" t="s">
        <v>5094</v>
      </c>
      <c r="AZ226" s="937" t="s">
        <v>1153</v>
      </c>
      <c r="BA226" s="937">
        <v>200</v>
      </c>
      <c r="BB226" s="937">
        <v>27</v>
      </c>
      <c r="BC226" s="937" t="s">
        <v>88</v>
      </c>
      <c r="BD226" s="937" t="s">
        <v>57</v>
      </c>
      <c r="BE226" s="937" t="s">
        <v>57</v>
      </c>
      <c r="BF226" s="937" t="s">
        <v>57</v>
      </c>
      <c r="BG226" s="937" t="s">
        <v>57</v>
      </c>
      <c r="BH226" s="937" t="s">
        <v>57</v>
      </c>
      <c r="BI226" s="937" t="s">
        <v>57</v>
      </c>
      <c r="BJ226" s="937" t="s">
        <v>164</v>
      </c>
      <c r="BK226" s="937" t="s">
        <v>57</v>
      </c>
      <c r="BL226" s="937"/>
      <c r="BM226" s="937"/>
      <c r="BN226" s="937">
        <v>18</v>
      </c>
      <c r="BO226" s="1500" t="s">
        <v>5700</v>
      </c>
      <c r="BP226" s="1489" t="s">
        <v>5219</v>
      </c>
      <c r="BQ226" s="1475" t="s">
        <v>3786</v>
      </c>
      <c r="BR226" s="1475" t="s">
        <v>95</v>
      </c>
      <c r="BS226" s="1475"/>
      <c r="BT226" s="937" t="s">
        <v>2989</v>
      </c>
      <c r="BU226" s="937" t="s">
        <v>1574</v>
      </c>
      <c r="BV226" s="937" t="s">
        <v>2990</v>
      </c>
      <c r="BW226" s="937">
        <v>1466</v>
      </c>
      <c r="BX226" s="1490" t="s">
        <v>7794</v>
      </c>
      <c r="BY226" s="933"/>
      <c r="BZ226" s="1490" t="s">
        <v>83</v>
      </c>
      <c r="CA226" s="26" t="str">
        <f t="shared" ref="CA226:CA231" si="40">A226&amp;"&amp;"&amp;G226</f>
        <v>14&amp;2026030324</v>
      </c>
      <c r="CB226" s="29" t="str">
        <f t="shared" ref="CB226:CB231" si="41">IFERROR(MID(J226,FIND("R",J226)+1,2),"")</f>
        <v>18</v>
      </c>
      <c r="CC226" s="29" t="s">
        <v>11034</v>
      </c>
      <c r="CE226" s="24">
        <f>IFERROR(VLOOKUP(CA226,시험요청!EV:EZ,5,FALSE),"")</f>
        <v>0</v>
      </c>
    </row>
    <row r="227" spans="1:83" ht="30" customHeight="1">
      <c r="A227" s="975">
        <v>14</v>
      </c>
      <c r="B227" s="1471"/>
      <c r="C227" s="1471"/>
      <c r="D227" s="1471"/>
      <c r="E227" s="1471"/>
      <c r="F227" s="1471"/>
      <c r="G227" s="1471"/>
      <c r="H227" s="1471"/>
      <c r="I227" s="1471"/>
      <c r="J227" s="1471"/>
      <c r="K227" s="1471"/>
      <c r="L227" s="1471"/>
      <c r="M227" s="1471"/>
      <c r="N227" s="1471"/>
      <c r="O227" s="1471"/>
      <c r="P227" s="1471"/>
      <c r="Q227" s="937">
        <v>23</v>
      </c>
      <c r="R227" s="937">
        <v>20</v>
      </c>
      <c r="S227" s="1569"/>
      <c r="T227" s="1471"/>
      <c r="U227" s="1471"/>
      <c r="V227" s="1486"/>
      <c r="W227" s="1486"/>
      <c r="X227" s="1486"/>
      <c r="Y227" s="1486"/>
      <c r="Z227" s="1487"/>
      <c r="AA227" s="1486"/>
      <c r="AB227" s="933">
        <v>250</v>
      </c>
      <c r="AC227" s="1486"/>
      <c r="AD227" s="1486"/>
      <c r="AE227" s="1487"/>
      <c r="AF227" s="1486"/>
      <c r="AG227" s="937">
        <v>170</v>
      </c>
      <c r="AH227" s="937">
        <v>790</v>
      </c>
      <c r="AI227" s="937">
        <v>2190</v>
      </c>
      <c r="AJ227" s="937" t="s">
        <v>707</v>
      </c>
      <c r="AK227" s="937">
        <v>500</v>
      </c>
      <c r="AL227" s="937">
        <v>465</v>
      </c>
      <c r="AM227" s="937" t="s">
        <v>4016</v>
      </c>
      <c r="AN227" s="937" t="s">
        <v>92</v>
      </c>
      <c r="AO227" s="937">
        <v>630</v>
      </c>
      <c r="AP227" s="937">
        <v>90</v>
      </c>
      <c r="AQ227" s="937" t="s">
        <v>2332</v>
      </c>
      <c r="AR227" s="937" t="s">
        <v>92</v>
      </c>
      <c r="AS227" s="937" t="s">
        <v>1427</v>
      </c>
      <c r="AT227" s="937" t="s">
        <v>105</v>
      </c>
      <c r="AU227" s="937" t="s">
        <v>5093</v>
      </c>
      <c r="AV227" s="937" t="s">
        <v>1153</v>
      </c>
      <c r="AW227" s="937">
        <v>210</v>
      </c>
      <c r="AX227" s="937">
        <v>27</v>
      </c>
      <c r="AY227" s="937" t="s">
        <v>5094</v>
      </c>
      <c r="AZ227" s="937" t="s">
        <v>1153</v>
      </c>
      <c r="BA227" s="937">
        <v>200</v>
      </c>
      <c r="BB227" s="937">
        <v>27</v>
      </c>
      <c r="BC227" s="937" t="s">
        <v>88</v>
      </c>
      <c r="BD227" s="937" t="s">
        <v>57</v>
      </c>
      <c r="BE227" s="937" t="s">
        <v>57</v>
      </c>
      <c r="BF227" s="937" t="s">
        <v>57</v>
      </c>
      <c r="BG227" s="937" t="s">
        <v>57</v>
      </c>
      <c r="BH227" s="937" t="s">
        <v>57</v>
      </c>
      <c r="BI227" s="937" t="s">
        <v>57</v>
      </c>
      <c r="BJ227" s="937" t="s">
        <v>164</v>
      </c>
      <c r="BK227" s="937" t="s">
        <v>57</v>
      </c>
      <c r="BL227" s="937"/>
      <c r="BM227" s="937"/>
      <c r="BN227" s="937">
        <v>18</v>
      </c>
      <c r="BO227" s="1471"/>
      <c r="BP227" s="1471"/>
      <c r="BQ227" s="1471"/>
      <c r="BR227" s="1471"/>
      <c r="BS227" s="1471"/>
      <c r="BT227" s="937" t="s">
        <v>6884</v>
      </c>
      <c r="BU227" s="937" t="s">
        <v>1574</v>
      </c>
      <c r="BV227" s="937" t="s">
        <v>6885</v>
      </c>
      <c r="BW227" s="937">
        <v>1466</v>
      </c>
      <c r="BX227" s="1642"/>
      <c r="BY227" s="933"/>
      <c r="BZ227" s="1471"/>
      <c r="CA227" s="26" t="str">
        <f t="shared" si="40"/>
        <v>14&amp;</v>
      </c>
      <c r="CB227" s="29" t="str">
        <f t="shared" si="41"/>
        <v/>
      </c>
      <c r="CC227" s="29" t="s">
        <v>11034</v>
      </c>
      <c r="CE227" s="24" t="str">
        <f>IFERROR(VLOOKUP(CA227,시험요청!EV:EZ,5,FALSE),"")</f>
        <v/>
      </c>
    </row>
    <row r="228" spans="1:83" ht="30" customHeight="1">
      <c r="A228" s="975">
        <v>14</v>
      </c>
      <c r="B228" s="1472"/>
      <c r="C228" s="1472"/>
      <c r="D228" s="1472"/>
      <c r="E228" s="1472"/>
      <c r="F228" s="1472"/>
      <c r="G228" s="1472"/>
      <c r="H228" s="1472"/>
      <c r="I228" s="1472"/>
      <c r="J228" s="1472"/>
      <c r="K228" s="1472"/>
      <c r="L228" s="1472"/>
      <c r="M228" s="1472"/>
      <c r="N228" s="1472"/>
      <c r="O228" s="1472"/>
      <c r="P228" s="1472"/>
      <c r="Q228" s="937">
        <v>24</v>
      </c>
      <c r="R228" s="937">
        <v>20</v>
      </c>
      <c r="S228" s="1570"/>
      <c r="T228" s="1472"/>
      <c r="U228" s="1472"/>
      <c r="V228" s="1477"/>
      <c r="W228" s="1477"/>
      <c r="X228" s="1477"/>
      <c r="Y228" s="1477"/>
      <c r="Z228" s="1479"/>
      <c r="AA228" s="1477"/>
      <c r="AB228" s="933">
        <v>250</v>
      </c>
      <c r="AC228" s="1477"/>
      <c r="AD228" s="1477"/>
      <c r="AE228" s="1479"/>
      <c r="AF228" s="1477"/>
      <c r="AG228" s="937">
        <v>170</v>
      </c>
      <c r="AH228" s="937">
        <v>790</v>
      </c>
      <c r="AI228" s="937">
        <v>2190</v>
      </c>
      <c r="AJ228" s="937" t="s">
        <v>707</v>
      </c>
      <c r="AK228" s="937">
        <v>500</v>
      </c>
      <c r="AL228" s="937">
        <v>465</v>
      </c>
      <c r="AM228" s="937" t="s">
        <v>4016</v>
      </c>
      <c r="AN228" s="937" t="s">
        <v>92</v>
      </c>
      <c r="AO228" s="937">
        <v>630</v>
      </c>
      <c r="AP228" s="937">
        <v>90</v>
      </c>
      <c r="AQ228" s="937" t="s">
        <v>2332</v>
      </c>
      <c r="AR228" s="937" t="s">
        <v>92</v>
      </c>
      <c r="AS228" s="937" t="s">
        <v>1427</v>
      </c>
      <c r="AT228" s="937" t="s">
        <v>105</v>
      </c>
      <c r="AU228" s="937" t="s">
        <v>5093</v>
      </c>
      <c r="AV228" s="937" t="s">
        <v>1153</v>
      </c>
      <c r="AW228" s="937">
        <v>210</v>
      </c>
      <c r="AX228" s="937">
        <v>27</v>
      </c>
      <c r="AY228" s="937" t="s">
        <v>5094</v>
      </c>
      <c r="AZ228" s="937" t="s">
        <v>1153</v>
      </c>
      <c r="BA228" s="937">
        <v>200</v>
      </c>
      <c r="BB228" s="937">
        <v>27</v>
      </c>
      <c r="BC228" s="937" t="s">
        <v>88</v>
      </c>
      <c r="BD228" s="937" t="s">
        <v>57</v>
      </c>
      <c r="BE228" s="937" t="s">
        <v>57</v>
      </c>
      <c r="BF228" s="937" t="s">
        <v>57</v>
      </c>
      <c r="BG228" s="937" t="s">
        <v>57</v>
      </c>
      <c r="BH228" s="937" t="s">
        <v>57</v>
      </c>
      <c r="BI228" s="937" t="s">
        <v>57</v>
      </c>
      <c r="BJ228" s="937" t="s">
        <v>164</v>
      </c>
      <c r="BK228" s="937" t="s">
        <v>57</v>
      </c>
      <c r="BL228" s="937"/>
      <c r="BM228" s="937"/>
      <c r="BN228" s="937">
        <v>18</v>
      </c>
      <c r="BO228" s="1472"/>
      <c r="BP228" s="1472"/>
      <c r="BQ228" s="1472"/>
      <c r="BR228" s="1472"/>
      <c r="BS228" s="1472"/>
      <c r="BT228" s="937" t="s">
        <v>6886</v>
      </c>
      <c r="BU228" s="937" t="s">
        <v>1574</v>
      </c>
      <c r="BV228" s="937" t="s">
        <v>6887</v>
      </c>
      <c r="BW228" s="937">
        <v>1466</v>
      </c>
      <c r="BX228" s="1558"/>
      <c r="BY228" s="933"/>
      <c r="BZ228" s="1472"/>
      <c r="CA228" s="26" t="str">
        <f t="shared" si="40"/>
        <v>14&amp;</v>
      </c>
      <c r="CB228" s="29" t="str">
        <f t="shared" si="41"/>
        <v/>
      </c>
      <c r="CC228" s="29" t="s">
        <v>11034</v>
      </c>
      <c r="CE228" s="24" t="str">
        <f>IFERROR(VLOOKUP(CA228,시험요청!EV:EZ,5,FALSE),"")</f>
        <v/>
      </c>
    </row>
    <row r="229" spans="1:83" ht="30" customHeight="1">
      <c r="A229" s="975">
        <v>14</v>
      </c>
      <c r="B229" s="933">
        <v>14</v>
      </c>
      <c r="C229" s="933" t="s">
        <v>43</v>
      </c>
      <c r="D229" s="526" t="s">
        <v>6879</v>
      </c>
      <c r="E229" s="933" t="s">
        <v>932</v>
      </c>
      <c r="F229" s="933" t="s">
        <v>45</v>
      </c>
      <c r="G229" s="933">
        <v>2026033002</v>
      </c>
      <c r="H229" s="938" t="s">
        <v>767</v>
      </c>
      <c r="I229" s="937">
        <v>1031024</v>
      </c>
      <c r="J229" s="937" t="s">
        <v>7748</v>
      </c>
      <c r="K229" s="937" t="s">
        <v>6754</v>
      </c>
      <c r="L229" s="937">
        <v>4</v>
      </c>
      <c r="M229" s="937" t="s">
        <v>32</v>
      </c>
      <c r="N229" s="937" t="s">
        <v>33</v>
      </c>
      <c r="O229" s="937" t="s">
        <v>57</v>
      </c>
      <c r="P229" s="937" t="s">
        <v>48</v>
      </c>
      <c r="Q229" s="937">
        <v>11</v>
      </c>
      <c r="R229" s="937">
        <v>10</v>
      </c>
      <c r="S229" s="955" t="s">
        <v>7729</v>
      </c>
      <c r="T229" s="940" t="s">
        <v>1514</v>
      </c>
      <c r="U229" s="933" t="s">
        <v>7749</v>
      </c>
      <c r="V229" s="933" t="s">
        <v>1515</v>
      </c>
      <c r="W229" s="933" t="s">
        <v>60</v>
      </c>
      <c r="X229" s="933" t="s">
        <v>37</v>
      </c>
      <c r="Y229" s="933" t="s">
        <v>61</v>
      </c>
      <c r="Z229" s="937" t="s">
        <v>7750</v>
      </c>
      <c r="AA229" s="937" t="s">
        <v>752</v>
      </c>
      <c r="AB229" s="933">
        <v>218</v>
      </c>
      <c r="AC229" s="933" t="s">
        <v>40</v>
      </c>
      <c r="AD229" s="933" t="s">
        <v>41</v>
      </c>
      <c r="AE229" s="937" t="s">
        <v>7751</v>
      </c>
      <c r="AF229" s="937" t="s">
        <v>51</v>
      </c>
      <c r="AG229" s="937">
        <v>155</v>
      </c>
      <c r="AH229" s="937">
        <v>704</v>
      </c>
      <c r="AI229" s="937">
        <v>2075</v>
      </c>
      <c r="AJ229" s="937" t="s">
        <v>7752</v>
      </c>
      <c r="AK229" s="937">
        <v>440</v>
      </c>
      <c r="AL229" s="937">
        <v>405</v>
      </c>
      <c r="AM229" s="937" t="s">
        <v>7753</v>
      </c>
      <c r="AN229" s="937" t="s">
        <v>92</v>
      </c>
      <c r="AO229" s="937">
        <v>730</v>
      </c>
      <c r="AP229" s="937" t="s">
        <v>57</v>
      </c>
      <c r="AQ229" s="937" t="s">
        <v>57</v>
      </c>
      <c r="AR229" s="937" t="s">
        <v>57</v>
      </c>
      <c r="AS229" s="937" t="s">
        <v>57</v>
      </c>
      <c r="AT229" s="937" t="s">
        <v>57</v>
      </c>
      <c r="AU229" s="937" t="s">
        <v>7754</v>
      </c>
      <c r="AV229" s="937" t="s">
        <v>79</v>
      </c>
      <c r="AW229" s="937">
        <v>175</v>
      </c>
      <c r="AX229" s="937">
        <v>27</v>
      </c>
      <c r="AY229" s="937" t="s">
        <v>7755</v>
      </c>
      <c r="AZ229" s="937" t="s">
        <v>79</v>
      </c>
      <c r="BA229" s="937">
        <v>165</v>
      </c>
      <c r="BB229" s="937">
        <v>27</v>
      </c>
      <c r="BC229" s="937" t="s">
        <v>57</v>
      </c>
      <c r="BD229" s="937" t="s">
        <v>57</v>
      </c>
      <c r="BE229" s="937" t="s">
        <v>6780</v>
      </c>
      <c r="BF229" s="937" t="s">
        <v>57</v>
      </c>
      <c r="BG229" s="937" t="s">
        <v>57</v>
      </c>
      <c r="BH229" s="937" t="s">
        <v>57</v>
      </c>
      <c r="BI229" s="937" t="s">
        <v>57</v>
      </c>
      <c r="BJ229" s="937" t="s">
        <v>900</v>
      </c>
      <c r="BK229" s="937" t="s">
        <v>57</v>
      </c>
      <c r="BL229" s="937" t="s">
        <v>57</v>
      </c>
      <c r="BM229" s="937"/>
      <c r="BN229" s="937">
        <v>17</v>
      </c>
      <c r="BO229" s="938" t="s">
        <v>7756</v>
      </c>
      <c r="BP229" s="937" t="s">
        <v>1496</v>
      </c>
      <c r="BQ229" s="933" t="s">
        <v>722</v>
      </c>
      <c r="BR229" s="933"/>
      <c r="BS229" s="933"/>
      <c r="BT229" s="937" t="s">
        <v>6780</v>
      </c>
      <c r="BU229" s="937" t="s">
        <v>1486</v>
      </c>
      <c r="BV229" s="937" t="s">
        <v>7757</v>
      </c>
      <c r="BW229" s="937">
        <v>1383</v>
      </c>
      <c r="BX229" s="933"/>
      <c r="BY229" s="933"/>
      <c r="BZ229" s="938" t="s">
        <v>950</v>
      </c>
      <c r="CA229" s="26" t="str">
        <f t="shared" si="40"/>
        <v>14&amp;2026033002</v>
      </c>
      <c r="CB229" s="29" t="str">
        <f t="shared" si="41"/>
        <v>17</v>
      </c>
      <c r="CC229" s="29" t="s">
        <v>11034</v>
      </c>
      <c r="CE229" s="24">
        <f>IFERROR(VLOOKUP(CA229,시험요청!EV:EZ,5,FALSE),"")</f>
        <v>0</v>
      </c>
    </row>
    <row r="230" spans="1:83" ht="30" customHeight="1">
      <c r="A230" s="975">
        <v>14</v>
      </c>
      <c r="B230" s="933">
        <v>14</v>
      </c>
      <c r="C230" s="933" t="s">
        <v>43</v>
      </c>
      <c r="D230" s="526" t="s">
        <v>6879</v>
      </c>
      <c r="E230" s="933" t="s">
        <v>4985</v>
      </c>
      <c r="F230" s="933" t="s">
        <v>45</v>
      </c>
      <c r="G230" s="933">
        <v>2026033008</v>
      </c>
      <c r="H230" s="938" t="s">
        <v>680</v>
      </c>
      <c r="I230" s="937">
        <v>1031777</v>
      </c>
      <c r="J230" s="937" t="s">
        <v>7790</v>
      </c>
      <c r="K230" s="937" t="s">
        <v>1474</v>
      </c>
      <c r="L230" s="937">
        <v>4</v>
      </c>
      <c r="M230" s="937" t="s">
        <v>32</v>
      </c>
      <c r="N230" s="937" t="s">
        <v>33</v>
      </c>
      <c r="O230" s="936">
        <v>3</v>
      </c>
      <c r="P230" s="937" t="s">
        <v>48</v>
      </c>
      <c r="Q230" s="937">
        <v>3</v>
      </c>
      <c r="R230" s="937">
        <v>10</v>
      </c>
      <c r="S230" s="950" t="s">
        <v>7729</v>
      </c>
      <c r="T230" s="940" t="s">
        <v>4412</v>
      </c>
      <c r="U230" s="933" t="s">
        <v>7749</v>
      </c>
      <c r="V230" s="933" t="s">
        <v>1515</v>
      </c>
      <c r="W230" s="933" t="s">
        <v>60</v>
      </c>
      <c r="X230" s="933" t="s">
        <v>37</v>
      </c>
      <c r="Y230" s="933" t="s">
        <v>61</v>
      </c>
      <c r="Z230" s="937" t="s">
        <v>7791</v>
      </c>
      <c r="AA230" s="937" t="s">
        <v>752</v>
      </c>
      <c r="AB230" s="933">
        <v>256</v>
      </c>
      <c r="AC230" s="933" t="s">
        <v>40</v>
      </c>
      <c r="AD230" s="933" t="s">
        <v>41</v>
      </c>
      <c r="AE230" s="937" t="s">
        <v>7792</v>
      </c>
      <c r="AF230" s="937" t="s">
        <v>51</v>
      </c>
      <c r="AG230" s="937">
        <v>120</v>
      </c>
      <c r="AH230" s="937">
        <v>600</v>
      </c>
      <c r="AI230" s="937">
        <v>2045</v>
      </c>
      <c r="AJ230" s="937" t="s">
        <v>1848</v>
      </c>
      <c r="AK230" s="937">
        <v>410</v>
      </c>
      <c r="AL230" s="937">
        <v>375</v>
      </c>
      <c r="AM230" s="937" t="s">
        <v>7793</v>
      </c>
      <c r="AN230" s="937" t="s">
        <v>92</v>
      </c>
      <c r="AO230" s="937">
        <v>620</v>
      </c>
      <c r="AP230" s="937" t="s">
        <v>57</v>
      </c>
      <c r="AQ230" s="937" t="s">
        <v>57</v>
      </c>
      <c r="AR230" s="937" t="s">
        <v>57</v>
      </c>
      <c r="AS230" s="937" t="s">
        <v>57</v>
      </c>
      <c r="AT230" s="937" t="s">
        <v>57</v>
      </c>
      <c r="AU230" s="937" t="s">
        <v>2441</v>
      </c>
      <c r="AV230" s="937" t="s">
        <v>79</v>
      </c>
      <c r="AW230" s="937">
        <v>215</v>
      </c>
      <c r="AX230" s="937">
        <v>27</v>
      </c>
      <c r="AY230" s="937" t="s">
        <v>2442</v>
      </c>
      <c r="AZ230" s="937" t="s">
        <v>79</v>
      </c>
      <c r="BA230" s="937">
        <v>205</v>
      </c>
      <c r="BB230" s="937">
        <v>27</v>
      </c>
      <c r="BC230" s="937" t="s">
        <v>57</v>
      </c>
      <c r="BD230" s="937">
        <v>60</v>
      </c>
      <c r="BE230" s="937" t="s">
        <v>1155</v>
      </c>
      <c r="BF230" s="937" t="s">
        <v>57</v>
      </c>
      <c r="BG230" s="937" t="s">
        <v>57</v>
      </c>
      <c r="BH230" s="937" t="s">
        <v>57</v>
      </c>
      <c r="BI230" s="937" t="s">
        <v>57</v>
      </c>
      <c r="BJ230" s="937" t="s">
        <v>900</v>
      </c>
      <c r="BK230" s="937" t="s">
        <v>57</v>
      </c>
      <c r="BL230" s="937" t="s">
        <v>57</v>
      </c>
      <c r="BM230" s="937"/>
      <c r="BN230" s="937">
        <v>19</v>
      </c>
      <c r="BO230" s="942" t="s">
        <v>7795</v>
      </c>
      <c r="BP230" s="937" t="s">
        <v>2601</v>
      </c>
      <c r="BQ230" s="933" t="s">
        <v>2602</v>
      </c>
      <c r="BR230" s="933"/>
      <c r="BS230" s="933"/>
      <c r="BT230" s="937" t="s">
        <v>1155</v>
      </c>
      <c r="BU230" s="937" t="s">
        <v>180</v>
      </c>
      <c r="BV230" s="937" t="s">
        <v>7782</v>
      </c>
      <c r="BW230" s="937">
        <v>1542</v>
      </c>
      <c r="BX230" s="933"/>
      <c r="BY230" s="933"/>
      <c r="BZ230" s="938" t="s">
        <v>950</v>
      </c>
      <c r="CA230" s="26" t="str">
        <f t="shared" si="40"/>
        <v>14&amp;2026033008</v>
      </c>
      <c r="CB230" s="29" t="str">
        <f t="shared" si="41"/>
        <v>19</v>
      </c>
      <c r="CC230" s="29" t="s">
        <v>11034</v>
      </c>
      <c r="CE230" s="24">
        <f>IFERROR(VLOOKUP(CA230,시험요청!EV:EZ,5,FALSE),"")</f>
        <v>0</v>
      </c>
    </row>
    <row r="231" spans="1:83" ht="30" customHeight="1">
      <c r="A231" s="975">
        <v>14</v>
      </c>
      <c r="B231" s="933">
        <v>14</v>
      </c>
      <c r="C231" s="933" t="s">
        <v>43</v>
      </c>
      <c r="D231" s="526" t="s">
        <v>6879</v>
      </c>
      <c r="E231" s="933" t="s">
        <v>918</v>
      </c>
      <c r="F231" s="933" t="s">
        <v>45</v>
      </c>
      <c r="G231" s="933">
        <v>2026033007</v>
      </c>
      <c r="H231" s="938" t="s">
        <v>767</v>
      </c>
      <c r="I231" s="937">
        <v>1031750</v>
      </c>
      <c r="J231" s="937" t="s">
        <v>7784</v>
      </c>
      <c r="K231" s="937" t="s">
        <v>6754</v>
      </c>
      <c r="L231" s="937">
        <v>4</v>
      </c>
      <c r="M231" s="937" t="s">
        <v>32</v>
      </c>
      <c r="N231" s="937" t="s">
        <v>33</v>
      </c>
      <c r="O231" s="937" t="s">
        <v>57</v>
      </c>
      <c r="P231" s="937" t="s">
        <v>48</v>
      </c>
      <c r="Q231" s="937">
        <v>1</v>
      </c>
      <c r="R231" s="937">
        <v>10</v>
      </c>
      <c r="S231" s="949" t="s">
        <v>7802</v>
      </c>
      <c r="T231" s="940" t="s">
        <v>3569</v>
      </c>
      <c r="U231" s="933" t="s">
        <v>7749</v>
      </c>
      <c r="V231" s="933" t="s">
        <v>1515</v>
      </c>
      <c r="W231" s="933" t="s">
        <v>60</v>
      </c>
      <c r="X231" s="933" t="s">
        <v>37</v>
      </c>
      <c r="Y231" s="933" t="s">
        <v>61</v>
      </c>
      <c r="Z231" s="937" t="s">
        <v>7785</v>
      </c>
      <c r="AA231" s="937" t="s">
        <v>752</v>
      </c>
      <c r="AB231" s="933">
        <v>254</v>
      </c>
      <c r="AC231" s="933" t="s">
        <v>40</v>
      </c>
      <c r="AD231" s="933" t="s">
        <v>41</v>
      </c>
      <c r="AE231" s="937" t="s">
        <v>7786</v>
      </c>
      <c r="AF231" s="937" t="s">
        <v>51</v>
      </c>
      <c r="AG231" s="937">
        <v>135</v>
      </c>
      <c r="AH231" s="937">
        <v>664</v>
      </c>
      <c r="AI231" s="937">
        <v>2095</v>
      </c>
      <c r="AJ231" s="937" t="s">
        <v>1121</v>
      </c>
      <c r="AK231" s="937">
        <v>440</v>
      </c>
      <c r="AL231" s="937">
        <v>405</v>
      </c>
      <c r="AM231" s="937" t="s">
        <v>6778</v>
      </c>
      <c r="AN231" s="937" t="s">
        <v>92</v>
      </c>
      <c r="AO231" s="937">
        <v>700</v>
      </c>
      <c r="AP231" s="937" t="s">
        <v>57</v>
      </c>
      <c r="AQ231" s="937" t="s">
        <v>57</v>
      </c>
      <c r="AR231" s="937" t="s">
        <v>57</v>
      </c>
      <c r="AS231" s="937" t="s">
        <v>57</v>
      </c>
      <c r="AT231" s="937" t="s">
        <v>57</v>
      </c>
      <c r="AU231" s="937" t="s">
        <v>4840</v>
      </c>
      <c r="AV231" s="937" t="s">
        <v>79</v>
      </c>
      <c r="AW231" s="937">
        <v>210</v>
      </c>
      <c r="AX231" s="937">
        <v>27</v>
      </c>
      <c r="AY231" s="937" t="s">
        <v>4841</v>
      </c>
      <c r="AZ231" s="937" t="s">
        <v>79</v>
      </c>
      <c r="BA231" s="937">
        <v>200</v>
      </c>
      <c r="BB231" s="937">
        <v>27</v>
      </c>
      <c r="BC231" s="937" t="s">
        <v>57</v>
      </c>
      <c r="BD231" s="937" t="s">
        <v>57</v>
      </c>
      <c r="BE231" s="937" t="s">
        <v>1155</v>
      </c>
      <c r="BF231" s="937" t="s">
        <v>57</v>
      </c>
      <c r="BG231" s="937" t="s">
        <v>57</v>
      </c>
      <c r="BH231" s="937" t="s">
        <v>57</v>
      </c>
      <c r="BI231" s="937" t="s">
        <v>57</v>
      </c>
      <c r="BJ231" s="937" t="s">
        <v>900</v>
      </c>
      <c r="BK231" s="937" t="s">
        <v>57</v>
      </c>
      <c r="BL231" s="937" t="s">
        <v>57</v>
      </c>
      <c r="BM231" s="937"/>
      <c r="BN231" s="937">
        <v>19</v>
      </c>
      <c r="BO231" s="937" t="s">
        <v>7787</v>
      </c>
      <c r="BP231" s="937" t="s">
        <v>7788</v>
      </c>
      <c r="BQ231" s="933" t="s">
        <v>7789</v>
      </c>
      <c r="BR231" s="933"/>
      <c r="BS231" s="933"/>
      <c r="BT231" s="937" t="s">
        <v>1155</v>
      </c>
      <c r="BU231" s="937" t="s">
        <v>180</v>
      </c>
      <c r="BV231" s="937" t="s">
        <v>7782</v>
      </c>
      <c r="BW231" s="937">
        <v>1542</v>
      </c>
      <c r="BX231" s="933"/>
      <c r="BY231" s="933"/>
      <c r="BZ231" s="938" t="s">
        <v>168</v>
      </c>
      <c r="CA231" s="26" t="str">
        <f t="shared" si="40"/>
        <v>14&amp;2026033007</v>
      </c>
      <c r="CB231" s="29" t="str">
        <f t="shared" si="41"/>
        <v>19</v>
      </c>
      <c r="CC231" s="29" t="s">
        <v>11034</v>
      </c>
      <c r="CE231" s="24">
        <f>IFERROR(VLOOKUP(CA231,시험요청!EV:EZ,5,FALSE),"")</f>
        <v>0</v>
      </c>
    </row>
    <row r="232" spans="1:83" ht="30" customHeight="1">
      <c r="A232" s="372">
        <v>15</v>
      </c>
      <c r="B232" s="982">
        <v>15</v>
      </c>
      <c r="C232" s="982" t="s">
        <v>29</v>
      </c>
      <c r="D232" s="982" t="s">
        <v>8098</v>
      </c>
      <c r="E232" s="982" t="s">
        <v>52</v>
      </c>
      <c r="F232" s="982" t="s">
        <v>45</v>
      </c>
      <c r="G232" s="982">
        <v>2026033225</v>
      </c>
      <c r="H232" s="985" t="s">
        <v>680</v>
      </c>
      <c r="I232" s="984">
        <v>1027041</v>
      </c>
      <c r="J232" s="984" t="s">
        <v>7988</v>
      </c>
      <c r="K232" s="984" t="s">
        <v>5188</v>
      </c>
      <c r="L232" s="984">
        <v>4</v>
      </c>
      <c r="M232" s="984" t="s">
        <v>32</v>
      </c>
      <c r="N232" s="984" t="s">
        <v>33</v>
      </c>
      <c r="O232" s="997" t="s">
        <v>7989</v>
      </c>
      <c r="P232" s="984" t="s">
        <v>48</v>
      </c>
      <c r="Q232" s="984">
        <v>5</v>
      </c>
      <c r="R232" s="984">
        <v>10</v>
      </c>
      <c r="S232" s="999" t="s">
        <v>8099</v>
      </c>
      <c r="T232" s="991" t="s">
        <v>4137</v>
      </c>
      <c r="U232" s="982" t="s">
        <v>35</v>
      </c>
      <c r="V232" s="982" t="s">
        <v>8100</v>
      </c>
      <c r="W232" s="982" t="s">
        <v>60</v>
      </c>
      <c r="X232" s="982" t="s">
        <v>37</v>
      </c>
      <c r="Y232" s="982" t="s">
        <v>1509</v>
      </c>
      <c r="Z232" s="984" t="s">
        <v>7991</v>
      </c>
      <c r="AA232" s="984" t="s">
        <v>39</v>
      </c>
      <c r="AB232" s="982">
        <v>222</v>
      </c>
      <c r="AC232" s="982" t="s">
        <v>40</v>
      </c>
      <c r="AD232" s="982" t="s">
        <v>41</v>
      </c>
      <c r="AE232" s="984" t="s">
        <v>7992</v>
      </c>
      <c r="AF232" s="984" t="s">
        <v>1061</v>
      </c>
      <c r="AG232" s="984">
        <v>150</v>
      </c>
      <c r="AH232" s="984">
        <v>678</v>
      </c>
      <c r="AI232" s="984">
        <v>1905</v>
      </c>
      <c r="AJ232" s="984" t="s">
        <v>7993</v>
      </c>
      <c r="AK232" s="984">
        <v>420</v>
      </c>
      <c r="AL232" s="984">
        <v>385</v>
      </c>
      <c r="AM232" s="984" t="s">
        <v>7692</v>
      </c>
      <c r="AN232" s="984" t="s">
        <v>99</v>
      </c>
      <c r="AO232" s="984">
        <v>560</v>
      </c>
      <c r="AP232" s="984">
        <v>90</v>
      </c>
      <c r="AQ232" s="984" t="s">
        <v>57</v>
      </c>
      <c r="AR232" s="984" t="s">
        <v>57</v>
      </c>
      <c r="AS232" s="984" t="s">
        <v>57</v>
      </c>
      <c r="AT232" s="984" t="s">
        <v>57</v>
      </c>
      <c r="AU232" s="984" t="s">
        <v>5143</v>
      </c>
      <c r="AV232" s="984" t="s">
        <v>79</v>
      </c>
      <c r="AW232" s="984">
        <v>170</v>
      </c>
      <c r="AX232" s="984">
        <v>27</v>
      </c>
      <c r="AY232" s="984" t="s">
        <v>5144</v>
      </c>
      <c r="AZ232" s="984" t="s">
        <v>79</v>
      </c>
      <c r="BA232" s="984">
        <v>160</v>
      </c>
      <c r="BB232" s="984">
        <v>27</v>
      </c>
      <c r="BC232" s="984" t="s">
        <v>88</v>
      </c>
      <c r="BD232" s="984" t="s">
        <v>57</v>
      </c>
      <c r="BE232" s="984" t="s">
        <v>57</v>
      </c>
      <c r="BF232" s="984" t="s">
        <v>57</v>
      </c>
      <c r="BG232" s="984" t="s">
        <v>57</v>
      </c>
      <c r="BH232" s="984" t="s">
        <v>57</v>
      </c>
      <c r="BI232" s="984" t="s">
        <v>57</v>
      </c>
      <c r="BJ232" s="984" t="s">
        <v>164</v>
      </c>
      <c r="BK232" s="984" t="s">
        <v>57</v>
      </c>
      <c r="BL232" s="984"/>
      <c r="BM232" s="984"/>
      <c r="BN232" s="984">
        <v>16</v>
      </c>
      <c r="BO232" s="985" t="s">
        <v>8101</v>
      </c>
      <c r="BP232" s="984" t="s">
        <v>6845</v>
      </c>
      <c r="BQ232" s="982" t="s">
        <v>7996</v>
      </c>
      <c r="BR232" s="982" t="s">
        <v>81</v>
      </c>
      <c r="BS232" s="982"/>
      <c r="BT232" s="984" t="s">
        <v>7994</v>
      </c>
      <c r="BU232" s="984" t="s">
        <v>3926</v>
      </c>
      <c r="BV232" s="984" t="s">
        <v>7995</v>
      </c>
      <c r="BW232" s="984">
        <v>1285</v>
      </c>
      <c r="BX232" s="985" t="s">
        <v>8102</v>
      </c>
      <c r="BY232" s="982" t="s">
        <v>5482</v>
      </c>
      <c r="BZ232" s="985" t="s">
        <v>2550</v>
      </c>
      <c r="CA232" s="26" t="str">
        <f t="shared" ref="CA232:CA243" si="42">A232&amp;"&amp;"&amp;G232</f>
        <v>15&amp;2026033225</v>
      </c>
      <c r="CB232" s="29" t="str">
        <f t="shared" ref="CB232:CB243" si="43">IFERROR(MID(J232,FIND("R",J232)+1,2),"")</f>
        <v>16</v>
      </c>
      <c r="CC232" s="29" t="s">
        <v>11034</v>
      </c>
      <c r="CE232" s="24">
        <f>IFERROR(VLOOKUP(CA232,시험요청!EV:EZ,5,FALSE),"")</f>
        <v>0</v>
      </c>
    </row>
    <row r="233" spans="1:83" ht="30" customHeight="1">
      <c r="A233" s="372">
        <v>15</v>
      </c>
      <c r="B233" s="982">
        <v>15</v>
      </c>
      <c r="C233" s="982" t="s">
        <v>43</v>
      </c>
      <c r="D233" s="982" t="s">
        <v>6879</v>
      </c>
      <c r="E233" s="982" t="s">
        <v>7280</v>
      </c>
      <c r="F233" s="982" t="s">
        <v>45</v>
      </c>
      <c r="G233" s="982">
        <v>2026033010</v>
      </c>
      <c r="H233" s="985" t="s">
        <v>767</v>
      </c>
      <c r="I233" s="984">
        <v>1038396</v>
      </c>
      <c r="J233" s="984" t="s">
        <v>832</v>
      </c>
      <c r="K233" s="984" t="s">
        <v>8067</v>
      </c>
      <c r="L233" s="984">
        <v>4</v>
      </c>
      <c r="M233" s="984" t="s">
        <v>32</v>
      </c>
      <c r="N233" s="984" t="s">
        <v>33</v>
      </c>
      <c r="O233" s="984" t="s">
        <v>57</v>
      </c>
      <c r="P233" s="984" t="s">
        <v>34</v>
      </c>
      <c r="Q233" s="984">
        <v>1</v>
      </c>
      <c r="R233" s="984">
        <v>10</v>
      </c>
      <c r="S233" s="999" t="s">
        <v>8099</v>
      </c>
      <c r="T233" s="991" t="s">
        <v>3569</v>
      </c>
      <c r="U233" s="982" t="s">
        <v>1548</v>
      </c>
      <c r="V233" s="982" t="s">
        <v>956</v>
      </c>
      <c r="W233" s="982" t="s">
        <v>50</v>
      </c>
      <c r="X233" s="982" t="s">
        <v>37</v>
      </c>
      <c r="Y233" s="982" t="s">
        <v>38</v>
      </c>
      <c r="Z233" s="984" t="s">
        <v>8069</v>
      </c>
      <c r="AA233" s="984" t="s">
        <v>55</v>
      </c>
      <c r="AB233" s="982">
        <v>234</v>
      </c>
      <c r="AC233" s="982" t="s">
        <v>40</v>
      </c>
      <c r="AD233" s="982" t="s">
        <v>41</v>
      </c>
      <c r="AE233" s="984" t="s">
        <v>8071</v>
      </c>
      <c r="AF233" s="984" t="s">
        <v>51</v>
      </c>
      <c r="AG233" s="984">
        <v>140</v>
      </c>
      <c r="AH233" s="984">
        <v>664</v>
      </c>
      <c r="AI233" s="984">
        <v>2125</v>
      </c>
      <c r="AJ233" s="984" t="s">
        <v>840</v>
      </c>
      <c r="AK233" s="984">
        <v>430</v>
      </c>
      <c r="AL233" s="984">
        <v>395</v>
      </c>
      <c r="AM233" s="984" t="s">
        <v>8072</v>
      </c>
      <c r="AN233" s="984" t="s">
        <v>92</v>
      </c>
      <c r="AO233" s="984">
        <v>690</v>
      </c>
      <c r="AP233" s="984">
        <v>90</v>
      </c>
      <c r="AQ233" s="984" t="s">
        <v>57</v>
      </c>
      <c r="AR233" s="984" t="s">
        <v>57</v>
      </c>
      <c r="AS233" s="984" t="s">
        <v>57</v>
      </c>
      <c r="AT233" s="984" t="s">
        <v>57</v>
      </c>
      <c r="AU233" s="984" t="s">
        <v>3824</v>
      </c>
      <c r="AV233" s="984" t="s">
        <v>79</v>
      </c>
      <c r="AW233" s="984">
        <v>195</v>
      </c>
      <c r="AX233" s="984">
        <v>27</v>
      </c>
      <c r="AY233" s="984" t="s">
        <v>845</v>
      </c>
      <c r="AZ233" s="984" t="s">
        <v>79</v>
      </c>
      <c r="BA233" s="984">
        <v>185</v>
      </c>
      <c r="BB233" s="984">
        <v>27</v>
      </c>
      <c r="BC233" s="984" t="s">
        <v>88</v>
      </c>
      <c r="BD233" s="984" t="s">
        <v>57</v>
      </c>
      <c r="BE233" s="984" t="s">
        <v>57</v>
      </c>
      <c r="BF233" s="984" t="s">
        <v>57</v>
      </c>
      <c r="BG233" s="984" t="s">
        <v>57</v>
      </c>
      <c r="BH233" s="984" t="s">
        <v>57</v>
      </c>
      <c r="BI233" s="984" t="s">
        <v>57</v>
      </c>
      <c r="BJ233" s="984" t="s">
        <v>900</v>
      </c>
      <c r="BK233" s="984" t="s">
        <v>57</v>
      </c>
      <c r="BL233" s="984"/>
      <c r="BM233" s="984"/>
      <c r="BN233" s="984">
        <v>19</v>
      </c>
      <c r="BO233" s="984" t="s">
        <v>8103</v>
      </c>
      <c r="BP233" s="984" t="s">
        <v>187</v>
      </c>
      <c r="BQ233" s="982" t="s">
        <v>8073</v>
      </c>
      <c r="BR233" s="982" t="s">
        <v>95</v>
      </c>
      <c r="BS233" s="982"/>
      <c r="BT233" s="984" t="s">
        <v>846</v>
      </c>
      <c r="BU233" s="984" t="s">
        <v>180</v>
      </c>
      <c r="BV233" s="984" t="s">
        <v>847</v>
      </c>
      <c r="BW233" s="984">
        <v>1542</v>
      </c>
      <c r="BX233" s="982"/>
      <c r="BY233" s="982" t="s">
        <v>107</v>
      </c>
      <c r="BZ233" s="985" t="s">
        <v>98</v>
      </c>
      <c r="CA233" s="26" t="str">
        <f t="shared" si="42"/>
        <v>15&amp;2026033010</v>
      </c>
      <c r="CB233" s="29" t="str">
        <f t="shared" si="43"/>
        <v>19</v>
      </c>
      <c r="CC233" s="29" t="s">
        <v>11034</v>
      </c>
      <c r="CE233" s="24">
        <f>IFERROR(VLOOKUP(CA233,시험요청!EV:EZ,5,FALSE),"")</f>
        <v>0</v>
      </c>
    </row>
    <row r="234" spans="1:83" ht="30" customHeight="1">
      <c r="A234" s="372">
        <v>15</v>
      </c>
      <c r="B234" s="982">
        <v>15</v>
      </c>
      <c r="C234" s="982" t="s">
        <v>3594</v>
      </c>
      <c r="D234" s="982" t="s">
        <v>3595</v>
      </c>
      <c r="E234" s="982" t="s">
        <v>7280</v>
      </c>
      <c r="F234" s="982" t="s">
        <v>45</v>
      </c>
      <c r="G234" s="982">
        <v>2026022849</v>
      </c>
      <c r="H234" s="985" t="s">
        <v>680</v>
      </c>
      <c r="I234" s="984">
        <v>1035099</v>
      </c>
      <c r="J234" s="984" t="s">
        <v>6696</v>
      </c>
      <c r="K234" s="984" t="s">
        <v>2435</v>
      </c>
      <c r="L234" s="984">
        <v>4</v>
      </c>
      <c r="M234" s="984" t="s">
        <v>32</v>
      </c>
      <c r="N234" s="984" t="s">
        <v>33</v>
      </c>
      <c r="O234" s="997" t="s">
        <v>320</v>
      </c>
      <c r="P234" s="984" t="s">
        <v>48</v>
      </c>
      <c r="Q234" s="984">
        <v>4</v>
      </c>
      <c r="R234" s="984">
        <v>54</v>
      </c>
      <c r="S234" s="1003" t="s">
        <v>8104</v>
      </c>
      <c r="T234" s="991" t="s">
        <v>1514</v>
      </c>
      <c r="U234" s="982" t="s">
        <v>3358</v>
      </c>
      <c r="V234" s="982" t="s">
        <v>2520</v>
      </c>
      <c r="W234" s="982" t="s">
        <v>60</v>
      </c>
      <c r="X234" s="982" t="s">
        <v>37</v>
      </c>
      <c r="Y234" s="982" t="s">
        <v>61</v>
      </c>
      <c r="Z234" s="984" t="s">
        <v>6699</v>
      </c>
      <c r="AA234" s="984" t="s">
        <v>752</v>
      </c>
      <c r="AB234" s="982">
        <v>234</v>
      </c>
      <c r="AC234" s="982" t="s">
        <v>40</v>
      </c>
      <c r="AD234" s="982" t="s">
        <v>41</v>
      </c>
      <c r="AE234" s="984" t="s">
        <v>8039</v>
      </c>
      <c r="AF234" s="984" t="s">
        <v>1061</v>
      </c>
      <c r="AG234" s="984">
        <v>180</v>
      </c>
      <c r="AH234" s="984">
        <v>768</v>
      </c>
      <c r="AI234" s="984">
        <v>2100</v>
      </c>
      <c r="AJ234" s="984" t="s">
        <v>7778</v>
      </c>
      <c r="AK234" s="984">
        <v>460</v>
      </c>
      <c r="AL234" s="984">
        <v>425</v>
      </c>
      <c r="AM234" s="984" t="s">
        <v>8040</v>
      </c>
      <c r="AN234" s="984" t="s">
        <v>92</v>
      </c>
      <c r="AO234" s="984">
        <v>600</v>
      </c>
      <c r="AP234" s="984">
        <v>90</v>
      </c>
      <c r="AQ234" s="984" t="s">
        <v>6626</v>
      </c>
      <c r="AR234" s="984" t="s">
        <v>92</v>
      </c>
      <c r="AS234" s="984" t="s">
        <v>174</v>
      </c>
      <c r="AT234" s="984" t="s">
        <v>105</v>
      </c>
      <c r="AU234" s="984" t="s">
        <v>6715</v>
      </c>
      <c r="AV234" s="984" t="s">
        <v>1153</v>
      </c>
      <c r="AW234" s="984">
        <v>195</v>
      </c>
      <c r="AX234" s="984">
        <v>27</v>
      </c>
      <c r="AY234" s="984" t="s">
        <v>2716</v>
      </c>
      <c r="AZ234" s="984" t="s">
        <v>1153</v>
      </c>
      <c r="BA234" s="984">
        <v>185</v>
      </c>
      <c r="BB234" s="984">
        <v>27</v>
      </c>
      <c r="BC234" s="984" t="s">
        <v>88</v>
      </c>
      <c r="BD234" s="984" t="s">
        <v>57</v>
      </c>
      <c r="BE234" s="984" t="s">
        <v>57</v>
      </c>
      <c r="BF234" s="984" t="s">
        <v>57</v>
      </c>
      <c r="BG234" s="984" t="s">
        <v>57</v>
      </c>
      <c r="BH234" s="984" t="s">
        <v>57</v>
      </c>
      <c r="BI234" s="984" t="s">
        <v>57</v>
      </c>
      <c r="BJ234" s="984" t="s">
        <v>164</v>
      </c>
      <c r="BK234" s="984" t="s">
        <v>57</v>
      </c>
      <c r="BL234" s="984"/>
      <c r="BM234" s="984"/>
      <c r="BN234" s="984">
        <v>17</v>
      </c>
      <c r="BO234" s="984" t="s">
        <v>8105</v>
      </c>
      <c r="BP234" s="984" t="s">
        <v>1831</v>
      </c>
      <c r="BQ234" s="982" t="s">
        <v>8042</v>
      </c>
      <c r="BR234" s="982" t="s">
        <v>95</v>
      </c>
      <c r="BS234" s="982"/>
      <c r="BT234" s="984" t="s">
        <v>8041</v>
      </c>
      <c r="BU234" s="984" t="s">
        <v>718</v>
      </c>
      <c r="BV234" s="984" t="s">
        <v>847</v>
      </c>
      <c r="BW234" s="984">
        <v>1386</v>
      </c>
      <c r="BX234" s="982"/>
      <c r="BY234" s="982" t="s">
        <v>107</v>
      </c>
      <c r="BZ234" s="985" t="s">
        <v>950</v>
      </c>
      <c r="CA234" s="26" t="str">
        <f t="shared" si="42"/>
        <v>15&amp;2026022849</v>
      </c>
      <c r="CB234" s="29" t="str">
        <f t="shared" si="43"/>
        <v>17</v>
      </c>
      <c r="CC234" s="29" t="s">
        <v>11034</v>
      </c>
      <c r="CE234" s="24">
        <f>IFERROR(VLOOKUP(CA234,시험요청!EV:EZ,5,FALSE),"")</f>
        <v>0</v>
      </c>
    </row>
    <row r="235" spans="1:83" ht="30" customHeight="1">
      <c r="A235" s="372">
        <v>15</v>
      </c>
      <c r="B235" s="983">
        <v>15</v>
      </c>
      <c r="C235" s="983" t="s">
        <v>29</v>
      </c>
      <c r="D235" s="983" t="s">
        <v>1513</v>
      </c>
      <c r="E235" s="1001" t="s">
        <v>1498</v>
      </c>
      <c r="F235" s="986" t="s">
        <v>1501</v>
      </c>
      <c r="G235" s="983">
        <v>2026033669</v>
      </c>
      <c r="H235" s="987" t="s">
        <v>680</v>
      </c>
      <c r="I235" s="988">
        <v>1022658</v>
      </c>
      <c r="J235" s="988" t="s">
        <v>1642</v>
      </c>
      <c r="K235" s="988" t="s">
        <v>1643</v>
      </c>
      <c r="L235" s="988">
        <v>4</v>
      </c>
      <c r="M235" s="988" t="s">
        <v>32</v>
      </c>
      <c r="N235" s="988" t="s">
        <v>33</v>
      </c>
      <c r="O235" s="997" t="s">
        <v>1644</v>
      </c>
      <c r="P235" s="988" t="s">
        <v>48</v>
      </c>
      <c r="Q235" s="988">
        <v>2</v>
      </c>
      <c r="R235" s="988">
        <v>10</v>
      </c>
      <c r="S235" s="1004" t="s">
        <v>8104</v>
      </c>
      <c r="T235" s="992" t="s">
        <v>1702</v>
      </c>
      <c r="U235" s="983" t="s">
        <v>35</v>
      </c>
      <c r="V235" s="983" t="s">
        <v>1712</v>
      </c>
      <c r="W235" s="983" t="s">
        <v>60</v>
      </c>
      <c r="X235" s="983" t="s">
        <v>37</v>
      </c>
      <c r="Y235" s="983" t="s">
        <v>61</v>
      </c>
      <c r="Z235" s="988" t="s">
        <v>1647</v>
      </c>
      <c r="AA235" s="988" t="s">
        <v>752</v>
      </c>
      <c r="AB235" s="983">
        <v>256</v>
      </c>
      <c r="AC235" s="983" t="s">
        <v>40</v>
      </c>
      <c r="AD235" s="983" t="s">
        <v>41</v>
      </c>
      <c r="AE235" s="988" t="s">
        <v>7973</v>
      </c>
      <c r="AF235" s="993" t="s">
        <v>42</v>
      </c>
      <c r="AG235" s="988">
        <v>145</v>
      </c>
      <c r="AH235" s="988">
        <v>692</v>
      </c>
      <c r="AI235" s="988">
        <v>2185</v>
      </c>
      <c r="AJ235" s="988" t="s">
        <v>758</v>
      </c>
      <c r="AK235" s="988">
        <v>450</v>
      </c>
      <c r="AL235" s="988">
        <v>415</v>
      </c>
      <c r="AM235" s="988" t="s">
        <v>1651</v>
      </c>
      <c r="AN235" s="988" t="s">
        <v>92</v>
      </c>
      <c r="AO235" s="988">
        <v>590</v>
      </c>
      <c r="AP235" s="988">
        <v>90</v>
      </c>
      <c r="AQ235" s="988" t="s">
        <v>4749</v>
      </c>
      <c r="AR235" s="988" t="s">
        <v>92</v>
      </c>
      <c r="AS235" s="988" t="s">
        <v>186</v>
      </c>
      <c r="AT235" s="988" t="s">
        <v>105</v>
      </c>
      <c r="AU235" s="988" t="s">
        <v>1653</v>
      </c>
      <c r="AV235" s="988" t="s">
        <v>86</v>
      </c>
      <c r="AW235" s="988">
        <v>220</v>
      </c>
      <c r="AX235" s="988">
        <v>27</v>
      </c>
      <c r="AY235" s="988" t="s">
        <v>1654</v>
      </c>
      <c r="AZ235" s="988" t="s">
        <v>86</v>
      </c>
      <c r="BA235" s="988">
        <v>210</v>
      </c>
      <c r="BB235" s="988">
        <v>27</v>
      </c>
      <c r="BC235" s="988" t="s">
        <v>682</v>
      </c>
      <c r="BD235" s="988" t="s">
        <v>123</v>
      </c>
      <c r="BE235" s="988" t="s">
        <v>57</v>
      </c>
      <c r="BF235" s="988" t="s">
        <v>57</v>
      </c>
      <c r="BG235" s="988" t="s">
        <v>57</v>
      </c>
      <c r="BH235" s="988" t="s">
        <v>57</v>
      </c>
      <c r="BI235" s="988" t="s">
        <v>57</v>
      </c>
      <c r="BJ235" s="988" t="s">
        <v>603</v>
      </c>
      <c r="BK235" s="988" t="s">
        <v>57</v>
      </c>
      <c r="BL235" s="988"/>
      <c r="BM235" s="988"/>
      <c r="BN235" s="988">
        <v>20</v>
      </c>
      <c r="BO235" s="988" t="s">
        <v>8106</v>
      </c>
      <c r="BP235" s="988" t="s">
        <v>183</v>
      </c>
      <c r="BQ235" s="983" t="s">
        <v>4750</v>
      </c>
      <c r="BR235" s="983" t="s">
        <v>939</v>
      </c>
      <c r="BS235" s="983"/>
      <c r="BT235" s="988" t="s">
        <v>1627</v>
      </c>
      <c r="BU235" s="988" t="s">
        <v>91</v>
      </c>
      <c r="BV235" s="988" t="s">
        <v>1628</v>
      </c>
      <c r="BW235" s="988">
        <v>1626</v>
      </c>
      <c r="BX235" s="983"/>
      <c r="BY235" s="983" t="s">
        <v>5544</v>
      </c>
      <c r="BZ235" s="987" t="s">
        <v>2550</v>
      </c>
      <c r="CA235" s="26" t="str">
        <f t="shared" si="42"/>
        <v>15&amp;2026033669</v>
      </c>
      <c r="CB235" s="29" t="str">
        <f t="shared" si="43"/>
        <v>20</v>
      </c>
      <c r="CC235" s="29" t="s">
        <v>11034</v>
      </c>
      <c r="CE235" s="24">
        <f>IFERROR(VLOOKUP(CA235,시험요청!EV:EZ,5,FALSE),"")</f>
        <v>0</v>
      </c>
    </row>
    <row r="236" spans="1:83" ht="30" customHeight="1">
      <c r="A236" s="372">
        <v>15</v>
      </c>
      <c r="B236" s="1018">
        <v>16</v>
      </c>
      <c r="C236" s="1018" t="s">
        <v>43</v>
      </c>
      <c r="D236" s="1018" t="s">
        <v>2576</v>
      </c>
      <c r="E236" s="1022" t="s">
        <v>52</v>
      </c>
      <c r="F236" s="1023" t="s">
        <v>1501</v>
      </c>
      <c r="G236" s="1018">
        <v>2026040230</v>
      </c>
      <c r="H236" s="1021" t="s">
        <v>629</v>
      </c>
      <c r="I236" s="1019">
        <v>2022529</v>
      </c>
      <c r="J236" s="1019" t="s">
        <v>1953</v>
      </c>
      <c r="K236" s="1019" t="s">
        <v>2299</v>
      </c>
      <c r="L236" s="1019">
        <v>10</v>
      </c>
      <c r="M236" s="1019" t="s">
        <v>32</v>
      </c>
      <c r="N236" s="1019" t="s">
        <v>33</v>
      </c>
      <c r="O236" s="1019" t="s">
        <v>57</v>
      </c>
      <c r="P236" s="1019" t="s">
        <v>48</v>
      </c>
      <c r="Q236" s="1019">
        <v>4</v>
      </c>
      <c r="R236" s="1019">
        <v>12</v>
      </c>
      <c r="S236" s="1032" t="s">
        <v>8104</v>
      </c>
      <c r="T236" s="1024" t="s">
        <v>1502</v>
      </c>
      <c r="U236" s="1018" t="s">
        <v>1018</v>
      </c>
      <c r="V236" s="1020" t="s">
        <v>8749</v>
      </c>
      <c r="W236" s="1018" t="s">
        <v>1503</v>
      </c>
      <c r="X236" s="1018" t="s">
        <v>6246</v>
      </c>
      <c r="Y236" s="1018" t="s">
        <v>63</v>
      </c>
      <c r="Z236" s="1019" t="s">
        <v>8487</v>
      </c>
      <c r="AA236" s="1019" t="s">
        <v>1327</v>
      </c>
      <c r="AB236" s="1018">
        <v>280</v>
      </c>
      <c r="AC236" s="1018" t="s">
        <v>40</v>
      </c>
      <c r="AD236" s="1018" t="s">
        <v>41</v>
      </c>
      <c r="AE236" s="1019" t="s">
        <v>7362</v>
      </c>
      <c r="AF236" s="1019" t="s">
        <v>1061</v>
      </c>
      <c r="AG236" s="1019">
        <v>210</v>
      </c>
      <c r="AH236" s="1019">
        <v>940</v>
      </c>
      <c r="AI236" s="1019">
        <v>2470</v>
      </c>
      <c r="AJ236" s="1019" t="s">
        <v>1915</v>
      </c>
      <c r="AK236" s="1019" t="s">
        <v>1308</v>
      </c>
      <c r="AL236" s="1019" t="s">
        <v>1916</v>
      </c>
      <c r="AM236" s="1019" t="s">
        <v>4119</v>
      </c>
      <c r="AN236" s="1019" t="s">
        <v>1212</v>
      </c>
      <c r="AO236" s="1019">
        <v>790</v>
      </c>
      <c r="AP236" s="1019">
        <v>90</v>
      </c>
      <c r="AQ236" s="1019" t="s">
        <v>4120</v>
      </c>
      <c r="AR236" s="1019" t="s">
        <v>1212</v>
      </c>
      <c r="AS236" s="1019" t="s">
        <v>1248</v>
      </c>
      <c r="AT236" s="1019" t="s">
        <v>105</v>
      </c>
      <c r="AU236" s="1019" t="s">
        <v>8490</v>
      </c>
      <c r="AV236" s="1019" t="s">
        <v>1218</v>
      </c>
      <c r="AW236" s="1019">
        <v>240</v>
      </c>
      <c r="AX236" s="1019">
        <v>27</v>
      </c>
      <c r="AY236" s="1019" t="s">
        <v>8491</v>
      </c>
      <c r="AZ236" s="1019" t="s">
        <v>1218</v>
      </c>
      <c r="BA236" s="1019">
        <v>225</v>
      </c>
      <c r="BB236" s="1019">
        <v>27</v>
      </c>
      <c r="BC236" s="1019" t="s">
        <v>88</v>
      </c>
      <c r="BD236" s="1019" t="s">
        <v>57</v>
      </c>
      <c r="BE236" s="1019" t="s">
        <v>57</v>
      </c>
      <c r="BF236" s="1019" t="s">
        <v>57</v>
      </c>
      <c r="BG236" s="1019" t="s">
        <v>57</v>
      </c>
      <c r="BH236" s="1019" t="s">
        <v>57</v>
      </c>
      <c r="BI236" s="1019" t="s">
        <v>57</v>
      </c>
      <c r="BJ236" s="1019" t="s">
        <v>164</v>
      </c>
      <c r="BK236" s="1019" t="s">
        <v>331</v>
      </c>
      <c r="BL236" s="1019"/>
      <c r="BM236" s="1019"/>
      <c r="BN236" s="1019">
        <v>20</v>
      </c>
      <c r="BO236" s="1025" t="s">
        <v>8750</v>
      </c>
      <c r="BP236" s="1019" t="s">
        <v>1897</v>
      </c>
      <c r="BQ236" s="1018" t="s">
        <v>57</v>
      </c>
      <c r="BR236" s="1018" t="s">
        <v>3134</v>
      </c>
      <c r="BS236" s="1018"/>
      <c r="BT236" s="1019" t="s">
        <v>4122</v>
      </c>
      <c r="BU236" s="1019" t="s">
        <v>1895</v>
      </c>
      <c r="BV236" s="1019" t="s">
        <v>4123</v>
      </c>
      <c r="BW236" s="1019">
        <v>1638</v>
      </c>
      <c r="BX236" s="1021" t="s">
        <v>1504</v>
      </c>
      <c r="BY236" s="1018"/>
      <c r="BZ236" s="1021" t="s">
        <v>168</v>
      </c>
      <c r="CA236" s="26" t="str">
        <f>A236&amp;"&amp;"&amp;G236</f>
        <v>15&amp;2026040230</v>
      </c>
      <c r="CB236" s="29" t="str">
        <f>IFERROR(MID(J236,FIND("R",J236)+1,2),"")</f>
        <v>20</v>
      </c>
      <c r="CC236" s="29" t="s">
        <v>11034</v>
      </c>
      <c r="CE236" s="24" t="str">
        <f>IFERROR(VLOOKUP(CA236,시험요청!EV:EZ,5,FALSE),"")</f>
        <v>OKEY</v>
      </c>
    </row>
    <row r="237" spans="1:83" ht="30" customHeight="1">
      <c r="A237" s="372">
        <v>15</v>
      </c>
      <c r="B237" s="990">
        <v>15</v>
      </c>
      <c r="C237" s="990" t="s">
        <v>43</v>
      </c>
      <c r="D237" s="990" t="s">
        <v>8107</v>
      </c>
      <c r="E237" s="990" t="s">
        <v>52</v>
      </c>
      <c r="F237" s="996" t="s">
        <v>31</v>
      </c>
      <c r="G237" s="990">
        <v>2026032800</v>
      </c>
      <c r="H237" s="995" t="s">
        <v>5330</v>
      </c>
      <c r="I237" s="994">
        <v>1023569</v>
      </c>
      <c r="J237" s="994" t="s">
        <v>7634</v>
      </c>
      <c r="K237" s="994" t="s">
        <v>7635</v>
      </c>
      <c r="L237" s="994">
        <v>4</v>
      </c>
      <c r="M237" s="994" t="s">
        <v>32</v>
      </c>
      <c r="N237" s="994" t="s">
        <v>33</v>
      </c>
      <c r="O237" s="994" t="s">
        <v>57</v>
      </c>
      <c r="P237" s="994" t="s">
        <v>48</v>
      </c>
      <c r="Q237" s="994">
        <v>3</v>
      </c>
      <c r="R237" s="994">
        <v>16</v>
      </c>
      <c r="S237" s="346" t="s">
        <v>8108</v>
      </c>
      <c r="T237" s="998" t="s">
        <v>5308</v>
      </c>
      <c r="U237" s="990" t="s">
        <v>49</v>
      </c>
      <c r="V237" s="990" t="s">
        <v>2594</v>
      </c>
      <c r="W237" s="990" t="s">
        <v>50</v>
      </c>
      <c r="X237" s="990" t="s">
        <v>37</v>
      </c>
      <c r="Y237" s="990" t="s">
        <v>38</v>
      </c>
      <c r="Z237" s="994" t="s">
        <v>7638</v>
      </c>
      <c r="AA237" s="994" t="s">
        <v>55</v>
      </c>
      <c r="AB237" s="990">
        <v>168</v>
      </c>
      <c r="AC237" s="990" t="s">
        <v>40</v>
      </c>
      <c r="AD237" s="990" t="s">
        <v>41</v>
      </c>
      <c r="AE237" s="994" t="s">
        <v>7639</v>
      </c>
      <c r="AF237" s="994" t="s">
        <v>51</v>
      </c>
      <c r="AG237" s="994">
        <v>115</v>
      </c>
      <c r="AH237" s="994">
        <v>0</v>
      </c>
      <c r="AI237" s="994">
        <v>1490</v>
      </c>
      <c r="AJ237" s="994" t="s">
        <v>7642</v>
      </c>
      <c r="AK237" s="994">
        <v>310</v>
      </c>
      <c r="AL237" s="994">
        <v>330</v>
      </c>
      <c r="AM237" s="994" t="s">
        <v>7643</v>
      </c>
      <c r="AN237" s="994" t="s">
        <v>78</v>
      </c>
      <c r="AO237" s="994">
        <v>410</v>
      </c>
      <c r="AP237" s="994">
        <v>90</v>
      </c>
      <c r="AQ237" s="994" t="s">
        <v>57</v>
      </c>
      <c r="AR237" s="994" t="s">
        <v>57</v>
      </c>
      <c r="AS237" s="994" t="s">
        <v>57</v>
      </c>
      <c r="AT237" s="994" t="s">
        <v>57</v>
      </c>
      <c r="AU237" s="994" t="s">
        <v>7644</v>
      </c>
      <c r="AV237" s="994" t="s">
        <v>79</v>
      </c>
      <c r="AW237" s="994">
        <v>135</v>
      </c>
      <c r="AX237" s="994">
        <v>24</v>
      </c>
      <c r="AY237" s="994" t="s">
        <v>7645</v>
      </c>
      <c r="AZ237" s="994" t="s">
        <v>79</v>
      </c>
      <c r="BA237" s="339">
        <v>125</v>
      </c>
      <c r="BB237" s="994">
        <v>24</v>
      </c>
      <c r="BC237" s="994" t="s">
        <v>88</v>
      </c>
      <c r="BD237" s="994" t="s">
        <v>57</v>
      </c>
      <c r="BE237" s="994" t="s">
        <v>57</v>
      </c>
      <c r="BF237" s="994" t="s">
        <v>57</v>
      </c>
      <c r="BG237" s="994" t="s">
        <v>57</v>
      </c>
      <c r="BH237" s="994" t="s">
        <v>57</v>
      </c>
      <c r="BI237" s="994" t="s">
        <v>57</v>
      </c>
      <c r="BJ237" s="994" t="s">
        <v>164</v>
      </c>
      <c r="BK237" s="994" t="s">
        <v>57</v>
      </c>
      <c r="BL237" s="994"/>
      <c r="BM237" s="994"/>
      <c r="BN237" s="994">
        <v>13</v>
      </c>
      <c r="BO237" s="994" t="s">
        <v>8109</v>
      </c>
      <c r="BP237" s="994" t="s">
        <v>7648</v>
      </c>
      <c r="BQ237" s="990" t="s">
        <v>2369</v>
      </c>
      <c r="BR237" s="990" t="s">
        <v>2586</v>
      </c>
      <c r="BS237" s="990"/>
      <c r="BT237" s="994" t="s">
        <v>7646</v>
      </c>
      <c r="BU237" s="994" t="s">
        <v>7647</v>
      </c>
      <c r="BV237" s="994" t="s">
        <v>2366</v>
      </c>
      <c r="BW237" s="994">
        <v>1044</v>
      </c>
      <c r="BX237" s="990" t="s">
        <v>8132</v>
      </c>
      <c r="BY237" s="990" t="s">
        <v>107</v>
      </c>
      <c r="BZ237" s="995" t="s">
        <v>950</v>
      </c>
      <c r="CA237" s="26" t="str">
        <f t="shared" si="42"/>
        <v>15&amp;2026032800</v>
      </c>
      <c r="CB237" s="29" t="str">
        <f t="shared" si="43"/>
        <v>13</v>
      </c>
      <c r="CC237" s="29" t="s">
        <v>11034</v>
      </c>
      <c r="CE237" s="24">
        <f>IFERROR(VLOOKUP(CA237,시험요청!EV:EZ,5,FALSE),"")</f>
        <v>0</v>
      </c>
    </row>
    <row r="238" spans="1:83" ht="30" customHeight="1">
      <c r="A238" s="372">
        <v>15</v>
      </c>
      <c r="B238" s="1475">
        <v>15</v>
      </c>
      <c r="C238" s="1475" t="s">
        <v>43</v>
      </c>
      <c r="D238" s="1475" t="s">
        <v>2606</v>
      </c>
      <c r="E238" s="1475" t="s">
        <v>6879</v>
      </c>
      <c r="F238" s="1475" t="s">
        <v>45</v>
      </c>
      <c r="G238" s="1475">
        <v>2026031893</v>
      </c>
      <c r="H238" s="985" t="s">
        <v>767</v>
      </c>
      <c r="I238" s="1489">
        <v>1029584</v>
      </c>
      <c r="J238" s="1489" t="s">
        <v>8110</v>
      </c>
      <c r="K238" s="1489" t="s">
        <v>2352</v>
      </c>
      <c r="L238" s="1489">
        <v>4</v>
      </c>
      <c r="M238" s="1489" t="s">
        <v>32</v>
      </c>
      <c r="N238" s="1489" t="s">
        <v>33</v>
      </c>
      <c r="O238" s="1489" t="s">
        <v>57</v>
      </c>
      <c r="P238" s="1489" t="s">
        <v>34</v>
      </c>
      <c r="Q238" s="984">
        <v>2</v>
      </c>
      <c r="R238" s="984">
        <v>20</v>
      </c>
      <c r="S238" s="1563" t="s">
        <v>8108</v>
      </c>
      <c r="T238" s="1492" t="s">
        <v>4417</v>
      </c>
      <c r="U238" s="1475" t="s">
        <v>2381</v>
      </c>
      <c r="V238" s="1475" t="s">
        <v>75</v>
      </c>
      <c r="W238" s="1475" t="s">
        <v>36</v>
      </c>
      <c r="X238" s="1475" t="s">
        <v>37</v>
      </c>
      <c r="Y238" s="1475" t="s">
        <v>63</v>
      </c>
      <c r="Z238" s="1489" t="s">
        <v>8111</v>
      </c>
      <c r="AA238" s="1489" t="s">
        <v>55</v>
      </c>
      <c r="AB238" s="982">
        <v>234</v>
      </c>
      <c r="AC238" s="1475" t="s">
        <v>40</v>
      </c>
      <c r="AD238" s="1475" t="s">
        <v>41</v>
      </c>
      <c r="AE238" s="1489" t="s">
        <v>8112</v>
      </c>
      <c r="AF238" s="1489" t="s">
        <v>1061</v>
      </c>
      <c r="AG238" s="984">
        <v>210</v>
      </c>
      <c r="AH238" s="984">
        <v>894</v>
      </c>
      <c r="AI238" s="984">
        <v>2135</v>
      </c>
      <c r="AJ238" s="984" t="s">
        <v>8113</v>
      </c>
      <c r="AK238" s="984">
        <v>520</v>
      </c>
      <c r="AL238" s="984">
        <v>485</v>
      </c>
      <c r="AM238" s="984" t="s">
        <v>8114</v>
      </c>
      <c r="AN238" s="984" t="s">
        <v>99</v>
      </c>
      <c r="AO238" s="984">
        <v>670</v>
      </c>
      <c r="AP238" s="984">
        <v>90</v>
      </c>
      <c r="AQ238" s="984" t="s">
        <v>7692</v>
      </c>
      <c r="AR238" s="984" t="s">
        <v>99</v>
      </c>
      <c r="AS238" s="984" t="s">
        <v>191</v>
      </c>
      <c r="AT238" s="984" t="s">
        <v>105</v>
      </c>
      <c r="AU238" s="984" t="s">
        <v>8115</v>
      </c>
      <c r="AV238" s="984" t="s">
        <v>86</v>
      </c>
      <c r="AW238" s="984">
        <v>180</v>
      </c>
      <c r="AX238" s="984">
        <v>24</v>
      </c>
      <c r="AY238" s="984" t="s">
        <v>8116</v>
      </c>
      <c r="AZ238" s="984" t="s">
        <v>86</v>
      </c>
      <c r="BA238" s="984">
        <v>170</v>
      </c>
      <c r="BB238" s="984">
        <v>24</v>
      </c>
      <c r="BC238" s="984" t="s">
        <v>88</v>
      </c>
      <c r="BD238" s="984" t="s">
        <v>57</v>
      </c>
      <c r="BE238" s="984" t="s">
        <v>57</v>
      </c>
      <c r="BF238" s="984" t="s">
        <v>57</v>
      </c>
      <c r="BG238" s="984" t="s">
        <v>57</v>
      </c>
      <c r="BH238" s="984" t="s">
        <v>57</v>
      </c>
      <c r="BI238" s="984" t="s">
        <v>57</v>
      </c>
      <c r="BJ238" s="984" t="s">
        <v>164</v>
      </c>
      <c r="BK238" s="984" t="s">
        <v>57</v>
      </c>
      <c r="BL238" s="984"/>
      <c r="BM238" s="984"/>
      <c r="BN238" s="984">
        <v>15</v>
      </c>
      <c r="BO238" s="1499" t="s">
        <v>8117</v>
      </c>
      <c r="BP238" s="1489" t="s">
        <v>2563</v>
      </c>
      <c r="BQ238" s="1475" t="s">
        <v>7789</v>
      </c>
      <c r="BR238" s="1475" t="s">
        <v>95</v>
      </c>
      <c r="BS238" s="1475"/>
      <c r="BT238" s="1489" t="s">
        <v>8118</v>
      </c>
      <c r="BU238" s="1489" t="s">
        <v>885</v>
      </c>
      <c r="BV238" s="1489" t="s">
        <v>1430</v>
      </c>
      <c r="BW238" s="1489">
        <v>1208</v>
      </c>
      <c r="BX238" s="1475"/>
      <c r="BY238" s="982" t="s">
        <v>1861</v>
      </c>
      <c r="BZ238" s="1490" t="s">
        <v>950</v>
      </c>
      <c r="CA238" s="26" t="str">
        <f t="shared" si="42"/>
        <v>15&amp;2026031893</v>
      </c>
      <c r="CB238" s="29" t="str">
        <f t="shared" si="43"/>
        <v>15</v>
      </c>
      <c r="CC238" s="29" t="s">
        <v>11034</v>
      </c>
      <c r="CE238" s="24">
        <f>IFERROR(VLOOKUP(CA238,시험요청!EV:EZ,5,FALSE),"")</f>
        <v>0</v>
      </c>
    </row>
    <row r="239" spans="1:83" ht="30" customHeight="1">
      <c r="A239" s="372">
        <v>15</v>
      </c>
      <c r="B239" s="1471"/>
      <c r="C239" s="1471"/>
      <c r="D239" s="1471"/>
      <c r="E239" s="1471"/>
      <c r="F239" s="1471"/>
      <c r="G239" s="1471"/>
      <c r="H239" s="985" t="s">
        <v>680</v>
      </c>
      <c r="I239" s="1471"/>
      <c r="J239" s="1471"/>
      <c r="K239" s="1471"/>
      <c r="L239" s="1471"/>
      <c r="M239" s="1471"/>
      <c r="N239" s="1471"/>
      <c r="O239" s="1471"/>
      <c r="P239" s="1471"/>
      <c r="Q239" s="984">
        <v>3</v>
      </c>
      <c r="R239" s="984">
        <v>20</v>
      </c>
      <c r="S239" s="1471"/>
      <c r="T239" s="1471"/>
      <c r="U239" s="1471"/>
      <c r="V239" s="1471"/>
      <c r="W239" s="1471"/>
      <c r="X239" s="1471"/>
      <c r="Y239" s="1471"/>
      <c r="Z239" s="1478"/>
      <c r="AA239" s="1471"/>
      <c r="AB239" s="982">
        <v>234</v>
      </c>
      <c r="AC239" s="1471"/>
      <c r="AD239" s="1471"/>
      <c r="AE239" s="1478"/>
      <c r="AF239" s="1471"/>
      <c r="AG239" s="984">
        <v>210</v>
      </c>
      <c r="AH239" s="984">
        <v>894</v>
      </c>
      <c r="AI239" s="984">
        <v>2135</v>
      </c>
      <c r="AJ239" s="984" t="s">
        <v>8113</v>
      </c>
      <c r="AK239" s="984">
        <v>520</v>
      </c>
      <c r="AL239" s="984">
        <v>485</v>
      </c>
      <c r="AM239" s="984" t="s">
        <v>8114</v>
      </c>
      <c r="AN239" s="984" t="s">
        <v>99</v>
      </c>
      <c r="AO239" s="984">
        <v>670</v>
      </c>
      <c r="AP239" s="984">
        <v>90</v>
      </c>
      <c r="AQ239" s="984" t="s">
        <v>7692</v>
      </c>
      <c r="AR239" s="984" t="s">
        <v>99</v>
      </c>
      <c r="AS239" s="984" t="s">
        <v>191</v>
      </c>
      <c r="AT239" s="984" t="s">
        <v>105</v>
      </c>
      <c r="AU239" s="984" t="s">
        <v>8119</v>
      </c>
      <c r="AV239" s="984" t="s">
        <v>86</v>
      </c>
      <c r="AW239" s="984">
        <v>180</v>
      </c>
      <c r="AX239" s="984">
        <v>24</v>
      </c>
      <c r="AY239" s="984" t="s">
        <v>8116</v>
      </c>
      <c r="AZ239" s="984" t="s">
        <v>86</v>
      </c>
      <c r="BA239" s="984">
        <v>170</v>
      </c>
      <c r="BB239" s="984">
        <v>24</v>
      </c>
      <c r="BC239" s="984" t="s">
        <v>88</v>
      </c>
      <c r="BD239" s="984" t="s">
        <v>57</v>
      </c>
      <c r="BE239" s="984" t="s">
        <v>57</v>
      </c>
      <c r="BF239" s="984" t="s">
        <v>57</v>
      </c>
      <c r="BG239" s="984" t="s">
        <v>57</v>
      </c>
      <c r="BH239" s="984" t="s">
        <v>57</v>
      </c>
      <c r="BI239" s="984" t="s">
        <v>57</v>
      </c>
      <c r="BJ239" s="984" t="s">
        <v>164</v>
      </c>
      <c r="BK239" s="984" t="s">
        <v>57</v>
      </c>
      <c r="BL239" s="984"/>
      <c r="BM239" s="984"/>
      <c r="BN239" s="984">
        <v>15</v>
      </c>
      <c r="BO239" s="1471"/>
      <c r="BP239" s="1471"/>
      <c r="BQ239" s="1471"/>
      <c r="BR239" s="1471"/>
      <c r="BS239" s="1471"/>
      <c r="BT239" s="1471"/>
      <c r="BU239" s="1471"/>
      <c r="BV239" s="1471"/>
      <c r="BW239" s="1471"/>
      <c r="BX239" s="1471"/>
      <c r="BY239" s="982" t="s">
        <v>1861</v>
      </c>
      <c r="BZ239" s="1471"/>
      <c r="CA239" s="26" t="str">
        <f t="shared" si="42"/>
        <v>15&amp;</v>
      </c>
      <c r="CB239" s="29" t="str">
        <f t="shared" si="43"/>
        <v/>
      </c>
      <c r="CC239" s="29" t="s">
        <v>11034</v>
      </c>
      <c r="CE239" s="24" t="str">
        <f>IFERROR(VLOOKUP(CA239,시험요청!EV:EZ,5,FALSE),"")</f>
        <v/>
      </c>
    </row>
    <row r="240" spans="1:83" ht="30" customHeight="1">
      <c r="A240" s="372">
        <v>15</v>
      </c>
      <c r="B240" s="1472"/>
      <c r="C240" s="1472"/>
      <c r="D240" s="1472"/>
      <c r="E240" s="1472"/>
      <c r="F240" s="1472"/>
      <c r="G240" s="1472"/>
      <c r="H240" s="985" t="s">
        <v>629</v>
      </c>
      <c r="I240" s="1472"/>
      <c r="J240" s="1472"/>
      <c r="K240" s="1472"/>
      <c r="L240" s="1472"/>
      <c r="M240" s="1472"/>
      <c r="N240" s="1472"/>
      <c r="O240" s="1472"/>
      <c r="P240" s="1472"/>
      <c r="Q240" s="984">
        <v>4</v>
      </c>
      <c r="R240" s="984">
        <v>20</v>
      </c>
      <c r="S240" s="1472"/>
      <c r="T240" s="1472"/>
      <c r="U240" s="1472"/>
      <c r="V240" s="1477"/>
      <c r="W240" s="1477"/>
      <c r="X240" s="1477"/>
      <c r="Y240" s="1477"/>
      <c r="Z240" s="1479"/>
      <c r="AA240" s="1477"/>
      <c r="AB240" s="982">
        <v>234</v>
      </c>
      <c r="AC240" s="1477"/>
      <c r="AD240" s="1477"/>
      <c r="AE240" s="1479"/>
      <c r="AF240" s="1477"/>
      <c r="AG240" s="984">
        <v>210</v>
      </c>
      <c r="AH240" s="984">
        <v>894</v>
      </c>
      <c r="AI240" s="984">
        <v>2135</v>
      </c>
      <c r="AJ240" s="984" t="s">
        <v>8113</v>
      </c>
      <c r="AK240" s="984">
        <v>520</v>
      </c>
      <c r="AL240" s="984">
        <v>485</v>
      </c>
      <c r="AM240" s="984" t="s">
        <v>8114</v>
      </c>
      <c r="AN240" s="984" t="s">
        <v>99</v>
      </c>
      <c r="AO240" s="984">
        <v>670</v>
      </c>
      <c r="AP240" s="984">
        <v>90</v>
      </c>
      <c r="AQ240" s="984" t="s">
        <v>7692</v>
      </c>
      <c r="AR240" s="984" t="s">
        <v>99</v>
      </c>
      <c r="AS240" s="984" t="s">
        <v>191</v>
      </c>
      <c r="AT240" s="984" t="s">
        <v>105</v>
      </c>
      <c r="AU240" s="984" t="s">
        <v>8119</v>
      </c>
      <c r="AV240" s="984" t="s">
        <v>86</v>
      </c>
      <c r="AW240" s="984">
        <v>180</v>
      </c>
      <c r="AX240" s="984">
        <v>24</v>
      </c>
      <c r="AY240" s="984" t="s">
        <v>8116</v>
      </c>
      <c r="AZ240" s="984" t="s">
        <v>86</v>
      </c>
      <c r="BA240" s="984">
        <v>170</v>
      </c>
      <c r="BB240" s="984">
        <v>24</v>
      </c>
      <c r="BC240" s="984" t="s">
        <v>88</v>
      </c>
      <c r="BD240" s="984" t="s">
        <v>57</v>
      </c>
      <c r="BE240" s="984" t="s">
        <v>57</v>
      </c>
      <c r="BF240" s="984" t="s">
        <v>57</v>
      </c>
      <c r="BG240" s="984" t="s">
        <v>57</v>
      </c>
      <c r="BH240" s="984" t="s">
        <v>57</v>
      </c>
      <c r="BI240" s="984" t="s">
        <v>57</v>
      </c>
      <c r="BJ240" s="984" t="s">
        <v>164</v>
      </c>
      <c r="BK240" s="984" t="s">
        <v>57</v>
      </c>
      <c r="BL240" s="984"/>
      <c r="BM240" s="984"/>
      <c r="BN240" s="984">
        <v>15</v>
      </c>
      <c r="BO240" s="1472"/>
      <c r="BP240" s="1472"/>
      <c r="BQ240" s="1472"/>
      <c r="BR240" s="1472"/>
      <c r="BS240" s="1472"/>
      <c r="BT240" s="1472"/>
      <c r="BU240" s="1472"/>
      <c r="BV240" s="1472"/>
      <c r="BW240" s="1472"/>
      <c r="BX240" s="1472"/>
      <c r="BY240" s="982" t="s">
        <v>1861</v>
      </c>
      <c r="BZ240" s="1472"/>
      <c r="CA240" s="26" t="str">
        <f t="shared" si="42"/>
        <v>15&amp;</v>
      </c>
      <c r="CB240" s="29" t="str">
        <f t="shared" si="43"/>
        <v/>
      </c>
      <c r="CC240" s="29" t="s">
        <v>11034</v>
      </c>
      <c r="CE240" s="24" t="str">
        <f>IFERROR(VLOOKUP(CA240,시험요청!EV:EZ,5,FALSE),"")</f>
        <v/>
      </c>
    </row>
    <row r="241" spans="1:83" ht="30" customHeight="1">
      <c r="A241" s="372">
        <v>15</v>
      </c>
      <c r="B241" s="983">
        <v>15</v>
      </c>
      <c r="C241" s="983" t="s">
        <v>29</v>
      </c>
      <c r="D241" s="983" t="s">
        <v>7370</v>
      </c>
      <c r="E241" s="983" t="s">
        <v>932</v>
      </c>
      <c r="F241" s="986" t="s">
        <v>1501</v>
      </c>
      <c r="G241" s="983">
        <v>2026032628</v>
      </c>
      <c r="H241" s="987" t="s">
        <v>680</v>
      </c>
      <c r="I241" s="988">
        <v>1031413</v>
      </c>
      <c r="J241" s="988" t="s">
        <v>74</v>
      </c>
      <c r="K241" s="988" t="s">
        <v>2435</v>
      </c>
      <c r="L241" s="988">
        <v>4</v>
      </c>
      <c r="M241" s="988" t="s">
        <v>32</v>
      </c>
      <c r="N241" s="988" t="s">
        <v>33</v>
      </c>
      <c r="O241" s="988" t="s">
        <v>57</v>
      </c>
      <c r="P241" s="988" t="s">
        <v>48</v>
      </c>
      <c r="Q241" s="988">
        <v>1</v>
      </c>
      <c r="R241" s="988">
        <v>10</v>
      </c>
      <c r="S241" s="716" t="s">
        <v>8833</v>
      </c>
      <c r="T241" s="992" t="s">
        <v>1702</v>
      </c>
      <c r="U241" s="983" t="s">
        <v>35</v>
      </c>
      <c r="V241" s="983" t="s">
        <v>2520</v>
      </c>
      <c r="W241" s="983" t="s">
        <v>60</v>
      </c>
      <c r="X241" s="983" t="s">
        <v>37</v>
      </c>
      <c r="Y241" s="983" t="s">
        <v>61</v>
      </c>
      <c r="Z241" s="988" t="s">
        <v>8120</v>
      </c>
      <c r="AA241" s="988" t="s">
        <v>752</v>
      </c>
      <c r="AB241" s="983">
        <v>272</v>
      </c>
      <c r="AC241" s="983" t="s">
        <v>40</v>
      </c>
      <c r="AD241" s="983" t="s">
        <v>41</v>
      </c>
      <c r="AE241" s="988" t="s">
        <v>8121</v>
      </c>
      <c r="AF241" s="993" t="s">
        <v>42</v>
      </c>
      <c r="AG241" s="988">
        <v>150</v>
      </c>
      <c r="AH241" s="988">
        <v>718</v>
      </c>
      <c r="AI241" s="988">
        <v>2205</v>
      </c>
      <c r="AJ241" s="988" t="s">
        <v>1063</v>
      </c>
      <c r="AK241" s="988">
        <v>470</v>
      </c>
      <c r="AL241" s="988">
        <v>435</v>
      </c>
      <c r="AM241" s="988" t="s">
        <v>85</v>
      </c>
      <c r="AN241" s="988" t="s">
        <v>78</v>
      </c>
      <c r="AO241" s="988">
        <v>600</v>
      </c>
      <c r="AP241" s="988">
        <v>90</v>
      </c>
      <c r="AQ241" s="988" t="s">
        <v>8122</v>
      </c>
      <c r="AR241" s="988" t="s">
        <v>78</v>
      </c>
      <c r="AS241" s="988" t="s">
        <v>708</v>
      </c>
      <c r="AT241" s="988" t="s">
        <v>105</v>
      </c>
      <c r="AU241" s="988" t="s">
        <v>2631</v>
      </c>
      <c r="AV241" s="988" t="s">
        <v>86</v>
      </c>
      <c r="AW241" s="988">
        <v>230</v>
      </c>
      <c r="AX241" s="988">
        <v>27</v>
      </c>
      <c r="AY241" s="988" t="s">
        <v>2632</v>
      </c>
      <c r="AZ241" s="988" t="s">
        <v>86</v>
      </c>
      <c r="BA241" s="988">
        <v>220</v>
      </c>
      <c r="BB241" s="988">
        <v>27</v>
      </c>
      <c r="BC241" s="988" t="s">
        <v>88</v>
      </c>
      <c r="BD241" s="988" t="s">
        <v>57</v>
      </c>
      <c r="BE241" s="988" t="s">
        <v>57</v>
      </c>
      <c r="BF241" s="988" t="s">
        <v>57</v>
      </c>
      <c r="BG241" s="988" t="s">
        <v>57</v>
      </c>
      <c r="BH241" s="988" t="s">
        <v>57</v>
      </c>
      <c r="BI241" s="988" t="s">
        <v>57</v>
      </c>
      <c r="BJ241" s="988" t="s">
        <v>603</v>
      </c>
      <c r="BK241" s="988" t="s">
        <v>57</v>
      </c>
      <c r="BL241" s="988"/>
      <c r="BM241" s="988"/>
      <c r="BN241" s="988">
        <v>20</v>
      </c>
      <c r="BO241" s="993" t="s">
        <v>8123</v>
      </c>
      <c r="BP241" s="988" t="s">
        <v>8124</v>
      </c>
      <c r="BQ241" s="983" t="s">
        <v>1696</v>
      </c>
      <c r="BR241" s="983" t="s">
        <v>939</v>
      </c>
      <c r="BS241" s="983"/>
      <c r="BT241" s="988" t="s">
        <v>90</v>
      </c>
      <c r="BU241" s="988" t="s">
        <v>91</v>
      </c>
      <c r="BV241" s="988" t="s">
        <v>847</v>
      </c>
      <c r="BW241" s="988">
        <v>1626</v>
      </c>
      <c r="BX241" s="987" t="s">
        <v>8125</v>
      </c>
      <c r="BY241" s="983"/>
      <c r="BZ241" s="987" t="s">
        <v>2550</v>
      </c>
      <c r="CA241" s="26" t="str">
        <f t="shared" si="42"/>
        <v>15&amp;2026032628</v>
      </c>
      <c r="CB241" s="29" t="str">
        <f t="shared" si="43"/>
        <v>20</v>
      </c>
      <c r="CC241" s="29" t="s">
        <v>8834</v>
      </c>
      <c r="CE241" s="24" t="str">
        <f>IFERROR(VLOOKUP(CA241,시험요청!EV:EZ,5,FALSE),"")</f>
        <v>OKEY</v>
      </c>
    </row>
    <row r="242" spans="1:83" ht="30" customHeight="1">
      <c r="A242" s="372">
        <v>15</v>
      </c>
      <c r="B242" s="526">
        <v>15</v>
      </c>
      <c r="C242" s="1009" t="s">
        <v>43</v>
      </c>
      <c r="D242" s="1009" t="s">
        <v>1498</v>
      </c>
      <c r="E242" s="1013" t="s">
        <v>30</v>
      </c>
      <c r="F242" s="1009" t="s">
        <v>45</v>
      </c>
      <c r="G242" s="1009">
        <v>2025112222</v>
      </c>
      <c r="H242" s="1010" t="s">
        <v>629</v>
      </c>
      <c r="I242" s="1008">
        <v>1035154</v>
      </c>
      <c r="J242" s="1008" t="s">
        <v>4127</v>
      </c>
      <c r="K242" s="1008" t="s">
        <v>602</v>
      </c>
      <c r="L242" s="1008">
        <v>4</v>
      </c>
      <c r="M242" s="1008" t="s">
        <v>32</v>
      </c>
      <c r="N242" s="1008" t="s">
        <v>33</v>
      </c>
      <c r="O242" s="1008" t="s">
        <v>57</v>
      </c>
      <c r="P242" s="1008" t="s">
        <v>48</v>
      </c>
      <c r="Q242" s="1008">
        <v>2</v>
      </c>
      <c r="R242" s="1008">
        <v>12</v>
      </c>
      <c r="S242" s="803" t="s">
        <v>8126</v>
      </c>
      <c r="T242" s="1012" t="s">
        <v>8231</v>
      </c>
      <c r="U242" s="1009" t="s">
        <v>35</v>
      </c>
      <c r="V242" s="1009" t="s">
        <v>956</v>
      </c>
      <c r="W242" s="1009" t="s">
        <v>50</v>
      </c>
      <c r="X242" s="1009" t="s">
        <v>37</v>
      </c>
      <c r="Y242" s="1009" t="s">
        <v>38</v>
      </c>
      <c r="Z242" s="1008" t="s">
        <v>7689</v>
      </c>
      <c r="AA242" s="1008" t="s">
        <v>752</v>
      </c>
      <c r="AB242" s="1009">
        <v>242</v>
      </c>
      <c r="AC242" s="1009" t="s">
        <v>40</v>
      </c>
      <c r="AD242" s="1009" t="s">
        <v>41</v>
      </c>
      <c r="AE242" s="1008" t="s">
        <v>7690</v>
      </c>
      <c r="AF242" s="1008" t="s">
        <v>51</v>
      </c>
      <c r="AG242" s="1008">
        <v>105</v>
      </c>
      <c r="AH242" s="1008">
        <v>530</v>
      </c>
      <c r="AI242" s="1008">
        <v>1875</v>
      </c>
      <c r="AJ242" s="1008" t="s">
        <v>1032</v>
      </c>
      <c r="AK242" s="1008">
        <v>370</v>
      </c>
      <c r="AL242" s="1008">
        <v>335</v>
      </c>
      <c r="AM242" s="1008" t="s">
        <v>7692</v>
      </c>
      <c r="AN242" s="1008" t="s">
        <v>99</v>
      </c>
      <c r="AO242" s="1008">
        <v>560</v>
      </c>
      <c r="AP242" s="1008">
        <v>90</v>
      </c>
      <c r="AQ242" s="1008" t="s">
        <v>57</v>
      </c>
      <c r="AR242" s="1008" t="s">
        <v>57</v>
      </c>
      <c r="AS242" s="1008" t="s">
        <v>57</v>
      </c>
      <c r="AT242" s="1008" t="s">
        <v>57</v>
      </c>
      <c r="AU242" s="1008" t="s">
        <v>7693</v>
      </c>
      <c r="AV242" s="1008" t="s">
        <v>621</v>
      </c>
      <c r="AW242" s="1008">
        <v>210</v>
      </c>
      <c r="AX242" s="1008">
        <v>30</v>
      </c>
      <c r="AY242" s="1008" t="s">
        <v>5457</v>
      </c>
      <c r="AZ242" s="1008" t="s">
        <v>621</v>
      </c>
      <c r="BA242" s="1008">
        <v>200</v>
      </c>
      <c r="BB242" s="1008">
        <v>30</v>
      </c>
      <c r="BC242" s="1010" t="s">
        <v>122</v>
      </c>
      <c r="BD242" s="1008" t="s">
        <v>57</v>
      </c>
      <c r="BE242" s="1008" t="s">
        <v>57</v>
      </c>
      <c r="BF242" s="1008" t="s">
        <v>57</v>
      </c>
      <c r="BG242" s="1008" t="s">
        <v>57</v>
      </c>
      <c r="BH242" s="1008" t="s">
        <v>57</v>
      </c>
      <c r="BI242" s="1008" t="s">
        <v>57</v>
      </c>
      <c r="BJ242" s="1008" t="s">
        <v>900</v>
      </c>
      <c r="BK242" s="1008" t="s">
        <v>57</v>
      </c>
      <c r="BL242" s="1008"/>
      <c r="BM242" s="1008"/>
      <c r="BN242" s="1008">
        <v>18</v>
      </c>
      <c r="BO242" s="1011" t="s">
        <v>8232</v>
      </c>
      <c r="BP242" s="1008" t="s">
        <v>631</v>
      </c>
      <c r="BQ242" s="1009" t="s">
        <v>3928</v>
      </c>
      <c r="BR242" s="1009" t="s">
        <v>2079</v>
      </c>
      <c r="BS242" s="1009"/>
      <c r="BT242" s="1008" t="s">
        <v>625</v>
      </c>
      <c r="BU242" s="1008" t="s">
        <v>626</v>
      </c>
      <c r="BV242" s="1008" t="s">
        <v>627</v>
      </c>
      <c r="BW242" s="1008">
        <v>1462</v>
      </c>
      <c r="BX242" s="1010" t="s">
        <v>8233</v>
      </c>
      <c r="BY242" s="1009"/>
      <c r="BZ242" s="1010" t="s">
        <v>168</v>
      </c>
      <c r="CA242" s="26" t="str">
        <f>A242&amp;"&amp;"&amp;G242</f>
        <v>15&amp;2025112222</v>
      </c>
      <c r="CB242" s="29" t="str">
        <f>IFERROR(MID(J242,FIND("R",J242)+1,2),"")</f>
        <v>18</v>
      </c>
      <c r="CC242" s="29" t="s">
        <v>11034</v>
      </c>
      <c r="CE242" s="24">
        <f>IFERROR(VLOOKUP(CA242,시험요청!EV:EZ,5,FALSE),"")</f>
        <v>0</v>
      </c>
    </row>
    <row r="243" spans="1:83" ht="30" customHeight="1">
      <c r="A243" s="372">
        <v>15</v>
      </c>
      <c r="B243" s="982">
        <v>15</v>
      </c>
      <c r="C243" s="982" t="s">
        <v>43</v>
      </c>
      <c r="D243" s="982" t="s">
        <v>6879</v>
      </c>
      <c r="E243" s="982" t="s">
        <v>6879</v>
      </c>
      <c r="F243" s="982" t="s">
        <v>45</v>
      </c>
      <c r="G243" s="982">
        <v>2026033694</v>
      </c>
      <c r="H243" s="985" t="s">
        <v>629</v>
      </c>
      <c r="I243" s="984">
        <v>1019653</v>
      </c>
      <c r="J243" s="984" t="s">
        <v>7988</v>
      </c>
      <c r="K243" s="984" t="s">
        <v>5188</v>
      </c>
      <c r="L243" s="984">
        <v>4</v>
      </c>
      <c r="M243" s="984" t="s">
        <v>32</v>
      </c>
      <c r="N243" s="984" t="s">
        <v>33</v>
      </c>
      <c r="O243" s="997" t="s">
        <v>2936</v>
      </c>
      <c r="P243" s="984" t="s">
        <v>48</v>
      </c>
      <c r="Q243" s="984">
        <v>69</v>
      </c>
      <c r="R243" s="984">
        <v>10</v>
      </c>
      <c r="S243" s="1002" t="s">
        <v>8129</v>
      </c>
      <c r="T243" s="991" t="s">
        <v>4137</v>
      </c>
      <c r="U243" s="982" t="s">
        <v>1548</v>
      </c>
      <c r="V243" s="982" t="s">
        <v>8130</v>
      </c>
      <c r="W243" s="982" t="s">
        <v>60</v>
      </c>
      <c r="X243" s="982" t="s">
        <v>37</v>
      </c>
      <c r="Y243" s="982" t="s">
        <v>1509</v>
      </c>
      <c r="Z243" s="984" t="s">
        <v>8085</v>
      </c>
      <c r="AA243" s="984" t="s">
        <v>752</v>
      </c>
      <c r="AB243" s="982">
        <v>222</v>
      </c>
      <c r="AC243" s="982" t="s">
        <v>40</v>
      </c>
      <c r="AD243" s="982" t="s">
        <v>41</v>
      </c>
      <c r="AE243" s="984" t="s">
        <v>8086</v>
      </c>
      <c r="AF243" s="984" t="s">
        <v>1061</v>
      </c>
      <c r="AG243" s="984">
        <v>160</v>
      </c>
      <c r="AH243" s="984">
        <v>684</v>
      </c>
      <c r="AI243" s="984">
        <v>1910</v>
      </c>
      <c r="AJ243" s="984" t="s">
        <v>7993</v>
      </c>
      <c r="AK243" s="984">
        <v>420</v>
      </c>
      <c r="AL243" s="984">
        <v>385</v>
      </c>
      <c r="AM243" s="984" t="s">
        <v>8087</v>
      </c>
      <c r="AN243" s="984" t="s">
        <v>99</v>
      </c>
      <c r="AO243" s="984">
        <v>550</v>
      </c>
      <c r="AP243" s="984">
        <v>90</v>
      </c>
      <c r="AQ243" s="984" t="s">
        <v>57</v>
      </c>
      <c r="AR243" s="984" t="s">
        <v>57</v>
      </c>
      <c r="AS243" s="984" t="s">
        <v>57</v>
      </c>
      <c r="AT243" s="984" t="s">
        <v>57</v>
      </c>
      <c r="AU243" s="984" t="s">
        <v>8088</v>
      </c>
      <c r="AV243" s="984" t="s">
        <v>79</v>
      </c>
      <c r="AW243" s="984">
        <v>175</v>
      </c>
      <c r="AX243" s="984">
        <v>27</v>
      </c>
      <c r="AY243" s="984" t="s">
        <v>7755</v>
      </c>
      <c r="AZ243" s="984" t="s">
        <v>79</v>
      </c>
      <c r="BA243" s="984">
        <v>165</v>
      </c>
      <c r="BB243" s="984">
        <v>27</v>
      </c>
      <c r="BC243" s="984" t="s">
        <v>682</v>
      </c>
      <c r="BD243" s="984" t="s">
        <v>57</v>
      </c>
      <c r="BE243" s="984" t="s">
        <v>57</v>
      </c>
      <c r="BF243" s="984" t="s">
        <v>57</v>
      </c>
      <c r="BG243" s="984" t="s">
        <v>57</v>
      </c>
      <c r="BH243" s="984" t="s">
        <v>57</v>
      </c>
      <c r="BI243" s="984" t="s">
        <v>57</v>
      </c>
      <c r="BJ243" s="984" t="s">
        <v>164</v>
      </c>
      <c r="BK243" s="984" t="s">
        <v>57</v>
      </c>
      <c r="BL243" s="984"/>
      <c r="BM243" s="984"/>
      <c r="BN243" s="984">
        <v>16</v>
      </c>
      <c r="BO243" s="984" t="s">
        <v>8131</v>
      </c>
      <c r="BP243" s="984" t="s">
        <v>2657</v>
      </c>
      <c r="BQ243" s="982" t="s">
        <v>8089</v>
      </c>
      <c r="BR243" s="982" t="s">
        <v>81</v>
      </c>
      <c r="BS243" s="982"/>
      <c r="BT243" s="984" t="s">
        <v>2422</v>
      </c>
      <c r="BU243" s="984" t="s">
        <v>2423</v>
      </c>
      <c r="BV243" s="984" t="s">
        <v>1430</v>
      </c>
      <c r="BW243" s="984">
        <v>1285</v>
      </c>
      <c r="BX243" s="982"/>
      <c r="BY243" s="982" t="s">
        <v>107</v>
      </c>
      <c r="BZ243" s="985" t="s">
        <v>950</v>
      </c>
      <c r="CA243" s="26" t="str">
        <f t="shared" si="42"/>
        <v>15&amp;2026033694</v>
      </c>
      <c r="CB243" s="29" t="str">
        <f t="shared" si="43"/>
        <v>16</v>
      </c>
      <c r="CC243" s="29" t="s">
        <v>11034</v>
      </c>
      <c r="CE243" s="24">
        <f>IFERROR(VLOOKUP(CA243,시험요청!EV:EZ,5,FALSE),"")</f>
        <v>0</v>
      </c>
    </row>
    <row r="244" spans="1:83" ht="30" customHeight="1">
      <c r="A244" s="372">
        <v>15</v>
      </c>
      <c r="B244" s="982">
        <v>15</v>
      </c>
      <c r="C244" s="982" t="s">
        <v>43</v>
      </c>
      <c r="D244" s="982" t="s">
        <v>6879</v>
      </c>
      <c r="E244" s="982" t="s">
        <v>6879</v>
      </c>
      <c r="F244" s="982" t="s">
        <v>45</v>
      </c>
      <c r="G244" s="982">
        <v>2026033009</v>
      </c>
      <c r="H244" s="985" t="s">
        <v>680</v>
      </c>
      <c r="I244" s="984">
        <v>1033334</v>
      </c>
      <c r="J244" s="984" t="s">
        <v>8055</v>
      </c>
      <c r="K244" s="984" t="s">
        <v>2671</v>
      </c>
      <c r="L244" s="984">
        <v>4</v>
      </c>
      <c r="M244" s="984" t="s">
        <v>32</v>
      </c>
      <c r="N244" s="984" t="s">
        <v>33</v>
      </c>
      <c r="O244" s="997" t="s">
        <v>771</v>
      </c>
      <c r="P244" s="984" t="s">
        <v>48</v>
      </c>
      <c r="Q244" s="984">
        <v>4</v>
      </c>
      <c r="R244" s="984">
        <v>10</v>
      </c>
      <c r="S244" s="1042" t="s">
        <v>8838</v>
      </c>
      <c r="T244" s="991" t="s">
        <v>2844</v>
      </c>
      <c r="U244" s="982" t="s">
        <v>1548</v>
      </c>
      <c r="V244" s="982" t="s">
        <v>968</v>
      </c>
      <c r="W244" s="982" t="s">
        <v>60</v>
      </c>
      <c r="X244" s="982" t="s">
        <v>37</v>
      </c>
      <c r="Y244" s="982" t="s">
        <v>61</v>
      </c>
      <c r="Z244" s="984" t="s">
        <v>8057</v>
      </c>
      <c r="AA244" s="984" t="s">
        <v>752</v>
      </c>
      <c r="AB244" s="982">
        <v>256</v>
      </c>
      <c r="AC244" s="982" t="s">
        <v>40</v>
      </c>
      <c r="AD244" s="982" t="s">
        <v>41</v>
      </c>
      <c r="AE244" s="984" t="s">
        <v>8127</v>
      </c>
      <c r="AF244" s="984" t="s">
        <v>51</v>
      </c>
      <c r="AG244" s="984">
        <v>120</v>
      </c>
      <c r="AH244" s="984">
        <v>598</v>
      </c>
      <c r="AI244" s="984">
        <v>2045</v>
      </c>
      <c r="AJ244" s="984" t="s">
        <v>1848</v>
      </c>
      <c r="AK244" s="984">
        <v>410</v>
      </c>
      <c r="AL244" s="984">
        <v>375</v>
      </c>
      <c r="AM244" s="984" t="s">
        <v>5091</v>
      </c>
      <c r="AN244" s="984" t="s">
        <v>92</v>
      </c>
      <c r="AO244" s="984">
        <v>620</v>
      </c>
      <c r="AP244" s="984">
        <v>90</v>
      </c>
      <c r="AQ244" s="984" t="s">
        <v>57</v>
      </c>
      <c r="AR244" s="984" t="s">
        <v>57</v>
      </c>
      <c r="AS244" s="984" t="s">
        <v>57</v>
      </c>
      <c r="AT244" s="984" t="s">
        <v>57</v>
      </c>
      <c r="AU244" s="984" t="s">
        <v>2441</v>
      </c>
      <c r="AV244" s="984" t="s">
        <v>79</v>
      </c>
      <c r="AW244" s="984">
        <v>215</v>
      </c>
      <c r="AX244" s="984">
        <v>27</v>
      </c>
      <c r="AY244" s="984" t="s">
        <v>2442</v>
      </c>
      <c r="AZ244" s="984" t="s">
        <v>79</v>
      </c>
      <c r="BA244" s="984">
        <v>205</v>
      </c>
      <c r="BB244" s="984">
        <v>27</v>
      </c>
      <c r="BC244" s="984" t="s">
        <v>88</v>
      </c>
      <c r="BD244" s="984" t="s">
        <v>57</v>
      </c>
      <c r="BE244" s="984" t="s">
        <v>57</v>
      </c>
      <c r="BF244" s="984" t="s">
        <v>57</v>
      </c>
      <c r="BG244" s="984" t="s">
        <v>57</v>
      </c>
      <c r="BH244" s="984" t="s">
        <v>57</v>
      </c>
      <c r="BI244" s="984" t="s">
        <v>57</v>
      </c>
      <c r="BJ244" s="984" t="s">
        <v>900</v>
      </c>
      <c r="BK244" s="984" t="s">
        <v>57</v>
      </c>
      <c r="BL244" s="984"/>
      <c r="BM244" s="984"/>
      <c r="BN244" s="984">
        <v>19</v>
      </c>
      <c r="BO244" s="984" t="s">
        <v>8128</v>
      </c>
      <c r="BP244" s="984" t="s">
        <v>2601</v>
      </c>
      <c r="BQ244" s="982" t="s">
        <v>1677</v>
      </c>
      <c r="BR244" s="982" t="s">
        <v>95</v>
      </c>
      <c r="BS244" s="982"/>
      <c r="BT244" s="984" t="s">
        <v>5525</v>
      </c>
      <c r="BU244" s="984" t="s">
        <v>3324</v>
      </c>
      <c r="BV244" s="984" t="s">
        <v>847</v>
      </c>
      <c r="BW244" s="984">
        <v>1542</v>
      </c>
      <c r="BX244" s="982"/>
      <c r="BY244" s="982" t="s">
        <v>107</v>
      </c>
      <c r="BZ244" s="985" t="s">
        <v>950</v>
      </c>
      <c r="CA244" s="26" t="str">
        <f>A244&amp;"&amp;"&amp;G244</f>
        <v>15&amp;2026033009</v>
      </c>
      <c r="CB244" s="29" t="str">
        <f>IFERROR(MID(J244,FIND("R",J244)+1,2),"")</f>
        <v>19</v>
      </c>
      <c r="CC244" s="29" t="s">
        <v>8839</v>
      </c>
      <c r="CE244" s="24" t="str">
        <f>IFERROR(VLOOKUP(CA244,시험요청!EV:EZ,5,FALSE),"")</f>
        <v>OKEY</v>
      </c>
    </row>
    <row r="245" spans="1:83" ht="30" customHeight="1">
      <c r="A245" s="29">
        <v>16</v>
      </c>
      <c r="B245" s="1476">
        <v>16</v>
      </c>
      <c r="C245" s="1476" t="s">
        <v>5707</v>
      </c>
      <c r="D245" s="1476" t="s">
        <v>7736</v>
      </c>
      <c r="E245" s="1476" t="s">
        <v>30</v>
      </c>
      <c r="F245" s="1481" t="s">
        <v>31</v>
      </c>
      <c r="G245" s="1476">
        <v>2026033749</v>
      </c>
      <c r="H245" s="1474" t="s">
        <v>57</v>
      </c>
      <c r="I245" s="1470">
        <v>2000896</v>
      </c>
      <c r="J245" s="1470" t="s">
        <v>8716</v>
      </c>
      <c r="K245" s="1470" t="s">
        <v>8717</v>
      </c>
      <c r="L245" s="1470">
        <v>8</v>
      </c>
      <c r="M245" s="1470" t="s">
        <v>32</v>
      </c>
      <c r="N245" s="1470" t="s">
        <v>33</v>
      </c>
      <c r="O245" s="1473" t="s">
        <v>2215</v>
      </c>
      <c r="P245" s="1470" t="s">
        <v>48</v>
      </c>
      <c r="Q245" s="1060">
        <v>24</v>
      </c>
      <c r="R245" s="1060">
        <v>20</v>
      </c>
      <c r="S245" s="1647" t="s">
        <v>8704</v>
      </c>
      <c r="T245" s="1485" t="s">
        <v>922</v>
      </c>
      <c r="U245" s="1476" t="s">
        <v>3358</v>
      </c>
      <c r="V245" s="1476" t="s">
        <v>75</v>
      </c>
      <c r="W245" s="1476" t="s">
        <v>36</v>
      </c>
      <c r="X245" s="1476" t="s">
        <v>37</v>
      </c>
      <c r="Y245" s="1476" t="s">
        <v>63</v>
      </c>
      <c r="Z245" s="1470" t="s">
        <v>8719</v>
      </c>
      <c r="AA245" s="1470" t="s">
        <v>55</v>
      </c>
      <c r="AB245" s="1059">
        <v>142</v>
      </c>
      <c r="AC245" s="1476" t="s">
        <v>40</v>
      </c>
      <c r="AD245" s="1476" t="s">
        <v>41</v>
      </c>
      <c r="AE245" s="1470" t="s">
        <v>8720</v>
      </c>
      <c r="AF245" s="1470" t="s">
        <v>657</v>
      </c>
      <c r="AG245" s="1060">
        <v>130</v>
      </c>
      <c r="AH245" s="1060">
        <v>0</v>
      </c>
      <c r="AI245" s="339">
        <v>1573</v>
      </c>
      <c r="AJ245" s="1060" t="s">
        <v>8721</v>
      </c>
      <c r="AK245" s="1060" t="s">
        <v>1883</v>
      </c>
      <c r="AL245" s="1060" t="s">
        <v>907</v>
      </c>
      <c r="AM245" s="1060" t="s">
        <v>8722</v>
      </c>
      <c r="AN245" s="1060" t="s">
        <v>1367</v>
      </c>
      <c r="AO245" s="1060">
        <v>450</v>
      </c>
      <c r="AP245" s="1060">
        <v>90</v>
      </c>
      <c r="AQ245" s="1060" t="s">
        <v>8723</v>
      </c>
      <c r="AR245" s="1060" t="s">
        <v>1367</v>
      </c>
      <c r="AS245" s="1060" t="s">
        <v>8724</v>
      </c>
      <c r="AT245" s="1060" t="s">
        <v>105</v>
      </c>
      <c r="AU245" s="1060" t="s">
        <v>8725</v>
      </c>
      <c r="AV245" s="1060" t="s">
        <v>1281</v>
      </c>
      <c r="AW245" s="1060">
        <v>115</v>
      </c>
      <c r="AX245" s="1060">
        <v>27</v>
      </c>
      <c r="AY245" s="1060" t="s">
        <v>8726</v>
      </c>
      <c r="AZ245" s="1060" t="s">
        <v>1281</v>
      </c>
      <c r="BA245" s="339">
        <v>105</v>
      </c>
      <c r="BB245" s="1060">
        <v>27</v>
      </c>
      <c r="BC245" s="1060" t="s">
        <v>57</v>
      </c>
      <c r="BD245" s="1060" t="s">
        <v>57</v>
      </c>
      <c r="BE245" s="1060" t="s">
        <v>57</v>
      </c>
      <c r="BF245" s="1060" t="s">
        <v>57</v>
      </c>
      <c r="BG245" s="1060" t="s">
        <v>57</v>
      </c>
      <c r="BH245" s="1060" t="s">
        <v>57</v>
      </c>
      <c r="BI245" s="1060" t="s">
        <v>57</v>
      </c>
      <c r="BJ245" s="1060" t="s">
        <v>164</v>
      </c>
      <c r="BK245" s="1060" t="s">
        <v>331</v>
      </c>
      <c r="BL245" s="1060"/>
      <c r="BM245" s="1060"/>
      <c r="BN245" s="1060">
        <v>13</v>
      </c>
      <c r="BO245" s="1481" t="s">
        <v>9476</v>
      </c>
      <c r="BP245" s="1470" t="s">
        <v>8727</v>
      </c>
      <c r="BQ245" s="1059" t="s">
        <v>8728</v>
      </c>
      <c r="BR245" s="1476"/>
      <c r="BS245" s="1476"/>
      <c r="BT245" s="1470" t="s">
        <v>8729</v>
      </c>
      <c r="BU245" s="1470" t="s">
        <v>6343</v>
      </c>
      <c r="BV245" s="1470" t="s">
        <v>8730</v>
      </c>
      <c r="BW245" s="1470">
        <v>1044</v>
      </c>
      <c r="BX245" s="1470" t="s">
        <v>8807</v>
      </c>
      <c r="BY245" s="1059" t="s">
        <v>1861</v>
      </c>
      <c r="BZ245" s="1474" t="s">
        <v>3649</v>
      </c>
      <c r="CA245" s="26" t="str">
        <f>A245&amp;"&amp;"&amp;G245</f>
        <v>16&amp;2026033749</v>
      </c>
      <c r="CB245" s="29" t="str">
        <f>IFERROR(MID(J245,FIND("R",J245)+1,2),"")</f>
        <v>13</v>
      </c>
      <c r="CC245" s="29" t="s">
        <v>11034</v>
      </c>
      <c r="CE245" s="24">
        <f>IFERROR(VLOOKUP(CA245,시험요청!EV:EZ,5,FALSE),"")</f>
        <v>0</v>
      </c>
    </row>
    <row r="246" spans="1:83" ht="30" customHeight="1">
      <c r="A246" s="29">
        <v>16</v>
      </c>
      <c r="B246" s="1471"/>
      <c r="C246" s="1471"/>
      <c r="D246" s="1471"/>
      <c r="E246" s="1471"/>
      <c r="F246" s="1471"/>
      <c r="G246" s="1471"/>
      <c r="H246" s="1471"/>
      <c r="I246" s="1471"/>
      <c r="J246" s="1482"/>
      <c r="K246" s="1471"/>
      <c r="L246" s="1471"/>
      <c r="M246" s="1471"/>
      <c r="N246" s="1471"/>
      <c r="O246" s="1471"/>
      <c r="P246" s="1471"/>
      <c r="Q246" s="1060">
        <v>25</v>
      </c>
      <c r="R246" s="1060">
        <v>20</v>
      </c>
      <c r="S246" s="1648"/>
      <c r="T246" s="1471"/>
      <c r="U246" s="1471"/>
      <c r="V246" s="1471"/>
      <c r="W246" s="1471"/>
      <c r="X246" s="1471"/>
      <c r="Y246" s="1471"/>
      <c r="Z246" s="1478"/>
      <c r="AA246" s="1471"/>
      <c r="AB246" s="1059">
        <v>142</v>
      </c>
      <c r="AC246" s="1471"/>
      <c r="AD246" s="1471"/>
      <c r="AE246" s="1478"/>
      <c r="AF246" s="1471"/>
      <c r="AG246" s="1060">
        <v>130</v>
      </c>
      <c r="AH246" s="1060">
        <v>0</v>
      </c>
      <c r="AI246" s="339">
        <v>1573</v>
      </c>
      <c r="AJ246" s="1060" t="s">
        <v>8721</v>
      </c>
      <c r="AK246" s="1060" t="s">
        <v>1883</v>
      </c>
      <c r="AL246" s="1060" t="s">
        <v>907</v>
      </c>
      <c r="AM246" s="1060" t="s">
        <v>8722</v>
      </c>
      <c r="AN246" s="1060" t="s">
        <v>1367</v>
      </c>
      <c r="AO246" s="1060">
        <v>450</v>
      </c>
      <c r="AP246" s="1060">
        <v>90</v>
      </c>
      <c r="AQ246" s="1060" t="s">
        <v>8723</v>
      </c>
      <c r="AR246" s="1060" t="s">
        <v>1367</v>
      </c>
      <c r="AS246" s="1060" t="s">
        <v>8724</v>
      </c>
      <c r="AT246" s="1060" t="s">
        <v>105</v>
      </c>
      <c r="AU246" s="1060" t="s">
        <v>8725</v>
      </c>
      <c r="AV246" s="1060" t="s">
        <v>1281</v>
      </c>
      <c r="AW246" s="1060">
        <v>115</v>
      </c>
      <c r="AX246" s="1060">
        <v>27</v>
      </c>
      <c r="AY246" s="1060" t="s">
        <v>8726</v>
      </c>
      <c r="AZ246" s="1060" t="s">
        <v>1281</v>
      </c>
      <c r="BA246" s="339">
        <v>105</v>
      </c>
      <c r="BB246" s="1060">
        <v>27</v>
      </c>
      <c r="BC246" s="1060" t="s">
        <v>57</v>
      </c>
      <c r="BD246" s="1060" t="s">
        <v>57</v>
      </c>
      <c r="BE246" s="1060" t="s">
        <v>57</v>
      </c>
      <c r="BF246" s="1060" t="s">
        <v>57</v>
      </c>
      <c r="BG246" s="1060" t="s">
        <v>57</v>
      </c>
      <c r="BH246" s="1060" t="s">
        <v>57</v>
      </c>
      <c r="BI246" s="1060" t="s">
        <v>57</v>
      </c>
      <c r="BJ246" s="1060" t="s">
        <v>164</v>
      </c>
      <c r="BK246" s="1060" t="s">
        <v>331</v>
      </c>
      <c r="BL246" s="1060"/>
      <c r="BM246" s="1060"/>
      <c r="BN246" s="1060">
        <v>13</v>
      </c>
      <c r="BO246" s="1471"/>
      <c r="BP246" s="1471"/>
      <c r="BQ246" s="339" t="s">
        <v>8731</v>
      </c>
      <c r="BR246" s="1471"/>
      <c r="BS246" s="1471"/>
      <c r="BT246" s="1471"/>
      <c r="BU246" s="1471"/>
      <c r="BV246" s="1471"/>
      <c r="BW246" s="1471"/>
      <c r="BX246" s="1650"/>
      <c r="BY246" s="1059" t="s">
        <v>1861</v>
      </c>
      <c r="BZ246" s="1471"/>
      <c r="CA246" s="26" t="str">
        <f>A246&amp;"&amp;"&amp;G246</f>
        <v>16&amp;</v>
      </c>
      <c r="CB246" s="29" t="str">
        <f>IFERROR(MID(J246,FIND("R",J246)+1,2),"")</f>
        <v/>
      </c>
      <c r="CC246" s="29" t="s">
        <v>11034</v>
      </c>
      <c r="CE246" s="24" t="str">
        <f>IFERROR(VLOOKUP(CA246,시험요청!EV:EZ,5,FALSE),"")</f>
        <v/>
      </c>
    </row>
    <row r="247" spans="1:83" ht="30" customHeight="1">
      <c r="A247" s="29">
        <v>16</v>
      </c>
      <c r="B247" s="1472"/>
      <c r="C247" s="1472"/>
      <c r="D247" s="1472"/>
      <c r="E247" s="1472"/>
      <c r="F247" s="1472"/>
      <c r="G247" s="1472"/>
      <c r="H247" s="1472"/>
      <c r="I247" s="1472"/>
      <c r="J247" s="1483"/>
      <c r="K247" s="1472"/>
      <c r="L247" s="1472"/>
      <c r="M247" s="1472"/>
      <c r="N247" s="1472"/>
      <c r="O247" s="1472"/>
      <c r="P247" s="1472"/>
      <c r="Q247" s="1060">
        <v>26</v>
      </c>
      <c r="R247" s="1060">
        <v>20</v>
      </c>
      <c r="S247" s="1649"/>
      <c r="T247" s="1472"/>
      <c r="U247" s="1472"/>
      <c r="V247" s="1477"/>
      <c r="W247" s="1477"/>
      <c r="X247" s="1477"/>
      <c r="Y247" s="1477"/>
      <c r="Z247" s="1479"/>
      <c r="AA247" s="1477"/>
      <c r="AB247" s="1059">
        <v>142</v>
      </c>
      <c r="AC247" s="1477"/>
      <c r="AD247" s="1477"/>
      <c r="AE247" s="1479"/>
      <c r="AF247" s="1477"/>
      <c r="AG247" s="1060">
        <v>130</v>
      </c>
      <c r="AH247" s="1060">
        <v>0</v>
      </c>
      <c r="AI247" s="339">
        <v>1573</v>
      </c>
      <c r="AJ247" s="1060" t="s">
        <v>8721</v>
      </c>
      <c r="AK247" s="1060" t="s">
        <v>1883</v>
      </c>
      <c r="AL247" s="1060" t="s">
        <v>907</v>
      </c>
      <c r="AM247" s="1060" t="s">
        <v>8722</v>
      </c>
      <c r="AN247" s="1060" t="s">
        <v>1367</v>
      </c>
      <c r="AO247" s="1060">
        <v>450</v>
      </c>
      <c r="AP247" s="1060">
        <v>90</v>
      </c>
      <c r="AQ247" s="1060" t="s">
        <v>8723</v>
      </c>
      <c r="AR247" s="1060" t="s">
        <v>1367</v>
      </c>
      <c r="AS247" s="1060" t="s">
        <v>8724</v>
      </c>
      <c r="AT247" s="1060" t="s">
        <v>105</v>
      </c>
      <c r="AU247" s="1060" t="s">
        <v>8725</v>
      </c>
      <c r="AV247" s="1060" t="s">
        <v>1281</v>
      </c>
      <c r="AW247" s="1060">
        <v>115</v>
      </c>
      <c r="AX247" s="1060">
        <v>27</v>
      </c>
      <c r="AY247" s="1060" t="s">
        <v>8726</v>
      </c>
      <c r="AZ247" s="1060" t="s">
        <v>1281</v>
      </c>
      <c r="BA247" s="339">
        <v>105</v>
      </c>
      <c r="BB247" s="1060">
        <v>27</v>
      </c>
      <c r="BC247" s="1060" t="s">
        <v>57</v>
      </c>
      <c r="BD247" s="1060" t="s">
        <v>57</v>
      </c>
      <c r="BE247" s="1060" t="s">
        <v>57</v>
      </c>
      <c r="BF247" s="1060" t="s">
        <v>57</v>
      </c>
      <c r="BG247" s="1060" t="s">
        <v>57</v>
      </c>
      <c r="BH247" s="1060" t="s">
        <v>57</v>
      </c>
      <c r="BI247" s="1060" t="s">
        <v>57</v>
      </c>
      <c r="BJ247" s="1060" t="s">
        <v>164</v>
      </c>
      <c r="BK247" s="1060" t="s">
        <v>331</v>
      </c>
      <c r="BL247" s="1060"/>
      <c r="BM247" s="1060"/>
      <c r="BN247" s="1060">
        <v>13</v>
      </c>
      <c r="BO247" s="1472"/>
      <c r="BP247" s="1472"/>
      <c r="BQ247" s="339" t="s">
        <v>8732</v>
      </c>
      <c r="BR247" s="1472"/>
      <c r="BS247" s="1472"/>
      <c r="BT247" s="1472"/>
      <c r="BU247" s="1472"/>
      <c r="BV247" s="1472"/>
      <c r="BW247" s="1472"/>
      <c r="BX247" s="1651"/>
      <c r="BY247" s="1059" t="s">
        <v>1861</v>
      </c>
      <c r="BZ247" s="1472"/>
      <c r="CA247" s="26" t="str">
        <f>A247&amp;"&amp;"&amp;G247</f>
        <v>16&amp;</v>
      </c>
      <c r="CB247" s="29" t="str">
        <f>IFERROR(MID(J247,FIND("R",J247)+1,2),"")</f>
        <v/>
      </c>
      <c r="CC247" s="29" t="s">
        <v>11034</v>
      </c>
      <c r="CE247" s="24" t="str">
        <f>IFERROR(VLOOKUP(CA247,시험요청!EV:EZ,5,FALSE),"")</f>
        <v/>
      </c>
    </row>
    <row r="248" spans="1:83" ht="30" customHeight="1">
      <c r="A248" s="29">
        <v>16</v>
      </c>
      <c r="B248" s="1047">
        <v>16</v>
      </c>
      <c r="C248" s="1047" t="s">
        <v>43</v>
      </c>
      <c r="D248" s="1047" t="s">
        <v>4139</v>
      </c>
      <c r="E248" s="1058" t="s">
        <v>52</v>
      </c>
      <c r="F248" s="1047" t="s">
        <v>45</v>
      </c>
      <c r="G248" s="1047">
        <v>2026033794</v>
      </c>
      <c r="H248" s="1048" t="s">
        <v>1506</v>
      </c>
      <c r="I248" s="1046">
        <v>1038542</v>
      </c>
      <c r="J248" s="1046" t="s">
        <v>3817</v>
      </c>
      <c r="K248" s="1046" t="s">
        <v>3277</v>
      </c>
      <c r="L248" s="1046">
        <v>4</v>
      </c>
      <c r="M248" s="1046" t="s">
        <v>32</v>
      </c>
      <c r="N248" s="1046" t="s">
        <v>33</v>
      </c>
      <c r="O248" s="1046" t="s">
        <v>57</v>
      </c>
      <c r="P248" s="1046" t="s">
        <v>34</v>
      </c>
      <c r="Q248" s="1046">
        <v>1</v>
      </c>
      <c r="R248" s="1046">
        <v>12</v>
      </c>
      <c r="S248" s="1066" t="s">
        <v>8704</v>
      </c>
      <c r="T248" s="1050" t="s">
        <v>2033</v>
      </c>
      <c r="U248" s="1047" t="s">
        <v>49</v>
      </c>
      <c r="V248" s="1047" t="s">
        <v>3564</v>
      </c>
      <c r="W248" s="1047" t="s">
        <v>60</v>
      </c>
      <c r="X248" s="1047" t="s">
        <v>37</v>
      </c>
      <c r="Y248" s="1047" t="s">
        <v>61</v>
      </c>
      <c r="Z248" s="1046" t="s">
        <v>8514</v>
      </c>
      <c r="AA248" s="1046" t="s">
        <v>39</v>
      </c>
      <c r="AB248" s="1047">
        <v>234</v>
      </c>
      <c r="AC248" s="1047" t="s">
        <v>40</v>
      </c>
      <c r="AD248" s="1047" t="s">
        <v>41</v>
      </c>
      <c r="AE248" s="1046" t="s">
        <v>8515</v>
      </c>
      <c r="AF248" s="1049" t="s">
        <v>42</v>
      </c>
      <c r="AG248" s="1046">
        <v>140</v>
      </c>
      <c r="AH248" s="1046">
        <v>654</v>
      </c>
      <c r="AI248" s="1046">
        <v>1895</v>
      </c>
      <c r="AJ248" s="1046" t="s">
        <v>1824</v>
      </c>
      <c r="AK248" s="1046" t="s">
        <v>661</v>
      </c>
      <c r="AL248" s="1046" t="s">
        <v>1825</v>
      </c>
      <c r="AM248" s="1046" t="s">
        <v>3823</v>
      </c>
      <c r="AN248" s="1048" t="s">
        <v>843</v>
      </c>
      <c r="AO248" s="1046">
        <v>530</v>
      </c>
      <c r="AP248" s="1046">
        <v>90</v>
      </c>
      <c r="AQ248" s="1046" t="s">
        <v>57</v>
      </c>
      <c r="AR248" s="1046" t="s">
        <v>57</v>
      </c>
      <c r="AS248" s="1046" t="s">
        <v>57</v>
      </c>
      <c r="AT248" s="1046" t="s">
        <v>57</v>
      </c>
      <c r="AU248" s="1046" t="s">
        <v>8516</v>
      </c>
      <c r="AV248" s="1046" t="s">
        <v>86</v>
      </c>
      <c r="AW248" s="1046">
        <v>195</v>
      </c>
      <c r="AX248" s="1046">
        <v>27</v>
      </c>
      <c r="AY248" s="1046" t="s">
        <v>2048</v>
      </c>
      <c r="AZ248" s="1046" t="s">
        <v>86</v>
      </c>
      <c r="BA248" s="1046">
        <v>185</v>
      </c>
      <c r="BB248" s="1046">
        <v>27</v>
      </c>
      <c r="BC248" s="1046" t="s">
        <v>682</v>
      </c>
      <c r="BD248" s="1046" t="s">
        <v>57</v>
      </c>
      <c r="BE248" s="1046" t="s">
        <v>57</v>
      </c>
      <c r="BF248" s="1046" t="s">
        <v>57</v>
      </c>
      <c r="BG248" s="1046" t="s">
        <v>57</v>
      </c>
      <c r="BH248" s="1046" t="s">
        <v>57</v>
      </c>
      <c r="BI248" s="1046" t="s">
        <v>57</v>
      </c>
      <c r="BJ248" s="1046" t="s">
        <v>164</v>
      </c>
      <c r="BK248" s="1046" t="s">
        <v>57</v>
      </c>
      <c r="BL248" s="1046" t="s">
        <v>969</v>
      </c>
      <c r="BM248" s="1046"/>
      <c r="BN248" s="1046">
        <v>17</v>
      </c>
      <c r="BO248" s="1046" t="s">
        <v>8705</v>
      </c>
      <c r="BP248" s="1046" t="s">
        <v>2717</v>
      </c>
      <c r="BQ248" s="1047" t="s">
        <v>2424</v>
      </c>
      <c r="BR248" s="1047" t="s">
        <v>95</v>
      </c>
      <c r="BS248" s="1047"/>
      <c r="BT248" s="1046" t="s">
        <v>1485</v>
      </c>
      <c r="BU248" s="1046" t="s">
        <v>1486</v>
      </c>
      <c r="BV248" s="1046" t="s">
        <v>765</v>
      </c>
      <c r="BW248" s="1046">
        <v>1383</v>
      </c>
      <c r="BX248" s="1047"/>
      <c r="BY248" s="1047" t="s">
        <v>107</v>
      </c>
      <c r="BZ248" s="1048" t="s">
        <v>98</v>
      </c>
      <c r="CA248" s="26" t="str">
        <f t="shared" ref="CA248:CA281" si="44">A248&amp;"&amp;"&amp;G248</f>
        <v>16&amp;2026033794</v>
      </c>
      <c r="CB248" s="29" t="str">
        <f t="shared" ref="CB248:CB281" si="45">IFERROR(MID(J248,FIND("R",J248)+1,2),"")</f>
        <v>17</v>
      </c>
      <c r="CC248" s="29" t="s">
        <v>11034</v>
      </c>
      <c r="CE248" s="24">
        <f>IFERROR(VLOOKUP(CA248,시험요청!EV:EZ,5,FALSE),"")</f>
        <v>0</v>
      </c>
    </row>
    <row r="249" spans="1:83" ht="30" customHeight="1">
      <c r="A249" s="29">
        <v>16</v>
      </c>
      <c r="B249" s="1047">
        <v>16</v>
      </c>
      <c r="C249" s="1047" t="s">
        <v>43</v>
      </c>
      <c r="D249" s="1047" t="s">
        <v>6879</v>
      </c>
      <c r="E249" s="1047" t="s">
        <v>6879</v>
      </c>
      <c r="F249" s="1047" t="s">
        <v>45</v>
      </c>
      <c r="G249" s="1047">
        <v>2026033548</v>
      </c>
      <c r="H249" s="1048" t="s">
        <v>767</v>
      </c>
      <c r="I249" s="1046">
        <v>1031753</v>
      </c>
      <c r="J249" s="1046" t="s">
        <v>7944</v>
      </c>
      <c r="K249" s="1046" t="s">
        <v>6754</v>
      </c>
      <c r="L249" s="1046">
        <v>4</v>
      </c>
      <c r="M249" s="1046" t="s">
        <v>32</v>
      </c>
      <c r="N249" s="1046" t="s">
        <v>33</v>
      </c>
      <c r="O249" s="1046" t="s">
        <v>57</v>
      </c>
      <c r="P249" s="1046" t="s">
        <v>48</v>
      </c>
      <c r="Q249" s="1046">
        <v>2</v>
      </c>
      <c r="R249" s="1046">
        <v>10</v>
      </c>
      <c r="S249" s="1066" t="s">
        <v>8704</v>
      </c>
      <c r="T249" s="1050" t="s">
        <v>4107</v>
      </c>
      <c r="U249" s="1047" t="s">
        <v>1548</v>
      </c>
      <c r="V249" s="1047" t="s">
        <v>1515</v>
      </c>
      <c r="W249" s="1047" t="s">
        <v>60</v>
      </c>
      <c r="X249" s="1047" t="s">
        <v>37</v>
      </c>
      <c r="Y249" s="1047" t="s">
        <v>61</v>
      </c>
      <c r="Z249" s="1046" t="s">
        <v>8660</v>
      </c>
      <c r="AA249" s="1046" t="s">
        <v>752</v>
      </c>
      <c r="AB249" s="1047">
        <v>254</v>
      </c>
      <c r="AC249" s="1047" t="s">
        <v>40</v>
      </c>
      <c r="AD249" s="1047" t="s">
        <v>41</v>
      </c>
      <c r="AE249" s="1046" t="s">
        <v>8661</v>
      </c>
      <c r="AF249" s="1046" t="s">
        <v>1061</v>
      </c>
      <c r="AG249" s="1046">
        <v>145</v>
      </c>
      <c r="AH249" s="1046">
        <v>694</v>
      </c>
      <c r="AI249" s="1046">
        <v>2080</v>
      </c>
      <c r="AJ249" s="1046" t="s">
        <v>758</v>
      </c>
      <c r="AK249" s="1046" t="s">
        <v>167</v>
      </c>
      <c r="AL249" s="1046" t="s">
        <v>166</v>
      </c>
      <c r="AM249" s="1046" t="s">
        <v>8662</v>
      </c>
      <c r="AN249" s="1046" t="s">
        <v>92</v>
      </c>
      <c r="AO249" s="1046">
        <v>710</v>
      </c>
      <c r="AP249" s="1046">
        <v>90</v>
      </c>
      <c r="AQ249" s="1046" t="s">
        <v>57</v>
      </c>
      <c r="AR249" s="1046" t="s">
        <v>57</v>
      </c>
      <c r="AS249" s="1046" t="s">
        <v>57</v>
      </c>
      <c r="AT249" s="1046" t="s">
        <v>57</v>
      </c>
      <c r="AU249" s="1046" t="s">
        <v>7779</v>
      </c>
      <c r="AV249" s="1046" t="s">
        <v>79</v>
      </c>
      <c r="AW249" s="1046">
        <v>205</v>
      </c>
      <c r="AX249" s="1046">
        <v>27</v>
      </c>
      <c r="AY249" s="1046" t="s">
        <v>7780</v>
      </c>
      <c r="AZ249" s="1046" t="s">
        <v>79</v>
      </c>
      <c r="BA249" s="1046">
        <v>195</v>
      </c>
      <c r="BB249" s="1046">
        <v>27</v>
      </c>
      <c r="BC249" s="1046" t="s">
        <v>88</v>
      </c>
      <c r="BD249" s="1046" t="s">
        <v>57</v>
      </c>
      <c r="BE249" s="1046" t="s">
        <v>57</v>
      </c>
      <c r="BF249" s="1046" t="s">
        <v>57</v>
      </c>
      <c r="BG249" s="1046" t="s">
        <v>57</v>
      </c>
      <c r="BH249" s="1046" t="s">
        <v>57</v>
      </c>
      <c r="BI249" s="1046" t="s">
        <v>57</v>
      </c>
      <c r="BJ249" s="1046" t="s">
        <v>900</v>
      </c>
      <c r="BK249" s="1046" t="s">
        <v>57</v>
      </c>
      <c r="BL249" s="1046"/>
      <c r="BM249" s="1046"/>
      <c r="BN249" s="1046">
        <v>18</v>
      </c>
      <c r="BO249" s="1046" t="s">
        <v>8706</v>
      </c>
      <c r="BP249" s="1046" t="s">
        <v>1720</v>
      </c>
      <c r="BQ249" s="1047" t="s">
        <v>1655</v>
      </c>
      <c r="BR249" s="1047" t="s">
        <v>95</v>
      </c>
      <c r="BS249" s="1047"/>
      <c r="BT249" s="1046" t="s">
        <v>7951</v>
      </c>
      <c r="BU249" s="1046" t="s">
        <v>2051</v>
      </c>
      <c r="BV249" s="1046" t="s">
        <v>2445</v>
      </c>
      <c r="BW249" s="1046">
        <v>1462</v>
      </c>
      <c r="BX249" s="1047"/>
      <c r="BY249" s="1047" t="s">
        <v>107</v>
      </c>
      <c r="BZ249" s="1048" t="s">
        <v>168</v>
      </c>
      <c r="CA249" s="26" t="str">
        <f t="shared" si="44"/>
        <v>16&amp;2026033548</v>
      </c>
      <c r="CB249" s="29" t="str">
        <f t="shared" si="45"/>
        <v>18</v>
      </c>
      <c r="CC249" s="29" t="s">
        <v>11034</v>
      </c>
      <c r="CE249" s="24">
        <f>IFERROR(VLOOKUP(CA249,시험요청!EV:EZ,5,FALSE),"")</f>
        <v>0</v>
      </c>
    </row>
    <row r="250" spans="1:83" ht="30" customHeight="1">
      <c r="A250" s="29">
        <v>16</v>
      </c>
      <c r="B250" s="1047">
        <v>16</v>
      </c>
      <c r="C250" s="1047" t="s">
        <v>29</v>
      </c>
      <c r="D250" s="1047" t="s">
        <v>9473</v>
      </c>
      <c r="E250" s="1047" t="s">
        <v>932</v>
      </c>
      <c r="F250" s="1047" t="s">
        <v>45</v>
      </c>
      <c r="G250" s="1047">
        <v>2026041419</v>
      </c>
      <c r="H250" s="1048" t="s">
        <v>629</v>
      </c>
      <c r="I250" s="1046">
        <v>1037703</v>
      </c>
      <c r="J250" s="1046" t="s">
        <v>8870</v>
      </c>
      <c r="K250" s="1046" t="s">
        <v>698</v>
      </c>
      <c r="L250" s="1046">
        <v>4</v>
      </c>
      <c r="M250" s="1046" t="s">
        <v>32</v>
      </c>
      <c r="N250" s="1046" t="s">
        <v>33</v>
      </c>
      <c r="O250" s="1046" t="s">
        <v>57</v>
      </c>
      <c r="P250" s="1046" t="s">
        <v>48</v>
      </c>
      <c r="Q250" s="1046">
        <v>0</v>
      </c>
      <c r="R250" s="1046">
        <v>10</v>
      </c>
      <c r="S250" s="1066" t="s">
        <v>8704</v>
      </c>
      <c r="T250" s="1050" t="s">
        <v>955</v>
      </c>
      <c r="U250" s="1047" t="s">
        <v>35</v>
      </c>
      <c r="V250" s="1047" t="s">
        <v>935</v>
      </c>
      <c r="W250" s="1047" t="s">
        <v>60</v>
      </c>
      <c r="X250" s="1047" t="s">
        <v>37</v>
      </c>
      <c r="Y250" s="1047" t="s">
        <v>61</v>
      </c>
      <c r="Z250" s="1046" t="s">
        <v>8874</v>
      </c>
      <c r="AA250" s="1049" t="s">
        <v>937</v>
      </c>
      <c r="AB250" s="1047">
        <v>228</v>
      </c>
      <c r="AC250" s="1047" t="s">
        <v>40</v>
      </c>
      <c r="AD250" s="1047" t="s">
        <v>41</v>
      </c>
      <c r="AE250" s="1046" t="s">
        <v>8875</v>
      </c>
      <c r="AF250" s="1049" t="s">
        <v>42</v>
      </c>
      <c r="AG250" s="1046">
        <v>165</v>
      </c>
      <c r="AH250" s="1046">
        <v>742</v>
      </c>
      <c r="AI250" s="1046">
        <v>2155</v>
      </c>
      <c r="AJ250" s="1046" t="s">
        <v>7778</v>
      </c>
      <c r="AK250" s="1046" t="s">
        <v>668</v>
      </c>
      <c r="AL250" s="1046" t="s">
        <v>1623</v>
      </c>
      <c r="AM250" s="1046" t="s">
        <v>1065</v>
      </c>
      <c r="AN250" s="1046" t="s">
        <v>78</v>
      </c>
      <c r="AO250" s="1046">
        <v>610</v>
      </c>
      <c r="AP250" s="1046">
        <v>90</v>
      </c>
      <c r="AQ250" s="1046" t="s">
        <v>173</v>
      </c>
      <c r="AR250" s="1046" t="s">
        <v>78</v>
      </c>
      <c r="AS250" s="1046" t="s">
        <v>174</v>
      </c>
      <c r="AT250" s="1046" t="s">
        <v>105</v>
      </c>
      <c r="AU250" s="1046" t="s">
        <v>4877</v>
      </c>
      <c r="AV250" s="1046" t="s">
        <v>86</v>
      </c>
      <c r="AW250" s="1046">
        <v>190</v>
      </c>
      <c r="AX250" s="1046">
        <v>27</v>
      </c>
      <c r="AY250" s="1046" t="s">
        <v>8876</v>
      </c>
      <c r="AZ250" s="1046" t="s">
        <v>86</v>
      </c>
      <c r="BA250" s="1046">
        <v>180</v>
      </c>
      <c r="BB250" s="1046">
        <v>27</v>
      </c>
      <c r="BC250" s="1046" t="s">
        <v>682</v>
      </c>
      <c r="BD250" s="1046" t="s">
        <v>57</v>
      </c>
      <c r="BE250" s="1046" t="s">
        <v>57</v>
      </c>
      <c r="BF250" s="1046" t="s">
        <v>57</v>
      </c>
      <c r="BG250" s="1046" t="s">
        <v>57</v>
      </c>
      <c r="BH250" s="1046" t="s">
        <v>57</v>
      </c>
      <c r="BI250" s="1046" t="s">
        <v>57</v>
      </c>
      <c r="BJ250" s="1046" t="s">
        <v>164</v>
      </c>
      <c r="BK250" s="1046" t="s">
        <v>57</v>
      </c>
      <c r="BL250" s="1046"/>
      <c r="BM250" s="1046"/>
      <c r="BN250" s="1046">
        <v>18</v>
      </c>
      <c r="BO250" s="1049" t="s">
        <v>9474</v>
      </c>
      <c r="BP250" s="1046" t="s">
        <v>721</v>
      </c>
      <c r="BQ250" s="1047" t="s">
        <v>8878</v>
      </c>
      <c r="BR250" s="1047" t="s">
        <v>95</v>
      </c>
      <c r="BS250" s="1047"/>
      <c r="BT250" s="1046" t="s">
        <v>8877</v>
      </c>
      <c r="BU250" s="1046" t="s">
        <v>1574</v>
      </c>
      <c r="BV250" s="1046" t="s">
        <v>719</v>
      </c>
      <c r="BW250" s="1046">
        <v>1466</v>
      </c>
      <c r="BX250" s="1049" t="s">
        <v>9475</v>
      </c>
      <c r="BY250" s="1047" t="s">
        <v>5482</v>
      </c>
      <c r="BZ250" s="1048" t="s">
        <v>2053</v>
      </c>
      <c r="CA250" s="26" t="str">
        <f t="shared" si="44"/>
        <v>16&amp;2026041419</v>
      </c>
      <c r="CB250" s="29" t="str">
        <f t="shared" si="45"/>
        <v>18</v>
      </c>
      <c r="CC250" s="30" t="s">
        <v>9484</v>
      </c>
      <c r="CE250" s="24">
        <f>IFERROR(VLOOKUP(CA250,시험요청!EV:EZ,5,FALSE),"")</f>
        <v>0</v>
      </c>
    </row>
    <row r="251" spans="1:83" ht="30" customHeight="1">
      <c r="A251" s="29">
        <v>16</v>
      </c>
      <c r="B251" s="1051">
        <v>16</v>
      </c>
      <c r="C251" s="1051" t="s">
        <v>43</v>
      </c>
      <c r="D251" s="1051" t="s">
        <v>5303</v>
      </c>
      <c r="E251" s="1051" t="s">
        <v>1498</v>
      </c>
      <c r="F251" s="1056" t="s">
        <v>1501</v>
      </c>
      <c r="G251" s="1051">
        <v>2026040550</v>
      </c>
      <c r="H251" s="1057" t="s">
        <v>680</v>
      </c>
      <c r="I251" s="1053">
        <v>1039090</v>
      </c>
      <c r="J251" s="1053" t="s">
        <v>6635</v>
      </c>
      <c r="K251" s="1053" t="s">
        <v>6622</v>
      </c>
      <c r="L251" s="1053">
        <v>4</v>
      </c>
      <c r="M251" s="1053" t="s">
        <v>32</v>
      </c>
      <c r="N251" s="1053" t="s">
        <v>33</v>
      </c>
      <c r="O251" s="1053" t="s">
        <v>57</v>
      </c>
      <c r="P251" s="1053" t="s">
        <v>48</v>
      </c>
      <c r="Q251" s="1053">
        <v>1</v>
      </c>
      <c r="R251" s="1053">
        <v>12</v>
      </c>
      <c r="S251" s="1072" t="s">
        <v>8714</v>
      </c>
      <c r="T251" s="1054" t="s">
        <v>1702</v>
      </c>
      <c r="U251" s="1051" t="s">
        <v>49</v>
      </c>
      <c r="V251" s="1051" t="s">
        <v>1709</v>
      </c>
      <c r="W251" s="1051" t="s">
        <v>50</v>
      </c>
      <c r="X251" s="1051" t="s">
        <v>37</v>
      </c>
      <c r="Y251" s="1051" t="s">
        <v>6891</v>
      </c>
      <c r="Z251" s="1053" t="s">
        <v>6624</v>
      </c>
      <c r="AA251" s="1053" t="s">
        <v>55</v>
      </c>
      <c r="AB251" s="1051">
        <v>252</v>
      </c>
      <c r="AC251" s="1051" t="s">
        <v>40</v>
      </c>
      <c r="AD251" s="1051" t="s">
        <v>41</v>
      </c>
      <c r="AE251" s="1053" t="s">
        <v>8477</v>
      </c>
      <c r="AF251" s="1055" t="s">
        <v>42</v>
      </c>
      <c r="AG251" s="1053">
        <v>150</v>
      </c>
      <c r="AH251" s="1053">
        <v>706</v>
      </c>
      <c r="AI251" s="1053">
        <v>2235</v>
      </c>
      <c r="AJ251" s="1053" t="s">
        <v>758</v>
      </c>
      <c r="AK251" s="1053" t="s">
        <v>167</v>
      </c>
      <c r="AL251" s="1053" t="s">
        <v>166</v>
      </c>
      <c r="AM251" s="1053" t="s">
        <v>1624</v>
      </c>
      <c r="AN251" s="1053" t="s">
        <v>78</v>
      </c>
      <c r="AO251" s="1053">
        <v>580</v>
      </c>
      <c r="AP251" s="1053">
        <v>90</v>
      </c>
      <c r="AQ251" s="1053" t="s">
        <v>6640</v>
      </c>
      <c r="AR251" s="1053" t="s">
        <v>78</v>
      </c>
      <c r="AS251" s="1053" t="s">
        <v>186</v>
      </c>
      <c r="AT251" s="1053" t="s">
        <v>105</v>
      </c>
      <c r="AU251" s="1053" t="s">
        <v>6641</v>
      </c>
      <c r="AV251" s="1053" t="s">
        <v>86</v>
      </c>
      <c r="AW251" s="1053">
        <v>210</v>
      </c>
      <c r="AX251" s="1053">
        <v>24</v>
      </c>
      <c r="AY251" s="1053" t="s">
        <v>2543</v>
      </c>
      <c r="AZ251" s="1053" t="s">
        <v>86</v>
      </c>
      <c r="BA251" s="1053">
        <v>200</v>
      </c>
      <c r="BB251" s="1053">
        <v>24</v>
      </c>
      <c r="BC251" s="1053" t="s">
        <v>88</v>
      </c>
      <c r="BD251" s="1053" t="s">
        <v>57</v>
      </c>
      <c r="BE251" s="1053" t="s">
        <v>57</v>
      </c>
      <c r="BF251" s="1053" t="s">
        <v>57</v>
      </c>
      <c r="BG251" s="1053" t="s">
        <v>57</v>
      </c>
      <c r="BH251" s="1053" t="s">
        <v>57</v>
      </c>
      <c r="BI251" s="1053" t="s">
        <v>57</v>
      </c>
      <c r="BJ251" s="1053" t="s">
        <v>164</v>
      </c>
      <c r="BK251" s="1053" t="s">
        <v>57</v>
      </c>
      <c r="BL251" s="1053"/>
      <c r="BM251" s="1053"/>
      <c r="BN251" s="1053">
        <v>20</v>
      </c>
      <c r="BO251" s="1053" t="s">
        <v>8715</v>
      </c>
      <c r="BP251" s="1053" t="s">
        <v>187</v>
      </c>
      <c r="BQ251" s="1051" t="s">
        <v>57</v>
      </c>
      <c r="BR251" s="1051" t="s">
        <v>939</v>
      </c>
      <c r="BS251" s="1051"/>
      <c r="BT251" s="1053" t="s">
        <v>90</v>
      </c>
      <c r="BU251" s="1053" t="s">
        <v>91</v>
      </c>
      <c r="BV251" s="1053" t="s">
        <v>847</v>
      </c>
      <c r="BW251" s="1053">
        <v>1626</v>
      </c>
      <c r="BX251" s="1051"/>
      <c r="BY251" s="1051" t="s">
        <v>107</v>
      </c>
      <c r="BZ251" s="1057" t="s">
        <v>83</v>
      </c>
      <c r="CA251" s="26" t="str">
        <f t="shared" si="44"/>
        <v>16&amp;2026040550</v>
      </c>
      <c r="CB251" s="29" t="str">
        <f t="shared" si="45"/>
        <v>20</v>
      </c>
      <c r="CC251" s="29" t="s">
        <v>11034</v>
      </c>
      <c r="CE251" s="24">
        <f>IFERROR(VLOOKUP(CA251,시험요청!EV:EZ,5,FALSE),"")</f>
        <v>0</v>
      </c>
    </row>
    <row r="252" spans="1:83" ht="30" customHeight="1">
      <c r="A252" s="29">
        <v>16</v>
      </c>
      <c r="B252" s="1047">
        <v>16</v>
      </c>
      <c r="C252" s="1047" t="s">
        <v>29</v>
      </c>
      <c r="D252" s="1047" t="s">
        <v>4076</v>
      </c>
      <c r="E252" s="1047" t="s">
        <v>932</v>
      </c>
      <c r="F252" s="1047" t="s">
        <v>45</v>
      </c>
      <c r="G252" s="1047">
        <v>2026041559</v>
      </c>
      <c r="H252" s="1048" t="s">
        <v>629</v>
      </c>
      <c r="I252" s="1046" t="s">
        <v>9477</v>
      </c>
      <c r="J252" s="1046" t="s">
        <v>9478</v>
      </c>
      <c r="K252" s="1046" t="s">
        <v>698</v>
      </c>
      <c r="L252" s="1046">
        <v>4</v>
      </c>
      <c r="M252" s="1046" t="s">
        <v>32</v>
      </c>
      <c r="N252" s="1046" t="s">
        <v>33</v>
      </c>
      <c r="O252" s="1046" t="s">
        <v>57</v>
      </c>
      <c r="P252" s="1046" t="s">
        <v>48</v>
      </c>
      <c r="Q252" s="1046">
        <v>0</v>
      </c>
      <c r="R252" s="1046">
        <v>10</v>
      </c>
      <c r="S252" s="414" t="s">
        <v>8718</v>
      </c>
      <c r="T252" s="1050" t="s">
        <v>4107</v>
      </c>
      <c r="U252" s="1047" t="s">
        <v>35</v>
      </c>
      <c r="V252" s="625" t="s">
        <v>935</v>
      </c>
      <c r="W252" s="625" t="s">
        <v>60</v>
      </c>
      <c r="X252" s="625" t="s">
        <v>37</v>
      </c>
      <c r="Y252" s="625" t="s">
        <v>61</v>
      </c>
      <c r="Z252" s="626" t="s">
        <v>8855</v>
      </c>
      <c r="AA252" s="1078" t="s">
        <v>9583</v>
      </c>
      <c r="AB252" s="625" t="s">
        <v>324</v>
      </c>
      <c r="AC252" s="625" t="s">
        <v>40</v>
      </c>
      <c r="AD252" s="625" t="s">
        <v>41</v>
      </c>
      <c r="AE252" s="626" t="s">
        <v>8856</v>
      </c>
      <c r="AF252" s="1078" t="s">
        <v>9583</v>
      </c>
      <c r="AG252" s="1046" t="s">
        <v>109</v>
      </c>
      <c r="AH252" s="1046" t="s">
        <v>9479</v>
      </c>
      <c r="AI252" s="1046" t="s">
        <v>6547</v>
      </c>
      <c r="AJ252" s="1046" t="s">
        <v>1622</v>
      </c>
      <c r="AK252" s="1046" t="s">
        <v>668</v>
      </c>
      <c r="AL252" s="1046" t="s">
        <v>1623</v>
      </c>
      <c r="AM252" s="1046" t="s">
        <v>1624</v>
      </c>
      <c r="AN252" s="1046" t="s">
        <v>78</v>
      </c>
      <c r="AO252" s="1046" t="s">
        <v>182</v>
      </c>
      <c r="AP252" s="1046" t="s">
        <v>105</v>
      </c>
      <c r="AQ252" s="1046" t="s">
        <v>6640</v>
      </c>
      <c r="AR252" s="1046" t="s">
        <v>78</v>
      </c>
      <c r="AS252" s="1046" t="s">
        <v>186</v>
      </c>
      <c r="AT252" s="1046" t="s">
        <v>105</v>
      </c>
      <c r="AU252" s="1046" t="s">
        <v>1067</v>
      </c>
      <c r="AV252" s="1046" t="s">
        <v>86</v>
      </c>
      <c r="AW252" s="1046" t="s">
        <v>1038</v>
      </c>
      <c r="AX252" s="1046" t="s">
        <v>106</v>
      </c>
      <c r="AY252" s="1046" t="s">
        <v>1093</v>
      </c>
      <c r="AZ252" s="1046" t="s">
        <v>86</v>
      </c>
      <c r="BA252" s="1046" t="s">
        <v>622</v>
      </c>
      <c r="BB252" s="1046" t="s">
        <v>106</v>
      </c>
      <c r="BC252" s="1046" t="s">
        <v>682</v>
      </c>
      <c r="BD252" s="1046" t="s">
        <v>57</v>
      </c>
      <c r="BE252" s="1046" t="s">
        <v>57</v>
      </c>
      <c r="BF252" s="1046" t="s">
        <v>57</v>
      </c>
      <c r="BG252" s="1046" t="s">
        <v>57</v>
      </c>
      <c r="BH252" s="1046" t="s">
        <v>57</v>
      </c>
      <c r="BI252" s="1046" t="s">
        <v>57</v>
      </c>
      <c r="BJ252" s="1046" t="s">
        <v>164</v>
      </c>
      <c r="BK252" s="1046" t="s">
        <v>57</v>
      </c>
      <c r="BL252" s="1046" t="s">
        <v>5691</v>
      </c>
      <c r="BM252" s="1046"/>
      <c r="BN252" s="1046" t="s">
        <v>2049</v>
      </c>
      <c r="BO252" s="1049" t="s">
        <v>9480</v>
      </c>
      <c r="BP252" s="1046" t="s">
        <v>9481</v>
      </c>
      <c r="BQ252" s="1047"/>
      <c r="BR252" s="1047" t="s">
        <v>95</v>
      </c>
      <c r="BS252" s="1047"/>
      <c r="BT252" s="1046" t="s">
        <v>9482</v>
      </c>
      <c r="BU252" s="1046" t="s">
        <v>9483</v>
      </c>
      <c r="BV252" s="1046" t="s">
        <v>847</v>
      </c>
      <c r="BW252" s="1046">
        <v>1466</v>
      </c>
      <c r="BX252" s="1049" t="s">
        <v>9475</v>
      </c>
      <c r="BY252" s="1047"/>
      <c r="BZ252" s="1048" t="s">
        <v>2053</v>
      </c>
      <c r="CA252" s="26" t="str">
        <f t="shared" si="44"/>
        <v>16&amp;2026041559</v>
      </c>
      <c r="CB252" s="29" t="str">
        <f t="shared" si="45"/>
        <v>18</v>
      </c>
      <c r="CC252" s="29" t="s">
        <v>9484</v>
      </c>
      <c r="CE252" s="24">
        <f>IFERROR(VLOOKUP(CA252,시험요청!EV:EZ,5,FALSE),"")</f>
        <v>0</v>
      </c>
    </row>
    <row r="253" spans="1:83" ht="30" customHeight="1">
      <c r="A253" s="29">
        <v>16</v>
      </c>
      <c r="B253" s="1524">
        <v>16</v>
      </c>
      <c r="C253" s="1524" t="s">
        <v>43</v>
      </c>
      <c r="D253" s="1524" t="s">
        <v>2017</v>
      </c>
      <c r="E253" s="1564" t="s">
        <v>30</v>
      </c>
      <c r="F253" s="1524" t="s">
        <v>45</v>
      </c>
      <c r="G253" s="1047">
        <v>2026031504</v>
      </c>
      <c r="H253" s="1513" t="s">
        <v>629</v>
      </c>
      <c r="I253" s="1545">
        <v>1038838</v>
      </c>
      <c r="J253" s="1545" t="s">
        <v>2457</v>
      </c>
      <c r="K253" s="1545" t="s">
        <v>2458</v>
      </c>
      <c r="L253" s="1545">
        <v>4</v>
      </c>
      <c r="M253" s="1545" t="s">
        <v>32</v>
      </c>
      <c r="N253" s="1545" t="s">
        <v>33</v>
      </c>
      <c r="O253" s="1545" t="s">
        <v>57</v>
      </c>
      <c r="P253" s="1545" t="s">
        <v>48</v>
      </c>
      <c r="Q253" s="1046">
        <v>2</v>
      </c>
      <c r="R253" s="1046">
        <v>16</v>
      </c>
      <c r="S253" s="1594" t="s">
        <v>8718</v>
      </c>
      <c r="T253" s="1645" t="s">
        <v>934</v>
      </c>
      <c r="U253" s="1524" t="s">
        <v>49</v>
      </c>
      <c r="V253" s="1524" t="s">
        <v>2599</v>
      </c>
      <c r="W253" s="1524" t="s">
        <v>60</v>
      </c>
      <c r="X253" s="1524" t="s">
        <v>37</v>
      </c>
      <c r="Y253" s="1524" t="s">
        <v>61</v>
      </c>
      <c r="Z253" s="1545" t="s">
        <v>8707</v>
      </c>
      <c r="AA253" s="1516" t="s">
        <v>42</v>
      </c>
      <c r="AB253" s="1047">
        <v>252</v>
      </c>
      <c r="AC253" s="1047" t="s">
        <v>40</v>
      </c>
      <c r="AD253" s="1047" t="s">
        <v>41</v>
      </c>
      <c r="AE253" s="1046" t="s">
        <v>8708</v>
      </c>
      <c r="AF253" s="1046" t="s">
        <v>51</v>
      </c>
      <c r="AG253" s="1046">
        <v>115</v>
      </c>
      <c r="AH253" s="1046">
        <v>590</v>
      </c>
      <c r="AI253" s="1046">
        <v>2200</v>
      </c>
      <c r="AJ253" s="1046" t="s">
        <v>2465</v>
      </c>
      <c r="AK253" s="1046" t="s">
        <v>112</v>
      </c>
      <c r="AL253" s="1046" t="s">
        <v>116</v>
      </c>
      <c r="AM253" s="1046" t="s">
        <v>4277</v>
      </c>
      <c r="AN253" s="1046" t="s">
        <v>92</v>
      </c>
      <c r="AO253" s="1046">
        <v>510</v>
      </c>
      <c r="AP253" s="1046">
        <v>90</v>
      </c>
      <c r="AQ253" s="1046" t="s">
        <v>8709</v>
      </c>
      <c r="AR253" s="1046" t="s">
        <v>92</v>
      </c>
      <c r="AS253" s="1046" t="s">
        <v>117</v>
      </c>
      <c r="AT253" s="1046" t="s">
        <v>105</v>
      </c>
      <c r="AU253" s="1046" t="s">
        <v>8710</v>
      </c>
      <c r="AV253" s="1046" t="s">
        <v>86</v>
      </c>
      <c r="AW253" s="1046">
        <v>215</v>
      </c>
      <c r="AX253" s="1046">
        <v>27</v>
      </c>
      <c r="AY253" s="1046" t="s">
        <v>3785</v>
      </c>
      <c r="AZ253" s="1046" t="s">
        <v>86</v>
      </c>
      <c r="BA253" s="1046">
        <v>205</v>
      </c>
      <c r="BB253" s="1046">
        <v>27</v>
      </c>
      <c r="BC253" s="1048" t="s">
        <v>122</v>
      </c>
      <c r="BD253" s="1046" t="s">
        <v>123</v>
      </c>
      <c r="BE253" s="1046" t="s">
        <v>57</v>
      </c>
      <c r="BF253" s="1046" t="s">
        <v>57</v>
      </c>
      <c r="BG253" s="1046" t="s">
        <v>57</v>
      </c>
      <c r="BH253" s="1046" t="s">
        <v>57</v>
      </c>
      <c r="BI253" s="1046" t="s">
        <v>57</v>
      </c>
      <c r="BJ253" s="1046" t="s">
        <v>603</v>
      </c>
      <c r="BK253" s="1046" t="s">
        <v>57</v>
      </c>
      <c r="BL253" s="1046"/>
      <c r="BM253" s="1046"/>
      <c r="BN253" s="1046">
        <v>21</v>
      </c>
      <c r="BO253" s="1545" t="s">
        <v>8711</v>
      </c>
      <c r="BP253" s="1545" t="s">
        <v>2605</v>
      </c>
      <c r="BQ253" s="1524" t="s">
        <v>1630</v>
      </c>
      <c r="BR253" s="1524" t="s">
        <v>95</v>
      </c>
      <c r="BS253" s="1524"/>
      <c r="BT253" s="1046" t="s">
        <v>8712</v>
      </c>
      <c r="BU253" s="1046" t="s">
        <v>764</v>
      </c>
      <c r="BV253" s="1046" t="s">
        <v>2470</v>
      </c>
      <c r="BW253" s="1046">
        <v>1706</v>
      </c>
      <c r="BX253" s="1513" t="s">
        <v>2603</v>
      </c>
      <c r="BY253" s="1047" t="s">
        <v>107</v>
      </c>
      <c r="BZ253" s="1513" t="s">
        <v>3649</v>
      </c>
      <c r="CA253" s="26" t="str">
        <f>A253&amp;"&amp;"&amp;G253</f>
        <v>16&amp;2026031504</v>
      </c>
      <c r="CB253" s="29" t="str">
        <f>IFERROR(MID(J253,FIND("R",J253)+1,2),"")</f>
        <v>21</v>
      </c>
      <c r="CC253" s="29" t="s">
        <v>11034</v>
      </c>
      <c r="CE253" s="24" t="str">
        <f>IFERROR(VLOOKUP(CA253,시험요청!EV:EZ,5,FALSE),"")</f>
        <v>OKEY</v>
      </c>
    </row>
    <row r="254" spans="1:83" ht="30" customHeight="1">
      <c r="A254" s="29">
        <v>16</v>
      </c>
      <c r="B254" s="1526"/>
      <c r="C254" s="1526"/>
      <c r="D254" s="1526"/>
      <c r="E254" s="1565"/>
      <c r="F254" s="1526"/>
      <c r="G254" s="1047">
        <v>2026040693</v>
      </c>
      <c r="H254" s="1515"/>
      <c r="I254" s="1547"/>
      <c r="J254" s="1547"/>
      <c r="K254" s="1547"/>
      <c r="L254" s="1547"/>
      <c r="M254" s="1547"/>
      <c r="N254" s="1547"/>
      <c r="O254" s="1547"/>
      <c r="P254" s="1547"/>
      <c r="Q254" s="1046">
        <v>3</v>
      </c>
      <c r="R254" s="1046">
        <v>16</v>
      </c>
      <c r="S254" s="1596"/>
      <c r="T254" s="1646"/>
      <c r="U254" s="1526"/>
      <c r="V254" s="1526"/>
      <c r="W254" s="1526"/>
      <c r="X254" s="1526"/>
      <c r="Y254" s="1526"/>
      <c r="Z254" s="1547"/>
      <c r="AA254" s="1518"/>
      <c r="AB254" s="1047">
        <v>252</v>
      </c>
      <c r="AC254" s="1047" t="s">
        <v>40</v>
      </c>
      <c r="AD254" s="1047" t="s">
        <v>41</v>
      </c>
      <c r="AE254" s="1046" t="s">
        <v>7872</v>
      </c>
      <c r="AF254" s="1046" t="s">
        <v>51</v>
      </c>
      <c r="AG254" s="1046">
        <v>120</v>
      </c>
      <c r="AH254" s="1046">
        <v>602</v>
      </c>
      <c r="AI254" s="1046">
        <v>2200</v>
      </c>
      <c r="AJ254" s="1046" t="s">
        <v>2465</v>
      </c>
      <c r="AK254" s="1046" t="s">
        <v>112</v>
      </c>
      <c r="AL254" s="1046" t="s">
        <v>116</v>
      </c>
      <c r="AM254" s="1046" t="s">
        <v>8713</v>
      </c>
      <c r="AN254" s="1046" t="s">
        <v>99</v>
      </c>
      <c r="AO254" s="1046">
        <v>630</v>
      </c>
      <c r="AP254" s="1046">
        <v>90</v>
      </c>
      <c r="AQ254" s="1046" t="s">
        <v>57</v>
      </c>
      <c r="AR254" s="1046" t="s">
        <v>57</v>
      </c>
      <c r="AS254" s="1046" t="s">
        <v>57</v>
      </c>
      <c r="AT254" s="1046" t="s">
        <v>57</v>
      </c>
      <c r="AU254" s="1046" t="s">
        <v>8710</v>
      </c>
      <c r="AV254" s="1046" t="s">
        <v>86</v>
      </c>
      <c r="AW254" s="1046">
        <v>215</v>
      </c>
      <c r="AX254" s="1046">
        <v>27</v>
      </c>
      <c r="AY254" s="1046" t="s">
        <v>3785</v>
      </c>
      <c r="AZ254" s="1046" t="s">
        <v>86</v>
      </c>
      <c r="BA254" s="1046">
        <v>205</v>
      </c>
      <c r="BB254" s="1046">
        <v>27</v>
      </c>
      <c r="BC254" s="1048" t="s">
        <v>122</v>
      </c>
      <c r="BD254" s="1046" t="s">
        <v>123</v>
      </c>
      <c r="BE254" s="1046" t="s">
        <v>57</v>
      </c>
      <c r="BF254" s="1046" t="s">
        <v>57</v>
      </c>
      <c r="BG254" s="1046" t="s">
        <v>57</v>
      </c>
      <c r="BH254" s="1046" t="s">
        <v>57</v>
      </c>
      <c r="BI254" s="1046" t="s">
        <v>57</v>
      </c>
      <c r="BJ254" s="1046" t="s">
        <v>900</v>
      </c>
      <c r="BK254" s="1046" t="s">
        <v>57</v>
      </c>
      <c r="BL254" s="1046"/>
      <c r="BM254" s="1046"/>
      <c r="BN254" s="1046">
        <v>21</v>
      </c>
      <c r="BO254" s="1547"/>
      <c r="BP254" s="1547"/>
      <c r="BQ254" s="1526"/>
      <c r="BR254" s="1526"/>
      <c r="BS254" s="1526"/>
      <c r="BT254" s="1046" t="s">
        <v>2468</v>
      </c>
      <c r="BU254" s="1046" t="s">
        <v>2469</v>
      </c>
      <c r="BV254" s="1046" t="s">
        <v>2470</v>
      </c>
      <c r="BW254" s="1046">
        <v>1702</v>
      </c>
      <c r="BX254" s="1515"/>
      <c r="BY254" s="1047" t="s">
        <v>107</v>
      </c>
      <c r="BZ254" s="1515"/>
      <c r="CA254" s="26" t="str">
        <f>A254&amp;"&amp;"&amp;G254</f>
        <v>16&amp;2026040693</v>
      </c>
      <c r="CB254" s="29" t="str">
        <f>IFERROR(MID(J254,FIND("R",J254)+1,2),"")</f>
        <v/>
      </c>
      <c r="CC254" s="29" t="s">
        <v>11034</v>
      </c>
      <c r="CE254" s="24" t="str">
        <f>IFERROR(VLOOKUP(CA254,시험요청!EV:EZ,5,FALSE),"")</f>
        <v/>
      </c>
    </row>
    <row r="255" spans="1:83" ht="30" customHeight="1">
      <c r="A255" s="29">
        <v>16</v>
      </c>
      <c r="B255" s="1490">
        <v>16</v>
      </c>
      <c r="C255" s="1490" t="s">
        <v>2515</v>
      </c>
      <c r="D255" s="1475" t="s">
        <v>2526</v>
      </c>
      <c r="E255" s="1475" t="s">
        <v>52</v>
      </c>
      <c r="F255" s="1475" t="s">
        <v>45</v>
      </c>
      <c r="G255" s="1475">
        <v>2026032468</v>
      </c>
      <c r="H255" s="1048" t="s">
        <v>680</v>
      </c>
      <c r="I255" s="1489">
        <v>1039762</v>
      </c>
      <c r="J255" s="1489" t="s">
        <v>8733</v>
      </c>
      <c r="K255" s="1489" t="s">
        <v>2214</v>
      </c>
      <c r="L255" s="1489">
        <v>4</v>
      </c>
      <c r="M255" s="1489" t="s">
        <v>32</v>
      </c>
      <c r="N255" s="1489" t="s">
        <v>33</v>
      </c>
      <c r="O255" s="1473" t="s">
        <v>2215</v>
      </c>
      <c r="P255" s="1489" t="s">
        <v>48</v>
      </c>
      <c r="Q255" s="1046">
        <v>0</v>
      </c>
      <c r="R255" s="1046">
        <v>20</v>
      </c>
      <c r="S255" s="1562" t="s">
        <v>8734</v>
      </c>
      <c r="T255" s="1496" t="s">
        <v>5734</v>
      </c>
      <c r="U255" s="1475" t="s">
        <v>2123</v>
      </c>
      <c r="V255" s="1475" t="s">
        <v>2520</v>
      </c>
      <c r="W255" s="1475" t="s">
        <v>60</v>
      </c>
      <c r="X255" s="1475" t="s">
        <v>37</v>
      </c>
      <c r="Y255" s="1475" t="s">
        <v>1509</v>
      </c>
      <c r="Z255" s="1489" t="s">
        <v>8735</v>
      </c>
      <c r="AA255" s="1499" t="s">
        <v>42</v>
      </c>
      <c r="AB255" s="1047">
        <v>250</v>
      </c>
      <c r="AC255" s="1475" t="s">
        <v>40</v>
      </c>
      <c r="AD255" s="1559" t="s">
        <v>2521</v>
      </c>
      <c r="AE255" s="1489" t="s">
        <v>5668</v>
      </c>
      <c r="AF255" s="1489" t="s">
        <v>1061</v>
      </c>
      <c r="AG255" s="1046">
        <v>150</v>
      </c>
      <c r="AH255" s="1046">
        <v>680</v>
      </c>
      <c r="AI255" s="1046">
        <v>2089</v>
      </c>
      <c r="AJ255" s="1046" t="s">
        <v>8736</v>
      </c>
      <c r="AK255" s="1046" t="s">
        <v>1064</v>
      </c>
      <c r="AL255" s="1046" t="s">
        <v>104</v>
      </c>
      <c r="AM255" s="1046" t="s">
        <v>8737</v>
      </c>
      <c r="AN255" s="1046" t="s">
        <v>99</v>
      </c>
      <c r="AO255" s="1046">
        <v>590</v>
      </c>
      <c r="AP255" s="1046">
        <v>90</v>
      </c>
      <c r="AQ255" s="1046" t="s">
        <v>8738</v>
      </c>
      <c r="AR255" s="1046" t="s">
        <v>99</v>
      </c>
      <c r="AS255" s="1046" t="s">
        <v>878</v>
      </c>
      <c r="AT255" s="1046" t="s">
        <v>105</v>
      </c>
      <c r="AU255" s="1046" t="s">
        <v>5512</v>
      </c>
      <c r="AV255" s="1046" t="s">
        <v>86</v>
      </c>
      <c r="AW255" s="1046">
        <v>220</v>
      </c>
      <c r="AX255" s="1046">
        <v>24</v>
      </c>
      <c r="AY255" s="1046" t="s">
        <v>8739</v>
      </c>
      <c r="AZ255" s="1046" t="s">
        <v>86</v>
      </c>
      <c r="BA255" s="1046">
        <v>205</v>
      </c>
      <c r="BB255" s="1046">
        <v>24</v>
      </c>
      <c r="BC255" s="1046" t="s">
        <v>88</v>
      </c>
      <c r="BD255" s="1046" t="s">
        <v>57</v>
      </c>
      <c r="BE255" s="1046" t="s">
        <v>57</v>
      </c>
      <c r="BF255" s="1046" t="s">
        <v>57</v>
      </c>
      <c r="BG255" s="1046" t="s">
        <v>57</v>
      </c>
      <c r="BH255" s="1046" t="s">
        <v>1215</v>
      </c>
      <c r="BI255" s="1046" t="s">
        <v>1216</v>
      </c>
      <c r="BJ255" s="1046" t="s">
        <v>164</v>
      </c>
      <c r="BK255" s="1046" t="s">
        <v>331</v>
      </c>
      <c r="BL255" s="1046"/>
      <c r="BM255" s="1046"/>
      <c r="BN255" s="1046">
        <v>19</v>
      </c>
      <c r="BO255" s="1560" t="s">
        <v>8740</v>
      </c>
      <c r="BP255" s="1489" t="s">
        <v>187</v>
      </c>
      <c r="BQ255" s="1475" t="s">
        <v>8741</v>
      </c>
      <c r="BR255" s="1475" t="s">
        <v>95</v>
      </c>
      <c r="BS255" s="1499" t="s">
        <v>2523</v>
      </c>
      <c r="BT255" s="1046" t="s">
        <v>8742</v>
      </c>
      <c r="BU255" s="1046" t="s">
        <v>8743</v>
      </c>
      <c r="BV255" s="1046" t="s">
        <v>7745</v>
      </c>
      <c r="BW255" s="1046">
        <v>1546</v>
      </c>
      <c r="BX255" s="1475"/>
      <c r="BY255" s="1047" t="s">
        <v>4125</v>
      </c>
      <c r="BZ255" s="1490" t="s">
        <v>83</v>
      </c>
      <c r="CA255" s="26" t="str">
        <f t="shared" si="44"/>
        <v>16&amp;2026032468</v>
      </c>
      <c r="CB255" s="29" t="str">
        <f t="shared" si="45"/>
        <v>19</v>
      </c>
      <c r="CC255" s="29" t="s">
        <v>10077</v>
      </c>
      <c r="CE255" s="24">
        <f>IFERROR(VLOOKUP(CA255,시험요청!EV:EZ,5,FALSE),"")</f>
        <v>0</v>
      </c>
    </row>
    <row r="256" spans="1:83" ht="30" customHeight="1">
      <c r="A256" s="29">
        <v>16</v>
      </c>
      <c r="B256" s="1472"/>
      <c r="C256" s="1472"/>
      <c r="D256" s="1472"/>
      <c r="E256" s="1472"/>
      <c r="F256" s="1472"/>
      <c r="G256" s="1472"/>
      <c r="H256" s="1048" t="s">
        <v>767</v>
      </c>
      <c r="I256" s="1472"/>
      <c r="J256" s="1483"/>
      <c r="K256" s="1472"/>
      <c r="L256" s="1472"/>
      <c r="M256" s="1472"/>
      <c r="N256" s="1472"/>
      <c r="O256" s="1472"/>
      <c r="P256" s="1472"/>
      <c r="Q256" s="1046">
        <v>1</v>
      </c>
      <c r="R256" s="1046">
        <v>20</v>
      </c>
      <c r="S256" s="1472"/>
      <c r="T256" s="1472"/>
      <c r="U256" s="1472"/>
      <c r="V256" s="1477"/>
      <c r="W256" s="1477"/>
      <c r="X256" s="1477"/>
      <c r="Y256" s="1477"/>
      <c r="Z256" s="1479"/>
      <c r="AA256" s="1477"/>
      <c r="AB256" s="1047">
        <v>250</v>
      </c>
      <c r="AC256" s="1477"/>
      <c r="AD256" s="1477"/>
      <c r="AE256" s="1479"/>
      <c r="AF256" s="1477"/>
      <c r="AG256" s="1046">
        <v>150</v>
      </c>
      <c r="AH256" s="1046">
        <v>680</v>
      </c>
      <c r="AI256" s="1046">
        <v>2089</v>
      </c>
      <c r="AJ256" s="1046" t="s">
        <v>8736</v>
      </c>
      <c r="AK256" s="1046" t="s">
        <v>1064</v>
      </c>
      <c r="AL256" s="1046" t="s">
        <v>104</v>
      </c>
      <c r="AM256" s="1046" t="s">
        <v>8737</v>
      </c>
      <c r="AN256" s="1046" t="s">
        <v>99</v>
      </c>
      <c r="AO256" s="1046">
        <v>590</v>
      </c>
      <c r="AP256" s="1046">
        <v>90</v>
      </c>
      <c r="AQ256" s="1046" t="s">
        <v>8738</v>
      </c>
      <c r="AR256" s="1046" t="s">
        <v>99</v>
      </c>
      <c r="AS256" s="1046" t="s">
        <v>878</v>
      </c>
      <c r="AT256" s="1046" t="s">
        <v>105</v>
      </c>
      <c r="AU256" s="1046" t="s">
        <v>5512</v>
      </c>
      <c r="AV256" s="1046" t="s">
        <v>86</v>
      </c>
      <c r="AW256" s="1046">
        <v>220</v>
      </c>
      <c r="AX256" s="1046">
        <v>24</v>
      </c>
      <c r="AY256" s="1046" t="s">
        <v>8739</v>
      </c>
      <c r="AZ256" s="1046" t="s">
        <v>86</v>
      </c>
      <c r="BA256" s="1046">
        <v>205</v>
      </c>
      <c r="BB256" s="1046">
        <v>24</v>
      </c>
      <c r="BC256" s="1046" t="s">
        <v>88</v>
      </c>
      <c r="BD256" s="1046" t="s">
        <v>57</v>
      </c>
      <c r="BE256" s="1046" t="s">
        <v>57</v>
      </c>
      <c r="BF256" s="1046" t="s">
        <v>57</v>
      </c>
      <c r="BG256" s="1046" t="s">
        <v>57</v>
      </c>
      <c r="BH256" s="1046" t="s">
        <v>1215</v>
      </c>
      <c r="BI256" s="1046" t="s">
        <v>1216</v>
      </c>
      <c r="BJ256" s="1046" t="s">
        <v>164</v>
      </c>
      <c r="BK256" s="1046" t="s">
        <v>331</v>
      </c>
      <c r="BL256" s="1046"/>
      <c r="BM256" s="1046"/>
      <c r="BN256" s="1046">
        <v>19</v>
      </c>
      <c r="BO256" s="1472"/>
      <c r="BP256" s="1472"/>
      <c r="BQ256" s="1472"/>
      <c r="BR256" s="1472"/>
      <c r="BS256" s="1472"/>
      <c r="BT256" s="1046" t="s">
        <v>2802</v>
      </c>
      <c r="BU256" s="1046" t="s">
        <v>2539</v>
      </c>
      <c r="BV256" s="1046" t="s">
        <v>847</v>
      </c>
      <c r="BW256" s="1046">
        <v>1546</v>
      </c>
      <c r="BX256" s="1472"/>
      <c r="BY256" s="1047" t="s">
        <v>4125</v>
      </c>
      <c r="BZ256" s="1472"/>
      <c r="CA256" s="26" t="str">
        <f t="shared" si="44"/>
        <v>16&amp;</v>
      </c>
      <c r="CB256" s="29" t="str">
        <f t="shared" si="45"/>
        <v/>
      </c>
      <c r="CC256" s="29" t="s">
        <v>11034</v>
      </c>
      <c r="CE256" s="24" t="str">
        <f>IFERROR(VLOOKUP(CA256,시험요청!EV:EZ,5,FALSE),"")</f>
        <v/>
      </c>
    </row>
    <row r="257" spans="1:83" ht="30" customHeight="1">
      <c r="A257" s="29">
        <v>16</v>
      </c>
      <c r="B257" s="1549">
        <v>16</v>
      </c>
      <c r="C257" s="1549" t="s">
        <v>43</v>
      </c>
      <c r="D257" s="1549" t="s">
        <v>2576</v>
      </c>
      <c r="E257" s="1550" t="s">
        <v>30</v>
      </c>
      <c r="F257" s="1551" t="s">
        <v>1501</v>
      </c>
      <c r="G257" s="1549">
        <v>2026033729</v>
      </c>
      <c r="H257" s="1057" t="s">
        <v>767</v>
      </c>
      <c r="I257" s="1553">
        <v>1037238</v>
      </c>
      <c r="J257" s="1553" t="s">
        <v>2298</v>
      </c>
      <c r="K257" s="1553" t="s">
        <v>2299</v>
      </c>
      <c r="L257" s="1553">
        <v>4</v>
      </c>
      <c r="M257" s="1553" t="s">
        <v>32</v>
      </c>
      <c r="N257" s="1553" t="s">
        <v>33</v>
      </c>
      <c r="O257" s="1553" t="s">
        <v>57</v>
      </c>
      <c r="P257" s="1553" t="s">
        <v>48</v>
      </c>
      <c r="Q257" s="1053">
        <v>6</v>
      </c>
      <c r="R257" s="1053">
        <v>20</v>
      </c>
      <c r="S257" s="1561" t="s">
        <v>8734</v>
      </c>
      <c r="T257" s="1552" t="s">
        <v>1702</v>
      </c>
      <c r="U257" s="1549" t="s">
        <v>1018</v>
      </c>
      <c r="V257" s="1554" t="s">
        <v>2577</v>
      </c>
      <c r="W257" s="1549" t="s">
        <v>36</v>
      </c>
      <c r="X257" s="1549" t="s">
        <v>37</v>
      </c>
      <c r="Y257" s="1549" t="s">
        <v>38</v>
      </c>
      <c r="Z257" s="1553" t="s">
        <v>8744</v>
      </c>
      <c r="AA257" s="1554" t="s">
        <v>42</v>
      </c>
      <c r="AB257" s="1051">
        <v>286</v>
      </c>
      <c r="AC257" s="1549" t="s">
        <v>40</v>
      </c>
      <c r="AD257" s="1549" t="s">
        <v>41</v>
      </c>
      <c r="AE257" s="1553" t="s">
        <v>8745</v>
      </c>
      <c r="AF257" s="1554" t="s">
        <v>42</v>
      </c>
      <c r="AG257" s="1053">
        <v>170</v>
      </c>
      <c r="AH257" s="1053">
        <v>824</v>
      </c>
      <c r="AI257" s="1053">
        <v>2345</v>
      </c>
      <c r="AJ257" s="1053" t="s">
        <v>1179</v>
      </c>
      <c r="AK257" s="1053" t="s">
        <v>713</v>
      </c>
      <c r="AL257" s="1053" t="s">
        <v>1180</v>
      </c>
      <c r="AM257" s="1053" t="s">
        <v>2307</v>
      </c>
      <c r="AN257" s="1053" t="s">
        <v>99</v>
      </c>
      <c r="AO257" s="1053">
        <v>670</v>
      </c>
      <c r="AP257" s="1053">
        <v>90</v>
      </c>
      <c r="AQ257" s="1053" t="s">
        <v>4978</v>
      </c>
      <c r="AR257" s="1053" t="s">
        <v>99</v>
      </c>
      <c r="AS257" s="1053" t="s">
        <v>1308</v>
      </c>
      <c r="AT257" s="1053" t="s">
        <v>105</v>
      </c>
      <c r="AU257" s="1053" t="s">
        <v>2310</v>
      </c>
      <c r="AV257" s="1053" t="s">
        <v>86</v>
      </c>
      <c r="AW257" s="1053">
        <v>245</v>
      </c>
      <c r="AX257" s="1053">
        <v>24</v>
      </c>
      <c r="AY257" s="1053" t="s">
        <v>2311</v>
      </c>
      <c r="AZ257" s="1053" t="s">
        <v>86</v>
      </c>
      <c r="BA257" s="1053">
        <v>235</v>
      </c>
      <c r="BB257" s="1053">
        <v>24</v>
      </c>
      <c r="BC257" s="1053" t="s">
        <v>88</v>
      </c>
      <c r="BD257" s="1053" t="s">
        <v>57</v>
      </c>
      <c r="BE257" s="1053" t="s">
        <v>57</v>
      </c>
      <c r="BF257" s="1053" t="s">
        <v>57</v>
      </c>
      <c r="BG257" s="1053" t="s">
        <v>57</v>
      </c>
      <c r="BH257" s="1053" t="s">
        <v>57</v>
      </c>
      <c r="BI257" s="1053" t="s">
        <v>57</v>
      </c>
      <c r="BJ257" s="1053" t="s">
        <v>603</v>
      </c>
      <c r="BK257" s="1053" t="s">
        <v>331</v>
      </c>
      <c r="BL257" s="1053"/>
      <c r="BM257" s="1053"/>
      <c r="BN257" s="1053">
        <v>20</v>
      </c>
      <c r="BO257" s="1555" t="s">
        <v>2578</v>
      </c>
      <c r="BP257" s="1553" t="s">
        <v>1188</v>
      </c>
      <c r="BQ257" s="1549" t="s">
        <v>57</v>
      </c>
      <c r="BR257" s="1549" t="s">
        <v>1704</v>
      </c>
      <c r="BS257" s="1549"/>
      <c r="BT257" s="1553" t="s">
        <v>2312</v>
      </c>
      <c r="BU257" s="1553" t="s">
        <v>91</v>
      </c>
      <c r="BV257" s="1553" t="s">
        <v>2313</v>
      </c>
      <c r="BW257" s="1553">
        <v>1626</v>
      </c>
      <c r="BX257" s="1557" t="s">
        <v>8746</v>
      </c>
      <c r="BY257" s="1051" t="s">
        <v>2581</v>
      </c>
      <c r="BZ257" s="1557" t="s">
        <v>168</v>
      </c>
      <c r="CA257" s="26" t="str">
        <f t="shared" si="44"/>
        <v>16&amp;2026033729</v>
      </c>
      <c r="CB257" s="29" t="str">
        <f t="shared" si="45"/>
        <v>20</v>
      </c>
      <c r="CC257" s="29" t="s">
        <v>11034</v>
      </c>
      <c r="CE257" s="24">
        <f>IFERROR(VLOOKUP(CA257,시험요청!EV:EZ,5,FALSE),"")</f>
        <v>0</v>
      </c>
    </row>
    <row r="258" spans="1:83" ht="30" customHeight="1">
      <c r="A258" s="29">
        <v>16</v>
      </c>
      <c r="B258" s="1472"/>
      <c r="C258" s="1472"/>
      <c r="D258" s="1472"/>
      <c r="E258" s="1472"/>
      <c r="F258" s="1472"/>
      <c r="G258" s="1472"/>
      <c r="H258" s="1057" t="s">
        <v>629</v>
      </c>
      <c r="I258" s="1472"/>
      <c r="J258" s="1472"/>
      <c r="K258" s="1472"/>
      <c r="L258" s="1472"/>
      <c r="M258" s="1472"/>
      <c r="N258" s="1472"/>
      <c r="O258" s="1472"/>
      <c r="P258" s="1472"/>
      <c r="Q258" s="1053">
        <v>7</v>
      </c>
      <c r="R258" s="1053">
        <v>12</v>
      </c>
      <c r="S258" s="1472"/>
      <c r="T258" s="1472"/>
      <c r="U258" s="1472"/>
      <c r="V258" s="1477"/>
      <c r="W258" s="1477"/>
      <c r="X258" s="1477"/>
      <c r="Y258" s="1477"/>
      <c r="Z258" s="1479"/>
      <c r="AA258" s="1477"/>
      <c r="AB258" s="1051">
        <v>286</v>
      </c>
      <c r="AC258" s="1477"/>
      <c r="AD258" s="1477"/>
      <c r="AE258" s="1479"/>
      <c r="AF258" s="1477"/>
      <c r="AG258" s="1053">
        <v>170</v>
      </c>
      <c r="AH258" s="1053">
        <v>824</v>
      </c>
      <c r="AI258" s="1053">
        <v>2345</v>
      </c>
      <c r="AJ258" s="1053" t="s">
        <v>1179</v>
      </c>
      <c r="AK258" s="1053" t="s">
        <v>713</v>
      </c>
      <c r="AL258" s="1053" t="s">
        <v>1180</v>
      </c>
      <c r="AM258" s="1053" t="s">
        <v>2307</v>
      </c>
      <c r="AN258" s="1053" t="s">
        <v>99</v>
      </c>
      <c r="AO258" s="1053">
        <v>670</v>
      </c>
      <c r="AP258" s="1053">
        <v>90</v>
      </c>
      <c r="AQ258" s="1053" t="s">
        <v>4978</v>
      </c>
      <c r="AR258" s="1053" t="s">
        <v>99</v>
      </c>
      <c r="AS258" s="1053" t="s">
        <v>1308</v>
      </c>
      <c r="AT258" s="1053" t="s">
        <v>105</v>
      </c>
      <c r="AU258" s="1053" t="s">
        <v>8747</v>
      </c>
      <c r="AV258" s="1053" t="s">
        <v>1153</v>
      </c>
      <c r="AW258" s="1053">
        <v>245</v>
      </c>
      <c r="AX258" s="1053">
        <v>27</v>
      </c>
      <c r="AY258" s="1053" t="s">
        <v>8748</v>
      </c>
      <c r="AZ258" s="1053" t="s">
        <v>1153</v>
      </c>
      <c r="BA258" s="1053">
        <v>235</v>
      </c>
      <c r="BB258" s="1053">
        <v>27</v>
      </c>
      <c r="BC258" s="1053" t="s">
        <v>88</v>
      </c>
      <c r="BD258" s="1053" t="s">
        <v>57</v>
      </c>
      <c r="BE258" s="1053" t="s">
        <v>57</v>
      </c>
      <c r="BF258" s="1053" t="s">
        <v>57</v>
      </c>
      <c r="BG258" s="1053" t="s">
        <v>57</v>
      </c>
      <c r="BH258" s="1053" t="s">
        <v>57</v>
      </c>
      <c r="BI258" s="1053" t="s">
        <v>57</v>
      </c>
      <c r="BJ258" s="1053" t="s">
        <v>603</v>
      </c>
      <c r="BK258" s="1053" t="s">
        <v>331</v>
      </c>
      <c r="BL258" s="1053"/>
      <c r="BM258" s="1053"/>
      <c r="BN258" s="1053">
        <v>20</v>
      </c>
      <c r="BO258" s="1556"/>
      <c r="BP258" s="1472"/>
      <c r="BQ258" s="1472"/>
      <c r="BR258" s="1472"/>
      <c r="BS258" s="1472"/>
      <c r="BT258" s="1472"/>
      <c r="BU258" s="1472"/>
      <c r="BV258" s="1472"/>
      <c r="BW258" s="1472"/>
      <c r="BX258" s="1558"/>
      <c r="BY258" s="1051" t="s">
        <v>2581</v>
      </c>
      <c r="BZ258" s="1472"/>
      <c r="CA258" s="26" t="str">
        <f t="shared" si="44"/>
        <v>16&amp;</v>
      </c>
      <c r="CB258" s="29" t="str">
        <f t="shared" si="45"/>
        <v/>
      </c>
      <c r="CC258" s="29" t="s">
        <v>11034</v>
      </c>
      <c r="CE258" s="24" t="str">
        <f>IFERROR(VLOOKUP(CA258,시험요청!EV:EZ,5,FALSE),"")</f>
        <v/>
      </c>
    </row>
    <row r="259" spans="1:83" ht="30" customHeight="1">
      <c r="A259" s="29">
        <v>16</v>
      </c>
      <c r="B259" s="1475">
        <v>16</v>
      </c>
      <c r="C259" s="1475" t="s">
        <v>43</v>
      </c>
      <c r="D259" s="1475" t="s">
        <v>5688</v>
      </c>
      <c r="E259" s="1493" t="s">
        <v>30</v>
      </c>
      <c r="F259" s="1475" t="s">
        <v>45</v>
      </c>
      <c r="G259" s="1475">
        <v>2026040445</v>
      </c>
      <c r="H259" s="1490" t="s">
        <v>680</v>
      </c>
      <c r="I259" s="1489">
        <v>1038635</v>
      </c>
      <c r="J259" s="1489" t="s">
        <v>5083</v>
      </c>
      <c r="K259" s="1489" t="s">
        <v>5213</v>
      </c>
      <c r="L259" s="1489">
        <v>4</v>
      </c>
      <c r="M259" s="1489" t="s">
        <v>32</v>
      </c>
      <c r="N259" s="1489" t="s">
        <v>33</v>
      </c>
      <c r="O259" s="1473" t="s">
        <v>320</v>
      </c>
      <c r="P259" s="1489" t="s">
        <v>48</v>
      </c>
      <c r="Q259" s="1046">
        <v>1</v>
      </c>
      <c r="R259" s="1046">
        <v>20</v>
      </c>
      <c r="S259" s="1598" t="s">
        <v>8751</v>
      </c>
      <c r="T259" s="1492" t="s">
        <v>955</v>
      </c>
      <c r="U259" s="1475" t="s">
        <v>5210</v>
      </c>
      <c r="V259" s="1047" t="s">
        <v>3564</v>
      </c>
      <c r="W259" s="1047" t="s">
        <v>60</v>
      </c>
      <c r="X259" s="1047" t="s">
        <v>37</v>
      </c>
      <c r="Y259" s="1047" t="s">
        <v>61</v>
      </c>
      <c r="Z259" s="1046" t="s">
        <v>8752</v>
      </c>
      <c r="AA259" s="1049" t="s">
        <v>42</v>
      </c>
      <c r="AB259" s="1047">
        <v>250</v>
      </c>
      <c r="AC259" s="1475" t="s">
        <v>40</v>
      </c>
      <c r="AD259" s="1475" t="s">
        <v>41</v>
      </c>
      <c r="AE259" s="1489" t="s">
        <v>8753</v>
      </c>
      <c r="AF259" s="1499" t="s">
        <v>42</v>
      </c>
      <c r="AG259" s="1046">
        <v>170</v>
      </c>
      <c r="AH259" s="1046">
        <v>786</v>
      </c>
      <c r="AI259" s="1046">
        <v>2190</v>
      </c>
      <c r="AJ259" s="1046" t="s">
        <v>707</v>
      </c>
      <c r="AK259" s="1046" t="s">
        <v>708</v>
      </c>
      <c r="AL259" s="1046" t="s">
        <v>709</v>
      </c>
      <c r="AM259" s="1046" t="s">
        <v>4016</v>
      </c>
      <c r="AN259" s="1046" t="s">
        <v>92</v>
      </c>
      <c r="AO259" s="1046">
        <v>630</v>
      </c>
      <c r="AP259" s="1046">
        <v>90</v>
      </c>
      <c r="AQ259" s="1046" t="s">
        <v>2332</v>
      </c>
      <c r="AR259" s="1046" t="s">
        <v>92</v>
      </c>
      <c r="AS259" s="1046" t="s">
        <v>1427</v>
      </c>
      <c r="AT259" s="1046" t="s">
        <v>105</v>
      </c>
      <c r="AU259" s="1046" t="s">
        <v>5093</v>
      </c>
      <c r="AV259" s="1046" t="s">
        <v>1153</v>
      </c>
      <c r="AW259" s="1046">
        <v>210</v>
      </c>
      <c r="AX259" s="1046">
        <v>27</v>
      </c>
      <c r="AY259" s="1046" t="s">
        <v>5094</v>
      </c>
      <c r="AZ259" s="1046" t="s">
        <v>1153</v>
      </c>
      <c r="BA259" s="1046">
        <v>200</v>
      </c>
      <c r="BB259" s="1046">
        <v>27</v>
      </c>
      <c r="BC259" s="1046" t="s">
        <v>88</v>
      </c>
      <c r="BD259" s="1046" t="s">
        <v>57</v>
      </c>
      <c r="BE259" s="1046" t="s">
        <v>57</v>
      </c>
      <c r="BF259" s="1046" t="s">
        <v>57</v>
      </c>
      <c r="BG259" s="1046" t="s">
        <v>57</v>
      </c>
      <c r="BH259" s="1046" t="s">
        <v>57</v>
      </c>
      <c r="BI259" s="1046" t="s">
        <v>57</v>
      </c>
      <c r="BJ259" s="1046" t="s">
        <v>164</v>
      </c>
      <c r="BK259" s="1046" t="s">
        <v>57</v>
      </c>
      <c r="BL259" s="1046"/>
      <c r="BM259" s="1046"/>
      <c r="BN259" s="1046">
        <v>18</v>
      </c>
      <c r="BO259" s="1500" t="s">
        <v>5692</v>
      </c>
      <c r="BP259" s="1489" t="s">
        <v>5219</v>
      </c>
      <c r="BQ259" s="1475" t="s">
        <v>1630</v>
      </c>
      <c r="BR259" s="1475" t="s">
        <v>95</v>
      </c>
      <c r="BS259" s="1475"/>
      <c r="BT259" s="1489" t="s">
        <v>5218</v>
      </c>
      <c r="BU259" s="1489" t="s">
        <v>1574</v>
      </c>
      <c r="BV259" s="1489" t="s">
        <v>2634</v>
      </c>
      <c r="BW259" s="1489">
        <v>1466</v>
      </c>
      <c r="BX259" s="1490" t="s">
        <v>8754</v>
      </c>
      <c r="BY259" s="1047"/>
      <c r="BZ259" s="1490" t="s">
        <v>83</v>
      </c>
      <c r="CA259" s="26" t="str">
        <f t="shared" si="44"/>
        <v>16&amp;2026040445</v>
      </c>
      <c r="CB259" s="29" t="str">
        <f t="shared" si="45"/>
        <v>18</v>
      </c>
      <c r="CC259" s="29" t="s">
        <v>11034</v>
      </c>
      <c r="CE259" s="24" t="str">
        <f>IFERROR(VLOOKUP(CA259,시험요청!EV:EZ,5,FALSE),"")</f>
        <v>OKEY</v>
      </c>
    </row>
    <row r="260" spans="1:83" ht="30" customHeight="1">
      <c r="A260" s="29">
        <v>16</v>
      </c>
      <c r="B260" s="1472"/>
      <c r="C260" s="1472"/>
      <c r="D260" s="1472"/>
      <c r="E260" s="1472"/>
      <c r="F260" s="1472"/>
      <c r="G260" s="1472"/>
      <c r="H260" s="1472"/>
      <c r="I260" s="1472"/>
      <c r="J260" s="1472"/>
      <c r="K260" s="1472"/>
      <c r="L260" s="1472"/>
      <c r="M260" s="1472"/>
      <c r="N260" s="1472"/>
      <c r="O260" s="1472"/>
      <c r="P260" s="1472"/>
      <c r="Q260" s="1046">
        <v>2</v>
      </c>
      <c r="R260" s="1046">
        <v>20</v>
      </c>
      <c r="S260" s="1472"/>
      <c r="T260" s="1472"/>
      <c r="U260" s="1472"/>
      <c r="V260" s="1047" t="s">
        <v>3564</v>
      </c>
      <c r="W260" s="1047" t="s">
        <v>60</v>
      </c>
      <c r="X260" s="1047" t="s">
        <v>37</v>
      </c>
      <c r="Y260" s="1047" t="s">
        <v>61</v>
      </c>
      <c r="Z260" s="1046" t="s">
        <v>8755</v>
      </c>
      <c r="AA260" s="1049" t="s">
        <v>42</v>
      </c>
      <c r="AB260" s="1047">
        <v>250</v>
      </c>
      <c r="AC260" s="1477"/>
      <c r="AD260" s="1477"/>
      <c r="AE260" s="1479"/>
      <c r="AF260" s="1477"/>
      <c r="AG260" s="1046">
        <v>170</v>
      </c>
      <c r="AH260" s="1046">
        <v>786</v>
      </c>
      <c r="AI260" s="1046">
        <v>2190</v>
      </c>
      <c r="AJ260" s="1046" t="s">
        <v>707</v>
      </c>
      <c r="AK260" s="1046" t="s">
        <v>708</v>
      </c>
      <c r="AL260" s="1046" t="s">
        <v>709</v>
      </c>
      <c r="AM260" s="1046" t="s">
        <v>4016</v>
      </c>
      <c r="AN260" s="1046" t="s">
        <v>92</v>
      </c>
      <c r="AO260" s="1046">
        <v>630</v>
      </c>
      <c r="AP260" s="1046">
        <v>90</v>
      </c>
      <c r="AQ260" s="1046" t="s">
        <v>2332</v>
      </c>
      <c r="AR260" s="1046" t="s">
        <v>92</v>
      </c>
      <c r="AS260" s="1046" t="s">
        <v>1427</v>
      </c>
      <c r="AT260" s="1046" t="s">
        <v>105</v>
      </c>
      <c r="AU260" s="1046" t="s">
        <v>5093</v>
      </c>
      <c r="AV260" s="1046" t="s">
        <v>1153</v>
      </c>
      <c r="AW260" s="1046">
        <v>210</v>
      </c>
      <c r="AX260" s="1046">
        <v>27</v>
      </c>
      <c r="AY260" s="1046" t="s">
        <v>5094</v>
      </c>
      <c r="AZ260" s="1046" t="s">
        <v>1153</v>
      </c>
      <c r="BA260" s="1046">
        <v>200</v>
      </c>
      <c r="BB260" s="1046">
        <v>27</v>
      </c>
      <c r="BC260" s="1046" t="s">
        <v>88</v>
      </c>
      <c r="BD260" s="1046" t="s">
        <v>57</v>
      </c>
      <c r="BE260" s="1046" t="s">
        <v>57</v>
      </c>
      <c r="BF260" s="1046" t="s">
        <v>57</v>
      </c>
      <c r="BG260" s="1046" t="s">
        <v>57</v>
      </c>
      <c r="BH260" s="1046" t="s">
        <v>57</v>
      </c>
      <c r="BI260" s="1046" t="s">
        <v>57</v>
      </c>
      <c r="BJ260" s="1046" t="s">
        <v>164</v>
      </c>
      <c r="BK260" s="1046" t="s">
        <v>57</v>
      </c>
      <c r="BL260" s="1046"/>
      <c r="BM260" s="1046"/>
      <c r="BN260" s="1046">
        <v>18</v>
      </c>
      <c r="BO260" s="1472"/>
      <c r="BP260" s="1472"/>
      <c r="BQ260" s="1472"/>
      <c r="BR260" s="1472"/>
      <c r="BS260" s="1472"/>
      <c r="BT260" s="1472"/>
      <c r="BU260" s="1472"/>
      <c r="BV260" s="1472"/>
      <c r="BW260" s="1472"/>
      <c r="BX260" s="1558"/>
      <c r="BY260" s="1047"/>
      <c r="BZ260" s="1472"/>
      <c r="CA260" s="26" t="str">
        <f t="shared" si="44"/>
        <v>16&amp;</v>
      </c>
      <c r="CB260" s="29" t="str">
        <f t="shared" si="45"/>
        <v/>
      </c>
      <c r="CC260" s="29" t="s">
        <v>11034</v>
      </c>
      <c r="CE260" s="24" t="str">
        <f>IFERROR(VLOOKUP(CA260,시험요청!EV:EZ,5,FALSE),"")</f>
        <v/>
      </c>
    </row>
    <row r="261" spans="1:83" ht="30" customHeight="1">
      <c r="A261" s="29">
        <v>16</v>
      </c>
      <c r="B261" s="1475">
        <v>16</v>
      </c>
      <c r="C261" s="1475" t="s">
        <v>3594</v>
      </c>
      <c r="D261" s="1475" t="s">
        <v>3595</v>
      </c>
      <c r="E261" s="1493" t="s">
        <v>6879</v>
      </c>
      <c r="F261" s="1475" t="s">
        <v>45</v>
      </c>
      <c r="G261" s="1475">
        <v>2026033590</v>
      </c>
      <c r="H261" s="1490" t="s">
        <v>966</v>
      </c>
      <c r="I261" s="1489">
        <v>1035206</v>
      </c>
      <c r="J261" s="1489" t="s">
        <v>8756</v>
      </c>
      <c r="K261" s="1489" t="s">
        <v>602</v>
      </c>
      <c r="L261" s="1489">
        <v>4</v>
      </c>
      <c r="M261" s="1489" t="s">
        <v>32</v>
      </c>
      <c r="N261" s="1489" t="s">
        <v>33</v>
      </c>
      <c r="O261" s="1489" t="s">
        <v>57</v>
      </c>
      <c r="P261" s="1489" t="s">
        <v>48</v>
      </c>
      <c r="Q261" s="1046">
        <v>2</v>
      </c>
      <c r="R261" s="1046">
        <v>20</v>
      </c>
      <c r="S261" s="1598" t="s">
        <v>8751</v>
      </c>
      <c r="T261" s="1492" t="s">
        <v>934</v>
      </c>
      <c r="U261" s="1475" t="s">
        <v>3358</v>
      </c>
      <c r="V261" s="1475" t="s">
        <v>956</v>
      </c>
      <c r="W261" s="1475" t="s">
        <v>50</v>
      </c>
      <c r="X261" s="1475" t="s">
        <v>37</v>
      </c>
      <c r="Y261" s="1475" t="s">
        <v>38</v>
      </c>
      <c r="Z261" s="1489" t="s">
        <v>8757</v>
      </c>
      <c r="AA261" s="1489" t="s">
        <v>55</v>
      </c>
      <c r="AB261" s="1047">
        <v>306</v>
      </c>
      <c r="AC261" s="1475" t="s">
        <v>40</v>
      </c>
      <c r="AD261" s="1475" t="s">
        <v>41</v>
      </c>
      <c r="AE261" s="1489" t="s">
        <v>8758</v>
      </c>
      <c r="AF261" s="1499" t="s">
        <v>42</v>
      </c>
      <c r="AG261" s="1046">
        <v>95</v>
      </c>
      <c r="AH261" s="1046">
        <v>570</v>
      </c>
      <c r="AI261" s="1046">
        <v>2080</v>
      </c>
      <c r="AJ261" s="1046" t="s">
        <v>8759</v>
      </c>
      <c r="AK261" s="1046" t="s">
        <v>841</v>
      </c>
      <c r="AL261" s="1046" t="s">
        <v>117</v>
      </c>
      <c r="AM261" s="1046" t="s">
        <v>4949</v>
      </c>
      <c r="AN261" s="1048" t="s">
        <v>843</v>
      </c>
      <c r="AO261" s="1046">
        <v>465</v>
      </c>
      <c r="AP261" s="1046">
        <v>90</v>
      </c>
      <c r="AQ261" s="1046" t="s">
        <v>57</v>
      </c>
      <c r="AR261" s="1046" t="s">
        <v>57</v>
      </c>
      <c r="AS261" s="1046" t="s">
        <v>57</v>
      </c>
      <c r="AT261" s="1046" t="s">
        <v>57</v>
      </c>
      <c r="AU261" s="1046" t="s">
        <v>8760</v>
      </c>
      <c r="AV261" s="1046" t="s">
        <v>86</v>
      </c>
      <c r="AW261" s="339">
        <v>275</v>
      </c>
      <c r="AX261" s="1046">
        <v>30</v>
      </c>
      <c r="AY261" s="1046" t="s">
        <v>8761</v>
      </c>
      <c r="AZ261" s="1046" t="s">
        <v>86</v>
      </c>
      <c r="BA261" s="1046">
        <v>265</v>
      </c>
      <c r="BB261" s="1046">
        <v>30</v>
      </c>
      <c r="BC261" s="1048" t="s">
        <v>122</v>
      </c>
      <c r="BD261" s="1046" t="s">
        <v>57</v>
      </c>
      <c r="BE261" s="1046" t="s">
        <v>57</v>
      </c>
      <c r="BF261" s="1046" t="s">
        <v>57</v>
      </c>
      <c r="BG261" s="1046" t="s">
        <v>57</v>
      </c>
      <c r="BH261" s="1046" t="s">
        <v>57</v>
      </c>
      <c r="BI261" s="1046" t="s">
        <v>57</v>
      </c>
      <c r="BJ261" s="1046" t="s">
        <v>164</v>
      </c>
      <c r="BK261" s="1046" t="s">
        <v>57</v>
      </c>
      <c r="BL261" s="1046" t="s">
        <v>969</v>
      </c>
      <c r="BM261" s="1046"/>
      <c r="BN261" s="1046">
        <v>21</v>
      </c>
      <c r="BO261" s="1489" t="s">
        <v>8762</v>
      </c>
      <c r="BP261" s="1489" t="s">
        <v>2605</v>
      </c>
      <c r="BQ261" s="1475" t="s">
        <v>1257</v>
      </c>
      <c r="BR261" s="1475" t="s">
        <v>95</v>
      </c>
      <c r="BS261" s="1475"/>
      <c r="BT261" s="1046" t="s">
        <v>8763</v>
      </c>
      <c r="BU261" s="1046" t="s">
        <v>2469</v>
      </c>
      <c r="BV261" s="1046" t="s">
        <v>3609</v>
      </c>
      <c r="BW261" s="1046">
        <v>1702</v>
      </c>
      <c r="BX261" s="1490" t="s">
        <v>9589</v>
      </c>
      <c r="BY261" s="1047" t="s">
        <v>107</v>
      </c>
      <c r="BZ261" s="1490" t="s">
        <v>83</v>
      </c>
      <c r="CA261" s="26" t="str">
        <f t="shared" si="44"/>
        <v>16&amp;2026033590</v>
      </c>
      <c r="CB261" s="29" t="str">
        <f t="shared" si="45"/>
        <v>21</v>
      </c>
      <c r="CC261" s="29" t="s">
        <v>11034</v>
      </c>
      <c r="CE261" s="24">
        <f>IFERROR(VLOOKUP(CA261,시험요청!EV:EZ,5,FALSE),"")</f>
        <v>0</v>
      </c>
    </row>
    <row r="262" spans="1:83" ht="30" customHeight="1">
      <c r="A262" s="29">
        <v>16</v>
      </c>
      <c r="B262" s="1471"/>
      <c r="C262" s="1471"/>
      <c r="D262" s="1471"/>
      <c r="E262" s="1471"/>
      <c r="F262" s="1471"/>
      <c r="G262" s="1471"/>
      <c r="H262" s="1472"/>
      <c r="I262" s="1471"/>
      <c r="J262" s="1482"/>
      <c r="K262" s="1471"/>
      <c r="L262" s="1471"/>
      <c r="M262" s="1471"/>
      <c r="N262" s="1471"/>
      <c r="O262" s="1471"/>
      <c r="P262" s="1471"/>
      <c r="Q262" s="1046">
        <v>3</v>
      </c>
      <c r="R262" s="1046">
        <v>20</v>
      </c>
      <c r="S262" s="1471"/>
      <c r="T262" s="1471"/>
      <c r="U262" s="1471"/>
      <c r="V262" s="1486"/>
      <c r="W262" s="1486"/>
      <c r="X262" s="1486"/>
      <c r="Y262" s="1486"/>
      <c r="Z262" s="1487"/>
      <c r="AA262" s="1486"/>
      <c r="AB262" s="1047">
        <v>306</v>
      </c>
      <c r="AC262" s="1486"/>
      <c r="AD262" s="1486"/>
      <c r="AE262" s="1487"/>
      <c r="AF262" s="1486"/>
      <c r="AG262" s="1046">
        <v>95</v>
      </c>
      <c r="AH262" s="1046">
        <v>570</v>
      </c>
      <c r="AI262" s="1046">
        <v>2080</v>
      </c>
      <c r="AJ262" s="1046" t="s">
        <v>8759</v>
      </c>
      <c r="AK262" s="1046" t="s">
        <v>841</v>
      </c>
      <c r="AL262" s="1046" t="s">
        <v>117</v>
      </c>
      <c r="AM262" s="1046" t="s">
        <v>4949</v>
      </c>
      <c r="AN262" s="1048" t="s">
        <v>843</v>
      </c>
      <c r="AO262" s="1046">
        <v>465</v>
      </c>
      <c r="AP262" s="1046">
        <v>90</v>
      </c>
      <c r="AQ262" s="1046" t="s">
        <v>57</v>
      </c>
      <c r="AR262" s="1046" t="s">
        <v>57</v>
      </c>
      <c r="AS262" s="1046" t="s">
        <v>57</v>
      </c>
      <c r="AT262" s="1046" t="s">
        <v>57</v>
      </c>
      <c r="AU262" s="1046" t="s">
        <v>8760</v>
      </c>
      <c r="AV262" s="1046" t="s">
        <v>86</v>
      </c>
      <c r="AW262" s="339">
        <v>275</v>
      </c>
      <c r="AX262" s="1046">
        <v>30</v>
      </c>
      <c r="AY262" s="1046" t="s">
        <v>8761</v>
      </c>
      <c r="AZ262" s="1046" t="s">
        <v>86</v>
      </c>
      <c r="BA262" s="1046">
        <v>265</v>
      </c>
      <c r="BB262" s="1046">
        <v>30</v>
      </c>
      <c r="BC262" s="1048" t="s">
        <v>122</v>
      </c>
      <c r="BD262" s="1046" t="s">
        <v>57</v>
      </c>
      <c r="BE262" s="1046" t="s">
        <v>57</v>
      </c>
      <c r="BF262" s="1046" t="s">
        <v>57</v>
      </c>
      <c r="BG262" s="1046" t="s">
        <v>57</v>
      </c>
      <c r="BH262" s="1046" t="s">
        <v>57</v>
      </c>
      <c r="BI262" s="1046" t="s">
        <v>57</v>
      </c>
      <c r="BJ262" s="1046" t="s">
        <v>164</v>
      </c>
      <c r="BK262" s="1046" t="s">
        <v>57</v>
      </c>
      <c r="BL262" s="1046" t="s">
        <v>969</v>
      </c>
      <c r="BM262" s="1046"/>
      <c r="BN262" s="1046">
        <v>21</v>
      </c>
      <c r="BO262" s="1471"/>
      <c r="BP262" s="1471"/>
      <c r="BQ262" s="1471"/>
      <c r="BR262" s="1471"/>
      <c r="BS262" s="1471"/>
      <c r="BT262" s="1046" t="s">
        <v>8764</v>
      </c>
      <c r="BU262" s="1046" t="s">
        <v>2469</v>
      </c>
      <c r="BV262" s="1046" t="s">
        <v>1575</v>
      </c>
      <c r="BW262" s="1046">
        <v>1702</v>
      </c>
      <c r="BX262" s="1471"/>
      <c r="BY262" s="1047" t="s">
        <v>107</v>
      </c>
      <c r="BZ262" s="1471"/>
      <c r="CA262" s="26" t="str">
        <f t="shared" si="44"/>
        <v>16&amp;</v>
      </c>
      <c r="CB262" s="29" t="str">
        <f t="shared" si="45"/>
        <v/>
      </c>
      <c r="CC262" s="29" t="s">
        <v>11034</v>
      </c>
      <c r="CE262" s="24" t="str">
        <f>IFERROR(VLOOKUP(CA262,시험요청!EV:EZ,5,FALSE),"")</f>
        <v/>
      </c>
    </row>
    <row r="263" spans="1:83" ht="30" customHeight="1">
      <c r="A263" s="29">
        <v>16</v>
      </c>
      <c r="B263" s="1471"/>
      <c r="C263" s="1471"/>
      <c r="D263" s="1471"/>
      <c r="E263" s="1471"/>
      <c r="F263" s="1471"/>
      <c r="G263" s="1471"/>
      <c r="H263" s="1490" t="s">
        <v>629</v>
      </c>
      <c r="I263" s="1471"/>
      <c r="J263" s="1482"/>
      <c r="K263" s="1471"/>
      <c r="L263" s="1471"/>
      <c r="M263" s="1471"/>
      <c r="N263" s="1471"/>
      <c r="O263" s="1471"/>
      <c r="P263" s="1471"/>
      <c r="Q263" s="1046">
        <v>4</v>
      </c>
      <c r="R263" s="1046">
        <v>20</v>
      </c>
      <c r="S263" s="1471"/>
      <c r="T263" s="1471"/>
      <c r="U263" s="1471"/>
      <c r="V263" s="1486"/>
      <c r="W263" s="1486"/>
      <c r="X263" s="1486"/>
      <c r="Y263" s="1486"/>
      <c r="Z263" s="1487"/>
      <c r="AA263" s="1486"/>
      <c r="AB263" s="1047">
        <v>306</v>
      </c>
      <c r="AC263" s="1486"/>
      <c r="AD263" s="1486"/>
      <c r="AE263" s="1487"/>
      <c r="AF263" s="1486"/>
      <c r="AG263" s="1046">
        <v>95</v>
      </c>
      <c r="AH263" s="1046">
        <v>570</v>
      </c>
      <c r="AI263" s="1046">
        <v>2080</v>
      </c>
      <c r="AJ263" s="1046" t="s">
        <v>8759</v>
      </c>
      <c r="AK263" s="1046" t="s">
        <v>841</v>
      </c>
      <c r="AL263" s="1046" t="s">
        <v>117</v>
      </c>
      <c r="AM263" s="1046" t="s">
        <v>8765</v>
      </c>
      <c r="AN263" s="1046" t="s">
        <v>99</v>
      </c>
      <c r="AO263" s="1046">
        <v>465</v>
      </c>
      <c r="AP263" s="1046">
        <v>90</v>
      </c>
      <c r="AQ263" s="1046" t="s">
        <v>57</v>
      </c>
      <c r="AR263" s="1046" t="s">
        <v>57</v>
      </c>
      <c r="AS263" s="1046" t="s">
        <v>57</v>
      </c>
      <c r="AT263" s="1046" t="s">
        <v>57</v>
      </c>
      <c r="AU263" s="1046" t="s">
        <v>8760</v>
      </c>
      <c r="AV263" s="1046" t="s">
        <v>86</v>
      </c>
      <c r="AW263" s="339">
        <v>275</v>
      </c>
      <c r="AX263" s="1046">
        <v>30</v>
      </c>
      <c r="AY263" s="1046" t="s">
        <v>8761</v>
      </c>
      <c r="AZ263" s="1046" t="s">
        <v>86</v>
      </c>
      <c r="BA263" s="1046">
        <v>265</v>
      </c>
      <c r="BB263" s="1046">
        <v>30</v>
      </c>
      <c r="BC263" s="1048" t="s">
        <v>122</v>
      </c>
      <c r="BD263" s="1046" t="s">
        <v>57</v>
      </c>
      <c r="BE263" s="1046" t="s">
        <v>57</v>
      </c>
      <c r="BF263" s="1046" t="s">
        <v>57</v>
      </c>
      <c r="BG263" s="1046" t="s">
        <v>57</v>
      </c>
      <c r="BH263" s="1046" t="s">
        <v>57</v>
      </c>
      <c r="BI263" s="1046" t="s">
        <v>57</v>
      </c>
      <c r="BJ263" s="1046" t="s">
        <v>164</v>
      </c>
      <c r="BK263" s="1046" t="s">
        <v>57</v>
      </c>
      <c r="BL263" s="1046" t="s">
        <v>969</v>
      </c>
      <c r="BM263" s="1046"/>
      <c r="BN263" s="1046">
        <v>21</v>
      </c>
      <c r="BO263" s="1471"/>
      <c r="BP263" s="1471"/>
      <c r="BQ263" s="1471"/>
      <c r="BR263" s="1471"/>
      <c r="BS263" s="1471"/>
      <c r="BT263" s="1046" t="s">
        <v>8763</v>
      </c>
      <c r="BU263" s="1046" t="s">
        <v>2469</v>
      </c>
      <c r="BV263" s="1046" t="s">
        <v>3609</v>
      </c>
      <c r="BW263" s="1046">
        <v>1702</v>
      </c>
      <c r="BX263" s="1471"/>
      <c r="BY263" s="1047" t="s">
        <v>107</v>
      </c>
      <c r="BZ263" s="1471"/>
      <c r="CA263" s="26" t="str">
        <f t="shared" si="44"/>
        <v>16&amp;</v>
      </c>
      <c r="CB263" s="29" t="str">
        <f t="shared" si="45"/>
        <v/>
      </c>
      <c r="CC263" s="29" t="s">
        <v>11034</v>
      </c>
      <c r="CE263" s="24" t="str">
        <f>IFERROR(VLOOKUP(CA263,시험요청!EV:EZ,5,FALSE),"")</f>
        <v/>
      </c>
    </row>
    <row r="264" spans="1:83" ht="30" customHeight="1">
      <c r="A264" s="29">
        <v>16</v>
      </c>
      <c r="B264" s="1472"/>
      <c r="C264" s="1472"/>
      <c r="D264" s="1472"/>
      <c r="E264" s="1472"/>
      <c r="F264" s="1472"/>
      <c r="G264" s="1472"/>
      <c r="H264" s="1472"/>
      <c r="I264" s="1472"/>
      <c r="J264" s="1483"/>
      <c r="K264" s="1472"/>
      <c r="L264" s="1472"/>
      <c r="M264" s="1472"/>
      <c r="N264" s="1472"/>
      <c r="O264" s="1472"/>
      <c r="P264" s="1472"/>
      <c r="Q264" s="1046">
        <v>5</v>
      </c>
      <c r="R264" s="1046">
        <v>20</v>
      </c>
      <c r="S264" s="1472"/>
      <c r="T264" s="1472"/>
      <c r="U264" s="1472"/>
      <c r="V264" s="1477"/>
      <c r="W264" s="1477"/>
      <c r="X264" s="1477"/>
      <c r="Y264" s="1477"/>
      <c r="Z264" s="1479"/>
      <c r="AA264" s="1477"/>
      <c r="AB264" s="1047">
        <v>306</v>
      </c>
      <c r="AC264" s="1477"/>
      <c r="AD264" s="1477"/>
      <c r="AE264" s="1479"/>
      <c r="AF264" s="1477"/>
      <c r="AG264" s="1046">
        <v>95</v>
      </c>
      <c r="AH264" s="1046">
        <v>570</v>
      </c>
      <c r="AI264" s="1046">
        <v>2080</v>
      </c>
      <c r="AJ264" s="1046" t="s">
        <v>8759</v>
      </c>
      <c r="AK264" s="1046" t="s">
        <v>841</v>
      </c>
      <c r="AL264" s="1046" t="s">
        <v>117</v>
      </c>
      <c r="AM264" s="1046" t="s">
        <v>8765</v>
      </c>
      <c r="AN264" s="1046" t="s">
        <v>99</v>
      </c>
      <c r="AO264" s="1046">
        <v>465</v>
      </c>
      <c r="AP264" s="1046">
        <v>90</v>
      </c>
      <c r="AQ264" s="1046" t="s">
        <v>57</v>
      </c>
      <c r="AR264" s="1046" t="s">
        <v>57</v>
      </c>
      <c r="AS264" s="1046" t="s">
        <v>57</v>
      </c>
      <c r="AT264" s="1046" t="s">
        <v>57</v>
      </c>
      <c r="AU264" s="1046" t="s">
        <v>8760</v>
      </c>
      <c r="AV264" s="1046" t="s">
        <v>86</v>
      </c>
      <c r="AW264" s="339">
        <v>275</v>
      </c>
      <c r="AX264" s="1046">
        <v>30</v>
      </c>
      <c r="AY264" s="1046" t="s">
        <v>8761</v>
      </c>
      <c r="AZ264" s="1046" t="s">
        <v>86</v>
      </c>
      <c r="BA264" s="1046">
        <v>265</v>
      </c>
      <c r="BB264" s="1046">
        <v>30</v>
      </c>
      <c r="BC264" s="1048" t="s">
        <v>122</v>
      </c>
      <c r="BD264" s="1046" t="s">
        <v>57</v>
      </c>
      <c r="BE264" s="1046" t="s">
        <v>57</v>
      </c>
      <c r="BF264" s="1046" t="s">
        <v>57</v>
      </c>
      <c r="BG264" s="1046" t="s">
        <v>57</v>
      </c>
      <c r="BH264" s="1046" t="s">
        <v>57</v>
      </c>
      <c r="BI264" s="1046" t="s">
        <v>57</v>
      </c>
      <c r="BJ264" s="1046" t="s">
        <v>164</v>
      </c>
      <c r="BK264" s="1046" t="s">
        <v>57</v>
      </c>
      <c r="BL264" s="1046" t="s">
        <v>969</v>
      </c>
      <c r="BM264" s="1046"/>
      <c r="BN264" s="1046">
        <v>21</v>
      </c>
      <c r="BO264" s="1472"/>
      <c r="BP264" s="1472"/>
      <c r="BQ264" s="1472"/>
      <c r="BR264" s="1472"/>
      <c r="BS264" s="1472"/>
      <c r="BT264" s="1046" t="s">
        <v>8764</v>
      </c>
      <c r="BU264" s="1046" t="s">
        <v>2469</v>
      </c>
      <c r="BV264" s="1046" t="s">
        <v>1575</v>
      </c>
      <c r="BW264" s="1046">
        <v>1702</v>
      </c>
      <c r="BX264" s="1472"/>
      <c r="BY264" s="1047" t="s">
        <v>107</v>
      </c>
      <c r="BZ264" s="1472"/>
      <c r="CA264" s="26" t="str">
        <f t="shared" si="44"/>
        <v>16&amp;</v>
      </c>
      <c r="CB264" s="29" t="str">
        <f t="shared" si="45"/>
        <v/>
      </c>
      <c r="CC264" s="29" t="s">
        <v>11034</v>
      </c>
      <c r="CE264" s="24" t="str">
        <f>IFERROR(VLOOKUP(CA264,시험요청!EV:EZ,5,FALSE),"")</f>
        <v/>
      </c>
    </row>
    <row r="265" spans="1:83" ht="30" customHeight="1">
      <c r="A265" s="29">
        <v>16</v>
      </c>
      <c r="B265" s="1047">
        <v>16</v>
      </c>
      <c r="C265" s="1047" t="s">
        <v>43</v>
      </c>
      <c r="D265" s="1047" t="s">
        <v>6879</v>
      </c>
      <c r="E265" s="1048" t="s">
        <v>6879</v>
      </c>
      <c r="F265" s="1047" t="s">
        <v>45</v>
      </c>
      <c r="G265" s="1047">
        <v>2026033547</v>
      </c>
      <c r="H265" s="1048" t="s">
        <v>767</v>
      </c>
      <c r="I265" s="1046">
        <v>1033365</v>
      </c>
      <c r="J265" s="1046" t="s">
        <v>6753</v>
      </c>
      <c r="K265" s="1046" t="s">
        <v>2671</v>
      </c>
      <c r="L265" s="1046">
        <v>4</v>
      </c>
      <c r="M265" s="1046" t="s">
        <v>32</v>
      </c>
      <c r="N265" s="1046" t="s">
        <v>33</v>
      </c>
      <c r="O265" s="1063" t="s">
        <v>771</v>
      </c>
      <c r="P265" s="1046" t="s">
        <v>48</v>
      </c>
      <c r="Q265" s="1046">
        <v>4</v>
      </c>
      <c r="R265" s="1046">
        <v>10</v>
      </c>
      <c r="S265" s="1050" t="s">
        <v>8766</v>
      </c>
      <c r="T265" s="1050" t="s">
        <v>5774</v>
      </c>
      <c r="U265" s="1047" t="s">
        <v>1548</v>
      </c>
      <c r="V265" s="1047" t="s">
        <v>968</v>
      </c>
      <c r="W265" s="1047" t="s">
        <v>60</v>
      </c>
      <c r="X265" s="1047" t="s">
        <v>37</v>
      </c>
      <c r="Y265" s="1047" t="s">
        <v>61</v>
      </c>
      <c r="Z265" s="1046" t="s">
        <v>8644</v>
      </c>
      <c r="AA265" s="1046" t="s">
        <v>752</v>
      </c>
      <c r="AB265" s="1047">
        <v>240</v>
      </c>
      <c r="AC265" s="1047" t="s">
        <v>40</v>
      </c>
      <c r="AD265" s="1047" t="s">
        <v>41</v>
      </c>
      <c r="AE265" s="1046" t="s">
        <v>8645</v>
      </c>
      <c r="AF265" s="1046" t="s">
        <v>51</v>
      </c>
      <c r="AG265" s="1046">
        <v>135</v>
      </c>
      <c r="AH265" s="1046">
        <v>654</v>
      </c>
      <c r="AI265" s="1046">
        <v>2050</v>
      </c>
      <c r="AJ265" s="1046" t="s">
        <v>840</v>
      </c>
      <c r="AK265" s="1046" t="s">
        <v>117</v>
      </c>
      <c r="AL265" s="1046" t="s">
        <v>841</v>
      </c>
      <c r="AM265" s="1046" t="s">
        <v>6759</v>
      </c>
      <c r="AN265" s="1046" t="s">
        <v>92</v>
      </c>
      <c r="AO265" s="1046">
        <v>680</v>
      </c>
      <c r="AP265" s="1046">
        <v>90</v>
      </c>
      <c r="AQ265" s="1046" t="s">
        <v>57</v>
      </c>
      <c r="AR265" s="1046" t="s">
        <v>57</v>
      </c>
      <c r="AS265" s="1046" t="s">
        <v>57</v>
      </c>
      <c r="AT265" s="1046" t="s">
        <v>57</v>
      </c>
      <c r="AU265" s="1046" t="s">
        <v>8646</v>
      </c>
      <c r="AV265" s="1046" t="s">
        <v>79</v>
      </c>
      <c r="AW265" s="1046">
        <v>195</v>
      </c>
      <c r="AX265" s="1046">
        <v>24</v>
      </c>
      <c r="AY265" s="1046" t="s">
        <v>8647</v>
      </c>
      <c r="AZ265" s="1046" t="s">
        <v>79</v>
      </c>
      <c r="BA265" s="1046">
        <v>185</v>
      </c>
      <c r="BB265" s="1046">
        <v>24</v>
      </c>
      <c r="BC265" s="1046" t="s">
        <v>88</v>
      </c>
      <c r="BD265" s="1046" t="s">
        <v>57</v>
      </c>
      <c r="BE265" s="1046" t="s">
        <v>57</v>
      </c>
      <c r="BF265" s="1046" t="s">
        <v>57</v>
      </c>
      <c r="BG265" s="1046" t="s">
        <v>57</v>
      </c>
      <c r="BH265" s="1046" t="s">
        <v>57</v>
      </c>
      <c r="BI265" s="1046" t="s">
        <v>57</v>
      </c>
      <c r="BJ265" s="1046" t="s">
        <v>900</v>
      </c>
      <c r="BK265" s="1046" t="s">
        <v>57</v>
      </c>
      <c r="BL265" s="1046"/>
      <c r="BM265" s="1046"/>
      <c r="BN265" s="1046">
        <v>18</v>
      </c>
      <c r="BO265" s="1046" t="s">
        <v>8767</v>
      </c>
      <c r="BP265" s="1046" t="s">
        <v>1831</v>
      </c>
      <c r="BQ265" s="1047" t="s">
        <v>1832</v>
      </c>
      <c r="BR265" s="1047" t="s">
        <v>95</v>
      </c>
      <c r="BS265" s="1047"/>
      <c r="BT265" s="1046" t="s">
        <v>5160</v>
      </c>
      <c r="BU265" s="1046" t="s">
        <v>626</v>
      </c>
      <c r="BV265" s="1046" t="s">
        <v>847</v>
      </c>
      <c r="BW265" s="1046">
        <v>1462</v>
      </c>
      <c r="BX265" s="1047"/>
      <c r="BY265" s="1047" t="s">
        <v>107</v>
      </c>
      <c r="BZ265" s="1048" t="s">
        <v>168</v>
      </c>
      <c r="CA265" s="26" t="str">
        <f t="shared" si="44"/>
        <v>16&amp;2026033547</v>
      </c>
      <c r="CB265" s="29" t="str">
        <f t="shared" si="45"/>
        <v>18</v>
      </c>
      <c r="CC265" s="29" t="s">
        <v>11034</v>
      </c>
      <c r="CE265" s="24">
        <f>IFERROR(VLOOKUP(CA265,시험요청!EV:EZ,5,FALSE),"")</f>
        <v>0</v>
      </c>
    </row>
    <row r="266" spans="1:83" ht="30" customHeight="1">
      <c r="A266" s="29">
        <v>16</v>
      </c>
      <c r="B266" s="1059">
        <v>16</v>
      </c>
      <c r="C266" s="1059" t="s">
        <v>43</v>
      </c>
      <c r="D266" s="1059" t="s">
        <v>6284</v>
      </c>
      <c r="E266" s="1059" t="s">
        <v>52</v>
      </c>
      <c r="F266" s="1062" t="s">
        <v>31</v>
      </c>
      <c r="G266" s="1059">
        <v>2026033791</v>
      </c>
      <c r="H266" s="1061" t="s">
        <v>680</v>
      </c>
      <c r="I266" s="1060">
        <v>1038868</v>
      </c>
      <c r="J266" s="1060" t="s">
        <v>8768</v>
      </c>
      <c r="K266" s="1060" t="s">
        <v>8769</v>
      </c>
      <c r="L266" s="1060">
        <v>4</v>
      </c>
      <c r="M266" s="1060" t="s">
        <v>32</v>
      </c>
      <c r="N266" s="1060" t="s">
        <v>33</v>
      </c>
      <c r="O266" s="1063" t="s">
        <v>5554</v>
      </c>
      <c r="P266" s="1060" t="s">
        <v>48</v>
      </c>
      <c r="Q266" s="1060">
        <v>1</v>
      </c>
      <c r="R266" s="1060">
        <v>12</v>
      </c>
      <c r="S266" s="1077" t="s">
        <v>8714</v>
      </c>
      <c r="T266" s="1064" t="s">
        <v>1716</v>
      </c>
      <c r="U266" s="1059" t="s">
        <v>1548</v>
      </c>
      <c r="V266" s="1059" t="s">
        <v>7377</v>
      </c>
      <c r="W266" s="1059" t="s">
        <v>50</v>
      </c>
      <c r="X266" s="1059" t="s">
        <v>57</v>
      </c>
      <c r="Y266" s="1059" t="s">
        <v>63</v>
      </c>
      <c r="Z266" s="1060" t="s">
        <v>8776</v>
      </c>
      <c r="AA266" s="1060" t="s">
        <v>657</v>
      </c>
      <c r="AB266" s="1059">
        <v>290</v>
      </c>
      <c r="AC266" s="1059" t="s">
        <v>924</v>
      </c>
      <c r="AD266" s="1059" t="s">
        <v>57</v>
      </c>
      <c r="AE266" s="1074" t="s">
        <v>8770</v>
      </c>
      <c r="AF266" s="1062" t="s">
        <v>42</v>
      </c>
      <c r="AG266" s="1060">
        <v>165</v>
      </c>
      <c r="AH266" s="1060">
        <v>0</v>
      </c>
      <c r="AI266" s="1060">
        <v>1886</v>
      </c>
      <c r="AJ266" s="1060" t="s">
        <v>57</v>
      </c>
      <c r="AK266" s="1060" t="s">
        <v>57</v>
      </c>
      <c r="AL266" s="1060" t="s">
        <v>57</v>
      </c>
      <c r="AM266" s="1060" t="s">
        <v>8771</v>
      </c>
      <c r="AN266" s="1060" t="s">
        <v>665</v>
      </c>
      <c r="AO266" s="1060">
        <v>665</v>
      </c>
      <c r="AP266" s="1060">
        <v>77</v>
      </c>
      <c r="AQ266" s="1060" t="s">
        <v>6293</v>
      </c>
      <c r="AR266" s="1060" t="s">
        <v>665</v>
      </c>
      <c r="AS266" s="1060" t="s">
        <v>1210</v>
      </c>
      <c r="AT266" s="1060" t="s">
        <v>666</v>
      </c>
      <c r="AU266" s="1060" t="s">
        <v>8772</v>
      </c>
      <c r="AV266" s="1060" t="s">
        <v>621</v>
      </c>
      <c r="AW266" s="1060">
        <v>255</v>
      </c>
      <c r="AX266" s="1060">
        <v>30</v>
      </c>
      <c r="AY266" s="1060" t="s">
        <v>8773</v>
      </c>
      <c r="AZ266" s="1060" t="s">
        <v>621</v>
      </c>
      <c r="BA266" s="1060">
        <v>240</v>
      </c>
      <c r="BB266" s="1060">
        <v>30</v>
      </c>
      <c r="BC266" s="1061" t="s">
        <v>122</v>
      </c>
      <c r="BD266" s="1060" t="s">
        <v>57</v>
      </c>
      <c r="BE266" s="1060" t="s">
        <v>57</v>
      </c>
      <c r="BF266" s="1060" t="s">
        <v>57</v>
      </c>
      <c r="BG266" s="1060" t="s">
        <v>57</v>
      </c>
      <c r="BH266" s="1060" t="s">
        <v>57</v>
      </c>
      <c r="BI266" s="1060" t="s">
        <v>57</v>
      </c>
      <c r="BJ266" s="1060" t="s">
        <v>164</v>
      </c>
      <c r="BK266" s="1060" t="s">
        <v>331</v>
      </c>
      <c r="BL266" s="1060"/>
      <c r="BM266" s="1060"/>
      <c r="BN266" s="1060">
        <v>16</v>
      </c>
      <c r="BO266" s="1052" t="s">
        <v>8774</v>
      </c>
      <c r="BP266" s="1060" t="s">
        <v>6297</v>
      </c>
      <c r="BQ266" s="1059" t="s">
        <v>8775</v>
      </c>
      <c r="BR266" s="1059" t="s">
        <v>947</v>
      </c>
      <c r="BS266" s="1059"/>
      <c r="BT266" s="1060" t="s">
        <v>6311</v>
      </c>
      <c r="BU266" s="1060" t="s">
        <v>3234</v>
      </c>
      <c r="BV266" s="1060" t="s">
        <v>1628</v>
      </c>
      <c r="BW266" s="1060">
        <v>1289</v>
      </c>
      <c r="BX266" s="1061" t="s">
        <v>2603</v>
      </c>
      <c r="BY266" s="1059"/>
      <c r="BZ266" s="1061" t="s">
        <v>98</v>
      </c>
      <c r="CA266" s="26" t="str">
        <f t="shared" si="44"/>
        <v>16&amp;2026033791</v>
      </c>
      <c r="CB266" s="29" t="str">
        <f t="shared" si="45"/>
        <v>16</v>
      </c>
      <c r="CC266" s="29" t="s">
        <v>11034</v>
      </c>
      <c r="CE266" s="24">
        <f>IFERROR(VLOOKUP(CA266,시험요청!EV:EZ,5,FALSE),"")</f>
        <v>0</v>
      </c>
    </row>
    <row r="267" spans="1:83" ht="30" customHeight="1">
      <c r="A267" s="29">
        <v>16</v>
      </c>
      <c r="B267" s="1476">
        <v>16</v>
      </c>
      <c r="C267" s="1476" t="s">
        <v>43</v>
      </c>
      <c r="D267" s="1476" t="s">
        <v>6284</v>
      </c>
      <c r="E267" s="1480" t="s">
        <v>52</v>
      </c>
      <c r="F267" s="1481" t="s">
        <v>31</v>
      </c>
      <c r="G267" s="1476">
        <v>2026033787</v>
      </c>
      <c r="H267" s="1474" t="s">
        <v>680</v>
      </c>
      <c r="I267" s="1470">
        <v>1038849</v>
      </c>
      <c r="J267" s="1470" t="s">
        <v>6286</v>
      </c>
      <c r="K267" s="1470" t="s">
        <v>1736</v>
      </c>
      <c r="L267" s="1470">
        <v>4</v>
      </c>
      <c r="M267" s="1470" t="s">
        <v>32</v>
      </c>
      <c r="N267" s="1470" t="s">
        <v>33</v>
      </c>
      <c r="O267" s="1473" t="s">
        <v>5554</v>
      </c>
      <c r="P267" s="1470" t="s">
        <v>48</v>
      </c>
      <c r="Q267" s="1060">
        <v>8</v>
      </c>
      <c r="R267" s="1060">
        <v>5</v>
      </c>
      <c r="S267" s="1652" t="s">
        <v>8714</v>
      </c>
      <c r="T267" s="1485" t="s">
        <v>1716</v>
      </c>
      <c r="U267" s="1476" t="s">
        <v>1548</v>
      </c>
      <c r="V267" s="1476" t="s">
        <v>6287</v>
      </c>
      <c r="W267" s="1476" t="s">
        <v>50</v>
      </c>
      <c r="X267" s="1476" t="s">
        <v>57</v>
      </c>
      <c r="Y267" s="1476" t="s">
        <v>63</v>
      </c>
      <c r="Z267" s="1470" t="s">
        <v>8777</v>
      </c>
      <c r="AA267" s="1470" t="s">
        <v>657</v>
      </c>
      <c r="AB267" s="1059">
        <v>290</v>
      </c>
      <c r="AC267" s="1508" t="s">
        <v>924</v>
      </c>
      <c r="AD267" s="1508" t="s">
        <v>57</v>
      </c>
      <c r="AE267" s="1501" t="s">
        <v>8770</v>
      </c>
      <c r="AF267" s="1502" t="s">
        <v>9583</v>
      </c>
      <c r="AG267" s="1060">
        <v>165</v>
      </c>
      <c r="AH267" s="1060">
        <v>0</v>
      </c>
      <c r="AI267" s="1060">
        <v>1896</v>
      </c>
      <c r="AJ267" s="1060" t="s">
        <v>57</v>
      </c>
      <c r="AK267" s="1060" t="s">
        <v>57</v>
      </c>
      <c r="AL267" s="1060" t="s">
        <v>57</v>
      </c>
      <c r="AM267" s="1060" t="s">
        <v>8778</v>
      </c>
      <c r="AN267" s="1060" t="s">
        <v>665</v>
      </c>
      <c r="AO267" s="1060">
        <v>680</v>
      </c>
      <c r="AP267" s="1060">
        <v>77</v>
      </c>
      <c r="AQ267" s="1060" t="s">
        <v>6293</v>
      </c>
      <c r="AR267" s="1060" t="s">
        <v>665</v>
      </c>
      <c r="AS267" s="1060" t="s">
        <v>1210</v>
      </c>
      <c r="AT267" s="1060" t="s">
        <v>666</v>
      </c>
      <c r="AU267" s="1060" t="s">
        <v>8772</v>
      </c>
      <c r="AV267" s="1060" t="s">
        <v>621</v>
      </c>
      <c r="AW267" s="1060">
        <v>255</v>
      </c>
      <c r="AX267" s="1060">
        <v>30</v>
      </c>
      <c r="AY267" s="1060" t="s">
        <v>8773</v>
      </c>
      <c r="AZ267" s="1060" t="s">
        <v>621</v>
      </c>
      <c r="BA267" s="1060">
        <v>240</v>
      </c>
      <c r="BB267" s="1060">
        <v>30</v>
      </c>
      <c r="BC267" s="1061" t="s">
        <v>122</v>
      </c>
      <c r="BD267" s="1060" t="s">
        <v>57</v>
      </c>
      <c r="BE267" s="1060" t="s">
        <v>57</v>
      </c>
      <c r="BF267" s="1060" t="s">
        <v>57</v>
      </c>
      <c r="BG267" s="1060" t="s">
        <v>57</v>
      </c>
      <c r="BH267" s="1060" t="s">
        <v>57</v>
      </c>
      <c r="BI267" s="1060" t="s">
        <v>57</v>
      </c>
      <c r="BJ267" s="1060" t="s">
        <v>164</v>
      </c>
      <c r="BK267" s="1060" t="s">
        <v>331</v>
      </c>
      <c r="BL267" s="1060"/>
      <c r="BM267" s="1060"/>
      <c r="BN267" s="1060">
        <v>16</v>
      </c>
      <c r="BO267" s="1500" t="s">
        <v>6296</v>
      </c>
      <c r="BP267" s="1470" t="s">
        <v>6297</v>
      </c>
      <c r="BQ267" s="1476" t="s">
        <v>8775</v>
      </c>
      <c r="BR267" s="1476" t="s">
        <v>947</v>
      </c>
      <c r="BS267" s="1476"/>
      <c r="BT267" s="1470" t="s">
        <v>6299</v>
      </c>
      <c r="BU267" s="1470" t="s">
        <v>3234</v>
      </c>
      <c r="BV267" s="1470" t="s">
        <v>678</v>
      </c>
      <c r="BW267" s="1470">
        <v>1289</v>
      </c>
      <c r="BX267" s="1474" t="s">
        <v>2603</v>
      </c>
      <c r="BY267" s="1059"/>
      <c r="BZ267" s="1474" t="s">
        <v>98</v>
      </c>
      <c r="CA267" s="26" t="str">
        <f t="shared" si="44"/>
        <v>16&amp;2026033787</v>
      </c>
      <c r="CB267" s="29" t="str">
        <f t="shared" si="45"/>
        <v>16</v>
      </c>
      <c r="CC267" s="29" t="s">
        <v>11034</v>
      </c>
      <c r="CE267" s="24">
        <f>IFERROR(VLOOKUP(CA267,시험요청!EV:EZ,5,FALSE),"")</f>
        <v>0</v>
      </c>
    </row>
    <row r="268" spans="1:83" ht="30" customHeight="1">
      <c r="A268" s="29">
        <v>16</v>
      </c>
      <c r="B268" s="1471"/>
      <c r="C268" s="1471"/>
      <c r="D268" s="1471"/>
      <c r="E268" s="1471"/>
      <c r="F268" s="1471"/>
      <c r="G268" s="1471"/>
      <c r="H268" s="1471"/>
      <c r="I268" s="1471"/>
      <c r="J268" s="1471"/>
      <c r="K268" s="1471"/>
      <c r="L268" s="1471"/>
      <c r="M268" s="1471"/>
      <c r="N268" s="1471"/>
      <c r="O268" s="1471"/>
      <c r="P268" s="1471"/>
      <c r="Q268" s="1060">
        <v>9</v>
      </c>
      <c r="R268" s="1060">
        <v>5</v>
      </c>
      <c r="S268" s="1471"/>
      <c r="T268" s="1471"/>
      <c r="U268" s="1471"/>
      <c r="V268" s="1477"/>
      <c r="W268" s="1477"/>
      <c r="X268" s="1477"/>
      <c r="Y268" s="1477"/>
      <c r="Z268" s="1479"/>
      <c r="AA268" s="1477"/>
      <c r="AB268" s="1059">
        <v>290</v>
      </c>
      <c r="AC268" s="1486"/>
      <c r="AD268" s="1486"/>
      <c r="AE268" s="1487"/>
      <c r="AF268" s="1486"/>
      <c r="AG268" s="1060">
        <v>165</v>
      </c>
      <c r="AH268" s="1060">
        <v>0</v>
      </c>
      <c r="AI268" s="1060">
        <v>1896</v>
      </c>
      <c r="AJ268" s="1060" t="s">
        <v>57</v>
      </c>
      <c r="AK268" s="1060" t="s">
        <v>57</v>
      </c>
      <c r="AL268" s="1060" t="s">
        <v>57</v>
      </c>
      <c r="AM268" s="1060" t="s">
        <v>8779</v>
      </c>
      <c r="AN268" s="1060" t="s">
        <v>665</v>
      </c>
      <c r="AO268" s="1060">
        <v>680</v>
      </c>
      <c r="AP268" s="1060">
        <v>72</v>
      </c>
      <c r="AQ268" s="1060" t="s">
        <v>8780</v>
      </c>
      <c r="AR268" s="1060" t="s">
        <v>665</v>
      </c>
      <c r="AS268" s="1060" t="s">
        <v>1210</v>
      </c>
      <c r="AT268" s="1060" t="s">
        <v>2984</v>
      </c>
      <c r="AU268" s="1060" t="s">
        <v>8772</v>
      </c>
      <c r="AV268" s="1060" t="s">
        <v>621</v>
      </c>
      <c r="AW268" s="1060">
        <v>255</v>
      </c>
      <c r="AX268" s="1060">
        <v>30</v>
      </c>
      <c r="AY268" s="1060" t="s">
        <v>8773</v>
      </c>
      <c r="AZ268" s="1060" t="s">
        <v>621</v>
      </c>
      <c r="BA268" s="1060">
        <v>240</v>
      </c>
      <c r="BB268" s="1060">
        <v>30</v>
      </c>
      <c r="BC268" s="1061" t="s">
        <v>122</v>
      </c>
      <c r="BD268" s="1060" t="s">
        <v>57</v>
      </c>
      <c r="BE268" s="1060" t="s">
        <v>57</v>
      </c>
      <c r="BF268" s="1060" t="s">
        <v>57</v>
      </c>
      <c r="BG268" s="1060" t="s">
        <v>57</v>
      </c>
      <c r="BH268" s="1060" t="s">
        <v>57</v>
      </c>
      <c r="BI268" s="1060" t="s">
        <v>57</v>
      </c>
      <c r="BJ268" s="1060" t="s">
        <v>164</v>
      </c>
      <c r="BK268" s="1060" t="s">
        <v>331</v>
      </c>
      <c r="BL268" s="1060"/>
      <c r="BM268" s="1060"/>
      <c r="BN268" s="1060">
        <v>16</v>
      </c>
      <c r="BO268" s="1471"/>
      <c r="BP268" s="1471"/>
      <c r="BQ268" s="1471"/>
      <c r="BR268" s="1471"/>
      <c r="BS268" s="1471"/>
      <c r="BT268" s="1471"/>
      <c r="BU268" s="1471"/>
      <c r="BV268" s="1471"/>
      <c r="BW268" s="1471"/>
      <c r="BX268" s="1471"/>
      <c r="BY268" s="1059"/>
      <c r="BZ268" s="1471"/>
      <c r="CA268" s="26" t="str">
        <f t="shared" si="44"/>
        <v>16&amp;</v>
      </c>
      <c r="CB268" s="29" t="str">
        <f t="shared" si="45"/>
        <v/>
      </c>
      <c r="CC268" s="29" t="s">
        <v>11034</v>
      </c>
      <c r="CE268" s="24" t="str">
        <f>IFERROR(VLOOKUP(CA268,시험요청!EV:EZ,5,FALSE),"")</f>
        <v/>
      </c>
    </row>
    <row r="269" spans="1:83" ht="30" customHeight="1">
      <c r="A269" s="29">
        <v>16</v>
      </c>
      <c r="B269" s="1471"/>
      <c r="C269" s="1471"/>
      <c r="D269" s="1471"/>
      <c r="E269" s="1471"/>
      <c r="F269" s="1471"/>
      <c r="G269" s="1471"/>
      <c r="H269" s="1471"/>
      <c r="I269" s="1471"/>
      <c r="J269" s="1471"/>
      <c r="K269" s="1471"/>
      <c r="L269" s="1471"/>
      <c r="M269" s="1471"/>
      <c r="N269" s="1471"/>
      <c r="O269" s="1471"/>
      <c r="P269" s="1471"/>
      <c r="Q269" s="1060">
        <v>10</v>
      </c>
      <c r="R269" s="1060">
        <v>8</v>
      </c>
      <c r="S269" s="1471"/>
      <c r="T269" s="1471"/>
      <c r="U269" s="1471"/>
      <c r="V269" s="1481" t="s">
        <v>8781</v>
      </c>
      <c r="W269" s="1476" t="s">
        <v>50</v>
      </c>
      <c r="X269" s="1476" t="s">
        <v>57</v>
      </c>
      <c r="Y269" s="1476" t="s">
        <v>63</v>
      </c>
      <c r="Z269" s="1470" t="s">
        <v>8782</v>
      </c>
      <c r="AA269" s="1470" t="s">
        <v>657</v>
      </c>
      <c r="AB269" s="1059">
        <v>290</v>
      </c>
      <c r="AC269" s="1486"/>
      <c r="AD269" s="1486"/>
      <c r="AE269" s="1487"/>
      <c r="AF269" s="1486"/>
      <c r="AG269" s="1060">
        <v>165</v>
      </c>
      <c r="AH269" s="1060">
        <v>0</v>
      </c>
      <c r="AI269" s="1060">
        <v>1896</v>
      </c>
      <c r="AJ269" s="1060" t="s">
        <v>57</v>
      </c>
      <c r="AK269" s="1060" t="s">
        <v>57</v>
      </c>
      <c r="AL269" s="1060" t="s">
        <v>57</v>
      </c>
      <c r="AM269" s="1060" t="s">
        <v>8779</v>
      </c>
      <c r="AN269" s="1060" t="s">
        <v>665</v>
      </c>
      <c r="AO269" s="1060">
        <v>680</v>
      </c>
      <c r="AP269" s="1060">
        <v>72</v>
      </c>
      <c r="AQ269" s="1060" t="s">
        <v>8780</v>
      </c>
      <c r="AR269" s="1060" t="s">
        <v>665</v>
      </c>
      <c r="AS269" s="1060" t="s">
        <v>1210</v>
      </c>
      <c r="AT269" s="1060" t="s">
        <v>2984</v>
      </c>
      <c r="AU269" s="1060" t="s">
        <v>8772</v>
      </c>
      <c r="AV269" s="1060" t="s">
        <v>621</v>
      </c>
      <c r="AW269" s="1060">
        <v>255</v>
      </c>
      <c r="AX269" s="1060">
        <v>30</v>
      </c>
      <c r="AY269" s="1060" t="s">
        <v>8773</v>
      </c>
      <c r="AZ269" s="1060" t="s">
        <v>621</v>
      </c>
      <c r="BA269" s="1060">
        <v>240</v>
      </c>
      <c r="BB269" s="1060">
        <v>30</v>
      </c>
      <c r="BC269" s="1061" t="s">
        <v>122</v>
      </c>
      <c r="BD269" s="1060" t="s">
        <v>57</v>
      </c>
      <c r="BE269" s="1060" t="s">
        <v>57</v>
      </c>
      <c r="BF269" s="1060" t="s">
        <v>57</v>
      </c>
      <c r="BG269" s="1060" t="s">
        <v>57</v>
      </c>
      <c r="BH269" s="1060" t="s">
        <v>57</v>
      </c>
      <c r="BI269" s="1060" t="s">
        <v>57</v>
      </c>
      <c r="BJ269" s="1060" t="s">
        <v>164</v>
      </c>
      <c r="BK269" s="1060" t="s">
        <v>331</v>
      </c>
      <c r="BL269" s="1060"/>
      <c r="BM269" s="1060"/>
      <c r="BN269" s="1060">
        <v>16</v>
      </c>
      <c r="BO269" s="1471"/>
      <c r="BP269" s="1471"/>
      <c r="BQ269" s="1471"/>
      <c r="BR269" s="1471"/>
      <c r="BS269" s="1471"/>
      <c r="BT269" s="1471"/>
      <c r="BU269" s="1471"/>
      <c r="BV269" s="1471"/>
      <c r="BW269" s="1471"/>
      <c r="BX269" s="1471"/>
      <c r="BY269" s="1059"/>
      <c r="BZ269" s="1471"/>
      <c r="CA269" s="26" t="str">
        <f t="shared" si="44"/>
        <v>16&amp;</v>
      </c>
      <c r="CB269" s="29" t="str">
        <f t="shared" si="45"/>
        <v/>
      </c>
      <c r="CC269" s="29" t="s">
        <v>11034</v>
      </c>
      <c r="CE269" s="24" t="str">
        <f>IFERROR(VLOOKUP(CA269,시험요청!EV:EZ,5,FALSE),"")</f>
        <v/>
      </c>
    </row>
    <row r="270" spans="1:83" ht="30" customHeight="1">
      <c r="A270" s="29">
        <v>16</v>
      </c>
      <c r="B270" s="1471"/>
      <c r="C270" s="1471"/>
      <c r="D270" s="1471"/>
      <c r="E270" s="1471"/>
      <c r="F270" s="1471"/>
      <c r="G270" s="1471"/>
      <c r="H270" s="1471"/>
      <c r="I270" s="1471"/>
      <c r="J270" s="1471"/>
      <c r="K270" s="1471"/>
      <c r="L270" s="1471"/>
      <c r="M270" s="1471"/>
      <c r="N270" s="1471"/>
      <c r="O270" s="1471"/>
      <c r="P270" s="1471"/>
      <c r="Q270" s="1060">
        <v>11</v>
      </c>
      <c r="R270" s="1060">
        <v>10</v>
      </c>
      <c r="S270" s="1471"/>
      <c r="T270" s="1471"/>
      <c r="U270" s="1471"/>
      <c r="V270" s="1477"/>
      <c r="W270" s="1477"/>
      <c r="X270" s="1477"/>
      <c r="Y270" s="1477"/>
      <c r="Z270" s="1479"/>
      <c r="AA270" s="1477"/>
      <c r="AB270" s="1059">
        <v>290</v>
      </c>
      <c r="AC270" s="1486"/>
      <c r="AD270" s="1486"/>
      <c r="AE270" s="1487"/>
      <c r="AF270" s="1486"/>
      <c r="AG270" s="1060">
        <v>165</v>
      </c>
      <c r="AH270" s="1060">
        <v>0</v>
      </c>
      <c r="AI270" s="1060">
        <v>1896</v>
      </c>
      <c r="AJ270" s="1060" t="s">
        <v>57</v>
      </c>
      <c r="AK270" s="1060" t="s">
        <v>57</v>
      </c>
      <c r="AL270" s="1060" t="s">
        <v>57</v>
      </c>
      <c r="AM270" s="1060" t="s">
        <v>8778</v>
      </c>
      <c r="AN270" s="1060" t="s">
        <v>665</v>
      </c>
      <c r="AO270" s="1060">
        <v>680</v>
      </c>
      <c r="AP270" s="1060">
        <v>77</v>
      </c>
      <c r="AQ270" s="1060" t="s">
        <v>6293</v>
      </c>
      <c r="AR270" s="1060" t="s">
        <v>665</v>
      </c>
      <c r="AS270" s="1060" t="s">
        <v>1210</v>
      </c>
      <c r="AT270" s="1060" t="s">
        <v>666</v>
      </c>
      <c r="AU270" s="1060" t="s">
        <v>8772</v>
      </c>
      <c r="AV270" s="1060" t="s">
        <v>621</v>
      </c>
      <c r="AW270" s="1060">
        <v>255</v>
      </c>
      <c r="AX270" s="1060">
        <v>30</v>
      </c>
      <c r="AY270" s="1060" t="s">
        <v>8773</v>
      </c>
      <c r="AZ270" s="1060" t="s">
        <v>621</v>
      </c>
      <c r="BA270" s="1060">
        <v>240</v>
      </c>
      <c r="BB270" s="1060">
        <v>30</v>
      </c>
      <c r="BC270" s="1061" t="s">
        <v>122</v>
      </c>
      <c r="BD270" s="1060" t="s">
        <v>57</v>
      </c>
      <c r="BE270" s="1060" t="s">
        <v>57</v>
      </c>
      <c r="BF270" s="1060" t="s">
        <v>57</v>
      </c>
      <c r="BG270" s="1060" t="s">
        <v>57</v>
      </c>
      <c r="BH270" s="1060" t="s">
        <v>57</v>
      </c>
      <c r="BI270" s="1060" t="s">
        <v>57</v>
      </c>
      <c r="BJ270" s="1060" t="s">
        <v>164</v>
      </c>
      <c r="BK270" s="1060" t="s">
        <v>331</v>
      </c>
      <c r="BL270" s="1060"/>
      <c r="BM270" s="1060"/>
      <c r="BN270" s="1060">
        <v>16</v>
      </c>
      <c r="BO270" s="1471"/>
      <c r="BP270" s="1471"/>
      <c r="BQ270" s="1471"/>
      <c r="BR270" s="1471"/>
      <c r="BS270" s="1471"/>
      <c r="BT270" s="1471"/>
      <c r="BU270" s="1471"/>
      <c r="BV270" s="1471"/>
      <c r="BW270" s="1471"/>
      <c r="BX270" s="1471"/>
      <c r="BY270" s="1059"/>
      <c r="BZ270" s="1471"/>
      <c r="CA270" s="26" t="str">
        <f t="shared" si="44"/>
        <v>16&amp;</v>
      </c>
      <c r="CB270" s="29" t="str">
        <f t="shared" si="45"/>
        <v/>
      </c>
      <c r="CC270" s="29" t="s">
        <v>11034</v>
      </c>
      <c r="CE270" s="24" t="str">
        <f>IFERROR(VLOOKUP(CA270,시험요청!EV:EZ,5,FALSE),"")</f>
        <v/>
      </c>
    </row>
    <row r="271" spans="1:83" ht="30" customHeight="1">
      <c r="A271" s="29">
        <v>16</v>
      </c>
      <c r="B271" s="1471"/>
      <c r="C271" s="1471"/>
      <c r="D271" s="1471"/>
      <c r="E271" s="1471"/>
      <c r="F271" s="1471"/>
      <c r="G271" s="1471"/>
      <c r="H271" s="1471"/>
      <c r="I271" s="1471"/>
      <c r="J271" s="1471"/>
      <c r="K271" s="1471"/>
      <c r="L271" s="1471"/>
      <c r="M271" s="1471"/>
      <c r="N271" s="1471"/>
      <c r="O271" s="1471"/>
      <c r="P271" s="1471"/>
      <c r="Q271" s="1060">
        <v>13</v>
      </c>
      <c r="R271" s="1060">
        <v>8</v>
      </c>
      <c r="S271" s="1471"/>
      <c r="T271" s="1471"/>
      <c r="U271" s="1471"/>
      <c r="V271" s="1062" t="s">
        <v>8783</v>
      </c>
      <c r="W271" s="1059" t="s">
        <v>50</v>
      </c>
      <c r="X271" s="1059" t="s">
        <v>57</v>
      </c>
      <c r="Y271" s="1059" t="s">
        <v>63</v>
      </c>
      <c r="Z271" s="1060" t="s">
        <v>8784</v>
      </c>
      <c r="AA271" s="1060" t="s">
        <v>657</v>
      </c>
      <c r="AB271" s="1059">
        <v>290</v>
      </c>
      <c r="AC271" s="1486"/>
      <c r="AD271" s="1486"/>
      <c r="AE271" s="1487"/>
      <c r="AF271" s="1486"/>
      <c r="AG271" s="1060">
        <v>165</v>
      </c>
      <c r="AH271" s="1060">
        <v>0</v>
      </c>
      <c r="AI271" s="1060">
        <v>1896</v>
      </c>
      <c r="AJ271" s="1060" t="s">
        <v>57</v>
      </c>
      <c r="AK271" s="1060" t="s">
        <v>57</v>
      </c>
      <c r="AL271" s="1060" t="s">
        <v>57</v>
      </c>
      <c r="AM271" s="1060" t="s">
        <v>8778</v>
      </c>
      <c r="AN271" s="1060" t="s">
        <v>665</v>
      </c>
      <c r="AO271" s="1060">
        <v>680</v>
      </c>
      <c r="AP271" s="1060">
        <v>77</v>
      </c>
      <c r="AQ271" s="1060" t="s">
        <v>6293</v>
      </c>
      <c r="AR271" s="1060" t="s">
        <v>665</v>
      </c>
      <c r="AS271" s="1060" t="s">
        <v>1210</v>
      </c>
      <c r="AT271" s="1060" t="s">
        <v>666</v>
      </c>
      <c r="AU271" s="1060" t="s">
        <v>8772</v>
      </c>
      <c r="AV271" s="1060" t="s">
        <v>621</v>
      </c>
      <c r="AW271" s="1060">
        <v>255</v>
      </c>
      <c r="AX271" s="1060">
        <v>30</v>
      </c>
      <c r="AY271" s="1060" t="s">
        <v>8773</v>
      </c>
      <c r="AZ271" s="1060" t="s">
        <v>621</v>
      </c>
      <c r="BA271" s="1060">
        <v>240</v>
      </c>
      <c r="BB271" s="1060">
        <v>30</v>
      </c>
      <c r="BC271" s="1061" t="s">
        <v>122</v>
      </c>
      <c r="BD271" s="1060" t="s">
        <v>57</v>
      </c>
      <c r="BE271" s="1060" t="s">
        <v>57</v>
      </c>
      <c r="BF271" s="1060" t="s">
        <v>57</v>
      </c>
      <c r="BG271" s="1060" t="s">
        <v>57</v>
      </c>
      <c r="BH271" s="1060" t="s">
        <v>57</v>
      </c>
      <c r="BI271" s="1060" t="s">
        <v>57</v>
      </c>
      <c r="BJ271" s="1060" t="s">
        <v>164</v>
      </c>
      <c r="BK271" s="1060" t="s">
        <v>331</v>
      </c>
      <c r="BL271" s="1060"/>
      <c r="BM271" s="1060"/>
      <c r="BN271" s="1060">
        <v>16</v>
      </c>
      <c r="BO271" s="1471"/>
      <c r="BP271" s="1471"/>
      <c r="BQ271" s="1471"/>
      <c r="BR271" s="1471"/>
      <c r="BS271" s="1471"/>
      <c r="BT271" s="1471"/>
      <c r="BU271" s="1471"/>
      <c r="BV271" s="1471"/>
      <c r="BW271" s="1471"/>
      <c r="BX271" s="1471"/>
      <c r="BY271" s="1059"/>
      <c r="BZ271" s="1471"/>
      <c r="CA271" s="26" t="str">
        <f t="shared" si="44"/>
        <v>16&amp;</v>
      </c>
      <c r="CB271" s="29" t="str">
        <f t="shared" si="45"/>
        <v/>
      </c>
      <c r="CC271" s="29" t="s">
        <v>11034</v>
      </c>
      <c r="CE271" s="24" t="str">
        <f>IFERROR(VLOOKUP(CA271,시험요청!EV:EZ,5,FALSE),"")</f>
        <v/>
      </c>
    </row>
    <row r="272" spans="1:83" ht="30" customHeight="1">
      <c r="A272" s="29">
        <v>16</v>
      </c>
      <c r="B272" s="1472"/>
      <c r="C272" s="1472"/>
      <c r="D272" s="1472"/>
      <c r="E272" s="1472"/>
      <c r="F272" s="1472"/>
      <c r="G272" s="1472"/>
      <c r="H272" s="1472"/>
      <c r="I272" s="1472"/>
      <c r="J272" s="1472"/>
      <c r="K272" s="1472"/>
      <c r="L272" s="1472"/>
      <c r="M272" s="1472"/>
      <c r="N272" s="1472"/>
      <c r="O272" s="1472"/>
      <c r="P272" s="1472"/>
      <c r="Q272" s="1060">
        <v>14</v>
      </c>
      <c r="R272" s="1060">
        <v>8</v>
      </c>
      <c r="S272" s="1472"/>
      <c r="T272" s="1472"/>
      <c r="U272" s="1472"/>
      <c r="V272" s="1062" t="s">
        <v>8785</v>
      </c>
      <c r="W272" s="1059" t="s">
        <v>50</v>
      </c>
      <c r="X272" s="1059" t="s">
        <v>57</v>
      </c>
      <c r="Y272" s="1059" t="s">
        <v>63</v>
      </c>
      <c r="Z272" s="1060" t="s">
        <v>8786</v>
      </c>
      <c r="AA272" s="1060" t="s">
        <v>657</v>
      </c>
      <c r="AB272" s="1059">
        <v>290</v>
      </c>
      <c r="AC272" s="1477"/>
      <c r="AD272" s="1477"/>
      <c r="AE272" s="1479"/>
      <c r="AF272" s="1477"/>
      <c r="AG272" s="1060">
        <v>165</v>
      </c>
      <c r="AH272" s="1060">
        <v>0</v>
      </c>
      <c r="AI272" s="1060">
        <v>1896</v>
      </c>
      <c r="AJ272" s="1060" t="s">
        <v>57</v>
      </c>
      <c r="AK272" s="1060" t="s">
        <v>57</v>
      </c>
      <c r="AL272" s="1060" t="s">
        <v>57</v>
      </c>
      <c r="AM272" s="1060" t="s">
        <v>8778</v>
      </c>
      <c r="AN272" s="1060" t="s">
        <v>665</v>
      </c>
      <c r="AO272" s="1060">
        <v>680</v>
      </c>
      <c r="AP272" s="1060">
        <v>77</v>
      </c>
      <c r="AQ272" s="1060" t="s">
        <v>6293</v>
      </c>
      <c r="AR272" s="1060" t="s">
        <v>665</v>
      </c>
      <c r="AS272" s="1060" t="s">
        <v>1210</v>
      </c>
      <c r="AT272" s="1060" t="s">
        <v>666</v>
      </c>
      <c r="AU272" s="1060" t="s">
        <v>8772</v>
      </c>
      <c r="AV272" s="1060" t="s">
        <v>621</v>
      </c>
      <c r="AW272" s="1060">
        <v>255</v>
      </c>
      <c r="AX272" s="1060">
        <v>30</v>
      </c>
      <c r="AY272" s="1060" t="s">
        <v>8773</v>
      </c>
      <c r="AZ272" s="1060" t="s">
        <v>621</v>
      </c>
      <c r="BA272" s="1060">
        <v>240</v>
      </c>
      <c r="BB272" s="1060">
        <v>30</v>
      </c>
      <c r="BC272" s="1061" t="s">
        <v>122</v>
      </c>
      <c r="BD272" s="1060" t="s">
        <v>57</v>
      </c>
      <c r="BE272" s="1060" t="s">
        <v>57</v>
      </c>
      <c r="BF272" s="1060" t="s">
        <v>57</v>
      </c>
      <c r="BG272" s="1060" t="s">
        <v>57</v>
      </c>
      <c r="BH272" s="1060" t="s">
        <v>57</v>
      </c>
      <c r="BI272" s="1060" t="s">
        <v>57</v>
      </c>
      <c r="BJ272" s="1060" t="s">
        <v>164</v>
      </c>
      <c r="BK272" s="1060" t="s">
        <v>331</v>
      </c>
      <c r="BL272" s="1060"/>
      <c r="BM272" s="1060"/>
      <c r="BN272" s="1060">
        <v>16</v>
      </c>
      <c r="BO272" s="1472"/>
      <c r="BP272" s="1472"/>
      <c r="BQ272" s="1472"/>
      <c r="BR272" s="1472"/>
      <c r="BS272" s="1472"/>
      <c r="BT272" s="1472"/>
      <c r="BU272" s="1472"/>
      <c r="BV272" s="1472"/>
      <c r="BW272" s="1472"/>
      <c r="BX272" s="1472"/>
      <c r="BY272" s="1059"/>
      <c r="BZ272" s="1472"/>
      <c r="CA272" s="26" t="str">
        <f t="shared" si="44"/>
        <v>16&amp;</v>
      </c>
      <c r="CB272" s="29" t="str">
        <f t="shared" si="45"/>
        <v/>
      </c>
      <c r="CC272" s="29" t="s">
        <v>11034</v>
      </c>
      <c r="CE272" s="24" t="str">
        <f>IFERROR(VLOOKUP(CA272,시험요청!EV:EZ,5,FALSE),"")</f>
        <v/>
      </c>
    </row>
    <row r="273" spans="1:83" ht="30" customHeight="1">
      <c r="A273" s="29">
        <v>16</v>
      </c>
      <c r="B273" s="1059">
        <v>16</v>
      </c>
      <c r="C273" s="1059" t="s">
        <v>43</v>
      </c>
      <c r="D273" s="1059" t="s">
        <v>6284</v>
      </c>
      <c r="E273" s="1059" t="s">
        <v>52</v>
      </c>
      <c r="F273" s="1062" t="s">
        <v>31</v>
      </c>
      <c r="G273" s="1059">
        <v>2026033792</v>
      </c>
      <c r="H273" s="1061" t="s">
        <v>680</v>
      </c>
      <c r="I273" s="1060">
        <v>1038869</v>
      </c>
      <c r="J273" s="1060" t="s">
        <v>8787</v>
      </c>
      <c r="K273" s="1060" t="s">
        <v>8769</v>
      </c>
      <c r="L273" s="1060">
        <v>4</v>
      </c>
      <c r="M273" s="1060" t="s">
        <v>32</v>
      </c>
      <c r="N273" s="1060" t="s">
        <v>33</v>
      </c>
      <c r="O273" s="1063" t="s">
        <v>5554</v>
      </c>
      <c r="P273" s="1060" t="s">
        <v>48</v>
      </c>
      <c r="Q273" s="1060">
        <v>1</v>
      </c>
      <c r="R273" s="1060">
        <v>12</v>
      </c>
      <c r="S273" s="922" t="s">
        <v>8718</v>
      </c>
      <c r="T273" s="1064" t="s">
        <v>1716</v>
      </c>
      <c r="U273" s="1059" t="s">
        <v>1548</v>
      </c>
      <c r="V273" s="1059" t="s">
        <v>7377</v>
      </c>
      <c r="W273" s="1059" t="s">
        <v>50</v>
      </c>
      <c r="X273" s="1059" t="s">
        <v>57</v>
      </c>
      <c r="Y273" s="1059" t="s">
        <v>63</v>
      </c>
      <c r="Z273" s="1060" t="s">
        <v>8794</v>
      </c>
      <c r="AA273" s="1060" t="s">
        <v>657</v>
      </c>
      <c r="AB273" s="1059">
        <v>336</v>
      </c>
      <c r="AC273" s="1067" t="s">
        <v>924</v>
      </c>
      <c r="AD273" s="1067" t="s">
        <v>57</v>
      </c>
      <c r="AE273" s="1068" t="s">
        <v>8770</v>
      </c>
      <c r="AF273" s="1075" t="s">
        <v>9583</v>
      </c>
      <c r="AG273" s="1060">
        <v>165</v>
      </c>
      <c r="AH273" s="1060">
        <v>0</v>
      </c>
      <c r="AI273" s="1060">
        <v>1886</v>
      </c>
      <c r="AJ273" s="1060" t="s">
        <v>57</v>
      </c>
      <c r="AK273" s="1060" t="s">
        <v>57</v>
      </c>
      <c r="AL273" s="1060" t="s">
        <v>57</v>
      </c>
      <c r="AM273" s="1060" t="s">
        <v>8788</v>
      </c>
      <c r="AN273" s="1060" t="s">
        <v>665</v>
      </c>
      <c r="AO273" s="1060">
        <v>710</v>
      </c>
      <c r="AP273" s="1060">
        <v>77</v>
      </c>
      <c r="AQ273" s="1060" t="s">
        <v>6306</v>
      </c>
      <c r="AR273" s="1060" t="s">
        <v>665</v>
      </c>
      <c r="AS273" s="1060" t="s">
        <v>1035</v>
      </c>
      <c r="AT273" s="1060" t="s">
        <v>666</v>
      </c>
      <c r="AU273" s="1060" t="s">
        <v>8789</v>
      </c>
      <c r="AV273" s="1060" t="s">
        <v>621</v>
      </c>
      <c r="AW273" s="1060">
        <v>300</v>
      </c>
      <c r="AX273" s="1060">
        <v>30</v>
      </c>
      <c r="AY273" s="1060" t="s">
        <v>8790</v>
      </c>
      <c r="AZ273" s="1060" t="s">
        <v>621</v>
      </c>
      <c r="BA273" s="1060">
        <v>285</v>
      </c>
      <c r="BB273" s="1060">
        <v>30</v>
      </c>
      <c r="BC273" s="1061" t="s">
        <v>122</v>
      </c>
      <c r="BD273" s="1060" t="s">
        <v>57</v>
      </c>
      <c r="BE273" s="1060" t="s">
        <v>57</v>
      </c>
      <c r="BF273" s="1060" t="s">
        <v>57</v>
      </c>
      <c r="BG273" s="1060" t="s">
        <v>57</v>
      </c>
      <c r="BH273" s="1060" t="s">
        <v>57</v>
      </c>
      <c r="BI273" s="1060" t="s">
        <v>57</v>
      </c>
      <c r="BJ273" s="1060" t="s">
        <v>164</v>
      </c>
      <c r="BK273" s="1060" t="s">
        <v>331</v>
      </c>
      <c r="BL273" s="1060"/>
      <c r="BM273" s="1060"/>
      <c r="BN273" s="1060">
        <v>16</v>
      </c>
      <c r="BO273" s="1027" t="s">
        <v>8791</v>
      </c>
      <c r="BP273" s="1060" t="s">
        <v>3236</v>
      </c>
      <c r="BQ273" s="1059" t="s">
        <v>8792</v>
      </c>
      <c r="BR273" s="1059" t="s">
        <v>1721</v>
      </c>
      <c r="BS273" s="1059"/>
      <c r="BT273" s="1060" t="s">
        <v>8793</v>
      </c>
      <c r="BU273" s="1060" t="s">
        <v>3234</v>
      </c>
      <c r="BV273" s="1060" t="s">
        <v>4943</v>
      </c>
      <c r="BW273" s="1060">
        <v>1289</v>
      </c>
      <c r="BX273" s="1061" t="s">
        <v>2603</v>
      </c>
      <c r="BY273" s="1059" t="s">
        <v>4125</v>
      </c>
      <c r="BZ273" s="1061" t="s">
        <v>83</v>
      </c>
      <c r="CA273" s="26" t="str">
        <f t="shared" si="44"/>
        <v>16&amp;2026033792</v>
      </c>
      <c r="CB273" s="29" t="str">
        <f t="shared" si="45"/>
        <v>16</v>
      </c>
      <c r="CC273" s="29" t="s">
        <v>11034</v>
      </c>
      <c r="CE273" s="24">
        <f>IFERROR(VLOOKUP(CA273,시험요청!EV:EZ,5,FALSE),"")</f>
        <v>0</v>
      </c>
    </row>
    <row r="274" spans="1:83" ht="30" customHeight="1">
      <c r="A274" s="29">
        <v>16</v>
      </c>
      <c r="B274" s="1476">
        <v>16</v>
      </c>
      <c r="C274" s="1476" t="s">
        <v>43</v>
      </c>
      <c r="D274" s="1476" t="s">
        <v>6284</v>
      </c>
      <c r="E274" s="1480" t="s">
        <v>52</v>
      </c>
      <c r="F274" s="1481" t="s">
        <v>31</v>
      </c>
      <c r="G274" s="1476">
        <v>2026033788</v>
      </c>
      <c r="H274" s="1474" t="s">
        <v>680</v>
      </c>
      <c r="I274" s="1470">
        <v>1038850</v>
      </c>
      <c r="J274" s="1470" t="s">
        <v>6303</v>
      </c>
      <c r="K274" s="1470" t="s">
        <v>1736</v>
      </c>
      <c r="L274" s="1470">
        <v>4</v>
      </c>
      <c r="M274" s="1470" t="s">
        <v>32</v>
      </c>
      <c r="N274" s="1470" t="s">
        <v>33</v>
      </c>
      <c r="O274" s="1473" t="s">
        <v>5554</v>
      </c>
      <c r="P274" s="1470" t="s">
        <v>48</v>
      </c>
      <c r="Q274" s="1060">
        <v>8</v>
      </c>
      <c r="R274" s="1060">
        <v>5</v>
      </c>
      <c r="S274" s="1653" t="s">
        <v>8718</v>
      </c>
      <c r="T274" s="1485" t="s">
        <v>1716</v>
      </c>
      <c r="U274" s="1476" t="s">
        <v>1548</v>
      </c>
      <c r="V274" s="1476" t="s">
        <v>6287</v>
      </c>
      <c r="W274" s="1476" t="s">
        <v>50</v>
      </c>
      <c r="X274" s="1476" t="s">
        <v>57</v>
      </c>
      <c r="Y274" s="1476" t="s">
        <v>63</v>
      </c>
      <c r="Z274" s="1470" t="s">
        <v>8795</v>
      </c>
      <c r="AA274" s="1470" t="s">
        <v>657</v>
      </c>
      <c r="AB274" s="1059">
        <v>336</v>
      </c>
      <c r="AC274" s="1508" t="s">
        <v>924</v>
      </c>
      <c r="AD274" s="1508" t="s">
        <v>57</v>
      </c>
      <c r="AE274" s="1501" t="s">
        <v>8770</v>
      </c>
      <c r="AF274" s="1502" t="s">
        <v>9583</v>
      </c>
      <c r="AG274" s="1060">
        <v>165</v>
      </c>
      <c r="AH274" s="1060">
        <v>0</v>
      </c>
      <c r="AI274" s="1060">
        <v>1896</v>
      </c>
      <c r="AJ274" s="1060" t="s">
        <v>57</v>
      </c>
      <c r="AK274" s="1060" t="s">
        <v>57</v>
      </c>
      <c r="AL274" s="1060" t="s">
        <v>57</v>
      </c>
      <c r="AM274" s="1060" t="s">
        <v>8796</v>
      </c>
      <c r="AN274" s="1060" t="s">
        <v>665</v>
      </c>
      <c r="AO274" s="1060">
        <v>725</v>
      </c>
      <c r="AP274" s="1060">
        <v>77</v>
      </c>
      <c r="AQ274" s="1060" t="s">
        <v>6306</v>
      </c>
      <c r="AR274" s="1060" t="s">
        <v>665</v>
      </c>
      <c r="AS274" s="1060" t="s">
        <v>1035</v>
      </c>
      <c r="AT274" s="1060" t="s">
        <v>666</v>
      </c>
      <c r="AU274" s="1060" t="s">
        <v>8789</v>
      </c>
      <c r="AV274" s="1060" t="s">
        <v>621</v>
      </c>
      <c r="AW274" s="1060">
        <v>300</v>
      </c>
      <c r="AX274" s="1060">
        <v>30</v>
      </c>
      <c r="AY274" s="1060" t="s">
        <v>8790</v>
      </c>
      <c r="AZ274" s="1060" t="s">
        <v>621</v>
      </c>
      <c r="BA274" s="1060">
        <v>285</v>
      </c>
      <c r="BB274" s="1060">
        <v>30</v>
      </c>
      <c r="BC274" s="1061" t="s">
        <v>122</v>
      </c>
      <c r="BD274" s="1060" t="s">
        <v>57</v>
      </c>
      <c r="BE274" s="1060" t="s">
        <v>57</v>
      </c>
      <c r="BF274" s="1060" t="s">
        <v>57</v>
      </c>
      <c r="BG274" s="1060" t="s">
        <v>57</v>
      </c>
      <c r="BH274" s="1060" t="s">
        <v>57</v>
      </c>
      <c r="BI274" s="1060" t="s">
        <v>57</v>
      </c>
      <c r="BJ274" s="1060" t="s">
        <v>164</v>
      </c>
      <c r="BK274" s="1060" t="s">
        <v>331</v>
      </c>
      <c r="BL274" s="1060"/>
      <c r="BM274" s="1060"/>
      <c r="BN274" s="1060">
        <v>16</v>
      </c>
      <c r="BO274" s="1500" t="s">
        <v>6309</v>
      </c>
      <c r="BP274" s="1470" t="s">
        <v>3236</v>
      </c>
      <c r="BQ274" s="1476" t="s">
        <v>8792</v>
      </c>
      <c r="BR274" s="1476" t="s">
        <v>1721</v>
      </c>
      <c r="BS274" s="1476"/>
      <c r="BT274" s="1470" t="s">
        <v>6311</v>
      </c>
      <c r="BU274" s="1470" t="s">
        <v>3234</v>
      </c>
      <c r="BV274" s="1470" t="s">
        <v>1628</v>
      </c>
      <c r="BW274" s="1470">
        <v>1289</v>
      </c>
      <c r="BX274" s="1474" t="s">
        <v>2603</v>
      </c>
      <c r="BY274" s="1059"/>
      <c r="BZ274" s="1474" t="s">
        <v>98</v>
      </c>
      <c r="CA274" s="26" t="str">
        <f t="shared" si="44"/>
        <v>16&amp;2026033788</v>
      </c>
      <c r="CB274" s="29" t="str">
        <f t="shared" si="45"/>
        <v>16</v>
      </c>
      <c r="CC274" s="29" t="s">
        <v>11034</v>
      </c>
      <c r="CE274" s="24">
        <f>IFERROR(VLOOKUP(CA274,시험요청!EV:EZ,5,FALSE),"")</f>
        <v>0</v>
      </c>
    </row>
    <row r="275" spans="1:83" ht="30" customHeight="1">
      <c r="A275" s="29">
        <v>16</v>
      </c>
      <c r="B275" s="1471"/>
      <c r="C275" s="1471"/>
      <c r="D275" s="1471"/>
      <c r="E275" s="1471"/>
      <c r="F275" s="1471"/>
      <c r="G275" s="1471"/>
      <c r="H275" s="1471"/>
      <c r="I275" s="1471"/>
      <c r="J275" s="1471"/>
      <c r="K275" s="1471"/>
      <c r="L275" s="1471"/>
      <c r="M275" s="1471"/>
      <c r="N275" s="1471"/>
      <c r="O275" s="1471"/>
      <c r="P275" s="1471"/>
      <c r="Q275" s="1060">
        <v>9</v>
      </c>
      <c r="R275" s="1060">
        <v>5</v>
      </c>
      <c r="S275" s="1654"/>
      <c r="T275" s="1471"/>
      <c r="U275" s="1471"/>
      <c r="V275" s="1477"/>
      <c r="W275" s="1477"/>
      <c r="X275" s="1477"/>
      <c r="Y275" s="1477"/>
      <c r="Z275" s="1479"/>
      <c r="AA275" s="1477"/>
      <c r="AB275" s="1059">
        <v>336</v>
      </c>
      <c r="AC275" s="1486"/>
      <c r="AD275" s="1486"/>
      <c r="AE275" s="1487"/>
      <c r="AF275" s="1486"/>
      <c r="AG275" s="1060">
        <v>165</v>
      </c>
      <c r="AH275" s="1060">
        <v>0</v>
      </c>
      <c r="AI275" s="1060">
        <v>1896</v>
      </c>
      <c r="AJ275" s="1060" t="s">
        <v>57</v>
      </c>
      <c r="AK275" s="1060" t="s">
        <v>57</v>
      </c>
      <c r="AL275" s="1060" t="s">
        <v>57</v>
      </c>
      <c r="AM275" s="1060" t="s">
        <v>8797</v>
      </c>
      <c r="AN275" s="1060" t="s">
        <v>665</v>
      </c>
      <c r="AO275" s="1060">
        <v>725</v>
      </c>
      <c r="AP275" s="1060">
        <v>72</v>
      </c>
      <c r="AQ275" s="1060" t="s">
        <v>8798</v>
      </c>
      <c r="AR275" s="1060" t="s">
        <v>665</v>
      </c>
      <c r="AS275" s="1060" t="s">
        <v>1035</v>
      </c>
      <c r="AT275" s="1060" t="s">
        <v>2984</v>
      </c>
      <c r="AU275" s="1060" t="s">
        <v>8789</v>
      </c>
      <c r="AV275" s="1060" t="s">
        <v>621</v>
      </c>
      <c r="AW275" s="1060">
        <v>300</v>
      </c>
      <c r="AX275" s="1060">
        <v>30</v>
      </c>
      <c r="AY275" s="1060" t="s">
        <v>8790</v>
      </c>
      <c r="AZ275" s="1060" t="s">
        <v>621</v>
      </c>
      <c r="BA275" s="1060">
        <v>285</v>
      </c>
      <c r="BB275" s="1060">
        <v>30</v>
      </c>
      <c r="BC275" s="1061" t="s">
        <v>122</v>
      </c>
      <c r="BD275" s="1060" t="s">
        <v>57</v>
      </c>
      <c r="BE275" s="1060" t="s">
        <v>57</v>
      </c>
      <c r="BF275" s="1060" t="s">
        <v>57</v>
      </c>
      <c r="BG275" s="1060" t="s">
        <v>57</v>
      </c>
      <c r="BH275" s="1060" t="s">
        <v>57</v>
      </c>
      <c r="BI275" s="1060" t="s">
        <v>57</v>
      </c>
      <c r="BJ275" s="1060" t="s">
        <v>164</v>
      </c>
      <c r="BK275" s="1060" t="s">
        <v>331</v>
      </c>
      <c r="BL275" s="1060"/>
      <c r="BM275" s="1060"/>
      <c r="BN275" s="1060">
        <v>16</v>
      </c>
      <c r="BO275" s="1471"/>
      <c r="BP275" s="1471"/>
      <c r="BQ275" s="1471"/>
      <c r="BR275" s="1471"/>
      <c r="BS275" s="1471"/>
      <c r="BT275" s="1471"/>
      <c r="BU275" s="1471"/>
      <c r="BV275" s="1471"/>
      <c r="BW275" s="1471"/>
      <c r="BX275" s="1471"/>
      <c r="BY275" s="1059"/>
      <c r="BZ275" s="1471"/>
      <c r="CA275" s="26" t="str">
        <f t="shared" si="44"/>
        <v>16&amp;</v>
      </c>
      <c r="CB275" s="29" t="str">
        <f t="shared" si="45"/>
        <v/>
      </c>
      <c r="CC275" s="29" t="s">
        <v>11034</v>
      </c>
      <c r="CE275" s="24" t="str">
        <f>IFERROR(VLOOKUP(CA275,시험요청!EV:EZ,5,FALSE),"")</f>
        <v/>
      </c>
    </row>
    <row r="276" spans="1:83" ht="30" customHeight="1">
      <c r="A276" s="29">
        <v>16</v>
      </c>
      <c r="B276" s="1471"/>
      <c r="C276" s="1471"/>
      <c r="D276" s="1471"/>
      <c r="E276" s="1471"/>
      <c r="F276" s="1471"/>
      <c r="G276" s="1471"/>
      <c r="H276" s="1471"/>
      <c r="I276" s="1471"/>
      <c r="J276" s="1471"/>
      <c r="K276" s="1471"/>
      <c r="L276" s="1471"/>
      <c r="M276" s="1471"/>
      <c r="N276" s="1471"/>
      <c r="O276" s="1471"/>
      <c r="P276" s="1471"/>
      <c r="Q276" s="1060">
        <v>10</v>
      </c>
      <c r="R276" s="1060">
        <v>8</v>
      </c>
      <c r="S276" s="1654"/>
      <c r="T276" s="1471"/>
      <c r="U276" s="1471"/>
      <c r="V276" s="1481" t="s">
        <v>8781</v>
      </c>
      <c r="W276" s="1476" t="s">
        <v>50</v>
      </c>
      <c r="X276" s="1476" t="s">
        <v>57</v>
      </c>
      <c r="Y276" s="1476" t="s">
        <v>63</v>
      </c>
      <c r="Z276" s="1470" t="s">
        <v>8799</v>
      </c>
      <c r="AA276" s="1470" t="s">
        <v>657</v>
      </c>
      <c r="AB276" s="1059">
        <v>336</v>
      </c>
      <c r="AC276" s="1486"/>
      <c r="AD276" s="1486"/>
      <c r="AE276" s="1487"/>
      <c r="AF276" s="1486"/>
      <c r="AG276" s="1060">
        <v>165</v>
      </c>
      <c r="AH276" s="1060">
        <v>0</v>
      </c>
      <c r="AI276" s="1060">
        <v>1896</v>
      </c>
      <c r="AJ276" s="1060" t="s">
        <v>57</v>
      </c>
      <c r="AK276" s="1060" t="s">
        <v>57</v>
      </c>
      <c r="AL276" s="1060" t="s">
        <v>57</v>
      </c>
      <c r="AM276" s="1060" t="s">
        <v>8797</v>
      </c>
      <c r="AN276" s="1060" t="s">
        <v>665</v>
      </c>
      <c r="AO276" s="1060">
        <v>725</v>
      </c>
      <c r="AP276" s="1060">
        <v>72</v>
      </c>
      <c r="AQ276" s="1060" t="s">
        <v>8798</v>
      </c>
      <c r="AR276" s="1060" t="s">
        <v>665</v>
      </c>
      <c r="AS276" s="1060" t="s">
        <v>1035</v>
      </c>
      <c r="AT276" s="1060" t="s">
        <v>2984</v>
      </c>
      <c r="AU276" s="1060" t="s">
        <v>8789</v>
      </c>
      <c r="AV276" s="1060" t="s">
        <v>621</v>
      </c>
      <c r="AW276" s="1060">
        <v>300</v>
      </c>
      <c r="AX276" s="1060">
        <v>30</v>
      </c>
      <c r="AY276" s="1060" t="s">
        <v>8790</v>
      </c>
      <c r="AZ276" s="1060" t="s">
        <v>621</v>
      </c>
      <c r="BA276" s="1060">
        <v>285</v>
      </c>
      <c r="BB276" s="1060">
        <v>30</v>
      </c>
      <c r="BC276" s="1061" t="s">
        <v>122</v>
      </c>
      <c r="BD276" s="1060" t="s">
        <v>57</v>
      </c>
      <c r="BE276" s="1060" t="s">
        <v>57</v>
      </c>
      <c r="BF276" s="1060" t="s">
        <v>57</v>
      </c>
      <c r="BG276" s="1060" t="s">
        <v>57</v>
      </c>
      <c r="BH276" s="1060" t="s">
        <v>57</v>
      </c>
      <c r="BI276" s="1060" t="s">
        <v>57</v>
      </c>
      <c r="BJ276" s="1060" t="s">
        <v>164</v>
      </c>
      <c r="BK276" s="1060" t="s">
        <v>331</v>
      </c>
      <c r="BL276" s="1060"/>
      <c r="BM276" s="1060"/>
      <c r="BN276" s="1060">
        <v>16</v>
      </c>
      <c r="BO276" s="1471"/>
      <c r="BP276" s="1471"/>
      <c r="BQ276" s="1471"/>
      <c r="BR276" s="1471"/>
      <c r="BS276" s="1471"/>
      <c r="BT276" s="1471"/>
      <c r="BU276" s="1471"/>
      <c r="BV276" s="1471"/>
      <c r="BW276" s="1471"/>
      <c r="BX276" s="1471"/>
      <c r="BY276" s="1059"/>
      <c r="BZ276" s="1471"/>
      <c r="CA276" s="26" t="str">
        <f t="shared" si="44"/>
        <v>16&amp;</v>
      </c>
      <c r="CB276" s="29" t="str">
        <f t="shared" si="45"/>
        <v/>
      </c>
      <c r="CC276" s="29" t="s">
        <v>11034</v>
      </c>
      <c r="CE276" s="24" t="str">
        <f>IFERROR(VLOOKUP(CA276,시험요청!EV:EZ,5,FALSE),"")</f>
        <v/>
      </c>
    </row>
    <row r="277" spans="1:83" ht="30" customHeight="1">
      <c r="A277" s="29">
        <v>16</v>
      </c>
      <c r="B277" s="1471"/>
      <c r="C277" s="1471"/>
      <c r="D277" s="1471"/>
      <c r="E277" s="1471"/>
      <c r="F277" s="1471"/>
      <c r="G277" s="1471"/>
      <c r="H277" s="1471"/>
      <c r="I277" s="1471"/>
      <c r="J277" s="1471"/>
      <c r="K277" s="1471"/>
      <c r="L277" s="1471"/>
      <c r="M277" s="1471"/>
      <c r="N277" s="1471"/>
      <c r="O277" s="1471"/>
      <c r="P277" s="1471"/>
      <c r="Q277" s="1060">
        <v>11</v>
      </c>
      <c r="R277" s="1060">
        <v>10</v>
      </c>
      <c r="S277" s="1654"/>
      <c r="T277" s="1471"/>
      <c r="U277" s="1471"/>
      <c r="V277" s="1477"/>
      <c r="W277" s="1477"/>
      <c r="X277" s="1477"/>
      <c r="Y277" s="1477"/>
      <c r="Z277" s="1479"/>
      <c r="AA277" s="1477"/>
      <c r="AB277" s="1059">
        <v>336</v>
      </c>
      <c r="AC277" s="1486"/>
      <c r="AD277" s="1486"/>
      <c r="AE277" s="1487"/>
      <c r="AF277" s="1486"/>
      <c r="AG277" s="1060">
        <v>165</v>
      </c>
      <c r="AH277" s="1060">
        <v>0</v>
      </c>
      <c r="AI277" s="1060">
        <v>1896</v>
      </c>
      <c r="AJ277" s="1060" t="s">
        <v>57</v>
      </c>
      <c r="AK277" s="1060" t="s">
        <v>57</v>
      </c>
      <c r="AL277" s="1060" t="s">
        <v>57</v>
      </c>
      <c r="AM277" s="1060" t="s">
        <v>8796</v>
      </c>
      <c r="AN277" s="1060" t="s">
        <v>665</v>
      </c>
      <c r="AO277" s="1060">
        <v>725</v>
      </c>
      <c r="AP277" s="1060">
        <v>77</v>
      </c>
      <c r="AQ277" s="1060" t="s">
        <v>6306</v>
      </c>
      <c r="AR277" s="1060" t="s">
        <v>665</v>
      </c>
      <c r="AS277" s="1060" t="s">
        <v>1035</v>
      </c>
      <c r="AT277" s="1060" t="s">
        <v>666</v>
      </c>
      <c r="AU277" s="1060" t="s">
        <v>8789</v>
      </c>
      <c r="AV277" s="1060" t="s">
        <v>621</v>
      </c>
      <c r="AW277" s="1060">
        <v>300</v>
      </c>
      <c r="AX277" s="1060">
        <v>30</v>
      </c>
      <c r="AY277" s="1060" t="s">
        <v>8790</v>
      </c>
      <c r="AZ277" s="1060" t="s">
        <v>621</v>
      </c>
      <c r="BA277" s="1060">
        <v>285</v>
      </c>
      <c r="BB277" s="1060">
        <v>30</v>
      </c>
      <c r="BC277" s="1061" t="s">
        <v>122</v>
      </c>
      <c r="BD277" s="1060" t="s">
        <v>57</v>
      </c>
      <c r="BE277" s="1060" t="s">
        <v>57</v>
      </c>
      <c r="BF277" s="1060" t="s">
        <v>57</v>
      </c>
      <c r="BG277" s="1060" t="s">
        <v>57</v>
      </c>
      <c r="BH277" s="1060" t="s">
        <v>57</v>
      </c>
      <c r="BI277" s="1060" t="s">
        <v>57</v>
      </c>
      <c r="BJ277" s="1060" t="s">
        <v>164</v>
      </c>
      <c r="BK277" s="1060" t="s">
        <v>331</v>
      </c>
      <c r="BL277" s="1060"/>
      <c r="BM277" s="1060"/>
      <c r="BN277" s="1060">
        <v>16</v>
      </c>
      <c r="BO277" s="1471"/>
      <c r="BP277" s="1471"/>
      <c r="BQ277" s="1471"/>
      <c r="BR277" s="1471"/>
      <c r="BS277" s="1471"/>
      <c r="BT277" s="1471"/>
      <c r="BU277" s="1471"/>
      <c r="BV277" s="1471"/>
      <c r="BW277" s="1471"/>
      <c r="BX277" s="1471"/>
      <c r="BY277" s="1059"/>
      <c r="BZ277" s="1471"/>
      <c r="CA277" s="26" t="str">
        <f t="shared" si="44"/>
        <v>16&amp;</v>
      </c>
      <c r="CB277" s="29" t="str">
        <f t="shared" si="45"/>
        <v/>
      </c>
      <c r="CC277" s="29" t="s">
        <v>11034</v>
      </c>
      <c r="CE277" s="24" t="str">
        <f>IFERROR(VLOOKUP(CA277,시험요청!EV:EZ,5,FALSE),"")</f>
        <v/>
      </c>
    </row>
    <row r="278" spans="1:83" ht="30" customHeight="1">
      <c r="A278" s="29">
        <v>16</v>
      </c>
      <c r="B278" s="1471"/>
      <c r="C278" s="1471"/>
      <c r="D278" s="1471"/>
      <c r="E278" s="1471"/>
      <c r="F278" s="1471"/>
      <c r="G278" s="1471"/>
      <c r="H278" s="1471"/>
      <c r="I278" s="1471"/>
      <c r="J278" s="1471"/>
      <c r="K278" s="1471"/>
      <c r="L278" s="1471"/>
      <c r="M278" s="1471"/>
      <c r="N278" s="1471"/>
      <c r="O278" s="1471"/>
      <c r="P278" s="1471"/>
      <c r="Q278" s="1060">
        <v>13</v>
      </c>
      <c r="R278" s="1060">
        <v>8</v>
      </c>
      <c r="S278" s="1654"/>
      <c r="T278" s="1471"/>
      <c r="U278" s="1471"/>
      <c r="V278" s="1062" t="s">
        <v>8783</v>
      </c>
      <c r="W278" s="1059" t="s">
        <v>50</v>
      </c>
      <c r="X278" s="1059" t="s">
        <v>57</v>
      </c>
      <c r="Y278" s="1059" t="s">
        <v>63</v>
      </c>
      <c r="Z278" s="1060" t="s">
        <v>8800</v>
      </c>
      <c r="AA278" s="1060" t="s">
        <v>657</v>
      </c>
      <c r="AB278" s="1059">
        <v>336</v>
      </c>
      <c r="AC278" s="1486"/>
      <c r="AD278" s="1486"/>
      <c r="AE278" s="1487"/>
      <c r="AF278" s="1486"/>
      <c r="AG278" s="1060">
        <v>165</v>
      </c>
      <c r="AH278" s="1060">
        <v>0</v>
      </c>
      <c r="AI278" s="1060">
        <v>1896</v>
      </c>
      <c r="AJ278" s="1060" t="s">
        <v>57</v>
      </c>
      <c r="AK278" s="1060" t="s">
        <v>57</v>
      </c>
      <c r="AL278" s="1060" t="s">
        <v>57</v>
      </c>
      <c r="AM278" s="1060" t="s">
        <v>8796</v>
      </c>
      <c r="AN278" s="1060" t="s">
        <v>665</v>
      </c>
      <c r="AO278" s="1060">
        <v>725</v>
      </c>
      <c r="AP278" s="1060">
        <v>77</v>
      </c>
      <c r="AQ278" s="1060" t="s">
        <v>6306</v>
      </c>
      <c r="AR278" s="1060" t="s">
        <v>665</v>
      </c>
      <c r="AS278" s="1060" t="s">
        <v>1035</v>
      </c>
      <c r="AT278" s="1060" t="s">
        <v>666</v>
      </c>
      <c r="AU278" s="1060" t="s">
        <v>8789</v>
      </c>
      <c r="AV278" s="1060" t="s">
        <v>621</v>
      </c>
      <c r="AW278" s="1060">
        <v>300</v>
      </c>
      <c r="AX278" s="1060">
        <v>30</v>
      </c>
      <c r="AY278" s="1060" t="s">
        <v>8790</v>
      </c>
      <c r="AZ278" s="1060" t="s">
        <v>621</v>
      </c>
      <c r="BA278" s="1060">
        <v>285</v>
      </c>
      <c r="BB278" s="1060">
        <v>30</v>
      </c>
      <c r="BC278" s="1061" t="s">
        <v>122</v>
      </c>
      <c r="BD278" s="1060" t="s">
        <v>57</v>
      </c>
      <c r="BE278" s="1060" t="s">
        <v>57</v>
      </c>
      <c r="BF278" s="1060" t="s">
        <v>57</v>
      </c>
      <c r="BG278" s="1060" t="s">
        <v>57</v>
      </c>
      <c r="BH278" s="1060" t="s">
        <v>57</v>
      </c>
      <c r="BI278" s="1060" t="s">
        <v>57</v>
      </c>
      <c r="BJ278" s="1060" t="s">
        <v>164</v>
      </c>
      <c r="BK278" s="1060" t="s">
        <v>331</v>
      </c>
      <c r="BL278" s="1060"/>
      <c r="BM278" s="1060"/>
      <c r="BN278" s="1060">
        <v>16</v>
      </c>
      <c r="BO278" s="1471"/>
      <c r="BP278" s="1471"/>
      <c r="BQ278" s="1471"/>
      <c r="BR278" s="1471"/>
      <c r="BS278" s="1471"/>
      <c r="BT278" s="1471"/>
      <c r="BU278" s="1471"/>
      <c r="BV278" s="1471"/>
      <c r="BW278" s="1471"/>
      <c r="BX278" s="1471"/>
      <c r="BY278" s="1059"/>
      <c r="BZ278" s="1471"/>
      <c r="CA278" s="26" t="str">
        <f t="shared" si="44"/>
        <v>16&amp;</v>
      </c>
      <c r="CB278" s="29" t="str">
        <f t="shared" si="45"/>
        <v/>
      </c>
      <c r="CC278" s="29" t="s">
        <v>11034</v>
      </c>
      <c r="CE278" s="24" t="str">
        <f>IFERROR(VLOOKUP(CA278,시험요청!EV:EZ,5,FALSE),"")</f>
        <v/>
      </c>
    </row>
    <row r="279" spans="1:83" ht="30" customHeight="1">
      <c r="A279" s="29">
        <v>16</v>
      </c>
      <c r="B279" s="1472"/>
      <c r="C279" s="1472"/>
      <c r="D279" s="1472"/>
      <c r="E279" s="1472"/>
      <c r="F279" s="1472"/>
      <c r="G279" s="1472"/>
      <c r="H279" s="1472"/>
      <c r="I279" s="1472"/>
      <c r="J279" s="1472"/>
      <c r="K279" s="1472"/>
      <c r="L279" s="1472"/>
      <c r="M279" s="1472"/>
      <c r="N279" s="1472"/>
      <c r="O279" s="1472"/>
      <c r="P279" s="1472"/>
      <c r="Q279" s="1060">
        <v>14</v>
      </c>
      <c r="R279" s="1060">
        <v>8</v>
      </c>
      <c r="S279" s="1655"/>
      <c r="T279" s="1472"/>
      <c r="U279" s="1472"/>
      <c r="V279" s="1062" t="s">
        <v>8785</v>
      </c>
      <c r="W279" s="1059" t="s">
        <v>50</v>
      </c>
      <c r="X279" s="1059" t="s">
        <v>57</v>
      </c>
      <c r="Y279" s="1059" t="s">
        <v>63</v>
      </c>
      <c r="Z279" s="1060" t="s">
        <v>8801</v>
      </c>
      <c r="AA279" s="1060" t="s">
        <v>657</v>
      </c>
      <c r="AB279" s="1059">
        <v>336</v>
      </c>
      <c r="AC279" s="1477"/>
      <c r="AD279" s="1477"/>
      <c r="AE279" s="1479"/>
      <c r="AF279" s="1477"/>
      <c r="AG279" s="1060">
        <v>165</v>
      </c>
      <c r="AH279" s="1060">
        <v>0</v>
      </c>
      <c r="AI279" s="1060">
        <v>1896</v>
      </c>
      <c r="AJ279" s="1060" t="s">
        <v>57</v>
      </c>
      <c r="AK279" s="1060" t="s">
        <v>57</v>
      </c>
      <c r="AL279" s="1060" t="s">
        <v>57</v>
      </c>
      <c r="AM279" s="1060" t="s">
        <v>8796</v>
      </c>
      <c r="AN279" s="1060" t="s">
        <v>665</v>
      </c>
      <c r="AO279" s="1060">
        <v>725</v>
      </c>
      <c r="AP279" s="1060">
        <v>77</v>
      </c>
      <c r="AQ279" s="1060" t="s">
        <v>6306</v>
      </c>
      <c r="AR279" s="1060" t="s">
        <v>665</v>
      </c>
      <c r="AS279" s="1060" t="s">
        <v>1035</v>
      </c>
      <c r="AT279" s="1060" t="s">
        <v>666</v>
      </c>
      <c r="AU279" s="1060" t="s">
        <v>8789</v>
      </c>
      <c r="AV279" s="1060" t="s">
        <v>621</v>
      </c>
      <c r="AW279" s="1060">
        <v>300</v>
      </c>
      <c r="AX279" s="1060">
        <v>30</v>
      </c>
      <c r="AY279" s="1060" t="s">
        <v>8790</v>
      </c>
      <c r="AZ279" s="1060" t="s">
        <v>621</v>
      </c>
      <c r="BA279" s="1060">
        <v>285</v>
      </c>
      <c r="BB279" s="1060">
        <v>30</v>
      </c>
      <c r="BC279" s="1061" t="s">
        <v>122</v>
      </c>
      <c r="BD279" s="1060" t="s">
        <v>57</v>
      </c>
      <c r="BE279" s="1060" t="s">
        <v>57</v>
      </c>
      <c r="BF279" s="1060" t="s">
        <v>57</v>
      </c>
      <c r="BG279" s="1060" t="s">
        <v>57</v>
      </c>
      <c r="BH279" s="1060" t="s">
        <v>57</v>
      </c>
      <c r="BI279" s="1060" t="s">
        <v>57</v>
      </c>
      <c r="BJ279" s="1060" t="s">
        <v>164</v>
      </c>
      <c r="BK279" s="1060" t="s">
        <v>331</v>
      </c>
      <c r="BL279" s="1060"/>
      <c r="BM279" s="1060"/>
      <c r="BN279" s="1060">
        <v>16</v>
      </c>
      <c r="BO279" s="1472"/>
      <c r="BP279" s="1472"/>
      <c r="BQ279" s="1472"/>
      <c r="BR279" s="1472"/>
      <c r="BS279" s="1472"/>
      <c r="BT279" s="1472"/>
      <c r="BU279" s="1472"/>
      <c r="BV279" s="1472"/>
      <c r="BW279" s="1472"/>
      <c r="BX279" s="1472"/>
      <c r="BY279" s="1059"/>
      <c r="BZ279" s="1472"/>
      <c r="CA279" s="26" t="str">
        <f t="shared" si="44"/>
        <v>16&amp;</v>
      </c>
      <c r="CB279" s="29" t="str">
        <f t="shared" si="45"/>
        <v/>
      </c>
      <c r="CC279" s="29" t="s">
        <v>11034</v>
      </c>
      <c r="CE279" s="24" t="str">
        <f>IFERROR(VLOOKUP(CA279,시험요청!EV:EZ,5,FALSE),"")</f>
        <v/>
      </c>
    </row>
    <row r="280" spans="1:83" ht="30" customHeight="1">
      <c r="A280" s="29">
        <v>16</v>
      </c>
      <c r="B280" s="1059">
        <v>16</v>
      </c>
      <c r="C280" s="1059" t="s">
        <v>43</v>
      </c>
      <c r="D280" s="1059" t="s">
        <v>6372</v>
      </c>
      <c r="E280" s="1059" t="s">
        <v>52</v>
      </c>
      <c r="F280" s="1062" t="s">
        <v>31</v>
      </c>
      <c r="G280" s="1059">
        <v>2026030776</v>
      </c>
      <c r="H280" s="1061" t="s">
        <v>629</v>
      </c>
      <c r="I280" s="1060">
        <v>1037544</v>
      </c>
      <c r="J280" s="1060" t="s">
        <v>8285</v>
      </c>
      <c r="K280" s="1060" t="s">
        <v>8286</v>
      </c>
      <c r="L280" s="1060">
        <v>4</v>
      </c>
      <c r="M280" s="1060" t="s">
        <v>32</v>
      </c>
      <c r="N280" s="1060" t="s">
        <v>33</v>
      </c>
      <c r="O280" s="1063" t="s">
        <v>7080</v>
      </c>
      <c r="P280" s="1060" t="s">
        <v>93</v>
      </c>
      <c r="Q280" s="1060">
        <v>0</v>
      </c>
      <c r="R280" s="1060">
        <v>10</v>
      </c>
      <c r="S280" s="1065" t="s">
        <v>8751</v>
      </c>
      <c r="T280" s="1064" t="s">
        <v>1716</v>
      </c>
      <c r="U280" s="1059" t="s">
        <v>49</v>
      </c>
      <c r="V280" s="1059" t="s">
        <v>8802</v>
      </c>
      <c r="W280" s="1059" t="s">
        <v>50</v>
      </c>
      <c r="X280" s="1059" t="s">
        <v>57</v>
      </c>
      <c r="Y280" s="1059" t="s">
        <v>63</v>
      </c>
      <c r="Z280" s="1074" t="s">
        <v>8290</v>
      </c>
      <c r="AA280" s="1062" t="s">
        <v>42</v>
      </c>
      <c r="AB280" s="1059">
        <v>210</v>
      </c>
      <c r="AC280" s="1059" t="s">
        <v>924</v>
      </c>
      <c r="AD280" s="1059" t="s">
        <v>57</v>
      </c>
      <c r="AE280" s="1074" t="s">
        <v>8291</v>
      </c>
      <c r="AF280" s="1062" t="s">
        <v>42</v>
      </c>
      <c r="AG280" s="1060">
        <v>115</v>
      </c>
      <c r="AH280" s="1060">
        <v>0</v>
      </c>
      <c r="AI280" s="1060">
        <v>1762</v>
      </c>
      <c r="AJ280" s="339" t="s">
        <v>8292</v>
      </c>
      <c r="AK280" s="1060" t="s">
        <v>614</v>
      </c>
      <c r="AL280" s="1060" t="s">
        <v>57</v>
      </c>
      <c r="AM280" s="1060" t="s">
        <v>8293</v>
      </c>
      <c r="AN280" s="1060" t="s">
        <v>665</v>
      </c>
      <c r="AO280" s="1060">
        <v>550</v>
      </c>
      <c r="AP280" s="1060">
        <v>77</v>
      </c>
      <c r="AQ280" s="1060" t="s">
        <v>8294</v>
      </c>
      <c r="AR280" s="1060" t="s">
        <v>665</v>
      </c>
      <c r="AS280" s="1060" t="s">
        <v>6523</v>
      </c>
      <c r="AT280" s="1060" t="s">
        <v>666</v>
      </c>
      <c r="AU280" s="1060" t="s">
        <v>674</v>
      </c>
      <c r="AV280" s="1060" t="s">
        <v>621</v>
      </c>
      <c r="AW280" s="1060">
        <v>175</v>
      </c>
      <c r="AX280" s="1060">
        <v>30</v>
      </c>
      <c r="AY280" s="1060" t="s">
        <v>675</v>
      </c>
      <c r="AZ280" s="1060" t="s">
        <v>621</v>
      </c>
      <c r="BA280" s="1060">
        <v>165</v>
      </c>
      <c r="BB280" s="1060">
        <v>30</v>
      </c>
      <c r="BC280" s="1060" t="s">
        <v>682</v>
      </c>
      <c r="BD280" s="1060" t="s">
        <v>57</v>
      </c>
      <c r="BE280" s="1060" t="s">
        <v>57</v>
      </c>
      <c r="BF280" s="1060" t="s">
        <v>57</v>
      </c>
      <c r="BG280" s="1060" t="s">
        <v>57</v>
      </c>
      <c r="BH280" s="1060" t="s">
        <v>57</v>
      </c>
      <c r="BI280" s="1060" t="s">
        <v>57</v>
      </c>
      <c r="BJ280" s="1060" t="s">
        <v>164</v>
      </c>
      <c r="BK280" s="1060" t="s">
        <v>57</v>
      </c>
      <c r="BL280" s="1060"/>
      <c r="BM280" s="1060"/>
      <c r="BN280" s="1060">
        <v>17</v>
      </c>
      <c r="BO280" s="1052" t="s">
        <v>8803</v>
      </c>
      <c r="BP280" s="1060" t="s">
        <v>8804</v>
      </c>
      <c r="BQ280" s="1059" t="s">
        <v>8805</v>
      </c>
      <c r="BR280" s="1059" t="s">
        <v>81</v>
      </c>
      <c r="BS280" s="1059"/>
      <c r="BT280" s="1060" t="s">
        <v>8295</v>
      </c>
      <c r="BU280" s="1060" t="s">
        <v>718</v>
      </c>
      <c r="BV280" s="1060" t="s">
        <v>4943</v>
      </c>
      <c r="BW280" s="1060">
        <v>1386</v>
      </c>
      <c r="BX280" s="1059"/>
      <c r="BY280" s="1059"/>
      <c r="BZ280" s="1061" t="s">
        <v>98</v>
      </c>
      <c r="CA280" s="26" t="str">
        <f t="shared" si="44"/>
        <v>16&amp;2026030776</v>
      </c>
      <c r="CB280" s="29" t="str">
        <f t="shared" si="45"/>
        <v>17</v>
      </c>
      <c r="CC280" s="29" t="s">
        <v>11034</v>
      </c>
      <c r="CE280" s="24">
        <f>IFERROR(VLOOKUP(CA280,시험요청!EV:EZ,5,FALSE),"")</f>
        <v>0</v>
      </c>
    </row>
    <row r="281" spans="1:83" ht="30" customHeight="1">
      <c r="A281" s="29">
        <v>16</v>
      </c>
      <c r="B281" s="1059">
        <v>16</v>
      </c>
      <c r="C281" s="1059" t="s">
        <v>43</v>
      </c>
      <c r="D281" s="1059" t="s">
        <v>6372</v>
      </c>
      <c r="E281" s="1059" t="s">
        <v>52</v>
      </c>
      <c r="F281" s="1062" t="s">
        <v>31</v>
      </c>
      <c r="G281" s="1059">
        <v>2026030777</v>
      </c>
      <c r="H281" s="1061" t="s">
        <v>629</v>
      </c>
      <c r="I281" s="1060">
        <v>1037545</v>
      </c>
      <c r="J281" s="1060" t="s">
        <v>8285</v>
      </c>
      <c r="K281" s="1060" t="s">
        <v>8286</v>
      </c>
      <c r="L281" s="1060">
        <v>4</v>
      </c>
      <c r="M281" s="1060" t="s">
        <v>32</v>
      </c>
      <c r="N281" s="1060" t="s">
        <v>33</v>
      </c>
      <c r="O281" s="1063" t="s">
        <v>7080</v>
      </c>
      <c r="P281" s="1060" t="s">
        <v>94</v>
      </c>
      <c r="Q281" s="1060">
        <v>0</v>
      </c>
      <c r="R281" s="1060">
        <v>10</v>
      </c>
      <c r="S281" s="1065" t="s">
        <v>8751</v>
      </c>
      <c r="T281" s="1064" t="s">
        <v>1716</v>
      </c>
      <c r="U281" s="1059" t="s">
        <v>49</v>
      </c>
      <c r="V281" s="1067" t="s">
        <v>8802</v>
      </c>
      <c r="W281" s="1067" t="s">
        <v>50</v>
      </c>
      <c r="X281" s="1067" t="s">
        <v>57</v>
      </c>
      <c r="Y281" s="1067" t="s">
        <v>63</v>
      </c>
      <c r="Z281" s="1068" t="s">
        <v>8290</v>
      </c>
      <c r="AA281" s="1075" t="s">
        <v>9583</v>
      </c>
      <c r="AB281" s="1059">
        <v>210</v>
      </c>
      <c r="AC281" s="1067" t="s">
        <v>924</v>
      </c>
      <c r="AD281" s="1067" t="s">
        <v>57</v>
      </c>
      <c r="AE281" s="1068" t="s">
        <v>8291</v>
      </c>
      <c r="AF281" s="1075" t="s">
        <v>9583</v>
      </c>
      <c r="AG281" s="1060">
        <v>115</v>
      </c>
      <c r="AH281" s="1060">
        <v>0</v>
      </c>
      <c r="AI281" s="1060">
        <v>1762</v>
      </c>
      <c r="AJ281" s="339" t="s">
        <v>8292</v>
      </c>
      <c r="AK281" s="1060" t="s">
        <v>614</v>
      </c>
      <c r="AL281" s="1060" t="s">
        <v>57</v>
      </c>
      <c r="AM281" s="1060" t="s">
        <v>8293</v>
      </c>
      <c r="AN281" s="1060" t="s">
        <v>665</v>
      </c>
      <c r="AO281" s="1060">
        <v>550</v>
      </c>
      <c r="AP281" s="1060">
        <v>77</v>
      </c>
      <c r="AQ281" s="1060" t="s">
        <v>8294</v>
      </c>
      <c r="AR281" s="1060" t="s">
        <v>665</v>
      </c>
      <c r="AS281" s="1060" t="s">
        <v>6523</v>
      </c>
      <c r="AT281" s="1060" t="s">
        <v>666</v>
      </c>
      <c r="AU281" s="1060" t="s">
        <v>674</v>
      </c>
      <c r="AV281" s="1060" t="s">
        <v>621</v>
      </c>
      <c r="AW281" s="1060">
        <v>175</v>
      </c>
      <c r="AX281" s="1060">
        <v>30</v>
      </c>
      <c r="AY281" s="1060" t="s">
        <v>675</v>
      </c>
      <c r="AZ281" s="1060" t="s">
        <v>621</v>
      </c>
      <c r="BA281" s="1060">
        <v>165</v>
      </c>
      <c r="BB281" s="1060">
        <v>30</v>
      </c>
      <c r="BC281" s="1060" t="s">
        <v>682</v>
      </c>
      <c r="BD281" s="1060" t="s">
        <v>57</v>
      </c>
      <c r="BE281" s="1060" t="s">
        <v>57</v>
      </c>
      <c r="BF281" s="1060" t="s">
        <v>57</v>
      </c>
      <c r="BG281" s="1060" t="s">
        <v>57</v>
      </c>
      <c r="BH281" s="1060" t="s">
        <v>57</v>
      </c>
      <c r="BI281" s="1060" t="s">
        <v>57</v>
      </c>
      <c r="BJ281" s="1060" t="s">
        <v>164</v>
      </c>
      <c r="BK281" s="1060" t="s">
        <v>57</v>
      </c>
      <c r="BL281" s="1060"/>
      <c r="BM281" s="1060"/>
      <c r="BN281" s="1060">
        <v>17</v>
      </c>
      <c r="BO281" s="1052" t="s">
        <v>8806</v>
      </c>
      <c r="BP281" s="1060" t="s">
        <v>8804</v>
      </c>
      <c r="BQ281" s="1059" t="s">
        <v>8805</v>
      </c>
      <c r="BR281" s="1059" t="s">
        <v>81</v>
      </c>
      <c r="BS281" s="1059"/>
      <c r="BT281" s="1060" t="s">
        <v>8295</v>
      </c>
      <c r="BU281" s="1060" t="s">
        <v>718</v>
      </c>
      <c r="BV281" s="1060" t="s">
        <v>4943</v>
      </c>
      <c r="BW281" s="1060">
        <v>1386</v>
      </c>
      <c r="BX281" s="1059"/>
      <c r="BY281" s="1059"/>
      <c r="BZ281" s="1061" t="s">
        <v>98</v>
      </c>
      <c r="CA281" s="26" t="str">
        <f t="shared" si="44"/>
        <v>16&amp;2026030777</v>
      </c>
      <c r="CB281" s="29" t="str">
        <f t="shared" si="45"/>
        <v>17</v>
      </c>
      <c r="CC281" s="29" t="s">
        <v>11034</v>
      </c>
      <c r="CE281" s="24">
        <f>IFERROR(VLOOKUP(CA281,시험요청!EV:EZ,5,FALSE),"")</f>
        <v>0</v>
      </c>
    </row>
    <row r="282" spans="1:83" ht="30" customHeight="1">
      <c r="A282" s="372">
        <v>17</v>
      </c>
      <c r="B282" s="1096">
        <v>17</v>
      </c>
      <c r="C282" s="1096" t="s">
        <v>43</v>
      </c>
      <c r="D282" s="1096" t="s">
        <v>1498</v>
      </c>
      <c r="E282" s="1104" t="s">
        <v>1498</v>
      </c>
      <c r="F282" s="1096" t="s">
        <v>45</v>
      </c>
      <c r="G282" s="1096">
        <v>2026040587</v>
      </c>
      <c r="H282" s="1087" t="s">
        <v>1506</v>
      </c>
      <c r="I282" s="1097">
        <v>2022625</v>
      </c>
      <c r="J282" s="1097" t="s">
        <v>2497</v>
      </c>
      <c r="K282" s="1097" t="s">
        <v>1359</v>
      </c>
      <c r="L282" s="1097">
        <v>6</v>
      </c>
      <c r="M282" s="1097" t="s">
        <v>32</v>
      </c>
      <c r="N282" s="1097" t="s">
        <v>33</v>
      </c>
      <c r="O282" s="1097" t="s">
        <v>57</v>
      </c>
      <c r="P282" s="1097" t="s">
        <v>48</v>
      </c>
      <c r="Q282" s="1097">
        <v>3</v>
      </c>
      <c r="R282" s="1097">
        <v>10</v>
      </c>
      <c r="S282" s="1115" t="s">
        <v>9487</v>
      </c>
      <c r="T282" s="1105" t="s">
        <v>4137</v>
      </c>
      <c r="U282" s="1096" t="s">
        <v>35</v>
      </c>
      <c r="V282" s="1096" t="s">
        <v>1508</v>
      </c>
      <c r="W282" s="1096" t="s">
        <v>60</v>
      </c>
      <c r="X282" s="1096" t="s">
        <v>37</v>
      </c>
      <c r="Y282" s="1096" t="s">
        <v>1509</v>
      </c>
      <c r="Z282" s="1097" t="s">
        <v>9364</v>
      </c>
      <c r="AA282" s="1100" t="s">
        <v>42</v>
      </c>
      <c r="AB282" s="1096">
        <v>216</v>
      </c>
      <c r="AC282" s="1096" t="s">
        <v>40</v>
      </c>
      <c r="AD282" s="1096" t="s">
        <v>41</v>
      </c>
      <c r="AE282" s="1097" t="s">
        <v>6822</v>
      </c>
      <c r="AF282" s="1097" t="s">
        <v>51</v>
      </c>
      <c r="AG282" s="1097">
        <v>140</v>
      </c>
      <c r="AH282" s="1097">
        <v>620</v>
      </c>
      <c r="AI282" s="1097">
        <v>1835</v>
      </c>
      <c r="AJ282" s="1097" t="s">
        <v>2504</v>
      </c>
      <c r="AK282" s="1097" t="s">
        <v>111</v>
      </c>
      <c r="AL282" s="1097" t="s">
        <v>2505</v>
      </c>
      <c r="AM282" s="1097" t="s">
        <v>2506</v>
      </c>
      <c r="AN282" s="1087" t="s">
        <v>843</v>
      </c>
      <c r="AO282" s="1097">
        <v>540</v>
      </c>
      <c r="AP282" s="1097">
        <v>90</v>
      </c>
      <c r="AQ282" s="1097" t="s">
        <v>57</v>
      </c>
      <c r="AR282" s="1097" t="s">
        <v>57</v>
      </c>
      <c r="AS282" s="1097" t="s">
        <v>57</v>
      </c>
      <c r="AT282" s="1097" t="s">
        <v>57</v>
      </c>
      <c r="AU282" s="1097" t="s">
        <v>2507</v>
      </c>
      <c r="AV282" s="1097" t="s">
        <v>1281</v>
      </c>
      <c r="AW282" s="1097">
        <v>175</v>
      </c>
      <c r="AX282" s="1097">
        <v>27</v>
      </c>
      <c r="AY282" s="1097" t="s">
        <v>2508</v>
      </c>
      <c r="AZ282" s="1097" t="s">
        <v>1281</v>
      </c>
      <c r="BA282" s="1097">
        <v>160</v>
      </c>
      <c r="BB282" s="1097">
        <v>27</v>
      </c>
      <c r="BC282" s="1097" t="s">
        <v>682</v>
      </c>
      <c r="BD282" s="1097" t="s">
        <v>57</v>
      </c>
      <c r="BE282" s="1097" t="s">
        <v>57</v>
      </c>
      <c r="BF282" s="1097" t="s">
        <v>57</v>
      </c>
      <c r="BG282" s="1097" t="s">
        <v>57</v>
      </c>
      <c r="BH282" s="1097" t="s">
        <v>1215</v>
      </c>
      <c r="BI282" s="1097" t="s">
        <v>1216</v>
      </c>
      <c r="BJ282" s="1097" t="s">
        <v>164</v>
      </c>
      <c r="BK282" s="1097" t="s">
        <v>57</v>
      </c>
      <c r="BL282" s="1097" t="s">
        <v>969</v>
      </c>
      <c r="BM282" s="1097"/>
      <c r="BN282" s="1097">
        <v>16</v>
      </c>
      <c r="BO282" s="1097" t="s">
        <v>2592</v>
      </c>
      <c r="BP282" s="1097" t="s">
        <v>2511</v>
      </c>
      <c r="BQ282" s="1096" t="s">
        <v>57</v>
      </c>
      <c r="BR282" s="1096" t="s">
        <v>81</v>
      </c>
      <c r="BS282" s="1096"/>
      <c r="BT282" s="1097" t="s">
        <v>2509</v>
      </c>
      <c r="BU282" s="1097" t="s">
        <v>2510</v>
      </c>
      <c r="BV282" s="1097" t="s">
        <v>1458</v>
      </c>
      <c r="BW282" s="1097">
        <v>1285</v>
      </c>
      <c r="BX282" s="1096" t="s">
        <v>9360</v>
      </c>
      <c r="BY282" s="1096" t="s">
        <v>107</v>
      </c>
      <c r="BZ282" s="1087" t="s">
        <v>168</v>
      </c>
      <c r="CA282" s="26" t="str">
        <f t="shared" ref="CA282:CA289" si="46">A282&amp;"&amp;"&amp;G282</f>
        <v>17&amp;2026040587</v>
      </c>
      <c r="CB282" s="29" t="str">
        <f t="shared" ref="CB282:CB289" si="47">IFERROR(MID(J282,FIND("R",J282)+1,2),"")</f>
        <v>16</v>
      </c>
      <c r="CC282" s="29" t="s">
        <v>11034</v>
      </c>
      <c r="CE282" s="24">
        <f>IFERROR(VLOOKUP(CA282,시험요청!EV:EZ,5,FALSE),"")</f>
        <v>0</v>
      </c>
    </row>
    <row r="283" spans="1:83" ht="30" customHeight="1">
      <c r="A283" s="372">
        <v>17</v>
      </c>
      <c r="B283" s="1089">
        <v>17</v>
      </c>
      <c r="C283" s="1089" t="s">
        <v>9485</v>
      </c>
      <c r="D283" s="1089" t="s">
        <v>9486</v>
      </c>
      <c r="E283" s="1089" t="s">
        <v>52</v>
      </c>
      <c r="F283" s="1108" t="s">
        <v>31</v>
      </c>
      <c r="G283" s="1089">
        <v>2026041577</v>
      </c>
      <c r="H283" s="1109" t="s">
        <v>680</v>
      </c>
      <c r="I283" s="1090">
        <v>2001611</v>
      </c>
      <c r="J283" s="1090" t="s">
        <v>1358</v>
      </c>
      <c r="K283" s="1090" t="s">
        <v>8894</v>
      </c>
      <c r="L283" s="1090">
        <v>12</v>
      </c>
      <c r="M283" s="1090" t="s">
        <v>32</v>
      </c>
      <c r="N283" s="1090" t="s">
        <v>33</v>
      </c>
      <c r="O283" s="1090" t="s">
        <v>57</v>
      </c>
      <c r="P283" s="1090" t="s">
        <v>48</v>
      </c>
      <c r="Q283" s="1090">
        <v>38</v>
      </c>
      <c r="R283" s="1090">
        <v>10</v>
      </c>
      <c r="S283" s="402" t="s">
        <v>9487</v>
      </c>
      <c r="T283" s="1107" t="s">
        <v>9488</v>
      </c>
      <c r="U283" s="1089" t="s">
        <v>3358</v>
      </c>
      <c r="V283" s="1089" t="s">
        <v>9489</v>
      </c>
      <c r="W283" s="1089" t="s">
        <v>1503</v>
      </c>
      <c r="X283" s="1089" t="s">
        <v>6246</v>
      </c>
      <c r="Y283" s="1089" t="s">
        <v>63</v>
      </c>
      <c r="Z283" s="1090" t="s">
        <v>9490</v>
      </c>
      <c r="AA283" s="1108" t="s">
        <v>42</v>
      </c>
      <c r="AB283" s="1089">
        <v>214</v>
      </c>
      <c r="AC283" s="1089" t="s">
        <v>40</v>
      </c>
      <c r="AD283" s="1089" t="s">
        <v>41</v>
      </c>
      <c r="AE283" s="1090" t="s">
        <v>8897</v>
      </c>
      <c r="AF283" s="1090" t="s">
        <v>1061</v>
      </c>
      <c r="AG283" s="1090">
        <v>170</v>
      </c>
      <c r="AH283" s="1090">
        <v>0</v>
      </c>
      <c r="AI283" s="1090">
        <v>1975</v>
      </c>
      <c r="AJ283" s="1090" t="s">
        <v>8898</v>
      </c>
      <c r="AK283" s="1090" t="s">
        <v>112</v>
      </c>
      <c r="AL283" s="1090" t="s">
        <v>111</v>
      </c>
      <c r="AM283" s="1090" t="s">
        <v>8899</v>
      </c>
      <c r="AN283" s="1090" t="s">
        <v>1367</v>
      </c>
      <c r="AO283" s="1090">
        <v>570</v>
      </c>
      <c r="AP283" s="1090">
        <v>90</v>
      </c>
      <c r="AQ283" s="1090" t="s">
        <v>5196</v>
      </c>
      <c r="AR283" s="1090" t="s">
        <v>1367</v>
      </c>
      <c r="AS283" s="1090" t="s">
        <v>186</v>
      </c>
      <c r="AT283" s="1090" t="s">
        <v>105</v>
      </c>
      <c r="AU283" s="1090" t="s">
        <v>8901</v>
      </c>
      <c r="AV283" s="1090" t="s">
        <v>1218</v>
      </c>
      <c r="AW283" s="1090">
        <v>165</v>
      </c>
      <c r="AX283" s="1090">
        <v>24</v>
      </c>
      <c r="AY283" s="1090" t="s">
        <v>8902</v>
      </c>
      <c r="AZ283" s="1090" t="s">
        <v>1218</v>
      </c>
      <c r="BA283" s="339">
        <v>150</v>
      </c>
      <c r="BB283" s="1090">
        <v>24</v>
      </c>
      <c r="BC283" s="1090" t="s">
        <v>88</v>
      </c>
      <c r="BD283" s="1090" t="s">
        <v>57</v>
      </c>
      <c r="BE283" s="1090" t="s">
        <v>57</v>
      </c>
      <c r="BF283" s="1090" t="s">
        <v>57</v>
      </c>
      <c r="BG283" s="1090" t="s">
        <v>57</v>
      </c>
      <c r="BH283" s="1090" t="s">
        <v>57</v>
      </c>
      <c r="BI283" s="1090" t="s">
        <v>57</v>
      </c>
      <c r="BJ283" s="1090" t="s">
        <v>164</v>
      </c>
      <c r="BK283" s="1090" t="s">
        <v>331</v>
      </c>
      <c r="BL283" s="1090"/>
      <c r="BM283" s="1090"/>
      <c r="BN283" s="1090">
        <v>16</v>
      </c>
      <c r="BO283" s="1090" t="s">
        <v>9491</v>
      </c>
      <c r="BP283" s="1090" t="s">
        <v>9492</v>
      </c>
      <c r="BQ283" s="1089" t="s">
        <v>57</v>
      </c>
      <c r="BR283" s="1089" t="s">
        <v>95</v>
      </c>
      <c r="BS283" s="1089"/>
      <c r="BT283" s="1090" t="s">
        <v>8903</v>
      </c>
      <c r="BU283" s="1090" t="s">
        <v>8904</v>
      </c>
      <c r="BV283" s="1090" t="s">
        <v>8905</v>
      </c>
      <c r="BW283" s="1090">
        <v>1296</v>
      </c>
      <c r="BX283" s="1089" t="s">
        <v>9493</v>
      </c>
      <c r="BY283" s="1089" t="s">
        <v>5544</v>
      </c>
      <c r="BZ283" s="1109" t="s">
        <v>950</v>
      </c>
      <c r="CA283" s="26" t="str">
        <f t="shared" si="46"/>
        <v>17&amp;2026041577</v>
      </c>
      <c r="CB283" s="29" t="str">
        <f t="shared" si="47"/>
        <v>16</v>
      </c>
      <c r="CC283" s="29" t="s">
        <v>11034</v>
      </c>
      <c r="CE283" s="24">
        <f>IFERROR(VLOOKUP(CA283,시험요청!EV:EZ,5,FALSE),"")</f>
        <v>0</v>
      </c>
    </row>
    <row r="284" spans="1:83" ht="30" customHeight="1">
      <c r="A284" s="372">
        <v>17</v>
      </c>
      <c r="B284" s="1096">
        <v>17</v>
      </c>
      <c r="C284" s="1096" t="s">
        <v>43</v>
      </c>
      <c r="D284" s="1096" t="s">
        <v>3561</v>
      </c>
      <c r="E284" s="1096" t="s">
        <v>52</v>
      </c>
      <c r="F284" s="1096" t="s">
        <v>45</v>
      </c>
      <c r="G284" s="1096">
        <v>2026040647</v>
      </c>
      <c r="H284" s="1087" t="s">
        <v>680</v>
      </c>
      <c r="I284" s="1097">
        <v>1038544</v>
      </c>
      <c r="J284" s="1097" t="s">
        <v>9156</v>
      </c>
      <c r="K284" s="1097" t="s">
        <v>3277</v>
      </c>
      <c r="L284" s="1097">
        <v>4</v>
      </c>
      <c r="M284" s="1097" t="s">
        <v>32</v>
      </c>
      <c r="N284" s="1097" t="s">
        <v>33</v>
      </c>
      <c r="O284" s="1097" t="s">
        <v>57</v>
      </c>
      <c r="P284" s="1097" t="s">
        <v>34</v>
      </c>
      <c r="Q284" s="1097">
        <v>0</v>
      </c>
      <c r="R284" s="1097">
        <v>14</v>
      </c>
      <c r="S284" s="1115" t="s">
        <v>9487</v>
      </c>
      <c r="T284" s="1105" t="s">
        <v>4141</v>
      </c>
      <c r="U284" s="1096" t="s">
        <v>49</v>
      </c>
      <c r="V284" s="1096" t="s">
        <v>3564</v>
      </c>
      <c r="W284" s="1096" t="s">
        <v>60</v>
      </c>
      <c r="X284" s="1096" t="s">
        <v>37</v>
      </c>
      <c r="Y284" s="1096" t="s">
        <v>61</v>
      </c>
      <c r="Z284" s="1097" t="s">
        <v>9159</v>
      </c>
      <c r="AA284" s="1100" t="s">
        <v>42</v>
      </c>
      <c r="AB284" s="1096">
        <v>234</v>
      </c>
      <c r="AC284" s="1096" t="s">
        <v>40</v>
      </c>
      <c r="AD284" s="1096" t="s">
        <v>41</v>
      </c>
      <c r="AE284" s="1097" t="s">
        <v>9503</v>
      </c>
      <c r="AF284" s="1097" t="s">
        <v>51</v>
      </c>
      <c r="AG284" s="1097">
        <v>110</v>
      </c>
      <c r="AH284" s="1097">
        <v>540</v>
      </c>
      <c r="AI284" s="1097">
        <v>1805</v>
      </c>
      <c r="AJ284" s="1097" t="s">
        <v>8676</v>
      </c>
      <c r="AK284" s="1097" t="s">
        <v>172</v>
      </c>
      <c r="AL284" s="1097" t="s">
        <v>1033</v>
      </c>
      <c r="AM284" s="1097" t="s">
        <v>1124</v>
      </c>
      <c r="AN284" s="1097" t="s">
        <v>92</v>
      </c>
      <c r="AO284" s="1097">
        <v>460</v>
      </c>
      <c r="AP284" s="1097">
        <v>90</v>
      </c>
      <c r="AQ284" s="1097" t="s">
        <v>9161</v>
      </c>
      <c r="AR284" s="1097" t="s">
        <v>92</v>
      </c>
      <c r="AS284" s="1097" t="s">
        <v>111</v>
      </c>
      <c r="AT284" s="1097" t="s">
        <v>105</v>
      </c>
      <c r="AU284" s="1097" t="s">
        <v>9058</v>
      </c>
      <c r="AV284" s="1097" t="s">
        <v>79</v>
      </c>
      <c r="AW284" s="1097">
        <v>195</v>
      </c>
      <c r="AX284" s="1097">
        <v>30</v>
      </c>
      <c r="AY284" s="1097" t="s">
        <v>9059</v>
      </c>
      <c r="AZ284" s="1097" t="s">
        <v>79</v>
      </c>
      <c r="BA284" s="1097">
        <v>185</v>
      </c>
      <c r="BB284" s="1097">
        <v>30</v>
      </c>
      <c r="BC284" s="1097" t="s">
        <v>88</v>
      </c>
      <c r="BD284" s="1097" t="s">
        <v>57</v>
      </c>
      <c r="BE284" s="1097" t="s">
        <v>57</v>
      </c>
      <c r="BF284" s="1097" t="s">
        <v>57</v>
      </c>
      <c r="BG284" s="1097" t="s">
        <v>57</v>
      </c>
      <c r="BH284" s="1097" t="s">
        <v>57</v>
      </c>
      <c r="BI284" s="1097" t="s">
        <v>57</v>
      </c>
      <c r="BJ284" s="1097" t="s">
        <v>603</v>
      </c>
      <c r="BK284" s="1097" t="s">
        <v>57</v>
      </c>
      <c r="BL284" s="1097"/>
      <c r="BM284" s="1097"/>
      <c r="BN284" s="1097">
        <v>17</v>
      </c>
      <c r="BO284" s="1100" t="s">
        <v>9504</v>
      </c>
      <c r="BP284" s="1097" t="s">
        <v>9505</v>
      </c>
      <c r="BQ284" s="1096" t="s">
        <v>57</v>
      </c>
      <c r="BR284" s="1096" t="s">
        <v>81</v>
      </c>
      <c r="BS284" s="1096"/>
      <c r="BT284" s="1097" t="s">
        <v>9162</v>
      </c>
      <c r="BU284" s="1097" t="s">
        <v>1126</v>
      </c>
      <c r="BV284" s="1097" t="s">
        <v>802</v>
      </c>
      <c r="BW284" s="1097">
        <v>1386</v>
      </c>
      <c r="BX284" s="1096"/>
      <c r="BY284" s="1096" t="s">
        <v>1136</v>
      </c>
      <c r="BZ284" s="1087" t="s">
        <v>83</v>
      </c>
      <c r="CA284" s="26" t="str">
        <f t="shared" si="46"/>
        <v>17&amp;2026040647</v>
      </c>
      <c r="CB284" s="29" t="str">
        <f t="shared" si="47"/>
        <v>17</v>
      </c>
      <c r="CC284" s="29" t="s">
        <v>11034</v>
      </c>
      <c r="CE284" s="24" t="str">
        <f>IFERROR(VLOOKUP(CA284,시험요청!EV:EZ,5,FALSE),"")</f>
        <v>OKEY</v>
      </c>
    </row>
    <row r="285" spans="1:83" ht="30" customHeight="1">
      <c r="A285" s="372">
        <v>17</v>
      </c>
      <c r="B285" s="1096">
        <v>17</v>
      </c>
      <c r="C285" s="1096" t="s">
        <v>29</v>
      </c>
      <c r="D285" s="1096" t="s">
        <v>952</v>
      </c>
      <c r="E285" s="1096" t="s">
        <v>1498</v>
      </c>
      <c r="F285" s="1096" t="s">
        <v>45</v>
      </c>
      <c r="G285" s="1096">
        <v>2026040385</v>
      </c>
      <c r="H285" s="1087" t="s">
        <v>767</v>
      </c>
      <c r="I285" s="1097">
        <v>1039715</v>
      </c>
      <c r="J285" s="1097" t="s">
        <v>8852</v>
      </c>
      <c r="K285" s="1097" t="s">
        <v>9170</v>
      </c>
      <c r="L285" s="1097">
        <v>4</v>
      </c>
      <c r="M285" s="1097" t="s">
        <v>32</v>
      </c>
      <c r="N285" s="1097" t="s">
        <v>33</v>
      </c>
      <c r="O285" s="1097" t="s">
        <v>57</v>
      </c>
      <c r="P285" s="1097" t="s">
        <v>48</v>
      </c>
      <c r="Q285" s="1097">
        <v>0</v>
      </c>
      <c r="R285" s="1097">
        <v>10</v>
      </c>
      <c r="S285" s="1115" t="s">
        <v>9487</v>
      </c>
      <c r="T285" s="1105" t="s">
        <v>3569</v>
      </c>
      <c r="U285" s="1096" t="s">
        <v>35</v>
      </c>
      <c r="V285" s="1096" t="s">
        <v>3564</v>
      </c>
      <c r="W285" s="1096" t="s">
        <v>60</v>
      </c>
      <c r="X285" s="1096" t="s">
        <v>37</v>
      </c>
      <c r="Y285" s="1096" t="s">
        <v>61</v>
      </c>
      <c r="Z285" s="1097" t="s">
        <v>9173</v>
      </c>
      <c r="AA285" s="1100" t="s">
        <v>42</v>
      </c>
      <c r="AB285" s="1096">
        <v>240</v>
      </c>
      <c r="AC285" s="1096" t="s">
        <v>40</v>
      </c>
      <c r="AD285" s="1096" t="s">
        <v>41</v>
      </c>
      <c r="AE285" s="1097" t="s">
        <v>9174</v>
      </c>
      <c r="AF285" s="1100" t="s">
        <v>42</v>
      </c>
      <c r="AG285" s="1097">
        <v>150</v>
      </c>
      <c r="AH285" s="1097">
        <v>700</v>
      </c>
      <c r="AI285" s="1097">
        <v>2165</v>
      </c>
      <c r="AJ285" s="1097" t="s">
        <v>758</v>
      </c>
      <c r="AK285" s="1097" t="s">
        <v>167</v>
      </c>
      <c r="AL285" s="1097" t="s">
        <v>166</v>
      </c>
      <c r="AM285" s="1097" t="s">
        <v>1673</v>
      </c>
      <c r="AN285" s="1097" t="s">
        <v>92</v>
      </c>
      <c r="AO285" s="1097">
        <v>580</v>
      </c>
      <c r="AP285" s="1097">
        <v>90</v>
      </c>
      <c r="AQ285" s="1097" t="s">
        <v>9175</v>
      </c>
      <c r="AR285" s="1097" t="s">
        <v>92</v>
      </c>
      <c r="AS285" s="1097" t="s">
        <v>186</v>
      </c>
      <c r="AT285" s="1097" t="s">
        <v>105</v>
      </c>
      <c r="AU285" s="1097" t="s">
        <v>9176</v>
      </c>
      <c r="AV285" s="1097" t="s">
        <v>86</v>
      </c>
      <c r="AW285" s="1097">
        <v>205</v>
      </c>
      <c r="AX285" s="1097">
        <v>27</v>
      </c>
      <c r="AY285" s="1097" t="s">
        <v>1093</v>
      </c>
      <c r="AZ285" s="1097" t="s">
        <v>86</v>
      </c>
      <c r="BA285" s="1097">
        <v>195</v>
      </c>
      <c r="BB285" s="1097">
        <v>27</v>
      </c>
      <c r="BC285" s="1097" t="s">
        <v>88</v>
      </c>
      <c r="BD285" s="1097" t="s">
        <v>57</v>
      </c>
      <c r="BE285" s="1097" t="s">
        <v>57</v>
      </c>
      <c r="BF285" s="1097" t="s">
        <v>57</v>
      </c>
      <c r="BG285" s="1097" t="s">
        <v>57</v>
      </c>
      <c r="BH285" s="1097" t="s">
        <v>57</v>
      </c>
      <c r="BI285" s="1097" t="s">
        <v>57</v>
      </c>
      <c r="BJ285" s="1097" t="s">
        <v>603</v>
      </c>
      <c r="BK285" s="1097" t="s">
        <v>57</v>
      </c>
      <c r="BL285" s="1097"/>
      <c r="BM285" s="1097"/>
      <c r="BN285" s="1097">
        <v>19</v>
      </c>
      <c r="BO285" s="1100" t="s">
        <v>9507</v>
      </c>
      <c r="BP285" s="1097" t="s">
        <v>2601</v>
      </c>
      <c r="BQ285" s="1096" t="s">
        <v>2446</v>
      </c>
      <c r="BR285" s="1096" t="s">
        <v>95</v>
      </c>
      <c r="BS285" s="1096"/>
      <c r="BT285" s="1097" t="s">
        <v>2802</v>
      </c>
      <c r="BU285" s="1097" t="s">
        <v>2539</v>
      </c>
      <c r="BV285" s="1097" t="s">
        <v>847</v>
      </c>
      <c r="BW285" s="1097">
        <v>1546</v>
      </c>
      <c r="BX285" s="1096"/>
      <c r="BY285" s="1096" t="s">
        <v>1136</v>
      </c>
      <c r="BZ285" s="1087" t="s">
        <v>83</v>
      </c>
      <c r="CA285" s="26" t="str">
        <f t="shared" si="46"/>
        <v>17&amp;2026040385</v>
      </c>
      <c r="CB285" s="29" t="str">
        <f t="shared" si="47"/>
        <v>19</v>
      </c>
      <c r="CC285" s="29" t="s">
        <v>11034</v>
      </c>
      <c r="CE285" s="24">
        <f>IFERROR(VLOOKUP(CA285,시험요청!EV:EZ,5,FALSE),"")</f>
        <v>0</v>
      </c>
    </row>
    <row r="286" spans="1:83" ht="30" customHeight="1">
      <c r="A286" s="372">
        <v>17</v>
      </c>
      <c r="B286" s="1513">
        <v>17</v>
      </c>
      <c r="C286" s="1513" t="s">
        <v>2515</v>
      </c>
      <c r="D286" s="1524" t="s">
        <v>2517</v>
      </c>
      <c r="E286" s="1564" t="s">
        <v>52</v>
      </c>
      <c r="F286" s="1524" t="s">
        <v>45</v>
      </c>
      <c r="G286" s="1475">
        <v>2026040620</v>
      </c>
      <c r="H286" s="1513" t="s">
        <v>942</v>
      </c>
      <c r="I286" s="1545">
        <v>2022650</v>
      </c>
      <c r="J286" s="1545" t="s">
        <v>2213</v>
      </c>
      <c r="K286" s="1545" t="s">
        <v>2214</v>
      </c>
      <c r="L286" s="1545">
        <v>8</v>
      </c>
      <c r="M286" s="1545" t="s">
        <v>32</v>
      </c>
      <c r="N286" s="1545" t="s">
        <v>33</v>
      </c>
      <c r="O286" s="1607" t="s">
        <v>2215</v>
      </c>
      <c r="P286" s="1545" t="s">
        <v>48</v>
      </c>
      <c r="Q286" s="1097">
        <v>11</v>
      </c>
      <c r="R286" s="1097">
        <v>40</v>
      </c>
      <c r="S286" s="1657" t="s">
        <v>9496</v>
      </c>
      <c r="T286" s="1521" t="s">
        <v>9497</v>
      </c>
      <c r="U286" s="1524" t="s">
        <v>2123</v>
      </c>
      <c r="V286" s="1527" t="s">
        <v>2520</v>
      </c>
      <c r="W286" s="1527" t="s">
        <v>60</v>
      </c>
      <c r="X286" s="1527" t="s">
        <v>37</v>
      </c>
      <c r="Y286" s="1527" t="s">
        <v>1509</v>
      </c>
      <c r="Z286" s="1530" t="s">
        <v>9498</v>
      </c>
      <c r="AA286" s="1533" t="s">
        <v>42</v>
      </c>
      <c r="AB286" s="526">
        <v>240</v>
      </c>
      <c r="AC286" s="1527" t="s">
        <v>40</v>
      </c>
      <c r="AD286" s="1536" t="s">
        <v>2521</v>
      </c>
      <c r="AE286" s="1530" t="s">
        <v>5677</v>
      </c>
      <c r="AF286" s="1539" t="s">
        <v>1061</v>
      </c>
      <c r="AG286" s="1097">
        <v>170</v>
      </c>
      <c r="AH286" s="1097">
        <v>755</v>
      </c>
      <c r="AI286" s="1097">
        <v>2065</v>
      </c>
      <c r="AJ286" s="1097" t="s">
        <v>2221</v>
      </c>
      <c r="AK286" s="1097" t="s">
        <v>878</v>
      </c>
      <c r="AL286" s="1097" t="s">
        <v>1064</v>
      </c>
      <c r="AM286" s="1097" t="s">
        <v>2222</v>
      </c>
      <c r="AN286" s="1097" t="s">
        <v>99</v>
      </c>
      <c r="AO286" s="1097">
        <v>640</v>
      </c>
      <c r="AP286" s="1097">
        <v>90</v>
      </c>
      <c r="AQ286" s="1097" t="s">
        <v>9499</v>
      </c>
      <c r="AR286" s="1097" t="s">
        <v>99</v>
      </c>
      <c r="AS286" s="1097" t="s">
        <v>708</v>
      </c>
      <c r="AT286" s="1097" t="s">
        <v>105</v>
      </c>
      <c r="AU286" s="1097" t="s">
        <v>2226</v>
      </c>
      <c r="AV286" s="1097" t="s">
        <v>1281</v>
      </c>
      <c r="AW286" s="1097">
        <v>205</v>
      </c>
      <c r="AX286" s="1097">
        <v>24</v>
      </c>
      <c r="AY286" s="1097" t="s">
        <v>2227</v>
      </c>
      <c r="AZ286" s="1097" t="s">
        <v>1281</v>
      </c>
      <c r="BA286" s="1097">
        <v>190</v>
      </c>
      <c r="BB286" s="1097">
        <v>24</v>
      </c>
      <c r="BC286" s="1097" t="s">
        <v>682</v>
      </c>
      <c r="BD286" s="1097" t="s">
        <v>57</v>
      </c>
      <c r="BE286" s="340" t="s">
        <v>2225</v>
      </c>
      <c r="BF286" s="16" t="s">
        <v>673</v>
      </c>
      <c r="BG286" s="1097" t="s">
        <v>121</v>
      </c>
      <c r="BH286" s="1097" t="s">
        <v>1215</v>
      </c>
      <c r="BI286" s="1097" t="s">
        <v>1216</v>
      </c>
      <c r="BJ286" s="1097" t="s">
        <v>164</v>
      </c>
      <c r="BK286" s="1097" t="s">
        <v>331</v>
      </c>
      <c r="BL286" s="1097" t="s">
        <v>945</v>
      </c>
      <c r="BM286" s="1097"/>
      <c r="BN286" s="1097">
        <v>17</v>
      </c>
      <c r="BO286" s="1542" t="s">
        <v>2522</v>
      </c>
      <c r="BP286" s="1545" t="s">
        <v>1831</v>
      </c>
      <c r="BQ286" s="1524" t="s">
        <v>9500</v>
      </c>
      <c r="BR286" s="1524" t="s">
        <v>95</v>
      </c>
      <c r="BS286" s="1516" t="s">
        <v>2523</v>
      </c>
      <c r="BT286" s="1533" t="s">
        <v>2524</v>
      </c>
      <c r="BU286" s="1489" t="s">
        <v>2229</v>
      </c>
      <c r="BV286" s="1489" t="s">
        <v>2230</v>
      </c>
      <c r="BW286" s="1489">
        <v>1386</v>
      </c>
      <c r="BX286" s="1516" t="s">
        <v>9501</v>
      </c>
      <c r="BY286" s="1096"/>
      <c r="BZ286" s="1513" t="s">
        <v>168</v>
      </c>
      <c r="CA286" s="26" t="str">
        <f t="shared" si="46"/>
        <v>17&amp;2026040620</v>
      </c>
      <c r="CB286" s="29" t="str">
        <f t="shared" si="47"/>
        <v>17</v>
      </c>
      <c r="CC286" s="29" t="s">
        <v>11034</v>
      </c>
      <c r="CE286" s="24">
        <f>IFERROR(VLOOKUP(CA286,시험요청!EV:EZ,5,FALSE),"")</f>
        <v>0</v>
      </c>
    </row>
    <row r="287" spans="1:83" ht="30" customHeight="1">
      <c r="A287" s="372">
        <v>17</v>
      </c>
      <c r="B287" s="1514"/>
      <c r="C287" s="1514"/>
      <c r="D287" s="1525"/>
      <c r="E287" s="1656"/>
      <c r="F287" s="1525"/>
      <c r="G287" s="1472"/>
      <c r="H287" s="1514"/>
      <c r="I287" s="1546"/>
      <c r="J287" s="1546"/>
      <c r="K287" s="1546"/>
      <c r="L287" s="1546"/>
      <c r="M287" s="1546"/>
      <c r="N287" s="1546"/>
      <c r="O287" s="1608"/>
      <c r="P287" s="1546"/>
      <c r="Q287" s="1097">
        <v>12</v>
      </c>
      <c r="R287" s="1097">
        <v>40</v>
      </c>
      <c r="S287" s="1658"/>
      <c r="T287" s="1522"/>
      <c r="U287" s="1525"/>
      <c r="V287" s="1528"/>
      <c r="W287" s="1528"/>
      <c r="X287" s="1528"/>
      <c r="Y287" s="1528"/>
      <c r="Z287" s="1531"/>
      <c r="AA287" s="1534"/>
      <c r="AB287" s="526">
        <v>240</v>
      </c>
      <c r="AC287" s="1528"/>
      <c r="AD287" s="1537"/>
      <c r="AE287" s="1531"/>
      <c r="AF287" s="1540"/>
      <c r="AG287" s="1097">
        <v>170</v>
      </c>
      <c r="AH287" s="1097">
        <v>755</v>
      </c>
      <c r="AI287" s="1097">
        <v>2065</v>
      </c>
      <c r="AJ287" s="1097" t="s">
        <v>2221</v>
      </c>
      <c r="AK287" s="1097" t="s">
        <v>878</v>
      </c>
      <c r="AL287" s="1097" t="s">
        <v>1064</v>
      </c>
      <c r="AM287" s="1097" t="s">
        <v>2222</v>
      </c>
      <c r="AN287" s="1097" t="s">
        <v>99</v>
      </c>
      <c r="AO287" s="1097">
        <v>640</v>
      </c>
      <c r="AP287" s="1097">
        <v>90</v>
      </c>
      <c r="AQ287" s="1097" t="s">
        <v>2224</v>
      </c>
      <c r="AR287" s="1097" t="s">
        <v>99</v>
      </c>
      <c r="AS287" s="1097" t="s">
        <v>708</v>
      </c>
      <c r="AT287" s="1097" t="s">
        <v>105</v>
      </c>
      <c r="AU287" s="1097" t="s">
        <v>2226</v>
      </c>
      <c r="AV287" s="1097" t="s">
        <v>1281</v>
      </c>
      <c r="AW287" s="1097">
        <v>205</v>
      </c>
      <c r="AX287" s="1097">
        <v>24</v>
      </c>
      <c r="AY287" s="1097" t="s">
        <v>2227</v>
      </c>
      <c r="AZ287" s="1097" t="s">
        <v>1281</v>
      </c>
      <c r="BA287" s="1097">
        <v>190</v>
      </c>
      <c r="BB287" s="1097">
        <v>24</v>
      </c>
      <c r="BC287" s="1097" t="s">
        <v>88</v>
      </c>
      <c r="BD287" s="1097" t="s">
        <v>57</v>
      </c>
      <c r="BE287" s="340" t="s">
        <v>2225</v>
      </c>
      <c r="BF287" s="16" t="s">
        <v>673</v>
      </c>
      <c r="BG287" s="1097" t="s">
        <v>121</v>
      </c>
      <c r="BH287" s="1097" t="s">
        <v>57</v>
      </c>
      <c r="BI287" s="1097" t="s">
        <v>57</v>
      </c>
      <c r="BJ287" s="1097" t="s">
        <v>164</v>
      </c>
      <c r="BK287" s="1097" t="s">
        <v>331</v>
      </c>
      <c r="BL287" s="1097" t="s">
        <v>945</v>
      </c>
      <c r="BM287" s="1097"/>
      <c r="BN287" s="1097">
        <v>17</v>
      </c>
      <c r="BO287" s="1543"/>
      <c r="BP287" s="1546"/>
      <c r="BQ287" s="1525"/>
      <c r="BR287" s="1525"/>
      <c r="BS287" s="1517"/>
      <c r="BT287" s="1534"/>
      <c r="BU287" s="1472"/>
      <c r="BV287" s="1472"/>
      <c r="BW287" s="1472"/>
      <c r="BX287" s="1517"/>
      <c r="BY287" s="1096"/>
      <c r="BZ287" s="1514"/>
      <c r="CA287" s="26" t="str">
        <f t="shared" si="46"/>
        <v>17&amp;</v>
      </c>
      <c r="CB287" s="29" t="str">
        <f t="shared" si="47"/>
        <v/>
      </c>
      <c r="CC287" s="29" t="s">
        <v>11034</v>
      </c>
      <c r="CE287" s="24" t="str">
        <f>IFERROR(VLOOKUP(CA287,시험요청!EV:EZ,5,FALSE),"")</f>
        <v/>
      </c>
    </row>
    <row r="288" spans="1:83" ht="30" customHeight="1">
      <c r="A288" s="372">
        <v>17</v>
      </c>
      <c r="B288" s="1515"/>
      <c r="C288" s="1515"/>
      <c r="D288" s="1526"/>
      <c r="E288" s="1565"/>
      <c r="F288" s="1526"/>
      <c r="G288" s="1096">
        <v>2026040721</v>
      </c>
      <c r="H288" s="1515"/>
      <c r="I288" s="1547"/>
      <c r="J288" s="1547"/>
      <c r="K288" s="1547"/>
      <c r="L288" s="1547"/>
      <c r="M288" s="1547"/>
      <c r="N288" s="1547"/>
      <c r="O288" s="1609"/>
      <c r="P288" s="1547"/>
      <c r="Q288" s="1097">
        <v>14</v>
      </c>
      <c r="R288" s="1097">
        <v>40</v>
      </c>
      <c r="S288" s="1659"/>
      <c r="T288" s="1523"/>
      <c r="U288" s="1526"/>
      <c r="V288" s="1529"/>
      <c r="W288" s="1529"/>
      <c r="X288" s="1529"/>
      <c r="Y288" s="1529"/>
      <c r="Z288" s="1532"/>
      <c r="AA288" s="1535"/>
      <c r="AB288" s="1096"/>
      <c r="AC288" s="1529"/>
      <c r="AD288" s="1538"/>
      <c r="AE288" s="1532"/>
      <c r="AF288" s="1541"/>
      <c r="AG288" s="1097">
        <v>170</v>
      </c>
      <c r="AH288" s="1097">
        <v>755</v>
      </c>
      <c r="AI288" s="1097">
        <v>2065</v>
      </c>
      <c r="AJ288" s="1097" t="s">
        <v>2221</v>
      </c>
      <c r="AK288" s="1097" t="s">
        <v>878</v>
      </c>
      <c r="AL288" s="1097" t="s">
        <v>1064</v>
      </c>
      <c r="AM288" s="1097" t="s">
        <v>2222</v>
      </c>
      <c r="AN288" s="1097" t="s">
        <v>99</v>
      </c>
      <c r="AO288" s="1097">
        <v>640</v>
      </c>
      <c r="AP288" s="1097">
        <v>90</v>
      </c>
      <c r="AQ288" s="1097" t="s">
        <v>2224</v>
      </c>
      <c r="AR288" s="1097" t="s">
        <v>99</v>
      </c>
      <c r="AS288" s="1097" t="s">
        <v>708</v>
      </c>
      <c r="AT288" s="1097" t="s">
        <v>105</v>
      </c>
      <c r="AU288" s="1097" t="s">
        <v>2572</v>
      </c>
      <c r="AV288" s="1097" t="s">
        <v>1281</v>
      </c>
      <c r="AW288" s="1097">
        <v>205</v>
      </c>
      <c r="AX288" s="1097">
        <v>27</v>
      </c>
      <c r="AY288" s="1097" t="s">
        <v>2573</v>
      </c>
      <c r="AZ288" s="1097" t="s">
        <v>1281</v>
      </c>
      <c r="BA288" s="1097">
        <v>190</v>
      </c>
      <c r="BB288" s="1097">
        <v>27</v>
      </c>
      <c r="BC288" s="1097" t="s">
        <v>682</v>
      </c>
      <c r="BD288" s="1097" t="s">
        <v>57</v>
      </c>
      <c r="BE288" s="340" t="s">
        <v>2225</v>
      </c>
      <c r="BF288" s="16" t="s">
        <v>673</v>
      </c>
      <c r="BG288" s="1097" t="s">
        <v>121</v>
      </c>
      <c r="BH288" s="1097" t="s">
        <v>57</v>
      </c>
      <c r="BI288" s="1097" t="s">
        <v>57</v>
      </c>
      <c r="BJ288" s="1097" t="s">
        <v>164</v>
      </c>
      <c r="BK288" s="1097" t="s">
        <v>331</v>
      </c>
      <c r="BL288" s="1097" t="s">
        <v>945</v>
      </c>
      <c r="BM288" s="1097"/>
      <c r="BN288" s="1097">
        <v>17</v>
      </c>
      <c r="BO288" s="1544"/>
      <c r="BP288" s="1547"/>
      <c r="BQ288" s="1526"/>
      <c r="BR288" s="1526"/>
      <c r="BS288" s="1518"/>
      <c r="BT288" s="1535"/>
      <c r="BU288" s="1097" t="s">
        <v>2229</v>
      </c>
      <c r="BV288" s="1097" t="s">
        <v>2230</v>
      </c>
      <c r="BW288" s="1097">
        <v>1386</v>
      </c>
      <c r="BX288" s="1518"/>
      <c r="BY288" s="1096"/>
      <c r="BZ288" s="1515"/>
      <c r="CA288" s="26" t="str">
        <f t="shared" si="46"/>
        <v>17&amp;2026040721</v>
      </c>
      <c r="CB288" s="29" t="str">
        <f t="shared" si="47"/>
        <v/>
      </c>
      <c r="CC288" s="29" t="s">
        <v>11034</v>
      </c>
      <c r="CE288" s="24">
        <f>IFERROR(VLOOKUP(CA288,시험요청!EV:EZ,5,FALSE),"")</f>
        <v>0</v>
      </c>
    </row>
    <row r="289" spans="1:83" ht="30" customHeight="1">
      <c r="A289" s="372">
        <v>17</v>
      </c>
      <c r="B289" s="1096">
        <v>17</v>
      </c>
      <c r="C289" s="1096" t="s">
        <v>29</v>
      </c>
      <c r="D289" s="1096" t="s">
        <v>8098</v>
      </c>
      <c r="E289" s="1096" t="s">
        <v>1498</v>
      </c>
      <c r="F289" s="1096" t="s">
        <v>45</v>
      </c>
      <c r="G289" s="1096">
        <v>2026040567</v>
      </c>
      <c r="H289" s="1087" t="s">
        <v>767</v>
      </c>
      <c r="I289" s="1097">
        <v>1039714</v>
      </c>
      <c r="J289" s="1097" t="s">
        <v>9202</v>
      </c>
      <c r="K289" s="1097" t="s">
        <v>9170</v>
      </c>
      <c r="L289" s="1097">
        <v>4</v>
      </c>
      <c r="M289" s="1097" t="s">
        <v>32</v>
      </c>
      <c r="N289" s="1097" t="s">
        <v>33</v>
      </c>
      <c r="O289" s="1097" t="s">
        <v>57</v>
      </c>
      <c r="P289" s="1097" t="s">
        <v>48</v>
      </c>
      <c r="Q289" s="1097">
        <v>0</v>
      </c>
      <c r="R289" s="1097">
        <v>10</v>
      </c>
      <c r="S289" s="506" t="s">
        <v>9496</v>
      </c>
      <c r="T289" s="1105" t="s">
        <v>955</v>
      </c>
      <c r="U289" s="1096" t="s">
        <v>35</v>
      </c>
      <c r="V289" s="1096" t="s">
        <v>3564</v>
      </c>
      <c r="W289" s="1096" t="s">
        <v>60</v>
      </c>
      <c r="X289" s="1096" t="s">
        <v>37</v>
      </c>
      <c r="Y289" s="1096" t="s">
        <v>61</v>
      </c>
      <c r="Z289" s="1097" t="s">
        <v>9204</v>
      </c>
      <c r="AA289" s="1100" t="s">
        <v>42</v>
      </c>
      <c r="AB289" s="1096">
        <v>248</v>
      </c>
      <c r="AC289" s="1096" t="s">
        <v>40</v>
      </c>
      <c r="AD289" s="1096" t="s">
        <v>41</v>
      </c>
      <c r="AE289" s="1097" t="s">
        <v>9205</v>
      </c>
      <c r="AF289" s="1100" t="s">
        <v>42</v>
      </c>
      <c r="AG289" s="1097">
        <v>170</v>
      </c>
      <c r="AH289" s="1097">
        <v>764</v>
      </c>
      <c r="AI289" s="1097">
        <v>2165</v>
      </c>
      <c r="AJ289" s="1097" t="s">
        <v>6702</v>
      </c>
      <c r="AK289" s="1097" t="s">
        <v>878</v>
      </c>
      <c r="AL289" s="1097" t="s">
        <v>1064</v>
      </c>
      <c r="AM289" s="1097" t="s">
        <v>85</v>
      </c>
      <c r="AN289" s="1097" t="s">
        <v>78</v>
      </c>
      <c r="AO289" s="1097">
        <v>600</v>
      </c>
      <c r="AP289" s="1097">
        <v>90</v>
      </c>
      <c r="AQ289" s="1097" t="s">
        <v>173</v>
      </c>
      <c r="AR289" s="1097" t="s">
        <v>78</v>
      </c>
      <c r="AS289" s="1097" t="s">
        <v>174</v>
      </c>
      <c r="AT289" s="1097" t="s">
        <v>105</v>
      </c>
      <c r="AU289" s="1097" t="s">
        <v>8516</v>
      </c>
      <c r="AV289" s="1097" t="s">
        <v>86</v>
      </c>
      <c r="AW289" s="1097">
        <v>195</v>
      </c>
      <c r="AX289" s="1097">
        <v>27</v>
      </c>
      <c r="AY289" s="1097" t="s">
        <v>2048</v>
      </c>
      <c r="AZ289" s="1097" t="s">
        <v>86</v>
      </c>
      <c r="BA289" s="1097">
        <v>185</v>
      </c>
      <c r="BB289" s="1097">
        <v>27</v>
      </c>
      <c r="BC289" s="1097" t="s">
        <v>88</v>
      </c>
      <c r="BD289" s="1097" t="s">
        <v>57</v>
      </c>
      <c r="BE289" s="1097" t="s">
        <v>57</v>
      </c>
      <c r="BF289" s="1097" t="s">
        <v>57</v>
      </c>
      <c r="BG289" s="1097" t="s">
        <v>57</v>
      </c>
      <c r="BH289" s="1097" t="s">
        <v>57</v>
      </c>
      <c r="BI289" s="1097" t="s">
        <v>57</v>
      </c>
      <c r="BJ289" s="1097" t="s">
        <v>164</v>
      </c>
      <c r="BK289" s="1097" t="s">
        <v>57</v>
      </c>
      <c r="BL289" s="1097"/>
      <c r="BM289" s="1097"/>
      <c r="BN289" s="1097">
        <v>18</v>
      </c>
      <c r="BO289" s="1100" t="s">
        <v>9506</v>
      </c>
      <c r="BP289" s="1097" t="s">
        <v>1831</v>
      </c>
      <c r="BQ289" s="1096" t="s">
        <v>4112</v>
      </c>
      <c r="BR289" s="1096" t="s">
        <v>95</v>
      </c>
      <c r="BS289" s="1096"/>
      <c r="BT289" s="1097" t="s">
        <v>9206</v>
      </c>
      <c r="BU289" s="1097" t="s">
        <v>4282</v>
      </c>
      <c r="BV289" s="1097" t="s">
        <v>719</v>
      </c>
      <c r="BW289" s="1097">
        <v>1466</v>
      </c>
      <c r="BX289" s="1096"/>
      <c r="BY289" s="1096" t="s">
        <v>1136</v>
      </c>
      <c r="BZ289" s="1087" t="s">
        <v>83</v>
      </c>
      <c r="CA289" s="26" t="str">
        <f t="shared" si="46"/>
        <v>17&amp;2026040567</v>
      </c>
      <c r="CB289" s="29" t="str">
        <f t="shared" si="47"/>
        <v>18</v>
      </c>
      <c r="CC289" s="29" t="s">
        <v>11034</v>
      </c>
      <c r="CE289" s="24">
        <f>IFERROR(VLOOKUP(CA289,시험요청!EV:EZ,5,FALSE),"")</f>
        <v>0</v>
      </c>
    </row>
    <row r="290" spans="1:83" ht="30" customHeight="1">
      <c r="A290" s="372">
        <v>17</v>
      </c>
      <c r="B290" s="1088">
        <v>17</v>
      </c>
      <c r="C290" s="1088" t="s">
        <v>43</v>
      </c>
      <c r="D290" s="1088" t="s">
        <v>3571</v>
      </c>
      <c r="E290" s="1088" t="s">
        <v>30</v>
      </c>
      <c r="F290" s="1094" t="s">
        <v>1501</v>
      </c>
      <c r="G290" s="1088">
        <v>2026040559</v>
      </c>
      <c r="H290" s="1101" t="s">
        <v>629</v>
      </c>
      <c r="I290" s="1098">
        <v>1039091</v>
      </c>
      <c r="J290" s="1098" t="s">
        <v>6621</v>
      </c>
      <c r="K290" s="1098" t="s">
        <v>6622</v>
      </c>
      <c r="L290" s="1098">
        <v>4</v>
      </c>
      <c r="M290" s="1098" t="s">
        <v>32</v>
      </c>
      <c r="N290" s="1098" t="s">
        <v>33</v>
      </c>
      <c r="O290" s="1098" t="s">
        <v>57</v>
      </c>
      <c r="P290" s="1098" t="s">
        <v>48</v>
      </c>
      <c r="Q290" s="1098">
        <v>1</v>
      </c>
      <c r="R290" s="1098">
        <v>12</v>
      </c>
      <c r="S290" s="624" t="s">
        <v>9496</v>
      </c>
      <c r="T290" s="1095" t="s">
        <v>1702</v>
      </c>
      <c r="U290" s="1088" t="s">
        <v>49</v>
      </c>
      <c r="V290" s="1088" t="s">
        <v>1709</v>
      </c>
      <c r="W290" s="1088" t="s">
        <v>50</v>
      </c>
      <c r="X290" s="1088" t="s">
        <v>37</v>
      </c>
      <c r="Y290" s="1088" t="s">
        <v>6891</v>
      </c>
      <c r="Z290" s="1098" t="s">
        <v>8527</v>
      </c>
      <c r="AA290" s="1099" t="s">
        <v>42</v>
      </c>
      <c r="AB290" s="1088">
        <v>256</v>
      </c>
      <c r="AC290" s="1088" t="s">
        <v>40</v>
      </c>
      <c r="AD290" s="1088" t="s">
        <v>41</v>
      </c>
      <c r="AE290" s="1098" t="s">
        <v>6625</v>
      </c>
      <c r="AF290" s="1098" t="s">
        <v>51</v>
      </c>
      <c r="AG290" s="1098">
        <v>150</v>
      </c>
      <c r="AH290" s="1098">
        <v>712</v>
      </c>
      <c r="AI290" s="1098">
        <v>2200</v>
      </c>
      <c r="AJ290" s="1098" t="s">
        <v>1622</v>
      </c>
      <c r="AK290" s="1098" t="s">
        <v>668</v>
      </c>
      <c r="AL290" s="1098" t="s">
        <v>1623</v>
      </c>
      <c r="AM290" s="1098" t="s">
        <v>1651</v>
      </c>
      <c r="AN290" s="1098" t="s">
        <v>92</v>
      </c>
      <c r="AO290" s="1098">
        <v>590</v>
      </c>
      <c r="AP290" s="1098">
        <v>90</v>
      </c>
      <c r="AQ290" s="1098" t="s">
        <v>6626</v>
      </c>
      <c r="AR290" s="1098" t="s">
        <v>92</v>
      </c>
      <c r="AS290" s="1098" t="s">
        <v>174</v>
      </c>
      <c r="AT290" s="1098" t="s">
        <v>105</v>
      </c>
      <c r="AU290" s="1098" t="s">
        <v>5523</v>
      </c>
      <c r="AV290" s="1098" t="s">
        <v>1153</v>
      </c>
      <c r="AW290" s="1098">
        <v>215</v>
      </c>
      <c r="AX290" s="1098">
        <v>27</v>
      </c>
      <c r="AY290" s="1098" t="s">
        <v>5524</v>
      </c>
      <c r="AZ290" s="1098" t="s">
        <v>1153</v>
      </c>
      <c r="BA290" s="1098">
        <v>205</v>
      </c>
      <c r="BB290" s="1098">
        <v>27</v>
      </c>
      <c r="BC290" s="1098" t="s">
        <v>88</v>
      </c>
      <c r="BD290" s="1098" t="s">
        <v>57</v>
      </c>
      <c r="BE290" s="1098" t="s">
        <v>57</v>
      </c>
      <c r="BF290" s="1098" t="s">
        <v>57</v>
      </c>
      <c r="BG290" s="1098" t="s">
        <v>57</v>
      </c>
      <c r="BH290" s="1098" t="s">
        <v>57</v>
      </c>
      <c r="BI290" s="1098" t="s">
        <v>57</v>
      </c>
      <c r="BJ290" s="1098" t="s">
        <v>164</v>
      </c>
      <c r="BK290" s="1098" t="s">
        <v>57</v>
      </c>
      <c r="BL290" s="1098"/>
      <c r="BM290" s="1098"/>
      <c r="BN290" s="1098">
        <v>20</v>
      </c>
      <c r="BO290" s="1098" t="s">
        <v>9495</v>
      </c>
      <c r="BP290" s="1098" t="s">
        <v>187</v>
      </c>
      <c r="BQ290" s="1088" t="s">
        <v>1696</v>
      </c>
      <c r="BR290" s="1088" t="s">
        <v>95</v>
      </c>
      <c r="BS290" s="1088"/>
      <c r="BT290" s="1098" t="s">
        <v>90</v>
      </c>
      <c r="BU290" s="1098" t="s">
        <v>91</v>
      </c>
      <c r="BV290" s="1098" t="s">
        <v>847</v>
      </c>
      <c r="BW290" s="1098">
        <v>1626</v>
      </c>
      <c r="BX290" s="1088"/>
      <c r="BY290" s="1088" t="s">
        <v>107</v>
      </c>
      <c r="BZ290" s="1101" t="s">
        <v>83</v>
      </c>
      <c r="CA290" s="26" t="str">
        <f t="shared" ref="CA290:CA302" si="48">A290&amp;"&amp;"&amp;G290</f>
        <v>17&amp;2026040559</v>
      </c>
      <c r="CB290" s="29" t="str">
        <f t="shared" ref="CB290:CB302" si="49">IFERROR(MID(J290,FIND("R",J290)+1,2),"")</f>
        <v>20</v>
      </c>
      <c r="CC290" s="29" t="s">
        <v>11034</v>
      </c>
      <c r="CE290" s="24">
        <f>IFERROR(VLOOKUP(CA290,시험요청!EV:EZ,5,FALSE),"")</f>
        <v>0</v>
      </c>
    </row>
    <row r="291" spans="1:83" ht="30" customHeight="1">
      <c r="A291" s="372">
        <v>17</v>
      </c>
      <c r="B291" s="1513">
        <v>17</v>
      </c>
      <c r="C291" s="1513" t="s">
        <v>2515</v>
      </c>
      <c r="D291" s="1524" t="s">
        <v>2517</v>
      </c>
      <c r="E291" s="1564" t="s">
        <v>52</v>
      </c>
      <c r="F291" s="1524" t="s">
        <v>45</v>
      </c>
      <c r="G291" s="1475">
        <v>2026040620</v>
      </c>
      <c r="H291" s="1513" t="s">
        <v>942</v>
      </c>
      <c r="I291" s="1545">
        <v>2022650</v>
      </c>
      <c r="J291" s="1545" t="s">
        <v>2213</v>
      </c>
      <c r="K291" s="1545" t="s">
        <v>2214</v>
      </c>
      <c r="L291" s="1545">
        <v>8</v>
      </c>
      <c r="M291" s="1545" t="s">
        <v>32</v>
      </c>
      <c r="N291" s="1545" t="s">
        <v>33</v>
      </c>
      <c r="O291" s="1607" t="s">
        <v>2215</v>
      </c>
      <c r="P291" s="1545" t="s">
        <v>48</v>
      </c>
      <c r="Q291" s="1097">
        <v>10</v>
      </c>
      <c r="R291" s="1097">
        <v>40</v>
      </c>
      <c r="S291" s="1568" t="s">
        <v>9508</v>
      </c>
      <c r="T291" s="1521" t="s">
        <v>9497</v>
      </c>
      <c r="U291" s="1524" t="s">
        <v>2123</v>
      </c>
      <c r="V291" s="1660" t="s">
        <v>2520</v>
      </c>
      <c r="W291" s="1660" t="s">
        <v>60</v>
      </c>
      <c r="X291" s="1660" t="s">
        <v>37</v>
      </c>
      <c r="Y291" s="1660" t="s">
        <v>1509</v>
      </c>
      <c r="Z291" s="1663" t="s">
        <v>9498</v>
      </c>
      <c r="AA291" s="1666" t="s">
        <v>9600</v>
      </c>
      <c r="AB291" s="625">
        <v>240</v>
      </c>
      <c r="AC291" s="1660" t="s">
        <v>40</v>
      </c>
      <c r="AD291" s="1669" t="s">
        <v>2521</v>
      </c>
      <c r="AE291" s="1663" t="s">
        <v>5677</v>
      </c>
      <c r="AF291" s="1672" t="s">
        <v>1061</v>
      </c>
      <c r="AG291" s="1097">
        <v>170</v>
      </c>
      <c r="AH291" s="1097">
        <v>755</v>
      </c>
      <c r="AI291" s="1097">
        <v>2065</v>
      </c>
      <c r="AJ291" s="1097" t="s">
        <v>2221</v>
      </c>
      <c r="AK291" s="1097" t="s">
        <v>878</v>
      </c>
      <c r="AL291" s="1097" t="s">
        <v>1064</v>
      </c>
      <c r="AM291" s="1097" t="s">
        <v>2222</v>
      </c>
      <c r="AN291" s="1097" t="s">
        <v>99</v>
      </c>
      <c r="AO291" s="1097">
        <v>640</v>
      </c>
      <c r="AP291" s="1097">
        <v>90</v>
      </c>
      <c r="AQ291" s="1097" t="s">
        <v>2224</v>
      </c>
      <c r="AR291" s="1097" t="s">
        <v>99</v>
      </c>
      <c r="AS291" s="1097" t="s">
        <v>708</v>
      </c>
      <c r="AT291" s="1097" t="s">
        <v>105</v>
      </c>
      <c r="AU291" s="1097" t="s">
        <v>2226</v>
      </c>
      <c r="AV291" s="1097" t="s">
        <v>1281</v>
      </c>
      <c r="AW291" s="1097">
        <v>205</v>
      </c>
      <c r="AX291" s="1097">
        <v>24</v>
      </c>
      <c r="AY291" s="1097" t="s">
        <v>2227</v>
      </c>
      <c r="AZ291" s="1097" t="s">
        <v>1281</v>
      </c>
      <c r="BA291" s="1097">
        <v>190</v>
      </c>
      <c r="BB291" s="1097">
        <v>24</v>
      </c>
      <c r="BC291" s="1097" t="s">
        <v>682</v>
      </c>
      <c r="BD291" s="1097" t="s">
        <v>57</v>
      </c>
      <c r="BE291" s="340" t="s">
        <v>2561</v>
      </c>
      <c r="BF291" s="16" t="s">
        <v>831</v>
      </c>
      <c r="BG291" s="1097" t="s">
        <v>121</v>
      </c>
      <c r="BH291" s="1097" t="s">
        <v>57</v>
      </c>
      <c r="BI291" s="1097" t="s">
        <v>57</v>
      </c>
      <c r="BJ291" s="1097" t="s">
        <v>164</v>
      </c>
      <c r="BK291" s="1097" t="s">
        <v>331</v>
      </c>
      <c r="BL291" s="1097" t="s">
        <v>945</v>
      </c>
      <c r="BM291" s="1097"/>
      <c r="BN291" s="1097">
        <v>17</v>
      </c>
      <c r="BO291" s="1542" t="s">
        <v>2522</v>
      </c>
      <c r="BP291" s="1545" t="s">
        <v>1831</v>
      </c>
      <c r="BQ291" s="1524" t="s">
        <v>9500</v>
      </c>
      <c r="BR291" s="1524" t="s">
        <v>95</v>
      </c>
      <c r="BS291" s="1516" t="s">
        <v>2523</v>
      </c>
      <c r="BT291" s="1548" t="s">
        <v>9509</v>
      </c>
      <c r="BU291" s="1489" t="s">
        <v>2229</v>
      </c>
      <c r="BV291" s="1489" t="s">
        <v>9510</v>
      </c>
      <c r="BW291" s="1489">
        <v>1386</v>
      </c>
      <c r="BX291" s="1516" t="s">
        <v>9501</v>
      </c>
      <c r="BY291" s="1096"/>
      <c r="BZ291" s="1513" t="s">
        <v>168</v>
      </c>
      <c r="CA291" s="26" t="str">
        <f t="shared" si="48"/>
        <v>17&amp;2026040620</v>
      </c>
      <c r="CB291" s="29" t="str">
        <f t="shared" si="49"/>
        <v>17</v>
      </c>
      <c r="CC291" s="29" t="s">
        <v>11034</v>
      </c>
      <c r="CE291" s="24">
        <f>IFERROR(VLOOKUP(CA291,시험요청!EV:EZ,5,FALSE),"")</f>
        <v>0</v>
      </c>
    </row>
    <row r="292" spans="1:83" ht="30" customHeight="1">
      <c r="A292" s="372">
        <v>17</v>
      </c>
      <c r="B292" s="1514"/>
      <c r="C292" s="1514"/>
      <c r="D292" s="1525"/>
      <c r="E292" s="1656"/>
      <c r="F292" s="1525"/>
      <c r="G292" s="1472"/>
      <c r="H292" s="1514"/>
      <c r="I292" s="1546"/>
      <c r="J292" s="1546"/>
      <c r="K292" s="1546"/>
      <c r="L292" s="1546"/>
      <c r="M292" s="1546"/>
      <c r="N292" s="1546"/>
      <c r="O292" s="1608"/>
      <c r="P292" s="1546"/>
      <c r="Q292" s="1097">
        <v>13</v>
      </c>
      <c r="R292" s="1097">
        <v>40</v>
      </c>
      <c r="S292" s="1569"/>
      <c r="T292" s="1522"/>
      <c r="U292" s="1525"/>
      <c r="V292" s="1661"/>
      <c r="W292" s="1661"/>
      <c r="X292" s="1661"/>
      <c r="Y292" s="1661"/>
      <c r="Z292" s="1664"/>
      <c r="AA292" s="1667"/>
      <c r="AB292" s="625">
        <v>240</v>
      </c>
      <c r="AC292" s="1661"/>
      <c r="AD292" s="1670"/>
      <c r="AE292" s="1664"/>
      <c r="AF292" s="1673"/>
      <c r="AG292" s="1097">
        <v>170</v>
      </c>
      <c r="AH292" s="1097">
        <v>755</v>
      </c>
      <c r="AI292" s="1097">
        <v>2065</v>
      </c>
      <c r="AJ292" s="1097" t="s">
        <v>2221</v>
      </c>
      <c r="AK292" s="1097" t="s">
        <v>878</v>
      </c>
      <c r="AL292" s="1097" t="s">
        <v>1064</v>
      </c>
      <c r="AM292" s="1097" t="s">
        <v>2222</v>
      </c>
      <c r="AN292" s="1097" t="s">
        <v>99</v>
      </c>
      <c r="AO292" s="1097">
        <v>640</v>
      </c>
      <c r="AP292" s="1097">
        <v>90</v>
      </c>
      <c r="AQ292" s="1097" t="s">
        <v>2224</v>
      </c>
      <c r="AR292" s="1097" t="s">
        <v>99</v>
      </c>
      <c r="AS292" s="1097" t="s">
        <v>708</v>
      </c>
      <c r="AT292" s="1097" t="s">
        <v>105</v>
      </c>
      <c r="AU292" s="1097" t="s">
        <v>2226</v>
      </c>
      <c r="AV292" s="1097" t="s">
        <v>1281</v>
      </c>
      <c r="AW292" s="1097">
        <v>205</v>
      </c>
      <c r="AX292" s="1097">
        <v>24</v>
      </c>
      <c r="AY292" s="1097" t="s">
        <v>2227</v>
      </c>
      <c r="AZ292" s="1097" t="s">
        <v>1281</v>
      </c>
      <c r="BA292" s="1097">
        <v>190</v>
      </c>
      <c r="BB292" s="1097">
        <v>24</v>
      </c>
      <c r="BC292" s="1097" t="s">
        <v>88</v>
      </c>
      <c r="BD292" s="1097" t="s">
        <v>57</v>
      </c>
      <c r="BE292" s="340" t="s">
        <v>2561</v>
      </c>
      <c r="BF292" s="16" t="s">
        <v>831</v>
      </c>
      <c r="BG292" s="1097" t="s">
        <v>121</v>
      </c>
      <c r="BH292" s="1097" t="s">
        <v>57</v>
      </c>
      <c r="BI292" s="1097" t="s">
        <v>57</v>
      </c>
      <c r="BJ292" s="1097" t="s">
        <v>164</v>
      </c>
      <c r="BK292" s="1097" t="s">
        <v>331</v>
      </c>
      <c r="BL292" s="1097" t="s">
        <v>945</v>
      </c>
      <c r="BM292" s="1097"/>
      <c r="BN292" s="1097">
        <v>17</v>
      </c>
      <c r="BO292" s="1543"/>
      <c r="BP292" s="1546"/>
      <c r="BQ292" s="1525"/>
      <c r="BR292" s="1525"/>
      <c r="BS292" s="1517"/>
      <c r="BT292" s="1495"/>
      <c r="BU292" s="1472"/>
      <c r="BV292" s="1472"/>
      <c r="BW292" s="1472"/>
      <c r="BX292" s="1517"/>
      <c r="BY292" s="1096"/>
      <c r="BZ292" s="1514"/>
      <c r="CA292" s="26" t="str">
        <f t="shared" si="48"/>
        <v>17&amp;</v>
      </c>
      <c r="CB292" s="29" t="str">
        <f t="shared" si="49"/>
        <v/>
      </c>
      <c r="CC292" s="29" t="s">
        <v>11034</v>
      </c>
      <c r="CE292" s="24" t="str">
        <f>IFERROR(VLOOKUP(CA292,시험요청!EV:EZ,5,FALSE),"")</f>
        <v/>
      </c>
    </row>
    <row r="293" spans="1:83" ht="30" customHeight="1">
      <c r="A293" s="372">
        <v>17</v>
      </c>
      <c r="B293" s="1515"/>
      <c r="C293" s="1515"/>
      <c r="D293" s="1526"/>
      <c r="E293" s="1565"/>
      <c r="F293" s="1526"/>
      <c r="G293" s="1096">
        <v>2026040721</v>
      </c>
      <c r="H293" s="1515"/>
      <c r="I293" s="1547"/>
      <c r="J293" s="1547"/>
      <c r="K293" s="1547"/>
      <c r="L293" s="1547"/>
      <c r="M293" s="1547"/>
      <c r="N293" s="1547"/>
      <c r="O293" s="1609"/>
      <c r="P293" s="1547"/>
      <c r="Q293" s="1097">
        <v>15</v>
      </c>
      <c r="R293" s="1097">
        <v>40</v>
      </c>
      <c r="S293" s="1570"/>
      <c r="T293" s="1523"/>
      <c r="U293" s="1526"/>
      <c r="V293" s="1662"/>
      <c r="W293" s="1662"/>
      <c r="X293" s="1662"/>
      <c r="Y293" s="1662"/>
      <c r="Z293" s="1665"/>
      <c r="AA293" s="1668"/>
      <c r="AB293" s="625"/>
      <c r="AC293" s="1662"/>
      <c r="AD293" s="1671"/>
      <c r="AE293" s="1665"/>
      <c r="AF293" s="1674"/>
      <c r="AG293" s="1097">
        <v>170</v>
      </c>
      <c r="AH293" s="1097">
        <v>755</v>
      </c>
      <c r="AI293" s="1097">
        <v>2065</v>
      </c>
      <c r="AJ293" s="1097" t="s">
        <v>2221</v>
      </c>
      <c r="AK293" s="1097" t="s">
        <v>878</v>
      </c>
      <c r="AL293" s="1097" t="s">
        <v>1064</v>
      </c>
      <c r="AM293" s="1097" t="s">
        <v>2222</v>
      </c>
      <c r="AN293" s="1097" t="s">
        <v>99</v>
      </c>
      <c r="AO293" s="1097">
        <v>640</v>
      </c>
      <c r="AP293" s="1097">
        <v>90</v>
      </c>
      <c r="AQ293" s="1097" t="s">
        <v>2224</v>
      </c>
      <c r="AR293" s="1097" t="s">
        <v>99</v>
      </c>
      <c r="AS293" s="1097" t="s">
        <v>708</v>
      </c>
      <c r="AT293" s="1097" t="s">
        <v>105</v>
      </c>
      <c r="AU293" s="1097" t="s">
        <v>2572</v>
      </c>
      <c r="AV293" s="1097" t="s">
        <v>1281</v>
      </c>
      <c r="AW293" s="1097">
        <v>205</v>
      </c>
      <c r="AX293" s="1097">
        <v>27</v>
      </c>
      <c r="AY293" s="1097" t="s">
        <v>2573</v>
      </c>
      <c r="AZ293" s="1097" t="s">
        <v>1281</v>
      </c>
      <c r="BA293" s="1097">
        <v>190</v>
      </c>
      <c r="BB293" s="1097">
        <v>27</v>
      </c>
      <c r="BC293" s="1097" t="s">
        <v>88</v>
      </c>
      <c r="BD293" s="1097" t="s">
        <v>57</v>
      </c>
      <c r="BE293" s="340" t="s">
        <v>2225</v>
      </c>
      <c r="BF293" s="16" t="s">
        <v>673</v>
      </c>
      <c r="BG293" s="1097" t="s">
        <v>121</v>
      </c>
      <c r="BH293" s="1097" t="s">
        <v>57</v>
      </c>
      <c r="BI293" s="1097" t="s">
        <v>57</v>
      </c>
      <c r="BJ293" s="1097" t="s">
        <v>164</v>
      </c>
      <c r="BK293" s="1097" t="s">
        <v>331</v>
      </c>
      <c r="BL293" s="1097" t="s">
        <v>945</v>
      </c>
      <c r="BM293" s="1097"/>
      <c r="BN293" s="1097">
        <v>17</v>
      </c>
      <c r="BO293" s="1544"/>
      <c r="BP293" s="1547"/>
      <c r="BQ293" s="1526"/>
      <c r="BR293" s="1526"/>
      <c r="BS293" s="1518"/>
      <c r="BT293" s="1113" t="s">
        <v>2524</v>
      </c>
      <c r="BU293" s="1097" t="s">
        <v>2229</v>
      </c>
      <c r="BV293" s="1097" t="s">
        <v>2230</v>
      </c>
      <c r="BW293" s="1097">
        <v>1386</v>
      </c>
      <c r="BX293" s="1518"/>
      <c r="BY293" s="1096"/>
      <c r="BZ293" s="1515"/>
      <c r="CA293" s="26" t="str">
        <f t="shared" si="48"/>
        <v>17&amp;2026040721</v>
      </c>
      <c r="CB293" s="29" t="str">
        <f t="shared" si="49"/>
        <v/>
      </c>
      <c r="CC293" s="29" t="s">
        <v>11034</v>
      </c>
      <c r="CE293" s="24">
        <f>IFERROR(VLOOKUP(CA293,시험요청!EV:EZ,5,FALSE),"")</f>
        <v>0</v>
      </c>
    </row>
    <row r="294" spans="1:83" ht="30" customHeight="1">
      <c r="A294" s="372">
        <v>17</v>
      </c>
      <c r="B294" s="1096">
        <v>17</v>
      </c>
      <c r="C294" s="1096" t="s">
        <v>29</v>
      </c>
      <c r="D294" s="1096" t="s">
        <v>1513</v>
      </c>
      <c r="E294" s="1096" t="s">
        <v>30</v>
      </c>
      <c r="F294" s="1096" t="s">
        <v>45</v>
      </c>
      <c r="G294" s="1096">
        <v>2026041390</v>
      </c>
      <c r="H294" s="1087" t="s">
        <v>629</v>
      </c>
      <c r="I294" s="1097">
        <v>1037718</v>
      </c>
      <c r="J294" s="1097" t="s">
        <v>8852</v>
      </c>
      <c r="K294" s="1097" t="s">
        <v>698</v>
      </c>
      <c r="L294" s="1097">
        <v>4</v>
      </c>
      <c r="M294" s="1097" t="s">
        <v>32</v>
      </c>
      <c r="N294" s="1097" t="s">
        <v>33</v>
      </c>
      <c r="O294" s="1097" t="s">
        <v>57</v>
      </c>
      <c r="P294" s="1097" t="s">
        <v>48</v>
      </c>
      <c r="Q294" s="1097">
        <v>0</v>
      </c>
      <c r="R294" s="1097">
        <v>10</v>
      </c>
      <c r="S294" s="1103" t="s">
        <v>9508</v>
      </c>
      <c r="T294" s="1105" t="s">
        <v>3569</v>
      </c>
      <c r="U294" s="1096" t="s">
        <v>35</v>
      </c>
      <c r="V294" s="526" t="s">
        <v>935</v>
      </c>
      <c r="W294" s="526" t="s">
        <v>60</v>
      </c>
      <c r="X294" s="526" t="s">
        <v>37</v>
      </c>
      <c r="Y294" s="526" t="s">
        <v>61</v>
      </c>
      <c r="Z294" s="343" t="s">
        <v>8855</v>
      </c>
      <c r="AA294" s="343" t="s">
        <v>4992</v>
      </c>
      <c r="AB294" s="526">
        <v>244</v>
      </c>
      <c r="AC294" s="526" t="s">
        <v>40</v>
      </c>
      <c r="AD294" s="526" t="s">
        <v>41</v>
      </c>
      <c r="AE294" s="343" t="s">
        <v>8856</v>
      </c>
      <c r="AF294" s="343" t="s">
        <v>2071</v>
      </c>
      <c r="AG294" s="1097">
        <v>150</v>
      </c>
      <c r="AH294" s="1097">
        <v>716</v>
      </c>
      <c r="AI294" s="1097">
        <v>2175</v>
      </c>
      <c r="AJ294" s="1097" t="s">
        <v>1622</v>
      </c>
      <c r="AK294" s="1097">
        <v>460</v>
      </c>
      <c r="AL294" s="1097">
        <v>425</v>
      </c>
      <c r="AM294" s="1097" t="s">
        <v>1624</v>
      </c>
      <c r="AN294" s="1097" t="s">
        <v>78</v>
      </c>
      <c r="AO294" s="1097">
        <v>580</v>
      </c>
      <c r="AP294" s="1097">
        <v>90</v>
      </c>
      <c r="AQ294" s="1097" t="s">
        <v>6640</v>
      </c>
      <c r="AR294" s="1097" t="s">
        <v>78</v>
      </c>
      <c r="AS294" s="1097">
        <v>480</v>
      </c>
      <c r="AT294" s="1097">
        <v>90</v>
      </c>
      <c r="AU294" s="1097" t="s">
        <v>1067</v>
      </c>
      <c r="AV294" s="1097" t="s">
        <v>86</v>
      </c>
      <c r="AW294" s="1097">
        <v>205</v>
      </c>
      <c r="AX294" s="1097">
        <v>27</v>
      </c>
      <c r="AY294" s="1097" t="s">
        <v>1093</v>
      </c>
      <c r="AZ294" s="1097" t="s">
        <v>86</v>
      </c>
      <c r="BA294" s="1097">
        <v>195</v>
      </c>
      <c r="BB294" s="1097">
        <v>27</v>
      </c>
      <c r="BC294" s="1097" t="s">
        <v>682</v>
      </c>
      <c r="BD294" s="1097" t="s">
        <v>57</v>
      </c>
      <c r="BE294" s="1097" t="s">
        <v>57</v>
      </c>
      <c r="BF294" s="1097" t="s">
        <v>57</v>
      </c>
      <c r="BG294" s="1097" t="s">
        <v>57</v>
      </c>
      <c r="BH294" s="1097" t="s">
        <v>57</v>
      </c>
      <c r="BI294" s="1097" t="s">
        <v>57</v>
      </c>
      <c r="BJ294" s="1097" t="s">
        <v>164</v>
      </c>
      <c r="BK294" s="1097" t="s">
        <v>57</v>
      </c>
      <c r="BL294" s="1097"/>
      <c r="BM294" s="1097"/>
      <c r="BN294" s="1097">
        <v>19</v>
      </c>
      <c r="BO294" s="1100" t="s">
        <v>9511</v>
      </c>
      <c r="BP294" s="1097" t="s">
        <v>187</v>
      </c>
      <c r="BQ294" s="1096" t="s">
        <v>8073</v>
      </c>
      <c r="BR294" s="1096" t="s">
        <v>95</v>
      </c>
      <c r="BS294" s="1096"/>
      <c r="BT294" s="1097" t="s">
        <v>2802</v>
      </c>
      <c r="BU294" s="1097" t="s">
        <v>2539</v>
      </c>
      <c r="BV294" s="1097" t="s">
        <v>847</v>
      </c>
      <c r="BW294" s="1097">
        <v>1546</v>
      </c>
      <c r="BX294" s="1096" t="s">
        <v>9512</v>
      </c>
      <c r="BY294" s="1096"/>
      <c r="BZ294" s="1087" t="s">
        <v>2550</v>
      </c>
      <c r="CA294" s="26" t="str">
        <f t="shared" si="48"/>
        <v>17&amp;2026041390</v>
      </c>
      <c r="CB294" s="29" t="str">
        <f t="shared" si="49"/>
        <v>19</v>
      </c>
      <c r="CC294" s="29" t="s">
        <v>11034</v>
      </c>
      <c r="CE294" s="24">
        <f>IFERROR(VLOOKUP(CA294,시험요청!EV:EZ,5,FALSE),"")</f>
        <v>0</v>
      </c>
    </row>
    <row r="295" spans="1:83" ht="30" customHeight="1">
      <c r="A295" s="372">
        <v>17</v>
      </c>
      <c r="B295" s="1096">
        <v>17</v>
      </c>
      <c r="C295" s="1096" t="s">
        <v>43</v>
      </c>
      <c r="D295" s="1096" t="s">
        <v>9494</v>
      </c>
      <c r="E295" s="1096" t="s">
        <v>1498</v>
      </c>
      <c r="F295" s="1096" t="s">
        <v>45</v>
      </c>
      <c r="G295" s="1096">
        <v>2026041197</v>
      </c>
      <c r="H295" s="1087" t="s">
        <v>629</v>
      </c>
      <c r="I295" s="1097">
        <v>1038556</v>
      </c>
      <c r="J295" s="1097" t="s">
        <v>9142</v>
      </c>
      <c r="K295" s="1097" t="s">
        <v>3277</v>
      </c>
      <c r="L295" s="1097">
        <v>4</v>
      </c>
      <c r="M295" s="1097" t="s">
        <v>32</v>
      </c>
      <c r="N295" s="1097" t="s">
        <v>33</v>
      </c>
      <c r="O295" s="1097" t="s">
        <v>57</v>
      </c>
      <c r="P295" s="1097" t="s">
        <v>34</v>
      </c>
      <c r="Q295" s="1097">
        <v>0</v>
      </c>
      <c r="R295" s="1097">
        <v>12</v>
      </c>
      <c r="S295" s="1112" t="s">
        <v>9513</v>
      </c>
      <c r="T295" s="1105" t="s">
        <v>2588</v>
      </c>
      <c r="U295" s="1096" t="s">
        <v>49</v>
      </c>
      <c r="V295" s="1096" t="s">
        <v>3564</v>
      </c>
      <c r="W295" s="1096" t="s">
        <v>60</v>
      </c>
      <c r="X295" s="1096" t="s">
        <v>37</v>
      </c>
      <c r="Y295" s="1096" t="s">
        <v>61</v>
      </c>
      <c r="Z295" s="1097" t="s">
        <v>9145</v>
      </c>
      <c r="AA295" s="1100" t="s">
        <v>42</v>
      </c>
      <c r="AB295" s="1096">
        <v>224</v>
      </c>
      <c r="AC295" s="1096" t="s">
        <v>40</v>
      </c>
      <c r="AD295" s="1096" t="s">
        <v>41</v>
      </c>
      <c r="AE295" s="1097" t="s">
        <v>9146</v>
      </c>
      <c r="AF295" s="1100" t="s">
        <v>42</v>
      </c>
      <c r="AG295" s="1097">
        <v>145</v>
      </c>
      <c r="AH295" s="1097">
        <v>666</v>
      </c>
      <c r="AI295" s="1097">
        <v>2000</v>
      </c>
      <c r="AJ295" s="1097" t="s">
        <v>7993</v>
      </c>
      <c r="AK295" s="1097" t="s">
        <v>661</v>
      </c>
      <c r="AL295" s="1097" t="s">
        <v>1825</v>
      </c>
      <c r="AM295" s="1097" t="s">
        <v>8072</v>
      </c>
      <c r="AN295" s="1097" t="s">
        <v>92</v>
      </c>
      <c r="AO295" s="1097">
        <v>690</v>
      </c>
      <c r="AP295" s="1097">
        <v>90</v>
      </c>
      <c r="AQ295" s="1097" t="s">
        <v>57</v>
      </c>
      <c r="AR295" s="1097" t="s">
        <v>57</v>
      </c>
      <c r="AS295" s="1097" t="s">
        <v>57</v>
      </c>
      <c r="AT295" s="1097" t="s">
        <v>57</v>
      </c>
      <c r="AU295" s="1097" t="s">
        <v>1428</v>
      </c>
      <c r="AV295" s="1097" t="s">
        <v>79</v>
      </c>
      <c r="AW295" s="1097">
        <v>180</v>
      </c>
      <c r="AX295" s="1097">
        <v>27</v>
      </c>
      <c r="AY295" s="1097" t="s">
        <v>1429</v>
      </c>
      <c r="AZ295" s="1097" t="s">
        <v>79</v>
      </c>
      <c r="BA295" s="1097">
        <v>170</v>
      </c>
      <c r="BB295" s="1097">
        <v>27</v>
      </c>
      <c r="BC295" s="1097" t="s">
        <v>88</v>
      </c>
      <c r="BD295" s="1097" t="s">
        <v>57</v>
      </c>
      <c r="BE295" s="1097" t="s">
        <v>57</v>
      </c>
      <c r="BF295" s="1097" t="s">
        <v>57</v>
      </c>
      <c r="BG295" s="1097" t="s">
        <v>57</v>
      </c>
      <c r="BH295" s="1097" t="s">
        <v>57</v>
      </c>
      <c r="BI295" s="1097" t="s">
        <v>57</v>
      </c>
      <c r="BJ295" s="1097" t="s">
        <v>900</v>
      </c>
      <c r="BK295" s="1097" t="s">
        <v>57</v>
      </c>
      <c r="BL295" s="1097"/>
      <c r="BM295" s="1097"/>
      <c r="BN295" s="1097">
        <v>17</v>
      </c>
      <c r="BO295" s="1100" t="s">
        <v>9592</v>
      </c>
      <c r="BP295" s="1097" t="s">
        <v>2717</v>
      </c>
      <c r="BQ295" s="1096" t="s">
        <v>9147</v>
      </c>
      <c r="BR295" s="1096" t="s">
        <v>95</v>
      </c>
      <c r="BS295" s="1096"/>
      <c r="BT295" s="1097" t="s">
        <v>4860</v>
      </c>
      <c r="BU295" s="1097" t="s">
        <v>1486</v>
      </c>
      <c r="BV295" s="1097" t="s">
        <v>847</v>
      </c>
      <c r="BW295" s="1097">
        <v>1383</v>
      </c>
      <c r="BX295" s="1096"/>
      <c r="BY295" s="1096" t="s">
        <v>1136</v>
      </c>
      <c r="BZ295" s="1087" t="s">
        <v>98</v>
      </c>
      <c r="CA295" s="26" t="str">
        <f t="shared" si="48"/>
        <v>17&amp;2026041197</v>
      </c>
      <c r="CB295" s="29" t="str">
        <f t="shared" si="49"/>
        <v>17</v>
      </c>
      <c r="CC295" s="29" t="s">
        <v>11034</v>
      </c>
      <c r="CE295" s="24">
        <f>IFERROR(VLOOKUP(CA295,시험요청!EV:EZ,5,FALSE),"")</f>
        <v>0</v>
      </c>
    </row>
    <row r="296" spans="1:83" ht="30" customHeight="1">
      <c r="A296" s="372">
        <v>17</v>
      </c>
      <c r="B296" s="1096">
        <v>17</v>
      </c>
      <c r="C296" s="1096" t="s">
        <v>43</v>
      </c>
      <c r="D296" s="1096" t="s">
        <v>9494</v>
      </c>
      <c r="E296" s="1096" t="s">
        <v>1498</v>
      </c>
      <c r="F296" s="1096" t="s">
        <v>45</v>
      </c>
      <c r="G296" s="1096">
        <v>2026040646</v>
      </c>
      <c r="H296" s="1087" t="s">
        <v>629</v>
      </c>
      <c r="I296" s="1097">
        <v>1038538</v>
      </c>
      <c r="J296" s="1097" t="s">
        <v>9130</v>
      </c>
      <c r="K296" s="1097" t="s">
        <v>3277</v>
      </c>
      <c r="L296" s="1097">
        <v>4</v>
      </c>
      <c r="M296" s="1097" t="s">
        <v>32</v>
      </c>
      <c r="N296" s="1097" t="s">
        <v>33</v>
      </c>
      <c r="O296" s="1097" t="s">
        <v>57</v>
      </c>
      <c r="P296" s="1097" t="s">
        <v>34</v>
      </c>
      <c r="Q296" s="1097">
        <v>0</v>
      </c>
      <c r="R296" s="1097">
        <v>12</v>
      </c>
      <c r="S296" s="1112" t="s">
        <v>9513</v>
      </c>
      <c r="T296" s="1105" t="s">
        <v>2844</v>
      </c>
      <c r="U296" s="1096" t="s">
        <v>49</v>
      </c>
      <c r="V296" s="1096" t="s">
        <v>3564</v>
      </c>
      <c r="W296" s="1096" t="s">
        <v>60</v>
      </c>
      <c r="X296" s="1096" t="s">
        <v>37</v>
      </c>
      <c r="Y296" s="1096" t="s">
        <v>61</v>
      </c>
      <c r="Z296" s="1097" t="s">
        <v>9132</v>
      </c>
      <c r="AA296" s="1100" t="s">
        <v>42</v>
      </c>
      <c r="AB296" s="1096">
        <v>258</v>
      </c>
      <c r="AC296" s="1096" t="s">
        <v>40</v>
      </c>
      <c r="AD296" s="1096" t="s">
        <v>41</v>
      </c>
      <c r="AE296" s="1097" t="s">
        <v>9133</v>
      </c>
      <c r="AF296" s="1100" t="s">
        <v>42</v>
      </c>
      <c r="AG296" s="1097">
        <v>110</v>
      </c>
      <c r="AH296" s="1097">
        <v>576</v>
      </c>
      <c r="AI296" s="1097">
        <v>2010</v>
      </c>
      <c r="AJ296" s="1097" t="s">
        <v>3200</v>
      </c>
      <c r="AK296" s="1097" t="s">
        <v>104</v>
      </c>
      <c r="AL296" s="1097" t="s">
        <v>3201</v>
      </c>
      <c r="AM296" s="1097" t="s">
        <v>8040</v>
      </c>
      <c r="AN296" s="1097" t="s">
        <v>92</v>
      </c>
      <c r="AO296" s="1097">
        <v>600</v>
      </c>
      <c r="AP296" s="1097">
        <v>90</v>
      </c>
      <c r="AQ296" s="1097" t="s">
        <v>57</v>
      </c>
      <c r="AR296" s="1097" t="s">
        <v>57</v>
      </c>
      <c r="AS296" s="1097" t="s">
        <v>57</v>
      </c>
      <c r="AT296" s="1097" t="s">
        <v>57</v>
      </c>
      <c r="AU296" s="1097" t="s">
        <v>3603</v>
      </c>
      <c r="AV296" s="1097" t="s">
        <v>621</v>
      </c>
      <c r="AW296" s="1097">
        <v>220</v>
      </c>
      <c r="AX296" s="1097">
        <v>27</v>
      </c>
      <c r="AY296" s="1097" t="s">
        <v>3604</v>
      </c>
      <c r="AZ296" s="1097" t="s">
        <v>621</v>
      </c>
      <c r="BA296" s="1097">
        <v>210</v>
      </c>
      <c r="BB296" s="1097">
        <v>27</v>
      </c>
      <c r="BC296" s="1097" t="s">
        <v>682</v>
      </c>
      <c r="BD296" s="1097" t="s">
        <v>57</v>
      </c>
      <c r="BE296" s="1097" t="s">
        <v>57</v>
      </c>
      <c r="BF296" s="1097" t="s">
        <v>57</v>
      </c>
      <c r="BG296" s="1097" t="s">
        <v>57</v>
      </c>
      <c r="BH296" s="1097" t="s">
        <v>57</v>
      </c>
      <c r="BI296" s="1097" t="s">
        <v>57</v>
      </c>
      <c r="BJ296" s="1097" t="s">
        <v>900</v>
      </c>
      <c r="BK296" s="1097" t="s">
        <v>57</v>
      </c>
      <c r="BL296" s="1097"/>
      <c r="BM296" s="1097"/>
      <c r="BN296" s="1097">
        <v>19</v>
      </c>
      <c r="BO296" s="1100" t="s">
        <v>9593</v>
      </c>
      <c r="BP296" s="1097" t="s">
        <v>3205</v>
      </c>
      <c r="BQ296" s="1096" t="s">
        <v>7789</v>
      </c>
      <c r="BR296" s="1096" t="s">
        <v>95</v>
      </c>
      <c r="BS296" s="1096"/>
      <c r="BT296" s="1097" t="s">
        <v>179</v>
      </c>
      <c r="BU296" s="1097" t="s">
        <v>180</v>
      </c>
      <c r="BV296" s="1097" t="s">
        <v>802</v>
      </c>
      <c r="BW296" s="1097">
        <v>1542</v>
      </c>
      <c r="BX296" s="1096"/>
      <c r="BY296" s="1096" t="s">
        <v>1136</v>
      </c>
      <c r="BZ296" s="1087" t="s">
        <v>98</v>
      </c>
      <c r="CA296" s="26" t="str">
        <f t="shared" si="48"/>
        <v>17&amp;2026040646</v>
      </c>
      <c r="CB296" s="29" t="str">
        <f t="shared" si="49"/>
        <v>19</v>
      </c>
      <c r="CC296" s="29" t="s">
        <v>11034</v>
      </c>
      <c r="CE296" s="24">
        <f>IFERROR(VLOOKUP(CA296,시험요청!EV:EZ,5,FALSE),"")</f>
        <v>0</v>
      </c>
    </row>
    <row r="297" spans="1:83" ht="30" customHeight="1">
      <c r="A297" s="372">
        <v>17</v>
      </c>
      <c r="B297" s="1089">
        <v>17</v>
      </c>
      <c r="C297" s="1089" t="s">
        <v>43</v>
      </c>
      <c r="D297" s="1089" t="s">
        <v>2009</v>
      </c>
      <c r="E297" s="1111" t="s">
        <v>30</v>
      </c>
      <c r="F297" s="1108" t="s">
        <v>31</v>
      </c>
      <c r="G297" s="1089">
        <v>2026040032</v>
      </c>
      <c r="H297" s="1109" t="s">
        <v>680</v>
      </c>
      <c r="I297" s="1090">
        <v>1034890</v>
      </c>
      <c r="J297" s="1090" t="s">
        <v>3617</v>
      </c>
      <c r="K297" s="1090" t="s">
        <v>3618</v>
      </c>
      <c r="L297" s="1090">
        <v>4</v>
      </c>
      <c r="M297" s="1090" t="s">
        <v>32</v>
      </c>
      <c r="N297" s="1090" t="s">
        <v>33</v>
      </c>
      <c r="O297" s="1102" t="s">
        <v>3619</v>
      </c>
      <c r="P297" s="1090" t="s">
        <v>48</v>
      </c>
      <c r="Q297" s="1090">
        <v>34</v>
      </c>
      <c r="R297" s="1090">
        <v>20</v>
      </c>
      <c r="S297" s="922" t="s">
        <v>9502</v>
      </c>
      <c r="T297" s="1107" t="s">
        <v>1716</v>
      </c>
      <c r="U297" s="1089" t="s">
        <v>49</v>
      </c>
      <c r="V297" s="1108" t="s">
        <v>3620</v>
      </c>
      <c r="W297" s="1089" t="s">
        <v>50</v>
      </c>
      <c r="X297" s="1089" t="s">
        <v>57</v>
      </c>
      <c r="Y297" s="1089" t="s">
        <v>63</v>
      </c>
      <c r="Z297" s="1090" t="s">
        <v>3621</v>
      </c>
      <c r="AA297" s="1090" t="s">
        <v>657</v>
      </c>
      <c r="AB297" s="1089">
        <v>336</v>
      </c>
      <c r="AC297" s="1089" t="s">
        <v>924</v>
      </c>
      <c r="AD297" s="1089" t="s">
        <v>57</v>
      </c>
      <c r="AE297" s="1090" t="s">
        <v>3622</v>
      </c>
      <c r="AF297" s="1090" t="s">
        <v>657</v>
      </c>
      <c r="AG297" s="1090">
        <v>125</v>
      </c>
      <c r="AH297" s="1090">
        <v>0</v>
      </c>
      <c r="AI297" s="1090">
        <v>2012</v>
      </c>
      <c r="AJ297" s="1090" t="s">
        <v>57</v>
      </c>
      <c r="AK297" s="1090" t="s">
        <v>57</v>
      </c>
      <c r="AL297" s="1090" t="s">
        <v>57</v>
      </c>
      <c r="AM297" s="1090" t="s">
        <v>3623</v>
      </c>
      <c r="AN297" s="1090" t="s">
        <v>665</v>
      </c>
      <c r="AO297" s="1090">
        <v>645</v>
      </c>
      <c r="AP297" s="1090">
        <v>77</v>
      </c>
      <c r="AQ297" s="1090" t="s">
        <v>3624</v>
      </c>
      <c r="AR297" s="1090" t="s">
        <v>665</v>
      </c>
      <c r="AS297" s="1090" t="s">
        <v>1180</v>
      </c>
      <c r="AT297" s="1090" t="s">
        <v>666</v>
      </c>
      <c r="AU297" s="1090" t="s">
        <v>3625</v>
      </c>
      <c r="AV297" s="1090" t="s">
        <v>621</v>
      </c>
      <c r="AW297" s="1090">
        <v>295</v>
      </c>
      <c r="AX297" s="1090">
        <v>33</v>
      </c>
      <c r="AY297" s="1090" t="s">
        <v>3626</v>
      </c>
      <c r="AZ297" s="1090" t="s">
        <v>621</v>
      </c>
      <c r="BA297" s="1090">
        <v>285</v>
      </c>
      <c r="BB297" s="1090">
        <v>33</v>
      </c>
      <c r="BC297" s="1109" t="s">
        <v>122</v>
      </c>
      <c r="BD297" s="1090" t="s">
        <v>57</v>
      </c>
      <c r="BE297" s="1090" t="s">
        <v>57</v>
      </c>
      <c r="BF297" s="1090" t="s">
        <v>57</v>
      </c>
      <c r="BG297" s="1090" t="s">
        <v>57</v>
      </c>
      <c r="BH297" s="1090" t="s">
        <v>57</v>
      </c>
      <c r="BI297" s="1090" t="s">
        <v>57</v>
      </c>
      <c r="BJ297" s="1090" t="s">
        <v>164</v>
      </c>
      <c r="BK297" s="1090" t="s">
        <v>57</v>
      </c>
      <c r="BL297" s="1090" t="s">
        <v>1718</v>
      </c>
      <c r="BM297" s="1090"/>
      <c r="BN297" s="1090">
        <v>18</v>
      </c>
      <c r="BO297" s="1108" t="s">
        <v>9514</v>
      </c>
      <c r="BP297" s="1090" t="s">
        <v>8964</v>
      </c>
      <c r="BQ297" s="1089" t="s">
        <v>5471</v>
      </c>
      <c r="BR297" s="1089" t="s">
        <v>1721</v>
      </c>
      <c r="BS297" s="1089"/>
      <c r="BT297" s="1090" t="s">
        <v>3628</v>
      </c>
      <c r="BU297" s="1090" t="s">
        <v>1574</v>
      </c>
      <c r="BV297" s="1090" t="s">
        <v>3629</v>
      </c>
      <c r="BW297" s="1090">
        <v>1466</v>
      </c>
      <c r="BX297" s="1109" t="s">
        <v>2603</v>
      </c>
      <c r="BY297" s="1089" t="s">
        <v>8959</v>
      </c>
      <c r="BZ297" s="1109" t="s">
        <v>168</v>
      </c>
      <c r="CA297" s="26" t="str">
        <f t="shared" si="48"/>
        <v>17&amp;2026040032</v>
      </c>
      <c r="CB297" s="29" t="str">
        <f t="shared" si="49"/>
        <v>18</v>
      </c>
      <c r="CC297" s="29" t="s">
        <v>11034</v>
      </c>
      <c r="CE297" s="24">
        <f>IFERROR(VLOOKUP(CA297,시험요청!EV:EZ,5,FALSE),"")</f>
        <v>0</v>
      </c>
    </row>
    <row r="298" spans="1:83" ht="30" customHeight="1">
      <c r="A298" s="372">
        <v>17</v>
      </c>
      <c r="B298" s="1089">
        <v>17</v>
      </c>
      <c r="C298" s="1089" t="s">
        <v>43</v>
      </c>
      <c r="D298" s="1089" t="s">
        <v>2009</v>
      </c>
      <c r="E298" s="1111" t="s">
        <v>30</v>
      </c>
      <c r="F298" s="1108" t="s">
        <v>31</v>
      </c>
      <c r="G298" s="1089">
        <v>2026040032</v>
      </c>
      <c r="H298" s="1109" t="s">
        <v>680</v>
      </c>
      <c r="I298" s="1090">
        <v>1036140</v>
      </c>
      <c r="J298" s="1090" t="s">
        <v>1584</v>
      </c>
      <c r="K298" s="1090" t="s">
        <v>3618</v>
      </c>
      <c r="L298" s="1090">
        <v>4</v>
      </c>
      <c r="M298" s="1090" t="s">
        <v>32</v>
      </c>
      <c r="N298" s="1090" t="s">
        <v>33</v>
      </c>
      <c r="O298" s="1102" t="s">
        <v>868</v>
      </c>
      <c r="P298" s="1090" t="s">
        <v>48</v>
      </c>
      <c r="Q298" s="1090">
        <v>24</v>
      </c>
      <c r="R298" s="1090">
        <v>20</v>
      </c>
      <c r="S298" s="922" t="s">
        <v>9502</v>
      </c>
      <c r="T298" s="1107" t="s">
        <v>1716</v>
      </c>
      <c r="U298" s="1089" t="s">
        <v>49</v>
      </c>
      <c r="V298" s="1108" t="s">
        <v>3620</v>
      </c>
      <c r="W298" s="1089" t="s">
        <v>50</v>
      </c>
      <c r="X298" s="1089" t="s">
        <v>57</v>
      </c>
      <c r="Y298" s="1089" t="s">
        <v>63</v>
      </c>
      <c r="Z298" s="1090" t="s">
        <v>3632</v>
      </c>
      <c r="AA298" s="1090" t="s">
        <v>657</v>
      </c>
      <c r="AB298" s="1089">
        <v>356</v>
      </c>
      <c r="AC298" s="1089" t="s">
        <v>924</v>
      </c>
      <c r="AD298" s="1089" t="s">
        <v>57</v>
      </c>
      <c r="AE298" s="1090" t="s">
        <v>3633</v>
      </c>
      <c r="AF298" s="1090" t="s">
        <v>657</v>
      </c>
      <c r="AG298" s="1090">
        <v>130</v>
      </c>
      <c r="AH298" s="1090">
        <v>0</v>
      </c>
      <c r="AI298" s="1090">
        <v>2068</v>
      </c>
      <c r="AJ298" s="1090" t="s">
        <v>57</v>
      </c>
      <c r="AK298" s="1090" t="s">
        <v>57</v>
      </c>
      <c r="AL298" s="1090" t="s">
        <v>57</v>
      </c>
      <c r="AM298" s="1090" t="s">
        <v>3634</v>
      </c>
      <c r="AN298" s="1090" t="s">
        <v>665</v>
      </c>
      <c r="AO298" s="1090">
        <v>690</v>
      </c>
      <c r="AP298" s="1090">
        <v>77</v>
      </c>
      <c r="AQ298" s="1090" t="s">
        <v>3635</v>
      </c>
      <c r="AR298" s="1090" t="s">
        <v>665</v>
      </c>
      <c r="AS298" s="1090" t="s">
        <v>326</v>
      </c>
      <c r="AT298" s="1090" t="s">
        <v>666</v>
      </c>
      <c r="AU298" s="1090" t="s">
        <v>3636</v>
      </c>
      <c r="AV298" s="1090" t="s">
        <v>621</v>
      </c>
      <c r="AW298" s="1090">
        <v>315</v>
      </c>
      <c r="AX298" s="1090">
        <v>36</v>
      </c>
      <c r="AY298" s="1090" t="s">
        <v>3637</v>
      </c>
      <c r="AZ298" s="1090" t="s">
        <v>621</v>
      </c>
      <c r="BA298" s="1090">
        <v>305</v>
      </c>
      <c r="BB298" s="1090">
        <v>36</v>
      </c>
      <c r="BC298" s="1109" t="s">
        <v>122</v>
      </c>
      <c r="BD298" s="1090" t="s">
        <v>57</v>
      </c>
      <c r="BE298" s="1090" t="s">
        <v>57</v>
      </c>
      <c r="BF298" s="1090" t="s">
        <v>57</v>
      </c>
      <c r="BG298" s="1090" t="s">
        <v>57</v>
      </c>
      <c r="BH298" s="1090" t="s">
        <v>57</v>
      </c>
      <c r="BI298" s="1090" t="s">
        <v>57</v>
      </c>
      <c r="BJ298" s="1090" t="s">
        <v>164</v>
      </c>
      <c r="BK298" s="1090" t="s">
        <v>57</v>
      </c>
      <c r="BL298" s="1090" t="s">
        <v>3638</v>
      </c>
      <c r="BM298" s="1090"/>
      <c r="BN298" s="1090">
        <v>18</v>
      </c>
      <c r="BO298" s="1090" t="s">
        <v>3639</v>
      </c>
      <c r="BP298" s="1090" t="s">
        <v>8953</v>
      </c>
      <c r="BQ298" s="1089" t="s">
        <v>8954</v>
      </c>
      <c r="BR298" s="1089" t="s">
        <v>1721</v>
      </c>
      <c r="BS298" s="1089"/>
      <c r="BT298" s="1090" t="s">
        <v>2989</v>
      </c>
      <c r="BU298" s="1090" t="s">
        <v>1574</v>
      </c>
      <c r="BV298" s="1090" t="s">
        <v>2990</v>
      </c>
      <c r="BW298" s="1090">
        <v>1466</v>
      </c>
      <c r="BX298" s="1109" t="s">
        <v>2603</v>
      </c>
      <c r="BY298" s="1089" t="s">
        <v>107</v>
      </c>
      <c r="BZ298" s="1109" t="s">
        <v>83</v>
      </c>
      <c r="CA298" s="26" t="str">
        <f t="shared" si="48"/>
        <v>17&amp;2026040032</v>
      </c>
      <c r="CB298" s="29" t="str">
        <f t="shared" si="49"/>
        <v>18</v>
      </c>
      <c r="CC298" s="29" t="s">
        <v>11034</v>
      </c>
      <c r="CE298" s="24">
        <f>IFERROR(VLOOKUP(CA298,시험요청!EV:EZ,5,FALSE),"")</f>
        <v>0</v>
      </c>
    </row>
    <row r="299" spans="1:83" ht="30" customHeight="1">
      <c r="A299" s="372">
        <v>17</v>
      </c>
      <c r="B299" s="1089">
        <v>17</v>
      </c>
      <c r="C299" s="1089" t="s">
        <v>43</v>
      </c>
      <c r="D299" s="1089" t="s">
        <v>1714</v>
      </c>
      <c r="E299" s="1111" t="s">
        <v>1498</v>
      </c>
      <c r="F299" s="1108" t="s">
        <v>31</v>
      </c>
      <c r="G299" s="1089">
        <v>2026042096</v>
      </c>
      <c r="H299" s="1109" t="s">
        <v>680</v>
      </c>
      <c r="I299" s="1090">
        <v>1038585</v>
      </c>
      <c r="J299" s="1090" t="s">
        <v>1584</v>
      </c>
      <c r="K299" s="1090" t="s">
        <v>1553</v>
      </c>
      <c r="L299" s="1090">
        <v>4</v>
      </c>
      <c r="M299" s="1090" t="s">
        <v>32</v>
      </c>
      <c r="N299" s="1090" t="s">
        <v>33</v>
      </c>
      <c r="O299" s="1102" t="s">
        <v>1554</v>
      </c>
      <c r="P299" s="1090" t="s">
        <v>48</v>
      </c>
      <c r="Q299" s="1090">
        <v>3</v>
      </c>
      <c r="R299" s="1090">
        <v>20</v>
      </c>
      <c r="S299" s="922" t="s">
        <v>9502</v>
      </c>
      <c r="T299" s="1107" t="s">
        <v>1716</v>
      </c>
      <c r="U299" s="1089" t="s">
        <v>1548</v>
      </c>
      <c r="V299" s="1108" t="s">
        <v>7380</v>
      </c>
      <c r="W299" s="1089" t="s">
        <v>50</v>
      </c>
      <c r="X299" s="1089" t="s">
        <v>57</v>
      </c>
      <c r="Y299" s="1089" t="s">
        <v>63</v>
      </c>
      <c r="Z299" s="1090" t="s">
        <v>7155</v>
      </c>
      <c r="AA299" s="1090" t="s">
        <v>657</v>
      </c>
      <c r="AB299" s="1089">
        <v>354</v>
      </c>
      <c r="AC299" s="1089" t="s">
        <v>924</v>
      </c>
      <c r="AD299" s="1089" t="s">
        <v>57</v>
      </c>
      <c r="AE299" s="1090" t="s">
        <v>7157</v>
      </c>
      <c r="AF299" s="1114" t="s">
        <v>657</v>
      </c>
      <c r="AG299" s="1090">
        <v>145</v>
      </c>
      <c r="AH299" s="1090">
        <v>0</v>
      </c>
      <c r="AI299" s="1090">
        <v>2079</v>
      </c>
      <c r="AJ299" s="1090" t="s">
        <v>57</v>
      </c>
      <c r="AK299" s="1090" t="s">
        <v>57</v>
      </c>
      <c r="AL299" s="1090" t="s">
        <v>57</v>
      </c>
      <c r="AM299" s="1090" t="s">
        <v>7158</v>
      </c>
      <c r="AN299" s="1090" t="s">
        <v>665</v>
      </c>
      <c r="AO299" s="1090">
        <v>690</v>
      </c>
      <c r="AP299" s="1090">
        <v>77</v>
      </c>
      <c r="AQ299" s="1090" t="s">
        <v>7159</v>
      </c>
      <c r="AR299" s="1090" t="s">
        <v>665</v>
      </c>
      <c r="AS299" s="1090" t="s">
        <v>713</v>
      </c>
      <c r="AT299" s="1090" t="s">
        <v>666</v>
      </c>
      <c r="AU299" s="1090" t="s">
        <v>7160</v>
      </c>
      <c r="AV299" s="1090" t="s">
        <v>621</v>
      </c>
      <c r="AW299" s="1090">
        <v>310</v>
      </c>
      <c r="AX299" s="1090">
        <v>33</v>
      </c>
      <c r="AY299" s="1090" t="s">
        <v>7161</v>
      </c>
      <c r="AZ299" s="1090" t="s">
        <v>621</v>
      </c>
      <c r="BA299" s="1090">
        <v>295</v>
      </c>
      <c r="BB299" s="1090">
        <v>33</v>
      </c>
      <c r="BC299" s="1090" t="s">
        <v>682</v>
      </c>
      <c r="BD299" s="1090" t="s">
        <v>57</v>
      </c>
      <c r="BE299" s="1090" t="s">
        <v>57</v>
      </c>
      <c r="BF299" s="1090" t="s">
        <v>57</v>
      </c>
      <c r="BG299" s="1090" t="s">
        <v>57</v>
      </c>
      <c r="BH299" s="1090" t="s">
        <v>57</v>
      </c>
      <c r="BI299" s="1090" t="s">
        <v>57</v>
      </c>
      <c r="BJ299" s="1090" t="s">
        <v>164</v>
      </c>
      <c r="BK299" s="1090" t="s">
        <v>331</v>
      </c>
      <c r="BL299" s="1090" t="s">
        <v>1718</v>
      </c>
      <c r="BM299" s="1090"/>
      <c r="BN299" s="1090">
        <v>18</v>
      </c>
      <c r="BO299" s="1090" t="s">
        <v>1722</v>
      </c>
      <c r="BP299" s="1090" t="s">
        <v>5219</v>
      </c>
      <c r="BQ299" s="1089" t="s">
        <v>57</v>
      </c>
      <c r="BR299" s="1089" t="s">
        <v>1721</v>
      </c>
      <c r="BS299" s="1089"/>
      <c r="BT299" s="1090" t="s">
        <v>6556</v>
      </c>
      <c r="BU299" s="1090" t="s">
        <v>1574</v>
      </c>
      <c r="BV299" s="1090" t="s">
        <v>6557</v>
      </c>
      <c r="BW299" s="1090">
        <v>1466</v>
      </c>
      <c r="BX299" s="1109"/>
      <c r="BY299" s="1089" t="s">
        <v>107</v>
      </c>
      <c r="BZ299" s="1109" t="s">
        <v>950</v>
      </c>
      <c r="CA299" s="26" t="str">
        <f t="shared" si="48"/>
        <v>17&amp;2026042096</v>
      </c>
      <c r="CB299" s="29" t="str">
        <f t="shared" si="49"/>
        <v>18</v>
      </c>
      <c r="CC299" s="29" t="s">
        <v>9601</v>
      </c>
      <c r="CE299" s="24">
        <f>IFERROR(VLOOKUP(CA299,시험요청!EV:EZ,5,FALSE),"")</f>
        <v>0</v>
      </c>
    </row>
    <row r="300" spans="1:83" ht="30" customHeight="1">
      <c r="A300" s="372">
        <v>17</v>
      </c>
      <c r="B300" s="1089">
        <v>17</v>
      </c>
      <c r="C300" s="1121" t="s">
        <v>43</v>
      </c>
      <c r="D300" s="1121" t="s">
        <v>1714</v>
      </c>
      <c r="E300" s="1119" t="s">
        <v>52</v>
      </c>
      <c r="F300" s="1120" t="s">
        <v>31</v>
      </c>
      <c r="G300" s="1116">
        <v>2026042211</v>
      </c>
      <c r="H300" s="1119" t="s">
        <v>680</v>
      </c>
      <c r="I300" s="1117">
        <v>1035593</v>
      </c>
      <c r="J300" s="1118" t="s">
        <v>9644</v>
      </c>
      <c r="K300" s="1118" t="s">
        <v>1736</v>
      </c>
      <c r="L300" s="1118">
        <v>4</v>
      </c>
      <c r="M300" s="1118" t="s">
        <v>32</v>
      </c>
      <c r="N300" s="1118" t="s">
        <v>33</v>
      </c>
      <c r="O300" s="1122" t="s">
        <v>32</v>
      </c>
      <c r="P300" s="1118" t="s">
        <v>48</v>
      </c>
      <c r="Q300" s="1118">
        <v>11</v>
      </c>
      <c r="R300" s="1118">
        <v>16</v>
      </c>
      <c r="S300" s="922" t="s">
        <v>9502</v>
      </c>
      <c r="T300" s="1123" t="s">
        <v>1716</v>
      </c>
      <c r="U300" s="1121" t="s">
        <v>1018</v>
      </c>
      <c r="V300" s="1121" t="s">
        <v>1752</v>
      </c>
      <c r="W300" s="1121" t="s">
        <v>50</v>
      </c>
      <c r="X300" s="1121" t="s">
        <v>57</v>
      </c>
      <c r="Y300" s="1121" t="s">
        <v>63</v>
      </c>
      <c r="Z300" s="1118" t="s">
        <v>9594</v>
      </c>
      <c r="AA300" s="1118" t="s">
        <v>657</v>
      </c>
      <c r="AB300" s="1121">
        <v>378</v>
      </c>
      <c r="AC300" s="1121" t="s">
        <v>924</v>
      </c>
      <c r="AD300" s="1121" t="s">
        <v>57</v>
      </c>
      <c r="AE300" s="1118" t="s">
        <v>9645</v>
      </c>
      <c r="AF300" s="703" t="s">
        <v>42</v>
      </c>
      <c r="AG300" s="1118">
        <v>155</v>
      </c>
      <c r="AH300" s="1118">
        <v>0</v>
      </c>
      <c r="AI300" s="1118">
        <v>2113</v>
      </c>
      <c r="AJ300" s="1118" t="s">
        <v>57</v>
      </c>
      <c r="AK300" s="1118" t="s">
        <v>57</v>
      </c>
      <c r="AL300" s="1118" t="s">
        <v>57</v>
      </c>
      <c r="AM300" s="1118" t="s">
        <v>9595</v>
      </c>
      <c r="AN300" s="1118" t="s">
        <v>665</v>
      </c>
      <c r="AO300" s="1118">
        <v>725</v>
      </c>
      <c r="AP300" s="1118" t="s">
        <v>57</v>
      </c>
      <c r="AQ300" s="1118" t="s">
        <v>9596</v>
      </c>
      <c r="AR300" s="1118" t="s">
        <v>665</v>
      </c>
      <c r="AS300" s="1118">
        <v>570</v>
      </c>
      <c r="AT300" s="1118" t="s">
        <v>57</v>
      </c>
      <c r="AU300" s="1118" t="s">
        <v>9646</v>
      </c>
      <c r="AV300" s="1118" t="s">
        <v>621</v>
      </c>
      <c r="AW300" s="1118">
        <v>330</v>
      </c>
      <c r="AX300" s="1118">
        <v>33</v>
      </c>
      <c r="AY300" s="1118" t="s">
        <v>9647</v>
      </c>
      <c r="AZ300" s="1118" t="s">
        <v>621</v>
      </c>
      <c r="BA300" s="1118">
        <v>320</v>
      </c>
      <c r="BB300" s="1118">
        <v>33</v>
      </c>
      <c r="BC300" s="1119" t="s">
        <v>122</v>
      </c>
      <c r="BD300" s="1118" t="s">
        <v>57</v>
      </c>
      <c r="BE300" s="1118" t="s">
        <v>5589</v>
      </c>
      <c r="BF300" s="1118" t="s">
        <v>57</v>
      </c>
      <c r="BG300" s="1118" t="s">
        <v>57</v>
      </c>
      <c r="BH300" s="1118" t="s">
        <v>57</v>
      </c>
      <c r="BI300" s="1118" t="s">
        <v>57</v>
      </c>
      <c r="BJ300" s="1118" t="s">
        <v>164</v>
      </c>
      <c r="BK300" s="1118">
        <v>40</v>
      </c>
      <c r="BL300" s="1118" t="s">
        <v>57</v>
      </c>
      <c r="BM300" s="1118"/>
      <c r="BN300" s="1118" t="s">
        <v>2049</v>
      </c>
      <c r="BO300" s="1124" t="s">
        <v>9597</v>
      </c>
      <c r="BP300" s="1118" t="s">
        <v>9598</v>
      </c>
      <c r="BQ300" s="1121"/>
      <c r="BR300" s="1121" t="s">
        <v>9599</v>
      </c>
      <c r="BS300" s="1121"/>
      <c r="BT300" s="1118" t="s">
        <v>9649</v>
      </c>
      <c r="BU300" s="1118" t="s">
        <v>1574</v>
      </c>
      <c r="BV300" s="1118" t="s">
        <v>9650</v>
      </c>
      <c r="BW300" s="1118">
        <v>1466</v>
      </c>
      <c r="BX300" s="1119" t="s">
        <v>9651</v>
      </c>
      <c r="BY300" s="1121"/>
      <c r="BZ300" s="1119" t="s">
        <v>2053</v>
      </c>
      <c r="CA300" s="26" t="str">
        <f t="shared" si="48"/>
        <v>17&amp;2026042211</v>
      </c>
      <c r="CB300" s="29" t="str">
        <f t="shared" si="49"/>
        <v>18</v>
      </c>
      <c r="CC300" s="29" t="s">
        <v>9601</v>
      </c>
      <c r="CE300" s="24">
        <f>IFERROR(VLOOKUP(CA300,시험요청!EV:EZ,5,FALSE),"")</f>
        <v>0</v>
      </c>
    </row>
    <row r="301" spans="1:83" ht="30" customHeight="1">
      <c r="A301" s="372">
        <v>17</v>
      </c>
      <c r="B301" s="1476">
        <v>17</v>
      </c>
      <c r="C301" s="1476" t="s">
        <v>43</v>
      </c>
      <c r="D301" s="1476" t="s">
        <v>6372</v>
      </c>
      <c r="E301" s="1480" t="s">
        <v>52</v>
      </c>
      <c r="F301" s="1481" t="s">
        <v>31</v>
      </c>
      <c r="G301" s="1476">
        <v>2026041212</v>
      </c>
      <c r="H301" s="1474" t="s">
        <v>629</v>
      </c>
      <c r="I301" s="1470">
        <v>1038720</v>
      </c>
      <c r="J301" s="1470" t="s">
        <v>5443</v>
      </c>
      <c r="K301" s="1470" t="s">
        <v>5444</v>
      </c>
      <c r="L301" s="1470">
        <v>4</v>
      </c>
      <c r="M301" s="1470" t="s">
        <v>32</v>
      </c>
      <c r="N301" s="1470" t="s">
        <v>33</v>
      </c>
      <c r="O301" s="1473" t="s">
        <v>5445</v>
      </c>
      <c r="P301" s="1470" t="s">
        <v>48</v>
      </c>
      <c r="Q301" s="1090">
        <v>2</v>
      </c>
      <c r="R301" s="1090">
        <v>100</v>
      </c>
      <c r="S301" s="1519" t="s">
        <v>9513</v>
      </c>
      <c r="T301" s="1485" t="s">
        <v>1716</v>
      </c>
      <c r="U301" s="1476" t="s">
        <v>49</v>
      </c>
      <c r="V301" s="1108" t="s">
        <v>9515</v>
      </c>
      <c r="W301" s="1089" t="s">
        <v>50</v>
      </c>
      <c r="X301" s="1089" t="s">
        <v>57</v>
      </c>
      <c r="Y301" s="1089" t="s">
        <v>63</v>
      </c>
      <c r="Z301" s="1110" t="s">
        <v>5448</v>
      </c>
      <c r="AA301" s="1090" t="s">
        <v>657</v>
      </c>
      <c r="AB301" s="1089">
        <v>238</v>
      </c>
      <c r="AC301" s="1476" t="s">
        <v>924</v>
      </c>
      <c r="AD301" s="1476" t="s">
        <v>57</v>
      </c>
      <c r="AE301" s="1470" t="s">
        <v>5450</v>
      </c>
      <c r="AF301" s="1470" t="s">
        <v>657</v>
      </c>
      <c r="AG301" s="1090">
        <v>120</v>
      </c>
      <c r="AH301" s="1090">
        <v>0</v>
      </c>
      <c r="AI301" s="1090">
        <v>1890</v>
      </c>
      <c r="AJ301" s="339" t="s">
        <v>5451</v>
      </c>
      <c r="AK301" s="1090" t="s">
        <v>111</v>
      </c>
      <c r="AL301" s="1090" t="s">
        <v>57</v>
      </c>
      <c r="AM301" s="1090" t="s">
        <v>5452</v>
      </c>
      <c r="AN301" s="1090" t="s">
        <v>665</v>
      </c>
      <c r="AO301" s="1090">
        <v>510</v>
      </c>
      <c r="AP301" s="1090">
        <v>77</v>
      </c>
      <c r="AQ301" s="1090" t="s">
        <v>5453</v>
      </c>
      <c r="AR301" s="1090" t="s">
        <v>665</v>
      </c>
      <c r="AS301" s="1090" t="s">
        <v>112</v>
      </c>
      <c r="AT301" s="1090" t="s">
        <v>666</v>
      </c>
      <c r="AU301" s="1090" t="s">
        <v>5457</v>
      </c>
      <c r="AV301" s="1090" t="s">
        <v>621</v>
      </c>
      <c r="AW301" s="1090">
        <v>200</v>
      </c>
      <c r="AX301" s="1090">
        <v>30</v>
      </c>
      <c r="AY301" s="1090" t="s">
        <v>5458</v>
      </c>
      <c r="AZ301" s="1090" t="s">
        <v>621</v>
      </c>
      <c r="BA301" s="1090">
        <v>190</v>
      </c>
      <c r="BB301" s="1090">
        <v>30</v>
      </c>
      <c r="BC301" s="1109" t="s">
        <v>122</v>
      </c>
      <c r="BD301" s="1090" t="s">
        <v>57</v>
      </c>
      <c r="BE301" s="1090" t="s">
        <v>57</v>
      </c>
      <c r="BF301" s="1090" t="s">
        <v>57</v>
      </c>
      <c r="BG301" s="1090" t="s">
        <v>57</v>
      </c>
      <c r="BH301" s="1090" t="s">
        <v>57</v>
      </c>
      <c r="BI301" s="1090" t="s">
        <v>57</v>
      </c>
      <c r="BJ301" s="1090" t="s">
        <v>164</v>
      </c>
      <c r="BK301" s="1090" t="s">
        <v>57</v>
      </c>
      <c r="BL301" s="1090"/>
      <c r="BM301" s="1090"/>
      <c r="BN301" s="1090">
        <v>18</v>
      </c>
      <c r="BO301" s="1470" t="s">
        <v>9516</v>
      </c>
      <c r="BP301" s="1470" t="s">
        <v>631</v>
      </c>
      <c r="BQ301" s="1476" t="s">
        <v>9517</v>
      </c>
      <c r="BR301" s="1476" t="s">
        <v>81</v>
      </c>
      <c r="BS301" s="1476"/>
      <c r="BT301" s="1470" t="s">
        <v>5459</v>
      </c>
      <c r="BU301" s="1470" t="s">
        <v>5460</v>
      </c>
      <c r="BV301" s="1470" t="s">
        <v>2990</v>
      </c>
      <c r="BW301" s="1470">
        <v>1470</v>
      </c>
      <c r="BX301" s="1474" t="s">
        <v>2603</v>
      </c>
      <c r="BY301" s="1089" t="s">
        <v>107</v>
      </c>
      <c r="BZ301" s="1474" t="s">
        <v>950</v>
      </c>
      <c r="CA301" s="26" t="str">
        <f t="shared" si="48"/>
        <v>17&amp;2026041212</v>
      </c>
      <c r="CB301" s="29" t="str">
        <f t="shared" si="49"/>
        <v>18</v>
      </c>
      <c r="CC301" s="29" t="s">
        <v>11034</v>
      </c>
      <c r="CE301" s="24">
        <f>IFERROR(VLOOKUP(CA301,시험요청!EV:EZ,5,FALSE),"")</f>
        <v>0</v>
      </c>
    </row>
    <row r="302" spans="1:83" ht="30" customHeight="1">
      <c r="A302" s="372">
        <v>17</v>
      </c>
      <c r="B302" s="1472"/>
      <c r="C302" s="1472"/>
      <c r="D302" s="1472"/>
      <c r="E302" s="1472"/>
      <c r="F302" s="1472"/>
      <c r="G302" s="1472"/>
      <c r="H302" s="1472"/>
      <c r="I302" s="1472"/>
      <c r="J302" s="1483"/>
      <c r="K302" s="1472"/>
      <c r="L302" s="1472"/>
      <c r="M302" s="1472"/>
      <c r="N302" s="1472"/>
      <c r="O302" s="1472"/>
      <c r="P302" s="1472"/>
      <c r="Q302" s="1090">
        <v>3</v>
      </c>
      <c r="R302" s="1090">
        <v>14</v>
      </c>
      <c r="S302" s="1520"/>
      <c r="T302" s="1472"/>
      <c r="U302" s="1472"/>
      <c r="V302" s="1093" t="s">
        <v>6377</v>
      </c>
      <c r="W302" s="1091" t="s">
        <v>50</v>
      </c>
      <c r="X302" s="1091" t="s">
        <v>57</v>
      </c>
      <c r="Y302" s="1091" t="s">
        <v>63</v>
      </c>
      <c r="Z302" s="1092" t="s">
        <v>5448</v>
      </c>
      <c r="AA302" s="1106" t="s">
        <v>657</v>
      </c>
      <c r="AB302" s="1089">
        <v>238</v>
      </c>
      <c r="AC302" s="1477"/>
      <c r="AD302" s="1477"/>
      <c r="AE302" s="1479"/>
      <c r="AF302" s="1477"/>
      <c r="AG302" s="1090">
        <v>120</v>
      </c>
      <c r="AH302" s="1090">
        <v>0</v>
      </c>
      <c r="AI302" s="1090">
        <v>1890</v>
      </c>
      <c r="AJ302" s="339" t="s">
        <v>5451</v>
      </c>
      <c r="AK302" s="1090" t="s">
        <v>111</v>
      </c>
      <c r="AL302" s="1090" t="s">
        <v>57</v>
      </c>
      <c r="AM302" s="1090" t="s">
        <v>5452</v>
      </c>
      <c r="AN302" s="1090" t="s">
        <v>665</v>
      </c>
      <c r="AO302" s="1090">
        <v>510</v>
      </c>
      <c r="AP302" s="1090">
        <v>77</v>
      </c>
      <c r="AQ302" s="1090" t="s">
        <v>5453</v>
      </c>
      <c r="AR302" s="1090" t="s">
        <v>665</v>
      </c>
      <c r="AS302" s="1090" t="s">
        <v>112</v>
      </c>
      <c r="AT302" s="1090" t="s">
        <v>666</v>
      </c>
      <c r="AU302" s="1090" t="s">
        <v>5457</v>
      </c>
      <c r="AV302" s="1090" t="s">
        <v>621</v>
      </c>
      <c r="AW302" s="1090">
        <v>200</v>
      </c>
      <c r="AX302" s="1090">
        <v>30</v>
      </c>
      <c r="AY302" s="1090" t="s">
        <v>5458</v>
      </c>
      <c r="AZ302" s="1090" t="s">
        <v>621</v>
      </c>
      <c r="BA302" s="1090">
        <v>190</v>
      </c>
      <c r="BB302" s="1090">
        <v>30</v>
      </c>
      <c r="BC302" s="1109" t="s">
        <v>122</v>
      </c>
      <c r="BD302" s="1090" t="s">
        <v>57</v>
      </c>
      <c r="BE302" s="1090" t="s">
        <v>57</v>
      </c>
      <c r="BF302" s="1090" t="s">
        <v>57</v>
      </c>
      <c r="BG302" s="1090" t="s">
        <v>57</v>
      </c>
      <c r="BH302" s="1090" t="s">
        <v>57</v>
      </c>
      <c r="BI302" s="1090" t="s">
        <v>57</v>
      </c>
      <c r="BJ302" s="1090" t="s">
        <v>164</v>
      </c>
      <c r="BK302" s="1090" t="s">
        <v>57</v>
      </c>
      <c r="BL302" s="1090"/>
      <c r="BM302" s="1090"/>
      <c r="BN302" s="1090">
        <v>18</v>
      </c>
      <c r="BO302" s="1472"/>
      <c r="BP302" s="1472"/>
      <c r="BQ302" s="1472"/>
      <c r="BR302" s="1472"/>
      <c r="BS302" s="1472"/>
      <c r="BT302" s="1472"/>
      <c r="BU302" s="1472"/>
      <c r="BV302" s="1472"/>
      <c r="BW302" s="1472"/>
      <c r="BX302" s="1472"/>
      <c r="BY302" s="1089" t="s">
        <v>107</v>
      </c>
      <c r="BZ302" s="1472"/>
      <c r="CA302" s="26" t="str">
        <f t="shared" si="48"/>
        <v>17&amp;</v>
      </c>
      <c r="CB302" s="29" t="str">
        <f t="shared" si="49"/>
        <v/>
      </c>
      <c r="CC302" s="29" t="s">
        <v>11034</v>
      </c>
      <c r="CE302" s="24" t="str">
        <f>IFERROR(VLOOKUP(CA302,시험요청!EV:EZ,5,FALSE),"")</f>
        <v/>
      </c>
    </row>
    <row r="303" spans="1:83" ht="30" customHeight="1">
      <c r="A303" s="29">
        <v>18</v>
      </c>
      <c r="B303" s="1490">
        <v>18</v>
      </c>
      <c r="C303" s="1490" t="s">
        <v>2515</v>
      </c>
      <c r="D303" s="1475" t="s">
        <v>5312</v>
      </c>
      <c r="E303" s="1493" t="s">
        <v>52</v>
      </c>
      <c r="F303" s="1475" t="s">
        <v>45</v>
      </c>
      <c r="G303" s="1475">
        <v>2026041612</v>
      </c>
      <c r="H303" s="1490" t="s">
        <v>767</v>
      </c>
      <c r="I303" s="1489">
        <v>2022597</v>
      </c>
      <c r="J303" s="1489" t="s">
        <v>6545</v>
      </c>
      <c r="K303" s="1489" t="s">
        <v>2528</v>
      </c>
      <c r="L303" s="1489">
        <v>10</v>
      </c>
      <c r="M303" s="1489" t="s">
        <v>32</v>
      </c>
      <c r="N303" s="1489" t="s">
        <v>33</v>
      </c>
      <c r="O303" s="1473" t="s">
        <v>1644</v>
      </c>
      <c r="P303" s="1489" t="s">
        <v>48</v>
      </c>
      <c r="Q303" s="1139">
        <v>12</v>
      </c>
      <c r="R303" s="1139">
        <v>25</v>
      </c>
      <c r="S303" s="1581" t="s">
        <v>9981</v>
      </c>
      <c r="T303" s="1496" t="s">
        <v>10719</v>
      </c>
      <c r="U303" s="1475" t="s">
        <v>2123</v>
      </c>
      <c r="V303" s="1475" t="s">
        <v>2520</v>
      </c>
      <c r="W303" s="1475" t="s">
        <v>60</v>
      </c>
      <c r="X303" s="1475" t="s">
        <v>37</v>
      </c>
      <c r="Y303" s="1475" t="s">
        <v>1509</v>
      </c>
      <c r="Z303" s="1489" t="s">
        <v>9982</v>
      </c>
      <c r="AA303" s="1499" t="s">
        <v>42</v>
      </c>
      <c r="AB303" s="1128">
        <v>262</v>
      </c>
      <c r="AC303" s="1475" t="s">
        <v>40</v>
      </c>
      <c r="AD303" s="1559" t="s">
        <v>2521</v>
      </c>
      <c r="AE303" s="1489" t="s">
        <v>9983</v>
      </c>
      <c r="AF303" s="1499" t="s">
        <v>42</v>
      </c>
      <c r="AG303" s="1139">
        <v>160</v>
      </c>
      <c r="AH303" s="1139">
        <v>725</v>
      </c>
      <c r="AI303" s="1139">
        <v>2095</v>
      </c>
      <c r="AJ303" s="1139" t="s">
        <v>9984</v>
      </c>
      <c r="AK303" s="1139">
        <v>460</v>
      </c>
      <c r="AL303" s="1139" t="s">
        <v>1623</v>
      </c>
      <c r="AM303" s="1139" t="s">
        <v>6552</v>
      </c>
      <c r="AN303" s="1139" t="s">
        <v>99</v>
      </c>
      <c r="AO303" s="1139">
        <v>630</v>
      </c>
      <c r="AP303" s="1139">
        <v>90</v>
      </c>
      <c r="AQ303" s="1139" t="s">
        <v>9985</v>
      </c>
      <c r="AR303" s="1139" t="s">
        <v>99</v>
      </c>
      <c r="AS303" s="1139" t="s">
        <v>174</v>
      </c>
      <c r="AT303" s="1139" t="s">
        <v>105</v>
      </c>
      <c r="AU303" s="1139" t="s">
        <v>1309</v>
      </c>
      <c r="AV303" s="1139" t="s">
        <v>1281</v>
      </c>
      <c r="AW303" s="1139">
        <v>225</v>
      </c>
      <c r="AX303" s="1139">
        <v>24</v>
      </c>
      <c r="AY303" s="1139" t="s">
        <v>1310</v>
      </c>
      <c r="AZ303" s="1139" t="s">
        <v>1281</v>
      </c>
      <c r="BA303" s="1139">
        <v>210</v>
      </c>
      <c r="BB303" s="1139">
        <v>24</v>
      </c>
      <c r="BC303" s="1139" t="s">
        <v>88</v>
      </c>
      <c r="BD303" s="1139" t="s">
        <v>57</v>
      </c>
      <c r="BE303" s="1139" t="s">
        <v>57</v>
      </c>
      <c r="BF303" s="1139" t="s">
        <v>57</v>
      </c>
      <c r="BG303" s="1139" t="s">
        <v>57</v>
      </c>
      <c r="BH303" s="1139" t="s">
        <v>57</v>
      </c>
      <c r="BI303" s="1139" t="s">
        <v>57</v>
      </c>
      <c r="BJ303" s="1139" t="s">
        <v>164</v>
      </c>
      <c r="BK303" s="1139" t="s">
        <v>331</v>
      </c>
      <c r="BL303" s="1139" t="s">
        <v>945</v>
      </c>
      <c r="BM303" s="1139"/>
      <c r="BN303" s="1139">
        <v>18</v>
      </c>
      <c r="BO303" s="1500" t="s">
        <v>6877</v>
      </c>
      <c r="BP303" s="1489" t="s">
        <v>5219</v>
      </c>
      <c r="BQ303" s="1475" t="s">
        <v>5670</v>
      </c>
      <c r="BR303" s="1475" t="s">
        <v>95</v>
      </c>
      <c r="BS303" s="1499" t="s">
        <v>2523</v>
      </c>
      <c r="BT303" s="1139" t="s">
        <v>8877</v>
      </c>
      <c r="BU303" s="1139" t="s">
        <v>1574</v>
      </c>
      <c r="BV303" s="1139" t="s">
        <v>719</v>
      </c>
      <c r="BW303" s="1139">
        <v>1466</v>
      </c>
      <c r="BX303" s="1128"/>
      <c r="BY303" s="1128"/>
      <c r="BZ303" s="1490" t="s">
        <v>98</v>
      </c>
      <c r="CA303" s="26" t="str">
        <f t="shared" ref="CA303:CA334" si="50">A303&amp;"&amp;"&amp;G303</f>
        <v>18&amp;2026041612</v>
      </c>
      <c r="CB303" s="29" t="str">
        <f t="shared" ref="CB303:CB334" si="51">IFERROR(MID(J303,FIND("R",J303)+1,2),"")</f>
        <v>18</v>
      </c>
      <c r="CC303" s="29" t="s">
        <v>11034</v>
      </c>
      <c r="CE303" s="24">
        <f>IFERROR(VLOOKUP(CA303,시험요청!EV:EZ,5,FALSE),"")</f>
        <v>0</v>
      </c>
    </row>
    <row r="304" spans="1:83" ht="30" customHeight="1">
      <c r="A304" s="29">
        <v>18</v>
      </c>
      <c r="B304" s="1471"/>
      <c r="C304" s="1471"/>
      <c r="D304" s="1471"/>
      <c r="E304" s="1471"/>
      <c r="F304" s="1471"/>
      <c r="G304" s="1471"/>
      <c r="H304" s="1471"/>
      <c r="I304" s="1471"/>
      <c r="J304" s="1482"/>
      <c r="K304" s="1471"/>
      <c r="L304" s="1471"/>
      <c r="M304" s="1471"/>
      <c r="N304" s="1471"/>
      <c r="O304" s="1471"/>
      <c r="P304" s="1471"/>
      <c r="Q304" s="1139">
        <v>13</v>
      </c>
      <c r="R304" s="1139">
        <v>25</v>
      </c>
      <c r="S304" s="1471"/>
      <c r="T304" s="1471"/>
      <c r="U304" s="1471"/>
      <c r="V304" s="1471"/>
      <c r="W304" s="1471"/>
      <c r="X304" s="1471"/>
      <c r="Y304" s="1471"/>
      <c r="Z304" s="1478"/>
      <c r="AA304" s="1471"/>
      <c r="AB304" s="1128">
        <v>262</v>
      </c>
      <c r="AC304" s="1471"/>
      <c r="AD304" s="1471"/>
      <c r="AE304" s="1478"/>
      <c r="AF304" s="1471"/>
      <c r="AG304" s="1139">
        <v>160</v>
      </c>
      <c r="AH304" s="1139">
        <v>725</v>
      </c>
      <c r="AI304" s="1139">
        <v>2095</v>
      </c>
      <c r="AJ304" s="1139" t="s">
        <v>9984</v>
      </c>
      <c r="AK304" s="1139">
        <v>460</v>
      </c>
      <c r="AL304" s="1139" t="s">
        <v>1623</v>
      </c>
      <c r="AM304" s="1139" t="s">
        <v>6552</v>
      </c>
      <c r="AN304" s="1139" t="s">
        <v>99</v>
      </c>
      <c r="AO304" s="1139">
        <v>630</v>
      </c>
      <c r="AP304" s="1139">
        <v>90</v>
      </c>
      <c r="AQ304" s="1139" t="s">
        <v>9985</v>
      </c>
      <c r="AR304" s="1139" t="s">
        <v>99</v>
      </c>
      <c r="AS304" s="1139" t="s">
        <v>174</v>
      </c>
      <c r="AT304" s="1139" t="s">
        <v>105</v>
      </c>
      <c r="AU304" s="1139" t="s">
        <v>9986</v>
      </c>
      <c r="AV304" s="1139" t="s">
        <v>1281</v>
      </c>
      <c r="AW304" s="1139">
        <v>225</v>
      </c>
      <c r="AX304" s="1139">
        <v>20</v>
      </c>
      <c r="AY304" s="1139" t="s">
        <v>9987</v>
      </c>
      <c r="AZ304" s="1139" t="s">
        <v>1281</v>
      </c>
      <c r="BA304" s="1139">
        <v>210</v>
      </c>
      <c r="BB304" s="1139">
        <v>20</v>
      </c>
      <c r="BC304" s="1141" t="s">
        <v>122</v>
      </c>
      <c r="BD304" s="1139" t="s">
        <v>57</v>
      </c>
      <c r="BE304" s="1139" t="s">
        <v>57</v>
      </c>
      <c r="BF304" s="1139" t="s">
        <v>57</v>
      </c>
      <c r="BG304" s="1139" t="s">
        <v>57</v>
      </c>
      <c r="BH304" s="1139" t="s">
        <v>57</v>
      </c>
      <c r="BI304" s="1139" t="s">
        <v>57</v>
      </c>
      <c r="BJ304" s="1139" t="s">
        <v>164</v>
      </c>
      <c r="BK304" s="1139" t="s">
        <v>331</v>
      </c>
      <c r="BL304" s="1139" t="s">
        <v>945</v>
      </c>
      <c r="BM304" s="1139"/>
      <c r="BN304" s="1139">
        <v>18</v>
      </c>
      <c r="BO304" s="1471"/>
      <c r="BP304" s="1471"/>
      <c r="BQ304" s="1471"/>
      <c r="BR304" s="1471"/>
      <c r="BS304" s="1471"/>
      <c r="BT304" s="1139" t="s">
        <v>9988</v>
      </c>
      <c r="BU304" s="1139" t="s">
        <v>1574</v>
      </c>
      <c r="BV304" s="1139" t="s">
        <v>1187</v>
      </c>
      <c r="BW304" s="1139">
        <v>1466</v>
      </c>
      <c r="BX304" s="1141" t="s">
        <v>2603</v>
      </c>
      <c r="BY304" s="1128"/>
      <c r="BZ304" s="1471"/>
      <c r="CA304" s="26" t="str">
        <f t="shared" si="50"/>
        <v>18&amp;</v>
      </c>
      <c r="CB304" s="29" t="str">
        <f t="shared" si="51"/>
        <v/>
      </c>
      <c r="CC304" s="29" t="s">
        <v>11034</v>
      </c>
      <c r="CE304" s="24" t="str">
        <f>IFERROR(VLOOKUP(CA304,시험요청!EV:EZ,5,FALSE),"")</f>
        <v/>
      </c>
    </row>
    <row r="305" spans="1:83" ht="30" customHeight="1">
      <c r="A305" s="29">
        <v>18</v>
      </c>
      <c r="B305" s="1471"/>
      <c r="C305" s="1471"/>
      <c r="D305" s="1471"/>
      <c r="E305" s="1471"/>
      <c r="F305" s="1471"/>
      <c r="G305" s="1471"/>
      <c r="H305" s="1472"/>
      <c r="I305" s="1471"/>
      <c r="J305" s="1482"/>
      <c r="K305" s="1471"/>
      <c r="L305" s="1471"/>
      <c r="M305" s="1471"/>
      <c r="N305" s="1471"/>
      <c r="O305" s="1471"/>
      <c r="P305" s="1471"/>
      <c r="Q305" s="1139">
        <v>14</v>
      </c>
      <c r="R305" s="1139">
        <v>25</v>
      </c>
      <c r="S305" s="1471"/>
      <c r="T305" s="1471"/>
      <c r="U305" s="1471"/>
      <c r="V305" s="1486"/>
      <c r="W305" s="1486"/>
      <c r="X305" s="1486"/>
      <c r="Y305" s="1486"/>
      <c r="Z305" s="1487"/>
      <c r="AA305" s="1486"/>
      <c r="AB305" s="1128">
        <v>262</v>
      </c>
      <c r="AC305" s="1486"/>
      <c r="AD305" s="1486"/>
      <c r="AE305" s="1487"/>
      <c r="AF305" s="1486"/>
      <c r="AG305" s="1139">
        <v>160</v>
      </c>
      <c r="AH305" s="1139">
        <v>725</v>
      </c>
      <c r="AI305" s="1139">
        <v>2095</v>
      </c>
      <c r="AJ305" s="1139" t="s">
        <v>9984</v>
      </c>
      <c r="AK305" s="1139">
        <v>460</v>
      </c>
      <c r="AL305" s="1139" t="s">
        <v>1623</v>
      </c>
      <c r="AM305" s="1139" t="s">
        <v>6552</v>
      </c>
      <c r="AN305" s="1139" t="s">
        <v>99</v>
      </c>
      <c r="AO305" s="1139">
        <v>630</v>
      </c>
      <c r="AP305" s="1139">
        <v>90</v>
      </c>
      <c r="AQ305" s="1139" t="s">
        <v>9985</v>
      </c>
      <c r="AR305" s="1139" t="s">
        <v>99</v>
      </c>
      <c r="AS305" s="1139" t="s">
        <v>174</v>
      </c>
      <c r="AT305" s="1139" t="s">
        <v>105</v>
      </c>
      <c r="AU305" s="1139" t="s">
        <v>1309</v>
      </c>
      <c r="AV305" s="1139" t="s">
        <v>1281</v>
      </c>
      <c r="AW305" s="1139">
        <v>225</v>
      </c>
      <c r="AX305" s="1139">
        <v>24</v>
      </c>
      <c r="AY305" s="1139" t="s">
        <v>1310</v>
      </c>
      <c r="AZ305" s="1139" t="s">
        <v>1281</v>
      </c>
      <c r="BA305" s="1139">
        <v>210</v>
      </c>
      <c r="BB305" s="1139">
        <v>24</v>
      </c>
      <c r="BC305" s="1139" t="s">
        <v>88</v>
      </c>
      <c r="BD305" s="1139" t="s">
        <v>57</v>
      </c>
      <c r="BE305" s="1139" t="s">
        <v>57</v>
      </c>
      <c r="BF305" s="1139" t="s">
        <v>57</v>
      </c>
      <c r="BG305" s="1139" t="s">
        <v>57</v>
      </c>
      <c r="BH305" s="1139" t="s">
        <v>57</v>
      </c>
      <c r="BI305" s="1139" t="s">
        <v>57</v>
      </c>
      <c r="BJ305" s="1139" t="s">
        <v>164</v>
      </c>
      <c r="BK305" s="1139" t="s">
        <v>331</v>
      </c>
      <c r="BL305" s="1139" t="s">
        <v>945</v>
      </c>
      <c r="BM305" s="1139"/>
      <c r="BN305" s="1139">
        <v>18</v>
      </c>
      <c r="BO305" s="1471"/>
      <c r="BP305" s="1471"/>
      <c r="BQ305" s="1471"/>
      <c r="BR305" s="1471"/>
      <c r="BS305" s="1471"/>
      <c r="BT305" s="1139" t="s">
        <v>6556</v>
      </c>
      <c r="BU305" s="1139" t="s">
        <v>1574</v>
      </c>
      <c r="BV305" s="1139" t="s">
        <v>6557</v>
      </c>
      <c r="BW305" s="1139">
        <v>1466</v>
      </c>
      <c r="BX305" s="1128"/>
      <c r="BY305" s="1128"/>
      <c r="BZ305" s="1471"/>
      <c r="CA305" s="26" t="str">
        <f t="shared" si="50"/>
        <v>18&amp;</v>
      </c>
      <c r="CB305" s="29" t="str">
        <f t="shared" si="51"/>
        <v/>
      </c>
      <c r="CC305" s="29" t="s">
        <v>11034</v>
      </c>
      <c r="CE305" s="24" t="str">
        <f>IFERROR(VLOOKUP(CA305,시험요청!EV:EZ,5,FALSE),"")</f>
        <v/>
      </c>
    </row>
    <row r="306" spans="1:83" ht="30" customHeight="1">
      <c r="A306" s="29">
        <v>18</v>
      </c>
      <c r="B306" s="1472"/>
      <c r="C306" s="1472"/>
      <c r="D306" s="1472"/>
      <c r="E306" s="1472"/>
      <c r="F306" s="1472"/>
      <c r="G306" s="1472"/>
      <c r="H306" s="1141" t="s">
        <v>942</v>
      </c>
      <c r="I306" s="1472"/>
      <c r="J306" s="1483"/>
      <c r="K306" s="1472"/>
      <c r="L306" s="1472"/>
      <c r="M306" s="1472"/>
      <c r="N306" s="1472"/>
      <c r="O306" s="1472"/>
      <c r="P306" s="1472"/>
      <c r="Q306" s="1139">
        <v>15</v>
      </c>
      <c r="R306" s="1139">
        <v>25</v>
      </c>
      <c r="S306" s="1472"/>
      <c r="T306" s="1472"/>
      <c r="U306" s="1472"/>
      <c r="V306" s="1477"/>
      <c r="W306" s="1477"/>
      <c r="X306" s="1477"/>
      <c r="Y306" s="1477"/>
      <c r="Z306" s="1479"/>
      <c r="AA306" s="1477"/>
      <c r="AB306" s="1128">
        <v>262</v>
      </c>
      <c r="AC306" s="1477"/>
      <c r="AD306" s="1477"/>
      <c r="AE306" s="1479"/>
      <c r="AF306" s="1477"/>
      <c r="AG306" s="1139">
        <v>160</v>
      </c>
      <c r="AH306" s="1139">
        <v>725</v>
      </c>
      <c r="AI306" s="1139">
        <v>2095</v>
      </c>
      <c r="AJ306" s="1139" t="s">
        <v>9984</v>
      </c>
      <c r="AK306" s="1139">
        <v>460</v>
      </c>
      <c r="AL306" s="1139" t="s">
        <v>1623</v>
      </c>
      <c r="AM306" s="1139" t="s">
        <v>6552</v>
      </c>
      <c r="AN306" s="1139" t="s">
        <v>99</v>
      </c>
      <c r="AO306" s="1139">
        <v>630</v>
      </c>
      <c r="AP306" s="1139">
        <v>90</v>
      </c>
      <c r="AQ306" s="1139" t="s">
        <v>9989</v>
      </c>
      <c r="AR306" s="1139" t="s">
        <v>99</v>
      </c>
      <c r="AS306" s="1139" t="s">
        <v>174</v>
      </c>
      <c r="AT306" s="1139" t="s">
        <v>105</v>
      </c>
      <c r="AU306" s="1139" t="s">
        <v>9990</v>
      </c>
      <c r="AV306" s="1139" t="s">
        <v>1281</v>
      </c>
      <c r="AW306" s="1139">
        <v>225</v>
      </c>
      <c r="AX306" s="1139">
        <v>27</v>
      </c>
      <c r="AY306" s="1139" t="s">
        <v>6555</v>
      </c>
      <c r="AZ306" s="1139" t="s">
        <v>1281</v>
      </c>
      <c r="BA306" s="1139">
        <v>210</v>
      </c>
      <c r="BB306" s="1139">
        <v>27</v>
      </c>
      <c r="BC306" s="1139" t="s">
        <v>682</v>
      </c>
      <c r="BD306" s="1139" t="s">
        <v>57</v>
      </c>
      <c r="BE306" s="340" t="s">
        <v>2561</v>
      </c>
      <c r="BF306" s="16" t="s">
        <v>831</v>
      </c>
      <c r="BG306" s="1139" t="s">
        <v>121</v>
      </c>
      <c r="BH306" s="1139" t="s">
        <v>1215</v>
      </c>
      <c r="BI306" s="1139" t="s">
        <v>1216</v>
      </c>
      <c r="BJ306" s="1139" t="s">
        <v>164</v>
      </c>
      <c r="BK306" s="1139" t="s">
        <v>331</v>
      </c>
      <c r="BL306" s="1139" t="s">
        <v>945</v>
      </c>
      <c r="BM306" s="1139"/>
      <c r="BN306" s="1139">
        <v>18</v>
      </c>
      <c r="BO306" s="1472"/>
      <c r="BP306" s="1472"/>
      <c r="BQ306" s="1472"/>
      <c r="BR306" s="1472"/>
      <c r="BS306" s="1472"/>
      <c r="BT306" s="1131" t="s">
        <v>9991</v>
      </c>
      <c r="BU306" s="1139" t="s">
        <v>9992</v>
      </c>
      <c r="BV306" s="1139" t="s">
        <v>6557</v>
      </c>
      <c r="BW306" s="1139">
        <v>1466</v>
      </c>
      <c r="BX306" s="1140" t="s">
        <v>9993</v>
      </c>
      <c r="BY306" s="1128"/>
      <c r="BZ306" s="1472"/>
      <c r="CA306" s="26" t="str">
        <f t="shared" si="50"/>
        <v>18&amp;</v>
      </c>
      <c r="CB306" s="29" t="str">
        <f t="shared" si="51"/>
        <v/>
      </c>
      <c r="CC306" s="29" t="s">
        <v>11034</v>
      </c>
      <c r="CE306" s="24" t="str">
        <f>IFERROR(VLOOKUP(CA306,시험요청!EV:EZ,5,FALSE),"")</f>
        <v/>
      </c>
    </row>
    <row r="307" spans="1:83" ht="30" customHeight="1">
      <c r="A307" s="29">
        <v>18</v>
      </c>
      <c r="B307" s="1475">
        <v>18</v>
      </c>
      <c r="C307" s="1475" t="s">
        <v>43</v>
      </c>
      <c r="D307" s="1475" t="s">
        <v>4139</v>
      </c>
      <c r="E307" s="1493" t="s">
        <v>1498</v>
      </c>
      <c r="F307" s="1475" t="s">
        <v>45</v>
      </c>
      <c r="G307" s="1475">
        <v>2026040617</v>
      </c>
      <c r="H307" s="1141" t="s">
        <v>680</v>
      </c>
      <c r="I307" s="1489">
        <v>1038794</v>
      </c>
      <c r="J307" s="1489" t="s">
        <v>3799</v>
      </c>
      <c r="K307" s="1489" t="s">
        <v>3800</v>
      </c>
      <c r="L307" s="1489">
        <v>4</v>
      </c>
      <c r="M307" s="1489" t="s">
        <v>32</v>
      </c>
      <c r="N307" s="1489" t="s">
        <v>33</v>
      </c>
      <c r="O307" s="1489" t="s">
        <v>57</v>
      </c>
      <c r="P307" s="1489" t="s">
        <v>48</v>
      </c>
      <c r="Q307" s="1139">
        <v>1</v>
      </c>
      <c r="R307" s="1139">
        <v>12</v>
      </c>
      <c r="S307" s="1581" t="s">
        <v>9981</v>
      </c>
      <c r="T307" s="1492" t="s">
        <v>971</v>
      </c>
      <c r="U307" s="1475" t="s">
        <v>49</v>
      </c>
      <c r="V307" s="1475" t="s">
        <v>1515</v>
      </c>
      <c r="W307" s="1475" t="s">
        <v>60</v>
      </c>
      <c r="X307" s="1475" t="s">
        <v>37</v>
      </c>
      <c r="Y307" s="1475" t="s">
        <v>61</v>
      </c>
      <c r="Z307" s="1489" t="s">
        <v>9994</v>
      </c>
      <c r="AA307" s="1499" t="s">
        <v>42</v>
      </c>
      <c r="AB307" s="1128">
        <v>252</v>
      </c>
      <c r="AC307" s="1475" t="s">
        <v>40</v>
      </c>
      <c r="AD307" s="1475" t="s">
        <v>41</v>
      </c>
      <c r="AE307" s="1489" t="s">
        <v>9995</v>
      </c>
      <c r="AF307" s="1499" t="s">
        <v>42</v>
      </c>
      <c r="AG307" s="1139">
        <v>105</v>
      </c>
      <c r="AH307" s="1139">
        <v>546</v>
      </c>
      <c r="AI307" s="1139">
        <v>2015</v>
      </c>
      <c r="AJ307" s="1139" t="s">
        <v>793</v>
      </c>
      <c r="AK307" s="1139">
        <v>380</v>
      </c>
      <c r="AL307" s="1139" t="s">
        <v>795</v>
      </c>
      <c r="AM307" s="1139" t="s">
        <v>3807</v>
      </c>
      <c r="AN307" s="1139" t="s">
        <v>99</v>
      </c>
      <c r="AO307" s="1139">
        <v>580</v>
      </c>
      <c r="AP307" s="1139">
        <v>90</v>
      </c>
      <c r="AQ307" s="1139" t="s">
        <v>57</v>
      </c>
      <c r="AR307" s="1139" t="s">
        <v>57</v>
      </c>
      <c r="AS307" s="1139" t="s">
        <v>57</v>
      </c>
      <c r="AT307" s="1139" t="s">
        <v>57</v>
      </c>
      <c r="AU307" s="1139" t="s">
        <v>2441</v>
      </c>
      <c r="AV307" s="1139" t="s">
        <v>79</v>
      </c>
      <c r="AW307" s="1139">
        <v>215</v>
      </c>
      <c r="AX307" s="1139">
        <v>27</v>
      </c>
      <c r="AY307" s="1139" t="s">
        <v>2442</v>
      </c>
      <c r="AZ307" s="1139" t="s">
        <v>79</v>
      </c>
      <c r="BA307" s="1139">
        <v>205</v>
      </c>
      <c r="BB307" s="1139">
        <v>27</v>
      </c>
      <c r="BC307" s="1139" t="s">
        <v>88</v>
      </c>
      <c r="BD307" s="1139" t="s">
        <v>57</v>
      </c>
      <c r="BE307" s="1139" t="s">
        <v>57</v>
      </c>
      <c r="BF307" s="1139" t="s">
        <v>57</v>
      </c>
      <c r="BG307" s="1139" t="s">
        <v>57</v>
      </c>
      <c r="BH307" s="1139" t="s">
        <v>57</v>
      </c>
      <c r="BI307" s="1139" t="s">
        <v>57</v>
      </c>
      <c r="BJ307" s="1139" t="s">
        <v>900</v>
      </c>
      <c r="BK307" s="1139" t="s">
        <v>57</v>
      </c>
      <c r="BL307" s="1139"/>
      <c r="BM307" s="1139"/>
      <c r="BN307" s="1139">
        <v>20</v>
      </c>
      <c r="BO307" s="1489" t="s">
        <v>9996</v>
      </c>
      <c r="BP307" s="1489" t="s">
        <v>3808</v>
      </c>
      <c r="BQ307" s="1475" t="s">
        <v>5235</v>
      </c>
      <c r="BR307" s="1475" t="s">
        <v>95</v>
      </c>
      <c r="BS307" s="1475"/>
      <c r="BT307" s="1489" t="s">
        <v>100</v>
      </c>
      <c r="BU307" s="1489" t="s">
        <v>101</v>
      </c>
      <c r="BV307" s="1489" t="s">
        <v>802</v>
      </c>
      <c r="BW307" s="1489">
        <v>1622</v>
      </c>
      <c r="BX307" s="1475"/>
      <c r="BY307" s="1128" t="s">
        <v>107</v>
      </c>
      <c r="BZ307" s="1490" t="s">
        <v>98</v>
      </c>
      <c r="CA307" s="26" t="str">
        <f t="shared" si="50"/>
        <v>18&amp;2026040617</v>
      </c>
      <c r="CB307" s="29" t="str">
        <f t="shared" si="51"/>
        <v>20</v>
      </c>
      <c r="CC307" s="29" t="s">
        <v>11034</v>
      </c>
      <c r="CE307" s="24">
        <f>IFERROR(VLOOKUP(CA307,시험요청!EV:EZ,5,FALSE),"")</f>
        <v>0</v>
      </c>
    </row>
    <row r="308" spans="1:83" ht="30" customHeight="1">
      <c r="A308" s="29">
        <v>18</v>
      </c>
      <c r="B308" s="1472"/>
      <c r="C308" s="1472"/>
      <c r="D308" s="1472"/>
      <c r="E308" s="1472"/>
      <c r="F308" s="1472"/>
      <c r="G308" s="1472"/>
      <c r="H308" s="1141" t="s">
        <v>767</v>
      </c>
      <c r="I308" s="1472"/>
      <c r="J308" s="1483"/>
      <c r="K308" s="1472"/>
      <c r="L308" s="1472"/>
      <c r="M308" s="1472"/>
      <c r="N308" s="1472"/>
      <c r="O308" s="1472"/>
      <c r="P308" s="1472"/>
      <c r="Q308" s="1139">
        <v>2</v>
      </c>
      <c r="R308" s="1139">
        <v>12</v>
      </c>
      <c r="S308" s="1472"/>
      <c r="T308" s="1472"/>
      <c r="U308" s="1472"/>
      <c r="V308" s="1477"/>
      <c r="W308" s="1477"/>
      <c r="X308" s="1477"/>
      <c r="Y308" s="1477"/>
      <c r="Z308" s="1479"/>
      <c r="AA308" s="1477"/>
      <c r="AB308" s="1128">
        <v>252</v>
      </c>
      <c r="AC308" s="1477"/>
      <c r="AD308" s="1477"/>
      <c r="AE308" s="1479"/>
      <c r="AF308" s="1477"/>
      <c r="AG308" s="1139">
        <v>105</v>
      </c>
      <c r="AH308" s="1139">
        <v>546</v>
      </c>
      <c r="AI308" s="1139">
        <v>2015</v>
      </c>
      <c r="AJ308" s="1139" t="s">
        <v>793</v>
      </c>
      <c r="AK308" s="1139">
        <v>380</v>
      </c>
      <c r="AL308" s="1139" t="s">
        <v>795</v>
      </c>
      <c r="AM308" s="1139" t="s">
        <v>3807</v>
      </c>
      <c r="AN308" s="1139" t="s">
        <v>99</v>
      </c>
      <c r="AO308" s="1139">
        <v>580</v>
      </c>
      <c r="AP308" s="1139">
        <v>90</v>
      </c>
      <c r="AQ308" s="1139" t="s">
        <v>57</v>
      </c>
      <c r="AR308" s="1139" t="s">
        <v>57</v>
      </c>
      <c r="AS308" s="1139" t="s">
        <v>57</v>
      </c>
      <c r="AT308" s="1139" t="s">
        <v>57</v>
      </c>
      <c r="AU308" s="1139" t="s">
        <v>2441</v>
      </c>
      <c r="AV308" s="1139" t="s">
        <v>79</v>
      </c>
      <c r="AW308" s="1139">
        <v>215</v>
      </c>
      <c r="AX308" s="1139">
        <v>27</v>
      </c>
      <c r="AY308" s="1139" t="s">
        <v>2442</v>
      </c>
      <c r="AZ308" s="1139" t="s">
        <v>79</v>
      </c>
      <c r="BA308" s="1139">
        <v>205</v>
      </c>
      <c r="BB308" s="1139">
        <v>27</v>
      </c>
      <c r="BC308" s="1139" t="s">
        <v>682</v>
      </c>
      <c r="BD308" s="1139" t="s">
        <v>57</v>
      </c>
      <c r="BE308" s="1139" t="s">
        <v>57</v>
      </c>
      <c r="BF308" s="1139" t="s">
        <v>57</v>
      </c>
      <c r="BG308" s="1139" t="s">
        <v>57</v>
      </c>
      <c r="BH308" s="1139" t="s">
        <v>57</v>
      </c>
      <c r="BI308" s="1139" t="s">
        <v>57</v>
      </c>
      <c r="BJ308" s="1139" t="s">
        <v>900</v>
      </c>
      <c r="BK308" s="1139" t="s">
        <v>57</v>
      </c>
      <c r="BL308" s="1139"/>
      <c r="BM308" s="1139"/>
      <c r="BN308" s="1139">
        <v>20</v>
      </c>
      <c r="BO308" s="1472"/>
      <c r="BP308" s="1472"/>
      <c r="BQ308" s="1472"/>
      <c r="BR308" s="1472"/>
      <c r="BS308" s="1472"/>
      <c r="BT308" s="1472"/>
      <c r="BU308" s="1472"/>
      <c r="BV308" s="1472"/>
      <c r="BW308" s="1472"/>
      <c r="BX308" s="1472"/>
      <c r="BY308" s="1128" t="s">
        <v>107</v>
      </c>
      <c r="BZ308" s="1472"/>
      <c r="CA308" s="26" t="str">
        <f t="shared" si="50"/>
        <v>18&amp;</v>
      </c>
      <c r="CB308" s="29" t="str">
        <f t="shared" si="51"/>
        <v/>
      </c>
      <c r="CC308" s="29" t="s">
        <v>11034</v>
      </c>
      <c r="CE308" s="24" t="str">
        <f>IFERROR(VLOOKUP(CA308,시험요청!EV:EZ,5,FALSE),"")</f>
        <v/>
      </c>
    </row>
    <row r="309" spans="1:83" ht="30" customHeight="1">
      <c r="A309" s="29">
        <v>18</v>
      </c>
      <c r="B309" s="1490">
        <v>18</v>
      </c>
      <c r="C309" s="1490" t="s">
        <v>2515</v>
      </c>
      <c r="D309" s="1475" t="s">
        <v>2551</v>
      </c>
      <c r="E309" s="1493" t="s">
        <v>52</v>
      </c>
      <c r="F309" s="1475" t="s">
        <v>45</v>
      </c>
      <c r="G309" s="1475">
        <v>2026041966</v>
      </c>
      <c r="H309" s="1141" t="s">
        <v>942</v>
      </c>
      <c r="I309" s="1489">
        <v>2022595</v>
      </c>
      <c r="J309" s="1489" t="s">
        <v>2552</v>
      </c>
      <c r="K309" s="1489" t="s">
        <v>2528</v>
      </c>
      <c r="L309" s="1489">
        <v>10</v>
      </c>
      <c r="M309" s="1489" t="s">
        <v>32</v>
      </c>
      <c r="N309" s="1489" t="s">
        <v>33</v>
      </c>
      <c r="O309" s="1473" t="s">
        <v>1644</v>
      </c>
      <c r="P309" s="1489" t="s">
        <v>48</v>
      </c>
      <c r="Q309" s="1139">
        <v>20</v>
      </c>
      <c r="R309" s="1139">
        <v>30</v>
      </c>
      <c r="S309" s="1563" t="s">
        <v>9997</v>
      </c>
      <c r="T309" s="1496" t="s">
        <v>10075</v>
      </c>
      <c r="U309" s="1475" t="s">
        <v>2123</v>
      </c>
      <c r="V309" s="1128" t="s">
        <v>2520</v>
      </c>
      <c r="W309" s="1128" t="s">
        <v>60</v>
      </c>
      <c r="X309" s="1128" t="s">
        <v>37</v>
      </c>
      <c r="Y309" s="1128" t="s">
        <v>1509</v>
      </c>
      <c r="Z309" s="1139" t="s">
        <v>9998</v>
      </c>
      <c r="AA309" s="1140" t="s">
        <v>42</v>
      </c>
      <c r="AB309" s="1128">
        <v>238</v>
      </c>
      <c r="AC309" s="1475" t="s">
        <v>40</v>
      </c>
      <c r="AD309" s="1559" t="s">
        <v>2521</v>
      </c>
      <c r="AE309" s="1489" t="s">
        <v>9999</v>
      </c>
      <c r="AF309" s="1499" t="s">
        <v>42</v>
      </c>
      <c r="AG309" s="1139">
        <v>180</v>
      </c>
      <c r="AH309" s="1139">
        <v>780</v>
      </c>
      <c r="AI309" s="1139">
        <v>2060</v>
      </c>
      <c r="AJ309" s="1139" t="s">
        <v>2556</v>
      </c>
      <c r="AK309" s="1139">
        <v>475</v>
      </c>
      <c r="AL309" s="1139" t="s">
        <v>797</v>
      </c>
      <c r="AM309" s="1139" t="s">
        <v>2557</v>
      </c>
      <c r="AN309" s="1139" t="s">
        <v>99</v>
      </c>
      <c r="AO309" s="1139">
        <v>670</v>
      </c>
      <c r="AP309" s="1139">
        <v>90</v>
      </c>
      <c r="AQ309" s="1139" t="s">
        <v>2558</v>
      </c>
      <c r="AR309" s="1139" t="s">
        <v>99</v>
      </c>
      <c r="AS309" s="1139" t="s">
        <v>901</v>
      </c>
      <c r="AT309" s="1139" t="s">
        <v>105</v>
      </c>
      <c r="AU309" s="1139" t="s">
        <v>2559</v>
      </c>
      <c r="AV309" s="1139" t="s">
        <v>1281</v>
      </c>
      <c r="AW309" s="1139">
        <v>205</v>
      </c>
      <c r="AX309" s="1139">
        <v>20</v>
      </c>
      <c r="AY309" s="1139" t="s">
        <v>2560</v>
      </c>
      <c r="AZ309" s="1139" t="s">
        <v>1281</v>
      </c>
      <c r="BA309" s="1139">
        <v>190</v>
      </c>
      <c r="BB309" s="1139">
        <v>20</v>
      </c>
      <c r="BC309" s="1139" t="s">
        <v>682</v>
      </c>
      <c r="BD309" s="1139" t="s">
        <v>57</v>
      </c>
      <c r="BE309" s="340" t="s">
        <v>2561</v>
      </c>
      <c r="BF309" s="16" t="s">
        <v>831</v>
      </c>
      <c r="BG309" s="1139" t="s">
        <v>121</v>
      </c>
      <c r="BH309" s="1139" t="s">
        <v>1215</v>
      </c>
      <c r="BI309" s="1139" t="s">
        <v>1216</v>
      </c>
      <c r="BJ309" s="1139" t="s">
        <v>164</v>
      </c>
      <c r="BK309" s="1139" t="s">
        <v>331</v>
      </c>
      <c r="BL309" s="1139" t="s">
        <v>945</v>
      </c>
      <c r="BM309" s="1139"/>
      <c r="BN309" s="1139">
        <v>16</v>
      </c>
      <c r="BO309" s="1500" t="s">
        <v>2562</v>
      </c>
      <c r="BP309" s="1489" t="s">
        <v>2563</v>
      </c>
      <c r="BQ309" s="1475" t="s">
        <v>10000</v>
      </c>
      <c r="BR309" s="1475" t="s">
        <v>95</v>
      </c>
      <c r="BS309" s="1499" t="s">
        <v>2523</v>
      </c>
      <c r="BT309" s="1481" t="s">
        <v>2565</v>
      </c>
      <c r="BU309" s="1489" t="s">
        <v>2566</v>
      </c>
      <c r="BV309" s="1489" t="s">
        <v>2567</v>
      </c>
      <c r="BW309" s="1489">
        <v>1295</v>
      </c>
      <c r="BX309" s="1499" t="s">
        <v>10060</v>
      </c>
      <c r="BY309" s="1128"/>
      <c r="BZ309" s="1490" t="s">
        <v>98</v>
      </c>
      <c r="CA309" s="26" t="str">
        <f t="shared" si="50"/>
        <v>18&amp;2026041966</v>
      </c>
      <c r="CB309" s="29" t="str">
        <f t="shared" si="51"/>
        <v>16</v>
      </c>
      <c r="CC309" s="29" t="s">
        <v>11034</v>
      </c>
      <c r="CE309" s="24" t="str">
        <f>IFERROR(VLOOKUP(CA309,시험요청!EV:EZ,5,FALSE),"")</f>
        <v>OKEY</v>
      </c>
    </row>
    <row r="310" spans="1:83" ht="30" customHeight="1">
      <c r="A310" s="29">
        <v>18</v>
      </c>
      <c r="B310" s="1471"/>
      <c r="C310" s="1471"/>
      <c r="D310" s="1471"/>
      <c r="E310" s="1471"/>
      <c r="F310" s="1471"/>
      <c r="G310" s="1471"/>
      <c r="H310" s="1490" t="s">
        <v>10001</v>
      </c>
      <c r="I310" s="1471"/>
      <c r="J310" s="1482"/>
      <c r="K310" s="1471"/>
      <c r="L310" s="1471"/>
      <c r="M310" s="1471"/>
      <c r="N310" s="1471"/>
      <c r="O310" s="1471"/>
      <c r="P310" s="1471"/>
      <c r="Q310" s="1139">
        <v>21</v>
      </c>
      <c r="R310" s="1139">
        <v>30</v>
      </c>
      <c r="S310" s="1471"/>
      <c r="T310" s="1471"/>
      <c r="U310" s="1471"/>
      <c r="V310" s="1475" t="s">
        <v>2520</v>
      </c>
      <c r="W310" s="1475" t="s">
        <v>60</v>
      </c>
      <c r="X310" s="1475" t="s">
        <v>37</v>
      </c>
      <c r="Y310" s="1475" t="s">
        <v>1509</v>
      </c>
      <c r="Z310" s="1489" t="s">
        <v>10002</v>
      </c>
      <c r="AA310" s="1489" t="s">
        <v>752</v>
      </c>
      <c r="AB310" s="1128">
        <v>238</v>
      </c>
      <c r="AC310" s="1486"/>
      <c r="AD310" s="1486"/>
      <c r="AE310" s="1487"/>
      <c r="AF310" s="1486"/>
      <c r="AG310" s="1139">
        <v>180</v>
      </c>
      <c r="AH310" s="1139">
        <v>780</v>
      </c>
      <c r="AI310" s="1139">
        <v>2060</v>
      </c>
      <c r="AJ310" s="1139" t="s">
        <v>2556</v>
      </c>
      <c r="AK310" s="1139">
        <v>475</v>
      </c>
      <c r="AL310" s="1139" t="s">
        <v>797</v>
      </c>
      <c r="AM310" s="1139" t="s">
        <v>2557</v>
      </c>
      <c r="AN310" s="1139" t="s">
        <v>99</v>
      </c>
      <c r="AO310" s="1139">
        <v>670</v>
      </c>
      <c r="AP310" s="1139">
        <v>90</v>
      </c>
      <c r="AQ310" s="1139" t="s">
        <v>2558</v>
      </c>
      <c r="AR310" s="1139" t="s">
        <v>99</v>
      </c>
      <c r="AS310" s="1139" t="s">
        <v>901</v>
      </c>
      <c r="AT310" s="1139" t="s">
        <v>105</v>
      </c>
      <c r="AU310" s="1139" t="s">
        <v>10003</v>
      </c>
      <c r="AV310" s="1139" t="s">
        <v>1281</v>
      </c>
      <c r="AW310" s="1139">
        <v>200</v>
      </c>
      <c r="AX310" s="1139">
        <v>20</v>
      </c>
      <c r="AY310" s="1139" t="s">
        <v>2560</v>
      </c>
      <c r="AZ310" s="1139" t="s">
        <v>1281</v>
      </c>
      <c r="BA310" s="1139">
        <v>190</v>
      </c>
      <c r="BB310" s="1139">
        <v>20</v>
      </c>
      <c r="BC310" s="1139" t="s">
        <v>88</v>
      </c>
      <c r="BD310" s="1139" t="s">
        <v>57</v>
      </c>
      <c r="BE310" s="340" t="s">
        <v>2561</v>
      </c>
      <c r="BF310" s="16" t="s">
        <v>831</v>
      </c>
      <c r="BG310" s="1139" t="s">
        <v>121</v>
      </c>
      <c r="BH310" s="1139" t="s">
        <v>1215</v>
      </c>
      <c r="BI310" s="1139" t="s">
        <v>1216</v>
      </c>
      <c r="BJ310" s="1139" t="s">
        <v>164</v>
      </c>
      <c r="BK310" s="1139" t="s">
        <v>331</v>
      </c>
      <c r="BL310" s="1139" t="s">
        <v>945</v>
      </c>
      <c r="BM310" s="1139"/>
      <c r="BN310" s="1139">
        <v>16</v>
      </c>
      <c r="BO310" s="1471"/>
      <c r="BP310" s="1471"/>
      <c r="BQ310" s="1471"/>
      <c r="BR310" s="1471"/>
      <c r="BS310" s="1471"/>
      <c r="BT310" s="1471"/>
      <c r="BU310" s="1471"/>
      <c r="BV310" s="1471"/>
      <c r="BW310" s="1471"/>
      <c r="BX310" s="1471"/>
      <c r="BY310" s="1128"/>
      <c r="BZ310" s="1471"/>
      <c r="CA310" s="26" t="str">
        <f t="shared" si="50"/>
        <v>18&amp;</v>
      </c>
      <c r="CB310" s="29" t="str">
        <f t="shared" si="51"/>
        <v/>
      </c>
      <c r="CC310" s="29" t="s">
        <v>11034</v>
      </c>
      <c r="CE310" s="24" t="str">
        <f>IFERROR(VLOOKUP(CA310,시험요청!EV:EZ,5,FALSE),"")</f>
        <v/>
      </c>
    </row>
    <row r="311" spans="1:83" ht="30" customHeight="1">
      <c r="A311" s="29">
        <v>18</v>
      </c>
      <c r="B311" s="1471"/>
      <c r="C311" s="1471"/>
      <c r="D311" s="1471"/>
      <c r="E311" s="1471"/>
      <c r="F311" s="1471"/>
      <c r="G311" s="1471"/>
      <c r="H311" s="1472"/>
      <c r="I311" s="1471"/>
      <c r="J311" s="1482"/>
      <c r="K311" s="1471"/>
      <c r="L311" s="1471"/>
      <c r="M311" s="1471"/>
      <c r="N311" s="1471"/>
      <c r="O311" s="1471"/>
      <c r="P311" s="1471"/>
      <c r="Q311" s="1139">
        <v>22</v>
      </c>
      <c r="R311" s="1139">
        <v>30</v>
      </c>
      <c r="S311" s="1471"/>
      <c r="T311" s="1471"/>
      <c r="U311" s="1471"/>
      <c r="V311" s="1486"/>
      <c r="W311" s="1486"/>
      <c r="X311" s="1486"/>
      <c r="Y311" s="1486"/>
      <c r="Z311" s="1487"/>
      <c r="AA311" s="1486"/>
      <c r="AB311" s="1128">
        <v>238</v>
      </c>
      <c r="AC311" s="1486"/>
      <c r="AD311" s="1486"/>
      <c r="AE311" s="1487"/>
      <c r="AF311" s="1486"/>
      <c r="AG311" s="1139">
        <v>180</v>
      </c>
      <c r="AH311" s="1139">
        <v>780</v>
      </c>
      <c r="AI311" s="1139">
        <v>2060</v>
      </c>
      <c r="AJ311" s="1139" t="s">
        <v>2556</v>
      </c>
      <c r="AK311" s="1139">
        <v>475</v>
      </c>
      <c r="AL311" s="1139" t="s">
        <v>797</v>
      </c>
      <c r="AM311" s="1139" t="s">
        <v>2557</v>
      </c>
      <c r="AN311" s="1139" t="s">
        <v>99</v>
      </c>
      <c r="AO311" s="1139">
        <v>670</v>
      </c>
      <c r="AP311" s="1139">
        <v>90</v>
      </c>
      <c r="AQ311" s="1139" t="s">
        <v>2558</v>
      </c>
      <c r="AR311" s="1139" t="s">
        <v>99</v>
      </c>
      <c r="AS311" s="1139" t="s">
        <v>901</v>
      </c>
      <c r="AT311" s="1139" t="s">
        <v>105</v>
      </c>
      <c r="AU311" s="1139" t="s">
        <v>4969</v>
      </c>
      <c r="AV311" s="1139" t="s">
        <v>1281</v>
      </c>
      <c r="AW311" s="1139">
        <v>200</v>
      </c>
      <c r="AX311" s="1139">
        <v>24</v>
      </c>
      <c r="AY311" s="1139" t="s">
        <v>2227</v>
      </c>
      <c r="AZ311" s="1139" t="s">
        <v>1281</v>
      </c>
      <c r="BA311" s="1139">
        <v>190</v>
      </c>
      <c r="BB311" s="1139">
        <v>24</v>
      </c>
      <c r="BC311" s="1139" t="s">
        <v>88</v>
      </c>
      <c r="BD311" s="1139" t="s">
        <v>57</v>
      </c>
      <c r="BE311" s="340" t="s">
        <v>2561</v>
      </c>
      <c r="BF311" s="16" t="s">
        <v>831</v>
      </c>
      <c r="BG311" s="1139" t="s">
        <v>121</v>
      </c>
      <c r="BH311" s="1139" t="s">
        <v>1215</v>
      </c>
      <c r="BI311" s="1139" t="s">
        <v>1216</v>
      </c>
      <c r="BJ311" s="1139" t="s">
        <v>164</v>
      </c>
      <c r="BK311" s="1139" t="s">
        <v>331</v>
      </c>
      <c r="BL311" s="1139" t="s">
        <v>945</v>
      </c>
      <c r="BM311" s="1139"/>
      <c r="BN311" s="1139">
        <v>16</v>
      </c>
      <c r="BO311" s="1471"/>
      <c r="BP311" s="1471"/>
      <c r="BQ311" s="1471"/>
      <c r="BR311" s="1471"/>
      <c r="BS311" s="1471"/>
      <c r="BT311" s="1471"/>
      <c r="BU311" s="1471"/>
      <c r="BV311" s="1471"/>
      <c r="BW311" s="1471"/>
      <c r="BX311" s="1471"/>
      <c r="BY311" s="1128"/>
      <c r="BZ311" s="1471"/>
      <c r="CA311" s="26" t="str">
        <f t="shared" si="50"/>
        <v>18&amp;</v>
      </c>
      <c r="CB311" s="29" t="str">
        <f t="shared" si="51"/>
        <v/>
      </c>
      <c r="CC311" s="29" t="s">
        <v>11034</v>
      </c>
      <c r="CE311" s="24" t="str">
        <f>IFERROR(VLOOKUP(CA311,시험요청!EV:EZ,5,FALSE),"")</f>
        <v/>
      </c>
    </row>
    <row r="312" spans="1:83" ht="30" customHeight="1">
      <c r="A312" s="29">
        <v>18</v>
      </c>
      <c r="B312" s="1472"/>
      <c r="C312" s="1472"/>
      <c r="D312" s="1472"/>
      <c r="E312" s="1472"/>
      <c r="F312" s="1472"/>
      <c r="G312" s="1472"/>
      <c r="H312" s="1141" t="s">
        <v>942</v>
      </c>
      <c r="I312" s="1472"/>
      <c r="J312" s="1483"/>
      <c r="K312" s="1472"/>
      <c r="L312" s="1472"/>
      <c r="M312" s="1472"/>
      <c r="N312" s="1472"/>
      <c r="O312" s="1472"/>
      <c r="P312" s="1472"/>
      <c r="Q312" s="1139">
        <v>23</v>
      </c>
      <c r="R312" s="1139">
        <v>30</v>
      </c>
      <c r="S312" s="1472"/>
      <c r="T312" s="1472"/>
      <c r="U312" s="1472"/>
      <c r="V312" s="1477"/>
      <c r="W312" s="1477"/>
      <c r="X312" s="1477"/>
      <c r="Y312" s="1477"/>
      <c r="Z312" s="1479"/>
      <c r="AA312" s="1477"/>
      <c r="AB312" s="1128">
        <v>238</v>
      </c>
      <c r="AC312" s="1477"/>
      <c r="AD312" s="1477"/>
      <c r="AE312" s="1479"/>
      <c r="AF312" s="1477"/>
      <c r="AG312" s="1139">
        <v>180</v>
      </c>
      <c r="AH312" s="1139">
        <v>780</v>
      </c>
      <c r="AI312" s="1139">
        <v>2060</v>
      </c>
      <c r="AJ312" s="1139" t="s">
        <v>2556</v>
      </c>
      <c r="AK312" s="1139">
        <v>475</v>
      </c>
      <c r="AL312" s="1139" t="s">
        <v>797</v>
      </c>
      <c r="AM312" s="1139" t="s">
        <v>2557</v>
      </c>
      <c r="AN312" s="1139" t="s">
        <v>99</v>
      </c>
      <c r="AO312" s="1139">
        <v>670</v>
      </c>
      <c r="AP312" s="1139">
        <v>90</v>
      </c>
      <c r="AQ312" s="1139" t="s">
        <v>2558</v>
      </c>
      <c r="AR312" s="1139" t="s">
        <v>99</v>
      </c>
      <c r="AS312" s="1139" t="s">
        <v>901</v>
      </c>
      <c r="AT312" s="1139" t="s">
        <v>105</v>
      </c>
      <c r="AU312" s="1139" t="s">
        <v>4969</v>
      </c>
      <c r="AV312" s="1139" t="s">
        <v>1281</v>
      </c>
      <c r="AW312" s="1139">
        <v>200</v>
      </c>
      <c r="AX312" s="1139">
        <v>24</v>
      </c>
      <c r="AY312" s="1139" t="s">
        <v>2227</v>
      </c>
      <c r="AZ312" s="1139" t="s">
        <v>1281</v>
      </c>
      <c r="BA312" s="1139">
        <v>190</v>
      </c>
      <c r="BB312" s="1139">
        <v>24</v>
      </c>
      <c r="BC312" s="1139" t="s">
        <v>682</v>
      </c>
      <c r="BD312" s="1139" t="s">
        <v>57</v>
      </c>
      <c r="BE312" s="340" t="s">
        <v>2561</v>
      </c>
      <c r="BF312" s="16" t="s">
        <v>831</v>
      </c>
      <c r="BG312" s="1139" t="s">
        <v>121</v>
      </c>
      <c r="BH312" s="1139" t="s">
        <v>1215</v>
      </c>
      <c r="BI312" s="1139" t="s">
        <v>1216</v>
      </c>
      <c r="BJ312" s="1139" t="s">
        <v>164</v>
      </c>
      <c r="BK312" s="1139" t="s">
        <v>331</v>
      </c>
      <c r="BL312" s="1139" t="s">
        <v>945</v>
      </c>
      <c r="BM312" s="1139"/>
      <c r="BN312" s="1139">
        <v>16</v>
      </c>
      <c r="BO312" s="1472"/>
      <c r="BP312" s="1472"/>
      <c r="BQ312" s="1472"/>
      <c r="BR312" s="1472"/>
      <c r="BS312" s="1472"/>
      <c r="BT312" s="1472"/>
      <c r="BU312" s="1472"/>
      <c r="BV312" s="1472"/>
      <c r="BW312" s="1472"/>
      <c r="BX312" s="1472"/>
      <c r="BY312" s="1128"/>
      <c r="BZ312" s="1472"/>
      <c r="CA312" s="26" t="str">
        <f t="shared" si="50"/>
        <v>18&amp;</v>
      </c>
      <c r="CB312" s="29" t="str">
        <f t="shared" si="51"/>
        <v/>
      </c>
      <c r="CC312" s="29" t="s">
        <v>11034</v>
      </c>
      <c r="CE312" s="24" t="str">
        <f>IFERROR(VLOOKUP(CA312,시험요청!EV:EZ,5,FALSE),"")</f>
        <v/>
      </c>
    </row>
    <row r="313" spans="1:83" ht="30" customHeight="1">
      <c r="A313" s="29">
        <v>18</v>
      </c>
      <c r="B313" s="1549">
        <v>18</v>
      </c>
      <c r="C313" s="1549" t="s">
        <v>43</v>
      </c>
      <c r="D313" s="1549" t="s">
        <v>2011</v>
      </c>
      <c r="E313" s="1549" t="s">
        <v>52</v>
      </c>
      <c r="F313" s="1551" t="s">
        <v>1501</v>
      </c>
      <c r="G313" s="1549">
        <v>2026040758</v>
      </c>
      <c r="H313" s="1557" t="s">
        <v>629</v>
      </c>
      <c r="I313" s="1553">
        <v>1039035</v>
      </c>
      <c r="J313" s="1553" t="s">
        <v>10004</v>
      </c>
      <c r="K313" s="1553" t="s">
        <v>9054</v>
      </c>
      <c r="L313" s="1553">
        <v>4</v>
      </c>
      <c r="M313" s="1553" t="s">
        <v>32</v>
      </c>
      <c r="N313" s="1553" t="s">
        <v>33</v>
      </c>
      <c r="O313" s="1553" t="s">
        <v>57</v>
      </c>
      <c r="P313" s="1553" t="s">
        <v>48</v>
      </c>
      <c r="Q313" s="1144">
        <v>0</v>
      </c>
      <c r="R313" s="1144">
        <v>12</v>
      </c>
      <c r="S313" s="1675" t="s">
        <v>9997</v>
      </c>
      <c r="T313" s="1552" t="s">
        <v>10005</v>
      </c>
      <c r="U313" s="1549" t="s">
        <v>49</v>
      </c>
      <c r="V313" s="1143" t="s">
        <v>956</v>
      </c>
      <c r="W313" s="1143" t="s">
        <v>60</v>
      </c>
      <c r="X313" s="1143" t="s">
        <v>37</v>
      </c>
      <c r="Y313" s="1143" t="s">
        <v>61</v>
      </c>
      <c r="Z313" s="807" t="s">
        <v>10006</v>
      </c>
      <c r="AA313" s="1146" t="s">
        <v>42</v>
      </c>
      <c r="AB313" s="1143">
        <v>242</v>
      </c>
      <c r="AC313" s="1143" t="s">
        <v>40</v>
      </c>
      <c r="AD313" s="1143" t="s">
        <v>41</v>
      </c>
      <c r="AE313" s="1144" t="s">
        <v>10007</v>
      </c>
      <c r="AF313" s="1146" t="s">
        <v>42</v>
      </c>
      <c r="AG313" s="1144">
        <v>145</v>
      </c>
      <c r="AH313" s="1144">
        <v>704</v>
      </c>
      <c r="AI313" s="1144">
        <v>2075</v>
      </c>
      <c r="AJ313" s="1144" t="s">
        <v>1622</v>
      </c>
      <c r="AK313" s="1144">
        <v>460</v>
      </c>
      <c r="AL313" s="1144" t="s">
        <v>1623</v>
      </c>
      <c r="AM313" s="1144" t="s">
        <v>10008</v>
      </c>
      <c r="AN313" s="1144" t="s">
        <v>99</v>
      </c>
      <c r="AO313" s="1144">
        <v>740</v>
      </c>
      <c r="AP313" s="1144">
        <v>90</v>
      </c>
      <c r="AQ313" s="1144" t="s">
        <v>57</v>
      </c>
      <c r="AR313" s="1144" t="s">
        <v>57</v>
      </c>
      <c r="AS313" s="1144" t="s">
        <v>57</v>
      </c>
      <c r="AT313" s="1144" t="s">
        <v>57</v>
      </c>
      <c r="AU313" s="1144" t="s">
        <v>10009</v>
      </c>
      <c r="AV313" s="1144" t="s">
        <v>621</v>
      </c>
      <c r="AW313" s="1144">
        <v>205</v>
      </c>
      <c r="AX313" s="1144">
        <v>30</v>
      </c>
      <c r="AY313" s="1144" t="s">
        <v>10010</v>
      </c>
      <c r="AZ313" s="1144" t="s">
        <v>621</v>
      </c>
      <c r="BA313" s="1144">
        <v>195</v>
      </c>
      <c r="BB313" s="1144">
        <v>30</v>
      </c>
      <c r="BC313" s="1148" t="s">
        <v>122</v>
      </c>
      <c r="BD313" s="1144" t="s">
        <v>57</v>
      </c>
      <c r="BE313" s="1144" t="s">
        <v>57</v>
      </c>
      <c r="BF313" s="1144" t="s">
        <v>57</v>
      </c>
      <c r="BG313" s="1144" t="s">
        <v>57</v>
      </c>
      <c r="BH313" s="1144" t="s">
        <v>57</v>
      </c>
      <c r="BI313" s="1144" t="s">
        <v>57</v>
      </c>
      <c r="BJ313" s="1144" t="s">
        <v>900</v>
      </c>
      <c r="BK313" s="1144" t="s">
        <v>57</v>
      </c>
      <c r="BL313" s="1144"/>
      <c r="BM313" s="1144"/>
      <c r="BN313" s="1144">
        <v>18</v>
      </c>
      <c r="BO313" s="1554" t="s">
        <v>10011</v>
      </c>
      <c r="BP313" s="1553" t="s">
        <v>2764</v>
      </c>
      <c r="BQ313" s="1549" t="s">
        <v>3206</v>
      </c>
      <c r="BR313" s="1549" t="s">
        <v>95</v>
      </c>
      <c r="BS313" s="1549"/>
      <c r="BT313" s="1553" t="s">
        <v>10012</v>
      </c>
      <c r="BU313" s="1553" t="s">
        <v>2051</v>
      </c>
      <c r="BV313" s="1553" t="s">
        <v>1628</v>
      </c>
      <c r="BW313" s="1553">
        <v>1462</v>
      </c>
      <c r="BX313" s="1557" t="s">
        <v>2603</v>
      </c>
      <c r="BY313" s="1143" t="s">
        <v>1136</v>
      </c>
      <c r="BZ313" s="1557" t="s">
        <v>98</v>
      </c>
      <c r="CA313" s="26" t="str">
        <f t="shared" si="50"/>
        <v>18&amp;2026040758</v>
      </c>
      <c r="CB313" s="29" t="str">
        <f t="shared" si="51"/>
        <v>18</v>
      </c>
      <c r="CC313" s="29" t="s">
        <v>11034</v>
      </c>
      <c r="CE313" s="24">
        <f>IFERROR(VLOOKUP(CA313,시험요청!EV:EZ,5,FALSE),"")</f>
        <v>0</v>
      </c>
    </row>
    <row r="314" spans="1:83" ht="30" customHeight="1">
      <c r="A314" s="29">
        <v>18</v>
      </c>
      <c r="B314" s="1472"/>
      <c r="C314" s="1472"/>
      <c r="D314" s="1472"/>
      <c r="E314" s="1472"/>
      <c r="F314" s="1472"/>
      <c r="G314" s="1472"/>
      <c r="H314" s="1472"/>
      <c r="I314" s="1472"/>
      <c r="J314" s="1472"/>
      <c r="K314" s="1472"/>
      <c r="L314" s="1472"/>
      <c r="M314" s="1472"/>
      <c r="N314" s="1472"/>
      <c r="O314" s="1472"/>
      <c r="P314" s="1472"/>
      <c r="Q314" s="1144">
        <v>1</v>
      </c>
      <c r="R314" s="1144">
        <v>12</v>
      </c>
      <c r="S314" s="1472"/>
      <c r="T314" s="1472"/>
      <c r="U314" s="1472"/>
      <c r="V314" s="1143" t="s">
        <v>956</v>
      </c>
      <c r="W314" s="1143" t="s">
        <v>60</v>
      </c>
      <c r="X314" s="1143" t="s">
        <v>37</v>
      </c>
      <c r="Y314" s="1143" t="s">
        <v>61</v>
      </c>
      <c r="Z314" s="807" t="s">
        <v>10013</v>
      </c>
      <c r="AA314" s="1146" t="s">
        <v>42</v>
      </c>
      <c r="AB314" s="1143">
        <v>250</v>
      </c>
      <c r="AC314" s="1143" t="s">
        <v>40</v>
      </c>
      <c r="AD314" s="1143" t="s">
        <v>41</v>
      </c>
      <c r="AE314" s="1144" t="s">
        <v>10014</v>
      </c>
      <c r="AF314" s="1144" t="s">
        <v>51</v>
      </c>
      <c r="AG314" s="1144">
        <v>145</v>
      </c>
      <c r="AH314" s="1144">
        <v>696</v>
      </c>
      <c r="AI314" s="1144">
        <v>2075</v>
      </c>
      <c r="AJ314" s="1144" t="s">
        <v>1622</v>
      </c>
      <c r="AK314" s="1144">
        <v>460</v>
      </c>
      <c r="AL314" s="1144" t="s">
        <v>1623</v>
      </c>
      <c r="AM314" s="1144" t="s">
        <v>10015</v>
      </c>
      <c r="AN314" s="1144" t="s">
        <v>99</v>
      </c>
      <c r="AO314" s="1144">
        <v>730</v>
      </c>
      <c r="AP314" s="1144">
        <v>90</v>
      </c>
      <c r="AQ314" s="1144" t="s">
        <v>57</v>
      </c>
      <c r="AR314" s="1144" t="s">
        <v>57</v>
      </c>
      <c r="AS314" s="1144" t="s">
        <v>57</v>
      </c>
      <c r="AT314" s="1144" t="s">
        <v>57</v>
      </c>
      <c r="AU314" s="1144" t="s">
        <v>7693</v>
      </c>
      <c r="AV314" s="1144" t="s">
        <v>621</v>
      </c>
      <c r="AW314" s="1144">
        <v>210</v>
      </c>
      <c r="AX314" s="1144">
        <v>30</v>
      </c>
      <c r="AY314" s="1144" t="s">
        <v>5457</v>
      </c>
      <c r="AZ314" s="1144" t="s">
        <v>621</v>
      </c>
      <c r="BA314" s="1144">
        <v>200</v>
      </c>
      <c r="BB314" s="1144">
        <v>30</v>
      </c>
      <c r="BC314" s="1148" t="s">
        <v>122</v>
      </c>
      <c r="BD314" s="1144" t="s">
        <v>57</v>
      </c>
      <c r="BE314" s="1144" t="s">
        <v>57</v>
      </c>
      <c r="BF314" s="1144" t="s">
        <v>57</v>
      </c>
      <c r="BG314" s="1144" t="s">
        <v>57</v>
      </c>
      <c r="BH314" s="1144" t="s">
        <v>57</v>
      </c>
      <c r="BI314" s="1144" t="s">
        <v>57</v>
      </c>
      <c r="BJ314" s="1144" t="s">
        <v>900</v>
      </c>
      <c r="BK314" s="1144" t="s">
        <v>57</v>
      </c>
      <c r="BL314" s="1144"/>
      <c r="BM314" s="1144"/>
      <c r="BN314" s="1144">
        <v>18</v>
      </c>
      <c r="BO314" s="1472"/>
      <c r="BP314" s="1472"/>
      <c r="BQ314" s="1472"/>
      <c r="BR314" s="1472"/>
      <c r="BS314" s="1472"/>
      <c r="BT314" s="1472"/>
      <c r="BU314" s="1472"/>
      <c r="BV314" s="1472"/>
      <c r="BW314" s="1472"/>
      <c r="BX314" s="1472"/>
      <c r="BY314" s="1143" t="s">
        <v>1136</v>
      </c>
      <c r="BZ314" s="1472"/>
      <c r="CA314" s="26" t="str">
        <f t="shared" si="50"/>
        <v>18&amp;</v>
      </c>
      <c r="CB314" s="29" t="str">
        <f t="shared" si="51"/>
        <v/>
      </c>
      <c r="CC314" s="29" t="s">
        <v>11034</v>
      </c>
      <c r="CE314" s="24" t="str">
        <f>IFERROR(VLOOKUP(CA314,시험요청!EV:EZ,5,FALSE),"")</f>
        <v/>
      </c>
    </row>
    <row r="315" spans="1:83" ht="30" customHeight="1">
      <c r="A315" s="29">
        <v>18</v>
      </c>
      <c r="B315" s="1143">
        <v>18</v>
      </c>
      <c r="C315" s="1143" t="s">
        <v>43</v>
      </c>
      <c r="D315" s="1143" t="s">
        <v>2011</v>
      </c>
      <c r="E315" s="1143" t="s">
        <v>52</v>
      </c>
      <c r="F315" s="1147" t="s">
        <v>1501</v>
      </c>
      <c r="G315" s="1143">
        <v>2026040657</v>
      </c>
      <c r="H315" s="1148" t="s">
        <v>966</v>
      </c>
      <c r="I315" s="1144">
        <v>1039033</v>
      </c>
      <c r="J315" s="1144" t="s">
        <v>9053</v>
      </c>
      <c r="K315" s="1144" t="s">
        <v>9054</v>
      </c>
      <c r="L315" s="1144">
        <v>4</v>
      </c>
      <c r="M315" s="1144" t="s">
        <v>32</v>
      </c>
      <c r="N315" s="1144" t="s">
        <v>33</v>
      </c>
      <c r="O315" s="1144" t="s">
        <v>57</v>
      </c>
      <c r="P315" s="1144" t="s">
        <v>48</v>
      </c>
      <c r="Q315" s="1144">
        <v>0</v>
      </c>
      <c r="R315" s="1144">
        <v>18</v>
      </c>
      <c r="S315" s="622" t="s">
        <v>10016</v>
      </c>
      <c r="T315" s="1145" t="s">
        <v>10005</v>
      </c>
      <c r="U315" s="1143" t="s">
        <v>49</v>
      </c>
      <c r="V315" s="1143" t="s">
        <v>956</v>
      </c>
      <c r="W315" s="1143" t="s">
        <v>60</v>
      </c>
      <c r="X315" s="1143" t="s">
        <v>37</v>
      </c>
      <c r="Y315" s="1143" t="s">
        <v>61</v>
      </c>
      <c r="Z315" s="1144" t="s">
        <v>9056</v>
      </c>
      <c r="AA315" s="1146" t="s">
        <v>42</v>
      </c>
      <c r="AB315" s="1143">
        <v>236</v>
      </c>
      <c r="AC315" s="1143" t="s">
        <v>40</v>
      </c>
      <c r="AD315" s="1143" t="s">
        <v>41</v>
      </c>
      <c r="AE315" s="1144" t="s">
        <v>9898</v>
      </c>
      <c r="AF315" s="1144" t="s">
        <v>51</v>
      </c>
      <c r="AG315" s="1144">
        <v>135</v>
      </c>
      <c r="AH315" s="1144">
        <v>638</v>
      </c>
      <c r="AI315" s="1144">
        <v>2010</v>
      </c>
      <c r="AJ315" s="1144" t="s">
        <v>1824</v>
      </c>
      <c r="AK315" s="1144">
        <v>420</v>
      </c>
      <c r="AL315" s="1144" t="s">
        <v>1825</v>
      </c>
      <c r="AM315" s="1144" t="s">
        <v>9057</v>
      </c>
      <c r="AN315" s="1148" t="s">
        <v>843</v>
      </c>
      <c r="AO315" s="1144">
        <v>530</v>
      </c>
      <c r="AP315" s="1144">
        <v>90</v>
      </c>
      <c r="AQ315" s="1144" t="s">
        <v>57</v>
      </c>
      <c r="AR315" s="1144" t="s">
        <v>57</v>
      </c>
      <c r="AS315" s="1144" t="s">
        <v>57</v>
      </c>
      <c r="AT315" s="1144" t="s">
        <v>57</v>
      </c>
      <c r="AU315" s="1144" t="s">
        <v>9058</v>
      </c>
      <c r="AV315" s="1144" t="s">
        <v>79</v>
      </c>
      <c r="AW315" s="1144">
        <v>195</v>
      </c>
      <c r="AX315" s="1144">
        <v>30</v>
      </c>
      <c r="AY315" s="1144" t="s">
        <v>9059</v>
      </c>
      <c r="AZ315" s="1144" t="s">
        <v>79</v>
      </c>
      <c r="BA315" s="1144">
        <v>185</v>
      </c>
      <c r="BB315" s="1144">
        <v>30</v>
      </c>
      <c r="BC315" s="1148" t="s">
        <v>122</v>
      </c>
      <c r="BD315" s="1144" t="s">
        <v>57</v>
      </c>
      <c r="BE315" s="1144" t="s">
        <v>57</v>
      </c>
      <c r="BF315" s="1144" t="s">
        <v>57</v>
      </c>
      <c r="BG315" s="1144" t="s">
        <v>57</v>
      </c>
      <c r="BH315" s="1144" t="s">
        <v>57</v>
      </c>
      <c r="BI315" s="1144" t="s">
        <v>57</v>
      </c>
      <c r="BJ315" s="1144" t="s">
        <v>603</v>
      </c>
      <c r="BK315" s="1144" t="s">
        <v>57</v>
      </c>
      <c r="BL315" s="1144" t="s">
        <v>969</v>
      </c>
      <c r="BM315" s="1144"/>
      <c r="BN315" s="1144">
        <v>18</v>
      </c>
      <c r="BO315" s="1153" t="s">
        <v>10027</v>
      </c>
      <c r="BP315" s="1144" t="s">
        <v>1496</v>
      </c>
      <c r="BQ315" s="1143" t="s">
        <v>722</v>
      </c>
      <c r="BR315" s="1143" t="s">
        <v>95</v>
      </c>
      <c r="BS315" s="1143"/>
      <c r="BT315" s="1144" t="s">
        <v>9060</v>
      </c>
      <c r="BU315" s="1144" t="s">
        <v>626</v>
      </c>
      <c r="BV315" s="1144" t="s">
        <v>3609</v>
      </c>
      <c r="BW315" s="1144">
        <v>1462</v>
      </c>
      <c r="BX315" s="1148" t="s">
        <v>10061</v>
      </c>
      <c r="BY315" s="1143" t="s">
        <v>1136</v>
      </c>
      <c r="BZ315" s="1148" t="s">
        <v>83</v>
      </c>
      <c r="CA315" s="26" t="str">
        <f t="shared" si="50"/>
        <v>18&amp;2026040657</v>
      </c>
      <c r="CB315" s="29" t="str">
        <f t="shared" si="51"/>
        <v>18</v>
      </c>
      <c r="CC315" s="29" t="s">
        <v>1527</v>
      </c>
      <c r="CE315" s="24">
        <f>IFERROR(VLOOKUP(CA315,시험요청!EV:EZ,5,FALSE),"")</f>
        <v>0</v>
      </c>
    </row>
    <row r="316" spans="1:83" ht="30" customHeight="1">
      <c r="A316" s="29">
        <v>18</v>
      </c>
      <c r="B316" s="1475">
        <v>18</v>
      </c>
      <c r="C316" s="1475" t="s">
        <v>43</v>
      </c>
      <c r="D316" s="1475" t="s">
        <v>4961</v>
      </c>
      <c r="E316" s="1475" t="s">
        <v>1498</v>
      </c>
      <c r="F316" s="1475" t="s">
        <v>45</v>
      </c>
      <c r="G316" s="1475">
        <v>2026041645</v>
      </c>
      <c r="H316" s="1490" t="s">
        <v>767</v>
      </c>
      <c r="I316" s="1489">
        <v>2022656</v>
      </c>
      <c r="J316" s="1489" t="s">
        <v>6653</v>
      </c>
      <c r="K316" s="1489" t="s">
        <v>6654</v>
      </c>
      <c r="L316" s="1489">
        <v>10</v>
      </c>
      <c r="M316" s="1489" t="s">
        <v>32</v>
      </c>
      <c r="N316" s="1489" t="s">
        <v>33</v>
      </c>
      <c r="O316" s="1489" t="s">
        <v>57</v>
      </c>
      <c r="P316" s="1489" t="s">
        <v>48</v>
      </c>
      <c r="Q316" s="1139">
        <v>1</v>
      </c>
      <c r="R316" s="1139">
        <v>20</v>
      </c>
      <c r="S316" s="1676" t="s">
        <v>10029</v>
      </c>
      <c r="T316" s="1492" t="s">
        <v>5705</v>
      </c>
      <c r="U316" s="1475" t="s">
        <v>1018</v>
      </c>
      <c r="V316" s="1499" t="s">
        <v>10017</v>
      </c>
      <c r="W316" s="1475" t="s">
        <v>1503</v>
      </c>
      <c r="X316" s="1475" t="s">
        <v>37</v>
      </c>
      <c r="Y316" s="1475" t="s">
        <v>63</v>
      </c>
      <c r="Z316" s="1489" t="s">
        <v>10018</v>
      </c>
      <c r="AA316" s="1499" t="s">
        <v>42</v>
      </c>
      <c r="AB316" s="1128">
        <v>218</v>
      </c>
      <c r="AC316" s="1475" t="s">
        <v>40</v>
      </c>
      <c r="AD316" s="1475" t="s">
        <v>41</v>
      </c>
      <c r="AE316" s="1489" t="s">
        <v>10019</v>
      </c>
      <c r="AF316" s="1499" t="s">
        <v>42</v>
      </c>
      <c r="AG316" s="1139">
        <v>190</v>
      </c>
      <c r="AH316" s="1139">
        <v>824</v>
      </c>
      <c r="AI316" s="1139">
        <v>2125</v>
      </c>
      <c r="AJ316" s="1139" t="s">
        <v>10020</v>
      </c>
      <c r="AK316" s="1139">
        <v>490</v>
      </c>
      <c r="AL316" s="1139" t="s">
        <v>2799</v>
      </c>
      <c r="AM316" s="1139" t="s">
        <v>6663</v>
      </c>
      <c r="AN316" s="1139" t="s">
        <v>1212</v>
      </c>
      <c r="AO316" s="1139">
        <v>690</v>
      </c>
      <c r="AP316" s="1139">
        <v>90</v>
      </c>
      <c r="AQ316" s="1139" t="s">
        <v>6664</v>
      </c>
      <c r="AR316" s="1139" t="s">
        <v>1212</v>
      </c>
      <c r="AS316" s="1139" t="s">
        <v>1427</v>
      </c>
      <c r="AT316" s="1139" t="s">
        <v>105</v>
      </c>
      <c r="AU316" s="1139" t="s">
        <v>10021</v>
      </c>
      <c r="AV316" s="1139" t="s">
        <v>1281</v>
      </c>
      <c r="AW316" s="1139">
        <v>185</v>
      </c>
      <c r="AX316" s="1139">
        <v>24</v>
      </c>
      <c r="AY316" s="1139" t="s">
        <v>10022</v>
      </c>
      <c r="AZ316" s="1139" t="s">
        <v>1281</v>
      </c>
      <c r="BA316" s="1139">
        <v>170</v>
      </c>
      <c r="BB316" s="1139">
        <v>24</v>
      </c>
      <c r="BC316" s="1139" t="s">
        <v>682</v>
      </c>
      <c r="BD316" s="1139" t="s">
        <v>57</v>
      </c>
      <c r="BE316" s="1139" t="s">
        <v>57</v>
      </c>
      <c r="BF316" s="1139" t="s">
        <v>57</v>
      </c>
      <c r="BG316" s="1139" t="s">
        <v>57</v>
      </c>
      <c r="BH316" s="1139" t="s">
        <v>57</v>
      </c>
      <c r="BI316" s="1139" t="s">
        <v>57</v>
      </c>
      <c r="BJ316" s="1139" t="s">
        <v>164</v>
      </c>
      <c r="BK316" s="1139" t="s">
        <v>331</v>
      </c>
      <c r="BL316" s="1139"/>
      <c r="BM316" s="1139"/>
      <c r="BN316" s="1139">
        <v>16</v>
      </c>
      <c r="BO316" s="1500" t="s">
        <v>10023</v>
      </c>
      <c r="BP316" s="1489" t="s">
        <v>1401</v>
      </c>
      <c r="BQ316" s="1475" t="s">
        <v>10024</v>
      </c>
      <c r="BR316" s="1475" t="s">
        <v>95</v>
      </c>
      <c r="BS316" s="1475"/>
      <c r="BT316" s="1139" t="s">
        <v>4973</v>
      </c>
      <c r="BU316" s="1139" t="s">
        <v>1253</v>
      </c>
      <c r="BV316" s="1139" t="s">
        <v>4974</v>
      </c>
      <c r="BW316" s="1139">
        <v>1289</v>
      </c>
      <c r="BX316" s="1475" t="s">
        <v>9839</v>
      </c>
      <c r="BY316" s="1128"/>
      <c r="BZ316" s="1490" t="s">
        <v>98</v>
      </c>
      <c r="CA316" s="26" t="str">
        <f>A316&amp;"&amp;"&amp;G316</f>
        <v>18&amp;2026041645</v>
      </c>
      <c r="CB316" s="29" t="str">
        <f>IFERROR(MID(J316,FIND("R",J316)+1,2),"")</f>
        <v>16</v>
      </c>
      <c r="CC316" s="29" t="s">
        <v>11034</v>
      </c>
      <c r="CE316" s="24">
        <f>IFERROR(VLOOKUP(CA316,시험요청!EV:EZ,5,FALSE),"")</f>
        <v>0</v>
      </c>
    </row>
    <row r="317" spans="1:83" ht="30" customHeight="1">
      <c r="A317" s="29">
        <v>18</v>
      </c>
      <c r="B317" s="1472"/>
      <c r="C317" s="1472"/>
      <c r="D317" s="1472"/>
      <c r="E317" s="1472"/>
      <c r="F317" s="1472"/>
      <c r="G317" s="1472"/>
      <c r="H317" s="1472"/>
      <c r="I317" s="1472"/>
      <c r="J317" s="1472"/>
      <c r="K317" s="1472"/>
      <c r="L317" s="1472"/>
      <c r="M317" s="1472"/>
      <c r="N317" s="1472"/>
      <c r="O317" s="1472"/>
      <c r="P317" s="1472"/>
      <c r="Q317" s="1139">
        <v>2</v>
      </c>
      <c r="R317" s="1139">
        <v>20</v>
      </c>
      <c r="S317" s="1677"/>
      <c r="T317" s="1472"/>
      <c r="U317" s="1472"/>
      <c r="V317" s="1477"/>
      <c r="W317" s="1477"/>
      <c r="X317" s="1477"/>
      <c r="Y317" s="1477"/>
      <c r="Z317" s="1479"/>
      <c r="AA317" s="1477"/>
      <c r="AB317" s="1128">
        <v>218</v>
      </c>
      <c r="AC317" s="1477"/>
      <c r="AD317" s="1477"/>
      <c r="AE317" s="1479"/>
      <c r="AF317" s="1477"/>
      <c r="AG317" s="1139">
        <v>190</v>
      </c>
      <c r="AH317" s="1139">
        <v>824</v>
      </c>
      <c r="AI317" s="1139">
        <v>2125</v>
      </c>
      <c r="AJ317" s="1139" t="s">
        <v>10020</v>
      </c>
      <c r="AK317" s="1139">
        <v>490</v>
      </c>
      <c r="AL317" s="1139" t="s">
        <v>2799</v>
      </c>
      <c r="AM317" s="1139" t="s">
        <v>6663</v>
      </c>
      <c r="AN317" s="1139" t="s">
        <v>1212</v>
      </c>
      <c r="AO317" s="1139">
        <v>690</v>
      </c>
      <c r="AP317" s="1139">
        <v>90</v>
      </c>
      <c r="AQ317" s="1139" t="s">
        <v>10025</v>
      </c>
      <c r="AR317" s="1139" t="s">
        <v>1212</v>
      </c>
      <c r="AS317" s="1139" t="s">
        <v>1427</v>
      </c>
      <c r="AT317" s="1139" t="s">
        <v>105</v>
      </c>
      <c r="AU317" s="1139" t="s">
        <v>10021</v>
      </c>
      <c r="AV317" s="1139" t="s">
        <v>1281</v>
      </c>
      <c r="AW317" s="1139">
        <v>185</v>
      </c>
      <c r="AX317" s="1139">
        <v>24</v>
      </c>
      <c r="AY317" s="1139" t="s">
        <v>10022</v>
      </c>
      <c r="AZ317" s="1139" t="s">
        <v>1281</v>
      </c>
      <c r="BA317" s="1139">
        <v>170</v>
      </c>
      <c r="BB317" s="1139">
        <v>24</v>
      </c>
      <c r="BC317" s="1139" t="s">
        <v>682</v>
      </c>
      <c r="BD317" s="1139" t="s">
        <v>57</v>
      </c>
      <c r="BE317" s="1139" t="s">
        <v>57</v>
      </c>
      <c r="BF317" s="1139" t="s">
        <v>57</v>
      </c>
      <c r="BG317" s="1139" t="s">
        <v>57</v>
      </c>
      <c r="BH317" s="1139" t="s">
        <v>1215</v>
      </c>
      <c r="BI317" s="1139" t="s">
        <v>1216</v>
      </c>
      <c r="BJ317" s="1139" t="s">
        <v>164</v>
      </c>
      <c r="BK317" s="1139" t="s">
        <v>331</v>
      </c>
      <c r="BL317" s="1139"/>
      <c r="BM317" s="1139"/>
      <c r="BN317" s="1139">
        <v>16</v>
      </c>
      <c r="BO317" s="1472"/>
      <c r="BP317" s="1472"/>
      <c r="BQ317" s="1472"/>
      <c r="BR317" s="1472"/>
      <c r="BS317" s="1472"/>
      <c r="BT317" s="1139" t="s">
        <v>10026</v>
      </c>
      <c r="BU317" s="1139" t="s">
        <v>1253</v>
      </c>
      <c r="BV317" s="1139" t="s">
        <v>2567</v>
      </c>
      <c r="BW317" s="1139">
        <v>1289</v>
      </c>
      <c r="BX317" s="1472"/>
      <c r="BY317" s="1128"/>
      <c r="BZ317" s="1472"/>
      <c r="CA317" s="26" t="str">
        <f>A317&amp;"&amp;"&amp;G317</f>
        <v>18&amp;</v>
      </c>
      <c r="CB317" s="29" t="str">
        <f>IFERROR(MID(J317,FIND("R",J317)+1,2),"")</f>
        <v/>
      </c>
      <c r="CC317" s="29" t="s">
        <v>11034</v>
      </c>
      <c r="CE317" s="24" t="str">
        <f>IFERROR(VLOOKUP(CA317,시험요청!EV:EZ,5,FALSE),"")</f>
        <v/>
      </c>
    </row>
    <row r="318" spans="1:83" ht="30" customHeight="1">
      <c r="A318" s="29">
        <v>18</v>
      </c>
      <c r="B318" s="1128">
        <v>18</v>
      </c>
      <c r="C318" s="1128" t="s">
        <v>29</v>
      </c>
      <c r="D318" s="1128" t="s">
        <v>10028</v>
      </c>
      <c r="E318" s="1128" t="s">
        <v>9473</v>
      </c>
      <c r="F318" s="1128" t="s">
        <v>45</v>
      </c>
      <c r="G318" s="1128">
        <v>2026041004</v>
      </c>
      <c r="H318" s="1141" t="s">
        <v>680</v>
      </c>
      <c r="I318" s="1139">
        <v>1039712</v>
      </c>
      <c r="J318" s="1139" t="s">
        <v>9188</v>
      </c>
      <c r="K318" s="1139" t="s">
        <v>9189</v>
      </c>
      <c r="L318" s="1139">
        <v>4</v>
      </c>
      <c r="M318" s="1139" t="s">
        <v>32</v>
      </c>
      <c r="N318" s="1139" t="s">
        <v>33</v>
      </c>
      <c r="O318" s="1139" t="s">
        <v>57</v>
      </c>
      <c r="P318" s="1139" t="s">
        <v>48</v>
      </c>
      <c r="Q318" s="1139">
        <v>0</v>
      </c>
      <c r="R318" s="1139">
        <v>10</v>
      </c>
      <c r="S318" s="504" t="s">
        <v>10029</v>
      </c>
      <c r="T318" s="1142" t="s">
        <v>1514</v>
      </c>
      <c r="U318" s="1128" t="s">
        <v>35</v>
      </c>
      <c r="V318" s="1128" t="s">
        <v>3564</v>
      </c>
      <c r="W318" s="1128" t="s">
        <v>60</v>
      </c>
      <c r="X318" s="1128" t="s">
        <v>37</v>
      </c>
      <c r="Y318" s="1128" t="s">
        <v>61</v>
      </c>
      <c r="Z318" s="1139" t="s">
        <v>9190</v>
      </c>
      <c r="AA318" s="1140" t="s">
        <v>42</v>
      </c>
      <c r="AB318" s="1128">
        <v>244</v>
      </c>
      <c r="AC318" s="1128" t="s">
        <v>40</v>
      </c>
      <c r="AD318" s="1128" t="s">
        <v>41</v>
      </c>
      <c r="AE318" s="1139" t="s">
        <v>9191</v>
      </c>
      <c r="AF318" s="1140" t="s">
        <v>42</v>
      </c>
      <c r="AG318" s="1139">
        <v>140</v>
      </c>
      <c r="AH318" s="1139">
        <v>666</v>
      </c>
      <c r="AI318" s="1139">
        <v>1985</v>
      </c>
      <c r="AJ318" s="1139" t="s">
        <v>840</v>
      </c>
      <c r="AK318" s="1139">
        <v>430</v>
      </c>
      <c r="AL318" s="1139" t="s">
        <v>841</v>
      </c>
      <c r="AM318" s="1139" t="s">
        <v>3302</v>
      </c>
      <c r="AN318" s="1139" t="s">
        <v>92</v>
      </c>
      <c r="AO318" s="1139">
        <v>560</v>
      </c>
      <c r="AP318" s="1139">
        <v>90</v>
      </c>
      <c r="AQ318" s="1139" t="s">
        <v>9192</v>
      </c>
      <c r="AR318" s="1139" t="s">
        <v>92</v>
      </c>
      <c r="AS318" s="1139" t="s">
        <v>668</v>
      </c>
      <c r="AT318" s="1139" t="s">
        <v>105</v>
      </c>
      <c r="AU318" s="1139" t="s">
        <v>9193</v>
      </c>
      <c r="AV318" s="1139" t="s">
        <v>86</v>
      </c>
      <c r="AW318" s="1139">
        <v>200</v>
      </c>
      <c r="AX318" s="1139">
        <v>27</v>
      </c>
      <c r="AY318" s="1139" t="s">
        <v>716</v>
      </c>
      <c r="AZ318" s="1139" t="s">
        <v>86</v>
      </c>
      <c r="BA318" s="1139">
        <v>190</v>
      </c>
      <c r="BB318" s="1139">
        <v>27</v>
      </c>
      <c r="BC318" s="1139" t="s">
        <v>88</v>
      </c>
      <c r="BD318" s="1139" t="s">
        <v>57</v>
      </c>
      <c r="BE318" s="1139" t="s">
        <v>57</v>
      </c>
      <c r="BF318" s="1139" t="s">
        <v>57</v>
      </c>
      <c r="BG318" s="1139" t="s">
        <v>57</v>
      </c>
      <c r="BH318" s="1139" t="s">
        <v>57</v>
      </c>
      <c r="BI318" s="1139" t="s">
        <v>57</v>
      </c>
      <c r="BJ318" s="1139" t="s">
        <v>603</v>
      </c>
      <c r="BK318" s="1139" t="s">
        <v>57</v>
      </c>
      <c r="BL318" s="1139"/>
      <c r="BM318" s="1139"/>
      <c r="BN318" s="1139">
        <v>17</v>
      </c>
      <c r="BO318" s="1140" t="s">
        <v>10030</v>
      </c>
      <c r="BP318" s="1139" t="s">
        <v>1852</v>
      </c>
      <c r="BQ318" s="1128" t="s">
        <v>2602</v>
      </c>
      <c r="BR318" s="1128" t="s">
        <v>95</v>
      </c>
      <c r="BS318" s="1128"/>
      <c r="BT318" s="1139" t="s">
        <v>9194</v>
      </c>
      <c r="BU318" s="1139" t="s">
        <v>1126</v>
      </c>
      <c r="BV318" s="1139" t="s">
        <v>847</v>
      </c>
      <c r="BW318" s="1139">
        <v>1386</v>
      </c>
      <c r="BX318" s="1128"/>
      <c r="BY318" s="1128" t="s">
        <v>1136</v>
      </c>
      <c r="BZ318" s="1141" t="s">
        <v>83</v>
      </c>
      <c r="CA318" s="26" t="str">
        <f t="shared" si="50"/>
        <v>18&amp;2026041004</v>
      </c>
      <c r="CB318" s="29" t="str">
        <f t="shared" si="51"/>
        <v>17</v>
      </c>
      <c r="CC318" s="29" t="s">
        <v>11034</v>
      </c>
      <c r="CE318" s="24">
        <f>IFERROR(VLOOKUP(CA318,시험요청!EV:EZ,5,FALSE),"")</f>
        <v>0</v>
      </c>
    </row>
    <row r="319" spans="1:83" ht="30" customHeight="1">
      <c r="A319" s="29">
        <v>18</v>
      </c>
      <c r="B319" s="1524">
        <v>18</v>
      </c>
      <c r="C319" s="1524" t="s">
        <v>3594</v>
      </c>
      <c r="D319" s="1475" t="s">
        <v>10031</v>
      </c>
      <c r="E319" s="1493" t="s">
        <v>52</v>
      </c>
      <c r="F319" s="1475" t="s">
        <v>45</v>
      </c>
      <c r="G319" s="1475">
        <v>2026033875</v>
      </c>
      <c r="H319" s="1513" t="s">
        <v>966</v>
      </c>
      <c r="I319" s="1489">
        <v>1033175</v>
      </c>
      <c r="J319" s="1489" t="s">
        <v>5507</v>
      </c>
      <c r="K319" s="1489" t="s">
        <v>59</v>
      </c>
      <c r="L319" s="1489">
        <v>4</v>
      </c>
      <c r="M319" s="1489" t="s">
        <v>32</v>
      </c>
      <c r="N319" s="1489" t="s">
        <v>33</v>
      </c>
      <c r="O319" s="1473">
        <v>6</v>
      </c>
      <c r="P319" s="1489" t="s">
        <v>48</v>
      </c>
      <c r="Q319" s="1139">
        <v>16</v>
      </c>
      <c r="R319" s="1139">
        <v>10</v>
      </c>
      <c r="S319" s="1676" t="s">
        <v>10029</v>
      </c>
      <c r="T319" s="1645" t="s">
        <v>2844</v>
      </c>
      <c r="U319" s="1524" t="s">
        <v>3358</v>
      </c>
      <c r="V319" s="1524" t="s">
        <v>2599</v>
      </c>
      <c r="W319" s="1524" t="s">
        <v>60</v>
      </c>
      <c r="X319" s="1524" t="s">
        <v>37</v>
      </c>
      <c r="Y319" s="1524" t="s">
        <v>61</v>
      </c>
      <c r="Z319" s="1545" t="s">
        <v>5509</v>
      </c>
      <c r="AA319" s="1545" t="s">
        <v>752</v>
      </c>
      <c r="AB319" s="1128">
        <v>258</v>
      </c>
      <c r="AC319" s="1524" t="s">
        <v>40</v>
      </c>
      <c r="AD319" s="1524" t="s">
        <v>41</v>
      </c>
      <c r="AE319" s="1545" t="s">
        <v>10032</v>
      </c>
      <c r="AF319" s="1516" t="s">
        <v>42</v>
      </c>
      <c r="AG319" s="1139">
        <v>130</v>
      </c>
      <c r="AH319" s="1139">
        <v>622</v>
      </c>
      <c r="AI319" s="1139">
        <v>2050</v>
      </c>
      <c r="AJ319" s="1139" t="s">
        <v>1848</v>
      </c>
      <c r="AK319" s="1139">
        <v>410</v>
      </c>
      <c r="AL319" s="1139" t="s">
        <v>116</v>
      </c>
      <c r="AM319" s="1139" t="s">
        <v>4948</v>
      </c>
      <c r="AN319" s="1141" t="s">
        <v>843</v>
      </c>
      <c r="AO319" s="1139">
        <v>445</v>
      </c>
      <c r="AP319" s="1139">
        <v>90</v>
      </c>
      <c r="AQ319" s="1139" t="s">
        <v>57</v>
      </c>
      <c r="AR319" s="1139" t="s">
        <v>57</v>
      </c>
      <c r="AS319" s="1139" t="s">
        <v>57</v>
      </c>
      <c r="AT319" s="1139" t="s">
        <v>57</v>
      </c>
      <c r="AU319" s="1139" t="s">
        <v>5512</v>
      </c>
      <c r="AV319" s="1139" t="s">
        <v>86</v>
      </c>
      <c r="AW319" s="1139">
        <v>220</v>
      </c>
      <c r="AX319" s="1139">
        <v>24</v>
      </c>
      <c r="AY319" s="1139" t="s">
        <v>5513</v>
      </c>
      <c r="AZ319" s="1139" t="s">
        <v>86</v>
      </c>
      <c r="BA319" s="1139">
        <v>210</v>
      </c>
      <c r="BB319" s="1139">
        <v>24</v>
      </c>
      <c r="BC319" s="1141" t="s">
        <v>122</v>
      </c>
      <c r="BD319" s="1139" t="s">
        <v>57</v>
      </c>
      <c r="BE319" s="1139" t="s">
        <v>57</v>
      </c>
      <c r="BF319" s="1139" t="s">
        <v>57</v>
      </c>
      <c r="BG319" s="1139" t="s">
        <v>57</v>
      </c>
      <c r="BH319" s="1139" t="s">
        <v>57</v>
      </c>
      <c r="BI319" s="1139" t="s">
        <v>57</v>
      </c>
      <c r="BJ319" s="1139" t="s">
        <v>164</v>
      </c>
      <c r="BK319" s="1139" t="s">
        <v>57</v>
      </c>
      <c r="BL319" s="1139" t="s">
        <v>969</v>
      </c>
      <c r="BM319" s="1139"/>
      <c r="BN319" s="1139">
        <v>19</v>
      </c>
      <c r="BO319" s="1680" t="s">
        <v>5695</v>
      </c>
      <c r="BP319" s="1489" t="s">
        <v>2601</v>
      </c>
      <c r="BQ319" s="1475" t="s">
        <v>2803</v>
      </c>
      <c r="BR319" s="1475" t="s">
        <v>95</v>
      </c>
      <c r="BS319" s="1499"/>
      <c r="BT319" s="1139" t="s">
        <v>10033</v>
      </c>
      <c r="BU319" s="1139" t="s">
        <v>180</v>
      </c>
      <c r="BV319" s="1139" t="s">
        <v>1575</v>
      </c>
      <c r="BW319" s="1139">
        <v>1542</v>
      </c>
      <c r="BX319" s="1513" t="s">
        <v>2603</v>
      </c>
      <c r="BY319" s="1128" t="s">
        <v>3215</v>
      </c>
      <c r="BZ319" s="1513" t="s">
        <v>950</v>
      </c>
      <c r="CA319" s="26" t="str">
        <f t="shared" si="50"/>
        <v>18&amp;2026033875</v>
      </c>
      <c r="CB319" s="29" t="str">
        <f t="shared" si="51"/>
        <v>19</v>
      </c>
      <c r="CC319" s="29" t="s">
        <v>11034</v>
      </c>
      <c r="CE319" s="24">
        <f>IFERROR(VLOOKUP(CA319,시험요청!EV:EZ,5,FALSE),"")</f>
        <v>0</v>
      </c>
    </row>
    <row r="320" spans="1:83" ht="30" customHeight="1">
      <c r="A320" s="29">
        <v>18</v>
      </c>
      <c r="B320" s="1525"/>
      <c r="C320" s="1525"/>
      <c r="D320" s="1471"/>
      <c r="E320" s="1471"/>
      <c r="F320" s="1471"/>
      <c r="G320" s="1471"/>
      <c r="H320" s="1514"/>
      <c r="I320" s="1471"/>
      <c r="J320" s="1482"/>
      <c r="K320" s="1471"/>
      <c r="L320" s="1471"/>
      <c r="M320" s="1471"/>
      <c r="N320" s="1471"/>
      <c r="O320" s="1471"/>
      <c r="P320" s="1471"/>
      <c r="Q320" s="1139">
        <v>17</v>
      </c>
      <c r="R320" s="1139">
        <v>10</v>
      </c>
      <c r="S320" s="1678"/>
      <c r="T320" s="1679"/>
      <c r="U320" s="1525"/>
      <c r="V320" s="1525"/>
      <c r="W320" s="1525"/>
      <c r="X320" s="1525"/>
      <c r="Y320" s="1525"/>
      <c r="Z320" s="1546"/>
      <c r="AA320" s="1546"/>
      <c r="AB320" s="1128"/>
      <c r="AC320" s="1525"/>
      <c r="AD320" s="1525"/>
      <c r="AE320" s="1546"/>
      <c r="AF320" s="1517"/>
      <c r="AG320" s="1139">
        <v>130</v>
      </c>
      <c r="AH320" s="1139">
        <v>622</v>
      </c>
      <c r="AI320" s="1139">
        <v>2050</v>
      </c>
      <c r="AJ320" s="1139" t="s">
        <v>1848</v>
      </c>
      <c r="AK320" s="1139">
        <v>410</v>
      </c>
      <c r="AL320" s="1139" t="s">
        <v>116</v>
      </c>
      <c r="AM320" s="1139" t="s">
        <v>4948</v>
      </c>
      <c r="AN320" s="1141" t="s">
        <v>843</v>
      </c>
      <c r="AO320" s="1139">
        <v>445</v>
      </c>
      <c r="AP320" s="1139">
        <v>90</v>
      </c>
      <c r="AQ320" s="1139" t="s">
        <v>57</v>
      </c>
      <c r="AR320" s="1139" t="s">
        <v>57</v>
      </c>
      <c r="AS320" s="1139" t="s">
        <v>57</v>
      </c>
      <c r="AT320" s="1139" t="s">
        <v>57</v>
      </c>
      <c r="AU320" s="1139" t="s">
        <v>5512</v>
      </c>
      <c r="AV320" s="1139" t="s">
        <v>86</v>
      </c>
      <c r="AW320" s="1139">
        <v>220</v>
      </c>
      <c r="AX320" s="1139">
        <v>24</v>
      </c>
      <c r="AY320" s="1139" t="s">
        <v>5513</v>
      </c>
      <c r="AZ320" s="1139" t="s">
        <v>86</v>
      </c>
      <c r="BA320" s="1139">
        <v>210</v>
      </c>
      <c r="BB320" s="1139">
        <v>24</v>
      </c>
      <c r="BC320" s="1141" t="s">
        <v>122</v>
      </c>
      <c r="BD320" s="1139" t="s">
        <v>57</v>
      </c>
      <c r="BE320" s="1139" t="s">
        <v>57</v>
      </c>
      <c r="BF320" s="1139" t="s">
        <v>57</v>
      </c>
      <c r="BG320" s="1139" t="s">
        <v>57</v>
      </c>
      <c r="BH320" s="1139" t="s">
        <v>57</v>
      </c>
      <c r="BI320" s="1139" t="s">
        <v>57</v>
      </c>
      <c r="BJ320" s="1139" t="s">
        <v>164</v>
      </c>
      <c r="BK320" s="1139" t="s">
        <v>57</v>
      </c>
      <c r="BL320" s="1139" t="s">
        <v>969</v>
      </c>
      <c r="BM320" s="1139"/>
      <c r="BN320" s="1139">
        <v>19</v>
      </c>
      <c r="BO320" s="1681"/>
      <c r="BP320" s="1471"/>
      <c r="BQ320" s="1471"/>
      <c r="BR320" s="1471"/>
      <c r="BS320" s="1471"/>
      <c r="BT320" s="1139" t="s">
        <v>3610</v>
      </c>
      <c r="BU320" s="1139" t="s">
        <v>180</v>
      </c>
      <c r="BV320" s="1139" t="s">
        <v>1628</v>
      </c>
      <c r="BW320" s="1139">
        <v>1542</v>
      </c>
      <c r="BX320" s="1514"/>
      <c r="BY320" s="1128" t="s">
        <v>3215</v>
      </c>
      <c r="BZ320" s="1514"/>
      <c r="CA320" s="26" t="str">
        <f t="shared" si="50"/>
        <v>18&amp;</v>
      </c>
      <c r="CB320" s="29" t="str">
        <f t="shared" si="51"/>
        <v/>
      </c>
      <c r="CC320" s="29" t="s">
        <v>11034</v>
      </c>
      <c r="CE320" s="24" t="str">
        <f>IFERROR(VLOOKUP(CA320,시험요청!EV:EZ,5,FALSE),"")</f>
        <v/>
      </c>
    </row>
    <row r="321" spans="1:83" ht="30" customHeight="1">
      <c r="A321" s="29">
        <v>18</v>
      </c>
      <c r="B321" s="1525"/>
      <c r="C321" s="1525"/>
      <c r="D321" s="1471"/>
      <c r="E321" s="1471"/>
      <c r="F321" s="1471"/>
      <c r="G321" s="1471"/>
      <c r="H321" s="1514"/>
      <c r="I321" s="1471"/>
      <c r="J321" s="1482"/>
      <c r="K321" s="1471"/>
      <c r="L321" s="1471"/>
      <c r="M321" s="1471"/>
      <c r="N321" s="1471"/>
      <c r="O321" s="1471"/>
      <c r="P321" s="1471"/>
      <c r="Q321" s="1139">
        <v>18</v>
      </c>
      <c r="R321" s="1139">
        <v>10</v>
      </c>
      <c r="S321" s="1678"/>
      <c r="T321" s="1679"/>
      <c r="U321" s="1525"/>
      <c r="V321" s="1525"/>
      <c r="W321" s="1525"/>
      <c r="X321" s="1525"/>
      <c r="Y321" s="1525"/>
      <c r="Z321" s="1546"/>
      <c r="AA321" s="1546"/>
      <c r="AB321" s="1128"/>
      <c r="AC321" s="1525"/>
      <c r="AD321" s="1525"/>
      <c r="AE321" s="1546"/>
      <c r="AF321" s="1517"/>
      <c r="AG321" s="1139">
        <v>130</v>
      </c>
      <c r="AH321" s="1139">
        <v>622</v>
      </c>
      <c r="AI321" s="1139">
        <v>2050</v>
      </c>
      <c r="AJ321" s="1139" t="s">
        <v>1848</v>
      </c>
      <c r="AK321" s="1139">
        <v>410</v>
      </c>
      <c r="AL321" s="1139" t="s">
        <v>116</v>
      </c>
      <c r="AM321" s="1139" t="s">
        <v>4949</v>
      </c>
      <c r="AN321" s="1141" t="s">
        <v>843</v>
      </c>
      <c r="AO321" s="1139">
        <v>465</v>
      </c>
      <c r="AP321" s="1139">
        <v>90</v>
      </c>
      <c r="AQ321" s="1139" t="s">
        <v>57</v>
      </c>
      <c r="AR321" s="1139" t="s">
        <v>57</v>
      </c>
      <c r="AS321" s="1139" t="s">
        <v>57</v>
      </c>
      <c r="AT321" s="1139" t="s">
        <v>57</v>
      </c>
      <c r="AU321" s="1139" t="s">
        <v>5512</v>
      </c>
      <c r="AV321" s="1139" t="s">
        <v>86</v>
      </c>
      <c r="AW321" s="1139">
        <v>220</v>
      </c>
      <c r="AX321" s="1139">
        <v>24</v>
      </c>
      <c r="AY321" s="1139" t="s">
        <v>5513</v>
      </c>
      <c r="AZ321" s="1139" t="s">
        <v>86</v>
      </c>
      <c r="BA321" s="1139">
        <v>210</v>
      </c>
      <c r="BB321" s="1139">
        <v>24</v>
      </c>
      <c r="BC321" s="1141" t="s">
        <v>122</v>
      </c>
      <c r="BD321" s="1139" t="s">
        <v>57</v>
      </c>
      <c r="BE321" s="1139" t="s">
        <v>57</v>
      </c>
      <c r="BF321" s="1139" t="s">
        <v>57</v>
      </c>
      <c r="BG321" s="1139" t="s">
        <v>57</v>
      </c>
      <c r="BH321" s="1139" t="s">
        <v>57</v>
      </c>
      <c r="BI321" s="1139" t="s">
        <v>57</v>
      </c>
      <c r="BJ321" s="1139" t="s">
        <v>164</v>
      </c>
      <c r="BK321" s="1139" t="s">
        <v>57</v>
      </c>
      <c r="BL321" s="1139" t="s">
        <v>969</v>
      </c>
      <c r="BM321" s="1139"/>
      <c r="BN321" s="1139">
        <v>19</v>
      </c>
      <c r="BO321" s="1681"/>
      <c r="BP321" s="1471"/>
      <c r="BQ321" s="1471"/>
      <c r="BR321" s="1471"/>
      <c r="BS321" s="1471"/>
      <c r="BT321" s="1139" t="s">
        <v>10033</v>
      </c>
      <c r="BU321" s="1139" t="s">
        <v>180</v>
      </c>
      <c r="BV321" s="1139" t="s">
        <v>1575</v>
      </c>
      <c r="BW321" s="1139">
        <v>1542</v>
      </c>
      <c r="BX321" s="1514"/>
      <c r="BY321" s="1128" t="s">
        <v>3215</v>
      </c>
      <c r="BZ321" s="1514"/>
      <c r="CA321" s="26" t="str">
        <f t="shared" si="50"/>
        <v>18&amp;</v>
      </c>
      <c r="CB321" s="29" t="str">
        <f t="shared" si="51"/>
        <v/>
      </c>
      <c r="CC321" s="29" t="s">
        <v>11034</v>
      </c>
      <c r="CE321" s="24" t="str">
        <f>IFERROR(VLOOKUP(CA321,시험요청!EV:EZ,5,FALSE),"")</f>
        <v/>
      </c>
    </row>
    <row r="322" spans="1:83" ht="30" customHeight="1">
      <c r="A322" s="29">
        <v>18</v>
      </c>
      <c r="B322" s="1526"/>
      <c r="C322" s="1526"/>
      <c r="D322" s="1472"/>
      <c r="E322" s="1472"/>
      <c r="F322" s="1472"/>
      <c r="G322" s="1472"/>
      <c r="H322" s="1515"/>
      <c r="I322" s="1472"/>
      <c r="J322" s="1483"/>
      <c r="K322" s="1472"/>
      <c r="L322" s="1472"/>
      <c r="M322" s="1472"/>
      <c r="N322" s="1472"/>
      <c r="O322" s="1472"/>
      <c r="P322" s="1472"/>
      <c r="Q322" s="1139">
        <v>19</v>
      </c>
      <c r="R322" s="1139">
        <v>10</v>
      </c>
      <c r="S322" s="1677"/>
      <c r="T322" s="1646"/>
      <c r="U322" s="1526"/>
      <c r="V322" s="1526"/>
      <c r="W322" s="1526"/>
      <c r="X322" s="1526"/>
      <c r="Y322" s="1526"/>
      <c r="Z322" s="1547"/>
      <c r="AA322" s="1547"/>
      <c r="AB322" s="1128"/>
      <c r="AC322" s="1526"/>
      <c r="AD322" s="1526"/>
      <c r="AE322" s="1547"/>
      <c r="AF322" s="1518"/>
      <c r="AG322" s="1139">
        <v>130</v>
      </c>
      <c r="AH322" s="1139">
        <v>622</v>
      </c>
      <c r="AI322" s="1139">
        <v>2050</v>
      </c>
      <c r="AJ322" s="1139" t="s">
        <v>1848</v>
      </c>
      <c r="AK322" s="1139">
        <v>410</v>
      </c>
      <c r="AL322" s="1139" t="s">
        <v>116</v>
      </c>
      <c r="AM322" s="1139" t="s">
        <v>4949</v>
      </c>
      <c r="AN322" s="1141" t="s">
        <v>843</v>
      </c>
      <c r="AO322" s="1139">
        <v>465</v>
      </c>
      <c r="AP322" s="1139">
        <v>90</v>
      </c>
      <c r="AQ322" s="1139" t="s">
        <v>57</v>
      </c>
      <c r="AR322" s="1139" t="s">
        <v>57</v>
      </c>
      <c r="AS322" s="1139" t="s">
        <v>57</v>
      </c>
      <c r="AT322" s="1139" t="s">
        <v>57</v>
      </c>
      <c r="AU322" s="1139" t="s">
        <v>5512</v>
      </c>
      <c r="AV322" s="1139" t="s">
        <v>86</v>
      </c>
      <c r="AW322" s="1139">
        <v>220</v>
      </c>
      <c r="AX322" s="1139">
        <v>24</v>
      </c>
      <c r="AY322" s="1139" t="s">
        <v>5513</v>
      </c>
      <c r="AZ322" s="1139" t="s">
        <v>86</v>
      </c>
      <c r="BA322" s="1139">
        <v>210</v>
      </c>
      <c r="BB322" s="1139">
        <v>24</v>
      </c>
      <c r="BC322" s="1141" t="s">
        <v>122</v>
      </c>
      <c r="BD322" s="1139" t="s">
        <v>57</v>
      </c>
      <c r="BE322" s="1139" t="s">
        <v>57</v>
      </c>
      <c r="BF322" s="1139" t="s">
        <v>57</v>
      </c>
      <c r="BG322" s="1139" t="s">
        <v>57</v>
      </c>
      <c r="BH322" s="1139" t="s">
        <v>57</v>
      </c>
      <c r="BI322" s="1139" t="s">
        <v>57</v>
      </c>
      <c r="BJ322" s="1139" t="s">
        <v>164</v>
      </c>
      <c r="BK322" s="1139" t="s">
        <v>57</v>
      </c>
      <c r="BL322" s="1139" t="s">
        <v>969</v>
      </c>
      <c r="BM322" s="1139"/>
      <c r="BN322" s="1139">
        <v>19</v>
      </c>
      <c r="BO322" s="1495"/>
      <c r="BP322" s="1472"/>
      <c r="BQ322" s="1472"/>
      <c r="BR322" s="1472"/>
      <c r="BS322" s="1472"/>
      <c r="BT322" s="1139" t="s">
        <v>3610</v>
      </c>
      <c r="BU322" s="1139" t="s">
        <v>180</v>
      </c>
      <c r="BV322" s="1139" t="s">
        <v>1628</v>
      </c>
      <c r="BW322" s="1139">
        <v>1542</v>
      </c>
      <c r="BX322" s="1515"/>
      <c r="BY322" s="1128" t="s">
        <v>3215</v>
      </c>
      <c r="BZ322" s="1515"/>
      <c r="CA322" s="26" t="str">
        <f t="shared" si="50"/>
        <v>18&amp;</v>
      </c>
      <c r="CB322" s="29" t="str">
        <f t="shared" si="51"/>
        <v/>
      </c>
      <c r="CC322" s="29" t="s">
        <v>11034</v>
      </c>
      <c r="CE322" s="24" t="str">
        <f>IFERROR(VLOOKUP(CA322,시험요청!EV:EZ,5,FALSE),"")</f>
        <v/>
      </c>
    </row>
    <row r="323" spans="1:83" ht="30" customHeight="1">
      <c r="A323" s="29">
        <v>18</v>
      </c>
      <c r="B323" s="1549">
        <v>18</v>
      </c>
      <c r="C323" s="1549" t="s">
        <v>43</v>
      </c>
      <c r="D323" s="1549" t="s">
        <v>2011</v>
      </c>
      <c r="E323" s="1549" t="s">
        <v>30</v>
      </c>
      <c r="F323" s="1551" t="s">
        <v>1501</v>
      </c>
      <c r="G323" s="1549">
        <v>2026033903</v>
      </c>
      <c r="H323" s="1557" t="s">
        <v>629</v>
      </c>
      <c r="I323" s="1553">
        <v>1039040</v>
      </c>
      <c r="J323" s="1682" t="s">
        <v>10034</v>
      </c>
      <c r="K323" s="1553" t="s">
        <v>9054</v>
      </c>
      <c r="L323" s="1553">
        <v>4</v>
      </c>
      <c r="M323" s="1553" t="s">
        <v>32</v>
      </c>
      <c r="N323" s="1553" t="s">
        <v>33</v>
      </c>
      <c r="O323" s="1553" t="s">
        <v>57</v>
      </c>
      <c r="P323" s="1553" t="s">
        <v>48</v>
      </c>
      <c r="Q323" s="1144">
        <v>0</v>
      </c>
      <c r="R323" s="1144">
        <v>12</v>
      </c>
      <c r="S323" s="1684" t="s">
        <v>10035</v>
      </c>
      <c r="T323" s="1552" t="s">
        <v>10036</v>
      </c>
      <c r="U323" s="1549" t="s">
        <v>49</v>
      </c>
      <c r="V323" s="1156" t="s">
        <v>956</v>
      </c>
      <c r="W323" s="1156" t="s">
        <v>60</v>
      </c>
      <c r="X323" s="1156" t="s">
        <v>37</v>
      </c>
      <c r="Y323" s="1156" t="s">
        <v>61</v>
      </c>
      <c r="Z323" s="1157" t="s">
        <v>10006</v>
      </c>
      <c r="AA323" s="1158" t="s">
        <v>1527</v>
      </c>
      <c r="AB323" s="1143">
        <v>242</v>
      </c>
      <c r="AC323" s="1143" t="s">
        <v>40</v>
      </c>
      <c r="AD323" s="1143" t="s">
        <v>41</v>
      </c>
      <c r="AE323" s="1144" t="s">
        <v>10037</v>
      </c>
      <c r="AF323" s="1144" t="s">
        <v>51</v>
      </c>
      <c r="AG323" s="1144">
        <v>145</v>
      </c>
      <c r="AH323" s="1144">
        <v>684</v>
      </c>
      <c r="AI323" s="1144">
        <v>2085</v>
      </c>
      <c r="AJ323" s="1144" t="s">
        <v>1121</v>
      </c>
      <c r="AK323" s="1144">
        <v>440</v>
      </c>
      <c r="AL323" s="1144" t="s">
        <v>1122</v>
      </c>
      <c r="AM323" s="1144" t="s">
        <v>10038</v>
      </c>
      <c r="AN323" s="1144" t="s">
        <v>99</v>
      </c>
      <c r="AO323" s="1144">
        <v>710</v>
      </c>
      <c r="AP323" s="1144">
        <v>90</v>
      </c>
      <c r="AQ323" s="1144" t="s">
        <v>57</v>
      </c>
      <c r="AR323" s="1144" t="s">
        <v>57</v>
      </c>
      <c r="AS323" s="1144" t="s">
        <v>57</v>
      </c>
      <c r="AT323" s="1144" t="s">
        <v>57</v>
      </c>
      <c r="AU323" s="1144" t="s">
        <v>10009</v>
      </c>
      <c r="AV323" s="1144" t="s">
        <v>621</v>
      </c>
      <c r="AW323" s="1144">
        <v>205</v>
      </c>
      <c r="AX323" s="1144">
        <v>30</v>
      </c>
      <c r="AY323" s="1144" t="s">
        <v>10010</v>
      </c>
      <c r="AZ323" s="1144" t="s">
        <v>621</v>
      </c>
      <c r="BA323" s="1144">
        <v>195</v>
      </c>
      <c r="BB323" s="1144">
        <v>30</v>
      </c>
      <c r="BC323" s="1148" t="s">
        <v>122</v>
      </c>
      <c r="BD323" s="1144" t="s">
        <v>57</v>
      </c>
      <c r="BE323" s="1144" t="s">
        <v>57</v>
      </c>
      <c r="BF323" s="1144" t="s">
        <v>57</v>
      </c>
      <c r="BG323" s="1144" t="s">
        <v>57</v>
      </c>
      <c r="BH323" s="1144" t="s">
        <v>57</v>
      </c>
      <c r="BI323" s="1144" t="s">
        <v>57</v>
      </c>
      <c r="BJ323" s="1144" t="s">
        <v>900</v>
      </c>
      <c r="BK323" s="1144" t="s">
        <v>57</v>
      </c>
      <c r="BL323" s="1144"/>
      <c r="BM323" s="1144"/>
      <c r="BN323" s="1144">
        <v>19</v>
      </c>
      <c r="BO323" s="1554" t="s">
        <v>10039</v>
      </c>
      <c r="BP323" s="1553" t="s">
        <v>187</v>
      </c>
      <c r="BQ323" s="1549" t="s">
        <v>2602</v>
      </c>
      <c r="BR323" s="1549" t="s">
        <v>95</v>
      </c>
      <c r="BS323" s="1549"/>
      <c r="BT323" s="1553" t="s">
        <v>10040</v>
      </c>
      <c r="BU323" s="1553" t="s">
        <v>180</v>
      </c>
      <c r="BV323" s="1553" t="s">
        <v>1830</v>
      </c>
      <c r="BW323" s="1553">
        <v>1542</v>
      </c>
      <c r="BX323" s="1557" t="s">
        <v>2603</v>
      </c>
      <c r="BY323" s="1143" t="s">
        <v>1136</v>
      </c>
      <c r="BZ323" s="1557" t="s">
        <v>98</v>
      </c>
      <c r="CA323" s="26" t="str">
        <f t="shared" si="50"/>
        <v>18&amp;2026033903</v>
      </c>
      <c r="CB323" s="29" t="str">
        <f t="shared" si="51"/>
        <v>19</v>
      </c>
      <c r="CC323" s="29" t="s">
        <v>11034</v>
      </c>
      <c r="CE323" s="24">
        <f>IFERROR(VLOOKUP(CA323,시험요청!EV:EZ,5,FALSE),"")</f>
        <v>0</v>
      </c>
    </row>
    <row r="324" spans="1:83" ht="30" customHeight="1">
      <c r="A324" s="29">
        <v>18</v>
      </c>
      <c r="B324" s="1472"/>
      <c r="C324" s="1472"/>
      <c r="D324" s="1472"/>
      <c r="E324" s="1472"/>
      <c r="F324" s="1472"/>
      <c r="G324" s="1472"/>
      <c r="H324" s="1472"/>
      <c r="I324" s="1472"/>
      <c r="J324" s="1683"/>
      <c r="K324" s="1472"/>
      <c r="L324" s="1472"/>
      <c r="M324" s="1472"/>
      <c r="N324" s="1472"/>
      <c r="O324" s="1472"/>
      <c r="P324" s="1472"/>
      <c r="Q324" s="1144">
        <v>1</v>
      </c>
      <c r="R324" s="1144">
        <v>12</v>
      </c>
      <c r="S324" s="1685"/>
      <c r="T324" s="1472"/>
      <c r="U324" s="1472"/>
      <c r="V324" s="1156" t="s">
        <v>956</v>
      </c>
      <c r="W324" s="1156" t="s">
        <v>60</v>
      </c>
      <c r="X324" s="1156" t="s">
        <v>37</v>
      </c>
      <c r="Y324" s="1156" t="s">
        <v>61</v>
      </c>
      <c r="Z324" s="1157" t="s">
        <v>10013</v>
      </c>
      <c r="AA324" s="1158" t="s">
        <v>1527</v>
      </c>
      <c r="AB324" s="1143">
        <v>250</v>
      </c>
      <c r="AC324" s="1143" t="s">
        <v>40</v>
      </c>
      <c r="AD324" s="1143" t="s">
        <v>41</v>
      </c>
      <c r="AE324" s="1144" t="s">
        <v>10041</v>
      </c>
      <c r="AF324" s="1144" t="s">
        <v>51</v>
      </c>
      <c r="AG324" s="1144">
        <v>145</v>
      </c>
      <c r="AH324" s="1144">
        <v>680</v>
      </c>
      <c r="AI324" s="1144">
        <v>2085</v>
      </c>
      <c r="AJ324" s="1144" t="s">
        <v>1121</v>
      </c>
      <c r="AK324" s="1144">
        <v>440</v>
      </c>
      <c r="AL324" s="1144" t="s">
        <v>1122</v>
      </c>
      <c r="AM324" s="1144" t="s">
        <v>10042</v>
      </c>
      <c r="AN324" s="1144" t="s">
        <v>99</v>
      </c>
      <c r="AO324" s="1144">
        <v>700</v>
      </c>
      <c r="AP324" s="1144">
        <v>90</v>
      </c>
      <c r="AQ324" s="1144" t="s">
        <v>57</v>
      </c>
      <c r="AR324" s="1144" t="s">
        <v>57</v>
      </c>
      <c r="AS324" s="1144" t="s">
        <v>57</v>
      </c>
      <c r="AT324" s="1144" t="s">
        <v>57</v>
      </c>
      <c r="AU324" s="1144" t="s">
        <v>7693</v>
      </c>
      <c r="AV324" s="1144" t="s">
        <v>621</v>
      </c>
      <c r="AW324" s="1144">
        <v>210</v>
      </c>
      <c r="AX324" s="1144">
        <v>30</v>
      </c>
      <c r="AY324" s="1144" t="s">
        <v>5457</v>
      </c>
      <c r="AZ324" s="1144" t="s">
        <v>621</v>
      </c>
      <c r="BA324" s="1144">
        <v>200</v>
      </c>
      <c r="BB324" s="1144">
        <v>30</v>
      </c>
      <c r="BC324" s="1148" t="s">
        <v>122</v>
      </c>
      <c r="BD324" s="1144" t="s">
        <v>57</v>
      </c>
      <c r="BE324" s="1144" t="s">
        <v>57</v>
      </c>
      <c r="BF324" s="1144" t="s">
        <v>57</v>
      </c>
      <c r="BG324" s="1144" t="s">
        <v>57</v>
      </c>
      <c r="BH324" s="1144" t="s">
        <v>57</v>
      </c>
      <c r="BI324" s="1144" t="s">
        <v>57</v>
      </c>
      <c r="BJ324" s="1144" t="s">
        <v>900</v>
      </c>
      <c r="BK324" s="1144" t="s">
        <v>57</v>
      </c>
      <c r="BL324" s="1144"/>
      <c r="BM324" s="1144"/>
      <c r="BN324" s="1144">
        <v>19</v>
      </c>
      <c r="BO324" s="1472"/>
      <c r="BP324" s="1472"/>
      <c r="BQ324" s="1472"/>
      <c r="BR324" s="1472"/>
      <c r="BS324" s="1472"/>
      <c r="BT324" s="1472"/>
      <c r="BU324" s="1472"/>
      <c r="BV324" s="1472"/>
      <c r="BW324" s="1472"/>
      <c r="BX324" s="1472"/>
      <c r="BY324" s="1143" t="s">
        <v>1136</v>
      </c>
      <c r="BZ324" s="1472"/>
      <c r="CA324" s="26" t="str">
        <f t="shared" si="50"/>
        <v>18&amp;</v>
      </c>
      <c r="CB324" s="29" t="str">
        <f t="shared" si="51"/>
        <v/>
      </c>
      <c r="CC324" s="29" t="s">
        <v>11034</v>
      </c>
      <c r="CE324" s="24" t="str">
        <f>IFERROR(VLOOKUP(CA324,시험요청!EV:EZ,5,FALSE),"")</f>
        <v/>
      </c>
    </row>
    <row r="325" spans="1:83" ht="30" customHeight="1">
      <c r="A325" s="29">
        <v>18</v>
      </c>
      <c r="B325" s="1686">
        <v>18</v>
      </c>
      <c r="C325" s="1686" t="s">
        <v>29</v>
      </c>
      <c r="D325" s="1686" t="s">
        <v>7370</v>
      </c>
      <c r="E325" s="1688" t="s">
        <v>953</v>
      </c>
      <c r="F325" s="1690" t="s">
        <v>1501</v>
      </c>
      <c r="G325" s="1143">
        <v>2026032628</v>
      </c>
      <c r="H325" s="1692" t="s">
        <v>680</v>
      </c>
      <c r="I325" s="1682">
        <v>1031413</v>
      </c>
      <c r="J325" s="1682" t="s">
        <v>74</v>
      </c>
      <c r="K325" s="1682" t="s">
        <v>2435</v>
      </c>
      <c r="L325" s="1682">
        <v>4</v>
      </c>
      <c r="M325" s="1682" t="s">
        <v>32</v>
      </c>
      <c r="N325" s="1682" t="s">
        <v>33</v>
      </c>
      <c r="O325" s="1682" t="s">
        <v>57</v>
      </c>
      <c r="P325" s="1682" t="s">
        <v>48</v>
      </c>
      <c r="Q325" s="1144">
        <v>1</v>
      </c>
      <c r="R325" s="1144">
        <v>10</v>
      </c>
      <c r="S325" s="1694" t="s">
        <v>10363</v>
      </c>
      <c r="T325" s="1696" t="s">
        <v>1702</v>
      </c>
      <c r="U325" s="1686" t="s">
        <v>35</v>
      </c>
      <c r="V325" s="1686" t="s">
        <v>2520</v>
      </c>
      <c r="W325" s="1686" t="s">
        <v>60</v>
      </c>
      <c r="X325" s="1686" t="s">
        <v>37</v>
      </c>
      <c r="Y325" s="1686" t="s">
        <v>61</v>
      </c>
      <c r="Z325" s="1682" t="s">
        <v>8120</v>
      </c>
      <c r="AA325" s="1682" t="s">
        <v>752</v>
      </c>
      <c r="AB325" s="1143">
        <v>272</v>
      </c>
      <c r="AC325" s="1686" t="s">
        <v>40</v>
      </c>
      <c r="AD325" s="1686" t="s">
        <v>41</v>
      </c>
      <c r="AE325" s="1682" t="s">
        <v>8121</v>
      </c>
      <c r="AF325" s="1682" t="s">
        <v>1061</v>
      </c>
      <c r="AG325" s="1144">
        <v>150</v>
      </c>
      <c r="AH325" s="1144">
        <v>718</v>
      </c>
      <c r="AI325" s="1144">
        <v>2205</v>
      </c>
      <c r="AJ325" s="1144" t="s">
        <v>1063</v>
      </c>
      <c r="AK325" s="1144">
        <v>470</v>
      </c>
      <c r="AL325" s="1144" t="s">
        <v>1064</v>
      </c>
      <c r="AM325" s="1144" t="s">
        <v>85</v>
      </c>
      <c r="AN325" s="1144" t="s">
        <v>78</v>
      </c>
      <c r="AO325" s="1144">
        <v>600</v>
      </c>
      <c r="AP325" s="1144">
        <v>90</v>
      </c>
      <c r="AQ325" s="1144" t="s">
        <v>8122</v>
      </c>
      <c r="AR325" s="1144" t="s">
        <v>78</v>
      </c>
      <c r="AS325" s="1144" t="s">
        <v>708</v>
      </c>
      <c r="AT325" s="1144" t="s">
        <v>105</v>
      </c>
      <c r="AU325" s="1144" t="s">
        <v>2631</v>
      </c>
      <c r="AV325" s="1144" t="s">
        <v>86</v>
      </c>
      <c r="AW325" s="1144">
        <v>230</v>
      </c>
      <c r="AX325" s="1144">
        <v>27</v>
      </c>
      <c r="AY325" s="1144" t="s">
        <v>2632</v>
      </c>
      <c r="AZ325" s="1144" t="s">
        <v>86</v>
      </c>
      <c r="BA325" s="1144">
        <v>220</v>
      </c>
      <c r="BB325" s="1144">
        <v>27</v>
      </c>
      <c r="BC325" s="1144" t="s">
        <v>88</v>
      </c>
      <c r="BD325" s="1144" t="s">
        <v>57</v>
      </c>
      <c r="BE325" s="1144" t="s">
        <v>57</v>
      </c>
      <c r="BF325" s="1144" t="s">
        <v>57</v>
      </c>
      <c r="BG325" s="1144" t="s">
        <v>57</v>
      </c>
      <c r="BH325" s="1144" t="s">
        <v>57</v>
      </c>
      <c r="BI325" s="1144" t="s">
        <v>57</v>
      </c>
      <c r="BJ325" s="1144" t="s">
        <v>603</v>
      </c>
      <c r="BK325" s="1144" t="s">
        <v>57</v>
      </c>
      <c r="BL325" s="1144"/>
      <c r="BM325" s="1144"/>
      <c r="BN325" s="1144">
        <v>20</v>
      </c>
      <c r="BO325" s="1698" t="s">
        <v>10043</v>
      </c>
      <c r="BP325" s="1682" t="s">
        <v>8124</v>
      </c>
      <c r="BQ325" s="1686" t="s">
        <v>1696</v>
      </c>
      <c r="BR325" s="1686" t="s">
        <v>939</v>
      </c>
      <c r="BS325" s="1686"/>
      <c r="BT325" s="1682" t="s">
        <v>90</v>
      </c>
      <c r="BU325" s="1144" t="s">
        <v>91</v>
      </c>
      <c r="BV325" s="1144" t="s">
        <v>847</v>
      </c>
      <c r="BW325" s="1144">
        <v>1626</v>
      </c>
      <c r="BX325" s="1148" t="s">
        <v>10044</v>
      </c>
      <c r="BY325" s="1143"/>
      <c r="BZ325" s="1692" t="s">
        <v>2550</v>
      </c>
      <c r="CA325" s="26" t="str">
        <f t="shared" si="50"/>
        <v>18&amp;2026032628</v>
      </c>
      <c r="CB325" s="29" t="str">
        <f t="shared" si="51"/>
        <v>20</v>
      </c>
      <c r="CC325" s="29" t="s">
        <v>10364</v>
      </c>
      <c r="CE325" s="24">
        <f>IFERROR(VLOOKUP(CA325,시험요청!EV:EZ,5,FALSE),"")</f>
        <v>0</v>
      </c>
    </row>
    <row r="326" spans="1:83" ht="30" customHeight="1">
      <c r="A326" s="29">
        <v>18</v>
      </c>
      <c r="B326" s="1687"/>
      <c r="C326" s="1687"/>
      <c r="D326" s="1687"/>
      <c r="E326" s="1689"/>
      <c r="F326" s="1691"/>
      <c r="G326" s="1143">
        <v>2026040068</v>
      </c>
      <c r="H326" s="1693"/>
      <c r="I326" s="1683"/>
      <c r="J326" s="1683"/>
      <c r="K326" s="1683"/>
      <c r="L326" s="1683"/>
      <c r="M326" s="1683"/>
      <c r="N326" s="1683"/>
      <c r="O326" s="1683"/>
      <c r="P326" s="1683"/>
      <c r="Q326" s="1144">
        <v>2</v>
      </c>
      <c r="R326" s="1144">
        <v>10</v>
      </c>
      <c r="S326" s="1695"/>
      <c r="T326" s="1697"/>
      <c r="U326" s="1687"/>
      <c r="V326" s="1687"/>
      <c r="W326" s="1687"/>
      <c r="X326" s="1687"/>
      <c r="Y326" s="1687"/>
      <c r="Z326" s="1683"/>
      <c r="AA326" s="1683"/>
      <c r="AB326" s="1143"/>
      <c r="AC326" s="1687"/>
      <c r="AD326" s="1687"/>
      <c r="AE326" s="1683"/>
      <c r="AF326" s="1683"/>
      <c r="AG326" s="1144">
        <v>150</v>
      </c>
      <c r="AH326" s="1144">
        <v>718</v>
      </c>
      <c r="AI326" s="1144">
        <v>2205</v>
      </c>
      <c r="AJ326" s="1144" t="s">
        <v>1063</v>
      </c>
      <c r="AK326" s="1144">
        <v>470</v>
      </c>
      <c r="AL326" s="1144" t="s">
        <v>1064</v>
      </c>
      <c r="AM326" s="1144" t="s">
        <v>85</v>
      </c>
      <c r="AN326" s="1144" t="s">
        <v>78</v>
      </c>
      <c r="AO326" s="1144">
        <v>600</v>
      </c>
      <c r="AP326" s="1144">
        <v>90</v>
      </c>
      <c r="AQ326" s="1144" t="s">
        <v>8122</v>
      </c>
      <c r="AR326" s="1144" t="s">
        <v>78</v>
      </c>
      <c r="AS326" s="1144" t="s">
        <v>708</v>
      </c>
      <c r="AT326" s="1144" t="s">
        <v>105</v>
      </c>
      <c r="AU326" s="1144" t="s">
        <v>8535</v>
      </c>
      <c r="AV326" s="1144" t="s">
        <v>86</v>
      </c>
      <c r="AW326" s="1144">
        <v>230</v>
      </c>
      <c r="AX326" s="1144">
        <v>24</v>
      </c>
      <c r="AY326" s="1144" t="s">
        <v>8536</v>
      </c>
      <c r="AZ326" s="1144" t="s">
        <v>86</v>
      </c>
      <c r="BA326" s="1144">
        <v>220</v>
      </c>
      <c r="BB326" s="1144">
        <v>24</v>
      </c>
      <c r="BC326" s="1144" t="s">
        <v>88</v>
      </c>
      <c r="BD326" s="1144" t="s">
        <v>57</v>
      </c>
      <c r="BE326" s="1144" t="s">
        <v>57</v>
      </c>
      <c r="BF326" s="1144" t="s">
        <v>57</v>
      </c>
      <c r="BG326" s="1144" t="s">
        <v>57</v>
      </c>
      <c r="BH326" s="1144" t="s">
        <v>57</v>
      </c>
      <c r="BI326" s="1144" t="s">
        <v>57</v>
      </c>
      <c r="BJ326" s="1144" t="s">
        <v>603</v>
      </c>
      <c r="BK326" s="1144" t="s">
        <v>57</v>
      </c>
      <c r="BL326" s="1144"/>
      <c r="BM326" s="1144"/>
      <c r="BN326" s="1144">
        <v>20</v>
      </c>
      <c r="BO326" s="1699"/>
      <c r="BP326" s="1683"/>
      <c r="BQ326" s="1687"/>
      <c r="BR326" s="1687"/>
      <c r="BS326" s="1687"/>
      <c r="BT326" s="1683"/>
      <c r="BU326" s="1144" t="s">
        <v>91</v>
      </c>
      <c r="BV326" s="1144" t="s">
        <v>847</v>
      </c>
      <c r="BW326" s="1144">
        <v>1626</v>
      </c>
      <c r="BX326" s="1148" t="s">
        <v>10045</v>
      </c>
      <c r="BY326" s="1143"/>
      <c r="BZ326" s="1693"/>
      <c r="CA326" s="26" t="str">
        <f t="shared" si="50"/>
        <v>18&amp;2026040068</v>
      </c>
      <c r="CB326" s="29" t="str">
        <f t="shared" si="51"/>
        <v/>
      </c>
      <c r="CC326" s="29" t="s">
        <v>11034</v>
      </c>
      <c r="CE326" s="24">
        <f>IFERROR(VLOOKUP(CA326,시험요청!EV:EZ,5,FALSE),"")</f>
        <v>0</v>
      </c>
    </row>
    <row r="327" spans="1:83" ht="30" customHeight="1">
      <c r="A327" s="29">
        <v>18</v>
      </c>
      <c r="B327" s="1128">
        <v>18</v>
      </c>
      <c r="C327" s="1128" t="s">
        <v>29</v>
      </c>
      <c r="D327" s="1128" t="s">
        <v>8098</v>
      </c>
      <c r="E327" s="1128" t="s">
        <v>953</v>
      </c>
      <c r="F327" s="1128" t="s">
        <v>45</v>
      </c>
      <c r="G327" s="1128">
        <v>2026033578</v>
      </c>
      <c r="H327" s="1141" t="s">
        <v>680</v>
      </c>
      <c r="I327" s="1139">
        <v>1039713</v>
      </c>
      <c r="J327" s="1139" t="s">
        <v>5246</v>
      </c>
      <c r="K327" s="1139" t="s">
        <v>9189</v>
      </c>
      <c r="L327" s="1139">
        <v>4</v>
      </c>
      <c r="M327" s="1139" t="s">
        <v>32</v>
      </c>
      <c r="N327" s="1139" t="s">
        <v>33</v>
      </c>
      <c r="O327" s="1139" t="s">
        <v>57</v>
      </c>
      <c r="P327" s="1139" t="s">
        <v>48</v>
      </c>
      <c r="Q327" s="1139">
        <v>0</v>
      </c>
      <c r="R327" s="1139">
        <v>10</v>
      </c>
      <c r="S327" s="1142" t="s">
        <v>10046</v>
      </c>
      <c r="T327" s="1142" t="s">
        <v>2033</v>
      </c>
      <c r="U327" s="1128" t="s">
        <v>35</v>
      </c>
      <c r="V327" s="1128" t="s">
        <v>3564</v>
      </c>
      <c r="W327" s="1128" t="s">
        <v>60</v>
      </c>
      <c r="X327" s="1128" t="s">
        <v>37</v>
      </c>
      <c r="Y327" s="1128" t="s">
        <v>61</v>
      </c>
      <c r="Z327" s="1139" t="s">
        <v>9331</v>
      </c>
      <c r="AA327" s="1140" t="s">
        <v>42</v>
      </c>
      <c r="AB327" s="1128">
        <v>232</v>
      </c>
      <c r="AC327" s="1128" t="s">
        <v>40</v>
      </c>
      <c r="AD327" s="1128" t="s">
        <v>41</v>
      </c>
      <c r="AE327" s="1139" t="s">
        <v>9332</v>
      </c>
      <c r="AF327" s="1140" t="s">
        <v>42</v>
      </c>
      <c r="AG327" s="1139">
        <v>135</v>
      </c>
      <c r="AH327" s="1139">
        <v>628</v>
      </c>
      <c r="AI327" s="1139">
        <v>1940</v>
      </c>
      <c r="AJ327" s="1139" t="s">
        <v>1848</v>
      </c>
      <c r="AK327" s="1139">
        <v>410</v>
      </c>
      <c r="AL327" s="1139" t="s">
        <v>116</v>
      </c>
      <c r="AM327" s="1139" t="s">
        <v>9333</v>
      </c>
      <c r="AN327" s="1139" t="s">
        <v>78</v>
      </c>
      <c r="AO327" s="1139">
        <v>520</v>
      </c>
      <c r="AP327" s="1139">
        <v>90</v>
      </c>
      <c r="AQ327" s="1139" t="s">
        <v>57</v>
      </c>
      <c r="AR327" s="1139" t="s">
        <v>57</v>
      </c>
      <c r="AS327" s="1139" t="s">
        <v>57</v>
      </c>
      <c r="AT327" s="1139" t="s">
        <v>57</v>
      </c>
      <c r="AU327" s="1139" t="s">
        <v>3203</v>
      </c>
      <c r="AV327" s="1139" t="s">
        <v>79</v>
      </c>
      <c r="AW327" s="1139">
        <v>190</v>
      </c>
      <c r="AX327" s="1139">
        <v>27</v>
      </c>
      <c r="AY327" s="1139" t="s">
        <v>3204</v>
      </c>
      <c r="AZ327" s="1139" t="s">
        <v>79</v>
      </c>
      <c r="BA327" s="1139">
        <v>180</v>
      </c>
      <c r="BB327" s="1139">
        <v>27</v>
      </c>
      <c r="BC327" s="1139" t="s">
        <v>88</v>
      </c>
      <c r="BD327" s="1139" t="s">
        <v>57</v>
      </c>
      <c r="BE327" s="1139" t="s">
        <v>57</v>
      </c>
      <c r="BF327" s="1139" t="s">
        <v>57</v>
      </c>
      <c r="BG327" s="1139" t="s">
        <v>57</v>
      </c>
      <c r="BH327" s="1139" t="s">
        <v>57</v>
      </c>
      <c r="BI327" s="1139" t="s">
        <v>57</v>
      </c>
      <c r="BJ327" s="1139" t="s">
        <v>603</v>
      </c>
      <c r="BK327" s="1139" t="s">
        <v>57</v>
      </c>
      <c r="BL327" s="1139"/>
      <c r="BM327" s="1139"/>
      <c r="BN327" s="1139">
        <v>17</v>
      </c>
      <c r="BO327" s="1140" t="s">
        <v>10047</v>
      </c>
      <c r="BP327" s="1139" t="s">
        <v>1852</v>
      </c>
      <c r="BQ327" s="1128" t="s">
        <v>9334</v>
      </c>
      <c r="BR327" s="1128" t="s">
        <v>95</v>
      </c>
      <c r="BS327" s="1128"/>
      <c r="BT327" s="1139" t="s">
        <v>1485</v>
      </c>
      <c r="BU327" s="1139" t="s">
        <v>1486</v>
      </c>
      <c r="BV327" s="1139" t="s">
        <v>765</v>
      </c>
      <c r="BW327" s="1139">
        <v>1383</v>
      </c>
      <c r="BX327" s="1128"/>
      <c r="BY327" s="1128" t="s">
        <v>1136</v>
      </c>
      <c r="BZ327" s="1141" t="s">
        <v>83</v>
      </c>
      <c r="CA327" s="26" t="str">
        <f t="shared" si="50"/>
        <v>18&amp;2026033578</v>
      </c>
      <c r="CB327" s="29" t="str">
        <f t="shared" si="51"/>
        <v>17</v>
      </c>
      <c r="CC327" s="29" t="s">
        <v>11034</v>
      </c>
      <c r="CE327" s="24">
        <f>IFERROR(VLOOKUP(CA327,시험요청!EV:EZ,5,FALSE),"")</f>
        <v>0</v>
      </c>
    </row>
    <row r="328" spans="1:83" ht="30" customHeight="1">
      <c r="A328" s="29">
        <v>18</v>
      </c>
      <c r="B328" s="1582">
        <v>18</v>
      </c>
      <c r="C328" s="1582" t="s">
        <v>43</v>
      </c>
      <c r="D328" s="1582" t="s">
        <v>7376</v>
      </c>
      <c r="E328" s="1582" t="s">
        <v>30</v>
      </c>
      <c r="F328" s="1600" t="s">
        <v>31</v>
      </c>
      <c r="G328" s="1159">
        <v>2026041735</v>
      </c>
      <c r="H328" s="1574" t="s">
        <v>629</v>
      </c>
      <c r="I328" s="1604">
        <v>1038901</v>
      </c>
      <c r="J328" s="1604" t="s">
        <v>5443</v>
      </c>
      <c r="K328" s="1604" t="s">
        <v>9663</v>
      </c>
      <c r="L328" s="1604">
        <v>4</v>
      </c>
      <c r="M328" s="1604" t="s">
        <v>32</v>
      </c>
      <c r="N328" s="1604" t="s">
        <v>33</v>
      </c>
      <c r="O328" s="1607" t="s">
        <v>868</v>
      </c>
      <c r="P328" s="1600" t="s">
        <v>93</v>
      </c>
      <c r="Q328" s="1129">
        <v>0</v>
      </c>
      <c r="R328" s="1129">
        <v>50</v>
      </c>
      <c r="S328" s="1700" t="s">
        <v>9981</v>
      </c>
      <c r="T328" s="1613" t="s">
        <v>1716</v>
      </c>
      <c r="U328" s="1582" t="s">
        <v>49</v>
      </c>
      <c r="V328" s="1131" t="s">
        <v>10048</v>
      </c>
      <c r="W328" s="1132" t="s">
        <v>50</v>
      </c>
      <c r="X328" s="1132" t="s">
        <v>57</v>
      </c>
      <c r="Y328" s="1132" t="s">
        <v>63</v>
      </c>
      <c r="Z328" s="1150" t="s">
        <v>9665</v>
      </c>
      <c r="AA328" s="1131" t="s">
        <v>42</v>
      </c>
      <c r="AB328" s="1132">
        <v>256</v>
      </c>
      <c r="AC328" s="1582" t="s">
        <v>40</v>
      </c>
      <c r="AD328" s="1582" t="s">
        <v>57</v>
      </c>
      <c r="AE328" s="1616" t="s">
        <v>9667</v>
      </c>
      <c r="AF328" s="1600" t="s">
        <v>42</v>
      </c>
      <c r="AG328" s="1129">
        <v>115</v>
      </c>
      <c r="AH328" s="1129">
        <v>0</v>
      </c>
      <c r="AI328" s="1129">
        <v>1900</v>
      </c>
      <c r="AJ328" s="339" t="s">
        <v>9668</v>
      </c>
      <c r="AK328" s="1129">
        <v>395</v>
      </c>
      <c r="AL328" s="1129" t="s">
        <v>57</v>
      </c>
      <c r="AM328" s="1129" t="s">
        <v>9669</v>
      </c>
      <c r="AN328" s="1129" t="s">
        <v>665</v>
      </c>
      <c r="AO328" s="1129">
        <v>570</v>
      </c>
      <c r="AP328" s="1129">
        <v>77</v>
      </c>
      <c r="AQ328" s="1129" t="s">
        <v>9670</v>
      </c>
      <c r="AR328" s="1129" t="s">
        <v>665</v>
      </c>
      <c r="AS328" s="1129" t="s">
        <v>172</v>
      </c>
      <c r="AT328" s="1129" t="s">
        <v>666</v>
      </c>
      <c r="AU328" s="1129" t="s">
        <v>3842</v>
      </c>
      <c r="AV328" s="1129" t="s">
        <v>621</v>
      </c>
      <c r="AW328" s="1129">
        <v>215</v>
      </c>
      <c r="AX328" s="1129">
        <v>27</v>
      </c>
      <c r="AY328" s="1129" t="s">
        <v>1037</v>
      </c>
      <c r="AZ328" s="1129" t="s">
        <v>621</v>
      </c>
      <c r="BA328" s="1129">
        <v>205</v>
      </c>
      <c r="BB328" s="1129">
        <v>27</v>
      </c>
      <c r="BC328" s="1129" t="s">
        <v>682</v>
      </c>
      <c r="BD328" s="1129" t="s">
        <v>57</v>
      </c>
      <c r="BE328" s="1129" t="s">
        <v>57</v>
      </c>
      <c r="BF328" s="1129" t="s">
        <v>57</v>
      </c>
      <c r="BG328" s="1129" t="s">
        <v>57</v>
      </c>
      <c r="BH328" s="1129" t="s">
        <v>57</v>
      </c>
      <c r="BI328" s="1129" t="s">
        <v>57</v>
      </c>
      <c r="BJ328" s="1129" t="s">
        <v>900</v>
      </c>
      <c r="BK328" s="1129" t="s">
        <v>57</v>
      </c>
      <c r="BL328" s="1129"/>
      <c r="BM328" s="1129"/>
      <c r="BN328" s="1129">
        <v>18</v>
      </c>
      <c r="BO328" s="1604" t="s">
        <v>10049</v>
      </c>
      <c r="BP328" s="1604" t="s">
        <v>10050</v>
      </c>
      <c r="BQ328" s="1582" t="s">
        <v>57</v>
      </c>
      <c r="BR328" s="1582" t="s">
        <v>947</v>
      </c>
      <c r="BS328" s="1582"/>
      <c r="BT328" s="1604" t="s">
        <v>9673</v>
      </c>
      <c r="BU328" s="1129" t="s">
        <v>1574</v>
      </c>
      <c r="BV328" s="1129" t="s">
        <v>678</v>
      </c>
      <c r="BW328" s="1129">
        <v>1466</v>
      </c>
      <c r="BX328" s="1130" t="s">
        <v>10051</v>
      </c>
      <c r="BY328" s="1132" t="s">
        <v>107</v>
      </c>
      <c r="BZ328" s="1574" t="s">
        <v>168</v>
      </c>
      <c r="CA328" s="26" t="str">
        <f t="shared" si="50"/>
        <v>18&amp;2026041735</v>
      </c>
      <c r="CB328" s="29" t="str">
        <f t="shared" si="51"/>
        <v>18</v>
      </c>
      <c r="CC328" s="29" t="s">
        <v>11034</v>
      </c>
      <c r="CE328" s="24">
        <f>IFERROR(VLOOKUP(CA328,시험요청!EV:EZ,5,FALSE),"")</f>
        <v>0</v>
      </c>
    </row>
    <row r="329" spans="1:83" ht="30" customHeight="1">
      <c r="A329" s="29">
        <v>18</v>
      </c>
      <c r="B329" s="1599"/>
      <c r="C329" s="1599"/>
      <c r="D329" s="1599"/>
      <c r="E329" s="1599"/>
      <c r="F329" s="1601"/>
      <c r="G329" s="1582">
        <v>2026041857</v>
      </c>
      <c r="H329" s="1603"/>
      <c r="I329" s="1605"/>
      <c r="J329" s="1605"/>
      <c r="K329" s="1605"/>
      <c r="L329" s="1605"/>
      <c r="M329" s="1605"/>
      <c r="N329" s="1605"/>
      <c r="O329" s="1608"/>
      <c r="P329" s="1601"/>
      <c r="Q329" s="1129">
        <v>1</v>
      </c>
      <c r="R329" s="1129">
        <v>50</v>
      </c>
      <c r="S329" s="1701"/>
      <c r="T329" s="1614"/>
      <c r="U329" s="1599"/>
      <c r="V329" s="1476" t="s">
        <v>10052</v>
      </c>
      <c r="W329" s="1476" t="s">
        <v>50</v>
      </c>
      <c r="X329" s="1476" t="s">
        <v>57</v>
      </c>
      <c r="Y329" s="1476" t="s">
        <v>63</v>
      </c>
      <c r="Z329" s="1573" t="s">
        <v>9716</v>
      </c>
      <c r="AA329" s="1481" t="s">
        <v>42</v>
      </c>
      <c r="AB329" s="1132">
        <v>256</v>
      </c>
      <c r="AC329" s="1599"/>
      <c r="AD329" s="1599"/>
      <c r="AE329" s="1617"/>
      <c r="AF329" s="1601"/>
      <c r="AG329" s="1129">
        <v>115</v>
      </c>
      <c r="AH329" s="1129">
        <v>0</v>
      </c>
      <c r="AI329" s="1129">
        <v>1900</v>
      </c>
      <c r="AJ329" s="339" t="s">
        <v>9668</v>
      </c>
      <c r="AK329" s="1129">
        <v>395</v>
      </c>
      <c r="AL329" s="1129" t="s">
        <v>57</v>
      </c>
      <c r="AM329" s="1129" t="s">
        <v>9669</v>
      </c>
      <c r="AN329" s="1129" t="s">
        <v>665</v>
      </c>
      <c r="AO329" s="1129">
        <v>570</v>
      </c>
      <c r="AP329" s="1129">
        <v>77</v>
      </c>
      <c r="AQ329" s="1129" t="s">
        <v>9670</v>
      </c>
      <c r="AR329" s="1129" t="s">
        <v>665</v>
      </c>
      <c r="AS329" s="1129" t="s">
        <v>172</v>
      </c>
      <c r="AT329" s="1129" t="s">
        <v>666</v>
      </c>
      <c r="AU329" s="1129" t="s">
        <v>3842</v>
      </c>
      <c r="AV329" s="1129" t="s">
        <v>621</v>
      </c>
      <c r="AW329" s="1129">
        <v>215</v>
      </c>
      <c r="AX329" s="1129">
        <v>27</v>
      </c>
      <c r="AY329" s="1129" t="s">
        <v>1037</v>
      </c>
      <c r="AZ329" s="1129" t="s">
        <v>621</v>
      </c>
      <c r="BA329" s="1129">
        <v>205</v>
      </c>
      <c r="BB329" s="1129">
        <v>27</v>
      </c>
      <c r="BC329" s="1129" t="s">
        <v>682</v>
      </c>
      <c r="BD329" s="1129" t="s">
        <v>57</v>
      </c>
      <c r="BE329" s="1129" t="s">
        <v>57</v>
      </c>
      <c r="BF329" s="1129" t="s">
        <v>57</v>
      </c>
      <c r="BG329" s="1129" t="s">
        <v>57</v>
      </c>
      <c r="BH329" s="1129" t="s">
        <v>57</v>
      </c>
      <c r="BI329" s="1129" t="s">
        <v>57</v>
      </c>
      <c r="BJ329" s="1129" t="s">
        <v>900</v>
      </c>
      <c r="BK329" s="1129" t="s">
        <v>57</v>
      </c>
      <c r="BL329" s="1129"/>
      <c r="BM329" s="1129"/>
      <c r="BN329" s="1129">
        <v>18</v>
      </c>
      <c r="BO329" s="1605"/>
      <c r="BP329" s="1605"/>
      <c r="BQ329" s="1599"/>
      <c r="BR329" s="1599"/>
      <c r="BS329" s="1599"/>
      <c r="BT329" s="1605"/>
      <c r="BU329" s="1470" t="s">
        <v>1574</v>
      </c>
      <c r="BV329" s="1470" t="s">
        <v>678</v>
      </c>
      <c r="BW329" s="1470">
        <v>1466</v>
      </c>
      <c r="BX329" s="1474" t="s">
        <v>10053</v>
      </c>
      <c r="BY329" s="1132" t="s">
        <v>107</v>
      </c>
      <c r="BZ329" s="1603"/>
      <c r="CA329" s="26" t="str">
        <f t="shared" si="50"/>
        <v>18&amp;2026041857</v>
      </c>
      <c r="CB329" s="29" t="str">
        <f t="shared" si="51"/>
        <v/>
      </c>
      <c r="CC329" s="29" t="s">
        <v>11034</v>
      </c>
      <c r="CE329" s="24">
        <f>IFERROR(VLOOKUP(CA329,시험요청!EV:EZ,5,FALSE),"")</f>
        <v>0</v>
      </c>
    </row>
    <row r="330" spans="1:83" ht="30" customHeight="1">
      <c r="A330" s="29">
        <v>18</v>
      </c>
      <c r="B330" s="1583"/>
      <c r="C330" s="1583"/>
      <c r="D330" s="1583"/>
      <c r="E330" s="1583"/>
      <c r="F330" s="1602"/>
      <c r="G330" s="1583"/>
      <c r="H330" s="1575"/>
      <c r="I330" s="1606"/>
      <c r="J330" s="1606"/>
      <c r="K330" s="1606"/>
      <c r="L330" s="1606"/>
      <c r="M330" s="1606"/>
      <c r="N330" s="1606"/>
      <c r="O330" s="1609"/>
      <c r="P330" s="1602"/>
      <c r="Q330" s="1129">
        <v>2</v>
      </c>
      <c r="R330" s="1129">
        <v>10</v>
      </c>
      <c r="S330" s="1702"/>
      <c r="T330" s="1615"/>
      <c r="U330" s="1583"/>
      <c r="V330" s="1477"/>
      <c r="W330" s="1477"/>
      <c r="X330" s="1477"/>
      <c r="Y330" s="1477"/>
      <c r="Z330" s="1479"/>
      <c r="AA330" s="1477"/>
      <c r="AB330" s="1132">
        <v>256</v>
      </c>
      <c r="AC330" s="1583"/>
      <c r="AD330" s="1583"/>
      <c r="AE330" s="1618"/>
      <c r="AF330" s="1602"/>
      <c r="AG330" s="1129">
        <v>115</v>
      </c>
      <c r="AH330" s="1129">
        <v>0</v>
      </c>
      <c r="AI330" s="1129">
        <v>1900</v>
      </c>
      <c r="AJ330" s="339" t="s">
        <v>10054</v>
      </c>
      <c r="AK330" s="1129">
        <v>395</v>
      </c>
      <c r="AL330" s="1129" t="s">
        <v>57</v>
      </c>
      <c r="AM330" s="1129" t="s">
        <v>10055</v>
      </c>
      <c r="AN330" s="1129" t="s">
        <v>665</v>
      </c>
      <c r="AO330" s="1129">
        <v>450</v>
      </c>
      <c r="AP330" s="1129">
        <v>77</v>
      </c>
      <c r="AQ330" s="1129" t="s">
        <v>9670</v>
      </c>
      <c r="AR330" s="1129" t="s">
        <v>665</v>
      </c>
      <c r="AS330" s="1129" t="s">
        <v>172</v>
      </c>
      <c r="AT330" s="1129" t="s">
        <v>666</v>
      </c>
      <c r="AU330" s="1129" t="s">
        <v>3842</v>
      </c>
      <c r="AV330" s="1129" t="s">
        <v>621</v>
      </c>
      <c r="AW330" s="1129">
        <v>215</v>
      </c>
      <c r="AX330" s="1129">
        <v>27</v>
      </c>
      <c r="AY330" s="1129" t="s">
        <v>1037</v>
      </c>
      <c r="AZ330" s="1129" t="s">
        <v>621</v>
      </c>
      <c r="BA330" s="1129">
        <v>205</v>
      </c>
      <c r="BB330" s="1129">
        <v>27</v>
      </c>
      <c r="BC330" s="1129" t="s">
        <v>682</v>
      </c>
      <c r="BD330" s="1129" t="s">
        <v>57</v>
      </c>
      <c r="BE330" s="1129" t="s">
        <v>57</v>
      </c>
      <c r="BF330" s="1129" t="s">
        <v>57</v>
      </c>
      <c r="BG330" s="1129" t="s">
        <v>57</v>
      </c>
      <c r="BH330" s="1129" t="s">
        <v>57</v>
      </c>
      <c r="BI330" s="1129" t="s">
        <v>57</v>
      </c>
      <c r="BJ330" s="1129" t="s">
        <v>164</v>
      </c>
      <c r="BK330" s="1129" t="s">
        <v>57</v>
      </c>
      <c r="BL330" s="1129"/>
      <c r="BM330" s="1129"/>
      <c r="BN330" s="1129">
        <v>18</v>
      </c>
      <c r="BO330" s="1606"/>
      <c r="BP330" s="1606"/>
      <c r="BQ330" s="1583"/>
      <c r="BR330" s="1583"/>
      <c r="BS330" s="1583"/>
      <c r="BT330" s="1606"/>
      <c r="BU330" s="1472"/>
      <c r="BV330" s="1472"/>
      <c r="BW330" s="1472"/>
      <c r="BX330" s="1558"/>
      <c r="BY330" s="1132" t="s">
        <v>107</v>
      </c>
      <c r="BZ330" s="1575"/>
      <c r="CA330" s="26" t="str">
        <f t="shared" si="50"/>
        <v>18&amp;</v>
      </c>
      <c r="CB330" s="29" t="str">
        <f t="shared" si="51"/>
        <v/>
      </c>
      <c r="CC330" s="29" t="s">
        <v>11034</v>
      </c>
      <c r="CE330" s="24" t="str">
        <f>IFERROR(VLOOKUP(CA330,시험요청!EV:EZ,5,FALSE),"")</f>
        <v/>
      </c>
    </row>
    <row r="331" spans="1:83" ht="30" customHeight="1">
      <c r="A331" s="29">
        <v>18</v>
      </c>
      <c r="B331" s="1476">
        <v>18</v>
      </c>
      <c r="C331" s="1476" t="s">
        <v>43</v>
      </c>
      <c r="D331" s="1476" t="s">
        <v>7376</v>
      </c>
      <c r="E331" s="1476" t="s">
        <v>52</v>
      </c>
      <c r="F331" s="1481" t="s">
        <v>31</v>
      </c>
      <c r="G331" s="1132">
        <v>2026041858</v>
      </c>
      <c r="H331" s="1474" t="s">
        <v>629</v>
      </c>
      <c r="I331" s="1470">
        <v>1038902</v>
      </c>
      <c r="J331" s="1470" t="s">
        <v>5443</v>
      </c>
      <c r="K331" s="1470" t="s">
        <v>9663</v>
      </c>
      <c r="L331" s="1470">
        <v>4</v>
      </c>
      <c r="M331" s="1470" t="s">
        <v>32</v>
      </c>
      <c r="N331" s="1470" t="s">
        <v>33</v>
      </c>
      <c r="O331" s="1473" t="s">
        <v>868</v>
      </c>
      <c r="P331" s="1481" t="s">
        <v>94</v>
      </c>
      <c r="Q331" s="1129">
        <v>0</v>
      </c>
      <c r="R331" s="1129">
        <v>50</v>
      </c>
      <c r="S331" s="1610" t="s">
        <v>10056</v>
      </c>
      <c r="T331" s="1613" t="s">
        <v>1716</v>
      </c>
      <c r="U331" s="1582" t="s">
        <v>49</v>
      </c>
      <c r="V331" s="1138" t="s">
        <v>10048</v>
      </c>
      <c r="W331" s="1136" t="s">
        <v>50</v>
      </c>
      <c r="X331" s="1136" t="s">
        <v>57</v>
      </c>
      <c r="Y331" s="1136" t="s">
        <v>63</v>
      </c>
      <c r="Z331" s="1137" t="s">
        <v>9665</v>
      </c>
      <c r="AA331" s="1138" t="s">
        <v>1527</v>
      </c>
      <c r="AB331" s="1132">
        <v>256</v>
      </c>
      <c r="AC331" s="1508" t="s">
        <v>40</v>
      </c>
      <c r="AD331" s="1508" t="s">
        <v>57</v>
      </c>
      <c r="AE331" s="1501" t="s">
        <v>9667</v>
      </c>
      <c r="AF331" s="1502" t="s">
        <v>1527</v>
      </c>
      <c r="AG331" s="1129">
        <v>115</v>
      </c>
      <c r="AH331" s="1129">
        <v>0</v>
      </c>
      <c r="AI331" s="1129">
        <v>1900</v>
      </c>
      <c r="AJ331" s="339" t="s">
        <v>9668</v>
      </c>
      <c r="AK331" s="1129">
        <v>395</v>
      </c>
      <c r="AL331" s="1129" t="s">
        <v>57</v>
      </c>
      <c r="AM331" s="1129" t="s">
        <v>9669</v>
      </c>
      <c r="AN331" s="1129" t="s">
        <v>665</v>
      </c>
      <c r="AO331" s="1129">
        <v>570</v>
      </c>
      <c r="AP331" s="1129">
        <v>77</v>
      </c>
      <c r="AQ331" s="1129" t="s">
        <v>9670</v>
      </c>
      <c r="AR331" s="1129" t="s">
        <v>665</v>
      </c>
      <c r="AS331" s="1129" t="s">
        <v>172</v>
      </c>
      <c r="AT331" s="1129" t="s">
        <v>666</v>
      </c>
      <c r="AU331" s="1129" t="s">
        <v>3842</v>
      </c>
      <c r="AV331" s="1129" t="s">
        <v>621</v>
      </c>
      <c r="AW331" s="1129">
        <v>215</v>
      </c>
      <c r="AX331" s="1129">
        <v>27</v>
      </c>
      <c r="AY331" s="1129" t="s">
        <v>1037</v>
      </c>
      <c r="AZ331" s="1129" t="s">
        <v>621</v>
      </c>
      <c r="BA331" s="1129">
        <v>205</v>
      </c>
      <c r="BB331" s="1129">
        <v>27</v>
      </c>
      <c r="BC331" s="1129" t="s">
        <v>682</v>
      </c>
      <c r="BD331" s="1129" t="s">
        <v>57</v>
      </c>
      <c r="BE331" s="1129" t="s">
        <v>57</v>
      </c>
      <c r="BF331" s="1129" t="s">
        <v>57</v>
      </c>
      <c r="BG331" s="1129" t="s">
        <v>57</v>
      </c>
      <c r="BH331" s="1129" t="s">
        <v>57</v>
      </c>
      <c r="BI331" s="1129" t="s">
        <v>57</v>
      </c>
      <c r="BJ331" s="1129" t="s">
        <v>900</v>
      </c>
      <c r="BK331" s="1129" t="s">
        <v>57</v>
      </c>
      <c r="BL331" s="1129"/>
      <c r="BM331" s="1129"/>
      <c r="BN331" s="1129">
        <v>18</v>
      </c>
      <c r="BO331" s="1470" t="s">
        <v>10057</v>
      </c>
      <c r="BP331" s="1470" t="s">
        <v>10050</v>
      </c>
      <c r="BQ331" s="1476" t="s">
        <v>57</v>
      </c>
      <c r="BR331" s="1476" t="s">
        <v>947</v>
      </c>
      <c r="BS331" s="1476"/>
      <c r="BT331" s="1470" t="s">
        <v>9673</v>
      </c>
      <c r="BU331" s="1129" t="s">
        <v>1574</v>
      </c>
      <c r="BV331" s="1129" t="s">
        <v>678</v>
      </c>
      <c r="BW331" s="1129">
        <v>1466</v>
      </c>
      <c r="BX331" s="1130" t="s">
        <v>10051</v>
      </c>
      <c r="BY331" s="1132" t="s">
        <v>107</v>
      </c>
      <c r="BZ331" s="1574" t="s">
        <v>168</v>
      </c>
      <c r="CA331" s="26" t="str">
        <f t="shared" si="50"/>
        <v>18&amp;2026041858</v>
      </c>
      <c r="CB331" s="29" t="str">
        <f t="shared" si="51"/>
        <v>18</v>
      </c>
      <c r="CC331" s="29" t="s">
        <v>11034</v>
      </c>
      <c r="CE331" s="24">
        <f>IFERROR(VLOOKUP(CA331,시험요청!EV:EZ,5,FALSE),"")</f>
        <v>0</v>
      </c>
    </row>
    <row r="332" spans="1:83" ht="30" customHeight="1">
      <c r="A332" s="29">
        <v>18</v>
      </c>
      <c r="B332" s="1472"/>
      <c r="C332" s="1472"/>
      <c r="D332" s="1472"/>
      <c r="E332" s="1472"/>
      <c r="F332" s="1472"/>
      <c r="G332" s="1132">
        <v>2026041859</v>
      </c>
      <c r="H332" s="1472"/>
      <c r="I332" s="1472"/>
      <c r="J332" s="1483"/>
      <c r="K332" s="1472"/>
      <c r="L332" s="1472"/>
      <c r="M332" s="1472"/>
      <c r="N332" s="1472"/>
      <c r="O332" s="1472"/>
      <c r="P332" s="1703"/>
      <c r="Q332" s="1129">
        <v>1</v>
      </c>
      <c r="R332" s="1129">
        <v>50</v>
      </c>
      <c r="S332" s="1612"/>
      <c r="T332" s="1615"/>
      <c r="U332" s="1583"/>
      <c r="V332" s="1136" t="s">
        <v>10052</v>
      </c>
      <c r="W332" s="1136" t="s">
        <v>50</v>
      </c>
      <c r="X332" s="1136" t="s">
        <v>57</v>
      </c>
      <c r="Y332" s="1136" t="s">
        <v>63</v>
      </c>
      <c r="Z332" s="1137" t="s">
        <v>9716</v>
      </c>
      <c r="AA332" s="1138" t="s">
        <v>1527</v>
      </c>
      <c r="AB332" s="1132">
        <v>256</v>
      </c>
      <c r="AC332" s="1477"/>
      <c r="AD332" s="1477"/>
      <c r="AE332" s="1479"/>
      <c r="AF332" s="1477"/>
      <c r="AG332" s="1129">
        <v>115</v>
      </c>
      <c r="AH332" s="1129">
        <v>0</v>
      </c>
      <c r="AI332" s="1129">
        <v>1900</v>
      </c>
      <c r="AJ332" s="339" t="s">
        <v>9668</v>
      </c>
      <c r="AK332" s="1129">
        <v>395</v>
      </c>
      <c r="AL332" s="1129" t="s">
        <v>57</v>
      </c>
      <c r="AM332" s="1129" t="s">
        <v>9669</v>
      </c>
      <c r="AN332" s="1129" t="s">
        <v>665</v>
      </c>
      <c r="AO332" s="1129">
        <v>570</v>
      </c>
      <c r="AP332" s="1129">
        <v>77</v>
      </c>
      <c r="AQ332" s="1129" t="s">
        <v>9670</v>
      </c>
      <c r="AR332" s="1129" t="s">
        <v>665</v>
      </c>
      <c r="AS332" s="1129" t="s">
        <v>172</v>
      </c>
      <c r="AT332" s="1129" t="s">
        <v>666</v>
      </c>
      <c r="AU332" s="1129" t="s">
        <v>3842</v>
      </c>
      <c r="AV332" s="1129" t="s">
        <v>621</v>
      </c>
      <c r="AW332" s="1129">
        <v>215</v>
      </c>
      <c r="AX332" s="1129">
        <v>27</v>
      </c>
      <c r="AY332" s="1129" t="s">
        <v>1037</v>
      </c>
      <c r="AZ332" s="1129" t="s">
        <v>621</v>
      </c>
      <c r="BA332" s="1129">
        <v>205</v>
      </c>
      <c r="BB332" s="1129">
        <v>27</v>
      </c>
      <c r="BC332" s="1129" t="s">
        <v>682</v>
      </c>
      <c r="BD332" s="1129" t="s">
        <v>57</v>
      </c>
      <c r="BE332" s="1129" t="s">
        <v>57</v>
      </c>
      <c r="BF332" s="1129" t="s">
        <v>57</v>
      </c>
      <c r="BG332" s="1129" t="s">
        <v>57</v>
      </c>
      <c r="BH332" s="1129" t="s">
        <v>57</v>
      </c>
      <c r="BI332" s="1129" t="s">
        <v>57</v>
      </c>
      <c r="BJ332" s="1129" t="s">
        <v>900</v>
      </c>
      <c r="BK332" s="1129" t="s">
        <v>57</v>
      </c>
      <c r="BL332" s="1129"/>
      <c r="BM332" s="1129"/>
      <c r="BN332" s="1129">
        <v>18</v>
      </c>
      <c r="BO332" s="1472"/>
      <c r="BP332" s="1472"/>
      <c r="BQ332" s="1472"/>
      <c r="BR332" s="1472"/>
      <c r="BS332" s="1472"/>
      <c r="BT332" s="1472"/>
      <c r="BU332" s="1129" t="s">
        <v>1574</v>
      </c>
      <c r="BV332" s="1129" t="s">
        <v>678</v>
      </c>
      <c r="BW332" s="1129">
        <v>1466</v>
      </c>
      <c r="BX332" s="1130" t="s">
        <v>10053</v>
      </c>
      <c r="BY332" s="1132" t="s">
        <v>107</v>
      </c>
      <c r="BZ332" s="1575"/>
      <c r="CA332" s="26" t="str">
        <f t="shared" si="50"/>
        <v>18&amp;2026041859</v>
      </c>
      <c r="CB332" s="29" t="str">
        <f t="shared" si="51"/>
        <v/>
      </c>
      <c r="CC332" s="29" t="s">
        <v>11034</v>
      </c>
      <c r="CE332" s="24">
        <f>IFERROR(VLOOKUP(CA332,시험요청!EV:EZ,5,FALSE),"")</f>
        <v>0</v>
      </c>
    </row>
    <row r="333" spans="1:83" ht="30" customHeight="1">
      <c r="A333" s="29">
        <v>18</v>
      </c>
      <c r="B333" s="1476">
        <v>18</v>
      </c>
      <c r="C333" s="1476" t="s">
        <v>43</v>
      </c>
      <c r="D333" s="1476" t="s">
        <v>10058</v>
      </c>
      <c r="E333" s="1476" t="s">
        <v>30</v>
      </c>
      <c r="F333" s="1481" t="s">
        <v>31</v>
      </c>
      <c r="G333" s="1132">
        <v>2026042074</v>
      </c>
      <c r="H333" s="1474" t="s">
        <v>680</v>
      </c>
      <c r="I333" s="1470">
        <v>1027246</v>
      </c>
      <c r="J333" s="1470" t="s">
        <v>9728</v>
      </c>
      <c r="K333" s="1470" t="s">
        <v>1736</v>
      </c>
      <c r="L333" s="1470">
        <v>4</v>
      </c>
      <c r="M333" s="1470" t="s">
        <v>32</v>
      </c>
      <c r="N333" s="1470" t="s">
        <v>33</v>
      </c>
      <c r="O333" s="1473" t="s">
        <v>3619</v>
      </c>
      <c r="P333" s="1470" t="s">
        <v>48</v>
      </c>
      <c r="Q333" s="1129">
        <v>6</v>
      </c>
      <c r="R333" s="1129">
        <v>24</v>
      </c>
      <c r="S333" s="1694" t="s">
        <v>1801</v>
      </c>
      <c r="T333" s="1613" t="s">
        <v>922</v>
      </c>
      <c r="U333" s="1582" t="s">
        <v>1018</v>
      </c>
      <c r="V333" s="1132" t="s">
        <v>1752</v>
      </c>
      <c r="W333" s="1132" t="s">
        <v>50</v>
      </c>
      <c r="X333" s="1132" t="s">
        <v>57</v>
      </c>
      <c r="Y333" s="1132" t="s">
        <v>63</v>
      </c>
      <c r="Z333" s="1129" t="s">
        <v>9731</v>
      </c>
      <c r="AA333" s="1131" t="s">
        <v>42</v>
      </c>
      <c r="AB333" s="1132">
        <v>310</v>
      </c>
      <c r="AC333" s="1582" t="s">
        <v>924</v>
      </c>
      <c r="AD333" s="1582" t="s">
        <v>57</v>
      </c>
      <c r="AE333" s="1604" t="s">
        <v>9732</v>
      </c>
      <c r="AF333" s="1600" t="s">
        <v>42</v>
      </c>
      <c r="AG333" s="1129">
        <v>185</v>
      </c>
      <c r="AH333" s="1129">
        <v>0</v>
      </c>
      <c r="AI333" s="1129">
        <v>2052</v>
      </c>
      <c r="AJ333" s="339" t="s">
        <v>9733</v>
      </c>
      <c r="AK333" s="1129">
        <v>600</v>
      </c>
      <c r="AL333" s="1129" t="s">
        <v>624</v>
      </c>
      <c r="AM333" s="1129" t="s">
        <v>9734</v>
      </c>
      <c r="AN333" s="1129" t="s">
        <v>665</v>
      </c>
      <c r="AO333" s="1129">
        <v>785</v>
      </c>
      <c r="AP333" s="1129">
        <v>72</v>
      </c>
      <c r="AQ333" s="1129" t="s">
        <v>9736</v>
      </c>
      <c r="AR333" s="1129" t="s">
        <v>665</v>
      </c>
      <c r="AS333" s="1129" t="s">
        <v>176</v>
      </c>
      <c r="AT333" s="1129" t="s">
        <v>2984</v>
      </c>
      <c r="AU333" s="1129" t="s">
        <v>9737</v>
      </c>
      <c r="AV333" s="1129" t="s">
        <v>621</v>
      </c>
      <c r="AW333" s="1129">
        <v>265</v>
      </c>
      <c r="AX333" s="1129">
        <v>30</v>
      </c>
      <c r="AY333" s="1129" t="s">
        <v>9738</v>
      </c>
      <c r="AZ333" s="1129" t="s">
        <v>621</v>
      </c>
      <c r="BA333" s="1129">
        <v>250</v>
      </c>
      <c r="BB333" s="1129">
        <v>30</v>
      </c>
      <c r="BC333" s="1129" t="s">
        <v>682</v>
      </c>
      <c r="BD333" s="1129" t="s">
        <v>57</v>
      </c>
      <c r="BE333" s="1129" t="s">
        <v>57</v>
      </c>
      <c r="BF333" s="1129" t="s">
        <v>57</v>
      </c>
      <c r="BG333" s="1129" t="s">
        <v>57</v>
      </c>
      <c r="BH333" s="1129" t="s">
        <v>57</v>
      </c>
      <c r="BI333" s="1129" t="s">
        <v>57</v>
      </c>
      <c r="BJ333" s="1129" t="s">
        <v>164</v>
      </c>
      <c r="BK333" s="1129" t="s">
        <v>57</v>
      </c>
      <c r="BL333" s="1129"/>
      <c r="BM333" s="1129"/>
      <c r="BN333" s="1129">
        <v>15</v>
      </c>
      <c r="BO333" s="1604" t="s">
        <v>10059</v>
      </c>
      <c r="BP333" s="1604" t="s">
        <v>6807</v>
      </c>
      <c r="BQ333" s="1132" t="s">
        <v>8792</v>
      </c>
      <c r="BR333" s="1582" t="s">
        <v>1721</v>
      </c>
      <c r="BS333" s="1582"/>
      <c r="BT333" s="1604" t="s">
        <v>884</v>
      </c>
      <c r="BU333" s="1129" t="s">
        <v>885</v>
      </c>
      <c r="BV333" s="1129" t="s">
        <v>886</v>
      </c>
      <c r="BW333" s="1129">
        <v>1208</v>
      </c>
      <c r="BX333" s="1130" t="s">
        <v>9720</v>
      </c>
      <c r="BY333" s="1132" t="s">
        <v>107</v>
      </c>
      <c r="BZ333" s="1574" t="s">
        <v>950</v>
      </c>
      <c r="CA333" s="26" t="str">
        <f t="shared" si="50"/>
        <v>18&amp;2026042074</v>
      </c>
      <c r="CB333" s="29" t="str">
        <f t="shared" si="51"/>
        <v>15</v>
      </c>
      <c r="CC333" s="29" t="s">
        <v>10616</v>
      </c>
      <c r="CE333" s="24">
        <f>IFERROR(VLOOKUP(CA333,시험요청!EV:EZ,5,FALSE),"")</f>
        <v>0</v>
      </c>
    </row>
    <row r="334" spans="1:83" ht="30" customHeight="1">
      <c r="A334" s="29">
        <v>18</v>
      </c>
      <c r="B334" s="1472"/>
      <c r="C334" s="1472"/>
      <c r="D334" s="1472"/>
      <c r="E334" s="1472"/>
      <c r="F334" s="1472"/>
      <c r="G334" s="1132">
        <v>2026042075</v>
      </c>
      <c r="H334" s="1472"/>
      <c r="I334" s="1472"/>
      <c r="J334" s="1483"/>
      <c r="K334" s="1472"/>
      <c r="L334" s="1472"/>
      <c r="M334" s="1472"/>
      <c r="N334" s="1472"/>
      <c r="O334" s="1472"/>
      <c r="P334" s="1483"/>
      <c r="Q334" s="1129">
        <v>7</v>
      </c>
      <c r="R334" s="1129">
        <v>24</v>
      </c>
      <c r="S334" s="1695"/>
      <c r="T334" s="1615"/>
      <c r="U334" s="1583"/>
      <c r="V334" s="1132" t="s">
        <v>6287</v>
      </c>
      <c r="W334" s="1132" t="s">
        <v>50</v>
      </c>
      <c r="X334" s="1132" t="s">
        <v>57</v>
      </c>
      <c r="Y334" s="1132" t="s">
        <v>63</v>
      </c>
      <c r="Z334" s="1129" t="s">
        <v>9746</v>
      </c>
      <c r="AA334" s="1131" t="s">
        <v>42</v>
      </c>
      <c r="AB334" s="1132">
        <v>310</v>
      </c>
      <c r="AC334" s="1583"/>
      <c r="AD334" s="1583"/>
      <c r="AE334" s="1606"/>
      <c r="AF334" s="1602"/>
      <c r="AG334" s="1129">
        <v>185</v>
      </c>
      <c r="AH334" s="1129">
        <v>0</v>
      </c>
      <c r="AI334" s="1129">
        <v>2052</v>
      </c>
      <c r="AJ334" s="339" t="s">
        <v>9733</v>
      </c>
      <c r="AK334" s="1129">
        <v>600</v>
      </c>
      <c r="AL334" s="1129" t="s">
        <v>624</v>
      </c>
      <c r="AM334" s="1129" t="s">
        <v>9734</v>
      </c>
      <c r="AN334" s="1129" t="s">
        <v>665</v>
      </c>
      <c r="AO334" s="1129">
        <v>785</v>
      </c>
      <c r="AP334" s="1129">
        <v>72</v>
      </c>
      <c r="AQ334" s="1129" t="s">
        <v>9736</v>
      </c>
      <c r="AR334" s="1129" t="s">
        <v>665</v>
      </c>
      <c r="AS334" s="1129" t="s">
        <v>176</v>
      </c>
      <c r="AT334" s="1129" t="s">
        <v>2984</v>
      </c>
      <c r="AU334" s="1129" t="s">
        <v>9737</v>
      </c>
      <c r="AV334" s="1129" t="s">
        <v>621</v>
      </c>
      <c r="AW334" s="1129">
        <v>265</v>
      </c>
      <c r="AX334" s="1129">
        <v>30</v>
      </c>
      <c r="AY334" s="1129" t="s">
        <v>9738</v>
      </c>
      <c r="AZ334" s="1129" t="s">
        <v>621</v>
      </c>
      <c r="BA334" s="1129">
        <v>250</v>
      </c>
      <c r="BB334" s="1129">
        <v>30</v>
      </c>
      <c r="BC334" s="1129" t="s">
        <v>682</v>
      </c>
      <c r="BD334" s="1129" t="s">
        <v>57</v>
      </c>
      <c r="BE334" s="1129" t="s">
        <v>57</v>
      </c>
      <c r="BF334" s="1129" t="s">
        <v>57</v>
      </c>
      <c r="BG334" s="1129" t="s">
        <v>57</v>
      </c>
      <c r="BH334" s="1129" t="s">
        <v>57</v>
      </c>
      <c r="BI334" s="1129" t="s">
        <v>57</v>
      </c>
      <c r="BJ334" s="1129" t="s">
        <v>164</v>
      </c>
      <c r="BK334" s="1129" t="s">
        <v>57</v>
      </c>
      <c r="BL334" s="1129"/>
      <c r="BM334" s="1129"/>
      <c r="BN334" s="1129">
        <v>15</v>
      </c>
      <c r="BO334" s="1606"/>
      <c r="BP334" s="1606"/>
      <c r="BQ334" s="1132" t="s">
        <v>9414</v>
      </c>
      <c r="BR334" s="1583"/>
      <c r="BS334" s="1583"/>
      <c r="BT334" s="1606"/>
      <c r="BU334" s="1129" t="s">
        <v>885</v>
      </c>
      <c r="BV334" s="1129" t="s">
        <v>886</v>
      </c>
      <c r="BW334" s="1129">
        <v>1208</v>
      </c>
      <c r="BX334" s="1130" t="s">
        <v>9742</v>
      </c>
      <c r="BY334" s="1132" t="s">
        <v>107</v>
      </c>
      <c r="BZ334" s="1575"/>
      <c r="CA334" s="26" t="str">
        <f t="shared" si="50"/>
        <v>18&amp;2026042075</v>
      </c>
      <c r="CB334" s="29" t="str">
        <f t="shared" si="51"/>
        <v/>
      </c>
      <c r="CC334" s="29" t="s">
        <v>10747</v>
      </c>
      <c r="CE334" s="24">
        <f>IFERROR(VLOOKUP(CA334,시험요청!EV:EZ,5,FALSE),"")</f>
        <v>0</v>
      </c>
    </row>
    <row r="335" spans="1:83" ht="30" customHeight="1">
      <c r="A335" s="372">
        <v>19</v>
      </c>
      <c r="B335" s="1475">
        <v>19</v>
      </c>
      <c r="C335" s="1475" t="s">
        <v>43</v>
      </c>
      <c r="D335" s="1475" t="s">
        <v>10265</v>
      </c>
      <c r="E335" s="1475" t="s">
        <v>30</v>
      </c>
      <c r="F335" s="1475" t="s">
        <v>45</v>
      </c>
      <c r="G335" s="1475">
        <v>2026040507</v>
      </c>
      <c r="H335" s="1189" t="s">
        <v>680</v>
      </c>
      <c r="I335" s="1489">
        <v>1032552</v>
      </c>
      <c r="J335" s="1489" t="s">
        <v>2743</v>
      </c>
      <c r="K335" s="1489" t="s">
        <v>10266</v>
      </c>
      <c r="L335" s="1489">
        <v>4</v>
      </c>
      <c r="M335" s="1489" t="s">
        <v>32</v>
      </c>
      <c r="N335" s="1489" t="s">
        <v>33</v>
      </c>
      <c r="O335" s="1489" t="s">
        <v>57</v>
      </c>
      <c r="P335" s="1489" t="s">
        <v>48</v>
      </c>
      <c r="Q335" s="1186">
        <v>6</v>
      </c>
      <c r="R335" s="1186">
        <v>18</v>
      </c>
      <c r="S335" s="1581" t="s">
        <v>10267</v>
      </c>
      <c r="T335" s="1492" t="s">
        <v>3569</v>
      </c>
      <c r="U335" s="1475" t="s">
        <v>1548</v>
      </c>
      <c r="V335" s="1475" t="s">
        <v>75</v>
      </c>
      <c r="W335" s="1475" t="s">
        <v>36</v>
      </c>
      <c r="X335" s="1475" t="s">
        <v>37</v>
      </c>
      <c r="Y335" s="1475" t="s">
        <v>63</v>
      </c>
      <c r="Z335" s="1489" t="s">
        <v>10268</v>
      </c>
      <c r="AA335" s="1499" t="s">
        <v>42</v>
      </c>
      <c r="AB335" s="1187">
        <v>250</v>
      </c>
      <c r="AC335" s="1475" t="s">
        <v>40</v>
      </c>
      <c r="AD335" s="1475" t="s">
        <v>41</v>
      </c>
      <c r="AE335" s="1489" t="s">
        <v>10269</v>
      </c>
      <c r="AF335" s="1499" t="s">
        <v>42</v>
      </c>
      <c r="AG335" s="1186">
        <v>155</v>
      </c>
      <c r="AH335" s="1186">
        <v>716</v>
      </c>
      <c r="AI335" s="1186">
        <v>2160</v>
      </c>
      <c r="AJ335" s="1186" t="s">
        <v>1063</v>
      </c>
      <c r="AK335" s="1186" t="s">
        <v>878</v>
      </c>
      <c r="AL335" s="1186" t="s">
        <v>1064</v>
      </c>
      <c r="AM335" s="1186" t="s">
        <v>10008</v>
      </c>
      <c r="AN335" s="1186" t="s">
        <v>99</v>
      </c>
      <c r="AO335" s="1186">
        <v>740</v>
      </c>
      <c r="AP335" s="1186">
        <v>90</v>
      </c>
      <c r="AQ335" s="1186" t="s">
        <v>57</v>
      </c>
      <c r="AR335" s="1186" t="s">
        <v>57</v>
      </c>
      <c r="AS335" s="1186" t="s">
        <v>57</v>
      </c>
      <c r="AT335" s="1186" t="s">
        <v>57</v>
      </c>
      <c r="AU335" s="1186" t="s">
        <v>10270</v>
      </c>
      <c r="AV335" s="1186" t="s">
        <v>1153</v>
      </c>
      <c r="AW335" s="1186">
        <v>210</v>
      </c>
      <c r="AX335" s="1186">
        <v>27</v>
      </c>
      <c r="AY335" s="1186" t="s">
        <v>5094</v>
      </c>
      <c r="AZ335" s="1186" t="s">
        <v>1153</v>
      </c>
      <c r="BA335" s="1186">
        <v>200</v>
      </c>
      <c r="BB335" s="1186">
        <v>27</v>
      </c>
      <c r="BC335" s="1186" t="s">
        <v>88</v>
      </c>
      <c r="BD335" s="1186" t="s">
        <v>57</v>
      </c>
      <c r="BE335" s="1186" t="s">
        <v>57</v>
      </c>
      <c r="BF335" s="1186" t="s">
        <v>57</v>
      </c>
      <c r="BG335" s="1186" t="s">
        <v>57</v>
      </c>
      <c r="BH335" s="1186" t="s">
        <v>57</v>
      </c>
      <c r="BI335" s="1186" t="s">
        <v>57</v>
      </c>
      <c r="BJ335" s="1186" t="s">
        <v>900</v>
      </c>
      <c r="BK335" s="1186" t="s">
        <v>57</v>
      </c>
      <c r="BL335" s="1186" t="s">
        <v>969</v>
      </c>
      <c r="BM335" s="1186"/>
      <c r="BN335" s="1186">
        <v>19</v>
      </c>
      <c r="BO335" s="1500" t="s">
        <v>10271</v>
      </c>
      <c r="BP335" s="1489" t="s">
        <v>183</v>
      </c>
      <c r="BQ335" s="1475" t="s">
        <v>2398</v>
      </c>
      <c r="BR335" s="1475" t="s">
        <v>95</v>
      </c>
      <c r="BS335" s="1475"/>
      <c r="BT335" s="1489" t="s">
        <v>2802</v>
      </c>
      <c r="BU335" s="1489" t="s">
        <v>2539</v>
      </c>
      <c r="BV335" s="1489" t="s">
        <v>847</v>
      </c>
      <c r="BW335" s="1489">
        <v>1546</v>
      </c>
      <c r="BX335" s="1475"/>
      <c r="BY335" s="1187"/>
      <c r="BZ335" s="1490" t="s">
        <v>83</v>
      </c>
      <c r="CA335" s="26" t="str">
        <f t="shared" ref="CA335:CA359" si="52">A335&amp;"&amp;"&amp;G335</f>
        <v>19&amp;2026040507</v>
      </c>
      <c r="CB335" s="29" t="str">
        <f t="shared" ref="CB335:CB359" si="53">IFERROR(MID(J335,FIND("R",J335)+1,2),"")</f>
        <v>19</v>
      </c>
      <c r="CC335" s="29" t="s">
        <v>11034</v>
      </c>
      <c r="CE335" s="24">
        <f>IFERROR(VLOOKUP(CA335,시험요청!EV:EZ,5,FALSE),"")</f>
        <v>0</v>
      </c>
    </row>
    <row r="336" spans="1:83" ht="30" customHeight="1">
      <c r="A336" s="372">
        <v>19</v>
      </c>
      <c r="B336" s="1472"/>
      <c r="C336" s="1472"/>
      <c r="D336" s="1472"/>
      <c r="E336" s="1472"/>
      <c r="F336" s="1472"/>
      <c r="G336" s="1472"/>
      <c r="H336" s="1189" t="s">
        <v>1506</v>
      </c>
      <c r="I336" s="1472"/>
      <c r="J336" s="1472"/>
      <c r="K336" s="1472"/>
      <c r="L336" s="1472"/>
      <c r="M336" s="1472"/>
      <c r="N336" s="1472"/>
      <c r="O336" s="1472"/>
      <c r="P336" s="1472"/>
      <c r="Q336" s="1186">
        <v>7</v>
      </c>
      <c r="R336" s="1186">
        <v>18</v>
      </c>
      <c r="S336" s="1472"/>
      <c r="T336" s="1472"/>
      <c r="U336" s="1472"/>
      <c r="V336" s="1472"/>
      <c r="W336" s="1472"/>
      <c r="X336" s="1472"/>
      <c r="Y336" s="1472"/>
      <c r="Z336" s="1498"/>
      <c r="AA336" s="1472"/>
      <c r="AB336" s="1187">
        <v>250</v>
      </c>
      <c r="AC336" s="1472"/>
      <c r="AD336" s="1472"/>
      <c r="AE336" s="1498"/>
      <c r="AF336" s="1472"/>
      <c r="AG336" s="1186">
        <v>155</v>
      </c>
      <c r="AH336" s="1186">
        <v>716</v>
      </c>
      <c r="AI336" s="1186">
        <v>2155</v>
      </c>
      <c r="AJ336" s="1186" t="s">
        <v>1063</v>
      </c>
      <c r="AK336" s="1186" t="s">
        <v>878</v>
      </c>
      <c r="AL336" s="1186" t="s">
        <v>1064</v>
      </c>
      <c r="AM336" s="1186" t="s">
        <v>10272</v>
      </c>
      <c r="AN336" s="1189" t="s">
        <v>843</v>
      </c>
      <c r="AO336" s="1186">
        <v>740</v>
      </c>
      <c r="AP336" s="1186">
        <v>90</v>
      </c>
      <c r="AQ336" s="1186" t="s">
        <v>57</v>
      </c>
      <c r="AR336" s="1186" t="s">
        <v>57</v>
      </c>
      <c r="AS336" s="1186" t="s">
        <v>57</v>
      </c>
      <c r="AT336" s="1186" t="s">
        <v>57</v>
      </c>
      <c r="AU336" s="1186" t="s">
        <v>10273</v>
      </c>
      <c r="AV336" s="1186" t="s">
        <v>1281</v>
      </c>
      <c r="AW336" s="1186">
        <v>210</v>
      </c>
      <c r="AX336" s="1186">
        <v>30</v>
      </c>
      <c r="AY336" s="1186" t="s">
        <v>10274</v>
      </c>
      <c r="AZ336" s="1186" t="s">
        <v>1281</v>
      </c>
      <c r="BA336" s="1186">
        <v>200</v>
      </c>
      <c r="BB336" s="1186">
        <v>30</v>
      </c>
      <c r="BC336" s="1186" t="s">
        <v>88</v>
      </c>
      <c r="BD336" s="1186" t="s">
        <v>57</v>
      </c>
      <c r="BE336" s="1186" t="s">
        <v>57</v>
      </c>
      <c r="BF336" s="1186" t="s">
        <v>57</v>
      </c>
      <c r="BG336" s="1186" t="s">
        <v>57</v>
      </c>
      <c r="BH336" s="1186" t="s">
        <v>57</v>
      </c>
      <c r="BI336" s="1186" t="s">
        <v>57</v>
      </c>
      <c r="BJ336" s="1186" t="s">
        <v>900</v>
      </c>
      <c r="BK336" s="1186" t="s">
        <v>57</v>
      </c>
      <c r="BL336" s="1186" t="s">
        <v>969</v>
      </c>
      <c r="BM336" s="1186"/>
      <c r="BN336" s="1186">
        <v>19</v>
      </c>
      <c r="BO336" s="1472"/>
      <c r="BP336" s="1472"/>
      <c r="BQ336" s="1472"/>
      <c r="BR336" s="1472"/>
      <c r="BS336" s="1472"/>
      <c r="BT336" s="1472"/>
      <c r="BU336" s="1472"/>
      <c r="BV336" s="1472"/>
      <c r="BW336" s="1472"/>
      <c r="BX336" s="1472"/>
      <c r="BY336" s="1187"/>
      <c r="BZ336" s="1472"/>
      <c r="CA336" s="26" t="str">
        <f t="shared" si="52"/>
        <v>19&amp;</v>
      </c>
      <c r="CB336" s="29" t="str">
        <f t="shared" si="53"/>
        <v/>
      </c>
      <c r="CC336" s="29" t="s">
        <v>11034</v>
      </c>
      <c r="CE336" s="24" t="str">
        <f>IFERROR(VLOOKUP(CA336,시험요청!EV:EZ,5,FALSE),"")</f>
        <v/>
      </c>
    </row>
    <row r="337" spans="1:83" ht="30" customHeight="1">
      <c r="A337" s="372">
        <v>19</v>
      </c>
      <c r="B337" s="1549">
        <v>19</v>
      </c>
      <c r="C337" s="1549" t="s">
        <v>43</v>
      </c>
      <c r="D337" s="1549" t="s">
        <v>2606</v>
      </c>
      <c r="E337" s="1550" t="s">
        <v>52</v>
      </c>
      <c r="F337" s="1551" t="s">
        <v>1501</v>
      </c>
      <c r="G337" s="1549">
        <v>2026033360</v>
      </c>
      <c r="H337" s="1193" t="s">
        <v>767</v>
      </c>
      <c r="I337" s="1553">
        <v>1036838</v>
      </c>
      <c r="J337" s="1553" t="s">
        <v>10275</v>
      </c>
      <c r="K337" s="1553" t="s">
        <v>602</v>
      </c>
      <c r="L337" s="1553">
        <v>4</v>
      </c>
      <c r="M337" s="1553" t="s">
        <v>32</v>
      </c>
      <c r="N337" s="1553" t="s">
        <v>33</v>
      </c>
      <c r="O337" s="1553" t="s">
        <v>57</v>
      </c>
      <c r="P337" s="1553" t="s">
        <v>48</v>
      </c>
      <c r="Q337" s="1192">
        <v>4</v>
      </c>
      <c r="R337" s="1192">
        <v>20</v>
      </c>
      <c r="S337" s="1704" t="s">
        <v>10267</v>
      </c>
      <c r="T337" s="1552" t="s">
        <v>1702</v>
      </c>
      <c r="U337" s="1549" t="s">
        <v>2381</v>
      </c>
      <c r="V337" s="1549" t="s">
        <v>956</v>
      </c>
      <c r="W337" s="1549" t="s">
        <v>50</v>
      </c>
      <c r="X337" s="1549" t="s">
        <v>37</v>
      </c>
      <c r="Y337" s="1549" t="s">
        <v>38</v>
      </c>
      <c r="Z337" s="1553" t="s">
        <v>10276</v>
      </c>
      <c r="AA337" s="1553" t="s">
        <v>55</v>
      </c>
      <c r="AB337" s="1188">
        <v>288</v>
      </c>
      <c r="AC337" s="1549" t="s">
        <v>40</v>
      </c>
      <c r="AD337" s="1549" t="s">
        <v>41</v>
      </c>
      <c r="AE337" s="1553" t="s">
        <v>10277</v>
      </c>
      <c r="AF337" s="1553" t="s">
        <v>1061</v>
      </c>
      <c r="AG337" s="1192">
        <v>175</v>
      </c>
      <c r="AH337" s="1192">
        <v>814</v>
      </c>
      <c r="AI337" s="1192">
        <v>2370</v>
      </c>
      <c r="AJ337" s="1192" t="s">
        <v>1179</v>
      </c>
      <c r="AK337" s="1192" t="s">
        <v>713</v>
      </c>
      <c r="AL337" s="1192" t="s">
        <v>1180</v>
      </c>
      <c r="AM337" s="1192" t="s">
        <v>10278</v>
      </c>
      <c r="AN337" s="1192" t="s">
        <v>99</v>
      </c>
      <c r="AO337" s="1192">
        <v>690</v>
      </c>
      <c r="AP337" s="1192">
        <v>90</v>
      </c>
      <c r="AQ337" s="1192" t="s">
        <v>7692</v>
      </c>
      <c r="AR337" s="1192" t="s">
        <v>99</v>
      </c>
      <c r="AS337" s="1192" t="s">
        <v>191</v>
      </c>
      <c r="AT337" s="1192" t="s">
        <v>105</v>
      </c>
      <c r="AU337" s="1192" t="s">
        <v>10279</v>
      </c>
      <c r="AV337" s="1192" t="s">
        <v>86</v>
      </c>
      <c r="AW337" s="1192">
        <v>245</v>
      </c>
      <c r="AX337" s="1192">
        <v>27</v>
      </c>
      <c r="AY337" s="1192" t="s">
        <v>4574</v>
      </c>
      <c r="AZ337" s="1192" t="s">
        <v>86</v>
      </c>
      <c r="BA337" s="1192">
        <v>235</v>
      </c>
      <c r="BB337" s="1192">
        <v>27</v>
      </c>
      <c r="BC337" s="1192" t="s">
        <v>88</v>
      </c>
      <c r="BD337" s="1192" t="s">
        <v>57</v>
      </c>
      <c r="BE337" s="1192" t="s">
        <v>57</v>
      </c>
      <c r="BF337" s="1192" t="s">
        <v>57</v>
      </c>
      <c r="BG337" s="1192" t="s">
        <v>57</v>
      </c>
      <c r="BH337" s="1192" t="s">
        <v>57</v>
      </c>
      <c r="BI337" s="1192" t="s">
        <v>57</v>
      </c>
      <c r="BJ337" s="1192" t="s">
        <v>164</v>
      </c>
      <c r="BK337" s="1192" t="s">
        <v>57</v>
      </c>
      <c r="BL337" s="1192"/>
      <c r="BM337" s="1192"/>
      <c r="BN337" s="1192">
        <v>20</v>
      </c>
      <c r="BO337" s="1553" t="s">
        <v>10280</v>
      </c>
      <c r="BP337" s="1553" t="s">
        <v>1226</v>
      </c>
      <c r="BQ337" s="1549" t="s">
        <v>4310</v>
      </c>
      <c r="BR337" s="1549" t="s">
        <v>1704</v>
      </c>
      <c r="BS337" s="1549"/>
      <c r="BT337" s="1553" t="s">
        <v>10281</v>
      </c>
      <c r="BU337" s="1553" t="s">
        <v>91</v>
      </c>
      <c r="BV337" s="1553" t="s">
        <v>10282</v>
      </c>
      <c r="BW337" s="1553">
        <v>1626</v>
      </c>
      <c r="BX337" s="1549"/>
      <c r="BY337" s="1188" t="s">
        <v>107</v>
      </c>
      <c r="BZ337" s="1557" t="s">
        <v>83</v>
      </c>
      <c r="CA337" s="26" t="str">
        <f t="shared" si="52"/>
        <v>19&amp;2026033360</v>
      </c>
      <c r="CB337" s="29" t="str">
        <f t="shared" si="53"/>
        <v>20</v>
      </c>
      <c r="CC337" s="29" t="s">
        <v>11034</v>
      </c>
      <c r="CE337" s="24">
        <f>IFERROR(VLOOKUP(CA337,시험요청!EV:EZ,5,FALSE),"")</f>
        <v>0</v>
      </c>
    </row>
    <row r="338" spans="1:83" ht="30" customHeight="1">
      <c r="A338" s="372">
        <v>19</v>
      </c>
      <c r="B338" s="1472"/>
      <c r="C338" s="1472"/>
      <c r="D338" s="1472"/>
      <c r="E338" s="1472"/>
      <c r="F338" s="1472"/>
      <c r="G338" s="1472"/>
      <c r="H338" s="1193" t="s">
        <v>680</v>
      </c>
      <c r="I338" s="1472"/>
      <c r="J338" s="1472"/>
      <c r="K338" s="1472"/>
      <c r="L338" s="1472"/>
      <c r="M338" s="1472"/>
      <c r="N338" s="1472"/>
      <c r="O338" s="1472"/>
      <c r="P338" s="1472"/>
      <c r="Q338" s="1192">
        <v>5</v>
      </c>
      <c r="R338" s="1192">
        <v>20</v>
      </c>
      <c r="S338" s="1472"/>
      <c r="T338" s="1472"/>
      <c r="U338" s="1472"/>
      <c r="V338" s="1477"/>
      <c r="W338" s="1477"/>
      <c r="X338" s="1477"/>
      <c r="Y338" s="1477"/>
      <c r="Z338" s="1479"/>
      <c r="AA338" s="1477"/>
      <c r="AB338" s="1188">
        <v>288</v>
      </c>
      <c r="AC338" s="1477"/>
      <c r="AD338" s="1477"/>
      <c r="AE338" s="1479"/>
      <c r="AF338" s="1477"/>
      <c r="AG338" s="1192">
        <v>175</v>
      </c>
      <c r="AH338" s="1192">
        <v>814</v>
      </c>
      <c r="AI338" s="1192">
        <v>2370</v>
      </c>
      <c r="AJ338" s="1192" t="s">
        <v>1179</v>
      </c>
      <c r="AK338" s="1192" t="s">
        <v>713</v>
      </c>
      <c r="AL338" s="1192" t="s">
        <v>1180</v>
      </c>
      <c r="AM338" s="1192" t="s">
        <v>10278</v>
      </c>
      <c r="AN338" s="1192" t="s">
        <v>99</v>
      </c>
      <c r="AO338" s="1192">
        <v>690</v>
      </c>
      <c r="AP338" s="1192">
        <v>90</v>
      </c>
      <c r="AQ338" s="1192" t="s">
        <v>7692</v>
      </c>
      <c r="AR338" s="1192" t="s">
        <v>99</v>
      </c>
      <c r="AS338" s="1192" t="s">
        <v>191</v>
      </c>
      <c r="AT338" s="1192" t="s">
        <v>105</v>
      </c>
      <c r="AU338" s="1192" t="s">
        <v>10279</v>
      </c>
      <c r="AV338" s="1192" t="s">
        <v>86</v>
      </c>
      <c r="AW338" s="1192">
        <v>245</v>
      </c>
      <c r="AX338" s="1192">
        <v>27</v>
      </c>
      <c r="AY338" s="1192" t="s">
        <v>4574</v>
      </c>
      <c r="AZ338" s="1192" t="s">
        <v>86</v>
      </c>
      <c r="BA338" s="1192">
        <v>235</v>
      </c>
      <c r="BB338" s="1192">
        <v>27</v>
      </c>
      <c r="BC338" s="1192" t="s">
        <v>88</v>
      </c>
      <c r="BD338" s="1192" t="s">
        <v>57</v>
      </c>
      <c r="BE338" s="1192" t="s">
        <v>57</v>
      </c>
      <c r="BF338" s="1192" t="s">
        <v>57</v>
      </c>
      <c r="BG338" s="1192" t="s">
        <v>57</v>
      </c>
      <c r="BH338" s="1192" t="s">
        <v>57</v>
      </c>
      <c r="BI338" s="1192" t="s">
        <v>57</v>
      </c>
      <c r="BJ338" s="1192" t="s">
        <v>164</v>
      </c>
      <c r="BK338" s="1192" t="s">
        <v>57</v>
      </c>
      <c r="BL338" s="1192"/>
      <c r="BM338" s="1192"/>
      <c r="BN338" s="1192">
        <v>20</v>
      </c>
      <c r="BO338" s="1472"/>
      <c r="BP338" s="1472"/>
      <c r="BQ338" s="1472"/>
      <c r="BR338" s="1472"/>
      <c r="BS338" s="1472"/>
      <c r="BT338" s="1472"/>
      <c r="BU338" s="1472"/>
      <c r="BV338" s="1472"/>
      <c r="BW338" s="1472"/>
      <c r="BX338" s="1472"/>
      <c r="BY338" s="1188" t="s">
        <v>107</v>
      </c>
      <c r="BZ338" s="1472"/>
      <c r="CA338" s="26" t="str">
        <f t="shared" si="52"/>
        <v>19&amp;</v>
      </c>
      <c r="CB338" s="29" t="str">
        <f t="shared" si="53"/>
        <v/>
      </c>
      <c r="CC338" s="29" t="s">
        <v>11034</v>
      </c>
      <c r="CE338" s="24" t="str">
        <f>IFERROR(VLOOKUP(CA338,시험요청!EV:EZ,5,FALSE),"")</f>
        <v/>
      </c>
    </row>
    <row r="339" spans="1:83" ht="30" customHeight="1">
      <c r="A339" s="372">
        <v>19</v>
      </c>
      <c r="B339" s="1187">
        <v>19</v>
      </c>
      <c r="C339" s="1187" t="s">
        <v>43</v>
      </c>
      <c r="D339" s="1187" t="s">
        <v>2011</v>
      </c>
      <c r="E339" s="1187" t="s">
        <v>953</v>
      </c>
      <c r="F339" s="1187" t="s">
        <v>45</v>
      </c>
      <c r="G339" s="1187">
        <v>2026041934</v>
      </c>
      <c r="H339" s="1189" t="s">
        <v>966</v>
      </c>
      <c r="I339" s="1186">
        <v>1039054</v>
      </c>
      <c r="J339" s="1186" t="s">
        <v>10187</v>
      </c>
      <c r="K339" s="1186" t="s">
        <v>9054</v>
      </c>
      <c r="L339" s="1186">
        <v>4</v>
      </c>
      <c r="M339" s="1186" t="s">
        <v>32</v>
      </c>
      <c r="N339" s="1186" t="s">
        <v>33</v>
      </c>
      <c r="O339" s="1186" t="s">
        <v>57</v>
      </c>
      <c r="P339" s="1186" t="s">
        <v>48</v>
      </c>
      <c r="Q339" s="1186">
        <v>0</v>
      </c>
      <c r="R339" s="1186">
        <v>12</v>
      </c>
      <c r="S339" s="1198" t="s">
        <v>10267</v>
      </c>
      <c r="T339" s="1194" t="s">
        <v>934</v>
      </c>
      <c r="U339" s="1187" t="s">
        <v>49</v>
      </c>
      <c r="V339" s="1187" t="s">
        <v>956</v>
      </c>
      <c r="W339" s="1187" t="s">
        <v>60</v>
      </c>
      <c r="X339" s="1187" t="s">
        <v>37</v>
      </c>
      <c r="Y339" s="1187" t="s">
        <v>61</v>
      </c>
      <c r="Z339" s="1186" t="s">
        <v>10189</v>
      </c>
      <c r="AA339" s="1197" t="s">
        <v>42</v>
      </c>
      <c r="AB339" s="1187">
        <v>276</v>
      </c>
      <c r="AC339" s="1187" t="s">
        <v>40</v>
      </c>
      <c r="AD339" s="1187" t="s">
        <v>41</v>
      </c>
      <c r="AE339" s="1186" t="s">
        <v>10190</v>
      </c>
      <c r="AF339" s="1186" t="s">
        <v>51</v>
      </c>
      <c r="AG339" s="1186">
        <v>105</v>
      </c>
      <c r="AH339" s="1186">
        <v>574</v>
      </c>
      <c r="AI339" s="1186">
        <v>2140</v>
      </c>
      <c r="AJ339" s="1186" t="s">
        <v>2465</v>
      </c>
      <c r="AK339" s="1186" t="s">
        <v>112</v>
      </c>
      <c r="AL339" s="1186" t="s">
        <v>116</v>
      </c>
      <c r="AM339" s="1186" t="s">
        <v>10191</v>
      </c>
      <c r="AN339" s="1189" t="s">
        <v>843</v>
      </c>
      <c r="AO339" s="1186">
        <v>500</v>
      </c>
      <c r="AP339" s="1186">
        <v>90</v>
      </c>
      <c r="AQ339" s="1186" t="s">
        <v>57</v>
      </c>
      <c r="AR339" s="1186" t="s">
        <v>57</v>
      </c>
      <c r="AS339" s="1186" t="s">
        <v>57</v>
      </c>
      <c r="AT339" s="1186" t="s">
        <v>57</v>
      </c>
      <c r="AU339" s="1186" t="s">
        <v>10192</v>
      </c>
      <c r="AV339" s="1186" t="s">
        <v>621</v>
      </c>
      <c r="AW339" s="1186">
        <v>235</v>
      </c>
      <c r="AX339" s="1186">
        <v>30</v>
      </c>
      <c r="AY339" s="1186" t="s">
        <v>10193</v>
      </c>
      <c r="AZ339" s="1186" t="s">
        <v>621</v>
      </c>
      <c r="BA339" s="1186">
        <v>225</v>
      </c>
      <c r="BB339" s="1186">
        <v>30</v>
      </c>
      <c r="BC339" s="1189" t="s">
        <v>122</v>
      </c>
      <c r="BD339" s="1186" t="s">
        <v>57</v>
      </c>
      <c r="BE339" s="1186" t="s">
        <v>57</v>
      </c>
      <c r="BF339" s="1186" t="s">
        <v>57</v>
      </c>
      <c r="BG339" s="1186" t="s">
        <v>57</v>
      </c>
      <c r="BH339" s="1186" t="s">
        <v>57</v>
      </c>
      <c r="BI339" s="1186" t="s">
        <v>57</v>
      </c>
      <c r="BJ339" s="1186" t="s">
        <v>603</v>
      </c>
      <c r="BK339" s="1186" t="s">
        <v>57</v>
      </c>
      <c r="BL339" s="1186" t="s">
        <v>969</v>
      </c>
      <c r="BM339" s="1186"/>
      <c r="BN339" s="1186">
        <v>21</v>
      </c>
      <c r="BO339" s="1197" t="s">
        <v>10283</v>
      </c>
      <c r="BP339" s="1186" t="s">
        <v>10196</v>
      </c>
      <c r="BQ339" s="1187" t="s">
        <v>1853</v>
      </c>
      <c r="BR339" s="1187" t="s">
        <v>95</v>
      </c>
      <c r="BS339" s="1187"/>
      <c r="BT339" s="1186" t="s">
        <v>10194</v>
      </c>
      <c r="BU339" s="1186" t="s">
        <v>10195</v>
      </c>
      <c r="BV339" s="1186" t="s">
        <v>627</v>
      </c>
      <c r="BW339" s="1186">
        <v>1702</v>
      </c>
      <c r="BX339" s="1189" t="s">
        <v>2603</v>
      </c>
      <c r="BY339" s="1187" t="s">
        <v>1136</v>
      </c>
      <c r="BZ339" s="1189" t="s">
        <v>98</v>
      </c>
      <c r="CA339" s="26" t="str">
        <f t="shared" si="52"/>
        <v>19&amp;2026041934</v>
      </c>
      <c r="CB339" s="29" t="str">
        <f t="shared" si="53"/>
        <v>21</v>
      </c>
      <c r="CC339" s="29" t="s">
        <v>11034</v>
      </c>
      <c r="CE339" s="24">
        <f>IFERROR(VLOOKUP(CA339,시험요청!EV:EZ,5,FALSE),"")</f>
        <v>0</v>
      </c>
    </row>
    <row r="340" spans="1:83" ht="30" customHeight="1">
      <c r="A340" s="372">
        <v>19</v>
      </c>
      <c r="B340" s="1475">
        <v>19</v>
      </c>
      <c r="C340" s="1475" t="s">
        <v>43</v>
      </c>
      <c r="D340" s="1475" t="s">
        <v>10265</v>
      </c>
      <c r="E340" s="1475" t="s">
        <v>953</v>
      </c>
      <c r="F340" s="1475" t="s">
        <v>45</v>
      </c>
      <c r="G340" s="1475">
        <v>2026040508</v>
      </c>
      <c r="H340" s="1189" t="s">
        <v>680</v>
      </c>
      <c r="I340" s="1489">
        <v>1032552</v>
      </c>
      <c r="J340" s="1489" t="s">
        <v>10284</v>
      </c>
      <c r="K340" s="1489" t="s">
        <v>10266</v>
      </c>
      <c r="L340" s="1489">
        <v>4</v>
      </c>
      <c r="M340" s="1489" t="s">
        <v>32</v>
      </c>
      <c r="N340" s="1489" t="s">
        <v>33</v>
      </c>
      <c r="O340" s="1489" t="s">
        <v>57</v>
      </c>
      <c r="P340" s="1489" t="s">
        <v>48</v>
      </c>
      <c r="Q340" s="1186">
        <v>11</v>
      </c>
      <c r="R340" s="1186">
        <v>18</v>
      </c>
      <c r="S340" s="1491" t="s">
        <v>10285</v>
      </c>
      <c r="T340" s="1492" t="s">
        <v>3569</v>
      </c>
      <c r="U340" s="1475" t="s">
        <v>1548</v>
      </c>
      <c r="V340" s="1475" t="s">
        <v>75</v>
      </c>
      <c r="W340" s="1475" t="s">
        <v>36</v>
      </c>
      <c r="X340" s="1475" t="s">
        <v>37</v>
      </c>
      <c r="Y340" s="1475" t="s">
        <v>63</v>
      </c>
      <c r="Z340" s="1489" t="s">
        <v>10286</v>
      </c>
      <c r="AA340" s="1489" t="s">
        <v>2069</v>
      </c>
      <c r="AB340" s="1187">
        <v>256</v>
      </c>
      <c r="AC340" s="1475" t="s">
        <v>40</v>
      </c>
      <c r="AD340" s="1475" t="s">
        <v>41</v>
      </c>
      <c r="AE340" s="1489" t="s">
        <v>10287</v>
      </c>
      <c r="AF340" s="1489" t="s">
        <v>51</v>
      </c>
      <c r="AG340" s="1186">
        <v>155</v>
      </c>
      <c r="AH340" s="1186">
        <v>720</v>
      </c>
      <c r="AI340" s="1186">
        <v>2165</v>
      </c>
      <c r="AJ340" s="1186" t="s">
        <v>1622</v>
      </c>
      <c r="AK340" s="1186" t="s">
        <v>668</v>
      </c>
      <c r="AL340" s="1186" t="s">
        <v>1623</v>
      </c>
      <c r="AM340" s="1186" t="s">
        <v>8040</v>
      </c>
      <c r="AN340" s="1186" t="s">
        <v>92</v>
      </c>
      <c r="AO340" s="1186">
        <v>600</v>
      </c>
      <c r="AP340" s="1186">
        <v>90</v>
      </c>
      <c r="AQ340" s="1186" t="s">
        <v>10288</v>
      </c>
      <c r="AR340" s="1186" t="s">
        <v>92</v>
      </c>
      <c r="AS340" s="1186" t="s">
        <v>174</v>
      </c>
      <c r="AT340" s="1186" t="s">
        <v>105</v>
      </c>
      <c r="AU340" s="1186" t="s">
        <v>10289</v>
      </c>
      <c r="AV340" s="1186" t="s">
        <v>86</v>
      </c>
      <c r="AW340" s="1186">
        <v>215</v>
      </c>
      <c r="AX340" s="1186">
        <v>24</v>
      </c>
      <c r="AY340" s="1186" t="s">
        <v>8739</v>
      </c>
      <c r="AZ340" s="1186" t="s">
        <v>86</v>
      </c>
      <c r="BA340" s="1186">
        <v>205</v>
      </c>
      <c r="BB340" s="1186">
        <v>24</v>
      </c>
      <c r="BC340" s="1186" t="s">
        <v>88</v>
      </c>
      <c r="BD340" s="1186" t="s">
        <v>57</v>
      </c>
      <c r="BE340" s="1186" t="s">
        <v>57</v>
      </c>
      <c r="BF340" s="1186" t="s">
        <v>57</v>
      </c>
      <c r="BG340" s="1186" t="s">
        <v>57</v>
      </c>
      <c r="BH340" s="1186" t="s">
        <v>57</v>
      </c>
      <c r="BI340" s="1186" t="s">
        <v>57</v>
      </c>
      <c r="BJ340" s="1186" t="s">
        <v>603</v>
      </c>
      <c r="BK340" s="1186" t="s">
        <v>57</v>
      </c>
      <c r="BL340" s="1186"/>
      <c r="BM340" s="1186"/>
      <c r="BN340" s="1186">
        <v>19</v>
      </c>
      <c r="BO340" s="1500" t="s">
        <v>10271</v>
      </c>
      <c r="BP340" s="1489" t="s">
        <v>183</v>
      </c>
      <c r="BQ340" s="1475" t="s">
        <v>6278</v>
      </c>
      <c r="BR340" s="1475" t="s">
        <v>95</v>
      </c>
      <c r="BS340" s="1475"/>
      <c r="BT340" s="1186" t="s">
        <v>5111</v>
      </c>
      <c r="BU340" s="1186" t="s">
        <v>2539</v>
      </c>
      <c r="BV340" s="1186" t="s">
        <v>2445</v>
      </c>
      <c r="BW340" s="1186">
        <v>1546</v>
      </c>
      <c r="BX340" s="1475"/>
      <c r="BY340" s="1187"/>
      <c r="BZ340" s="1490" t="s">
        <v>83</v>
      </c>
      <c r="CA340" s="26" t="str">
        <f t="shared" si="52"/>
        <v>19&amp;2026040508</v>
      </c>
      <c r="CB340" s="29" t="str">
        <f t="shared" si="53"/>
        <v>19</v>
      </c>
      <c r="CC340" s="29" t="s">
        <v>11034</v>
      </c>
      <c r="CE340" s="24">
        <f>IFERROR(VLOOKUP(CA340,시험요청!EV:EZ,5,FALSE),"")</f>
        <v>0</v>
      </c>
    </row>
    <row r="341" spans="1:83" ht="30" customHeight="1">
      <c r="A341" s="372">
        <v>19</v>
      </c>
      <c r="B341" s="1472"/>
      <c r="C341" s="1472"/>
      <c r="D341" s="1472"/>
      <c r="E341" s="1472"/>
      <c r="F341" s="1472"/>
      <c r="G341" s="1472"/>
      <c r="H341" s="1189" t="s">
        <v>10290</v>
      </c>
      <c r="I341" s="1472"/>
      <c r="J341" s="1483"/>
      <c r="K341" s="1472"/>
      <c r="L341" s="1472"/>
      <c r="M341" s="1472"/>
      <c r="N341" s="1472"/>
      <c r="O341" s="1472"/>
      <c r="P341" s="1472"/>
      <c r="Q341" s="1186">
        <v>12</v>
      </c>
      <c r="R341" s="1186">
        <v>18</v>
      </c>
      <c r="S341" s="1472"/>
      <c r="T341" s="1472"/>
      <c r="U341" s="1472"/>
      <c r="V341" s="1477"/>
      <c r="W341" s="1477"/>
      <c r="X341" s="1477"/>
      <c r="Y341" s="1477"/>
      <c r="Z341" s="1479"/>
      <c r="AA341" s="1571"/>
      <c r="AB341" s="1187">
        <v>256</v>
      </c>
      <c r="AC341" s="1477"/>
      <c r="AD341" s="1477"/>
      <c r="AE341" s="1479"/>
      <c r="AF341" s="1477"/>
      <c r="AG341" s="1186">
        <v>155</v>
      </c>
      <c r="AH341" s="1186">
        <v>720</v>
      </c>
      <c r="AI341" s="1186">
        <v>2165</v>
      </c>
      <c r="AJ341" s="1186" t="s">
        <v>1622</v>
      </c>
      <c r="AK341" s="1186" t="s">
        <v>668</v>
      </c>
      <c r="AL341" s="1186" t="s">
        <v>1623</v>
      </c>
      <c r="AM341" s="1186" t="s">
        <v>10291</v>
      </c>
      <c r="AN341" s="1186" t="s">
        <v>99</v>
      </c>
      <c r="AO341" s="1186">
        <v>610</v>
      </c>
      <c r="AP341" s="1186">
        <v>90</v>
      </c>
      <c r="AQ341" s="1186" t="s">
        <v>10292</v>
      </c>
      <c r="AR341" s="1186" t="s">
        <v>99</v>
      </c>
      <c r="AS341" s="1186" t="s">
        <v>174</v>
      </c>
      <c r="AT341" s="1186" t="s">
        <v>105</v>
      </c>
      <c r="AU341" s="1186" t="s">
        <v>10293</v>
      </c>
      <c r="AV341" s="1186" t="s">
        <v>86</v>
      </c>
      <c r="AW341" s="1186">
        <v>215</v>
      </c>
      <c r="AX341" s="1186">
        <v>30</v>
      </c>
      <c r="AY341" s="1186" t="s">
        <v>10294</v>
      </c>
      <c r="AZ341" s="1186" t="s">
        <v>86</v>
      </c>
      <c r="BA341" s="1186">
        <v>205</v>
      </c>
      <c r="BB341" s="1186">
        <v>30</v>
      </c>
      <c r="BC341" s="1186" t="s">
        <v>88</v>
      </c>
      <c r="BD341" s="1186" t="s">
        <v>57</v>
      </c>
      <c r="BE341" s="1186" t="s">
        <v>57</v>
      </c>
      <c r="BF341" s="1186" t="s">
        <v>57</v>
      </c>
      <c r="BG341" s="1186" t="s">
        <v>57</v>
      </c>
      <c r="BH341" s="1186" t="s">
        <v>57</v>
      </c>
      <c r="BI341" s="1186" t="s">
        <v>57</v>
      </c>
      <c r="BJ341" s="1186" t="s">
        <v>603</v>
      </c>
      <c r="BK341" s="1186" t="s">
        <v>57</v>
      </c>
      <c r="BL341" s="1186"/>
      <c r="BM341" s="1186"/>
      <c r="BN341" s="1186">
        <v>19</v>
      </c>
      <c r="BO341" s="1472"/>
      <c r="BP341" s="1472"/>
      <c r="BQ341" s="1472"/>
      <c r="BR341" s="1472"/>
      <c r="BS341" s="1472"/>
      <c r="BT341" s="1186" t="s">
        <v>3304</v>
      </c>
      <c r="BU341" s="1186" t="s">
        <v>2539</v>
      </c>
      <c r="BV341" s="1186" t="s">
        <v>765</v>
      </c>
      <c r="BW341" s="1186">
        <v>1546</v>
      </c>
      <c r="BX341" s="1472"/>
      <c r="BY341" s="1187"/>
      <c r="BZ341" s="1472"/>
      <c r="CA341" s="26" t="str">
        <f t="shared" si="52"/>
        <v>19&amp;</v>
      </c>
      <c r="CB341" s="29" t="str">
        <f t="shared" si="53"/>
        <v/>
      </c>
      <c r="CC341" s="29" t="s">
        <v>11034</v>
      </c>
      <c r="CE341" s="24" t="str">
        <f>IFERROR(VLOOKUP(CA341,시험요청!EV:EZ,5,FALSE),"")</f>
        <v/>
      </c>
    </row>
    <row r="342" spans="1:83" ht="30" customHeight="1">
      <c r="A342" s="372">
        <v>19</v>
      </c>
      <c r="B342" s="1475">
        <v>19</v>
      </c>
      <c r="C342" s="1475" t="s">
        <v>3594</v>
      </c>
      <c r="D342" s="1475" t="s">
        <v>3595</v>
      </c>
      <c r="E342" s="1493" t="s">
        <v>52</v>
      </c>
      <c r="F342" s="1475" t="s">
        <v>45</v>
      </c>
      <c r="G342" s="1475">
        <v>2026033874</v>
      </c>
      <c r="H342" s="1189" t="s">
        <v>966</v>
      </c>
      <c r="I342" s="1489">
        <v>1033175</v>
      </c>
      <c r="J342" s="1489" t="s">
        <v>5507</v>
      </c>
      <c r="K342" s="1489" t="s">
        <v>59</v>
      </c>
      <c r="L342" s="1489">
        <v>4</v>
      </c>
      <c r="M342" s="1489" t="s">
        <v>32</v>
      </c>
      <c r="N342" s="1489" t="s">
        <v>33</v>
      </c>
      <c r="O342" s="1473" t="s">
        <v>771</v>
      </c>
      <c r="P342" s="1489" t="s">
        <v>48</v>
      </c>
      <c r="Q342" s="1186">
        <v>12</v>
      </c>
      <c r="R342" s="1186">
        <v>24</v>
      </c>
      <c r="S342" s="1510" t="s">
        <v>10285</v>
      </c>
      <c r="T342" s="1492" t="s">
        <v>2844</v>
      </c>
      <c r="U342" s="1475" t="s">
        <v>3358</v>
      </c>
      <c r="V342" s="1475" t="s">
        <v>2599</v>
      </c>
      <c r="W342" s="1475" t="s">
        <v>60</v>
      </c>
      <c r="X342" s="1475" t="s">
        <v>37</v>
      </c>
      <c r="Y342" s="1475" t="s">
        <v>61</v>
      </c>
      <c r="Z342" s="1497" t="s">
        <v>5509</v>
      </c>
      <c r="AA342" s="1489" t="s">
        <v>752</v>
      </c>
      <c r="AB342" s="1187">
        <v>258</v>
      </c>
      <c r="AC342" s="1475" t="s">
        <v>40</v>
      </c>
      <c r="AD342" s="1475" t="s">
        <v>41</v>
      </c>
      <c r="AE342" s="1489" t="s">
        <v>10032</v>
      </c>
      <c r="AF342" s="1489" t="s">
        <v>51</v>
      </c>
      <c r="AG342" s="1186">
        <v>130</v>
      </c>
      <c r="AH342" s="1186">
        <v>622</v>
      </c>
      <c r="AI342" s="1186">
        <v>2050</v>
      </c>
      <c r="AJ342" s="1186" t="s">
        <v>1848</v>
      </c>
      <c r="AK342" s="1186" t="s">
        <v>112</v>
      </c>
      <c r="AL342" s="1186" t="s">
        <v>116</v>
      </c>
      <c r="AM342" s="1186" t="s">
        <v>4938</v>
      </c>
      <c r="AN342" s="1189" t="s">
        <v>843</v>
      </c>
      <c r="AO342" s="1186">
        <v>455</v>
      </c>
      <c r="AP342" s="1186">
        <v>90</v>
      </c>
      <c r="AQ342" s="1186" t="s">
        <v>57</v>
      </c>
      <c r="AR342" s="1186" t="s">
        <v>57</v>
      </c>
      <c r="AS342" s="1186" t="s">
        <v>57</v>
      </c>
      <c r="AT342" s="1186" t="s">
        <v>57</v>
      </c>
      <c r="AU342" s="1186" t="s">
        <v>5512</v>
      </c>
      <c r="AV342" s="1186" t="s">
        <v>86</v>
      </c>
      <c r="AW342" s="1186">
        <v>220</v>
      </c>
      <c r="AX342" s="1186">
        <v>24</v>
      </c>
      <c r="AY342" s="1186" t="s">
        <v>5513</v>
      </c>
      <c r="AZ342" s="1186" t="s">
        <v>86</v>
      </c>
      <c r="BA342" s="1186">
        <v>210</v>
      </c>
      <c r="BB342" s="1186">
        <v>24</v>
      </c>
      <c r="BC342" s="1189" t="s">
        <v>122</v>
      </c>
      <c r="BD342" s="1186" t="s">
        <v>57</v>
      </c>
      <c r="BE342" s="1186" t="s">
        <v>57</v>
      </c>
      <c r="BF342" s="1186" t="s">
        <v>57</v>
      </c>
      <c r="BG342" s="1186" t="s">
        <v>57</v>
      </c>
      <c r="BH342" s="1186" t="s">
        <v>57</v>
      </c>
      <c r="BI342" s="1186" t="s">
        <v>57</v>
      </c>
      <c r="BJ342" s="1186" t="s">
        <v>164</v>
      </c>
      <c r="BK342" s="1186" t="s">
        <v>57</v>
      </c>
      <c r="BL342" s="1186" t="s">
        <v>969</v>
      </c>
      <c r="BM342" s="1186"/>
      <c r="BN342" s="1186">
        <v>19</v>
      </c>
      <c r="BO342" s="1497" t="s">
        <v>5695</v>
      </c>
      <c r="BP342" s="1489" t="s">
        <v>2601</v>
      </c>
      <c r="BQ342" s="1475" t="s">
        <v>2803</v>
      </c>
      <c r="BR342" s="1475" t="s">
        <v>95</v>
      </c>
      <c r="BS342" s="1475"/>
      <c r="BT342" s="1489" t="s">
        <v>3610</v>
      </c>
      <c r="BU342" s="1489" t="s">
        <v>180</v>
      </c>
      <c r="BV342" s="1489" t="s">
        <v>1628</v>
      </c>
      <c r="BW342" s="1489">
        <v>1542</v>
      </c>
      <c r="BX342" s="1490" t="s">
        <v>2603</v>
      </c>
      <c r="BY342" s="1187" t="s">
        <v>107</v>
      </c>
      <c r="BZ342" s="1490" t="s">
        <v>950</v>
      </c>
      <c r="CA342" s="26" t="str">
        <f t="shared" si="52"/>
        <v>19&amp;2026033874</v>
      </c>
      <c r="CB342" s="29" t="str">
        <f t="shared" si="53"/>
        <v>19</v>
      </c>
      <c r="CC342" s="29" t="s">
        <v>11034</v>
      </c>
      <c r="CE342" s="24">
        <f>IFERROR(VLOOKUP(CA342,시험요청!EV:EZ,5,FALSE),"")</f>
        <v>0</v>
      </c>
    </row>
    <row r="343" spans="1:83" ht="30" customHeight="1">
      <c r="A343" s="372">
        <v>19</v>
      </c>
      <c r="B343" s="1471"/>
      <c r="C343" s="1471"/>
      <c r="D343" s="1471"/>
      <c r="E343" s="1471"/>
      <c r="F343" s="1471"/>
      <c r="G343" s="1471"/>
      <c r="H343" s="1189" t="s">
        <v>629</v>
      </c>
      <c r="I343" s="1471"/>
      <c r="J343" s="1471"/>
      <c r="K343" s="1471"/>
      <c r="L343" s="1471"/>
      <c r="M343" s="1471"/>
      <c r="N343" s="1471"/>
      <c r="O343" s="1471"/>
      <c r="P343" s="1471"/>
      <c r="Q343" s="1186">
        <v>13</v>
      </c>
      <c r="R343" s="1186">
        <v>24</v>
      </c>
      <c r="S343" s="1511"/>
      <c r="T343" s="1471"/>
      <c r="U343" s="1471"/>
      <c r="V343" s="1486"/>
      <c r="W343" s="1486"/>
      <c r="X343" s="1486"/>
      <c r="Y343" s="1486"/>
      <c r="Z343" s="1487"/>
      <c r="AA343" s="1486"/>
      <c r="AB343" s="1187">
        <v>258</v>
      </c>
      <c r="AC343" s="1477"/>
      <c r="AD343" s="1477"/>
      <c r="AE343" s="1479"/>
      <c r="AF343" s="1477"/>
      <c r="AG343" s="1186">
        <v>130</v>
      </c>
      <c r="AH343" s="1186">
        <v>622</v>
      </c>
      <c r="AI343" s="1186">
        <v>2050</v>
      </c>
      <c r="AJ343" s="1186" t="s">
        <v>1848</v>
      </c>
      <c r="AK343" s="1186" t="s">
        <v>112</v>
      </c>
      <c r="AL343" s="1186" t="s">
        <v>116</v>
      </c>
      <c r="AM343" s="1186" t="s">
        <v>4944</v>
      </c>
      <c r="AN343" s="1186" t="s">
        <v>99</v>
      </c>
      <c r="AO343" s="1186">
        <v>455</v>
      </c>
      <c r="AP343" s="1186">
        <v>90</v>
      </c>
      <c r="AQ343" s="1186" t="s">
        <v>57</v>
      </c>
      <c r="AR343" s="1186" t="s">
        <v>57</v>
      </c>
      <c r="AS343" s="1186" t="s">
        <v>57</v>
      </c>
      <c r="AT343" s="1186" t="s">
        <v>57</v>
      </c>
      <c r="AU343" s="1186" t="s">
        <v>5512</v>
      </c>
      <c r="AV343" s="1186" t="s">
        <v>86</v>
      </c>
      <c r="AW343" s="1186">
        <v>220</v>
      </c>
      <c r="AX343" s="1186">
        <v>24</v>
      </c>
      <c r="AY343" s="1186" t="s">
        <v>5513</v>
      </c>
      <c r="AZ343" s="1186" t="s">
        <v>86</v>
      </c>
      <c r="BA343" s="1186">
        <v>210</v>
      </c>
      <c r="BB343" s="1186">
        <v>24</v>
      </c>
      <c r="BC343" s="1189" t="s">
        <v>122</v>
      </c>
      <c r="BD343" s="1186" t="s">
        <v>57</v>
      </c>
      <c r="BE343" s="1186" t="s">
        <v>57</v>
      </c>
      <c r="BF343" s="1186" t="s">
        <v>57</v>
      </c>
      <c r="BG343" s="1186" t="s">
        <v>57</v>
      </c>
      <c r="BH343" s="1186" t="s">
        <v>57</v>
      </c>
      <c r="BI343" s="1186" t="s">
        <v>57</v>
      </c>
      <c r="BJ343" s="1186" t="s">
        <v>164</v>
      </c>
      <c r="BK343" s="1186" t="s">
        <v>57</v>
      </c>
      <c r="BL343" s="1186" t="s">
        <v>969</v>
      </c>
      <c r="BM343" s="1186"/>
      <c r="BN343" s="1186">
        <v>19</v>
      </c>
      <c r="BO343" s="1503"/>
      <c r="BP343" s="1471"/>
      <c r="BQ343" s="1471"/>
      <c r="BR343" s="1471"/>
      <c r="BS343" s="1471"/>
      <c r="BT343" s="1471"/>
      <c r="BU343" s="1471"/>
      <c r="BV343" s="1471"/>
      <c r="BW343" s="1471"/>
      <c r="BX343" s="1471"/>
      <c r="BY343" s="1187" t="s">
        <v>107</v>
      </c>
      <c r="BZ343" s="1471"/>
      <c r="CA343" s="26" t="str">
        <f t="shared" si="52"/>
        <v>19&amp;</v>
      </c>
      <c r="CB343" s="29" t="str">
        <f t="shared" si="53"/>
        <v/>
      </c>
      <c r="CC343" s="29" t="s">
        <v>11034</v>
      </c>
      <c r="CE343" s="24" t="str">
        <f>IFERROR(VLOOKUP(CA343,시험요청!EV:EZ,5,FALSE),"")</f>
        <v/>
      </c>
    </row>
    <row r="344" spans="1:83" ht="30" customHeight="1">
      <c r="A344" s="372">
        <v>19</v>
      </c>
      <c r="B344" s="1471"/>
      <c r="C344" s="1471"/>
      <c r="D344" s="1471"/>
      <c r="E344" s="1471"/>
      <c r="F344" s="1471"/>
      <c r="G344" s="1471"/>
      <c r="H344" s="1490" t="s">
        <v>966</v>
      </c>
      <c r="I344" s="1471"/>
      <c r="J344" s="1471"/>
      <c r="K344" s="1471"/>
      <c r="L344" s="1471"/>
      <c r="M344" s="1471"/>
      <c r="N344" s="1471"/>
      <c r="O344" s="1471"/>
      <c r="P344" s="1471"/>
      <c r="Q344" s="1186">
        <v>14</v>
      </c>
      <c r="R344" s="1186">
        <v>24</v>
      </c>
      <c r="S344" s="1511"/>
      <c r="T344" s="1471"/>
      <c r="U344" s="1471"/>
      <c r="V344" s="1486"/>
      <c r="W344" s="1486"/>
      <c r="X344" s="1486"/>
      <c r="Y344" s="1486"/>
      <c r="Z344" s="1487"/>
      <c r="AA344" s="1486"/>
      <c r="AB344" s="1187">
        <v>258</v>
      </c>
      <c r="AC344" s="1475" t="s">
        <v>40</v>
      </c>
      <c r="AD344" s="1475" t="s">
        <v>41</v>
      </c>
      <c r="AE344" s="1497" t="s">
        <v>10301</v>
      </c>
      <c r="AF344" s="1499" t="s">
        <v>42</v>
      </c>
      <c r="AG344" s="1186">
        <v>130</v>
      </c>
      <c r="AH344" s="1186">
        <v>622</v>
      </c>
      <c r="AI344" s="1186">
        <v>2050</v>
      </c>
      <c r="AJ344" s="1186" t="s">
        <v>1848</v>
      </c>
      <c r="AK344" s="1186" t="s">
        <v>112</v>
      </c>
      <c r="AL344" s="1186" t="s">
        <v>116</v>
      </c>
      <c r="AM344" s="1186" t="s">
        <v>4938</v>
      </c>
      <c r="AN344" s="1189" t="s">
        <v>843</v>
      </c>
      <c r="AO344" s="1186">
        <v>455</v>
      </c>
      <c r="AP344" s="1186">
        <v>90</v>
      </c>
      <c r="AQ344" s="1186" t="s">
        <v>57</v>
      </c>
      <c r="AR344" s="1186" t="s">
        <v>57</v>
      </c>
      <c r="AS344" s="1186" t="s">
        <v>57</v>
      </c>
      <c r="AT344" s="1186" t="s">
        <v>57</v>
      </c>
      <c r="AU344" s="1186" t="s">
        <v>5512</v>
      </c>
      <c r="AV344" s="1186" t="s">
        <v>86</v>
      </c>
      <c r="AW344" s="1186">
        <v>220</v>
      </c>
      <c r="AX344" s="1186">
        <v>24</v>
      </c>
      <c r="AY344" s="1186" t="s">
        <v>5513</v>
      </c>
      <c r="AZ344" s="1186" t="s">
        <v>86</v>
      </c>
      <c r="BA344" s="1186">
        <v>210</v>
      </c>
      <c r="BB344" s="1186">
        <v>24</v>
      </c>
      <c r="BC344" s="1189" t="s">
        <v>122</v>
      </c>
      <c r="BD344" s="1186" t="s">
        <v>57</v>
      </c>
      <c r="BE344" s="1186" t="s">
        <v>57</v>
      </c>
      <c r="BF344" s="1186" t="s">
        <v>57</v>
      </c>
      <c r="BG344" s="1186" t="s">
        <v>57</v>
      </c>
      <c r="BH344" s="1186" t="s">
        <v>57</v>
      </c>
      <c r="BI344" s="1186" t="s">
        <v>57</v>
      </c>
      <c r="BJ344" s="1186" t="s">
        <v>164</v>
      </c>
      <c r="BK344" s="1186" t="s">
        <v>57</v>
      </c>
      <c r="BL344" s="1186" t="s">
        <v>969</v>
      </c>
      <c r="BM344" s="1186"/>
      <c r="BN344" s="1186">
        <v>19</v>
      </c>
      <c r="BO344" s="1503"/>
      <c r="BP344" s="1471"/>
      <c r="BQ344" s="1471"/>
      <c r="BR344" s="1471"/>
      <c r="BS344" s="1471"/>
      <c r="BT344" s="1472"/>
      <c r="BU344" s="1472"/>
      <c r="BV344" s="1472"/>
      <c r="BW344" s="1472"/>
      <c r="BX344" s="1471"/>
      <c r="BY344" s="1187" t="s">
        <v>107</v>
      </c>
      <c r="BZ344" s="1471"/>
      <c r="CA344" s="26" t="str">
        <f t="shared" si="52"/>
        <v>19&amp;</v>
      </c>
      <c r="CB344" s="29" t="str">
        <f t="shared" si="53"/>
        <v/>
      </c>
      <c r="CC344" s="29" t="s">
        <v>11034</v>
      </c>
      <c r="CE344" s="24" t="str">
        <f>IFERROR(VLOOKUP(CA344,시험요청!EV:EZ,5,FALSE),"")</f>
        <v/>
      </c>
    </row>
    <row r="345" spans="1:83" ht="30" customHeight="1">
      <c r="A345" s="372">
        <v>19</v>
      </c>
      <c r="B345" s="1472"/>
      <c r="C345" s="1472"/>
      <c r="D345" s="1472"/>
      <c r="E345" s="1472"/>
      <c r="F345" s="1472"/>
      <c r="G345" s="1472"/>
      <c r="H345" s="1472"/>
      <c r="I345" s="1472"/>
      <c r="J345" s="1472"/>
      <c r="K345" s="1472"/>
      <c r="L345" s="1472"/>
      <c r="M345" s="1472"/>
      <c r="N345" s="1472"/>
      <c r="O345" s="1472"/>
      <c r="P345" s="1472"/>
      <c r="Q345" s="1186">
        <v>15</v>
      </c>
      <c r="R345" s="1186">
        <v>24</v>
      </c>
      <c r="S345" s="1512"/>
      <c r="T345" s="1472"/>
      <c r="U345" s="1472"/>
      <c r="V345" s="1477"/>
      <c r="W345" s="1477"/>
      <c r="X345" s="1477"/>
      <c r="Y345" s="1477"/>
      <c r="Z345" s="1479"/>
      <c r="AA345" s="1477"/>
      <c r="AB345" s="1187">
        <v>258</v>
      </c>
      <c r="AC345" s="1477"/>
      <c r="AD345" s="1477"/>
      <c r="AE345" s="1479"/>
      <c r="AF345" s="1477"/>
      <c r="AG345" s="1186">
        <v>130</v>
      </c>
      <c r="AH345" s="1186">
        <v>622</v>
      </c>
      <c r="AI345" s="1186">
        <v>2050</v>
      </c>
      <c r="AJ345" s="1186" t="s">
        <v>1848</v>
      </c>
      <c r="AK345" s="1186" t="s">
        <v>112</v>
      </c>
      <c r="AL345" s="1186" t="s">
        <v>116</v>
      </c>
      <c r="AM345" s="1186" t="s">
        <v>4938</v>
      </c>
      <c r="AN345" s="1189" t="s">
        <v>843</v>
      </c>
      <c r="AO345" s="1186">
        <v>455</v>
      </c>
      <c r="AP345" s="1186">
        <v>90</v>
      </c>
      <c r="AQ345" s="1186" t="s">
        <v>57</v>
      </c>
      <c r="AR345" s="1186" t="s">
        <v>57</v>
      </c>
      <c r="AS345" s="1186" t="s">
        <v>57</v>
      </c>
      <c r="AT345" s="1186" t="s">
        <v>57</v>
      </c>
      <c r="AU345" s="1186" t="s">
        <v>5512</v>
      </c>
      <c r="AV345" s="1186" t="s">
        <v>86</v>
      </c>
      <c r="AW345" s="1186">
        <v>220</v>
      </c>
      <c r="AX345" s="1186">
        <v>24</v>
      </c>
      <c r="AY345" s="1186" t="s">
        <v>5513</v>
      </c>
      <c r="AZ345" s="1186" t="s">
        <v>86</v>
      </c>
      <c r="BA345" s="1186">
        <v>210</v>
      </c>
      <c r="BB345" s="1186">
        <v>24</v>
      </c>
      <c r="BC345" s="1189" t="s">
        <v>122</v>
      </c>
      <c r="BD345" s="1186" t="s">
        <v>57</v>
      </c>
      <c r="BE345" s="1186" t="s">
        <v>57</v>
      </c>
      <c r="BF345" s="1186" t="s">
        <v>57</v>
      </c>
      <c r="BG345" s="1186" t="s">
        <v>57</v>
      </c>
      <c r="BH345" s="1186" t="s">
        <v>57</v>
      </c>
      <c r="BI345" s="1186" t="s">
        <v>57</v>
      </c>
      <c r="BJ345" s="1186" t="s">
        <v>164</v>
      </c>
      <c r="BK345" s="1186" t="s">
        <v>57</v>
      </c>
      <c r="BL345" s="1186" t="s">
        <v>969</v>
      </c>
      <c r="BM345" s="1186"/>
      <c r="BN345" s="1186">
        <v>19</v>
      </c>
      <c r="BO345" s="1504"/>
      <c r="BP345" s="1472"/>
      <c r="BQ345" s="1472"/>
      <c r="BR345" s="1472"/>
      <c r="BS345" s="1472"/>
      <c r="BT345" s="1186" t="s">
        <v>10033</v>
      </c>
      <c r="BU345" s="1186" t="s">
        <v>180</v>
      </c>
      <c r="BV345" s="1186" t="s">
        <v>1575</v>
      </c>
      <c r="BW345" s="1186">
        <v>1542</v>
      </c>
      <c r="BX345" s="1472"/>
      <c r="BY345" s="1187" t="s">
        <v>107</v>
      </c>
      <c r="BZ345" s="1472"/>
      <c r="CA345" s="26" t="str">
        <f t="shared" si="52"/>
        <v>19&amp;</v>
      </c>
      <c r="CB345" s="29" t="str">
        <f t="shared" si="53"/>
        <v/>
      </c>
      <c r="CC345" s="29" t="s">
        <v>11034</v>
      </c>
      <c r="CE345" s="24" t="str">
        <f>IFERROR(VLOOKUP(CA345,시험요청!EV:EZ,5,FALSE),"")</f>
        <v/>
      </c>
    </row>
    <row r="346" spans="1:83" ht="30" customHeight="1">
      <c r="A346" s="372">
        <v>19</v>
      </c>
      <c r="B346" s="1188">
        <v>19</v>
      </c>
      <c r="C346" s="1188" t="s">
        <v>43</v>
      </c>
      <c r="D346" s="1188" t="s">
        <v>2011</v>
      </c>
      <c r="E346" s="1188" t="s">
        <v>30</v>
      </c>
      <c r="F346" s="1195" t="s">
        <v>1501</v>
      </c>
      <c r="G346" s="1188">
        <v>2026040880</v>
      </c>
      <c r="H346" s="1193" t="s">
        <v>680</v>
      </c>
      <c r="I346" s="1192">
        <v>1039051</v>
      </c>
      <c r="J346" s="1192" t="s">
        <v>7897</v>
      </c>
      <c r="K346" s="1192" t="s">
        <v>9054</v>
      </c>
      <c r="L346" s="1192">
        <v>4</v>
      </c>
      <c r="M346" s="1192" t="s">
        <v>32</v>
      </c>
      <c r="N346" s="1192" t="s">
        <v>33</v>
      </c>
      <c r="O346" s="1192" t="s">
        <v>57</v>
      </c>
      <c r="P346" s="1192" t="s">
        <v>48</v>
      </c>
      <c r="Q346" s="1192">
        <v>0</v>
      </c>
      <c r="R346" s="1192">
        <v>12</v>
      </c>
      <c r="S346" s="1208" t="s">
        <v>10285</v>
      </c>
      <c r="T346" s="1196" t="s">
        <v>1702</v>
      </c>
      <c r="U346" s="1188" t="s">
        <v>49</v>
      </c>
      <c r="V346" s="1188" t="s">
        <v>956</v>
      </c>
      <c r="W346" s="1188" t="s">
        <v>60</v>
      </c>
      <c r="X346" s="1188" t="s">
        <v>37</v>
      </c>
      <c r="Y346" s="1188" t="s">
        <v>61</v>
      </c>
      <c r="Z346" s="1192" t="s">
        <v>10205</v>
      </c>
      <c r="AA346" s="1203" t="s">
        <v>42</v>
      </c>
      <c r="AB346" s="1188">
        <v>270</v>
      </c>
      <c r="AC346" s="1188" t="s">
        <v>40</v>
      </c>
      <c r="AD346" s="1188" t="s">
        <v>41</v>
      </c>
      <c r="AE346" s="1192" t="s">
        <v>10206</v>
      </c>
      <c r="AF346" s="1192" t="s">
        <v>51</v>
      </c>
      <c r="AG346" s="1192">
        <v>145</v>
      </c>
      <c r="AH346" s="1192">
        <v>718</v>
      </c>
      <c r="AI346" s="1192">
        <v>2220</v>
      </c>
      <c r="AJ346" s="1192" t="s">
        <v>84</v>
      </c>
      <c r="AK346" s="1192" t="s">
        <v>186</v>
      </c>
      <c r="AL346" s="1192" t="s">
        <v>997</v>
      </c>
      <c r="AM346" s="1192" t="s">
        <v>1065</v>
      </c>
      <c r="AN346" s="1192" t="s">
        <v>78</v>
      </c>
      <c r="AO346" s="1192">
        <v>610</v>
      </c>
      <c r="AP346" s="1192">
        <v>90</v>
      </c>
      <c r="AQ346" s="1192" t="s">
        <v>10207</v>
      </c>
      <c r="AR346" s="1192" t="s">
        <v>78</v>
      </c>
      <c r="AS346" s="1192" t="s">
        <v>901</v>
      </c>
      <c r="AT346" s="1192" t="s">
        <v>105</v>
      </c>
      <c r="AU346" s="1192" t="s">
        <v>10208</v>
      </c>
      <c r="AV346" s="1192" t="s">
        <v>86</v>
      </c>
      <c r="AW346" s="1192">
        <v>230</v>
      </c>
      <c r="AX346" s="1192">
        <v>30</v>
      </c>
      <c r="AY346" s="1192" t="s">
        <v>1695</v>
      </c>
      <c r="AZ346" s="1192" t="s">
        <v>86</v>
      </c>
      <c r="BA346" s="1192">
        <v>220</v>
      </c>
      <c r="BB346" s="1192">
        <v>30</v>
      </c>
      <c r="BC346" s="1193" t="s">
        <v>122</v>
      </c>
      <c r="BD346" s="1192" t="s">
        <v>57</v>
      </c>
      <c r="BE346" s="1192" t="s">
        <v>57</v>
      </c>
      <c r="BF346" s="1192" t="s">
        <v>57</v>
      </c>
      <c r="BG346" s="1192" t="s">
        <v>57</v>
      </c>
      <c r="BH346" s="1192" t="s">
        <v>57</v>
      </c>
      <c r="BI346" s="1192" t="s">
        <v>57</v>
      </c>
      <c r="BJ346" s="1192" t="s">
        <v>603</v>
      </c>
      <c r="BK346" s="1192" t="s">
        <v>57</v>
      </c>
      <c r="BL346" s="1192"/>
      <c r="BM346" s="1192"/>
      <c r="BN346" s="1192">
        <v>20</v>
      </c>
      <c r="BO346" s="1209" t="s">
        <v>10295</v>
      </c>
      <c r="BP346" s="1192" t="s">
        <v>89</v>
      </c>
      <c r="BQ346" s="1188" t="s">
        <v>1002</v>
      </c>
      <c r="BR346" s="1188" t="s">
        <v>939</v>
      </c>
      <c r="BS346" s="1188"/>
      <c r="BT346" s="1192" t="s">
        <v>1627</v>
      </c>
      <c r="BU346" s="1192" t="s">
        <v>91</v>
      </c>
      <c r="BV346" s="1192" t="s">
        <v>1628</v>
      </c>
      <c r="BW346" s="1192">
        <v>1626</v>
      </c>
      <c r="BX346" s="1193" t="s">
        <v>10309</v>
      </c>
      <c r="BY346" s="1188" t="s">
        <v>1136</v>
      </c>
      <c r="BZ346" s="1193" t="s">
        <v>83</v>
      </c>
      <c r="CA346" s="26" t="str">
        <f t="shared" si="52"/>
        <v>19&amp;2026040880</v>
      </c>
      <c r="CB346" s="29" t="str">
        <f t="shared" si="53"/>
        <v>20</v>
      </c>
      <c r="CC346" s="29" t="s">
        <v>11034</v>
      </c>
      <c r="CE346" s="24">
        <f>IFERROR(VLOOKUP(CA346,시험요청!EV:EZ,5,FALSE),"")</f>
        <v>0</v>
      </c>
    </row>
    <row r="347" spans="1:83" ht="30" customHeight="1">
      <c r="A347" s="372">
        <v>19</v>
      </c>
      <c r="B347" s="1475">
        <v>19</v>
      </c>
      <c r="C347" s="1475" t="s">
        <v>29</v>
      </c>
      <c r="D347" s="1475" t="s">
        <v>953</v>
      </c>
      <c r="E347" s="1493" t="s">
        <v>30</v>
      </c>
      <c r="F347" s="1475" t="s">
        <v>45</v>
      </c>
      <c r="G347" s="1475">
        <v>2026041063</v>
      </c>
      <c r="H347" s="1490" t="s">
        <v>629</v>
      </c>
      <c r="I347" s="1489">
        <v>1035153</v>
      </c>
      <c r="J347" s="1489" t="s">
        <v>3834</v>
      </c>
      <c r="K347" s="1489" t="s">
        <v>602</v>
      </c>
      <c r="L347" s="1489">
        <v>4</v>
      </c>
      <c r="M347" s="1489" t="s">
        <v>32</v>
      </c>
      <c r="N347" s="1489" t="s">
        <v>33</v>
      </c>
      <c r="O347" s="1489" t="s">
        <v>57</v>
      </c>
      <c r="P347" s="1489" t="s">
        <v>48</v>
      </c>
      <c r="Q347" s="1186">
        <v>3</v>
      </c>
      <c r="R347" s="1186">
        <v>8</v>
      </c>
      <c r="S347" s="1505" t="s">
        <v>10297</v>
      </c>
      <c r="T347" s="1492" t="s">
        <v>2593</v>
      </c>
      <c r="U347" s="1475" t="s">
        <v>35</v>
      </c>
      <c r="V347" s="1475" t="s">
        <v>956</v>
      </c>
      <c r="W347" s="1475" t="s">
        <v>50</v>
      </c>
      <c r="X347" s="1475" t="s">
        <v>37</v>
      </c>
      <c r="Y347" s="1475" t="s">
        <v>38</v>
      </c>
      <c r="Z347" s="1489" t="s">
        <v>3577</v>
      </c>
      <c r="AA347" s="1489" t="s">
        <v>55</v>
      </c>
      <c r="AB347" s="1187">
        <v>258</v>
      </c>
      <c r="AC347" s="1475" t="s">
        <v>40</v>
      </c>
      <c r="AD347" s="1475" t="s">
        <v>41</v>
      </c>
      <c r="AE347" s="1489" t="s">
        <v>3838</v>
      </c>
      <c r="AF347" s="1489" t="s">
        <v>51</v>
      </c>
      <c r="AG347" s="1186">
        <v>105</v>
      </c>
      <c r="AH347" s="1186">
        <v>542</v>
      </c>
      <c r="AI347" s="1186">
        <v>1900</v>
      </c>
      <c r="AJ347" s="1186" t="s">
        <v>3319</v>
      </c>
      <c r="AK347" s="1186" t="s">
        <v>111</v>
      </c>
      <c r="AL347" s="1186" t="s">
        <v>2505</v>
      </c>
      <c r="AM347" s="1186" t="s">
        <v>3840</v>
      </c>
      <c r="AN347" s="1186" t="s">
        <v>99</v>
      </c>
      <c r="AO347" s="1186">
        <v>580</v>
      </c>
      <c r="AP347" s="1186">
        <v>90</v>
      </c>
      <c r="AQ347" s="1186" t="s">
        <v>57</v>
      </c>
      <c r="AR347" s="1186" t="s">
        <v>57</v>
      </c>
      <c r="AS347" s="1186" t="s">
        <v>57</v>
      </c>
      <c r="AT347" s="1186" t="s">
        <v>57</v>
      </c>
      <c r="AU347" s="1186" t="s">
        <v>3841</v>
      </c>
      <c r="AV347" s="1186" t="s">
        <v>621</v>
      </c>
      <c r="AW347" s="1186">
        <v>225</v>
      </c>
      <c r="AX347" s="1186">
        <v>27</v>
      </c>
      <c r="AY347" s="1186" t="s">
        <v>3842</v>
      </c>
      <c r="AZ347" s="1186" t="s">
        <v>621</v>
      </c>
      <c r="BA347" s="1186">
        <v>215</v>
      </c>
      <c r="BB347" s="1186">
        <v>27</v>
      </c>
      <c r="BC347" s="1189" t="s">
        <v>122</v>
      </c>
      <c r="BD347" s="1186" t="s">
        <v>123</v>
      </c>
      <c r="BE347" s="1186" t="s">
        <v>57</v>
      </c>
      <c r="BF347" s="1186" t="s">
        <v>57</v>
      </c>
      <c r="BG347" s="1186" t="s">
        <v>57</v>
      </c>
      <c r="BH347" s="1186" t="s">
        <v>57</v>
      </c>
      <c r="BI347" s="1186" t="s">
        <v>57</v>
      </c>
      <c r="BJ347" s="1186" t="s">
        <v>900</v>
      </c>
      <c r="BK347" s="1186" t="s">
        <v>57</v>
      </c>
      <c r="BL347" s="1186"/>
      <c r="BM347" s="1186"/>
      <c r="BN347" s="1186">
        <v>18</v>
      </c>
      <c r="BO347" s="1489" t="s">
        <v>4089</v>
      </c>
      <c r="BP347" s="1489" t="s">
        <v>2717</v>
      </c>
      <c r="BQ347" s="1475" t="s">
        <v>2424</v>
      </c>
      <c r="BR347" s="1475" t="s">
        <v>947</v>
      </c>
      <c r="BS347" s="1475"/>
      <c r="BT347" s="1489" t="s">
        <v>625</v>
      </c>
      <c r="BU347" s="1489" t="s">
        <v>626</v>
      </c>
      <c r="BV347" s="1489" t="s">
        <v>627</v>
      </c>
      <c r="BW347" s="1489">
        <v>1462</v>
      </c>
      <c r="BX347" s="1490" t="s">
        <v>10298</v>
      </c>
      <c r="BY347" s="1187" t="s">
        <v>107</v>
      </c>
      <c r="BZ347" s="1490" t="s">
        <v>4090</v>
      </c>
      <c r="CA347" s="26" t="str">
        <f t="shared" si="52"/>
        <v>19&amp;2026041063</v>
      </c>
      <c r="CB347" s="29" t="str">
        <f t="shared" si="53"/>
        <v>18</v>
      </c>
      <c r="CC347" s="29" t="s">
        <v>11034</v>
      </c>
      <c r="CE347" s="24">
        <f>IFERROR(VLOOKUP(CA347,시험요청!EV:EZ,5,FALSE),"")</f>
        <v>0</v>
      </c>
    </row>
    <row r="348" spans="1:83" ht="30" customHeight="1">
      <c r="A348" s="372">
        <v>19</v>
      </c>
      <c r="B348" s="1471"/>
      <c r="C348" s="1471"/>
      <c r="D348" s="1471"/>
      <c r="E348" s="1471"/>
      <c r="F348" s="1471"/>
      <c r="G348" s="1471"/>
      <c r="H348" s="1472"/>
      <c r="I348" s="1471"/>
      <c r="J348" s="1471"/>
      <c r="K348" s="1471"/>
      <c r="L348" s="1471"/>
      <c r="M348" s="1471"/>
      <c r="N348" s="1471"/>
      <c r="O348" s="1471"/>
      <c r="P348" s="1471"/>
      <c r="Q348" s="1186">
        <v>4</v>
      </c>
      <c r="R348" s="1186">
        <v>10</v>
      </c>
      <c r="S348" s="1506"/>
      <c r="T348" s="1471"/>
      <c r="U348" s="1471"/>
      <c r="V348" s="1486"/>
      <c r="W348" s="1486"/>
      <c r="X348" s="1486"/>
      <c r="Y348" s="1486"/>
      <c r="Z348" s="1487"/>
      <c r="AA348" s="1486"/>
      <c r="AB348" s="1187">
        <v>258</v>
      </c>
      <c r="AC348" s="1486"/>
      <c r="AD348" s="1486"/>
      <c r="AE348" s="1487"/>
      <c r="AF348" s="1486"/>
      <c r="AG348" s="1186">
        <v>105</v>
      </c>
      <c r="AH348" s="1186">
        <v>542</v>
      </c>
      <c r="AI348" s="1186">
        <v>1900</v>
      </c>
      <c r="AJ348" s="1186" t="s">
        <v>3319</v>
      </c>
      <c r="AK348" s="1186" t="s">
        <v>111</v>
      </c>
      <c r="AL348" s="1186" t="s">
        <v>2505</v>
      </c>
      <c r="AM348" s="1186" t="s">
        <v>3840</v>
      </c>
      <c r="AN348" s="1186" t="s">
        <v>99</v>
      </c>
      <c r="AO348" s="1186">
        <v>580</v>
      </c>
      <c r="AP348" s="1186">
        <v>90</v>
      </c>
      <c r="AQ348" s="1186" t="s">
        <v>57</v>
      </c>
      <c r="AR348" s="1186" t="s">
        <v>57</v>
      </c>
      <c r="AS348" s="1186" t="s">
        <v>57</v>
      </c>
      <c r="AT348" s="1186" t="s">
        <v>57</v>
      </c>
      <c r="AU348" s="1186" t="s">
        <v>10299</v>
      </c>
      <c r="AV348" s="1186" t="s">
        <v>621</v>
      </c>
      <c r="AW348" s="1186">
        <v>230</v>
      </c>
      <c r="AX348" s="1186">
        <v>27</v>
      </c>
      <c r="AY348" s="1186" t="s">
        <v>10300</v>
      </c>
      <c r="AZ348" s="1186" t="s">
        <v>621</v>
      </c>
      <c r="BA348" s="1186">
        <v>220</v>
      </c>
      <c r="BB348" s="1186">
        <v>27</v>
      </c>
      <c r="BC348" s="1189" t="s">
        <v>122</v>
      </c>
      <c r="BD348" s="1186" t="s">
        <v>123</v>
      </c>
      <c r="BE348" s="1186" t="s">
        <v>57</v>
      </c>
      <c r="BF348" s="1186" t="s">
        <v>57</v>
      </c>
      <c r="BG348" s="1186" t="s">
        <v>57</v>
      </c>
      <c r="BH348" s="1186" t="s">
        <v>57</v>
      </c>
      <c r="BI348" s="1186" t="s">
        <v>57</v>
      </c>
      <c r="BJ348" s="1186" t="s">
        <v>900</v>
      </c>
      <c r="BK348" s="1186" t="s">
        <v>57</v>
      </c>
      <c r="BL348" s="1186"/>
      <c r="BM348" s="1186"/>
      <c r="BN348" s="1186">
        <v>18</v>
      </c>
      <c r="BO348" s="1471"/>
      <c r="BP348" s="1471"/>
      <c r="BQ348" s="1471"/>
      <c r="BR348" s="1471"/>
      <c r="BS348" s="1471"/>
      <c r="BT348" s="1471"/>
      <c r="BU348" s="1471"/>
      <c r="BV348" s="1471"/>
      <c r="BW348" s="1471"/>
      <c r="BX348" s="1471"/>
      <c r="BY348" s="1187" t="s">
        <v>107</v>
      </c>
      <c r="BZ348" s="1471"/>
      <c r="CA348" s="26" t="str">
        <f t="shared" si="52"/>
        <v>19&amp;</v>
      </c>
      <c r="CB348" s="29" t="str">
        <f t="shared" si="53"/>
        <v/>
      </c>
      <c r="CC348" s="29" t="s">
        <v>11034</v>
      </c>
      <c r="CE348" s="24" t="str">
        <f>IFERROR(VLOOKUP(CA348,시험요청!EV:EZ,5,FALSE),"")</f>
        <v/>
      </c>
    </row>
    <row r="349" spans="1:83" ht="30" customHeight="1">
      <c r="A349" s="372">
        <v>19</v>
      </c>
      <c r="B349" s="1472"/>
      <c r="C349" s="1472"/>
      <c r="D349" s="1472"/>
      <c r="E349" s="1472"/>
      <c r="F349" s="1472"/>
      <c r="G349" s="1472"/>
      <c r="H349" s="1189" t="s">
        <v>680</v>
      </c>
      <c r="I349" s="1472"/>
      <c r="J349" s="1472"/>
      <c r="K349" s="1472"/>
      <c r="L349" s="1472"/>
      <c r="M349" s="1472"/>
      <c r="N349" s="1472"/>
      <c r="O349" s="1472"/>
      <c r="P349" s="1472"/>
      <c r="Q349" s="1186">
        <v>5</v>
      </c>
      <c r="R349" s="1186">
        <v>8</v>
      </c>
      <c r="S349" s="1507"/>
      <c r="T349" s="1472"/>
      <c r="U349" s="1472"/>
      <c r="V349" s="1477"/>
      <c r="W349" s="1477"/>
      <c r="X349" s="1477"/>
      <c r="Y349" s="1477"/>
      <c r="Z349" s="1479"/>
      <c r="AA349" s="1477"/>
      <c r="AB349" s="1187">
        <v>258</v>
      </c>
      <c r="AC349" s="1477"/>
      <c r="AD349" s="1477"/>
      <c r="AE349" s="1479"/>
      <c r="AF349" s="1477"/>
      <c r="AG349" s="1186">
        <v>105</v>
      </c>
      <c r="AH349" s="1186">
        <v>542</v>
      </c>
      <c r="AI349" s="1186">
        <v>1900</v>
      </c>
      <c r="AJ349" s="1186" t="s">
        <v>3319</v>
      </c>
      <c r="AK349" s="1186" t="s">
        <v>111</v>
      </c>
      <c r="AL349" s="1186" t="s">
        <v>2505</v>
      </c>
      <c r="AM349" s="1186" t="s">
        <v>3840</v>
      </c>
      <c r="AN349" s="1186" t="s">
        <v>99</v>
      </c>
      <c r="AO349" s="1186">
        <v>580</v>
      </c>
      <c r="AP349" s="1186">
        <v>90</v>
      </c>
      <c r="AQ349" s="1186" t="s">
        <v>57</v>
      </c>
      <c r="AR349" s="1186" t="s">
        <v>57</v>
      </c>
      <c r="AS349" s="1186" t="s">
        <v>57</v>
      </c>
      <c r="AT349" s="1186" t="s">
        <v>57</v>
      </c>
      <c r="AU349" s="1186" t="s">
        <v>3841</v>
      </c>
      <c r="AV349" s="1186" t="s">
        <v>621</v>
      </c>
      <c r="AW349" s="1186">
        <v>225</v>
      </c>
      <c r="AX349" s="1186">
        <v>27</v>
      </c>
      <c r="AY349" s="1186" t="s">
        <v>3842</v>
      </c>
      <c r="AZ349" s="1186" t="s">
        <v>621</v>
      </c>
      <c r="BA349" s="1186">
        <v>215</v>
      </c>
      <c r="BB349" s="1186">
        <v>27</v>
      </c>
      <c r="BC349" s="1189" t="s">
        <v>122</v>
      </c>
      <c r="BD349" s="1186" t="s">
        <v>123</v>
      </c>
      <c r="BE349" s="1186" t="s">
        <v>57</v>
      </c>
      <c r="BF349" s="1186" t="s">
        <v>57</v>
      </c>
      <c r="BG349" s="1186" t="s">
        <v>57</v>
      </c>
      <c r="BH349" s="1186" t="s">
        <v>57</v>
      </c>
      <c r="BI349" s="1186" t="s">
        <v>57</v>
      </c>
      <c r="BJ349" s="1186" t="s">
        <v>900</v>
      </c>
      <c r="BK349" s="1186" t="s">
        <v>57</v>
      </c>
      <c r="BL349" s="1186"/>
      <c r="BM349" s="1186"/>
      <c r="BN349" s="1186">
        <v>18</v>
      </c>
      <c r="BO349" s="1472"/>
      <c r="BP349" s="1472"/>
      <c r="BQ349" s="1472"/>
      <c r="BR349" s="1472"/>
      <c r="BS349" s="1472"/>
      <c r="BT349" s="1472"/>
      <c r="BU349" s="1472"/>
      <c r="BV349" s="1472"/>
      <c r="BW349" s="1472"/>
      <c r="BX349" s="1472"/>
      <c r="BY349" s="1187" t="s">
        <v>107</v>
      </c>
      <c r="BZ349" s="1472"/>
      <c r="CA349" s="26" t="str">
        <f t="shared" si="52"/>
        <v>19&amp;</v>
      </c>
      <c r="CB349" s="29" t="str">
        <f t="shared" si="53"/>
        <v/>
      </c>
      <c r="CC349" s="29" t="s">
        <v>11034</v>
      </c>
      <c r="CE349" s="24" t="str">
        <f>IFERROR(VLOOKUP(CA349,시험요청!EV:EZ,5,FALSE),"")</f>
        <v/>
      </c>
    </row>
    <row r="350" spans="1:83" ht="30" customHeight="1">
      <c r="A350" s="372">
        <v>19</v>
      </c>
      <c r="B350" s="1475">
        <v>19</v>
      </c>
      <c r="C350" s="1475" t="s">
        <v>3594</v>
      </c>
      <c r="D350" s="1475" t="s">
        <v>3595</v>
      </c>
      <c r="E350" s="1493" t="s">
        <v>52</v>
      </c>
      <c r="F350" s="1475" t="s">
        <v>45</v>
      </c>
      <c r="G350" s="1475">
        <v>2026033877</v>
      </c>
      <c r="H350" s="1490" t="s">
        <v>966</v>
      </c>
      <c r="I350" s="1489">
        <v>1033175</v>
      </c>
      <c r="J350" s="1489" t="s">
        <v>5507</v>
      </c>
      <c r="K350" s="1489" t="s">
        <v>59</v>
      </c>
      <c r="L350" s="1489">
        <v>4</v>
      </c>
      <c r="M350" s="1489" t="s">
        <v>32</v>
      </c>
      <c r="N350" s="1489" t="s">
        <v>33</v>
      </c>
      <c r="O350" s="1473" t="s">
        <v>771</v>
      </c>
      <c r="P350" s="1489" t="s">
        <v>48</v>
      </c>
      <c r="Q350" s="1186">
        <v>20</v>
      </c>
      <c r="R350" s="1186">
        <v>10</v>
      </c>
      <c r="S350" s="1505" t="s">
        <v>10297</v>
      </c>
      <c r="T350" s="1492" t="s">
        <v>2844</v>
      </c>
      <c r="U350" s="1475" t="s">
        <v>3358</v>
      </c>
      <c r="V350" s="1508" t="s">
        <v>2599</v>
      </c>
      <c r="W350" s="1508" t="s">
        <v>60</v>
      </c>
      <c r="X350" s="1508" t="s">
        <v>37</v>
      </c>
      <c r="Y350" s="1508" t="s">
        <v>61</v>
      </c>
      <c r="Z350" s="1501" t="s">
        <v>5509</v>
      </c>
      <c r="AA350" s="1509" t="s">
        <v>752</v>
      </c>
      <c r="AB350" s="1187">
        <v>258</v>
      </c>
      <c r="AC350" s="1508" t="s">
        <v>40</v>
      </c>
      <c r="AD350" s="1508" t="s">
        <v>41</v>
      </c>
      <c r="AE350" s="1501" t="s">
        <v>10301</v>
      </c>
      <c r="AF350" s="1502" t="s">
        <v>10324</v>
      </c>
      <c r="AG350" s="1186">
        <v>130</v>
      </c>
      <c r="AH350" s="1186">
        <v>622</v>
      </c>
      <c r="AI350" s="1186">
        <v>2050</v>
      </c>
      <c r="AJ350" s="1186" t="s">
        <v>1848</v>
      </c>
      <c r="AK350" s="1186" t="s">
        <v>112</v>
      </c>
      <c r="AL350" s="1186" t="s">
        <v>116</v>
      </c>
      <c r="AM350" s="1186" t="s">
        <v>4948</v>
      </c>
      <c r="AN350" s="1189" t="s">
        <v>843</v>
      </c>
      <c r="AO350" s="1186">
        <v>445</v>
      </c>
      <c r="AP350" s="1186">
        <v>90</v>
      </c>
      <c r="AQ350" s="1186" t="s">
        <v>57</v>
      </c>
      <c r="AR350" s="1186" t="s">
        <v>57</v>
      </c>
      <c r="AS350" s="1186" t="s">
        <v>57</v>
      </c>
      <c r="AT350" s="1186" t="s">
        <v>57</v>
      </c>
      <c r="AU350" s="1186" t="s">
        <v>5512</v>
      </c>
      <c r="AV350" s="1186" t="s">
        <v>86</v>
      </c>
      <c r="AW350" s="1186">
        <v>220</v>
      </c>
      <c r="AX350" s="1186">
        <v>24</v>
      </c>
      <c r="AY350" s="1186" t="s">
        <v>5513</v>
      </c>
      <c r="AZ350" s="1186" t="s">
        <v>86</v>
      </c>
      <c r="BA350" s="1186">
        <v>210</v>
      </c>
      <c r="BB350" s="1186">
        <v>24</v>
      </c>
      <c r="BC350" s="1189" t="s">
        <v>122</v>
      </c>
      <c r="BD350" s="1186" t="s">
        <v>57</v>
      </c>
      <c r="BE350" s="1186" t="s">
        <v>57</v>
      </c>
      <c r="BF350" s="1186" t="s">
        <v>57</v>
      </c>
      <c r="BG350" s="1186" t="s">
        <v>57</v>
      </c>
      <c r="BH350" s="1186" t="s">
        <v>57</v>
      </c>
      <c r="BI350" s="1186" t="s">
        <v>57</v>
      </c>
      <c r="BJ350" s="1186" t="s">
        <v>164</v>
      </c>
      <c r="BK350" s="1186" t="s">
        <v>57</v>
      </c>
      <c r="BL350" s="1186" t="s">
        <v>969</v>
      </c>
      <c r="BM350" s="1186"/>
      <c r="BN350" s="1186">
        <v>19</v>
      </c>
      <c r="BO350" s="1497" t="s">
        <v>5695</v>
      </c>
      <c r="BP350" s="1489" t="s">
        <v>2601</v>
      </c>
      <c r="BQ350" s="1475" t="s">
        <v>3786</v>
      </c>
      <c r="BR350" s="1475" t="s">
        <v>95</v>
      </c>
      <c r="BS350" s="1475"/>
      <c r="BT350" s="1186" t="s">
        <v>10033</v>
      </c>
      <c r="BU350" s="1186" t="s">
        <v>180</v>
      </c>
      <c r="BV350" s="1186" t="s">
        <v>1575</v>
      </c>
      <c r="BW350" s="1186">
        <v>1542</v>
      </c>
      <c r="BX350" s="1490" t="s">
        <v>2603</v>
      </c>
      <c r="BY350" s="1187" t="s">
        <v>107</v>
      </c>
      <c r="BZ350" s="1490" t="s">
        <v>950</v>
      </c>
      <c r="CA350" s="26" t="str">
        <f t="shared" si="52"/>
        <v>19&amp;2026033877</v>
      </c>
      <c r="CB350" s="29" t="str">
        <f t="shared" si="53"/>
        <v>19</v>
      </c>
      <c r="CC350" s="29" t="s">
        <v>11034</v>
      </c>
      <c r="CE350" s="24">
        <f>IFERROR(VLOOKUP(CA350,시험요청!EV:EZ,5,FALSE),"")</f>
        <v>0</v>
      </c>
    </row>
    <row r="351" spans="1:83" ht="30" customHeight="1">
      <c r="A351" s="372">
        <v>19</v>
      </c>
      <c r="B351" s="1471"/>
      <c r="C351" s="1471"/>
      <c r="D351" s="1471"/>
      <c r="E351" s="1471"/>
      <c r="F351" s="1471"/>
      <c r="G351" s="1471"/>
      <c r="H351" s="1471"/>
      <c r="I351" s="1471"/>
      <c r="J351" s="1471"/>
      <c r="K351" s="1471"/>
      <c r="L351" s="1471"/>
      <c r="M351" s="1471"/>
      <c r="N351" s="1471"/>
      <c r="O351" s="1471"/>
      <c r="P351" s="1471"/>
      <c r="Q351" s="1186">
        <v>21</v>
      </c>
      <c r="R351" s="1186">
        <v>10</v>
      </c>
      <c r="S351" s="1506"/>
      <c r="T351" s="1471"/>
      <c r="U351" s="1471"/>
      <c r="V351" s="1486"/>
      <c r="W351" s="1486"/>
      <c r="X351" s="1486"/>
      <c r="Y351" s="1486"/>
      <c r="Z351" s="1487"/>
      <c r="AA351" s="1486"/>
      <c r="AB351" s="1187">
        <v>258</v>
      </c>
      <c r="AC351" s="1486"/>
      <c r="AD351" s="1486"/>
      <c r="AE351" s="1487"/>
      <c r="AF351" s="1486"/>
      <c r="AG351" s="1186">
        <v>130</v>
      </c>
      <c r="AH351" s="1186">
        <v>622</v>
      </c>
      <c r="AI351" s="1186">
        <v>2050</v>
      </c>
      <c r="AJ351" s="1186" t="s">
        <v>1848</v>
      </c>
      <c r="AK351" s="1186" t="s">
        <v>112</v>
      </c>
      <c r="AL351" s="1186" t="s">
        <v>116</v>
      </c>
      <c r="AM351" s="1186" t="s">
        <v>4948</v>
      </c>
      <c r="AN351" s="1189" t="s">
        <v>843</v>
      </c>
      <c r="AO351" s="1186">
        <v>445</v>
      </c>
      <c r="AP351" s="1186">
        <v>90</v>
      </c>
      <c r="AQ351" s="1186" t="s">
        <v>57</v>
      </c>
      <c r="AR351" s="1186" t="s">
        <v>57</v>
      </c>
      <c r="AS351" s="1186" t="s">
        <v>57</v>
      </c>
      <c r="AT351" s="1186" t="s">
        <v>57</v>
      </c>
      <c r="AU351" s="1186" t="s">
        <v>5512</v>
      </c>
      <c r="AV351" s="1186" t="s">
        <v>86</v>
      </c>
      <c r="AW351" s="1186">
        <v>220</v>
      </c>
      <c r="AX351" s="1186">
        <v>24</v>
      </c>
      <c r="AY351" s="1186" t="s">
        <v>5513</v>
      </c>
      <c r="AZ351" s="1186" t="s">
        <v>86</v>
      </c>
      <c r="BA351" s="1186">
        <v>210</v>
      </c>
      <c r="BB351" s="1186">
        <v>24</v>
      </c>
      <c r="BC351" s="1189" t="s">
        <v>122</v>
      </c>
      <c r="BD351" s="1186" t="s">
        <v>57</v>
      </c>
      <c r="BE351" s="1186" t="s">
        <v>57</v>
      </c>
      <c r="BF351" s="1186" t="s">
        <v>57</v>
      </c>
      <c r="BG351" s="1186" t="s">
        <v>57</v>
      </c>
      <c r="BH351" s="1186" t="s">
        <v>57</v>
      </c>
      <c r="BI351" s="1186" t="s">
        <v>57</v>
      </c>
      <c r="BJ351" s="1186" t="s">
        <v>164</v>
      </c>
      <c r="BK351" s="1186" t="s">
        <v>57</v>
      </c>
      <c r="BL351" s="1186" t="s">
        <v>969</v>
      </c>
      <c r="BM351" s="1186"/>
      <c r="BN351" s="1186">
        <v>19</v>
      </c>
      <c r="BO351" s="1503"/>
      <c r="BP351" s="1471"/>
      <c r="BQ351" s="1471"/>
      <c r="BR351" s="1471"/>
      <c r="BS351" s="1471"/>
      <c r="BT351" s="1186" t="s">
        <v>3610</v>
      </c>
      <c r="BU351" s="1186" t="s">
        <v>180</v>
      </c>
      <c r="BV351" s="1186" t="s">
        <v>1628</v>
      </c>
      <c r="BW351" s="1186">
        <v>1542</v>
      </c>
      <c r="BX351" s="1471"/>
      <c r="BY351" s="1187" t="s">
        <v>107</v>
      </c>
      <c r="BZ351" s="1471"/>
      <c r="CA351" s="26" t="str">
        <f t="shared" si="52"/>
        <v>19&amp;</v>
      </c>
      <c r="CB351" s="29" t="str">
        <f t="shared" si="53"/>
        <v/>
      </c>
      <c r="CC351" s="29" t="s">
        <v>11034</v>
      </c>
      <c r="CE351" s="24" t="str">
        <f>IFERROR(VLOOKUP(CA351,시험요청!EV:EZ,5,FALSE),"")</f>
        <v/>
      </c>
    </row>
    <row r="352" spans="1:83" ht="30" customHeight="1">
      <c r="A352" s="372">
        <v>19</v>
      </c>
      <c r="B352" s="1471"/>
      <c r="C352" s="1471"/>
      <c r="D352" s="1471"/>
      <c r="E352" s="1471"/>
      <c r="F352" s="1471"/>
      <c r="G352" s="1471"/>
      <c r="H352" s="1471"/>
      <c r="I352" s="1471"/>
      <c r="J352" s="1471"/>
      <c r="K352" s="1471"/>
      <c r="L352" s="1471"/>
      <c r="M352" s="1471"/>
      <c r="N352" s="1471"/>
      <c r="O352" s="1471"/>
      <c r="P352" s="1471"/>
      <c r="Q352" s="1186">
        <v>22</v>
      </c>
      <c r="R352" s="1186">
        <v>10</v>
      </c>
      <c r="S352" s="1506"/>
      <c r="T352" s="1471"/>
      <c r="U352" s="1471"/>
      <c r="V352" s="1486"/>
      <c r="W352" s="1486"/>
      <c r="X352" s="1486"/>
      <c r="Y352" s="1486"/>
      <c r="Z352" s="1487"/>
      <c r="AA352" s="1486"/>
      <c r="AB352" s="1187">
        <v>258</v>
      </c>
      <c r="AC352" s="1486"/>
      <c r="AD352" s="1486"/>
      <c r="AE352" s="1487"/>
      <c r="AF352" s="1486"/>
      <c r="AG352" s="1186">
        <v>130</v>
      </c>
      <c r="AH352" s="1186">
        <v>622</v>
      </c>
      <c r="AI352" s="1186">
        <v>2050</v>
      </c>
      <c r="AJ352" s="1186" t="s">
        <v>1848</v>
      </c>
      <c r="AK352" s="1186" t="s">
        <v>112</v>
      </c>
      <c r="AL352" s="1186" t="s">
        <v>116</v>
      </c>
      <c r="AM352" s="1186" t="s">
        <v>4949</v>
      </c>
      <c r="AN352" s="1189" t="s">
        <v>843</v>
      </c>
      <c r="AO352" s="1186">
        <v>465</v>
      </c>
      <c r="AP352" s="1186">
        <v>90</v>
      </c>
      <c r="AQ352" s="1186" t="s">
        <v>57</v>
      </c>
      <c r="AR352" s="1186" t="s">
        <v>57</v>
      </c>
      <c r="AS352" s="1186" t="s">
        <v>57</v>
      </c>
      <c r="AT352" s="1186" t="s">
        <v>57</v>
      </c>
      <c r="AU352" s="1186" t="s">
        <v>5512</v>
      </c>
      <c r="AV352" s="1186" t="s">
        <v>86</v>
      </c>
      <c r="AW352" s="1186">
        <v>220</v>
      </c>
      <c r="AX352" s="1186">
        <v>24</v>
      </c>
      <c r="AY352" s="1186" t="s">
        <v>5513</v>
      </c>
      <c r="AZ352" s="1186" t="s">
        <v>86</v>
      </c>
      <c r="BA352" s="1186">
        <v>210</v>
      </c>
      <c r="BB352" s="1186">
        <v>24</v>
      </c>
      <c r="BC352" s="1189" t="s">
        <v>122</v>
      </c>
      <c r="BD352" s="1186" t="s">
        <v>57</v>
      </c>
      <c r="BE352" s="1186" t="s">
        <v>57</v>
      </c>
      <c r="BF352" s="1186" t="s">
        <v>57</v>
      </c>
      <c r="BG352" s="1186" t="s">
        <v>57</v>
      </c>
      <c r="BH352" s="1186" t="s">
        <v>57</v>
      </c>
      <c r="BI352" s="1186" t="s">
        <v>57</v>
      </c>
      <c r="BJ352" s="1186" t="s">
        <v>164</v>
      </c>
      <c r="BK352" s="1186" t="s">
        <v>57</v>
      </c>
      <c r="BL352" s="1186" t="s">
        <v>969</v>
      </c>
      <c r="BM352" s="1186"/>
      <c r="BN352" s="1186">
        <v>19</v>
      </c>
      <c r="BO352" s="1503"/>
      <c r="BP352" s="1471"/>
      <c r="BQ352" s="1471"/>
      <c r="BR352" s="1471"/>
      <c r="BS352" s="1471"/>
      <c r="BT352" s="1186" t="s">
        <v>10033</v>
      </c>
      <c r="BU352" s="1186" t="s">
        <v>180</v>
      </c>
      <c r="BV352" s="1186" t="s">
        <v>1575</v>
      </c>
      <c r="BW352" s="1186">
        <v>1542</v>
      </c>
      <c r="BX352" s="1471"/>
      <c r="BY352" s="1187" t="s">
        <v>107</v>
      </c>
      <c r="BZ352" s="1471"/>
      <c r="CA352" s="26" t="str">
        <f t="shared" si="52"/>
        <v>19&amp;</v>
      </c>
      <c r="CB352" s="29" t="str">
        <f t="shared" si="53"/>
        <v/>
      </c>
      <c r="CC352" s="29" t="s">
        <v>11034</v>
      </c>
      <c r="CE352" s="24" t="str">
        <f>IFERROR(VLOOKUP(CA352,시험요청!EV:EZ,5,FALSE),"")</f>
        <v/>
      </c>
    </row>
    <row r="353" spans="1:83" ht="30" customHeight="1">
      <c r="A353" s="372">
        <v>19</v>
      </c>
      <c r="B353" s="1472"/>
      <c r="C353" s="1472"/>
      <c r="D353" s="1472"/>
      <c r="E353" s="1472"/>
      <c r="F353" s="1472"/>
      <c r="G353" s="1472"/>
      <c r="H353" s="1472"/>
      <c r="I353" s="1472"/>
      <c r="J353" s="1472"/>
      <c r="K353" s="1472"/>
      <c r="L353" s="1472"/>
      <c r="M353" s="1472"/>
      <c r="N353" s="1472"/>
      <c r="O353" s="1472"/>
      <c r="P353" s="1472"/>
      <c r="Q353" s="1186">
        <v>23</v>
      </c>
      <c r="R353" s="1186">
        <v>10</v>
      </c>
      <c r="S353" s="1507"/>
      <c r="T353" s="1472"/>
      <c r="U353" s="1472"/>
      <c r="V353" s="1477"/>
      <c r="W353" s="1477"/>
      <c r="X353" s="1477"/>
      <c r="Y353" s="1477"/>
      <c r="Z353" s="1479"/>
      <c r="AA353" s="1477"/>
      <c r="AB353" s="1187">
        <v>258</v>
      </c>
      <c r="AC353" s="1477"/>
      <c r="AD353" s="1477"/>
      <c r="AE353" s="1479"/>
      <c r="AF353" s="1477"/>
      <c r="AG353" s="1186">
        <v>130</v>
      </c>
      <c r="AH353" s="1186">
        <v>622</v>
      </c>
      <c r="AI353" s="1186">
        <v>2050</v>
      </c>
      <c r="AJ353" s="1186" t="s">
        <v>1848</v>
      </c>
      <c r="AK353" s="1186" t="s">
        <v>112</v>
      </c>
      <c r="AL353" s="1186" t="s">
        <v>116</v>
      </c>
      <c r="AM353" s="1186" t="s">
        <v>4949</v>
      </c>
      <c r="AN353" s="1189" t="s">
        <v>843</v>
      </c>
      <c r="AO353" s="1186">
        <v>465</v>
      </c>
      <c r="AP353" s="1186">
        <v>90</v>
      </c>
      <c r="AQ353" s="1186" t="s">
        <v>57</v>
      </c>
      <c r="AR353" s="1186" t="s">
        <v>57</v>
      </c>
      <c r="AS353" s="1186" t="s">
        <v>57</v>
      </c>
      <c r="AT353" s="1186" t="s">
        <v>57</v>
      </c>
      <c r="AU353" s="1186" t="s">
        <v>5512</v>
      </c>
      <c r="AV353" s="1186" t="s">
        <v>86</v>
      </c>
      <c r="AW353" s="1186">
        <v>220</v>
      </c>
      <c r="AX353" s="1186">
        <v>24</v>
      </c>
      <c r="AY353" s="1186" t="s">
        <v>5513</v>
      </c>
      <c r="AZ353" s="1186" t="s">
        <v>86</v>
      </c>
      <c r="BA353" s="1186">
        <v>210</v>
      </c>
      <c r="BB353" s="1186">
        <v>24</v>
      </c>
      <c r="BC353" s="1189" t="s">
        <v>122</v>
      </c>
      <c r="BD353" s="1186" t="s">
        <v>57</v>
      </c>
      <c r="BE353" s="1186" t="s">
        <v>57</v>
      </c>
      <c r="BF353" s="1186" t="s">
        <v>57</v>
      </c>
      <c r="BG353" s="1186" t="s">
        <v>57</v>
      </c>
      <c r="BH353" s="1186" t="s">
        <v>57</v>
      </c>
      <c r="BI353" s="1186" t="s">
        <v>57</v>
      </c>
      <c r="BJ353" s="1186" t="s">
        <v>164</v>
      </c>
      <c r="BK353" s="1186" t="s">
        <v>57</v>
      </c>
      <c r="BL353" s="1186" t="s">
        <v>969</v>
      </c>
      <c r="BM353" s="1186"/>
      <c r="BN353" s="1186">
        <v>19</v>
      </c>
      <c r="BO353" s="1504"/>
      <c r="BP353" s="1472"/>
      <c r="BQ353" s="1472"/>
      <c r="BR353" s="1472"/>
      <c r="BS353" s="1472"/>
      <c r="BT353" s="1186" t="s">
        <v>3610</v>
      </c>
      <c r="BU353" s="1186" t="s">
        <v>180</v>
      </c>
      <c r="BV353" s="1186" t="s">
        <v>1628</v>
      </c>
      <c r="BW353" s="1186">
        <v>1542</v>
      </c>
      <c r="BX353" s="1472"/>
      <c r="BY353" s="1187" t="s">
        <v>107</v>
      </c>
      <c r="BZ353" s="1472"/>
      <c r="CA353" s="26" t="str">
        <f t="shared" si="52"/>
        <v>19&amp;</v>
      </c>
      <c r="CB353" s="29" t="str">
        <f t="shared" si="53"/>
        <v/>
      </c>
      <c r="CC353" s="29" t="s">
        <v>11034</v>
      </c>
      <c r="CE353" s="24" t="str">
        <f>IFERROR(VLOOKUP(CA353,시험요청!EV:EZ,5,FALSE),"")</f>
        <v/>
      </c>
    </row>
    <row r="354" spans="1:83" ht="30" customHeight="1">
      <c r="A354" s="372">
        <v>19</v>
      </c>
      <c r="B354" s="1187">
        <v>19</v>
      </c>
      <c r="C354" s="1187" t="s">
        <v>3594</v>
      </c>
      <c r="D354" s="1187" t="s">
        <v>3595</v>
      </c>
      <c r="E354" s="1190" t="s">
        <v>52</v>
      </c>
      <c r="F354" s="1187" t="s">
        <v>45</v>
      </c>
      <c r="G354" s="1187">
        <v>2026041125</v>
      </c>
      <c r="H354" s="1189" t="s">
        <v>1506</v>
      </c>
      <c r="I354" s="1186">
        <v>1035098</v>
      </c>
      <c r="J354" s="1186" t="s">
        <v>2743</v>
      </c>
      <c r="K354" s="1186" t="s">
        <v>2435</v>
      </c>
      <c r="L354" s="1186">
        <v>4</v>
      </c>
      <c r="M354" s="1186" t="s">
        <v>32</v>
      </c>
      <c r="N354" s="1186" t="s">
        <v>33</v>
      </c>
      <c r="O354" s="1186" t="s">
        <v>57</v>
      </c>
      <c r="P354" s="1186" t="s">
        <v>48</v>
      </c>
      <c r="Q354" s="1186">
        <v>9</v>
      </c>
      <c r="R354" s="1186">
        <v>98</v>
      </c>
      <c r="S354" s="621" t="s">
        <v>10302</v>
      </c>
      <c r="T354" s="1194" t="s">
        <v>3569</v>
      </c>
      <c r="U354" s="1187" t="s">
        <v>3358</v>
      </c>
      <c r="V354" s="526" t="s">
        <v>3564</v>
      </c>
      <c r="W354" s="526" t="s">
        <v>60</v>
      </c>
      <c r="X354" s="526" t="s">
        <v>37</v>
      </c>
      <c r="Y354" s="526" t="s">
        <v>61</v>
      </c>
      <c r="Z354" s="1079" t="s">
        <v>2747</v>
      </c>
      <c r="AA354" s="1202" t="s">
        <v>39</v>
      </c>
      <c r="AB354" s="526">
        <v>242</v>
      </c>
      <c r="AC354" s="526" t="s">
        <v>40</v>
      </c>
      <c r="AD354" s="526" t="s">
        <v>41</v>
      </c>
      <c r="AE354" s="1079" t="s">
        <v>9932</v>
      </c>
      <c r="AF354" s="1210" t="s">
        <v>42</v>
      </c>
      <c r="AG354" s="1186">
        <v>150</v>
      </c>
      <c r="AH354" s="1186">
        <v>702</v>
      </c>
      <c r="AI354" s="1186">
        <v>2150</v>
      </c>
      <c r="AJ354" s="1186" t="s">
        <v>758</v>
      </c>
      <c r="AK354" s="1186" t="s">
        <v>167</v>
      </c>
      <c r="AL354" s="1186" t="s">
        <v>166</v>
      </c>
      <c r="AM354" s="1186" t="s">
        <v>9933</v>
      </c>
      <c r="AN354" s="1189" t="s">
        <v>843</v>
      </c>
      <c r="AO354" s="1186">
        <v>500</v>
      </c>
      <c r="AP354" s="1186">
        <v>90</v>
      </c>
      <c r="AQ354" s="1186" t="s">
        <v>57</v>
      </c>
      <c r="AR354" s="1186" t="s">
        <v>57</v>
      </c>
      <c r="AS354" s="1186" t="s">
        <v>57</v>
      </c>
      <c r="AT354" s="1186" t="s">
        <v>57</v>
      </c>
      <c r="AU354" s="1186" t="s">
        <v>9934</v>
      </c>
      <c r="AV354" s="1186" t="s">
        <v>1153</v>
      </c>
      <c r="AW354" s="1186">
        <v>215</v>
      </c>
      <c r="AX354" s="1186">
        <v>27</v>
      </c>
      <c r="AY354" s="1186" t="s">
        <v>5524</v>
      </c>
      <c r="AZ354" s="1186" t="s">
        <v>1153</v>
      </c>
      <c r="BA354" s="1186">
        <v>205</v>
      </c>
      <c r="BB354" s="1186">
        <v>27</v>
      </c>
      <c r="BC354" s="1186" t="s">
        <v>88</v>
      </c>
      <c r="BD354" s="1186" t="s">
        <v>57</v>
      </c>
      <c r="BE354" s="1186" t="s">
        <v>57</v>
      </c>
      <c r="BF354" s="1186" t="s">
        <v>57</v>
      </c>
      <c r="BG354" s="1186" t="s">
        <v>57</v>
      </c>
      <c r="BH354" s="1186" t="s">
        <v>57</v>
      </c>
      <c r="BI354" s="1186" t="s">
        <v>57</v>
      </c>
      <c r="BJ354" s="1186" t="s">
        <v>603</v>
      </c>
      <c r="BK354" s="1186" t="s">
        <v>57</v>
      </c>
      <c r="BL354" s="1186" t="s">
        <v>969</v>
      </c>
      <c r="BM354" s="1186"/>
      <c r="BN354" s="1186">
        <v>19</v>
      </c>
      <c r="BO354" s="1205" t="s">
        <v>10306</v>
      </c>
      <c r="BP354" s="1186" t="s">
        <v>187</v>
      </c>
      <c r="BQ354" s="1187" t="s">
        <v>2602</v>
      </c>
      <c r="BR354" s="1187" t="s">
        <v>95</v>
      </c>
      <c r="BS354" s="1187"/>
      <c r="BT354" s="1186" t="s">
        <v>9941</v>
      </c>
      <c r="BU354" s="1186" t="s">
        <v>3324</v>
      </c>
      <c r="BV354" s="1186" t="s">
        <v>6706</v>
      </c>
      <c r="BW354" s="1186">
        <v>1542</v>
      </c>
      <c r="BX354" s="1189" t="s">
        <v>10307</v>
      </c>
      <c r="BY354" s="1187" t="s">
        <v>107</v>
      </c>
      <c r="BZ354" s="1189" t="s">
        <v>950</v>
      </c>
      <c r="CA354" s="26" t="str">
        <f t="shared" si="52"/>
        <v>19&amp;2026041125</v>
      </c>
      <c r="CB354" s="29" t="str">
        <f t="shared" si="53"/>
        <v>19</v>
      </c>
      <c r="CC354" s="29" t="s">
        <v>11034</v>
      </c>
      <c r="CE354" s="24">
        <f>IFERROR(VLOOKUP(CA354,시험요청!EV:EZ,5,FALSE),"")</f>
        <v>0</v>
      </c>
    </row>
    <row r="355" spans="1:83" ht="30" customHeight="1">
      <c r="A355" s="372">
        <v>19</v>
      </c>
      <c r="B355" s="1188">
        <v>19</v>
      </c>
      <c r="C355" s="1188" t="s">
        <v>43</v>
      </c>
      <c r="D355" s="1188" t="s">
        <v>2011</v>
      </c>
      <c r="E355" s="1188" t="s">
        <v>1498</v>
      </c>
      <c r="F355" s="1195" t="s">
        <v>1501</v>
      </c>
      <c r="G355" s="1188">
        <v>2026041079</v>
      </c>
      <c r="H355" s="1193" t="s">
        <v>629</v>
      </c>
      <c r="I355" s="1192">
        <v>1039046</v>
      </c>
      <c r="J355" s="1192" t="s">
        <v>10250</v>
      </c>
      <c r="K355" s="1192" t="s">
        <v>9054</v>
      </c>
      <c r="L355" s="1192">
        <v>4</v>
      </c>
      <c r="M355" s="1192" t="s">
        <v>32</v>
      </c>
      <c r="N355" s="1192" t="s">
        <v>33</v>
      </c>
      <c r="O355" s="1192" t="s">
        <v>57</v>
      </c>
      <c r="P355" s="1192" t="s">
        <v>48</v>
      </c>
      <c r="Q355" s="1192">
        <v>0</v>
      </c>
      <c r="R355" s="1192">
        <v>14</v>
      </c>
      <c r="S355" s="622" t="s">
        <v>10302</v>
      </c>
      <c r="T355" s="1196" t="s">
        <v>1702</v>
      </c>
      <c r="U355" s="1188" t="s">
        <v>49</v>
      </c>
      <c r="V355" s="1188" t="s">
        <v>956</v>
      </c>
      <c r="W355" s="1188" t="s">
        <v>60</v>
      </c>
      <c r="X355" s="1188" t="s">
        <v>37</v>
      </c>
      <c r="Y355" s="1188" t="s">
        <v>61</v>
      </c>
      <c r="Z355" s="1192" t="s">
        <v>10251</v>
      </c>
      <c r="AA355" s="1203" t="s">
        <v>42</v>
      </c>
      <c r="AB355" s="1188">
        <v>266</v>
      </c>
      <c r="AC355" s="1188" t="s">
        <v>40</v>
      </c>
      <c r="AD355" s="1188" t="s">
        <v>41</v>
      </c>
      <c r="AE355" s="1192" t="s">
        <v>10252</v>
      </c>
      <c r="AF355" s="1192" t="s">
        <v>51</v>
      </c>
      <c r="AG355" s="1192">
        <v>115</v>
      </c>
      <c r="AH355" s="1192">
        <v>594</v>
      </c>
      <c r="AI355" s="1192">
        <v>2120</v>
      </c>
      <c r="AJ355" s="1192" t="s">
        <v>1848</v>
      </c>
      <c r="AK355" s="1192" t="s">
        <v>112</v>
      </c>
      <c r="AL355" s="1192" t="s">
        <v>116</v>
      </c>
      <c r="AM355" s="1192" t="s">
        <v>10253</v>
      </c>
      <c r="AN355" s="1192" t="s">
        <v>99</v>
      </c>
      <c r="AO355" s="1192">
        <v>620</v>
      </c>
      <c r="AP355" s="1192">
        <v>90</v>
      </c>
      <c r="AQ355" s="1192" t="s">
        <v>57</v>
      </c>
      <c r="AR355" s="1192" t="s">
        <v>57</v>
      </c>
      <c r="AS355" s="1192" t="s">
        <v>57</v>
      </c>
      <c r="AT355" s="1192" t="s">
        <v>57</v>
      </c>
      <c r="AU355" s="1192" t="s">
        <v>3321</v>
      </c>
      <c r="AV355" s="1192" t="s">
        <v>621</v>
      </c>
      <c r="AW355" s="1192">
        <v>225</v>
      </c>
      <c r="AX355" s="1192">
        <v>30</v>
      </c>
      <c r="AY355" s="1192" t="s">
        <v>3322</v>
      </c>
      <c r="AZ355" s="1192" t="s">
        <v>621</v>
      </c>
      <c r="BA355" s="1192">
        <v>215</v>
      </c>
      <c r="BB355" s="1192">
        <v>30</v>
      </c>
      <c r="BC355" s="1193" t="s">
        <v>122</v>
      </c>
      <c r="BD355" s="1192" t="s">
        <v>123</v>
      </c>
      <c r="BE355" s="1192" t="s">
        <v>57</v>
      </c>
      <c r="BF355" s="1192" t="s">
        <v>57</v>
      </c>
      <c r="BG355" s="1192" t="s">
        <v>57</v>
      </c>
      <c r="BH355" s="1192" t="s">
        <v>57</v>
      </c>
      <c r="BI355" s="1192" t="s">
        <v>57</v>
      </c>
      <c r="BJ355" s="1192" t="s">
        <v>900</v>
      </c>
      <c r="BK355" s="1192" t="s">
        <v>57</v>
      </c>
      <c r="BL355" s="1192"/>
      <c r="BM355" s="1192"/>
      <c r="BN355" s="1192">
        <v>20</v>
      </c>
      <c r="BO355" s="1209" t="s">
        <v>10303</v>
      </c>
      <c r="BP355" s="1192" t="s">
        <v>187</v>
      </c>
      <c r="BQ355" s="1188" t="s">
        <v>3786</v>
      </c>
      <c r="BR355" s="1188" t="s">
        <v>95</v>
      </c>
      <c r="BS355" s="1188"/>
      <c r="BT355" s="1192" t="s">
        <v>10254</v>
      </c>
      <c r="BU355" s="1192" t="s">
        <v>101</v>
      </c>
      <c r="BV355" s="1192" t="s">
        <v>1830</v>
      </c>
      <c r="BW355" s="1192">
        <v>1622</v>
      </c>
      <c r="BX355" s="1193" t="s">
        <v>10309</v>
      </c>
      <c r="BY355" s="1188" t="s">
        <v>1136</v>
      </c>
      <c r="BZ355" s="1193" t="s">
        <v>83</v>
      </c>
      <c r="CA355" s="26" t="str">
        <f t="shared" si="52"/>
        <v>19&amp;2026041079</v>
      </c>
      <c r="CB355" s="29" t="str">
        <f t="shared" si="53"/>
        <v>20</v>
      </c>
      <c r="CC355" s="29" t="s">
        <v>11034</v>
      </c>
      <c r="CE355" s="24">
        <f>IFERROR(VLOOKUP(CA355,시험요청!EV:EZ,5,FALSE),"")</f>
        <v>0</v>
      </c>
    </row>
    <row r="356" spans="1:83" ht="30" customHeight="1">
      <c r="A356" s="372">
        <v>19</v>
      </c>
      <c r="B356" s="1187">
        <v>19</v>
      </c>
      <c r="C356" s="1187" t="s">
        <v>43</v>
      </c>
      <c r="D356" s="1187" t="s">
        <v>5688</v>
      </c>
      <c r="E356" s="1190" t="s">
        <v>1498</v>
      </c>
      <c r="F356" s="1187" t="s">
        <v>45</v>
      </c>
      <c r="G356" s="1187">
        <v>2026033563</v>
      </c>
      <c r="H356" s="1189" t="s">
        <v>629</v>
      </c>
      <c r="I356" s="1186">
        <v>1037384</v>
      </c>
      <c r="J356" s="1186" t="s">
        <v>10296</v>
      </c>
      <c r="K356" s="1186" t="s">
        <v>59</v>
      </c>
      <c r="L356" s="1186">
        <v>4</v>
      </c>
      <c r="M356" s="1186" t="s">
        <v>32</v>
      </c>
      <c r="N356" s="1186" t="s">
        <v>33</v>
      </c>
      <c r="O356" s="1186" t="s">
        <v>57</v>
      </c>
      <c r="P356" s="1186" t="s">
        <v>48</v>
      </c>
      <c r="Q356" s="1186">
        <v>4</v>
      </c>
      <c r="R356" s="1186">
        <v>12</v>
      </c>
      <c r="S356" s="621" t="s">
        <v>10302</v>
      </c>
      <c r="T356" s="1194" t="s">
        <v>934</v>
      </c>
      <c r="U356" s="1187" t="s">
        <v>49</v>
      </c>
      <c r="V356" s="1187" t="s">
        <v>2599</v>
      </c>
      <c r="W356" s="1187" t="s">
        <v>60</v>
      </c>
      <c r="X356" s="1187" t="s">
        <v>37</v>
      </c>
      <c r="Y356" s="1187" t="s">
        <v>1509</v>
      </c>
      <c r="Z356" s="1186" t="s">
        <v>9271</v>
      </c>
      <c r="AA356" s="1197" t="s">
        <v>42</v>
      </c>
      <c r="AB356" s="339">
        <v>306</v>
      </c>
      <c r="AC356" s="1187" t="s">
        <v>40</v>
      </c>
      <c r="AD356" s="1187" t="s">
        <v>41</v>
      </c>
      <c r="AE356" s="1186" t="s">
        <v>4063</v>
      </c>
      <c r="AF356" s="1186" t="s">
        <v>51</v>
      </c>
      <c r="AG356" s="1186">
        <v>105</v>
      </c>
      <c r="AH356" s="1186">
        <v>592</v>
      </c>
      <c r="AI356" s="1186">
        <v>2090</v>
      </c>
      <c r="AJ356" s="1186" t="s">
        <v>4065</v>
      </c>
      <c r="AK356" s="1186" t="s">
        <v>1122</v>
      </c>
      <c r="AL356" s="1186" t="s">
        <v>797</v>
      </c>
      <c r="AM356" s="1186" t="s">
        <v>4066</v>
      </c>
      <c r="AN356" s="1186" t="s">
        <v>99</v>
      </c>
      <c r="AO356" s="1186">
        <v>630</v>
      </c>
      <c r="AP356" s="1186">
        <v>90</v>
      </c>
      <c r="AQ356" s="1186" t="s">
        <v>57</v>
      </c>
      <c r="AR356" s="1186" t="s">
        <v>57</v>
      </c>
      <c r="AS356" s="1186" t="s">
        <v>57</v>
      </c>
      <c r="AT356" s="1186" t="s">
        <v>57</v>
      </c>
      <c r="AU356" s="1186" t="s">
        <v>4067</v>
      </c>
      <c r="AV356" s="1186" t="s">
        <v>86</v>
      </c>
      <c r="AW356" s="339">
        <v>275</v>
      </c>
      <c r="AX356" s="1186">
        <v>27</v>
      </c>
      <c r="AY356" s="1186" t="s">
        <v>4069</v>
      </c>
      <c r="AZ356" s="1186" t="s">
        <v>86</v>
      </c>
      <c r="BA356" s="1186">
        <v>265</v>
      </c>
      <c r="BB356" s="1186">
        <v>27</v>
      </c>
      <c r="BC356" s="1189" t="s">
        <v>122</v>
      </c>
      <c r="BD356" s="1186" t="s">
        <v>123</v>
      </c>
      <c r="BE356" s="1186" t="s">
        <v>57</v>
      </c>
      <c r="BF356" s="1186" t="s">
        <v>57</v>
      </c>
      <c r="BG356" s="1186" t="s">
        <v>57</v>
      </c>
      <c r="BH356" s="1186" t="s">
        <v>57</v>
      </c>
      <c r="BI356" s="1186" t="s">
        <v>57</v>
      </c>
      <c r="BJ356" s="1186" t="s">
        <v>900</v>
      </c>
      <c r="BK356" s="1186" t="s">
        <v>57</v>
      </c>
      <c r="BL356" s="1186"/>
      <c r="BM356" s="1186"/>
      <c r="BN356" s="1186">
        <v>21</v>
      </c>
      <c r="BO356" s="1186" t="s">
        <v>4083</v>
      </c>
      <c r="BP356" s="1186" t="s">
        <v>4071</v>
      </c>
      <c r="BQ356" s="1187" t="s">
        <v>4072</v>
      </c>
      <c r="BR356" s="1187" t="s">
        <v>1704</v>
      </c>
      <c r="BS356" s="1187"/>
      <c r="BT356" s="1186" t="s">
        <v>4070</v>
      </c>
      <c r="BU356" s="1186" t="s">
        <v>2469</v>
      </c>
      <c r="BV356" s="1186" t="s">
        <v>802</v>
      </c>
      <c r="BW356" s="1186">
        <v>1702</v>
      </c>
      <c r="BX356" s="1189" t="s">
        <v>2603</v>
      </c>
      <c r="BY356" s="1187" t="s">
        <v>107</v>
      </c>
      <c r="BZ356" s="1189" t="s">
        <v>98</v>
      </c>
      <c r="CA356" s="26" t="str">
        <f t="shared" si="52"/>
        <v>19&amp;2026033563</v>
      </c>
      <c r="CB356" s="29" t="str">
        <f t="shared" si="53"/>
        <v>21</v>
      </c>
      <c r="CC356" s="29" t="s">
        <v>11034</v>
      </c>
      <c r="CE356" s="24">
        <f>IFERROR(VLOOKUP(CA356,시험요청!EV:EZ,5,FALSE),"")</f>
        <v>0</v>
      </c>
    </row>
    <row r="357" spans="1:83" ht="30" customHeight="1">
      <c r="A357" s="372">
        <v>19</v>
      </c>
      <c r="B357" s="1187">
        <v>19</v>
      </c>
      <c r="C357" s="1187" t="s">
        <v>43</v>
      </c>
      <c r="D357" s="1187" t="s">
        <v>1498</v>
      </c>
      <c r="E357" s="1190" t="s">
        <v>1498</v>
      </c>
      <c r="F357" s="1187" t="s">
        <v>45</v>
      </c>
      <c r="G357" s="1187">
        <v>2026042849</v>
      </c>
      <c r="H357" s="1189" t="s">
        <v>680</v>
      </c>
      <c r="I357" s="1186">
        <v>1027946</v>
      </c>
      <c r="J357" s="1186" t="s">
        <v>3917</v>
      </c>
      <c r="K357" s="1186" t="s">
        <v>1474</v>
      </c>
      <c r="L357" s="1186">
        <v>4</v>
      </c>
      <c r="M357" s="1186" t="s">
        <v>32</v>
      </c>
      <c r="N357" s="1186" t="s">
        <v>33</v>
      </c>
      <c r="O357" s="1191" t="s">
        <v>1554</v>
      </c>
      <c r="P357" s="1186" t="s">
        <v>48</v>
      </c>
      <c r="Q357" s="1186">
        <v>9</v>
      </c>
      <c r="R357" s="1186">
        <v>10</v>
      </c>
      <c r="S357" s="1204" t="s">
        <v>10304</v>
      </c>
      <c r="T357" s="1194" t="s">
        <v>10305</v>
      </c>
      <c r="U357" s="1187" t="s">
        <v>35</v>
      </c>
      <c r="V357" s="1187" t="s">
        <v>956</v>
      </c>
      <c r="W357" s="1187" t="s">
        <v>60</v>
      </c>
      <c r="X357" s="1187" t="s">
        <v>37</v>
      </c>
      <c r="Y357" s="1187" t="s">
        <v>61</v>
      </c>
      <c r="Z357" s="1186" t="s">
        <v>10261</v>
      </c>
      <c r="AA357" s="1197" t="s">
        <v>42</v>
      </c>
      <c r="AB357" s="1187">
        <v>222</v>
      </c>
      <c r="AC357" s="1187" t="s">
        <v>40</v>
      </c>
      <c r="AD357" s="1187" t="s">
        <v>41</v>
      </c>
      <c r="AE357" s="1186" t="s">
        <v>3922</v>
      </c>
      <c r="AF357" s="1186" t="s">
        <v>51</v>
      </c>
      <c r="AG357" s="1186">
        <v>140</v>
      </c>
      <c r="AH357" s="1186">
        <v>628</v>
      </c>
      <c r="AI357" s="1186">
        <v>1840</v>
      </c>
      <c r="AJ357" s="1186" t="s">
        <v>5175</v>
      </c>
      <c r="AK357" s="1186" t="s">
        <v>111</v>
      </c>
      <c r="AL357" s="1186" t="s">
        <v>2505</v>
      </c>
      <c r="AM357" s="1186" t="s">
        <v>2571</v>
      </c>
      <c r="AN357" s="1186" t="s">
        <v>99</v>
      </c>
      <c r="AO357" s="1186">
        <v>510</v>
      </c>
      <c r="AP357" s="1186">
        <v>90</v>
      </c>
      <c r="AQ357" s="1186" t="s">
        <v>57</v>
      </c>
      <c r="AR357" s="1186" t="s">
        <v>57</v>
      </c>
      <c r="AS357" s="1186" t="s">
        <v>57</v>
      </c>
      <c r="AT357" s="1186" t="s">
        <v>57</v>
      </c>
      <c r="AU357" s="1186" t="s">
        <v>3923</v>
      </c>
      <c r="AV357" s="1186" t="s">
        <v>621</v>
      </c>
      <c r="AW357" s="1186">
        <v>185</v>
      </c>
      <c r="AX357" s="1186">
        <v>24</v>
      </c>
      <c r="AY357" s="1186" t="s">
        <v>3924</v>
      </c>
      <c r="AZ357" s="1186" t="s">
        <v>621</v>
      </c>
      <c r="BA357" s="1186">
        <v>175</v>
      </c>
      <c r="BB357" s="1186">
        <v>24</v>
      </c>
      <c r="BC357" s="1186" t="s">
        <v>682</v>
      </c>
      <c r="BD357" s="1186" t="s">
        <v>57</v>
      </c>
      <c r="BE357" s="1186" t="s">
        <v>57</v>
      </c>
      <c r="BF357" s="1186" t="s">
        <v>57</v>
      </c>
      <c r="BG357" s="1186" t="s">
        <v>57</v>
      </c>
      <c r="BH357" s="1186" t="s">
        <v>57</v>
      </c>
      <c r="BI357" s="1186" t="s">
        <v>57</v>
      </c>
      <c r="BJ357" s="1186" t="s">
        <v>164</v>
      </c>
      <c r="BK357" s="1186" t="s">
        <v>57</v>
      </c>
      <c r="BL357" s="1186"/>
      <c r="BM357" s="1186"/>
      <c r="BN357" s="1186">
        <v>16</v>
      </c>
      <c r="BO357" s="1186" t="s">
        <v>7773</v>
      </c>
      <c r="BP357" s="1186" t="s">
        <v>4356</v>
      </c>
      <c r="BQ357" s="1187" t="s">
        <v>7703</v>
      </c>
      <c r="BR357" s="1187" t="s">
        <v>81</v>
      </c>
      <c r="BS357" s="1187"/>
      <c r="BT357" s="1186" t="s">
        <v>3925</v>
      </c>
      <c r="BU357" s="1186" t="s">
        <v>3926</v>
      </c>
      <c r="BV357" s="1186" t="s">
        <v>3927</v>
      </c>
      <c r="BW357" s="1186">
        <v>1285</v>
      </c>
      <c r="BX357" s="1187"/>
      <c r="BY357" s="1187" t="s">
        <v>107</v>
      </c>
      <c r="BZ357" s="1189" t="s">
        <v>168</v>
      </c>
      <c r="CA357" s="26" t="str">
        <f t="shared" si="52"/>
        <v>19&amp;2026042849</v>
      </c>
      <c r="CB357" s="29" t="str">
        <f t="shared" si="53"/>
        <v>16</v>
      </c>
      <c r="CC357" s="29" t="s">
        <v>11034</v>
      </c>
      <c r="CE357" s="24">
        <f>IFERROR(VLOOKUP(CA357,시험요청!EV:EZ,5,FALSE),"")</f>
        <v>0</v>
      </c>
    </row>
    <row r="358" spans="1:83" ht="30" customHeight="1">
      <c r="A358" s="372">
        <v>19</v>
      </c>
      <c r="B358" s="1187">
        <v>19</v>
      </c>
      <c r="C358" s="1187" t="s">
        <v>3594</v>
      </c>
      <c r="D358" s="1187" t="s">
        <v>3595</v>
      </c>
      <c r="E358" s="1190" t="s">
        <v>52</v>
      </c>
      <c r="F358" s="1187" t="s">
        <v>45</v>
      </c>
      <c r="G358" s="1187">
        <v>2026041132</v>
      </c>
      <c r="H358" s="1189" t="s">
        <v>1506</v>
      </c>
      <c r="I358" s="1186">
        <v>1035098</v>
      </c>
      <c r="J358" s="1186" t="s">
        <v>2743</v>
      </c>
      <c r="K358" s="1186" t="s">
        <v>2435</v>
      </c>
      <c r="L358" s="1186">
        <v>4</v>
      </c>
      <c r="M358" s="1186" t="s">
        <v>32</v>
      </c>
      <c r="N358" s="1186" t="s">
        <v>33</v>
      </c>
      <c r="O358" s="1186" t="s">
        <v>57</v>
      </c>
      <c r="P358" s="1186" t="s">
        <v>48</v>
      </c>
      <c r="Q358" s="1186">
        <v>11</v>
      </c>
      <c r="R358" s="1186">
        <v>98</v>
      </c>
      <c r="S358" s="504" t="s">
        <v>10304</v>
      </c>
      <c r="T358" s="1194" t="s">
        <v>3569</v>
      </c>
      <c r="U358" s="1187" t="s">
        <v>3358</v>
      </c>
      <c r="V358" s="1200" t="s">
        <v>3564</v>
      </c>
      <c r="W358" s="1200" t="s">
        <v>60</v>
      </c>
      <c r="X358" s="1200" t="s">
        <v>37</v>
      </c>
      <c r="Y358" s="1200" t="s">
        <v>61</v>
      </c>
      <c r="Z358" s="1201" t="s">
        <v>2747</v>
      </c>
      <c r="AA358" s="1206" t="s">
        <v>39</v>
      </c>
      <c r="AB358" s="1187">
        <v>242</v>
      </c>
      <c r="AC358" s="1200" t="s">
        <v>40</v>
      </c>
      <c r="AD358" s="1200" t="s">
        <v>41</v>
      </c>
      <c r="AE358" s="1201" t="s">
        <v>9932</v>
      </c>
      <c r="AF358" s="1199" t="s">
        <v>10324</v>
      </c>
      <c r="AG358" s="1186">
        <v>150</v>
      </c>
      <c r="AH358" s="1186">
        <v>702</v>
      </c>
      <c r="AI358" s="1186">
        <v>2150</v>
      </c>
      <c r="AJ358" s="1186" t="s">
        <v>758</v>
      </c>
      <c r="AK358" s="1186" t="s">
        <v>167</v>
      </c>
      <c r="AL358" s="1186" t="s">
        <v>166</v>
      </c>
      <c r="AM358" s="1186" t="s">
        <v>9933</v>
      </c>
      <c r="AN358" s="1189" t="s">
        <v>843</v>
      </c>
      <c r="AO358" s="1186">
        <v>500</v>
      </c>
      <c r="AP358" s="1186">
        <v>90</v>
      </c>
      <c r="AQ358" s="1186" t="s">
        <v>57</v>
      </c>
      <c r="AR358" s="1186" t="s">
        <v>57</v>
      </c>
      <c r="AS358" s="1186" t="s">
        <v>57</v>
      </c>
      <c r="AT358" s="1186" t="s">
        <v>57</v>
      </c>
      <c r="AU358" s="1186" t="s">
        <v>9934</v>
      </c>
      <c r="AV358" s="1186" t="s">
        <v>1153</v>
      </c>
      <c r="AW358" s="1186">
        <v>215</v>
      </c>
      <c r="AX358" s="1186">
        <v>27</v>
      </c>
      <c r="AY358" s="1186" t="s">
        <v>5524</v>
      </c>
      <c r="AZ358" s="1186" t="s">
        <v>1153</v>
      </c>
      <c r="BA358" s="1186">
        <v>205</v>
      </c>
      <c r="BB358" s="1186">
        <v>27</v>
      </c>
      <c r="BC358" s="1186" t="s">
        <v>88</v>
      </c>
      <c r="BD358" s="1186" t="s">
        <v>57</v>
      </c>
      <c r="BE358" s="1186" t="s">
        <v>57</v>
      </c>
      <c r="BF358" s="1186" t="s">
        <v>57</v>
      </c>
      <c r="BG358" s="1186" t="s">
        <v>57</v>
      </c>
      <c r="BH358" s="1186" t="s">
        <v>57</v>
      </c>
      <c r="BI358" s="1186" t="s">
        <v>57</v>
      </c>
      <c r="BJ358" s="1186" t="s">
        <v>603</v>
      </c>
      <c r="BK358" s="1186" t="s">
        <v>57</v>
      </c>
      <c r="BL358" s="1186" t="s">
        <v>969</v>
      </c>
      <c r="BM358" s="1186"/>
      <c r="BN358" s="1186">
        <v>19</v>
      </c>
      <c r="BO358" s="1205" t="s">
        <v>10306</v>
      </c>
      <c r="BP358" s="1186" t="s">
        <v>187</v>
      </c>
      <c r="BQ358" s="1187" t="s">
        <v>2602</v>
      </c>
      <c r="BR358" s="1187" t="s">
        <v>95</v>
      </c>
      <c r="BS358" s="1187"/>
      <c r="BT358" s="1186" t="s">
        <v>9935</v>
      </c>
      <c r="BU358" s="1186" t="s">
        <v>3324</v>
      </c>
      <c r="BV358" s="1186" t="s">
        <v>1575</v>
      </c>
      <c r="BW358" s="1186">
        <v>1542</v>
      </c>
      <c r="BX358" s="1189" t="s">
        <v>10307</v>
      </c>
      <c r="BY358" s="1187" t="s">
        <v>107</v>
      </c>
      <c r="BZ358" s="1189" t="s">
        <v>950</v>
      </c>
      <c r="CA358" s="26" t="str">
        <f t="shared" si="52"/>
        <v>19&amp;2026041132</v>
      </c>
      <c r="CB358" s="29" t="str">
        <f t="shared" si="53"/>
        <v>19</v>
      </c>
      <c r="CC358" s="29" t="s">
        <v>11034</v>
      </c>
      <c r="CE358" s="24">
        <f>IFERROR(VLOOKUP(CA358,시험요청!EV:EZ,5,FALSE),"")</f>
        <v>0</v>
      </c>
    </row>
    <row r="359" spans="1:83" ht="30" customHeight="1">
      <c r="A359" s="372">
        <v>19</v>
      </c>
      <c r="B359" s="1188">
        <v>19</v>
      </c>
      <c r="C359" s="1188" t="s">
        <v>43</v>
      </c>
      <c r="D359" s="1188" t="s">
        <v>2011</v>
      </c>
      <c r="E359" s="1188" t="s">
        <v>30</v>
      </c>
      <c r="F359" s="1195" t="s">
        <v>1501</v>
      </c>
      <c r="G359" s="1188">
        <v>2026041985</v>
      </c>
      <c r="H359" s="1193" t="s">
        <v>629</v>
      </c>
      <c r="I359" s="1192">
        <v>1039050</v>
      </c>
      <c r="J359" s="1192" t="s">
        <v>10322</v>
      </c>
      <c r="K359" s="1192" t="s">
        <v>9054</v>
      </c>
      <c r="L359" s="1192">
        <v>4</v>
      </c>
      <c r="M359" s="1192" t="s">
        <v>32</v>
      </c>
      <c r="N359" s="1192" t="s">
        <v>33</v>
      </c>
      <c r="O359" s="1192" t="s">
        <v>57</v>
      </c>
      <c r="P359" s="1192" t="s">
        <v>48</v>
      </c>
      <c r="Q359" s="1192">
        <v>0</v>
      </c>
      <c r="R359" s="1192">
        <v>12</v>
      </c>
      <c r="S359" s="1207" t="s">
        <v>10304</v>
      </c>
      <c r="T359" s="1196" t="s">
        <v>1702</v>
      </c>
      <c r="U359" s="1188" t="s">
        <v>49</v>
      </c>
      <c r="V359" s="1188" t="s">
        <v>956</v>
      </c>
      <c r="W359" s="1188" t="s">
        <v>60</v>
      </c>
      <c r="X359" s="1188" t="s">
        <v>37</v>
      </c>
      <c r="Y359" s="1188" t="s">
        <v>61</v>
      </c>
      <c r="Z359" s="1192" t="s">
        <v>10013</v>
      </c>
      <c r="AA359" s="1192" t="s">
        <v>752</v>
      </c>
      <c r="AB359" s="1188">
        <v>250</v>
      </c>
      <c r="AC359" s="1188" t="s">
        <v>40</v>
      </c>
      <c r="AD359" s="1188" t="s">
        <v>41</v>
      </c>
      <c r="AE359" s="1192" t="s">
        <v>10321</v>
      </c>
      <c r="AF359" s="1192" t="s">
        <v>51</v>
      </c>
      <c r="AG359" s="1192">
        <v>145</v>
      </c>
      <c r="AH359" s="1192">
        <v>680</v>
      </c>
      <c r="AI359" s="1192">
        <v>2165</v>
      </c>
      <c r="AJ359" s="1192" t="s">
        <v>1121</v>
      </c>
      <c r="AK359" s="1192" t="s">
        <v>797</v>
      </c>
      <c r="AL359" s="1192" t="s">
        <v>1122</v>
      </c>
      <c r="AM359" s="1192" t="s">
        <v>10042</v>
      </c>
      <c r="AN359" s="1192" t="s">
        <v>99</v>
      </c>
      <c r="AO359" s="1192">
        <v>700</v>
      </c>
      <c r="AP359" s="1192">
        <v>90</v>
      </c>
      <c r="AQ359" s="1192" t="s">
        <v>57</v>
      </c>
      <c r="AR359" s="1192" t="s">
        <v>57</v>
      </c>
      <c r="AS359" s="1192" t="s">
        <v>57</v>
      </c>
      <c r="AT359" s="1192" t="s">
        <v>57</v>
      </c>
      <c r="AU359" s="1192" t="s">
        <v>7693</v>
      </c>
      <c r="AV359" s="1192" t="s">
        <v>621</v>
      </c>
      <c r="AW359" s="1192">
        <v>210</v>
      </c>
      <c r="AX359" s="1192">
        <v>30</v>
      </c>
      <c r="AY359" s="1192" t="s">
        <v>5457</v>
      </c>
      <c r="AZ359" s="1192" t="s">
        <v>621</v>
      </c>
      <c r="BA359" s="1192">
        <v>200</v>
      </c>
      <c r="BB359" s="1192">
        <v>30</v>
      </c>
      <c r="BC359" s="1193" t="s">
        <v>122</v>
      </c>
      <c r="BD359" s="1192" t="s">
        <v>57</v>
      </c>
      <c r="BE359" s="1192" t="s">
        <v>57</v>
      </c>
      <c r="BF359" s="1192" t="s">
        <v>57</v>
      </c>
      <c r="BG359" s="1192" t="s">
        <v>57</v>
      </c>
      <c r="BH359" s="1192" t="s">
        <v>57</v>
      </c>
      <c r="BI359" s="1192" t="s">
        <v>57</v>
      </c>
      <c r="BJ359" s="1192" t="s">
        <v>900</v>
      </c>
      <c r="BK359" s="1192" t="s">
        <v>57</v>
      </c>
      <c r="BL359" s="1192"/>
      <c r="BM359" s="1192"/>
      <c r="BN359" s="1192">
        <v>20</v>
      </c>
      <c r="BO359" s="1203" t="s">
        <v>10308</v>
      </c>
      <c r="BP359" s="1192" t="s">
        <v>187</v>
      </c>
      <c r="BQ359" s="1188" t="s">
        <v>2398</v>
      </c>
      <c r="BR359" s="1188" t="s">
        <v>95</v>
      </c>
      <c r="BS359" s="1188"/>
      <c r="BT359" s="1192" t="s">
        <v>10221</v>
      </c>
      <c r="BU359" s="1192" t="s">
        <v>2444</v>
      </c>
      <c r="BV359" s="1192" t="s">
        <v>1830</v>
      </c>
      <c r="BW359" s="1192">
        <v>1622</v>
      </c>
      <c r="BX359" s="1193" t="s">
        <v>2603</v>
      </c>
      <c r="BY359" s="1188" t="s">
        <v>1136</v>
      </c>
      <c r="BZ359" s="1193" t="s">
        <v>98</v>
      </c>
      <c r="CA359" s="26" t="str">
        <f t="shared" si="52"/>
        <v>19&amp;2026041985</v>
      </c>
      <c r="CB359" s="29" t="str">
        <f t="shared" si="53"/>
        <v>20</v>
      </c>
      <c r="CC359" s="29" t="s">
        <v>11034</v>
      </c>
      <c r="CE359" s="24" t="str">
        <f>IFERROR(VLOOKUP(CA359,시험요청!EV:EZ,5,FALSE),"")</f>
        <v>OKEY</v>
      </c>
    </row>
    <row r="360" spans="1:83" ht="30" customHeight="1">
      <c r="A360" s="29">
        <v>20</v>
      </c>
      <c r="B360" s="1221">
        <v>20</v>
      </c>
      <c r="C360" s="1242" t="s">
        <v>3594</v>
      </c>
      <c r="D360" s="1242" t="s">
        <v>3595</v>
      </c>
      <c r="E360" s="1247" t="s">
        <v>1498</v>
      </c>
      <c r="F360" s="1242" t="s">
        <v>45</v>
      </c>
      <c r="G360" s="1242">
        <v>2026041135</v>
      </c>
      <c r="H360" s="1241" t="s">
        <v>680</v>
      </c>
      <c r="I360" s="1243">
        <v>1035098</v>
      </c>
      <c r="J360" s="1243" t="s">
        <v>2743</v>
      </c>
      <c r="K360" s="1243" t="s">
        <v>2435</v>
      </c>
      <c r="L360" s="1243">
        <v>4</v>
      </c>
      <c r="M360" s="1243" t="s">
        <v>32</v>
      </c>
      <c r="N360" s="1243" t="s">
        <v>33</v>
      </c>
      <c r="O360" s="1243" t="s">
        <v>57</v>
      </c>
      <c r="P360" s="1243" t="s">
        <v>48</v>
      </c>
      <c r="Q360" s="1243">
        <v>12</v>
      </c>
      <c r="R360" s="1243">
        <v>98</v>
      </c>
      <c r="S360" s="1255" t="s">
        <v>10652</v>
      </c>
      <c r="T360" s="1250" t="s">
        <v>1490</v>
      </c>
      <c r="U360" s="1242" t="s">
        <v>3358</v>
      </c>
      <c r="V360" s="1242" t="s">
        <v>3564</v>
      </c>
      <c r="W360" s="1242" t="s">
        <v>60</v>
      </c>
      <c r="X360" s="1242" t="s">
        <v>37</v>
      </c>
      <c r="Y360" s="1242" t="s">
        <v>61</v>
      </c>
      <c r="Z360" s="1249" t="s">
        <v>2747</v>
      </c>
      <c r="AA360" s="1243" t="s">
        <v>39</v>
      </c>
      <c r="AB360" s="1242">
        <v>242</v>
      </c>
      <c r="AC360" s="1242" t="s">
        <v>40</v>
      </c>
      <c r="AD360" s="1242" t="s">
        <v>41</v>
      </c>
      <c r="AE360" s="1243" t="s">
        <v>5521</v>
      </c>
      <c r="AF360" s="1243" t="s">
        <v>51</v>
      </c>
      <c r="AG360" s="1243">
        <v>150</v>
      </c>
      <c r="AH360" s="1243">
        <v>698</v>
      </c>
      <c r="AI360" s="1243">
        <v>2150</v>
      </c>
      <c r="AJ360" s="1243" t="s">
        <v>758</v>
      </c>
      <c r="AK360" s="1243">
        <v>450</v>
      </c>
      <c r="AL360" s="1243">
        <v>415</v>
      </c>
      <c r="AM360" s="1243" t="s">
        <v>1673</v>
      </c>
      <c r="AN360" s="1243" t="s">
        <v>92</v>
      </c>
      <c r="AO360" s="1243">
        <v>580</v>
      </c>
      <c r="AP360" s="1243">
        <v>90</v>
      </c>
      <c r="AQ360" s="1243" t="s">
        <v>9175</v>
      </c>
      <c r="AR360" s="1243" t="s">
        <v>92</v>
      </c>
      <c r="AS360" s="1243" t="s">
        <v>186</v>
      </c>
      <c r="AT360" s="1243" t="s">
        <v>105</v>
      </c>
      <c r="AU360" s="1243" t="s">
        <v>5523</v>
      </c>
      <c r="AV360" s="1243" t="s">
        <v>1153</v>
      </c>
      <c r="AW360" s="1243">
        <v>215</v>
      </c>
      <c r="AX360" s="1243">
        <v>27</v>
      </c>
      <c r="AY360" s="1243" t="s">
        <v>5524</v>
      </c>
      <c r="AZ360" s="1243" t="s">
        <v>1153</v>
      </c>
      <c r="BA360" s="1243">
        <v>205</v>
      </c>
      <c r="BB360" s="1243">
        <v>27</v>
      </c>
      <c r="BC360" s="1243" t="s">
        <v>88</v>
      </c>
      <c r="BD360" s="1243" t="s">
        <v>57</v>
      </c>
      <c r="BE360" s="1243" t="s">
        <v>57</v>
      </c>
      <c r="BF360" s="1243" t="s">
        <v>57</v>
      </c>
      <c r="BG360" s="1243" t="s">
        <v>57</v>
      </c>
      <c r="BH360" s="1243" t="s">
        <v>57</v>
      </c>
      <c r="BI360" s="1243" t="s">
        <v>57</v>
      </c>
      <c r="BJ360" s="1243" t="s">
        <v>603</v>
      </c>
      <c r="BK360" s="1243" t="s">
        <v>57</v>
      </c>
      <c r="BL360" s="1243"/>
      <c r="BM360" s="1243"/>
      <c r="BN360" s="1243">
        <v>19</v>
      </c>
      <c r="BO360" s="1234" t="s">
        <v>10306</v>
      </c>
      <c r="BP360" s="1243" t="s">
        <v>187</v>
      </c>
      <c r="BQ360" s="1242" t="s">
        <v>2398</v>
      </c>
      <c r="BR360" s="1242" t="s">
        <v>95</v>
      </c>
      <c r="BS360" s="1242"/>
      <c r="BT360" s="1243" t="s">
        <v>2802</v>
      </c>
      <c r="BU360" s="1243" t="s">
        <v>2539</v>
      </c>
      <c r="BV360" s="1243" t="s">
        <v>847</v>
      </c>
      <c r="BW360" s="1243">
        <v>1546</v>
      </c>
      <c r="BX360" s="1242"/>
      <c r="BY360" s="1242" t="s">
        <v>107</v>
      </c>
      <c r="BZ360" s="1241" t="s">
        <v>950</v>
      </c>
      <c r="CA360" s="26" t="str">
        <f t="shared" ref="CA360:CA379" si="54">A360&amp;"&amp;"&amp;G360</f>
        <v>20&amp;2026041135</v>
      </c>
      <c r="CB360" s="29" t="str">
        <f t="shared" ref="CB360:CB379" si="55">IFERROR(MID(J360,FIND("R",J360)+1,2),"")</f>
        <v>19</v>
      </c>
      <c r="CC360" s="29" t="s">
        <v>11034</v>
      </c>
      <c r="CE360" s="24">
        <f>IFERROR(VLOOKUP(CA360,시험요청!EV:EZ,5,FALSE),"")</f>
        <v>0</v>
      </c>
    </row>
    <row r="361" spans="1:83" ht="30" customHeight="1">
      <c r="A361" s="29">
        <v>20</v>
      </c>
      <c r="B361" s="1549">
        <v>20</v>
      </c>
      <c r="C361" s="1549" t="s">
        <v>5707</v>
      </c>
      <c r="D361" s="1549" t="s">
        <v>7767</v>
      </c>
      <c r="E361" s="1549" t="s">
        <v>30</v>
      </c>
      <c r="F361" s="1551" t="s">
        <v>1501</v>
      </c>
      <c r="G361" s="1549">
        <v>2026041551</v>
      </c>
      <c r="H361" s="1557" t="s">
        <v>767</v>
      </c>
      <c r="I361" s="1553">
        <v>2021636</v>
      </c>
      <c r="J361" s="1682" t="s">
        <v>1200</v>
      </c>
      <c r="K361" s="1553" t="s">
        <v>4760</v>
      </c>
      <c r="L361" s="1553">
        <v>8</v>
      </c>
      <c r="M361" s="1553" t="s">
        <v>32</v>
      </c>
      <c r="N361" s="1553" t="s">
        <v>33</v>
      </c>
      <c r="O361" s="1553" t="s">
        <v>57</v>
      </c>
      <c r="P361" s="1553" t="s">
        <v>48</v>
      </c>
      <c r="Q361" s="1236">
        <v>11</v>
      </c>
      <c r="R361" s="1236">
        <v>10</v>
      </c>
      <c r="S361" s="1707" t="s">
        <v>10652</v>
      </c>
      <c r="T361" s="1552" t="s">
        <v>1502</v>
      </c>
      <c r="U361" s="1549" t="s">
        <v>3358</v>
      </c>
      <c r="V361" s="1235" t="s">
        <v>75</v>
      </c>
      <c r="W361" s="1235" t="s">
        <v>1503</v>
      </c>
      <c r="X361" s="1235" t="s">
        <v>6246</v>
      </c>
      <c r="Y361" s="1235" t="s">
        <v>63</v>
      </c>
      <c r="Z361" s="1236" t="s">
        <v>10681</v>
      </c>
      <c r="AA361" s="1256" t="s">
        <v>42</v>
      </c>
      <c r="AB361" s="1235">
        <v>292</v>
      </c>
      <c r="AC361" s="1549" t="s">
        <v>40</v>
      </c>
      <c r="AD361" s="1549" t="s">
        <v>41</v>
      </c>
      <c r="AE361" s="1553" t="s">
        <v>10682</v>
      </c>
      <c r="AF361" s="1553" t="s">
        <v>1061</v>
      </c>
      <c r="AG361" s="1236">
        <v>185</v>
      </c>
      <c r="AH361" s="1236">
        <v>850</v>
      </c>
      <c r="AI361" s="1236">
        <v>2325</v>
      </c>
      <c r="AJ361" s="1236" t="s">
        <v>1208</v>
      </c>
      <c r="AK361" s="1236">
        <v>540</v>
      </c>
      <c r="AL361" s="1236">
        <v>505</v>
      </c>
      <c r="AM361" s="1236" t="s">
        <v>1211</v>
      </c>
      <c r="AN361" s="1236" t="s">
        <v>1212</v>
      </c>
      <c r="AO361" s="1236">
        <v>710</v>
      </c>
      <c r="AP361" s="1236">
        <v>90</v>
      </c>
      <c r="AQ361" s="1236" t="s">
        <v>1214</v>
      </c>
      <c r="AR361" s="1236" t="s">
        <v>1212</v>
      </c>
      <c r="AS361" s="1236" t="s">
        <v>191</v>
      </c>
      <c r="AT361" s="1236" t="s">
        <v>105</v>
      </c>
      <c r="AU361" s="1236" t="s">
        <v>1217</v>
      </c>
      <c r="AV361" s="1236" t="s">
        <v>1218</v>
      </c>
      <c r="AW361" s="1236">
        <v>240</v>
      </c>
      <c r="AX361" s="1236">
        <v>24</v>
      </c>
      <c r="AY361" s="1236" t="s">
        <v>1221</v>
      </c>
      <c r="AZ361" s="1236" t="s">
        <v>1218</v>
      </c>
      <c r="BA361" s="1236">
        <v>225</v>
      </c>
      <c r="BB361" s="1236">
        <v>24</v>
      </c>
      <c r="BC361" s="1236" t="s">
        <v>88</v>
      </c>
      <c r="BD361" s="1236" t="s">
        <v>57</v>
      </c>
      <c r="BE361" s="1236" t="s">
        <v>57</v>
      </c>
      <c r="BF361" s="1236" t="s">
        <v>57</v>
      </c>
      <c r="BG361" s="1236" t="s">
        <v>57</v>
      </c>
      <c r="BH361" s="1236" t="s">
        <v>1215</v>
      </c>
      <c r="BI361" s="1236" t="s">
        <v>1216</v>
      </c>
      <c r="BJ361" s="1236" t="s">
        <v>164</v>
      </c>
      <c r="BK361" s="1236" t="s">
        <v>331</v>
      </c>
      <c r="BL361" s="1236"/>
      <c r="BM361" s="1236"/>
      <c r="BN361" s="1236">
        <v>20</v>
      </c>
      <c r="BO361" s="1553" t="s">
        <v>10683</v>
      </c>
      <c r="BP361" s="1553" t="s">
        <v>1226</v>
      </c>
      <c r="BQ361" s="1235" t="s">
        <v>1227</v>
      </c>
      <c r="BR361" s="1549" t="s">
        <v>1704</v>
      </c>
      <c r="BS361" s="1549"/>
      <c r="BT361" s="1553" t="s">
        <v>1222</v>
      </c>
      <c r="BU361" s="1553" t="s">
        <v>1223</v>
      </c>
      <c r="BV361" s="1553" t="s">
        <v>1224</v>
      </c>
      <c r="BW361" s="1553">
        <v>1634</v>
      </c>
      <c r="BX361" s="1557" t="s">
        <v>10684</v>
      </c>
      <c r="BY361" s="1235" t="s">
        <v>5544</v>
      </c>
      <c r="BZ361" s="1557" t="s">
        <v>3649</v>
      </c>
      <c r="CA361" s="26" t="str">
        <f>A361&amp;"&amp;"&amp;G361</f>
        <v>20&amp;2026041551</v>
      </c>
      <c r="CB361" s="29" t="str">
        <f>IFERROR(MID(J361,FIND("R",J361)+1,2),"")</f>
        <v>20</v>
      </c>
      <c r="CC361" s="29" t="s">
        <v>11034</v>
      </c>
      <c r="CE361" s="24">
        <f>IFERROR(VLOOKUP(CA361,시험요청!EV:EZ,5,FALSE),"")</f>
        <v>0</v>
      </c>
    </row>
    <row r="362" spans="1:83" ht="30" customHeight="1">
      <c r="A362" s="29">
        <v>20</v>
      </c>
      <c r="B362" s="1472"/>
      <c r="C362" s="1472"/>
      <c r="D362" s="1472"/>
      <c r="E362" s="1472"/>
      <c r="F362" s="1472"/>
      <c r="G362" s="1472"/>
      <c r="H362" s="1472"/>
      <c r="I362" s="1472"/>
      <c r="J362" s="1683"/>
      <c r="K362" s="1472"/>
      <c r="L362" s="1472"/>
      <c r="M362" s="1472"/>
      <c r="N362" s="1472"/>
      <c r="O362" s="1472"/>
      <c r="P362" s="1472"/>
      <c r="Q362" s="1236">
        <v>12</v>
      </c>
      <c r="R362" s="1236">
        <v>10</v>
      </c>
      <c r="S362" s="1708"/>
      <c r="T362" s="1472"/>
      <c r="U362" s="1472"/>
      <c r="V362" s="1235" t="s">
        <v>10720</v>
      </c>
      <c r="W362" s="1235" t="s">
        <v>10721</v>
      </c>
      <c r="X362" s="1235" t="s">
        <v>5728</v>
      </c>
      <c r="Y362" s="1235" t="s">
        <v>63</v>
      </c>
      <c r="Z362" s="1236" t="s">
        <v>10722</v>
      </c>
      <c r="AA362" s="1256" t="s">
        <v>42</v>
      </c>
      <c r="AB362" s="1235">
        <v>292</v>
      </c>
      <c r="AC362" s="1477"/>
      <c r="AD362" s="1477"/>
      <c r="AE362" s="1479"/>
      <c r="AF362" s="1477"/>
      <c r="AG362" s="1236">
        <v>185</v>
      </c>
      <c r="AH362" s="1236">
        <v>850</v>
      </c>
      <c r="AI362" s="1236">
        <v>2325</v>
      </c>
      <c r="AJ362" s="1236" t="s">
        <v>1208</v>
      </c>
      <c r="AK362" s="1236">
        <v>540</v>
      </c>
      <c r="AL362" s="1236">
        <v>505</v>
      </c>
      <c r="AM362" s="1236" t="s">
        <v>1211</v>
      </c>
      <c r="AN362" s="1236" t="s">
        <v>1212</v>
      </c>
      <c r="AO362" s="1236">
        <v>710</v>
      </c>
      <c r="AP362" s="1236">
        <v>90</v>
      </c>
      <c r="AQ362" s="1236" t="s">
        <v>1214</v>
      </c>
      <c r="AR362" s="1236" t="s">
        <v>1212</v>
      </c>
      <c r="AS362" s="1236" t="s">
        <v>191</v>
      </c>
      <c r="AT362" s="1236" t="s">
        <v>105</v>
      </c>
      <c r="AU362" s="1236" t="s">
        <v>1217</v>
      </c>
      <c r="AV362" s="1236" t="s">
        <v>1218</v>
      </c>
      <c r="AW362" s="1236">
        <v>240</v>
      </c>
      <c r="AX362" s="1236">
        <v>24</v>
      </c>
      <c r="AY362" s="1236" t="s">
        <v>1221</v>
      </c>
      <c r="AZ362" s="1236" t="s">
        <v>1218</v>
      </c>
      <c r="BA362" s="1236">
        <v>225</v>
      </c>
      <c r="BB362" s="1236">
        <v>24</v>
      </c>
      <c r="BC362" s="1236" t="s">
        <v>88</v>
      </c>
      <c r="BD362" s="1236" t="s">
        <v>57</v>
      </c>
      <c r="BE362" s="1236" t="s">
        <v>57</v>
      </c>
      <c r="BF362" s="1236" t="s">
        <v>57</v>
      </c>
      <c r="BG362" s="1236" t="s">
        <v>57</v>
      </c>
      <c r="BH362" s="1236" t="s">
        <v>1215</v>
      </c>
      <c r="BI362" s="1236" t="s">
        <v>1216</v>
      </c>
      <c r="BJ362" s="1236" t="s">
        <v>164</v>
      </c>
      <c r="BK362" s="1236" t="s">
        <v>331</v>
      </c>
      <c r="BL362" s="1236"/>
      <c r="BM362" s="1236"/>
      <c r="BN362" s="1236">
        <v>20</v>
      </c>
      <c r="BO362" s="1472"/>
      <c r="BP362" s="1472"/>
      <c r="BQ362" s="339" t="s">
        <v>10685</v>
      </c>
      <c r="BR362" s="1472"/>
      <c r="BS362" s="1472"/>
      <c r="BT362" s="1472"/>
      <c r="BU362" s="1472"/>
      <c r="BV362" s="1472"/>
      <c r="BW362" s="1472"/>
      <c r="BX362" s="1472"/>
      <c r="BY362" s="1235" t="s">
        <v>5544</v>
      </c>
      <c r="BZ362" s="1472"/>
      <c r="CA362" s="26" t="str">
        <f>A362&amp;"&amp;"&amp;G362</f>
        <v>20&amp;</v>
      </c>
      <c r="CB362" s="29" t="str">
        <f>IFERROR(MID(J362,FIND("R",J362)+1,2),"")</f>
        <v/>
      </c>
      <c r="CC362" s="29" t="s">
        <v>10711</v>
      </c>
      <c r="CE362" s="24" t="str">
        <f>IFERROR(VLOOKUP(CA362,시험요청!EV:EZ,5,FALSE),"")</f>
        <v/>
      </c>
    </row>
    <row r="363" spans="1:83" ht="30" customHeight="1">
      <c r="A363" s="29">
        <v>20</v>
      </c>
      <c r="B363" s="1490">
        <v>20</v>
      </c>
      <c r="C363" s="1490" t="s">
        <v>2515</v>
      </c>
      <c r="D363" s="1475" t="s">
        <v>5312</v>
      </c>
      <c r="E363" s="1475" t="s">
        <v>52</v>
      </c>
      <c r="F363" s="1475" t="s">
        <v>45</v>
      </c>
      <c r="G363" s="1475">
        <v>2026042015</v>
      </c>
      <c r="H363" s="1241" t="s">
        <v>767</v>
      </c>
      <c r="I363" s="1489">
        <v>2022597</v>
      </c>
      <c r="J363" s="1489" t="s">
        <v>6545</v>
      </c>
      <c r="K363" s="1489" t="s">
        <v>2528</v>
      </c>
      <c r="L363" s="1489">
        <v>10</v>
      </c>
      <c r="M363" s="1489" t="s">
        <v>32</v>
      </c>
      <c r="N363" s="1489" t="s">
        <v>33</v>
      </c>
      <c r="O363" s="1473" t="s">
        <v>1644</v>
      </c>
      <c r="P363" s="1489" t="s">
        <v>48</v>
      </c>
      <c r="Q363" s="1243">
        <v>17</v>
      </c>
      <c r="R363" s="1243">
        <v>27</v>
      </c>
      <c r="S363" s="1491" t="s">
        <v>10668</v>
      </c>
      <c r="T363" s="1496" t="s">
        <v>5326</v>
      </c>
      <c r="U363" s="1475" t="s">
        <v>2123</v>
      </c>
      <c r="V363" s="1499" t="s">
        <v>2569</v>
      </c>
      <c r="W363" s="1475" t="s">
        <v>60</v>
      </c>
      <c r="X363" s="1475" t="s">
        <v>37</v>
      </c>
      <c r="Y363" s="1475" t="s">
        <v>1509</v>
      </c>
      <c r="Z363" s="1489" t="s">
        <v>10669</v>
      </c>
      <c r="AA363" s="1499" t="s">
        <v>42</v>
      </c>
      <c r="AB363" s="1242">
        <v>262</v>
      </c>
      <c r="AC363" s="1475" t="s">
        <v>40</v>
      </c>
      <c r="AD363" s="1559" t="s">
        <v>2521</v>
      </c>
      <c r="AE363" s="1489" t="s">
        <v>9983</v>
      </c>
      <c r="AF363" s="1489" t="s">
        <v>1061</v>
      </c>
      <c r="AG363" s="1243">
        <v>160</v>
      </c>
      <c r="AH363" s="1243">
        <v>725</v>
      </c>
      <c r="AI363" s="1243">
        <v>2095</v>
      </c>
      <c r="AJ363" s="1243" t="s">
        <v>9984</v>
      </c>
      <c r="AK363" s="1243">
        <v>460</v>
      </c>
      <c r="AL363" s="1243">
        <v>425</v>
      </c>
      <c r="AM363" s="1243" t="s">
        <v>6552</v>
      </c>
      <c r="AN363" s="1243" t="s">
        <v>99</v>
      </c>
      <c r="AO363" s="1243">
        <v>630</v>
      </c>
      <c r="AP363" s="1243">
        <v>90</v>
      </c>
      <c r="AQ363" s="1243" t="s">
        <v>9985</v>
      </c>
      <c r="AR363" s="1243" t="s">
        <v>99</v>
      </c>
      <c r="AS363" s="1243" t="s">
        <v>174</v>
      </c>
      <c r="AT363" s="1243" t="s">
        <v>105</v>
      </c>
      <c r="AU363" s="1243" t="s">
        <v>1309</v>
      </c>
      <c r="AV363" s="1243" t="s">
        <v>1281</v>
      </c>
      <c r="AW363" s="1243">
        <v>225</v>
      </c>
      <c r="AX363" s="1243">
        <v>24</v>
      </c>
      <c r="AY363" s="1243" t="s">
        <v>1310</v>
      </c>
      <c r="AZ363" s="1243" t="s">
        <v>1281</v>
      </c>
      <c r="BA363" s="1243">
        <v>210</v>
      </c>
      <c r="BB363" s="1243">
        <v>24</v>
      </c>
      <c r="BC363" s="1243" t="s">
        <v>88</v>
      </c>
      <c r="BD363" s="1243" t="s">
        <v>57</v>
      </c>
      <c r="BE363" s="1243" t="s">
        <v>57</v>
      </c>
      <c r="BF363" s="1243" t="s">
        <v>57</v>
      </c>
      <c r="BG363" s="1243" t="s">
        <v>57</v>
      </c>
      <c r="BH363" s="1243" t="s">
        <v>57</v>
      </c>
      <c r="BI363" s="1243" t="s">
        <v>57</v>
      </c>
      <c r="BJ363" s="1243" t="s">
        <v>164</v>
      </c>
      <c r="BK363" s="1243" t="s">
        <v>331</v>
      </c>
      <c r="BL363" s="1243" t="s">
        <v>945</v>
      </c>
      <c r="BM363" s="1243"/>
      <c r="BN363" s="1243">
        <v>18</v>
      </c>
      <c r="BO363" s="1500" t="s">
        <v>6877</v>
      </c>
      <c r="BP363" s="1489" t="s">
        <v>5219</v>
      </c>
      <c r="BQ363" s="1475" t="s">
        <v>10000</v>
      </c>
      <c r="BR363" s="1475" t="s">
        <v>95</v>
      </c>
      <c r="BS363" s="1499" t="s">
        <v>2523</v>
      </c>
      <c r="BT363" s="1243" t="s">
        <v>8877</v>
      </c>
      <c r="BU363" s="1243" t="s">
        <v>1574</v>
      </c>
      <c r="BV363" s="1243" t="s">
        <v>719</v>
      </c>
      <c r="BW363" s="1243">
        <v>1466</v>
      </c>
      <c r="BX363" s="1242"/>
      <c r="BY363" s="1242"/>
      <c r="BZ363" s="1490" t="s">
        <v>98</v>
      </c>
      <c r="CA363" s="26" t="str">
        <f t="shared" si="54"/>
        <v>20&amp;2026042015</v>
      </c>
      <c r="CB363" s="29" t="str">
        <f t="shared" si="55"/>
        <v>18</v>
      </c>
      <c r="CC363" s="29" t="s">
        <v>11034</v>
      </c>
      <c r="CE363" s="24">
        <f>IFERROR(VLOOKUP(CA363,시험요청!EV:EZ,5,FALSE),"")</f>
        <v>0</v>
      </c>
    </row>
    <row r="364" spans="1:83" s="1266" customFormat="1" ht="30" customHeight="1">
      <c r="A364" s="1262">
        <v>20</v>
      </c>
      <c r="B364" s="1471"/>
      <c r="C364" s="1471"/>
      <c r="D364" s="1471"/>
      <c r="E364" s="1471"/>
      <c r="F364" s="1471"/>
      <c r="G364" s="1471"/>
      <c r="H364" s="1263" t="s">
        <v>680</v>
      </c>
      <c r="I364" s="1471"/>
      <c r="J364" s="1482"/>
      <c r="K364" s="1471"/>
      <c r="L364" s="1471"/>
      <c r="M364" s="1471"/>
      <c r="N364" s="1471"/>
      <c r="O364" s="1471"/>
      <c r="P364" s="1471"/>
      <c r="Q364" s="1263">
        <v>18</v>
      </c>
      <c r="R364" s="1263">
        <v>27</v>
      </c>
      <c r="S364" s="1471"/>
      <c r="T364" s="1471"/>
      <c r="U364" s="1471"/>
      <c r="V364" s="1486"/>
      <c r="W364" s="1486"/>
      <c r="X364" s="1486"/>
      <c r="Y364" s="1486"/>
      <c r="Z364" s="1487"/>
      <c r="AA364" s="1486"/>
      <c r="AB364" s="1264">
        <v>262</v>
      </c>
      <c r="AC364" s="1486"/>
      <c r="AD364" s="1486"/>
      <c r="AE364" s="1487"/>
      <c r="AF364" s="1486"/>
      <c r="AG364" s="1263">
        <v>160</v>
      </c>
      <c r="AH364" s="1263">
        <v>725</v>
      </c>
      <c r="AI364" s="1263">
        <v>2095</v>
      </c>
      <c r="AJ364" s="1263" t="s">
        <v>9984</v>
      </c>
      <c r="AK364" s="1263">
        <v>460</v>
      </c>
      <c r="AL364" s="1263">
        <v>425</v>
      </c>
      <c r="AM364" s="1263" t="s">
        <v>6552</v>
      </c>
      <c r="AN364" s="1263" t="s">
        <v>99</v>
      </c>
      <c r="AO364" s="1263">
        <v>630</v>
      </c>
      <c r="AP364" s="1263">
        <v>90</v>
      </c>
      <c r="AQ364" s="1263" t="s">
        <v>9985</v>
      </c>
      <c r="AR364" s="1263" t="s">
        <v>99</v>
      </c>
      <c r="AS364" s="1263" t="s">
        <v>174</v>
      </c>
      <c r="AT364" s="1263" t="s">
        <v>105</v>
      </c>
      <c r="AU364" s="1263" t="s">
        <v>9990</v>
      </c>
      <c r="AV364" s="1263" t="s">
        <v>1281</v>
      </c>
      <c r="AW364" s="1263">
        <v>225</v>
      </c>
      <c r="AX364" s="1263">
        <v>27</v>
      </c>
      <c r="AY364" s="1263" t="s">
        <v>6555</v>
      </c>
      <c r="AZ364" s="1263" t="s">
        <v>1281</v>
      </c>
      <c r="BA364" s="1263">
        <v>210</v>
      </c>
      <c r="BB364" s="1263">
        <v>27</v>
      </c>
      <c r="BC364" s="1263" t="s">
        <v>122</v>
      </c>
      <c r="BD364" s="1263" t="s">
        <v>57</v>
      </c>
      <c r="BE364" s="1263" t="s">
        <v>57</v>
      </c>
      <c r="BF364" s="1263" t="s">
        <v>57</v>
      </c>
      <c r="BG364" s="1263" t="s">
        <v>57</v>
      </c>
      <c r="BH364" s="1263" t="s">
        <v>57</v>
      </c>
      <c r="BI364" s="1263" t="s">
        <v>57</v>
      </c>
      <c r="BJ364" s="1263" t="s">
        <v>164</v>
      </c>
      <c r="BK364" s="1263" t="s">
        <v>331</v>
      </c>
      <c r="BL364" s="1263" t="s">
        <v>945</v>
      </c>
      <c r="BM364" s="1263"/>
      <c r="BN364" s="1263">
        <v>18</v>
      </c>
      <c r="BO364" s="1471"/>
      <c r="BP364" s="1471"/>
      <c r="BQ364" s="1471"/>
      <c r="BR364" s="1471"/>
      <c r="BS364" s="1471"/>
      <c r="BT364" s="1263" t="s">
        <v>10670</v>
      </c>
      <c r="BU364" s="1263" t="s">
        <v>1574</v>
      </c>
      <c r="BV364" s="1263" t="s">
        <v>3235</v>
      </c>
      <c r="BW364" s="1263">
        <v>1466</v>
      </c>
      <c r="BX364" s="1263" t="s">
        <v>3593</v>
      </c>
      <c r="BY364" s="1264"/>
      <c r="BZ364" s="1471"/>
      <c r="CA364" s="1265" t="str">
        <f t="shared" si="54"/>
        <v>20&amp;</v>
      </c>
      <c r="CB364" s="1262" t="str">
        <f t="shared" si="55"/>
        <v/>
      </c>
      <c r="CC364" s="29" t="s">
        <v>10779</v>
      </c>
      <c r="CE364" s="24" t="str">
        <f>IFERROR(VLOOKUP(CA364,시험요청!EV:EZ,5,FALSE),"")</f>
        <v/>
      </c>
    </row>
    <row r="365" spans="1:83" ht="30" customHeight="1">
      <c r="A365" s="29">
        <v>20</v>
      </c>
      <c r="B365" s="1471"/>
      <c r="C365" s="1471"/>
      <c r="D365" s="1471"/>
      <c r="E365" s="1471"/>
      <c r="F365" s="1471"/>
      <c r="G365" s="1471"/>
      <c r="H365" s="1241" t="s">
        <v>767</v>
      </c>
      <c r="I365" s="1471"/>
      <c r="J365" s="1482"/>
      <c r="K365" s="1471"/>
      <c r="L365" s="1471"/>
      <c r="M365" s="1471"/>
      <c r="N365" s="1471"/>
      <c r="O365" s="1471"/>
      <c r="P365" s="1471"/>
      <c r="Q365" s="1243">
        <v>19</v>
      </c>
      <c r="R365" s="1243">
        <v>27</v>
      </c>
      <c r="S365" s="1471"/>
      <c r="T365" s="1471"/>
      <c r="U365" s="1471"/>
      <c r="V365" s="1486"/>
      <c r="W365" s="1486"/>
      <c r="X365" s="1486"/>
      <c r="Y365" s="1486"/>
      <c r="Z365" s="1487"/>
      <c r="AA365" s="1486"/>
      <c r="AB365" s="1242">
        <v>262</v>
      </c>
      <c r="AC365" s="1486"/>
      <c r="AD365" s="1486"/>
      <c r="AE365" s="1487"/>
      <c r="AF365" s="1486"/>
      <c r="AG365" s="1243">
        <v>160</v>
      </c>
      <c r="AH365" s="1243">
        <v>725</v>
      </c>
      <c r="AI365" s="1243">
        <v>2095</v>
      </c>
      <c r="AJ365" s="1243" t="s">
        <v>9984</v>
      </c>
      <c r="AK365" s="1243">
        <v>460</v>
      </c>
      <c r="AL365" s="1243">
        <v>425</v>
      </c>
      <c r="AM365" s="1243" t="s">
        <v>6552</v>
      </c>
      <c r="AN365" s="1243" t="s">
        <v>99</v>
      </c>
      <c r="AO365" s="1243">
        <v>630</v>
      </c>
      <c r="AP365" s="1243">
        <v>90</v>
      </c>
      <c r="AQ365" s="1243" t="s">
        <v>9985</v>
      </c>
      <c r="AR365" s="1243" t="s">
        <v>99</v>
      </c>
      <c r="AS365" s="1243" t="s">
        <v>174</v>
      </c>
      <c r="AT365" s="1243" t="s">
        <v>105</v>
      </c>
      <c r="AU365" s="1243" t="s">
        <v>1309</v>
      </c>
      <c r="AV365" s="1243" t="s">
        <v>1281</v>
      </c>
      <c r="AW365" s="1243">
        <v>225</v>
      </c>
      <c r="AX365" s="1243">
        <v>24</v>
      </c>
      <c r="AY365" s="1243" t="s">
        <v>1310</v>
      </c>
      <c r="AZ365" s="1243" t="s">
        <v>1281</v>
      </c>
      <c r="BA365" s="1243">
        <v>210</v>
      </c>
      <c r="BB365" s="1243">
        <v>24</v>
      </c>
      <c r="BC365" s="1243" t="s">
        <v>88</v>
      </c>
      <c r="BD365" s="1243" t="s">
        <v>57</v>
      </c>
      <c r="BE365" s="1243" t="s">
        <v>57</v>
      </c>
      <c r="BF365" s="1243" t="s">
        <v>57</v>
      </c>
      <c r="BG365" s="1243" t="s">
        <v>57</v>
      </c>
      <c r="BH365" s="1243" t="s">
        <v>57</v>
      </c>
      <c r="BI365" s="1243" t="s">
        <v>57</v>
      </c>
      <c r="BJ365" s="1243" t="s">
        <v>164</v>
      </c>
      <c r="BK365" s="1243" t="s">
        <v>331</v>
      </c>
      <c r="BL365" s="1243" t="s">
        <v>945</v>
      </c>
      <c r="BM365" s="1243"/>
      <c r="BN365" s="1243">
        <v>18</v>
      </c>
      <c r="BO365" s="1471"/>
      <c r="BP365" s="1471"/>
      <c r="BQ365" s="1471"/>
      <c r="BR365" s="1471"/>
      <c r="BS365" s="1471"/>
      <c r="BT365" s="1243" t="s">
        <v>6556</v>
      </c>
      <c r="BU365" s="1243" t="s">
        <v>1574</v>
      </c>
      <c r="BV365" s="1243" t="s">
        <v>6557</v>
      </c>
      <c r="BW365" s="1243">
        <v>1466</v>
      </c>
      <c r="BX365" s="1242"/>
      <c r="BY365" s="1242"/>
      <c r="BZ365" s="1471"/>
      <c r="CA365" s="26" t="str">
        <f t="shared" si="54"/>
        <v>20&amp;</v>
      </c>
      <c r="CB365" s="29" t="str">
        <f t="shared" si="55"/>
        <v/>
      </c>
      <c r="CC365" s="29" t="s">
        <v>11034</v>
      </c>
      <c r="CE365" s="24" t="str">
        <f>IFERROR(VLOOKUP(CA365,시험요청!EV:EZ,5,FALSE),"")</f>
        <v/>
      </c>
    </row>
    <row r="366" spans="1:83" ht="30" customHeight="1">
      <c r="A366" s="29">
        <v>20</v>
      </c>
      <c r="B366" s="1472"/>
      <c r="C366" s="1472"/>
      <c r="D366" s="1472"/>
      <c r="E366" s="1472"/>
      <c r="F366" s="1472"/>
      <c r="G366" s="1472"/>
      <c r="H366" s="1241" t="s">
        <v>942</v>
      </c>
      <c r="I366" s="1472"/>
      <c r="J366" s="1483"/>
      <c r="K366" s="1472"/>
      <c r="L366" s="1472"/>
      <c r="M366" s="1472"/>
      <c r="N366" s="1472"/>
      <c r="O366" s="1472"/>
      <c r="P366" s="1472"/>
      <c r="Q366" s="1243">
        <v>20</v>
      </c>
      <c r="R366" s="1243">
        <v>27</v>
      </c>
      <c r="S366" s="1472"/>
      <c r="T366" s="1472"/>
      <c r="U366" s="1472"/>
      <c r="V366" s="1477"/>
      <c r="W366" s="1477"/>
      <c r="X366" s="1477"/>
      <c r="Y366" s="1477"/>
      <c r="Z366" s="1479"/>
      <c r="AA366" s="1477"/>
      <c r="AB366" s="1242">
        <v>262</v>
      </c>
      <c r="AC366" s="1477"/>
      <c r="AD366" s="1477"/>
      <c r="AE366" s="1479"/>
      <c r="AF366" s="1477"/>
      <c r="AG366" s="1243">
        <v>160</v>
      </c>
      <c r="AH366" s="1243">
        <v>725</v>
      </c>
      <c r="AI366" s="1243">
        <v>2095</v>
      </c>
      <c r="AJ366" s="1243" t="s">
        <v>9984</v>
      </c>
      <c r="AK366" s="1243">
        <v>460</v>
      </c>
      <c r="AL366" s="1243">
        <v>425</v>
      </c>
      <c r="AM366" s="1243" t="s">
        <v>6552</v>
      </c>
      <c r="AN366" s="1243" t="s">
        <v>99</v>
      </c>
      <c r="AO366" s="1243">
        <v>630</v>
      </c>
      <c r="AP366" s="1243">
        <v>90</v>
      </c>
      <c r="AQ366" s="1243" t="s">
        <v>9989</v>
      </c>
      <c r="AR366" s="1243" t="s">
        <v>99</v>
      </c>
      <c r="AS366" s="1243" t="s">
        <v>174</v>
      </c>
      <c r="AT366" s="1243" t="s">
        <v>105</v>
      </c>
      <c r="AU366" s="1243" t="s">
        <v>9990</v>
      </c>
      <c r="AV366" s="1243" t="s">
        <v>1281</v>
      </c>
      <c r="AW366" s="1243">
        <v>225</v>
      </c>
      <c r="AX366" s="1243">
        <v>27</v>
      </c>
      <c r="AY366" s="1243" t="s">
        <v>6555</v>
      </c>
      <c r="AZ366" s="1243" t="s">
        <v>1281</v>
      </c>
      <c r="BA366" s="1243">
        <v>210</v>
      </c>
      <c r="BB366" s="1243">
        <v>27</v>
      </c>
      <c r="BC366" s="1243" t="s">
        <v>682</v>
      </c>
      <c r="BD366" s="1243" t="s">
        <v>57</v>
      </c>
      <c r="BE366" s="340" t="s">
        <v>2561</v>
      </c>
      <c r="BF366" s="16" t="s">
        <v>831</v>
      </c>
      <c r="BG366" s="1243" t="s">
        <v>121</v>
      </c>
      <c r="BH366" s="1243" t="s">
        <v>1215</v>
      </c>
      <c r="BI366" s="1243" t="s">
        <v>1216</v>
      </c>
      <c r="BJ366" s="1243" t="s">
        <v>164</v>
      </c>
      <c r="BK366" s="1243" t="s">
        <v>331</v>
      </c>
      <c r="BL366" s="1243" t="s">
        <v>945</v>
      </c>
      <c r="BM366" s="1243"/>
      <c r="BN366" s="1243">
        <v>18</v>
      </c>
      <c r="BO366" s="1472"/>
      <c r="BP366" s="1472"/>
      <c r="BQ366" s="1472"/>
      <c r="BR366" s="1472"/>
      <c r="BS366" s="1472"/>
      <c r="BT366" s="1252" t="s">
        <v>9991</v>
      </c>
      <c r="BU366" s="1243" t="s">
        <v>9992</v>
      </c>
      <c r="BV366" s="1243" t="s">
        <v>6557</v>
      </c>
      <c r="BW366" s="1243">
        <v>1466</v>
      </c>
      <c r="BX366" s="1244" t="s">
        <v>10671</v>
      </c>
      <c r="BY366" s="1242"/>
      <c r="BZ366" s="1472"/>
      <c r="CA366" s="26" t="str">
        <f t="shared" si="54"/>
        <v>20&amp;</v>
      </c>
      <c r="CB366" s="29" t="str">
        <f t="shared" si="55"/>
        <v/>
      </c>
      <c r="CC366" s="29" t="s">
        <v>11034</v>
      </c>
      <c r="CE366" s="24" t="str">
        <f>IFERROR(VLOOKUP(CA366,시험요청!EV:EZ,5,FALSE),"")</f>
        <v/>
      </c>
    </row>
    <row r="367" spans="1:83" ht="30" customHeight="1">
      <c r="A367" s="29">
        <v>20</v>
      </c>
      <c r="B367" s="1221">
        <v>20</v>
      </c>
      <c r="C367" s="1242" t="s">
        <v>3594</v>
      </c>
      <c r="D367" s="1242" t="s">
        <v>3595</v>
      </c>
      <c r="E367" s="1247" t="s">
        <v>1498</v>
      </c>
      <c r="F367" s="1242" t="s">
        <v>45</v>
      </c>
      <c r="G367" s="1242">
        <v>2026041128</v>
      </c>
      <c r="H367" s="1241" t="s">
        <v>1506</v>
      </c>
      <c r="I367" s="1243">
        <v>1035098</v>
      </c>
      <c r="J367" s="1243" t="s">
        <v>2743</v>
      </c>
      <c r="K367" s="1243" t="s">
        <v>2435</v>
      </c>
      <c r="L367" s="1243">
        <v>4</v>
      </c>
      <c r="M367" s="1243" t="s">
        <v>32</v>
      </c>
      <c r="N367" s="1243" t="s">
        <v>33</v>
      </c>
      <c r="O367" s="1243" t="s">
        <v>57</v>
      </c>
      <c r="P367" s="1243" t="s">
        <v>48</v>
      </c>
      <c r="Q367" s="1243">
        <v>10</v>
      </c>
      <c r="R367" s="1243">
        <v>98</v>
      </c>
      <c r="S367" s="1253" t="s">
        <v>10668</v>
      </c>
      <c r="T367" s="1250" t="s">
        <v>11015</v>
      </c>
      <c r="U367" s="1242" t="s">
        <v>3358</v>
      </c>
      <c r="V367" s="1238" t="s">
        <v>3564</v>
      </c>
      <c r="W367" s="1238" t="s">
        <v>60</v>
      </c>
      <c r="X367" s="1238" t="s">
        <v>37</v>
      </c>
      <c r="Y367" s="1238" t="s">
        <v>61</v>
      </c>
      <c r="Z367" s="1239" t="s">
        <v>2747</v>
      </c>
      <c r="AA367" s="1257" t="s">
        <v>39</v>
      </c>
      <c r="AB367" s="1242">
        <v>242</v>
      </c>
      <c r="AC367" s="1242" t="s">
        <v>40</v>
      </c>
      <c r="AD367" s="1242" t="s">
        <v>41</v>
      </c>
      <c r="AE367" s="1243" t="s">
        <v>9953</v>
      </c>
      <c r="AF367" s="1244" t="s">
        <v>42</v>
      </c>
      <c r="AG367" s="1243">
        <v>150</v>
      </c>
      <c r="AH367" s="1243">
        <v>702</v>
      </c>
      <c r="AI367" s="1243">
        <v>2150</v>
      </c>
      <c r="AJ367" s="1243" t="s">
        <v>758</v>
      </c>
      <c r="AK367" s="1243">
        <v>450</v>
      </c>
      <c r="AL367" s="1243">
        <v>415</v>
      </c>
      <c r="AM367" s="1243" t="s">
        <v>9933</v>
      </c>
      <c r="AN367" s="1241" t="s">
        <v>843</v>
      </c>
      <c r="AO367" s="1243">
        <v>500</v>
      </c>
      <c r="AP367" s="1243">
        <v>90</v>
      </c>
      <c r="AQ367" s="1243" t="s">
        <v>57</v>
      </c>
      <c r="AR367" s="1243" t="s">
        <v>57</v>
      </c>
      <c r="AS367" s="1243" t="s">
        <v>57</v>
      </c>
      <c r="AT367" s="1243" t="s">
        <v>57</v>
      </c>
      <c r="AU367" s="1243" t="s">
        <v>5523</v>
      </c>
      <c r="AV367" s="1243" t="s">
        <v>1153</v>
      </c>
      <c r="AW367" s="1243">
        <v>215</v>
      </c>
      <c r="AX367" s="1243">
        <v>27</v>
      </c>
      <c r="AY367" s="1243" t="s">
        <v>5524</v>
      </c>
      <c r="AZ367" s="1243" t="s">
        <v>1153</v>
      </c>
      <c r="BA367" s="1243">
        <v>205</v>
      </c>
      <c r="BB367" s="1243">
        <v>27</v>
      </c>
      <c r="BC367" s="1243" t="s">
        <v>88</v>
      </c>
      <c r="BD367" s="1243" t="s">
        <v>57</v>
      </c>
      <c r="BE367" s="1243" t="s">
        <v>57</v>
      </c>
      <c r="BF367" s="1243" t="s">
        <v>57</v>
      </c>
      <c r="BG367" s="1243" t="s">
        <v>57</v>
      </c>
      <c r="BH367" s="1243" t="s">
        <v>57</v>
      </c>
      <c r="BI367" s="1243" t="s">
        <v>57</v>
      </c>
      <c r="BJ367" s="1243" t="s">
        <v>603</v>
      </c>
      <c r="BK367" s="1243" t="s">
        <v>57</v>
      </c>
      <c r="BL367" s="1243" t="s">
        <v>969</v>
      </c>
      <c r="BM367" s="1243"/>
      <c r="BN367" s="1243">
        <v>19</v>
      </c>
      <c r="BO367" s="1234" t="s">
        <v>10306</v>
      </c>
      <c r="BP367" s="1243" t="s">
        <v>187</v>
      </c>
      <c r="BQ367" s="1242" t="s">
        <v>2602</v>
      </c>
      <c r="BR367" s="1242" t="s">
        <v>95</v>
      </c>
      <c r="BS367" s="1242"/>
      <c r="BT367" s="1243" t="s">
        <v>9941</v>
      </c>
      <c r="BU367" s="1243" t="s">
        <v>3324</v>
      </c>
      <c r="BV367" s="1243" t="s">
        <v>6706</v>
      </c>
      <c r="BW367" s="1243">
        <v>1542</v>
      </c>
      <c r="BX367" s="1242"/>
      <c r="BY367" s="1242" t="s">
        <v>107</v>
      </c>
      <c r="BZ367" s="1241" t="s">
        <v>950</v>
      </c>
      <c r="CA367" s="26" t="str">
        <f t="shared" si="54"/>
        <v>20&amp;2026041128</v>
      </c>
      <c r="CB367" s="29" t="str">
        <f t="shared" si="55"/>
        <v>19</v>
      </c>
      <c r="CC367" s="29" t="s">
        <v>11034</v>
      </c>
      <c r="CE367" s="24">
        <f>IFERROR(VLOOKUP(CA367,시험요청!EV:EZ,5,FALSE),"")</f>
        <v>0</v>
      </c>
    </row>
    <row r="368" spans="1:83" ht="30" customHeight="1">
      <c r="A368" s="29">
        <v>20</v>
      </c>
      <c r="B368" s="1222">
        <v>20</v>
      </c>
      <c r="C368" s="1235" t="s">
        <v>43</v>
      </c>
      <c r="D368" s="1235" t="s">
        <v>2011</v>
      </c>
      <c r="E368" s="1235" t="s">
        <v>953</v>
      </c>
      <c r="F368" s="1245" t="s">
        <v>1501</v>
      </c>
      <c r="G368" s="1235">
        <v>2026042355</v>
      </c>
      <c r="H368" s="1237" t="s">
        <v>629</v>
      </c>
      <c r="I368" s="1236">
        <v>1039039</v>
      </c>
      <c r="J368" s="1236" t="s">
        <v>10672</v>
      </c>
      <c r="K368" s="1236" t="s">
        <v>9054</v>
      </c>
      <c r="L368" s="1236">
        <v>4</v>
      </c>
      <c r="M368" s="1236" t="s">
        <v>32</v>
      </c>
      <c r="N368" s="1236" t="s">
        <v>33</v>
      </c>
      <c r="O368" s="1236" t="s">
        <v>57</v>
      </c>
      <c r="P368" s="1236" t="s">
        <v>48</v>
      </c>
      <c r="Q368" s="1236">
        <v>0</v>
      </c>
      <c r="R368" s="1236">
        <v>12</v>
      </c>
      <c r="S368" s="1258" t="s">
        <v>10668</v>
      </c>
      <c r="T368" s="1246" t="s">
        <v>10673</v>
      </c>
      <c r="U368" s="1235" t="s">
        <v>49</v>
      </c>
      <c r="V368" s="1235" t="s">
        <v>956</v>
      </c>
      <c r="W368" s="1235" t="s">
        <v>60</v>
      </c>
      <c r="X368" s="1235" t="s">
        <v>37</v>
      </c>
      <c r="Y368" s="1235" t="s">
        <v>10712</v>
      </c>
      <c r="Z368" s="807" t="s">
        <v>10189</v>
      </c>
      <c r="AA368" s="1236" t="s">
        <v>752</v>
      </c>
      <c r="AB368" s="1235">
        <v>276</v>
      </c>
      <c r="AC368" s="1235" t="s">
        <v>40</v>
      </c>
      <c r="AD368" s="1235" t="s">
        <v>41</v>
      </c>
      <c r="AE368" s="1236" t="s">
        <v>10497</v>
      </c>
      <c r="AF368" s="1236" t="s">
        <v>51</v>
      </c>
      <c r="AG368" s="1236">
        <v>115</v>
      </c>
      <c r="AH368" s="1236">
        <v>624</v>
      </c>
      <c r="AI368" s="1236">
        <v>2075</v>
      </c>
      <c r="AJ368" s="1236" t="s">
        <v>1121</v>
      </c>
      <c r="AK368" s="1236">
        <v>440</v>
      </c>
      <c r="AL368" s="1236">
        <v>405</v>
      </c>
      <c r="AM368" s="1236" t="s">
        <v>10499</v>
      </c>
      <c r="AN368" s="1236" t="s">
        <v>99</v>
      </c>
      <c r="AO368" s="1236">
        <v>650</v>
      </c>
      <c r="AP368" s="1236">
        <v>90</v>
      </c>
      <c r="AQ368" s="1236" t="s">
        <v>57</v>
      </c>
      <c r="AR368" s="1236" t="s">
        <v>57</v>
      </c>
      <c r="AS368" s="1236" t="s">
        <v>57</v>
      </c>
      <c r="AT368" s="1236" t="s">
        <v>57</v>
      </c>
      <c r="AU368" s="1236" t="s">
        <v>10500</v>
      </c>
      <c r="AV368" s="1236" t="s">
        <v>86</v>
      </c>
      <c r="AW368" s="1236">
        <v>235</v>
      </c>
      <c r="AX368" s="1236">
        <v>30</v>
      </c>
      <c r="AY368" s="1236" t="s">
        <v>10501</v>
      </c>
      <c r="AZ368" s="1236" t="s">
        <v>86</v>
      </c>
      <c r="BA368" s="1236">
        <v>225</v>
      </c>
      <c r="BB368" s="1236">
        <v>30</v>
      </c>
      <c r="BC368" s="1237" t="s">
        <v>122</v>
      </c>
      <c r="BD368" s="339" t="s">
        <v>331</v>
      </c>
      <c r="BE368" s="1236" t="s">
        <v>57</v>
      </c>
      <c r="BF368" s="1236" t="s">
        <v>57</v>
      </c>
      <c r="BG368" s="1236" t="s">
        <v>57</v>
      </c>
      <c r="BH368" s="1236" t="s">
        <v>57</v>
      </c>
      <c r="BI368" s="1236" t="s">
        <v>57</v>
      </c>
      <c r="BJ368" s="1236" t="s">
        <v>900</v>
      </c>
      <c r="BK368" s="1236" t="s">
        <v>57</v>
      </c>
      <c r="BL368" s="1236"/>
      <c r="BM368" s="1236"/>
      <c r="BN368" s="1236">
        <v>19</v>
      </c>
      <c r="BO368" s="1251" t="s">
        <v>10674</v>
      </c>
      <c r="BP368" s="1236" t="s">
        <v>187</v>
      </c>
      <c r="BQ368" s="1235" t="s">
        <v>6739</v>
      </c>
      <c r="BR368" s="1235" t="s">
        <v>95</v>
      </c>
      <c r="BS368" s="1235"/>
      <c r="BT368" s="1236" t="s">
        <v>10040</v>
      </c>
      <c r="BU368" s="1236" t="s">
        <v>180</v>
      </c>
      <c r="BV368" s="1236" t="s">
        <v>1830</v>
      </c>
      <c r="BW368" s="1236">
        <v>1542</v>
      </c>
      <c r="BX368" s="1237" t="s">
        <v>10708</v>
      </c>
      <c r="BY368" s="1235" t="s">
        <v>1136</v>
      </c>
      <c r="BZ368" s="1237" t="s">
        <v>83</v>
      </c>
      <c r="CA368" s="26" t="str">
        <f t="shared" si="54"/>
        <v>20&amp;2026042355</v>
      </c>
      <c r="CB368" s="29" t="str">
        <f t="shared" si="55"/>
        <v>19</v>
      </c>
      <c r="CC368" s="29" t="s">
        <v>10713</v>
      </c>
      <c r="CE368" s="24">
        <f>IFERROR(VLOOKUP(CA368,시험요청!EV:EZ,5,FALSE),"")</f>
        <v>0</v>
      </c>
    </row>
    <row r="369" spans="1:83" ht="30" customHeight="1">
      <c r="A369" s="29">
        <v>20</v>
      </c>
      <c r="B369" s="1221">
        <v>20</v>
      </c>
      <c r="C369" s="1242" t="s">
        <v>43</v>
      </c>
      <c r="D369" s="1242" t="s">
        <v>2011</v>
      </c>
      <c r="E369" s="1242" t="s">
        <v>1498</v>
      </c>
      <c r="F369" s="1242" t="s">
        <v>45</v>
      </c>
      <c r="G369" s="1242">
        <v>2026041748</v>
      </c>
      <c r="H369" s="1241" t="s">
        <v>966</v>
      </c>
      <c r="I369" s="1243">
        <v>1039043</v>
      </c>
      <c r="J369" s="1243" t="s">
        <v>10457</v>
      </c>
      <c r="K369" s="1243" t="s">
        <v>9054</v>
      </c>
      <c r="L369" s="1243">
        <v>4</v>
      </c>
      <c r="M369" s="1243" t="s">
        <v>32</v>
      </c>
      <c r="N369" s="1243" t="s">
        <v>33</v>
      </c>
      <c r="O369" s="1243" t="s">
        <v>57</v>
      </c>
      <c r="P369" s="1243" t="s">
        <v>48</v>
      </c>
      <c r="Q369" s="1243">
        <v>0</v>
      </c>
      <c r="R369" s="1243">
        <v>12</v>
      </c>
      <c r="S369" s="1253" t="s">
        <v>10668</v>
      </c>
      <c r="T369" s="1250" t="s">
        <v>971</v>
      </c>
      <c r="U369" s="1242" t="s">
        <v>49</v>
      </c>
      <c r="V369" s="1238" t="s">
        <v>956</v>
      </c>
      <c r="W369" s="1238" t="s">
        <v>60</v>
      </c>
      <c r="X369" s="1238" t="s">
        <v>37</v>
      </c>
      <c r="Y369" s="1238" t="s">
        <v>61</v>
      </c>
      <c r="Z369" s="1239" t="s">
        <v>10189</v>
      </c>
      <c r="AA369" s="1257" t="s">
        <v>752</v>
      </c>
      <c r="AB369" s="1242">
        <v>276</v>
      </c>
      <c r="AC369" s="1242" t="s">
        <v>40</v>
      </c>
      <c r="AD369" s="1242" t="s">
        <v>41</v>
      </c>
      <c r="AE369" s="1243" t="s">
        <v>10190</v>
      </c>
      <c r="AF369" s="1243" t="s">
        <v>51</v>
      </c>
      <c r="AG369" s="1243">
        <v>105</v>
      </c>
      <c r="AH369" s="1243">
        <v>574</v>
      </c>
      <c r="AI369" s="1243">
        <v>2070</v>
      </c>
      <c r="AJ369" s="1243" t="s">
        <v>2465</v>
      </c>
      <c r="AK369" s="1243">
        <v>410</v>
      </c>
      <c r="AL369" s="1243">
        <v>375</v>
      </c>
      <c r="AM369" s="1243" t="s">
        <v>10191</v>
      </c>
      <c r="AN369" s="1241" t="s">
        <v>843</v>
      </c>
      <c r="AO369" s="1243">
        <v>500</v>
      </c>
      <c r="AP369" s="1243">
        <v>90</v>
      </c>
      <c r="AQ369" s="1243" t="s">
        <v>57</v>
      </c>
      <c r="AR369" s="1243" t="s">
        <v>57</v>
      </c>
      <c r="AS369" s="1243" t="s">
        <v>57</v>
      </c>
      <c r="AT369" s="1243" t="s">
        <v>57</v>
      </c>
      <c r="AU369" s="1243" t="s">
        <v>10192</v>
      </c>
      <c r="AV369" s="1243" t="s">
        <v>621</v>
      </c>
      <c r="AW369" s="1243">
        <v>235</v>
      </c>
      <c r="AX369" s="1243">
        <v>30</v>
      </c>
      <c r="AY369" s="1243" t="s">
        <v>10193</v>
      </c>
      <c r="AZ369" s="1243" t="s">
        <v>621</v>
      </c>
      <c r="BA369" s="1243">
        <v>225</v>
      </c>
      <c r="BB369" s="1243">
        <v>30</v>
      </c>
      <c r="BC369" s="1241" t="s">
        <v>122</v>
      </c>
      <c r="BD369" s="1243" t="s">
        <v>57</v>
      </c>
      <c r="BE369" s="1243" t="s">
        <v>57</v>
      </c>
      <c r="BF369" s="1243" t="s">
        <v>57</v>
      </c>
      <c r="BG369" s="1243" t="s">
        <v>57</v>
      </c>
      <c r="BH369" s="1243" t="s">
        <v>57</v>
      </c>
      <c r="BI369" s="1243" t="s">
        <v>57</v>
      </c>
      <c r="BJ369" s="1243" t="s">
        <v>603</v>
      </c>
      <c r="BK369" s="1243" t="s">
        <v>57</v>
      </c>
      <c r="BL369" s="1243" t="s">
        <v>969</v>
      </c>
      <c r="BM369" s="1243"/>
      <c r="BN369" s="1243">
        <v>20</v>
      </c>
      <c r="BO369" s="389" t="s">
        <v>10675</v>
      </c>
      <c r="BP369" s="1243" t="s">
        <v>3808</v>
      </c>
      <c r="BQ369" s="1242" t="s">
        <v>2446</v>
      </c>
      <c r="BR369" s="1242" t="s">
        <v>95</v>
      </c>
      <c r="BS369" s="1242"/>
      <c r="BT369" s="1243" t="s">
        <v>3581</v>
      </c>
      <c r="BU369" s="1243" t="s">
        <v>101</v>
      </c>
      <c r="BV369" s="1243" t="s">
        <v>627</v>
      </c>
      <c r="BW369" s="1243">
        <v>1622</v>
      </c>
      <c r="BX369" s="1241" t="s">
        <v>10709</v>
      </c>
      <c r="BY369" s="1242" t="s">
        <v>1136</v>
      </c>
      <c r="BZ369" s="1241" t="s">
        <v>83</v>
      </c>
      <c r="CA369" s="26" t="str">
        <f t="shared" si="54"/>
        <v>20&amp;2026041748</v>
      </c>
      <c r="CB369" s="29" t="str">
        <f t="shared" si="55"/>
        <v>20</v>
      </c>
      <c r="CC369" s="29" t="s">
        <v>11034</v>
      </c>
      <c r="CE369" s="24">
        <f>IFERROR(VLOOKUP(CA369,시험요청!EV:EZ,5,FALSE),"")</f>
        <v>0</v>
      </c>
    </row>
    <row r="370" spans="1:83" ht="30" customHeight="1">
      <c r="A370" s="29">
        <v>20</v>
      </c>
      <c r="B370" s="1476">
        <v>20</v>
      </c>
      <c r="C370" s="1476" t="s">
        <v>29</v>
      </c>
      <c r="D370" s="1476" t="s">
        <v>10649</v>
      </c>
      <c r="E370" s="1476" t="s">
        <v>30</v>
      </c>
      <c r="F370" s="1481" t="s">
        <v>31</v>
      </c>
      <c r="G370" s="1476">
        <v>2026043286</v>
      </c>
      <c r="H370" s="1474" t="s">
        <v>680</v>
      </c>
      <c r="I370" s="1470">
        <v>2021483</v>
      </c>
      <c r="J370" s="1470" t="s">
        <v>10650</v>
      </c>
      <c r="K370" s="1470" t="s">
        <v>10651</v>
      </c>
      <c r="L370" s="1470">
        <v>12</v>
      </c>
      <c r="M370" s="1470" t="s">
        <v>32</v>
      </c>
      <c r="N370" s="1470" t="s">
        <v>33</v>
      </c>
      <c r="O370" s="1473" t="s">
        <v>1554</v>
      </c>
      <c r="P370" s="1470" t="s">
        <v>48</v>
      </c>
      <c r="Q370" s="1254">
        <v>5</v>
      </c>
      <c r="R370" s="1254">
        <v>10</v>
      </c>
      <c r="S370" s="1705" t="s">
        <v>11030</v>
      </c>
      <c r="T370" s="1485" t="s">
        <v>2028</v>
      </c>
      <c r="U370" s="1476" t="s">
        <v>5210</v>
      </c>
      <c r="V370" s="1476" t="s">
        <v>10653</v>
      </c>
      <c r="W370" s="1476" t="s">
        <v>1503</v>
      </c>
      <c r="X370" s="1476" t="s">
        <v>37</v>
      </c>
      <c r="Y370" s="1476" t="s">
        <v>63</v>
      </c>
      <c r="Z370" s="1470" t="s">
        <v>10654</v>
      </c>
      <c r="AA370" s="1470" t="s">
        <v>1327</v>
      </c>
      <c r="AB370" s="1240">
        <v>216</v>
      </c>
      <c r="AC370" s="1476" t="s">
        <v>40</v>
      </c>
      <c r="AD370" s="1476" t="s">
        <v>41</v>
      </c>
      <c r="AE370" s="1470" t="s">
        <v>10655</v>
      </c>
      <c r="AF370" s="1470" t="s">
        <v>657</v>
      </c>
      <c r="AG370" s="1254">
        <v>195</v>
      </c>
      <c r="AH370" s="1254">
        <v>0</v>
      </c>
      <c r="AI370" s="1254">
        <v>2140</v>
      </c>
      <c r="AJ370" s="1254" t="s">
        <v>10656</v>
      </c>
      <c r="AK370" s="1254">
        <v>460</v>
      </c>
      <c r="AL370" s="1254">
        <v>440</v>
      </c>
      <c r="AM370" s="1254" t="s">
        <v>10657</v>
      </c>
      <c r="AN370" s="1254" t="s">
        <v>1367</v>
      </c>
      <c r="AO370" s="1254">
        <v>640</v>
      </c>
      <c r="AP370" s="1254">
        <v>90</v>
      </c>
      <c r="AQ370" s="1254" t="s">
        <v>10658</v>
      </c>
      <c r="AR370" s="1254" t="s">
        <v>1367</v>
      </c>
      <c r="AS370" s="1254" t="s">
        <v>1066</v>
      </c>
      <c r="AT370" s="1254" t="s">
        <v>105</v>
      </c>
      <c r="AU370" s="1254" t="s">
        <v>10659</v>
      </c>
      <c r="AV370" s="1254" t="s">
        <v>1218</v>
      </c>
      <c r="AW370" s="1254">
        <v>155</v>
      </c>
      <c r="AX370" s="1254">
        <v>24</v>
      </c>
      <c r="AY370" s="1254" t="s">
        <v>10660</v>
      </c>
      <c r="AZ370" s="1254" t="s">
        <v>1218</v>
      </c>
      <c r="BA370" s="339">
        <v>140</v>
      </c>
      <c r="BB370" s="1254">
        <v>24</v>
      </c>
      <c r="BC370" s="1254" t="s">
        <v>88</v>
      </c>
      <c r="BD370" s="1254" t="s">
        <v>57</v>
      </c>
      <c r="BE370" s="1254" t="s">
        <v>57</v>
      </c>
      <c r="BF370" s="1254" t="s">
        <v>57</v>
      </c>
      <c r="BG370" s="1254" t="s">
        <v>57</v>
      </c>
      <c r="BH370" s="1254" t="s">
        <v>57</v>
      </c>
      <c r="BI370" s="1254" t="s">
        <v>57</v>
      </c>
      <c r="BJ370" s="1254" t="s">
        <v>164</v>
      </c>
      <c r="BK370" s="1254" t="s">
        <v>331</v>
      </c>
      <c r="BL370" s="1254"/>
      <c r="BM370" s="1254"/>
      <c r="BN370" s="1254">
        <v>16</v>
      </c>
      <c r="BO370" s="1470" t="s">
        <v>10661</v>
      </c>
      <c r="BP370" s="1470" t="s">
        <v>4462</v>
      </c>
      <c r="BQ370" s="1476" t="s">
        <v>1968</v>
      </c>
      <c r="BR370" s="1476" t="s">
        <v>939</v>
      </c>
      <c r="BS370" s="1476"/>
      <c r="BT370" s="1470" t="s">
        <v>10662</v>
      </c>
      <c r="BU370" s="1470" t="s">
        <v>8904</v>
      </c>
      <c r="BV370" s="1470" t="s">
        <v>10663</v>
      </c>
      <c r="BW370" s="1470">
        <v>1296</v>
      </c>
      <c r="BX370" s="1476" t="s">
        <v>10707</v>
      </c>
      <c r="BY370" s="1240" t="s">
        <v>107</v>
      </c>
      <c r="BZ370" s="1474" t="s">
        <v>950</v>
      </c>
      <c r="CA370" s="26" t="str">
        <f>A370&amp;"&amp;"&amp;G370</f>
        <v>20&amp;2026043286</v>
      </c>
      <c r="CB370" s="29" t="str">
        <f>IFERROR(MID(J370,FIND("R",J370)+1,2),"")</f>
        <v>16</v>
      </c>
      <c r="CC370" s="29" t="s">
        <v>11031</v>
      </c>
      <c r="CE370" s="24">
        <f>IFERROR(VLOOKUP(CA370,시험요청!EV:EZ,5,FALSE),"")</f>
        <v>0</v>
      </c>
    </row>
    <row r="371" spans="1:83" ht="30" customHeight="1">
      <c r="A371" s="29">
        <v>20</v>
      </c>
      <c r="B371" s="1472"/>
      <c r="C371" s="1472"/>
      <c r="D371" s="1472"/>
      <c r="E371" s="1472"/>
      <c r="F371" s="1472"/>
      <c r="G371" s="1472"/>
      <c r="H371" s="1472"/>
      <c r="I371" s="1472"/>
      <c r="J371" s="1483"/>
      <c r="K371" s="1472"/>
      <c r="L371" s="1472"/>
      <c r="M371" s="1472"/>
      <c r="N371" s="1472"/>
      <c r="O371" s="1472"/>
      <c r="P371" s="1472"/>
      <c r="Q371" s="1254">
        <v>6</v>
      </c>
      <c r="R371" s="1254">
        <v>10</v>
      </c>
      <c r="S371" s="1580"/>
      <c r="T371" s="1472"/>
      <c r="U371" s="1472"/>
      <c r="V371" s="1472"/>
      <c r="W371" s="1472"/>
      <c r="X371" s="1472"/>
      <c r="Y371" s="1472"/>
      <c r="Z371" s="1498"/>
      <c r="AA371" s="1472"/>
      <c r="AB371" s="1240">
        <v>216</v>
      </c>
      <c r="AC371" s="1472"/>
      <c r="AD371" s="1472"/>
      <c r="AE371" s="1498"/>
      <c r="AF371" s="1472"/>
      <c r="AG371" s="1254">
        <v>195</v>
      </c>
      <c r="AH371" s="1254">
        <v>0</v>
      </c>
      <c r="AI371" s="1254">
        <v>2140</v>
      </c>
      <c r="AJ371" s="1254" t="s">
        <v>10664</v>
      </c>
      <c r="AK371" s="1254">
        <v>460</v>
      </c>
      <c r="AL371" s="1254">
        <v>440</v>
      </c>
      <c r="AM371" s="1254" t="s">
        <v>10665</v>
      </c>
      <c r="AN371" s="339" t="s">
        <v>10666</v>
      </c>
      <c r="AO371" s="1254">
        <v>640</v>
      </c>
      <c r="AP371" s="1254">
        <v>90</v>
      </c>
      <c r="AQ371" s="1254" t="s">
        <v>10667</v>
      </c>
      <c r="AR371" s="339" t="s">
        <v>10666</v>
      </c>
      <c r="AS371" s="1254" t="s">
        <v>1066</v>
      </c>
      <c r="AT371" s="1254" t="s">
        <v>105</v>
      </c>
      <c r="AU371" s="1254" t="s">
        <v>10659</v>
      </c>
      <c r="AV371" s="1254" t="s">
        <v>1218</v>
      </c>
      <c r="AW371" s="1254">
        <v>155</v>
      </c>
      <c r="AX371" s="1254">
        <v>24</v>
      </c>
      <c r="AY371" s="1254" t="s">
        <v>10660</v>
      </c>
      <c r="AZ371" s="1254" t="s">
        <v>1218</v>
      </c>
      <c r="BA371" s="339">
        <v>140</v>
      </c>
      <c r="BB371" s="1254">
        <v>24</v>
      </c>
      <c r="BC371" s="1254" t="s">
        <v>88</v>
      </c>
      <c r="BD371" s="1254" t="s">
        <v>57</v>
      </c>
      <c r="BE371" s="1254" t="s">
        <v>57</v>
      </c>
      <c r="BF371" s="1254" t="s">
        <v>57</v>
      </c>
      <c r="BG371" s="1254" t="s">
        <v>57</v>
      </c>
      <c r="BH371" s="1254" t="s">
        <v>57</v>
      </c>
      <c r="BI371" s="1254" t="s">
        <v>57</v>
      </c>
      <c r="BJ371" s="1254" t="s">
        <v>164</v>
      </c>
      <c r="BK371" s="1254" t="s">
        <v>331</v>
      </c>
      <c r="BL371" s="1254"/>
      <c r="BM371" s="1254"/>
      <c r="BN371" s="1254">
        <v>16</v>
      </c>
      <c r="BO371" s="1472"/>
      <c r="BP371" s="1472"/>
      <c r="BQ371" s="1472"/>
      <c r="BR371" s="1472"/>
      <c r="BS371" s="1472"/>
      <c r="BT371" s="1472"/>
      <c r="BU371" s="1472"/>
      <c r="BV371" s="1472"/>
      <c r="BW371" s="1472"/>
      <c r="BX371" s="1472"/>
      <c r="BY371" s="1240" t="s">
        <v>107</v>
      </c>
      <c r="BZ371" s="1472"/>
      <c r="CA371" s="26" t="str">
        <f>A371&amp;"&amp;"&amp;G371</f>
        <v>20&amp;</v>
      </c>
      <c r="CB371" s="29" t="str">
        <f>IFERROR(MID(J371,FIND("R",J371)+1,2),"")</f>
        <v/>
      </c>
      <c r="CC371" s="29" t="s">
        <v>11034</v>
      </c>
      <c r="CE371" s="24" t="str">
        <f>IFERROR(VLOOKUP(CA371,시험요청!EV:EZ,5,FALSE),"")</f>
        <v/>
      </c>
    </row>
    <row r="372" spans="1:83" ht="30" customHeight="1">
      <c r="A372" s="29">
        <v>20</v>
      </c>
      <c r="B372" s="1490">
        <v>20</v>
      </c>
      <c r="C372" s="1490" t="s">
        <v>2515</v>
      </c>
      <c r="D372" s="1475" t="s">
        <v>10676</v>
      </c>
      <c r="E372" s="1493" t="s">
        <v>52</v>
      </c>
      <c r="F372" s="1475" t="s">
        <v>45</v>
      </c>
      <c r="G372" s="1475">
        <v>2026043153</v>
      </c>
      <c r="H372" s="1241" t="s">
        <v>942</v>
      </c>
      <c r="I372" s="1489">
        <v>2022595</v>
      </c>
      <c r="J372" s="1489" t="s">
        <v>2552</v>
      </c>
      <c r="K372" s="1489" t="s">
        <v>2528</v>
      </c>
      <c r="L372" s="1489">
        <v>10</v>
      </c>
      <c r="M372" s="1489" t="s">
        <v>32</v>
      </c>
      <c r="N372" s="1489" t="s">
        <v>33</v>
      </c>
      <c r="O372" s="1473" t="s">
        <v>1644</v>
      </c>
      <c r="P372" s="1489" t="s">
        <v>48</v>
      </c>
      <c r="Q372" s="1243">
        <v>24</v>
      </c>
      <c r="R372" s="1243">
        <v>25</v>
      </c>
      <c r="S372" s="1563" t="s">
        <v>10677</v>
      </c>
      <c r="T372" s="1496" t="s">
        <v>2553</v>
      </c>
      <c r="U372" s="1475" t="s">
        <v>2123</v>
      </c>
      <c r="V372" s="1244" t="s">
        <v>2569</v>
      </c>
      <c r="W372" s="1242" t="s">
        <v>60</v>
      </c>
      <c r="X372" s="1242" t="s">
        <v>37</v>
      </c>
      <c r="Y372" s="1242" t="s">
        <v>1509</v>
      </c>
      <c r="Z372" s="1243" t="s">
        <v>10678</v>
      </c>
      <c r="AA372" s="1244" t="s">
        <v>42</v>
      </c>
      <c r="AB372" s="1242">
        <v>238</v>
      </c>
      <c r="AC372" s="1475" t="s">
        <v>40</v>
      </c>
      <c r="AD372" s="1559" t="s">
        <v>2521</v>
      </c>
      <c r="AE372" s="1489" t="s">
        <v>9999</v>
      </c>
      <c r="AF372" s="1489" t="s">
        <v>1061</v>
      </c>
      <c r="AG372" s="1243">
        <v>180</v>
      </c>
      <c r="AH372" s="1243">
        <v>780</v>
      </c>
      <c r="AI372" s="1243">
        <v>2060</v>
      </c>
      <c r="AJ372" s="1243" t="s">
        <v>2556</v>
      </c>
      <c r="AK372" s="1243">
        <v>475</v>
      </c>
      <c r="AL372" s="1243">
        <v>440</v>
      </c>
      <c r="AM372" s="1243" t="s">
        <v>2557</v>
      </c>
      <c r="AN372" s="1243" t="s">
        <v>99</v>
      </c>
      <c r="AO372" s="1243">
        <v>670</v>
      </c>
      <c r="AP372" s="1243">
        <v>90</v>
      </c>
      <c r="AQ372" s="1243" t="s">
        <v>2558</v>
      </c>
      <c r="AR372" s="1243" t="s">
        <v>99</v>
      </c>
      <c r="AS372" s="1243" t="s">
        <v>901</v>
      </c>
      <c r="AT372" s="1243" t="s">
        <v>105</v>
      </c>
      <c r="AU372" s="1243" t="s">
        <v>2559</v>
      </c>
      <c r="AV372" s="1243" t="s">
        <v>1281</v>
      </c>
      <c r="AW372" s="1243">
        <v>205</v>
      </c>
      <c r="AX372" s="1243">
        <v>20</v>
      </c>
      <c r="AY372" s="1243" t="s">
        <v>2560</v>
      </c>
      <c r="AZ372" s="1243" t="s">
        <v>1281</v>
      </c>
      <c r="BA372" s="1243">
        <v>190</v>
      </c>
      <c r="BB372" s="1243">
        <v>20</v>
      </c>
      <c r="BC372" s="1243" t="s">
        <v>682</v>
      </c>
      <c r="BD372" s="1243" t="s">
        <v>57</v>
      </c>
      <c r="BE372" s="340" t="s">
        <v>2561</v>
      </c>
      <c r="BF372" s="16" t="s">
        <v>831</v>
      </c>
      <c r="BG372" s="1243" t="s">
        <v>121</v>
      </c>
      <c r="BH372" s="1243" t="s">
        <v>1215</v>
      </c>
      <c r="BI372" s="1243" t="s">
        <v>1216</v>
      </c>
      <c r="BJ372" s="1243" t="s">
        <v>164</v>
      </c>
      <c r="BK372" s="1243" t="s">
        <v>331</v>
      </c>
      <c r="BL372" s="1243" t="s">
        <v>945</v>
      </c>
      <c r="BM372" s="1243"/>
      <c r="BN372" s="1243">
        <v>16</v>
      </c>
      <c r="BO372" s="1500" t="s">
        <v>2562</v>
      </c>
      <c r="BP372" s="1489" t="s">
        <v>2563</v>
      </c>
      <c r="BQ372" s="1475" t="s">
        <v>10679</v>
      </c>
      <c r="BR372" s="1475" t="s">
        <v>95</v>
      </c>
      <c r="BS372" s="1499" t="s">
        <v>2523</v>
      </c>
      <c r="BT372" s="1481" t="s">
        <v>2565</v>
      </c>
      <c r="BU372" s="1489" t="s">
        <v>2566</v>
      </c>
      <c r="BV372" s="1489" t="s">
        <v>2567</v>
      </c>
      <c r="BW372" s="1489">
        <v>1295</v>
      </c>
      <c r="BX372" s="1499" t="s">
        <v>9993</v>
      </c>
      <c r="BY372" s="1242"/>
      <c r="BZ372" s="1490" t="s">
        <v>98</v>
      </c>
      <c r="CA372" s="26" t="str">
        <f t="shared" si="54"/>
        <v>20&amp;2026043153</v>
      </c>
      <c r="CB372" s="29" t="str">
        <f t="shared" si="55"/>
        <v>16</v>
      </c>
      <c r="CC372" s="29" t="s">
        <v>11034</v>
      </c>
      <c r="CE372" s="24">
        <f>IFERROR(VLOOKUP(CA372,시험요청!EV:EZ,5,FALSE),"")</f>
        <v>0</v>
      </c>
    </row>
    <row r="373" spans="1:83" ht="30" customHeight="1">
      <c r="A373" s="29">
        <v>20</v>
      </c>
      <c r="B373" s="1471"/>
      <c r="C373" s="1471"/>
      <c r="D373" s="1471"/>
      <c r="E373" s="1471"/>
      <c r="F373" s="1471"/>
      <c r="G373" s="1471"/>
      <c r="H373" s="1490" t="s">
        <v>10001</v>
      </c>
      <c r="I373" s="1471"/>
      <c r="J373" s="1482"/>
      <c r="K373" s="1471"/>
      <c r="L373" s="1471"/>
      <c r="M373" s="1471"/>
      <c r="N373" s="1471"/>
      <c r="O373" s="1471"/>
      <c r="P373" s="1471"/>
      <c r="Q373" s="1243">
        <v>25</v>
      </c>
      <c r="R373" s="1243">
        <v>25</v>
      </c>
      <c r="S373" s="1471"/>
      <c r="T373" s="1471"/>
      <c r="U373" s="1471"/>
      <c r="V373" s="1499" t="s">
        <v>2569</v>
      </c>
      <c r="W373" s="1475" t="s">
        <v>60</v>
      </c>
      <c r="X373" s="1475" t="s">
        <v>37</v>
      </c>
      <c r="Y373" s="1475" t="s">
        <v>1509</v>
      </c>
      <c r="Z373" s="1489" t="s">
        <v>10680</v>
      </c>
      <c r="AA373" s="1489" t="s">
        <v>4992</v>
      </c>
      <c r="AB373" s="1242">
        <v>238</v>
      </c>
      <c r="AC373" s="1486"/>
      <c r="AD373" s="1486"/>
      <c r="AE373" s="1487"/>
      <c r="AF373" s="1486"/>
      <c r="AG373" s="1243">
        <v>180</v>
      </c>
      <c r="AH373" s="1243">
        <v>780</v>
      </c>
      <c r="AI373" s="1243">
        <v>2060</v>
      </c>
      <c r="AJ373" s="1243" t="s">
        <v>2556</v>
      </c>
      <c r="AK373" s="1243">
        <v>475</v>
      </c>
      <c r="AL373" s="1243">
        <v>440</v>
      </c>
      <c r="AM373" s="1243" t="s">
        <v>2557</v>
      </c>
      <c r="AN373" s="1243" t="s">
        <v>99</v>
      </c>
      <c r="AO373" s="1243">
        <v>670</v>
      </c>
      <c r="AP373" s="1243">
        <v>90</v>
      </c>
      <c r="AQ373" s="1243" t="s">
        <v>2558</v>
      </c>
      <c r="AR373" s="1243" t="s">
        <v>99</v>
      </c>
      <c r="AS373" s="1243" t="s">
        <v>901</v>
      </c>
      <c r="AT373" s="1243" t="s">
        <v>105</v>
      </c>
      <c r="AU373" s="1243" t="s">
        <v>10003</v>
      </c>
      <c r="AV373" s="1243" t="s">
        <v>1281</v>
      </c>
      <c r="AW373" s="1243">
        <v>200</v>
      </c>
      <c r="AX373" s="1243">
        <v>20</v>
      </c>
      <c r="AY373" s="1243" t="s">
        <v>2560</v>
      </c>
      <c r="AZ373" s="1243" t="s">
        <v>1281</v>
      </c>
      <c r="BA373" s="1243">
        <v>190</v>
      </c>
      <c r="BB373" s="1243">
        <v>20</v>
      </c>
      <c r="BC373" s="1243" t="s">
        <v>88</v>
      </c>
      <c r="BD373" s="1243" t="s">
        <v>57</v>
      </c>
      <c r="BE373" s="340" t="s">
        <v>2561</v>
      </c>
      <c r="BF373" s="16" t="s">
        <v>831</v>
      </c>
      <c r="BG373" s="1243" t="s">
        <v>121</v>
      </c>
      <c r="BH373" s="1243" t="s">
        <v>1215</v>
      </c>
      <c r="BI373" s="1243" t="s">
        <v>1216</v>
      </c>
      <c r="BJ373" s="1243" t="s">
        <v>164</v>
      </c>
      <c r="BK373" s="1243" t="s">
        <v>331</v>
      </c>
      <c r="BL373" s="1243" t="s">
        <v>945</v>
      </c>
      <c r="BM373" s="1243"/>
      <c r="BN373" s="1243">
        <v>16</v>
      </c>
      <c r="BO373" s="1471"/>
      <c r="BP373" s="1471"/>
      <c r="BQ373" s="1471"/>
      <c r="BR373" s="1471"/>
      <c r="BS373" s="1471"/>
      <c r="BT373" s="1471"/>
      <c r="BU373" s="1471"/>
      <c r="BV373" s="1471"/>
      <c r="BW373" s="1471"/>
      <c r="BX373" s="1471"/>
      <c r="BY373" s="1242"/>
      <c r="BZ373" s="1471"/>
      <c r="CA373" s="26" t="str">
        <f t="shared" si="54"/>
        <v>20&amp;</v>
      </c>
      <c r="CB373" s="29" t="str">
        <f t="shared" si="55"/>
        <v/>
      </c>
      <c r="CC373" s="29" t="s">
        <v>11034</v>
      </c>
      <c r="CE373" s="24" t="str">
        <f>IFERROR(VLOOKUP(CA373,시험요청!EV:EZ,5,FALSE),"")</f>
        <v/>
      </c>
    </row>
    <row r="374" spans="1:83" ht="30" customHeight="1">
      <c r="A374" s="29">
        <v>20</v>
      </c>
      <c r="B374" s="1471"/>
      <c r="C374" s="1471"/>
      <c r="D374" s="1471"/>
      <c r="E374" s="1471"/>
      <c r="F374" s="1471"/>
      <c r="G374" s="1471"/>
      <c r="H374" s="1472"/>
      <c r="I374" s="1471"/>
      <c r="J374" s="1482"/>
      <c r="K374" s="1471"/>
      <c r="L374" s="1471"/>
      <c r="M374" s="1471"/>
      <c r="N374" s="1471"/>
      <c r="O374" s="1471"/>
      <c r="P374" s="1471"/>
      <c r="Q374" s="1243">
        <v>26</v>
      </c>
      <c r="R374" s="1243">
        <v>25</v>
      </c>
      <c r="S374" s="1471"/>
      <c r="T374" s="1471"/>
      <c r="U374" s="1471"/>
      <c r="V374" s="1486"/>
      <c r="W374" s="1486"/>
      <c r="X374" s="1486"/>
      <c r="Y374" s="1486"/>
      <c r="Z374" s="1487"/>
      <c r="AA374" s="1706"/>
      <c r="AB374" s="1242">
        <v>238</v>
      </c>
      <c r="AC374" s="1486"/>
      <c r="AD374" s="1486"/>
      <c r="AE374" s="1487"/>
      <c r="AF374" s="1486"/>
      <c r="AG374" s="1243">
        <v>180</v>
      </c>
      <c r="AH374" s="1243">
        <v>780</v>
      </c>
      <c r="AI374" s="1243">
        <v>2060</v>
      </c>
      <c r="AJ374" s="1243" t="s">
        <v>2556</v>
      </c>
      <c r="AK374" s="1243">
        <v>475</v>
      </c>
      <c r="AL374" s="1243">
        <v>440</v>
      </c>
      <c r="AM374" s="1243" t="s">
        <v>2557</v>
      </c>
      <c r="AN374" s="1243" t="s">
        <v>99</v>
      </c>
      <c r="AO374" s="1243">
        <v>670</v>
      </c>
      <c r="AP374" s="1243">
        <v>90</v>
      </c>
      <c r="AQ374" s="1243" t="s">
        <v>2558</v>
      </c>
      <c r="AR374" s="1243" t="s">
        <v>99</v>
      </c>
      <c r="AS374" s="1243" t="s">
        <v>901</v>
      </c>
      <c r="AT374" s="1243" t="s">
        <v>105</v>
      </c>
      <c r="AU374" s="1243" t="s">
        <v>4969</v>
      </c>
      <c r="AV374" s="1243" t="s">
        <v>1281</v>
      </c>
      <c r="AW374" s="1243">
        <v>200</v>
      </c>
      <c r="AX374" s="1243">
        <v>24</v>
      </c>
      <c r="AY374" s="1243" t="s">
        <v>2227</v>
      </c>
      <c r="AZ374" s="1243" t="s">
        <v>1281</v>
      </c>
      <c r="BA374" s="1243">
        <v>190</v>
      </c>
      <c r="BB374" s="1243">
        <v>24</v>
      </c>
      <c r="BC374" s="1243" t="s">
        <v>88</v>
      </c>
      <c r="BD374" s="1243" t="s">
        <v>57</v>
      </c>
      <c r="BE374" s="340" t="s">
        <v>2561</v>
      </c>
      <c r="BF374" s="16" t="s">
        <v>831</v>
      </c>
      <c r="BG374" s="1243" t="s">
        <v>121</v>
      </c>
      <c r="BH374" s="1243" t="s">
        <v>1215</v>
      </c>
      <c r="BI374" s="1243" t="s">
        <v>1216</v>
      </c>
      <c r="BJ374" s="1243" t="s">
        <v>164</v>
      </c>
      <c r="BK374" s="1243" t="s">
        <v>331</v>
      </c>
      <c r="BL374" s="1243" t="s">
        <v>945</v>
      </c>
      <c r="BM374" s="1243"/>
      <c r="BN374" s="1243">
        <v>16</v>
      </c>
      <c r="BO374" s="1471"/>
      <c r="BP374" s="1471"/>
      <c r="BQ374" s="1471"/>
      <c r="BR374" s="1471"/>
      <c r="BS374" s="1471"/>
      <c r="BT374" s="1471"/>
      <c r="BU374" s="1471"/>
      <c r="BV374" s="1471"/>
      <c r="BW374" s="1471"/>
      <c r="BX374" s="1471"/>
      <c r="BY374" s="1242"/>
      <c r="BZ374" s="1471"/>
      <c r="CA374" s="26" t="str">
        <f t="shared" si="54"/>
        <v>20&amp;</v>
      </c>
      <c r="CB374" s="29" t="str">
        <f t="shared" si="55"/>
        <v/>
      </c>
      <c r="CC374" s="29" t="s">
        <v>11034</v>
      </c>
      <c r="CE374" s="24" t="str">
        <f>IFERROR(VLOOKUP(CA374,시험요청!EV:EZ,5,FALSE),"")</f>
        <v/>
      </c>
    </row>
    <row r="375" spans="1:83" ht="30" customHeight="1">
      <c r="A375" s="29">
        <v>20</v>
      </c>
      <c r="B375" s="1472"/>
      <c r="C375" s="1472"/>
      <c r="D375" s="1472"/>
      <c r="E375" s="1472"/>
      <c r="F375" s="1472"/>
      <c r="G375" s="1472"/>
      <c r="H375" s="1241" t="s">
        <v>942</v>
      </c>
      <c r="I375" s="1472"/>
      <c r="J375" s="1483"/>
      <c r="K375" s="1472"/>
      <c r="L375" s="1472"/>
      <c r="M375" s="1472"/>
      <c r="N375" s="1472"/>
      <c r="O375" s="1472"/>
      <c r="P375" s="1472"/>
      <c r="Q375" s="1243">
        <v>27</v>
      </c>
      <c r="R375" s="1243">
        <v>25</v>
      </c>
      <c r="S375" s="1472"/>
      <c r="T375" s="1472"/>
      <c r="U375" s="1472"/>
      <c r="V375" s="1477"/>
      <c r="W375" s="1477"/>
      <c r="X375" s="1477"/>
      <c r="Y375" s="1477"/>
      <c r="Z375" s="1479"/>
      <c r="AA375" s="1571"/>
      <c r="AB375" s="1242">
        <v>238</v>
      </c>
      <c r="AC375" s="1477"/>
      <c r="AD375" s="1477"/>
      <c r="AE375" s="1479"/>
      <c r="AF375" s="1477"/>
      <c r="AG375" s="1243">
        <v>180</v>
      </c>
      <c r="AH375" s="1243">
        <v>780</v>
      </c>
      <c r="AI375" s="1243">
        <v>2060</v>
      </c>
      <c r="AJ375" s="1243" t="s">
        <v>2556</v>
      </c>
      <c r="AK375" s="1243">
        <v>475</v>
      </c>
      <c r="AL375" s="1243">
        <v>440</v>
      </c>
      <c r="AM375" s="1243" t="s">
        <v>2557</v>
      </c>
      <c r="AN375" s="1243" t="s">
        <v>99</v>
      </c>
      <c r="AO375" s="1243">
        <v>670</v>
      </c>
      <c r="AP375" s="1243">
        <v>90</v>
      </c>
      <c r="AQ375" s="1243" t="s">
        <v>2558</v>
      </c>
      <c r="AR375" s="1243" t="s">
        <v>99</v>
      </c>
      <c r="AS375" s="1243" t="s">
        <v>901</v>
      </c>
      <c r="AT375" s="1243" t="s">
        <v>105</v>
      </c>
      <c r="AU375" s="1243" t="s">
        <v>4969</v>
      </c>
      <c r="AV375" s="1243" t="s">
        <v>1281</v>
      </c>
      <c r="AW375" s="1243">
        <v>200</v>
      </c>
      <c r="AX375" s="1243">
        <v>24</v>
      </c>
      <c r="AY375" s="1243" t="s">
        <v>2227</v>
      </c>
      <c r="AZ375" s="1243" t="s">
        <v>1281</v>
      </c>
      <c r="BA375" s="1243">
        <v>190</v>
      </c>
      <c r="BB375" s="1243">
        <v>24</v>
      </c>
      <c r="BC375" s="1243" t="s">
        <v>682</v>
      </c>
      <c r="BD375" s="1243" t="s">
        <v>57</v>
      </c>
      <c r="BE375" s="340" t="s">
        <v>2561</v>
      </c>
      <c r="BF375" s="16" t="s">
        <v>831</v>
      </c>
      <c r="BG375" s="1243" t="s">
        <v>121</v>
      </c>
      <c r="BH375" s="1243" t="s">
        <v>1215</v>
      </c>
      <c r="BI375" s="1243" t="s">
        <v>1216</v>
      </c>
      <c r="BJ375" s="1243" t="s">
        <v>164</v>
      </c>
      <c r="BK375" s="1243" t="s">
        <v>331</v>
      </c>
      <c r="BL375" s="1243" t="s">
        <v>945</v>
      </c>
      <c r="BM375" s="1243"/>
      <c r="BN375" s="1243">
        <v>16</v>
      </c>
      <c r="BO375" s="1472"/>
      <c r="BP375" s="1472"/>
      <c r="BQ375" s="1472"/>
      <c r="BR375" s="1472"/>
      <c r="BS375" s="1472"/>
      <c r="BT375" s="1472"/>
      <c r="BU375" s="1472"/>
      <c r="BV375" s="1472"/>
      <c r="BW375" s="1472"/>
      <c r="BX375" s="1472"/>
      <c r="BY375" s="1242"/>
      <c r="BZ375" s="1472"/>
      <c r="CA375" s="26" t="str">
        <f t="shared" si="54"/>
        <v>20&amp;</v>
      </c>
      <c r="CB375" s="29" t="str">
        <f t="shared" si="55"/>
        <v/>
      </c>
      <c r="CC375" s="29" t="s">
        <v>11034</v>
      </c>
      <c r="CE375" s="24" t="str">
        <f>IFERROR(VLOOKUP(CA375,시험요청!EV:EZ,5,FALSE),"")</f>
        <v/>
      </c>
    </row>
    <row r="376" spans="1:83" ht="30" customHeight="1">
      <c r="A376" s="29">
        <v>20</v>
      </c>
      <c r="B376" s="1475">
        <v>20</v>
      </c>
      <c r="C376" s="1475" t="s">
        <v>43</v>
      </c>
      <c r="D376" s="1475" t="s">
        <v>4961</v>
      </c>
      <c r="E376" s="1493" t="s">
        <v>1498</v>
      </c>
      <c r="F376" s="1475" t="s">
        <v>45</v>
      </c>
      <c r="G376" s="1475">
        <v>2026041070</v>
      </c>
      <c r="H376" s="1490" t="s">
        <v>767</v>
      </c>
      <c r="I376" s="1489">
        <v>2022648</v>
      </c>
      <c r="J376" s="1489" t="s">
        <v>6404</v>
      </c>
      <c r="K376" s="1489" t="s">
        <v>4962</v>
      </c>
      <c r="L376" s="1489">
        <v>8</v>
      </c>
      <c r="M376" s="1489" t="s">
        <v>32</v>
      </c>
      <c r="N376" s="1489" t="s">
        <v>33</v>
      </c>
      <c r="O376" s="1489" t="s">
        <v>57</v>
      </c>
      <c r="P376" s="1489" t="s">
        <v>48</v>
      </c>
      <c r="Q376" s="1243">
        <v>9</v>
      </c>
      <c r="R376" s="1243">
        <v>20</v>
      </c>
      <c r="S376" s="1711" t="s">
        <v>10687</v>
      </c>
      <c r="T376" s="1492" t="s">
        <v>2607</v>
      </c>
      <c r="U376" s="1475" t="s">
        <v>1018</v>
      </c>
      <c r="V376" s="1244" t="s">
        <v>2577</v>
      </c>
      <c r="W376" s="1242" t="s">
        <v>60</v>
      </c>
      <c r="X376" s="1242" t="s">
        <v>37</v>
      </c>
      <c r="Y376" s="1242" t="s">
        <v>63</v>
      </c>
      <c r="Z376" s="1243" t="s">
        <v>4964</v>
      </c>
      <c r="AA376" s="1243" t="s">
        <v>55</v>
      </c>
      <c r="AB376" s="1242">
        <v>234</v>
      </c>
      <c r="AC376" s="1475" t="s">
        <v>40</v>
      </c>
      <c r="AD376" s="1559" t="s">
        <v>2521</v>
      </c>
      <c r="AE376" s="1489" t="s">
        <v>4965</v>
      </c>
      <c r="AF376" s="1489" t="s">
        <v>1061</v>
      </c>
      <c r="AG376" s="1243">
        <v>175</v>
      </c>
      <c r="AH376" s="1243">
        <v>790</v>
      </c>
      <c r="AI376" s="1243">
        <v>2045</v>
      </c>
      <c r="AJ376" s="1243" t="s">
        <v>4966</v>
      </c>
      <c r="AK376" s="1243">
        <v>490</v>
      </c>
      <c r="AL376" s="1243">
        <v>455</v>
      </c>
      <c r="AM376" s="1243" t="s">
        <v>4967</v>
      </c>
      <c r="AN376" s="1243" t="s">
        <v>99</v>
      </c>
      <c r="AO376" s="1243">
        <v>670</v>
      </c>
      <c r="AP376" s="1243">
        <v>90</v>
      </c>
      <c r="AQ376" s="1243" t="s">
        <v>4968</v>
      </c>
      <c r="AR376" s="1243" t="s">
        <v>99</v>
      </c>
      <c r="AS376" s="1243" t="s">
        <v>1427</v>
      </c>
      <c r="AT376" s="1243" t="s">
        <v>105</v>
      </c>
      <c r="AU376" s="1243" t="s">
        <v>4969</v>
      </c>
      <c r="AV376" s="1243" t="s">
        <v>1281</v>
      </c>
      <c r="AW376" s="1243">
        <v>200</v>
      </c>
      <c r="AX376" s="1243">
        <v>24</v>
      </c>
      <c r="AY376" s="1243" t="s">
        <v>4970</v>
      </c>
      <c r="AZ376" s="1243" t="s">
        <v>1281</v>
      </c>
      <c r="BA376" s="1243">
        <v>185</v>
      </c>
      <c r="BB376" s="1243">
        <v>24</v>
      </c>
      <c r="BC376" s="1243" t="s">
        <v>682</v>
      </c>
      <c r="BD376" s="1243" t="s">
        <v>57</v>
      </c>
      <c r="BE376" s="1243" t="s">
        <v>57</v>
      </c>
      <c r="BF376" s="1243" t="s">
        <v>57</v>
      </c>
      <c r="BG376" s="1243" t="s">
        <v>57</v>
      </c>
      <c r="BH376" s="1243" t="s">
        <v>57</v>
      </c>
      <c r="BI376" s="1243" t="s">
        <v>57</v>
      </c>
      <c r="BJ376" s="1243" t="s">
        <v>164</v>
      </c>
      <c r="BK376" s="1243" t="s">
        <v>331</v>
      </c>
      <c r="BL376" s="1243"/>
      <c r="BM376" s="1243"/>
      <c r="BN376" s="1243">
        <v>16</v>
      </c>
      <c r="BO376" s="1500" t="s">
        <v>4971</v>
      </c>
      <c r="BP376" s="1489" t="s">
        <v>4462</v>
      </c>
      <c r="BQ376" s="1475" t="s">
        <v>10700</v>
      </c>
      <c r="BR376" s="1475" t="s">
        <v>95</v>
      </c>
      <c r="BS376" s="1475"/>
      <c r="BT376" s="1489" t="s">
        <v>4973</v>
      </c>
      <c r="BU376" s="1489" t="s">
        <v>1253</v>
      </c>
      <c r="BV376" s="1489" t="s">
        <v>4974</v>
      </c>
      <c r="BW376" s="1489">
        <v>1289</v>
      </c>
      <c r="BX376" s="1475"/>
      <c r="BY376" s="1242"/>
      <c r="BZ376" s="1490" t="s">
        <v>98</v>
      </c>
      <c r="CA376" s="26" t="str">
        <f>A376&amp;"&amp;"&amp;G376</f>
        <v>20&amp;2026041070</v>
      </c>
      <c r="CB376" s="29" t="str">
        <f>IFERROR(MID(J376,FIND("R",J376)+1,2),"")</f>
        <v>16</v>
      </c>
      <c r="CC376" s="29" t="s">
        <v>11034</v>
      </c>
      <c r="CE376" s="24">
        <f>IFERROR(VLOOKUP(CA376,시험요청!EV:EZ,5,FALSE),"")</f>
        <v>0</v>
      </c>
    </row>
    <row r="377" spans="1:83" ht="30" customHeight="1">
      <c r="A377" s="29">
        <v>20</v>
      </c>
      <c r="B377" s="1472"/>
      <c r="C377" s="1472"/>
      <c r="D377" s="1472"/>
      <c r="E377" s="1472"/>
      <c r="F377" s="1472"/>
      <c r="G377" s="1472"/>
      <c r="H377" s="1472"/>
      <c r="I377" s="1472"/>
      <c r="J377" s="1483"/>
      <c r="K377" s="1472"/>
      <c r="L377" s="1472"/>
      <c r="M377" s="1472"/>
      <c r="N377" s="1472"/>
      <c r="O377" s="1472"/>
      <c r="P377" s="1472"/>
      <c r="Q377" s="1243">
        <v>10</v>
      </c>
      <c r="R377" s="1243">
        <v>20</v>
      </c>
      <c r="S377" s="1495"/>
      <c r="T377" s="1472"/>
      <c r="U377" s="1472"/>
      <c r="V377" s="1244" t="s">
        <v>2569</v>
      </c>
      <c r="W377" s="1242" t="s">
        <v>60</v>
      </c>
      <c r="X377" s="1242" t="s">
        <v>37</v>
      </c>
      <c r="Y377" s="1242" t="s">
        <v>63</v>
      </c>
      <c r="Z377" s="1243" t="s">
        <v>10701</v>
      </c>
      <c r="AA377" s="1244" t="s">
        <v>42</v>
      </c>
      <c r="AB377" s="1242">
        <v>234</v>
      </c>
      <c r="AC377" s="1477"/>
      <c r="AD377" s="1477"/>
      <c r="AE377" s="1479"/>
      <c r="AF377" s="1477"/>
      <c r="AG377" s="1243">
        <v>175</v>
      </c>
      <c r="AH377" s="1243">
        <v>790</v>
      </c>
      <c r="AI377" s="1243">
        <v>2045</v>
      </c>
      <c r="AJ377" s="1243" t="s">
        <v>4966</v>
      </c>
      <c r="AK377" s="1243">
        <v>490</v>
      </c>
      <c r="AL377" s="1243">
        <v>455</v>
      </c>
      <c r="AM377" s="1243" t="s">
        <v>4967</v>
      </c>
      <c r="AN377" s="1243" t="s">
        <v>99</v>
      </c>
      <c r="AO377" s="1243">
        <v>670</v>
      </c>
      <c r="AP377" s="1243">
        <v>90</v>
      </c>
      <c r="AQ377" s="1243" t="s">
        <v>4968</v>
      </c>
      <c r="AR377" s="1243" t="s">
        <v>99</v>
      </c>
      <c r="AS377" s="1243" t="s">
        <v>1427</v>
      </c>
      <c r="AT377" s="1243" t="s">
        <v>105</v>
      </c>
      <c r="AU377" s="1243" t="s">
        <v>4969</v>
      </c>
      <c r="AV377" s="1243" t="s">
        <v>1281</v>
      </c>
      <c r="AW377" s="1243">
        <v>200</v>
      </c>
      <c r="AX377" s="1243">
        <v>24</v>
      </c>
      <c r="AY377" s="1243" t="s">
        <v>4970</v>
      </c>
      <c r="AZ377" s="1243" t="s">
        <v>1281</v>
      </c>
      <c r="BA377" s="1243">
        <v>185</v>
      </c>
      <c r="BB377" s="1243">
        <v>24</v>
      </c>
      <c r="BC377" s="1243" t="s">
        <v>682</v>
      </c>
      <c r="BD377" s="1243" t="s">
        <v>57</v>
      </c>
      <c r="BE377" s="1243" t="s">
        <v>57</v>
      </c>
      <c r="BF377" s="1243" t="s">
        <v>57</v>
      </c>
      <c r="BG377" s="1243" t="s">
        <v>57</v>
      </c>
      <c r="BH377" s="1243" t="s">
        <v>57</v>
      </c>
      <c r="BI377" s="1243" t="s">
        <v>57</v>
      </c>
      <c r="BJ377" s="1243" t="s">
        <v>164</v>
      </c>
      <c r="BK377" s="1243" t="s">
        <v>331</v>
      </c>
      <c r="BL377" s="1243"/>
      <c r="BM377" s="1243"/>
      <c r="BN377" s="1243">
        <v>16</v>
      </c>
      <c r="BO377" s="1472"/>
      <c r="BP377" s="1472"/>
      <c r="BQ377" s="1472"/>
      <c r="BR377" s="1472"/>
      <c r="BS377" s="1472"/>
      <c r="BT377" s="1472"/>
      <c r="BU377" s="1472"/>
      <c r="BV377" s="1472"/>
      <c r="BW377" s="1472"/>
      <c r="BX377" s="1472"/>
      <c r="BY377" s="1242"/>
      <c r="BZ377" s="1472"/>
      <c r="CA377" s="26" t="str">
        <f>A377&amp;"&amp;"&amp;G377</f>
        <v>20&amp;</v>
      </c>
      <c r="CB377" s="29" t="str">
        <f>IFERROR(MID(J377,FIND("R",J377)+1,2),"")</f>
        <v/>
      </c>
      <c r="CC377" s="29" t="s">
        <v>11034</v>
      </c>
      <c r="CE377" s="24" t="str">
        <f>IFERROR(VLOOKUP(CA377,시험요청!EV:EZ,5,FALSE),"")</f>
        <v/>
      </c>
    </row>
    <row r="378" spans="1:83" ht="30" customHeight="1">
      <c r="A378" s="29">
        <v>20</v>
      </c>
      <c r="B378" s="1490">
        <v>20</v>
      </c>
      <c r="C378" s="1490" t="s">
        <v>2515</v>
      </c>
      <c r="D378" s="1475" t="s">
        <v>2526</v>
      </c>
      <c r="E378" s="1493" t="s">
        <v>52</v>
      </c>
      <c r="F378" s="1475" t="s">
        <v>45</v>
      </c>
      <c r="G378" s="1475">
        <v>2026050288</v>
      </c>
      <c r="H378" s="1241" t="s">
        <v>680</v>
      </c>
      <c r="I378" s="1489">
        <v>1039762</v>
      </c>
      <c r="J378" s="1489" t="s">
        <v>8733</v>
      </c>
      <c r="K378" s="1489" t="s">
        <v>2214</v>
      </c>
      <c r="L378" s="1489">
        <v>4</v>
      </c>
      <c r="M378" s="1489" t="s">
        <v>32</v>
      </c>
      <c r="N378" s="1489" t="s">
        <v>33</v>
      </c>
      <c r="O378" s="1473" t="s">
        <v>2215</v>
      </c>
      <c r="P378" s="1489" t="s">
        <v>48</v>
      </c>
      <c r="Q378" s="1243">
        <v>10</v>
      </c>
      <c r="R378" s="1243">
        <v>40</v>
      </c>
      <c r="S378" s="1562" t="s">
        <v>10687</v>
      </c>
      <c r="T378" s="1496" t="s">
        <v>5734</v>
      </c>
      <c r="U378" s="1475" t="s">
        <v>2123</v>
      </c>
      <c r="V378" s="1499" t="s">
        <v>2569</v>
      </c>
      <c r="W378" s="1475" t="s">
        <v>60</v>
      </c>
      <c r="X378" s="1475" t="s">
        <v>37</v>
      </c>
      <c r="Y378" s="1475" t="s">
        <v>1509</v>
      </c>
      <c r="Z378" s="1497" t="s">
        <v>10693</v>
      </c>
      <c r="AA378" s="1499" t="s">
        <v>42</v>
      </c>
      <c r="AB378" s="1242">
        <v>250</v>
      </c>
      <c r="AC378" s="1242" t="s">
        <v>40</v>
      </c>
      <c r="AD378" s="1242" t="s">
        <v>41</v>
      </c>
      <c r="AE378" s="1243" t="s">
        <v>10739</v>
      </c>
      <c r="AF378" s="1244" t="s">
        <v>42</v>
      </c>
      <c r="AG378" s="1243">
        <v>150</v>
      </c>
      <c r="AH378" s="1243">
        <v>686</v>
      </c>
      <c r="AI378" s="1243">
        <v>2089</v>
      </c>
      <c r="AJ378" s="1243" t="s">
        <v>8736</v>
      </c>
      <c r="AK378" s="1243">
        <v>435</v>
      </c>
      <c r="AL378" s="1243">
        <v>400</v>
      </c>
      <c r="AM378" s="1243" t="s">
        <v>8737</v>
      </c>
      <c r="AN378" s="1243" t="s">
        <v>99</v>
      </c>
      <c r="AO378" s="1243">
        <v>590</v>
      </c>
      <c r="AP378" s="1243" t="s">
        <v>57</v>
      </c>
      <c r="AQ378" s="1243" t="s">
        <v>10695</v>
      </c>
      <c r="AR378" s="1243" t="s">
        <v>99</v>
      </c>
      <c r="AS378" s="1243">
        <v>465</v>
      </c>
      <c r="AT378" s="1243" t="s">
        <v>57</v>
      </c>
      <c r="AU378" s="1243" t="s">
        <v>3341</v>
      </c>
      <c r="AV378" s="1243" t="s">
        <v>86</v>
      </c>
      <c r="AW378" s="1243">
        <v>220</v>
      </c>
      <c r="AX378" s="1243">
        <v>27</v>
      </c>
      <c r="AY378" s="1243" t="s">
        <v>1654</v>
      </c>
      <c r="AZ378" s="1243" t="s">
        <v>86</v>
      </c>
      <c r="BA378" s="1243">
        <v>210</v>
      </c>
      <c r="BB378" s="1243">
        <v>27</v>
      </c>
      <c r="BC378" s="1243" t="s">
        <v>57</v>
      </c>
      <c r="BD378" s="1243" t="s">
        <v>57</v>
      </c>
      <c r="BE378" s="1243" t="s">
        <v>10697</v>
      </c>
      <c r="BF378" s="1243" t="s">
        <v>57</v>
      </c>
      <c r="BG378" s="1243" t="s">
        <v>57</v>
      </c>
      <c r="BH378" s="1243" t="s">
        <v>1215</v>
      </c>
      <c r="BI378" s="1243" t="s">
        <v>1216</v>
      </c>
      <c r="BJ378" s="1243" t="s">
        <v>164</v>
      </c>
      <c r="BK378" s="1243">
        <v>40</v>
      </c>
      <c r="BL378" s="1243" t="s">
        <v>57</v>
      </c>
      <c r="BM378" s="1243"/>
      <c r="BN378" s="1243" t="s">
        <v>2076</v>
      </c>
      <c r="BO378" s="1500" t="s">
        <v>10696</v>
      </c>
      <c r="BP378" s="1489" t="s">
        <v>187</v>
      </c>
      <c r="BQ378" s="1475" t="s">
        <v>5235</v>
      </c>
      <c r="BR378" s="1475" t="s">
        <v>95</v>
      </c>
      <c r="BS378" s="1499" t="s">
        <v>2523</v>
      </c>
      <c r="BT378" s="1545" t="s">
        <v>10697</v>
      </c>
      <c r="BU378" s="1243" t="s">
        <v>2539</v>
      </c>
      <c r="BV378" s="1243" t="s">
        <v>10740</v>
      </c>
      <c r="BW378" s="1243">
        <v>1546</v>
      </c>
      <c r="BX378" s="1490" t="s">
        <v>10698</v>
      </c>
      <c r="BY378" s="1242"/>
      <c r="BZ378" s="1490" t="s">
        <v>83</v>
      </c>
      <c r="CA378" s="26" t="str">
        <f t="shared" si="54"/>
        <v>20&amp;2026050288</v>
      </c>
      <c r="CB378" s="29" t="str">
        <f t="shared" si="55"/>
        <v>19</v>
      </c>
      <c r="CC378" s="29" t="s">
        <v>10742</v>
      </c>
      <c r="CE378" s="24">
        <f>IFERROR(VLOOKUP(CA378,시험요청!EV:EZ,5,FALSE),"")</f>
        <v>0</v>
      </c>
    </row>
    <row r="379" spans="1:83" ht="30" customHeight="1">
      <c r="A379" s="29">
        <v>20</v>
      </c>
      <c r="B379" s="1472"/>
      <c r="C379" s="1472"/>
      <c r="D379" s="1472"/>
      <c r="E379" s="1472"/>
      <c r="F379" s="1472"/>
      <c r="G379" s="1472"/>
      <c r="H379" s="1241" t="s">
        <v>767</v>
      </c>
      <c r="I379" s="1472"/>
      <c r="J379" s="1483"/>
      <c r="K379" s="1472"/>
      <c r="L379" s="1472"/>
      <c r="M379" s="1472"/>
      <c r="N379" s="1472"/>
      <c r="O379" s="1472"/>
      <c r="P379" s="1472"/>
      <c r="Q379" s="1243">
        <v>11</v>
      </c>
      <c r="R379" s="1243">
        <v>40</v>
      </c>
      <c r="S379" s="1472"/>
      <c r="T379" s="1472"/>
      <c r="U379" s="1472"/>
      <c r="V379" s="1477"/>
      <c r="W379" s="1477"/>
      <c r="X379" s="1477"/>
      <c r="Y379" s="1477"/>
      <c r="Z379" s="1479"/>
      <c r="AA379" s="1477"/>
      <c r="AB379" s="1242">
        <v>250</v>
      </c>
      <c r="AC379" s="1242" t="s">
        <v>40</v>
      </c>
      <c r="AD379" s="1248" t="s">
        <v>2521</v>
      </c>
      <c r="AE379" s="1249" t="s">
        <v>10694</v>
      </c>
      <c r="AF379" s="1244" t="s">
        <v>42</v>
      </c>
      <c r="AG379" s="1243">
        <v>150</v>
      </c>
      <c r="AH379" s="1243">
        <v>686</v>
      </c>
      <c r="AI379" s="1243">
        <v>2089</v>
      </c>
      <c r="AJ379" s="1243" t="s">
        <v>8736</v>
      </c>
      <c r="AK379" s="1243">
        <v>435</v>
      </c>
      <c r="AL379" s="1243">
        <v>400</v>
      </c>
      <c r="AM379" s="1243" t="s">
        <v>8737</v>
      </c>
      <c r="AN379" s="1243" t="s">
        <v>99</v>
      </c>
      <c r="AO379" s="1243">
        <v>590</v>
      </c>
      <c r="AP379" s="1243" t="s">
        <v>57</v>
      </c>
      <c r="AQ379" s="1243" t="s">
        <v>10695</v>
      </c>
      <c r="AR379" s="1243" t="s">
        <v>99</v>
      </c>
      <c r="AS379" s="1243">
        <v>465</v>
      </c>
      <c r="AT379" s="1243" t="s">
        <v>57</v>
      </c>
      <c r="AU379" s="1243" t="s">
        <v>5512</v>
      </c>
      <c r="AV379" s="1243" t="s">
        <v>86</v>
      </c>
      <c r="AW379" s="1243">
        <v>220</v>
      </c>
      <c r="AX379" s="1243">
        <v>24</v>
      </c>
      <c r="AY379" s="1243" t="s">
        <v>5513</v>
      </c>
      <c r="AZ379" s="1243" t="s">
        <v>86</v>
      </c>
      <c r="BA379" s="1243">
        <v>210</v>
      </c>
      <c r="BB379" s="1243">
        <v>24</v>
      </c>
      <c r="BC379" s="1243" t="s">
        <v>57</v>
      </c>
      <c r="BD379" s="1243" t="s">
        <v>57</v>
      </c>
      <c r="BE379" s="1243" t="s">
        <v>10697</v>
      </c>
      <c r="BF379" s="1243" t="s">
        <v>57</v>
      </c>
      <c r="BG379" s="1243" t="s">
        <v>57</v>
      </c>
      <c r="BH379" s="1243" t="s">
        <v>1215</v>
      </c>
      <c r="BI379" s="1243" t="s">
        <v>1216</v>
      </c>
      <c r="BJ379" s="1243" t="s">
        <v>164</v>
      </c>
      <c r="BK379" s="1243">
        <v>40</v>
      </c>
      <c r="BL379" s="1243" t="s">
        <v>57</v>
      </c>
      <c r="BM379" s="1243"/>
      <c r="BN379" s="1243" t="s">
        <v>2076</v>
      </c>
      <c r="BO379" s="1472"/>
      <c r="BP379" s="1472"/>
      <c r="BQ379" s="1472"/>
      <c r="BR379" s="1472"/>
      <c r="BS379" s="1472"/>
      <c r="BT379" s="1547"/>
      <c r="BU379" s="1243" t="s">
        <v>2539</v>
      </c>
      <c r="BV379" s="1243" t="s">
        <v>10740</v>
      </c>
      <c r="BW379" s="1243">
        <v>1546</v>
      </c>
      <c r="BX379" s="1558"/>
      <c r="BY379" s="1242"/>
      <c r="BZ379" s="1472"/>
      <c r="CA379" s="26" t="str">
        <f t="shared" si="54"/>
        <v>20&amp;</v>
      </c>
      <c r="CB379" s="29" t="str">
        <f t="shared" si="55"/>
        <v/>
      </c>
      <c r="CC379" s="29" t="s">
        <v>11034</v>
      </c>
      <c r="CE379" s="24" t="str">
        <f>IFERROR(VLOOKUP(CA379,시험요청!EV:EZ,5,FALSE),"")</f>
        <v/>
      </c>
    </row>
    <row r="380" spans="1:83" ht="40.049999999999997" customHeight="1">
      <c r="A380" s="29">
        <v>20</v>
      </c>
      <c r="B380" s="1549">
        <v>20</v>
      </c>
      <c r="C380" s="1549" t="s">
        <v>29</v>
      </c>
      <c r="D380" s="1549" t="s">
        <v>10649</v>
      </c>
      <c r="E380" s="1550" t="s">
        <v>1498</v>
      </c>
      <c r="F380" s="1551" t="s">
        <v>1501</v>
      </c>
      <c r="G380" s="1549">
        <v>2026050087</v>
      </c>
      <c r="H380" s="1557" t="s">
        <v>767</v>
      </c>
      <c r="I380" s="1553">
        <v>2021635</v>
      </c>
      <c r="J380" s="1553" t="s">
        <v>1953</v>
      </c>
      <c r="K380" s="1553" t="s">
        <v>4760</v>
      </c>
      <c r="L380" s="1553">
        <v>10</v>
      </c>
      <c r="M380" s="1553" t="s">
        <v>32</v>
      </c>
      <c r="N380" s="1553" t="s">
        <v>33</v>
      </c>
      <c r="O380" s="1553" t="s">
        <v>57</v>
      </c>
      <c r="P380" s="1553" t="s">
        <v>48</v>
      </c>
      <c r="Q380" s="1236">
        <v>72</v>
      </c>
      <c r="R380" s="1236">
        <v>10</v>
      </c>
      <c r="S380" s="1705" t="s">
        <v>11030</v>
      </c>
      <c r="T380" s="1552" t="s">
        <v>1502</v>
      </c>
      <c r="U380" s="1549" t="s">
        <v>5210</v>
      </c>
      <c r="V380" s="1549" t="s">
        <v>62</v>
      </c>
      <c r="W380" s="1549" t="s">
        <v>1503</v>
      </c>
      <c r="X380" s="1549" t="s">
        <v>6246</v>
      </c>
      <c r="Y380" s="1549" t="s">
        <v>63</v>
      </c>
      <c r="Z380" s="1553" t="s">
        <v>10702</v>
      </c>
      <c r="AA380" s="1553" t="s">
        <v>1327</v>
      </c>
      <c r="AB380" s="1235">
        <v>282</v>
      </c>
      <c r="AC380" s="1549" t="s">
        <v>40</v>
      </c>
      <c r="AD380" s="1549" t="s">
        <v>41</v>
      </c>
      <c r="AE380" s="1553" t="s">
        <v>10710</v>
      </c>
      <c r="AF380" s="1553" t="s">
        <v>1061</v>
      </c>
      <c r="AG380" s="1236">
        <v>215</v>
      </c>
      <c r="AH380" s="1236">
        <v>944</v>
      </c>
      <c r="AI380" s="1236">
        <v>2485</v>
      </c>
      <c r="AJ380" s="1236" t="s">
        <v>1915</v>
      </c>
      <c r="AK380" s="1236">
        <v>570</v>
      </c>
      <c r="AL380" s="1236">
        <v>535</v>
      </c>
      <c r="AM380" s="1236" t="s">
        <v>4119</v>
      </c>
      <c r="AN380" s="1236" t="s">
        <v>1212</v>
      </c>
      <c r="AO380" s="1236">
        <v>790</v>
      </c>
      <c r="AP380" s="1236">
        <v>90</v>
      </c>
      <c r="AQ380" s="1236" t="s">
        <v>4120</v>
      </c>
      <c r="AR380" s="1236" t="s">
        <v>1212</v>
      </c>
      <c r="AS380" s="1236" t="s">
        <v>1248</v>
      </c>
      <c r="AT380" s="1236" t="s">
        <v>105</v>
      </c>
      <c r="AU380" s="1236" t="s">
        <v>1217</v>
      </c>
      <c r="AV380" s="1236" t="s">
        <v>1218</v>
      </c>
      <c r="AW380" s="1236">
        <v>240</v>
      </c>
      <c r="AX380" s="1236">
        <v>24</v>
      </c>
      <c r="AY380" s="1236" t="s">
        <v>1221</v>
      </c>
      <c r="AZ380" s="1236" t="s">
        <v>1218</v>
      </c>
      <c r="BA380" s="1236">
        <v>225</v>
      </c>
      <c r="BB380" s="1236">
        <v>24</v>
      </c>
      <c r="BC380" s="1236" t="s">
        <v>88</v>
      </c>
      <c r="BD380" s="1236" t="s">
        <v>57</v>
      </c>
      <c r="BE380" s="1236" t="s">
        <v>57</v>
      </c>
      <c r="BF380" s="1236" t="s">
        <v>57</v>
      </c>
      <c r="BG380" s="1236" t="s">
        <v>57</v>
      </c>
      <c r="BH380" s="1236" t="s">
        <v>1215</v>
      </c>
      <c r="BI380" s="1236" t="s">
        <v>1216</v>
      </c>
      <c r="BJ380" s="1236" t="s">
        <v>164</v>
      </c>
      <c r="BK380" s="1236" t="s">
        <v>331</v>
      </c>
      <c r="BL380" s="1236"/>
      <c r="BM380" s="1236"/>
      <c r="BN380" s="1236">
        <v>20</v>
      </c>
      <c r="BO380" s="1553" t="s">
        <v>10703</v>
      </c>
      <c r="BP380" s="1553" t="s">
        <v>1897</v>
      </c>
      <c r="BQ380" s="1549" t="s">
        <v>10704</v>
      </c>
      <c r="BR380" s="1549" t="s">
        <v>1512</v>
      </c>
      <c r="BS380" s="1549"/>
      <c r="BT380" s="1553" t="s">
        <v>1894</v>
      </c>
      <c r="BU380" s="1553" t="s">
        <v>1895</v>
      </c>
      <c r="BV380" s="1553" t="s">
        <v>1224</v>
      </c>
      <c r="BW380" s="1553">
        <v>1638</v>
      </c>
      <c r="BX380" s="1557" t="s">
        <v>10741</v>
      </c>
      <c r="BY380" s="1235" t="s">
        <v>10525</v>
      </c>
      <c r="BZ380" s="1557" t="s">
        <v>168</v>
      </c>
      <c r="CA380" s="26" t="str">
        <f>A380&amp;"&amp;"&amp;G380</f>
        <v>20&amp;2026050087</v>
      </c>
      <c r="CB380" s="29" t="str">
        <f>IFERROR(MID(J380,FIND("R",J380)+1,2),"")</f>
        <v>20</v>
      </c>
      <c r="CC380" s="29" t="s">
        <v>11031</v>
      </c>
      <c r="CE380" s="24">
        <f>IFERROR(VLOOKUP(CA380,시험요청!EV:EZ,5,FALSE),"")</f>
        <v>0</v>
      </c>
    </row>
    <row r="381" spans="1:83" ht="40.049999999999997" customHeight="1">
      <c r="A381" s="29">
        <v>20</v>
      </c>
      <c r="B381" s="1472"/>
      <c r="C381" s="1472"/>
      <c r="D381" s="1472"/>
      <c r="E381" s="1472"/>
      <c r="F381" s="1472"/>
      <c r="G381" s="1472"/>
      <c r="H381" s="1472"/>
      <c r="I381" s="1472"/>
      <c r="J381" s="1483"/>
      <c r="K381" s="1472"/>
      <c r="L381" s="1472"/>
      <c r="M381" s="1472"/>
      <c r="N381" s="1472"/>
      <c r="O381" s="1472"/>
      <c r="P381" s="1472"/>
      <c r="Q381" s="1236">
        <v>73</v>
      </c>
      <c r="R381" s="1236">
        <v>10</v>
      </c>
      <c r="S381" s="1580"/>
      <c r="T381" s="1472"/>
      <c r="U381" s="1472"/>
      <c r="V381" s="1477"/>
      <c r="W381" s="1477"/>
      <c r="X381" s="1477"/>
      <c r="Y381" s="1477"/>
      <c r="Z381" s="1479"/>
      <c r="AA381" s="1477"/>
      <c r="AB381" s="1235">
        <v>282</v>
      </c>
      <c r="AC381" s="1477"/>
      <c r="AD381" s="1477"/>
      <c r="AE381" s="1479"/>
      <c r="AF381" s="1477"/>
      <c r="AG381" s="1236">
        <v>215</v>
      </c>
      <c r="AH381" s="1236">
        <v>944</v>
      </c>
      <c r="AI381" s="1236">
        <v>2485</v>
      </c>
      <c r="AJ381" s="1236" t="s">
        <v>1915</v>
      </c>
      <c r="AK381" s="1236">
        <v>570</v>
      </c>
      <c r="AL381" s="1236">
        <v>535</v>
      </c>
      <c r="AM381" s="1236" t="s">
        <v>10705</v>
      </c>
      <c r="AN381" s="339" t="s">
        <v>10666</v>
      </c>
      <c r="AO381" s="1236">
        <v>790</v>
      </c>
      <c r="AP381" s="1236">
        <v>90</v>
      </c>
      <c r="AQ381" s="1236" t="s">
        <v>10706</v>
      </c>
      <c r="AR381" s="339" t="s">
        <v>10666</v>
      </c>
      <c r="AS381" s="1236" t="s">
        <v>1248</v>
      </c>
      <c r="AT381" s="1236" t="s">
        <v>105</v>
      </c>
      <c r="AU381" s="1236" t="s">
        <v>1217</v>
      </c>
      <c r="AV381" s="1236" t="s">
        <v>1218</v>
      </c>
      <c r="AW381" s="1236">
        <v>240</v>
      </c>
      <c r="AX381" s="1236">
        <v>24</v>
      </c>
      <c r="AY381" s="1236" t="s">
        <v>1221</v>
      </c>
      <c r="AZ381" s="1236" t="s">
        <v>1218</v>
      </c>
      <c r="BA381" s="1236">
        <v>225</v>
      </c>
      <c r="BB381" s="1236">
        <v>24</v>
      </c>
      <c r="BC381" s="1236" t="s">
        <v>88</v>
      </c>
      <c r="BD381" s="1236" t="s">
        <v>57</v>
      </c>
      <c r="BE381" s="1236" t="s">
        <v>57</v>
      </c>
      <c r="BF381" s="1236" t="s">
        <v>57</v>
      </c>
      <c r="BG381" s="1236" t="s">
        <v>57</v>
      </c>
      <c r="BH381" s="1236" t="s">
        <v>1215</v>
      </c>
      <c r="BI381" s="1236" t="s">
        <v>1216</v>
      </c>
      <c r="BJ381" s="1236" t="s">
        <v>164</v>
      </c>
      <c r="BK381" s="1236" t="s">
        <v>331</v>
      </c>
      <c r="BL381" s="1236"/>
      <c r="BM381" s="1236"/>
      <c r="BN381" s="1236">
        <v>20</v>
      </c>
      <c r="BO381" s="1472"/>
      <c r="BP381" s="1472"/>
      <c r="BQ381" s="1472"/>
      <c r="BR381" s="1472"/>
      <c r="BS381" s="1472"/>
      <c r="BT381" s="1472"/>
      <c r="BU381" s="1472"/>
      <c r="BV381" s="1472"/>
      <c r="BW381" s="1472"/>
      <c r="BX381" s="1472"/>
      <c r="BY381" s="1235" t="s">
        <v>10525</v>
      </c>
      <c r="BZ381" s="1472"/>
      <c r="CA381" s="26" t="str">
        <f>A381&amp;"&amp;"&amp;G381</f>
        <v>20&amp;</v>
      </c>
      <c r="CB381" s="29" t="str">
        <f>IFERROR(MID(J381,FIND("R",J381)+1,2),"")</f>
        <v/>
      </c>
      <c r="CC381" s="29" t="s">
        <v>11034</v>
      </c>
      <c r="CE381" s="24" t="str">
        <f>IFERROR(VLOOKUP(CA381,시험요청!EV:EZ,5,FALSE),"")</f>
        <v/>
      </c>
    </row>
    <row r="382" spans="1:83" ht="30" customHeight="1">
      <c r="A382" s="29">
        <v>20</v>
      </c>
      <c r="B382" s="1549">
        <v>20</v>
      </c>
      <c r="C382" s="1549" t="s">
        <v>43</v>
      </c>
      <c r="D382" s="1549" t="s">
        <v>2011</v>
      </c>
      <c r="E382" s="1549" t="s">
        <v>30</v>
      </c>
      <c r="F382" s="1551" t="s">
        <v>1501</v>
      </c>
      <c r="G382" s="1549">
        <v>2026042091</v>
      </c>
      <c r="H382" s="1557" t="s">
        <v>629</v>
      </c>
      <c r="I382" s="1553">
        <v>1039036</v>
      </c>
      <c r="J382" s="1553" t="s">
        <v>10686</v>
      </c>
      <c r="K382" s="1553" t="s">
        <v>9054</v>
      </c>
      <c r="L382" s="1553">
        <v>4</v>
      </c>
      <c r="M382" s="1553" t="s">
        <v>32</v>
      </c>
      <c r="N382" s="1553" t="s">
        <v>33</v>
      </c>
      <c r="O382" s="1553" t="s">
        <v>57</v>
      </c>
      <c r="P382" s="1553" t="s">
        <v>48</v>
      </c>
      <c r="Q382" s="1236">
        <v>0</v>
      </c>
      <c r="R382" s="1236">
        <v>12</v>
      </c>
      <c r="S382" s="1709" t="s">
        <v>10699</v>
      </c>
      <c r="T382" s="1552" t="s">
        <v>10005</v>
      </c>
      <c r="U382" s="1549" t="s">
        <v>49</v>
      </c>
      <c r="V382" s="1235" t="s">
        <v>956</v>
      </c>
      <c r="W382" s="1235" t="s">
        <v>60</v>
      </c>
      <c r="X382" s="1235" t="s">
        <v>37</v>
      </c>
      <c r="Y382" s="1235" t="s">
        <v>61</v>
      </c>
      <c r="Z382" s="1236" t="s">
        <v>9056</v>
      </c>
      <c r="AA382" s="1236" t="s">
        <v>752</v>
      </c>
      <c r="AB382" s="1235">
        <v>236</v>
      </c>
      <c r="AC382" s="1235" t="s">
        <v>40</v>
      </c>
      <c r="AD382" s="1235" t="s">
        <v>41</v>
      </c>
      <c r="AE382" s="1236" t="s">
        <v>10688</v>
      </c>
      <c r="AF382" s="1236" t="s">
        <v>1061</v>
      </c>
      <c r="AG382" s="1236">
        <v>150</v>
      </c>
      <c r="AH382" s="1236">
        <v>700</v>
      </c>
      <c r="AI382" s="1236">
        <v>2115</v>
      </c>
      <c r="AJ382" s="1236" t="s">
        <v>2418</v>
      </c>
      <c r="AK382" s="1236">
        <v>450</v>
      </c>
      <c r="AL382" s="1236">
        <v>415</v>
      </c>
      <c r="AM382" s="1236" t="s">
        <v>7761</v>
      </c>
      <c r="AN382" s="1236" t="s">
        <v>99</v>
      </c>
      <c r="AO382" s="1236">
        <v>720</v>
      </c>
      <c r="AP382" s="1236">
        <v>90</v>
      </c>
      <c r="AQ382" s="1236" t="s">
        <v>57</v>
      </c>
      <c r="AR382" s="1236" t="s">
        <v>57</v>
      </c>
      <c r="AS382" s="1236" t="s">
        <v>57</v>
      </c>
      <c r="AT382" s="1236" t="s">
        <v>57</v>
      </c>
      <c r="AU382" s="1236" t="s">
        <v>620</v>
      </c>
      <c r="AV382" s="1236" t="s">
        <v>621</v>
      </c>
      <c r="AW382" s="1236">
        <v>195</v>
      </c>
      <c r="AX382" s="1236">
        <v>30</v>
      </c>
      <c r="AY382" s="1236" t="s">
        <v>623</v>
      </c>
      <c r="AZ382" s="1236" t="s">
        <v>621</v>
      </c>
      <c r="BA382" s="1236">
        <v>185</v>
      </c>
      <c r="BB382" s="1236">
        <v>30</v>
      </c>
      <c r="BC382" s="1237" t="s">
        <v>122</v>
      </c>
      <c r="BD382" s="1236" t="s">
        <v>57</v>
      </c>
      <c r="BE382" s="1236" t="s">
        <v>57</v>
      </c>
      <c r="BF382" s="1236" t="s">
        <v>57</v>
      </c>
      <c r="BG382" s="1236" t="s">
        <v>57</v>
      </c>
      <c r="BH382" s="1236" t="s">
        <v>57</v>
      </c>
      <c r="BI382" s="1236" t="s">
        <v>57</v>
      </c>
      <c r="BJ382" s="1236" t="s">
        <v>900</v>
      </c>
      <c r="BK382" s="1236" t="s">
        <v>57</v>
      </c>
      <c r="BL382" s="1236"/>
      <c r="BM382" s="1236"/>
      <c r="BN382" s="1236">
        <v>18</v>
      </c>
      <c r="BO382" s="1555" t="s">
        <v>10689</v>
      </c>
      <c r="BP382" s="1553" t="s">
        <v>2764</v>
      </c>
      <c r="BQ382" s="1549" t="s">
        <v>57</v>
      </c>
      <c r="BR382" s="1549" t="s">
        <v>95</v>
      </c>
      <c r="BS382" s="1549"/>
      <c r="BT382" s="1553" t="s">
        <v>10012</v>
      </c>
      <c r="BU382" s="1553" t="s">
        <v>2051</v>
      </c>
      <c r="BV382" s="1553" t="s">
        <v>1628</v>
      </c>
      <c r="BW382" s="1553">
        <v>1462</v>
      </c>
      <c r="BX382" s="1692" t="s">
        <v>10709</v>
      </c>
      <c r="BY382" s="1235" t="s">
        <v>1136</v>
      </c>
      <c r="BZ382" s="1557" t="s">
        <v>83</v>
      </c>
      <c r="CA382" s="26" t="str">
        <f>A382&amp;"&amp;"&amp;G382</f>
        <v>20&amp;2026042091</v>
      </c>
      <c r="CB382" s="29" t="str">
        <f>IFERROR(MID(J382,FIND("R",J382)+1,2),"")</f>
        <v>18</v>
      </c>
      <c r="CC382" s="29" t="s">
        <v>11034</v>
      </c>
      <c r="CE382" s="24">
        <f>IFERROR(VLOOKUP(CA382,시험요청!EV:EZ,5,FALSE),"")</f>
        <v>0</v>
      </c>
    </row>
    <row r="383" spans="1:83" ht="30" customHeight="1">
      <c r="A383" s="29">
        <v>20</v>
      </c>
      <c r="B383" s="1472"/>
      <c r="C383" s="1472"/>
      <c r="D383" s="1472"/>
      <c r="E383" s="1472"/>
      <c r="F383" s="1472"/>
      <c r="G383" s="1472"/>
      <c r="H383" s="1472"/>
      <c r="I383" s="1472"/>
      <c r="J383" s="1472"/>
      <c r="K383" s="1472"/>
      <c r="L383" s="1472"/>
      <c r="M383" s="1472"/>
      <c r="N383" s="1472"/>
      <c r="O383" s="1472"/>
      <c r="P383" s="1472"/>
      <c r="Q383" s="1236">
        <v>2</v>
      </c>
      <c r="R383" s="1236">
        <v>12</v>
      </c>
      <c r="S383" s="1710"/>
      <c r="T383" s="1472"/>
      <c r="U383" s="1472"/>
      <c r="V383" s="1235" t="s">
        <v>956</v>
      </c>
      <c r="W383" s="1235" t="s">
        <v>60</v>
      </c>
      <c r="X383" s="1235" t="s">
        <v>37</v>
      </c>
      <c r="Y383" s="1235" t="s">
        <v>61</v>
      </c>
      <c r="Z383" s="1236" t="s">
        <v>10690</v>
      </c>
      <c r="AA383" s="1256" t="s">
        <v>42</v>
      </c>
      <c r="AB383" s="1235">
        <v>222</v>
      </c>
      <c r="AC383" s="1235" t="s">
        <v>40</v>
      </c>
      <c r="AD383" s="1235" t="s">
        <v>41</v>
      </c>
      <c r="AE383" s="1236" t="s">
        <v>10691</v>
      </c>
      <c r="AF383" s="1256" t="s">
        <v>42</v>
      </c>
      <c r="AG383" s="1236">
        <v>155</v>
      </c>
      <c r="AH383" s="1236">
        <v>712</v>
      </c>
      <c r="AI383" s="1236">
        <v>2115</v>
      </c>
      <c r="AJ383" s="1236" t="s">
        <v>2418</v>
      </c>
      <c r="AK383" s="1236">
        <v>450</v>
      </c>
      <c r="AL383" s="1236">
        <v>415</v>
      </c>
      <c r="AM383" s="1236" t="s">
        <v>10008</v>
      </c>
      <c r="AN383" s="1236" t="s">
        <v>99</v>
      </c>
      <c r="AO383" s="1236">
        <v>740</v>
      </c>
      <c r="AP383" s="1236">
        <v>90</v>
      </c>
      <c r="AQ383" s="1236" t="s">
        <v>57</v>
      </c>
      <c r="AR383" s="1236" t="s">
        <v>57</v>
      </c>
      <c r="AS383" s="1236" t="s">
        <v>57</v>
      </c>
      <c r="AT383" s="1236" t="s">
        <v>57</v>
      </c>
      <c r="AU383" s="1236" t="s">
        <v>10692</v>
      </c>
      <c r="AV383" s="1236" t="s">
        <v>621</v>
      </c>
      <c r="AW383" s="1236">
        <v>185</v>
      </c>
      <c r="AX383" s="1236">
        <v>30</v>
      </c>
      <c r="AY383" s="1236" t="s">
        <v>674</v>
      </c>
      <c r="AZ383" s="1236" t="s">
        <v>621</v>
      </c>
      <c r="BA383" s="1236">
        <v>175</v>
      </c>
      <c r="BB383" s="1236">
        <v>30</v>
      </c>
      <c r="BC383" s="1237" t="s">
        <v>122</v>
      </c>
      <c r="BD383" s="1236" t="s">
        <v>57</v>
      </c>
      <c r="BE383" s="1236" t="s">
        <v>57</v>
      </c>
      <c r="BF383" s="1236" t="s">
        <v>57</v>
      </c>
      <c r="BG383" s="1236" t="s">
        <v>57</v>
      </c>
      <c r="BH383" s="1236" t="s">
        <v>57</v>
      </c>
      <c r="BI383" s="1236" t="s">
        <v>57</v>
      </c>
      <c r="BJ383" s="1236" t="s">
        <v>900</v>
      </c>
      <c r="BK383" s="1236" t="s">
        <v>57</v>
      </c>
      <c r="BL383" s="1236"/>
      <c r="BM383" s="1236"/>
      <c r="BN383" s="1236">
        <v>18</v>
      </c>
      <c r="BO383" s="1556"/>
      <c r="BP383" s="1472"/>
      <c r="BQ383" s="1472"/>
      <c r="BR383" s="1472"/>
      <c r="BS383" s="1472"/>
      <c r="BT383" s="1472"/>
      <c r="BU383" s="1472"/>
      <c r="BV383" s="1472"/>
      <c r="BW383" s="1472"/>
      <c r="BX383" s="1693"/>
      <c r="BY383" s="1235" t="s">
        <v>1136</v>
      </c>
      <c r="BZ383" s="1472"/>
      <c r="CA383" s="26" t="str">
        <f>A383&amp;"&amp;"&amp;G383</f>
        <v>20&amp;</v>
      </c>
      <c r="CB383" s="29" t="str">
        <f>IFERROR(MID(J383,FIND("R",J383)+1,2),"")</f>
        <v/>
      </c>
      <c r="CC383" s="29" t="s">
        <v>11034</v>
      </c>
      <c r="CE383" s="24" t="str">
        <f>IFERROR(VLOOKUP(CA383,시험요청!EV:EZ,5,FALSE),"")</f>
        <v/>
      </c>
    </row>
    <row r="384" spans="1:83" ht="30" customHeight="1">
      <c r="A384" s="975">
        <v>20</v>
      </c>
      <c r="B384" s="1490">
        <v>20</v>
      </c>
      <c r="C384" s="1490" t="s">
        <v>2515</v>
      </c>
      <c r="D384" s="1475" t="s">
        <v>2526</v>
      </c>
      <c r="E384" s="1493" t="s">
        <v>52</v>
      </c>
      <c r="F384" s="1475" t="s">
        <v>45</v>
      </c>
      <c r="G384" s="1475">
        <v>2026042464</v>
      </c>
      <c r="H384" s="1490" t="s">
        <v>680</v>
      </c>
      <c r="I384" s="1489">
        <v>1039762</v>
      </c>
      <c r="J384" s="1489" t="s">
        <v>8733</v>
      </c>
      <c r="K384" s="1489" t="s">
        <v>2214</v>
      </c>
      <c r="L384" s="1489">
        <v>4</v>
      </c>
      <c r="M384" s="1489" t="s">
        <v>32</v>
      </c>
      <c r="N384" s="1489" t="s">
        <v>33</v>
      </c>
      <c r="O384" s="1473" t="s">
        <v>2215</v>
      </c>
      <c r="P384" s="1489" t="s">
        <v>48</v>
      </c>
      <c r="Q384" s="1275">
        <v>2</v>
      </c>
      <c r="R384" s="1275">
        <v>40</v>
      </c>
      <c r="S384" s="1494" t="s">
        <v>10699</v>
      </c>
      <c r="T384" s="1496" t="s">
        <v>5734</v>
      </c>
      <c r="U384" s="1475" t="s">
        <v>2123</v>
      </c>
      <c r="V384" s="1475" t="s">
        <v>2520</v>
      </c>
      <c r="W384" s="1475" t="s">
        <v>60</v>
      </c>
      <c r="X384" s="1475" t="s">
        <v>37</v>
      </c>
      <c r="Y384" s="1475" t="s">
        <v>1509</v>
      </c>
      <c r="Z384" s="1497" t="s">
        <v>10989</v>
      </c>
      <c r="AA384" s="1499" t="s">
        <v>42</v>
      </c>
      <c r="AB384" s="1273">
        <v>250</v>
      </c>
      <c r="AC384" s="1273" t="s">
        <v>40</v>
      </c>
      <c r="AD384" s="1273" t="s">
        <v>41</v>
      </c>
      <c r="AE384" s="1275" t="s">
        <v>10990</v>
      </c>
      <c r="AF384" s="1275" t="s">
        <v>1061</v>
      </c>
      <c r="AG384" s="1275">
        <v>150</v>
      </c>
      <c r="AH384" s="1275">
        <v>686</v>
      </c>
      <c r="AI384" s="1275">
        <v>2089</v>
      </c>
      <c r="AJ384" s="1275" t="s">
        <v>8736</v>
      </c>
      <c r="AK384" s="1275" t="s">
        <v>1064</v>
      </c>
      <c r="AL384" s="1275" t="s">
        <v>104</v>
      </c>
      <c r="AM384" s="1275" t="s">
        <v>8737</v>
      </c>
      <c r="AN384" s="1275" t="s">
        <v>99</v>
      </c>
      <c r="AO384" s="1275">
        <v>590</v>
      </c>
      <c r="AP384" s="1275">
        <v>90</v>
      </c>
      <c r="AQ384" s="1275" t="s">
        <v>10695</v>
      </c>
      <c r="AR384" s="1275" t="s">
        <v>99</v>
      </c>
      <c r="AS384" s="1275" t="s">
        <v>709</v>
      </c>
      <c r="AT384" s="1275" t="s">
        <v>105</v>
      </c>
      <c r="AU384" s="1275" t="s">
        <v>3341</v>
      </c>
      <c r="AV384" s="1275" t="s">
        <v>86</v>
      </c>
      <c r="AW384" s="1275">
        <v>220</v>
      </c>
      <c r="AX384" s="1275">
        <v>27</v>
      </c>
      <c r="AY384" s="1275" t="s">
        <v>1654</v>
      </c>
      <c r="AZ384" s="1275" t="s">
        <v>86</v>
      </c>
      <c r="BA384" s="1275">
        <v>210</v>
      </c>
      <c r="BB384" s="1275">
        <v>27</v>
      </c>
      <c r="BC384" s="1275" t="s">
        <v>88</v>
      </c>
      <c r="BD384" s="1275" t="s">
        <v>57</v>
      </c>
      <c r="BE384" s="1275" t="s">
        <v>57</v>
      </c>
      <c r="BF384" s="1275" t="s">
        <v>57</v>
      </c>
      <c r="BG384" s="1275" t="s">
        <v>57</v>
      </c>
      <c r="BH384" s="1275" t="s">
        <v>1215</v>
      </c>
      <c r="BI384" s="1275" t="s">
        <v>1216</v>
      </c>
      <c r="BJ384" s="1275" t="s">
        <v>164</v>
      </c>
      <c r="BK384" s="1275" t="s">
        <v>331</v>
      </c>
      <c r="BL384" s="1275"/>
      <c r="BM384" s="1275"/>
      <c r="BN384" s="1275">
        <v>19</v>
      </c>
      <c r="BO384" s="1500" t="s">
        <v>10696</v>
      </c>
      <c r="BP384" s="1489" t="s">
        <v>187</v>
      </c>
      <c r="BQ384" s="1475" t="s">
        <v>8089</v>
      </c>
      <c r="BR384" s="1475" t="s">
        <v>95</v>
      </c>
      <c r="BS384" s="1499" t="s">
        <v>2523</v>
      </c>
      <c r="BT384" s="1489" t="s">
        <v>10697</v>
      </c>
      <c r="BU384" s="1489" t="s">
        <v>2539</v>
      </c>
      <c r="BV384" s="1489" t="s">
        <v>1337</v>
      </c>
      <c r="BW384" s="1489">
        <v>1546</v>
      </c>
      <c r="BX384" s="1475"/>
      <c r="BY384" s="1273"/>
      <c r="BZ384" s="1490" t="s">
        <v>83</v>
      </c>
      <c r="CA384" s="26" t="str">
        <f t="shared" ref="CA384:CA395" si="56">A384&amp;"&amp;"&amp;G384</f>
        <v>20&amp;2026042464</v>
      </c>
      <c r="CB384" s="29" t="str">
        <f t="shared" ref="CB384:CB395" si="57">IFERROR(MID(J384,FIND("R",J384)+1,2),"")</f>
        <v>19</v>
      </c>
      <c r="CC384" s="29" t="s">
        <v>11034</v>
      </c>
      <c r="CE384" s="24">
        <f>IFERROR(VLOOKUP(CA384,시험요청!EV:EZ,5,FALSE),"")</f>
        <v>0</v>
      </c>
    </row>
    <row r="385" spans="1:83" ht="30" customHeight="1">
      <c r="A385" s="975">
        <v>20</v>
      </c>
      <c r="B385" s="1472"/>
      <c r="C385" s="1472"/>
      <c r="D385" s="1472"/>
      <c r="E385" s="1472"/>
      <c r="F385" s="1472"/>
      <c r="G385" s="1472"/>
      <c r="H385" s="1472"/>
      <c r="I385" s="1472"/>
      <c r="J385" s="1472"/>
      <c r="K385" s="1472"/>
      <c r="L385" s="1472"/>
      <c r="M385" s="1472"/>
      <c r="N385" s="1472"/>
      <c r="O385" s="1472"/>
      <c r="P385" s="1472"/>
      <c r="Q385" s="1275">
        <v>3</v>
      </c>
      <c r="R385" s="1275">
        <v>40</v>
      </c>
      <c r="S385" s="1495"/>
      <c r="T385" s="1472"/>
      <c r="U385" s="1472"/>
      <c r="V385" s="1472"/>
      <c r="W385" s="1472"/>
      <c r="X385" s="1472"/>
      <c r="Y385" s="1472"/>
      <c r="Z385" s="1498"/>
      <c r="AA385" s="1472"/>
      <c r="AB385" s="1273">
        <v>250</v>
      </c>
      <c r="AC385" s="1273" t="s">
        <v>40</v>
      </c>
      <c r="AD385" s="1280" t="s">
        <v>2521</v>
      </c>
      <c r="AE385" s="1274" t="s">
        <v>10694</v>
      </c>
      <c r="AF385" s="1275" t="s">
        <v>1061</v>
      </c>
      <c r="AG385" s="1275">
        <v>150</v>
      </c>
      <c r="AH385" s="1275">
        <v>686</v>
      </c>
      <c r="AI385" s="1275">
        <v>2089</v>
      </c>
      <c r="AJ385" s="1275" t="s">
        <v>8736</v>
      </c>
      <c r="AK385" s="1275" t="s">
        <v>1064</v>
      </c>
      <c r="AL385" s="1275" t="s">
        <v>104</v>
      </c>
      <c r="AM385" s="1275" t="s">
        <v>8737</v>
      </c>
      <c r="AN385" s="1275" t="s">
        <v>99</v>
      </c>
      <c r="AO385" s="1275">
        <v>590</v>
      </c>
      <c r="AP385" s="1275">
        <v>90</v>
      </c>
      <c r="AQ385" s="1275" t="s">
        <v>10695</v>
      </c>
      <c r="AR385" s="1275" t="s">
        <v>99</v>
      </c>
      <c r="AS385" s="1275" t="s">
        <v>709</v>
      </c>
      <c r="AT385" s="1275" t="s">
        <v>105</v>
      </c>
      <c r="AU385" s="1275" t="s">
        <v>5512</v>
      </c>
      <c r="AV385" s="1275" t="s">
        <v>86</v>
      </c>
      <c r="AW385" s="1275">
        <v>220</v>
      </c>
      <c r="AX385" s="1275">
        <v>24</v>
      </c>
      <c r="AY385" s="1275" t="s">
        <v>5513</v>
      </c>
      <c r="AZ385" s="1275" t="s">
        <v>86</v>
      </c>
      <c r="BA385" s="1275">
        <v>210</v>
      </c>
      <c r="BB385" s="1275">
        <v>24</v>
      </c>
      <c r="BC385" s="1275" t="s">
        <v>88</v>
      </c>
      <c r="BD385" s="1275" t="s">
        <v>57</v>
      </c>
      <c r="BE385" s="1275" t="s">
        <v>57</v>
      </c>
      <c r="BF385" s="1275" t="s">
        <v>57</v>
      </c>
      <c r="BG385" s="1275" t="s">
        <v>57</v>
      </c>
      <c r="BH385" s="1275" t="s">
        <v>1215</v>
      </c>
      <c r="BI385" s="1275" t="s">
        <v>1216</v>
      </c>
      <c r="BJ385" s="1275" t="s">
        <v>164</v>
      </c>
      <c r="BK385" s="1275" t="s">
        <v>331</v>
      </c>
      <c r="BL385" s="1275"/>
      <c r="BM385" s="1275"/>
      <c r="BN385" s="1275">
        <v>19</v>
      </c>
      <c r="BO385" s="1472"/>
      <c r="BP385" s="1472"/>
      <c r="BQ385" s="1472"/>
      <c r="BR385" s="1472"/>
      <c r="BS385" s="1472"/>
      <c r="BT385" s="1472"/>
      <c r="BU385" s="1472"/>
      <c r="BV385" s="1472"/>
      <c r="BW385" s="1472"/>
      <c r="BX385" s="1472"/>
      <c r="BY385" s="1273"/>
      <c r="BZ385" s="1472"/>
      <c r="CA385" s="26" t="str">
        <f t="shared" si="56"/>
        <v>20&amp;</v>
      </c>
      <c r="CB385" s="29" t="str">
        <f t="shared" si="57"/>
        <v/>
      </c>
      <c r="CC385" s="29" t="s">
        <v>11034</v>
      </c>
      <c r="CE385" s="24" t="str">
        <f>IFERROR(VLOOKUP(CA385,시험요청!EV:EZ,5,FALSE),"")</f>
        <v/>
      </c>
    </row>
    <row r="386" spans="1:83" ht="30" customHeight="1">
      <c r="A386" s="975">
        <v>20</v>
      </c>
      <c r="B386" s="1288">
        <v>20</v>
      </c>
      <c r="C386" s="1288" t="s">
        <v>43</v>
      </c>
      <c r="D386" s="1288" t="s">
        <v>2011</v>
      </c>
      <c r="E386" s="1288" t="s">
        <v>1498</v>
      </c>
      <c r="F386" s="1291" t="s">
        <v>1501</v>
      </c>
      <c r="G386" s="1288">
        <v>2026041079</v>
      </c>
      <c r="H386" s="1292" t="s">
        <v>629</v>
      </c>
      <c r="I386" s="1290">
        <v>1039046</v>
      </c>
      <c r="J386" s="1290" t="s">
        <v>10250</v>
      </c>
      <c r="K386" s="1290" t="s">
        <v>9054</v>
      </c>
      <c r="L386" s="1290">
        <v>4</v>
      </c>
      <c r="M386" s="1290" t="s">
        <v>32</v>
      </c>
      <c r="N386" s="1290" t="s">
        <v>33</v>
      </c>
      <c r="O386" s="1290" t="s">
        <v>57</v>
      </c>
      <c r="P386" s="1290" t="s">
        <v>48</v>
      </c>
      <c r="Q386" s="1290">
        <v>0</v>
      </c>
      <c r="R386" s="1290">
        <v>14</v>
      </c>
      <c r="S386" s="622" t="s">
        <v>10302</v>
      </c>
      <c r="T386" s="1294" t="s">
        <v>1702</v>
      </c>
      <c r="U386" s="1288" t="s">
        <v>49</v>
      </c>
      <c r="V386" s="1288" t="s">
        <v>956</v>
      </c>
      <c r="W386" s="1288" t="s">
        <v>60</v>
      </c>
      <c r="X386" s="1288" t="s">
        <v>37</v>
      </c>
      <c r="Y386" s="1288" t="s">
        <v>61</v>
      </c>
      <c r="Z386" s="1290" t="s">
        <v>10251</v>
      </c>
      <c r="AA386" s="1290" t="s">
        <v>11042</v>
      </c>
      <c r="AB386" s="1288">
        <v>266</v>
      </c>
      <c r="AC386" s="1288" t="s">
        <v>40</v>
      </c>
      <c r="AD386" s="1288" t="s">
        <v>41</v>
      </c>
      <c r="AE386" s="1290" t="s">
        <v>10252</v>
      </c>
      <c r="AF386" s="1290" t="s">
        <v>51</v>
      </c>
      <c r="AG386" s="1290">
        <v>115</v>
      </c>
      <c r="AH386" s="1290">
        <v>594</v>
      </c>
      <c r="AI386" s="1290">
        <v>2120</v>
      </c>
      <c r="AJ386" s="1290" t="s">
        <v>1848</v>
      </c>
      <c r="AK386" s="1290" t="s">
        <v>112</v>
      </c>
      <c r="AL386" s="1290" t="s">
        <v>116</v>
      </c>
      <c r="AM386" s="1290" t="s">
        <v>10253</v>
      </c>
      <c r="AN386" s="1290" t="s">
        <v>99</v>
      </c>
      <c r="AO386" s="1290">
        <v>620</v>
      </c>
      <c r="AP386" s="1290">
        <v>90</v>
      </c>
      <c r="AQ386" s="1290" t="s">
        <v>57</v>
      </c>
      <c r="AR386" s="1290" t="s">
        <v>57</v>
      </c>
      <c r="AS386" s="1290" t="s">
        <v>57</v>
      </c>
      <c r="AT386" s="1290" t="s">
        <v>57</v>
      </c>
      <c r="AU386" s="1290" t="s">
        <v>3321</v>
      </c>
      <c r="AV386" s="1290" t="s">
        <v>621</v>
      </c>
      <c r="AW386" s="1290">
        <v>225</v>
      </c>
      <c r="AX386" s="1290">
        <v>30</v>
      </c>
      <c r="AY386" s="1290" t="s">
        <v>3322</v>
      </c>
      <c r="AZ386" s="1290" t="s">
        <v>621</v>
      </c>
      <c r="BA386" s="1290">
        <v>215</v>
      </c>
      <c r="BB386" s="1290">
        <v>30</v>
      </c>
      <c r="BC386" s="1292" t="s">
        <v>122</v>
      </c>
      <c r="BD386" s="1290" t="s">
        <v>123</v>
      </c>
      <c r="BE386" s="1290" t="s">
        <v>57</v>
      </c>
      <c r="BF386" s="1290" t="s">
        <v>57</v>
      </c>
      <c r="BG386" s="1290" t="s">
        <v>57</v>
      </c>
      <c r="BH386" s="1290" t="s">
        <v>57</v>
      </c>
      <c r="BI386" s="1290" t="s">
        <v>57</v>
      </c>
      <c r="BJ386" s="1290" t="s">
        <v>900</v>
      </c>
      <c r="BK386" s="1290" t="s">
        <v>57</v>
      </c>
      <c r="BL386" s="1290"/>
      <c r="BM386" s="1290"/>
      <c r="BN386" s="1290">
        <v>20</v>
      </c>
      <c r="BO386" s="1295" t="s">
        <v>10303</v>
      </c>
      <c r="BP386" s="1290" t="s">
        <v>187</v>
      </c>
      <c r="BQ386" s="1288" t="s">
        <v>3786</v>
      </c>
      <c r="BR386" s="1288" t="s">
        <v>95</v>
      </c>
      <c r="BS386" s="1288"/>
      <c r="BT386" s="1290" t="s">
        <v>10254</v>
      </c>
      <c r="BU386" s="1290" t="s">
        <v>101</v>
      </c>
      <c r="BV386" s="1290" t="s">
        <v>1830</v>
      </c>
      <c r="BW386" s="1290">
        <v>1622</v>
      </c>
      <c r="BX386" s="1292" t="s">
        <v>10309</v>
      </c>
      <c r="BY386" s="1288" t="s">
        <v>1136</v>
      </c>
      <c r="BZ386" s="1292" t="s">
        <v>83</v>
      </c>
      <c r="CA386" s="26" t="str">
        <f t="shared" si="56"/>
        <v>20&amp;2026041079</v>
      </c>
      <c r="CB386" s="29" t="str">
        <f t="shared" si="57"/>
        <v>20</v>
      </c>
      <c r="CC386" s="29" t="s">
        <v>11041</v>
      </c>
      <c r="CE386" s="24">
        <f>IFERROR(VLOOKUP(CA386,시험요청!EV:EZ,5,FALSE),"")</f>
        <v>0</v>
      </c>
    </row>
    <row r="387" spans="1:83" ht="30" customHeight="1">
      <c r="A387" s="372">
        <v>21</v>
      </c>
      <c r="B387" s="1279">
        <v>21</v>
      </c>
      <c r="C387" s="1371" t="s">
        <v>43</v>
      </c>
      <c r="D387" s="1371" t="s">
        <v>2011</v>
      </c>
      <c r="E387" s="1371" t="s">
        <v>953</v>
      </c>
      <c r="F387" s="1372" t="s">
        <v>1501</v>
      </c>
      <c r="G387" s="1371">
        <v>2026043537</v>
      </c>
      <c r="H387" s="1377" t="s">
        <v>629</v>
      </c>
      <c r="I387" s="1374">
        <v>1039042</v>
      </c>
      <c r="J387" s="1374" t="s">
        <v>10947</v>
      </c>
      <c r="K387" s="1374" t="s">
        <v>9054</v>
      </c>
      <c r="L387" s="1374">
        <v>4</v>
      </c>
      <c r="M387" s="1374" t="s">
        <v>32</v>
      </c>
      <c r="N387" s="1374" t="s">
        <v>33</v>
      </c>
      <c r="O387" s="1374" t="s">
        <v>57</v>
      </c>
      <c r="P387" s="1374" t="s">
        <v>48</v>
      </c>
      <c r="Q387" s="1374">
        <v>0</v>
      </c>
      <c r="R387" s="1374">
        <v>12</v>
      </c>
      <c r="S387" s="1382" t="s">
        <v>10988</v>
      </c>
      <c r="T387" s="1373" t="s">
        <v>10036</v>
      </c>
      <c r="U387" s="1371" t="s">
        <v>49</v>
      </c>
      <c r="V387" s="1371" t="s">
        <v>956</v>
      </c>
      <c r="W387" s="1371" t="s">
        <v>60</v>
      </c>
      <c r="X387" s="1371" t="s">
        <v>37</v>
      </c>
      <c r="Y387" s="1371" t="s">
        <v>61</v>
      </c>
      <c r="Z387" s="1374" t="s">
        <v>10013</v>
      </c>
      <c r="AA387" s="1374" t="s">
        <v>752</v>
      </c>
      <c r="AB387" s="1371">
        <v>250</v>
      </c>
      <c r="AC387" s="1371" t="s">
        <v>40</v>
      </c>
      <c r="AD387" s="1371" t="s">
        <v>41</v>
      </c>
      <c r="AE387" s="1374" t="s">
        <v>10014</v>
      </c>
      <c r="AF387" s="1374" t="s">
        <v>51</v>
      </c>
      <c r="AG387" s="1374">
        <v>145</v>
      </c>
      <c r="AH387" s="1374">
        <v>696</v>
      </c>
      <c r="AI387" s="1374">
        <v>2160</v>
      </c>
      <c r="AJ387" s="1374" t="s">
        <v>1622</v>
      </c>
      <c r="AK387" s="1374" t="s">
        <v>668</v>
      </c>
      <c r="AL387" s="1374" t="s">
        <v>1623</v>
      </c>
      <c r="AM387" s="1374" t="s">
        <v>10015</v>
      </c>
      <c r="AN387" s="1374" t="s">
        <v>99</v>
      </c>
      <c r="AO387" s="1374">
        <v>730</v>
      </c>
      <c r="AP387" s="1374">
        <v>90</v>
      </c>
      <c r="AQ387" s="1374" t="s">
        <v>57</v>
      </c>
      <c r="AR387" s="1374" t="s">
        <v>57</v>
      </c>
      <c r="AS387" s="1374" t="s">
        <v>57</v>
      </c>
      <c r="AT387" s="1374" t="s">
        <v>57</v>
      </c>
      <c r="AU387" s="1374" t="s">
        <v>7693</v>
      </c>
      <c r="AV387" s="1374" t="s">
        <v>621</v>
      </c>
      <c r="AW387" s="1374">
        <v>210</v>
      </c>
      <c r="AX387" s="1374">
        <v>30</v>
      </c>
      <c r="AY387" s="1374" t="s">
        <v>5457</v>
      </c>
      <c r="AZ387" s="1374" t="s">
        <v>621</v>
      </c>
      <c r="BA387" s="1374">
        <v>200</v>
      </c>
      <c r="BB387" s="1374">
        <v>30</v>
      </c>
      <c r="BC387" s="1377" t="s">
        <v>122</v>
      </c>
      <c r="BD387" s="1374" t="s">
        <v>57</v>
      </c>
      <c r="BE387" s="1374" t="s">
        <v>57</v>
      </c>
      <c r="BF387" s="1374" t="s">
        <v>57</v>
      </c>
      <c r="BG387" s="1374" t="s">
        <v>57</v>
      </c>
      <c r="BH387" s="1374" t="s">
        <v>57</v>
      </c>
      <c r="BI387" s="1374" t="s">
        <v>57</v>
      </c>
      <c r="BJ387" s="1374" t="s">
        <v>900</v>
      </c>
      <c r="BK387" s="1374" t="s">
        <v>57</v>
      </c>
      <c r="BL387" s="1374"/>
      <c r="BM387" s="1374"/>
      <c r="BN387" s="1374">
        <v>19</v>
      </c>
      <c r="BO387" s="1376" t="s">
        <v>10991</v>
      </c>
      <c r="BP387" s="1374" t="s">
        <v>187</v>
      </c>
      <c r="BQ387" s="1371" t="s">
        <v>2446</v>
      </c>
      <c r="BR387" s="1371" t="s">
        <v>95</v>
      </c>
      <c r="BS387" s="1371"/>
      <c r="BT387" s="1374" t="s">
        <v>10949</v>
      </c>
      <c r="BU387" s="1374" t="s">
        <v>3324</v>
      </c>
      <c r="BV387" s="1374" t="s">
        <v>1628</v>
      </c>
      <c r="BW387" s="1374">
        <v>1542</v>
      </c>
      <c r="BX387" s="1377" t="s">
        <v>11737</v>
      </c>
      <c r="BY387" s="1371" t="s">
        <v>1136</v>
      </c>
      <c r="BZ387" s="1377" t="s">
        <v>83</v>
      </c>
      <c r="CA387" s="26" t="str">
        <f t="shared" si="56"/>
        <v>21&amp;2026043537</v>
      </c>
      <c r="CB387" s="29" t="str">
        <f t="shared" si="57"/>
        <v>19</v>
      </c>
      <c r="CC387" s="29" t="s">
        <v>11034</v>
      </c>
      <c r="CE387" s="24">
        <f>IFERROR(VLOOKUP(CA387,시험요청!EV:EZ,5,FALSE),"")</f>
        <v>0</v>
      </c>
    </row>
    <row r="388" spans="1:83" ht="30" customHeight="1">
      <c r="A388" s="372">
        <v>21</v>
      </c>
      <c r="B388" s="1302">
        <v>22</v>
      </c>
      <c r="C388" s="1365" t="s">
        <v>43</v>
      </c>
      <c r="D388" s="1365" t="s">
        <v>11361</v>
      </c>
      <c r="E388" s="1365" t="s">
        <v>11362</v>
      </c>
      <c r="F388" s="1365" t="s">
        <v>45</v>
      </c>
      <c r="G388" s="1365">
        <v>2026050832</v>
      </c>
      <c r="H388" s="1367" t="s">
        <v>767</v>
      </c>
      <c r="I388" s="1366">
        <v>2021723</v>
      </c>
      <c r="J388" s="1366" t="s">
        <v>1388</v>
      </c>
      <c r="K388" s="1381" t="s">
        <v>6724</v>
      </c>
      <c r="L388" s="1366">
        <v>10</v>
      </c>
      <c r="M388" s="1366" t="s">
        <v>32</v>
      </c>
      <c r="N388" s="1366" t="s">
        <v>33</v>
      </c>
      <c r="O388" s="1366" t="s">
        <v>57</v>
      </c>
      <c r="P388" s="1366" t="s">
        <v>34</v>
      </c>
      <c r="Q388" s="1366">
        <v>21</v>
      </c>
      <c r="R388" s="1366">
        <v>10</v>
      </c>
      <c r="S388" s="506" t="s">
        <v>10992</v>
      </c>
      <c r="T388" s="1368" t="s">
        <v>10315</v>
      </c>
      <c r="U388" s="1365" t="s">
        <v>1548</v>
      </c>
      <c r="V388" s="1365" t="s">
        <v>75</v>
      </c>
      <c r="W388" s="1365" t="s">
        <v>36</v>
      </c>
      <c r="X388" s="1365" t="s">
        <v>37</v>
      </c>
      <c r="Y388" s="1365" t="s">
        <v>63</v>
      </c>
      <c r="Z388" s="1366" t="s">
        <v>11193</v>
      </c>
      <c r="AA388" s="1366" t="s">
        <v>55</v>
      </c>
      <c r="AB388" s="1365">
        <v>224</v>
      </c>
      <c r="AC388" s="1365" t="s">
        <v>40</v>
      </c>
      <c r="AD388" s="1365" t="s">
        <v>41</v>
      </c>
      <c r="AE388" s="1366" t="s">
        <v>11194</v>
      </c>
      <c r="AF388" s="1366" t="s">
        <v>1061</v>
      </c>
      <c r="AG388" s="1366">
        <v>205</v>
      </c>
      <c r="AH388" s="1366">
        <v>858</v>
      </c>
      <c r="AI388" s="1366">
        <v>2140</v>
      </c>
      <c r="AJ388" s="1366" t="s">
        <v>11196</v>
      </c>
      <c r="AK388" s="1366">
        <v>465</v>
      </c>
      <c r="AL388" s="1366">
        <v>500</v>
      </c>
      <c r="AM388" s="1366" t="s">
        <v>11197</v>
      </c>
      <c r="AN388" s="1366" t="s">
        <v>99</v>
      </c>
      <c r="AO388" s="1366">
        <v>690</v>
      </c>
      <c r="AP388" s="1366">
        <v>90</v>
      </c>
      <c r="AQ388" s="1366" t="s">
        <v>11198</v>
      </c>
      <c r="AR388" s="1366" t="s">
        <v>99</v>
      </c>
      <c r="AS388" s="1366" t="s">
        <v>713</v>
      </c>
      <c r="AT388" s="1366" t="s">
        <v>105</v>
      </c>
      <c r="AU388" s="1366" t="s">
        <v>11199</v>
      </c>
      <c r="AV388" s="1366" t="s">
        <v>1281</v>
      </c>
      <c r="AW388" s="1366">
        <v>175</v>
      </c>
      <c r="AX388" s="1366">
        <v>24</v>
      </c>
      <c r="AY388" s="1366" t="s">
        <v>11200</v>
      </c>
      <c r="AZ388" s="1366" t="s">
        <v>1281</v>
      </c>
      <c r="BA388" s="1366">
        <v>160</v>
      </c>
      <c r="BB388" s="1366">
        <v>24</v>
      </c>
      <c r="BC388" s="1366" t="s">
        <v>88</v>
      </c>
      <c r="BD388" s="1366" t="s">
        <v>57</v>
      </c>
      <c r="BE388" s="1366" t="s">
        <v>57</v>
      </c>
      <c r="BF388" s="1366" t="s">
        <v>57</v>
      </c>
      <c r="BG388" s="1366" t="s">
        <v>57</v>
      </c>
      <c r="BH388" s="1366" t="s">
        <v>1215</v>
      </c>
      <c r="BI388" s="1366" t="s">
        <v>1216</v>
      </c>
      <c r="BJ388" s="1366" t="s">
        <v>164</v>
      </c>
      <c r="BK388" s="1366" t="s">
        <v>331</v>
      </c>
      <c r="BL388" s="1366"/>
      <c r="BM388" s="1366"/>
      <c r="BN388" s="1366">
        <v>16</v>
      </c>
      <c r="BO388" s="1366" t="s">
        <v>11384</v>
      </c>
      <c r="BP388" s="1366" t="s">
        <v>1754</v>
      </c>
      <c r="BQ388" s="1365" t="s">
        <v>11202</v>
      </c>
      <c r="BR388" s="1365" t="s">
        <v>95</v>
      </c>
      <c r="BS388" s="1365"/>
      <c r="BT388" s="1366" t="s">
        <v>11201</v>
      </c>
      <c r="BU388" s="1366" t="s">
        <v>1253</v>
      </c>
      <c r="BV388" s="1366" t="s">
        <v>7745</v>
      </c>
      <c r="BW388" s="1366">
        <v>1289</v>
      </c>
      <c r="BX388" s="1365"/>
      <c r="BY388" s="1365" t="s">
        <v>107</v>
      </c>
      <c r="BZ388" s="1367" t="s">
        <v>168</v>
      </c>
      <c r="CA388" s="26" t="str">
        <f>A388&amp;"&amp;"&amp;G388</f>
        <v>21&amp;2026050832</v>
      </c>
      <c r="CB388" s="29" t="str">
        <f>IFERROR(MID(J388,FIND("R",J388)+1,2),"")</f>
        <v>16</v>
      </c>
      <c r="CC388" s="29" t="s">
        <v>11436</v>
      </c>
      <c r="CE388" s="24">
        <f>IFERROR(VLOOKUP(CA388,시험요청!EV:EZ,5,FALSE),"")</f>
        <v>0</v>
      </c>
    </row>
    <row r="389" spans="1:83" ht="30" customHeight="1">
      <c r="A389" s="372">
        <v>21</v>
      </c>
      <c r="B389" s="1273">
        <v>21</v>
      </c>
      <c r="C389" s="1365" t="s">
        <v>43</v>
      </c>
      <c r="D389" s="1365" t="s">
        <v>1700</v>
      </c>
      <c r="E389" s="1365" t="s">
        <v>30</v>
      </c>
      <c r="F389" s="1365" t="s">
        <v>45</v>
      </c>
      <c r="G389" s="1383">
        <v>2026051712</v>
      </c>
      <c r="H389" s="1367" t="s">
        <v>629</v>
      </c>
      <c r="I389" s="1366">
        <v>1039064</v>
      </c>
      <c r="J389" s="1366" t="s">
        <v>10934</v>
      </c>
      <c r="K389" s="1381" t="s">
        <v>9189</v>
      </c>
      <c r="L389" s="1366">
        <v>4</v>
      </c>
      <c r="M389" s="1366" t="s">
        <v>32</v>
      </c>
      <c r="N389" s="1366" t="s">
        <v>33</v>
      </c>
      <c r="O389" s="1366" t="s">
        <v>57</v>
      </c>
      <c r="P389" s="1366" t="s">
        <v>48</v>
      </c>
      <c r="Q389" s="1381">
        <v>1</v>
      </c>
      <c r="R389" s="1366">
        <v>12</v>
      </c>
      <c r="S389" s="506" t="s">
        <v>10992</v>
      </c>
      <c r="T389" s="1368" t="s">
        <v>4412</v>
      </c>
      <c r="U389" s="1365" t="s">
        <v>49</v>
      </c>
      <c r="V389" s="1365" t="s">
        <v>3564</v>
      </c>
      <c r="W389" s="1365" t="s">
        <v>60</v>
      </c>
      <c r="X389" s="1365" t="s">
        <v>37</v>
      </c>
      <c r="Y389" s="1365" t="s">
        <v>61</v>
      </c>
      <c r="Z389" s="1366" t="s">
        <v>10937</v>
      </c>
      <c r="AA389" s="1370" t="s">
        <v>42</v>
      </c>
      <c r="AB389" s="1365">
        <v>260</v>
      </c>
      <c r="AC389" s="1365" t="s">
        <v>40</v>
      </c>
      <c r="AD389" s="1365" t="s">
        <v>41</v>
      </c>
      <c r="AE389" s="1366" t="s">
        <v>3257</v>
      </c>
      <c r="AF389" s="1366" t="s">
        <v>51</v>
      </c>
      <c r="AG389" s="1366">
        <v>115</v>
      </c>
      <c r="AH389" s="1366">
        <v>584</v>
      </c>
      <c r="AI389" s="1366">
        <v>1975</v>
      </c>
      <c r="AJ389" s="1366" t="s">
        <v>3259</v>
      </c>
      <c r="AK389" s="1366" t="s">
        <v>104</v>
      </c>
      <c r="AL389" s="1366" t="s">
        <v>3201</v>
      </c>
      <c r="AM389" s="1366" t="s">
        <v>3260</v>
      </c>
      <c r="AN389" s="1366" t="s">
        <v>99</v>
      </c>
      <c r="AO389" s="1366">
        <v>600</v>
      </c>
      <c r="AP389" s="1366">
        <v>90</v>
      </c>
      <c r="AQ389" s="1366" t="s">
        <v>57</v>
      </c>
      <c r="AR389" s="1366" t="s">
        <v>57</v>
      </c>
      <c r="AS389" s="1366" t="s">
        <v>57</v>
      </c>
      <c r="AT389" s="1366" t="s">
        <v>57</v>
      </c>
      <c r="AU389" s="1366" t="s">
        <v>11024</v>
      </c>
      <c r="AV389" s="1366" t="s">
        <v>621</v>
      </c>
      <c r="AW389" s="1366">
        <v>220</v>
      </c>
      <c r="AX389" s="1366">
        <v>27</v>
      </c>
      <c r="AY389" s="1366" t="s">
        <v>11025</v>
      </c>
      <c r="AZ389" s="1366" t="s">
        <v>621</v>
      </c>
      <c r="BA389" s="1366">
        <v>210</v>
      </c>
      <c r="BB389" s="1366">
        <v>27</v>
      </c>
      <c r="BC389" s="1366" t="s">
        <v>682</v>
      </c>
      <c r="BD389" s="1366" t="s">
        <v>57</v>
      </c>
      <c r="BE389" s="1366" t="s">
        <v>57</v>
      </c>
      <c r="BF389" s="1366" t="s">
        <v>57</v>
      </c>
      <c r="BG389" s="1366" t="s">
        <v>57</v>
      </c>
      <c r="BH389" s="1366" t="s">
        <v>57</v>
      </c>
      <c r="BI389" s="1366" t="s">
        <v>57</v>
      </c>
      <c r="BJ389" s="1366" t="s">
        <v>900</v>
      </c>
      <c r="BK389" s="1366" t="s">
        <v>57</v>
      </c>
      <c r="BL389" s="1366"/>
      <c r="BM389" s="1366"/>
      <c r="BN389" s="1366">
        <v>19</v>
      </c>
      <c r="BO389" s="1370" t="s">
        <v>10995</v>
      </c>
      <c r="BP389" s="1366" t="s">
        <v>2682</v>
      </c>
      <c r="BQ389" s="1365" t="s">
        <v>57</v>
      </c>
      <c r="BR389" s="1365" t="s">
        <v>95</v>
      </c>
      <c r="BS389" s="1365"/>
      <c r="BT389" s="1366" t="s">
        <v>179</v>
      </c>
      <c r="BU389" s="1366" t="s">
        <v>180</v>
      </c>
      <c r="BV389" s="1366" t="s">
        <v>802</v>
      </c>
      <c r="BW389" s="1366">
        <v>1542</v>
      </c>
      <c r="BX389" s="1365"/>
      <c r="BY389" s="1365" t="s">
        <v>1136</v>
      </c>
      <c r="BZ389" s="1367" t="s">
        <v>83</v>
      </c>
      <c r="CA389" s="26" t="str">
        <f>A389&amp;"&amp;"&amp;G389</f>
        <v>21&amp;2026051712</v>
      </c>
      <c r="CB389" s="29" t="str">
        <f>IFERROR(MID(J389,FIND("R",J389)+1,2),"")</f>
        <v>19</v>
      </c>
      <c r="CC389" s="29" t="s">
        <v>11034</v>
      </c>
      <c r="CE389" s="24">
        <f>IFERROR(VLOOKUP(CA389,시험요청!EV:EZ,5,FALSE),"")</f>
        <v>0</v>
      </c>
    </row>
    <row r="390" spans="1:83" ht="30" customHeight="1">
      <c r="A390" s="372">
        <v>21</v>
      </c>
      <c r="B390" s="1302">
        <v>22</v>
      </c>
      <c r="C390" s="1365" t="s">
        <v>43</v>
      </c>
      <c r="D390" s="1365" t="s">
        <v>11361</v>
      </c>
      <c r="E390" s="1365" t="s">
        <v>11362</v>
      </c>
      <c r="F390" s="1365" t="s">
        <v>45</v>
      </c>
      <c r="G390" s="1365">
        <v>2026050835</v>
      </c>
      <c r="H390" s="1367" t="s">
        <v>680</v>
      </c>
      <c r="I390" s="1366">
        <v>2021314</v>
      </c>
      <c r="J390" s="1366" t="s">
        <v>4203</v>
      </c>
      <c r="K390" s="1381" t="s">
        <v>11211</v>
      </c>
      <c r="L390" s="1366">
        <v>8</v>
      </c>
      <c r="M390" s="1366" t="s">
        <v>32</v>
      </c>
      <c r="N390" s="1366" t="s">
        <v>33</v>
      </c>
      <c r="O390" s="1366" t="s">
        <v>57</v>
      </c>
      <c r="P390" s="1366" t="s">
        <v>48</v>
      </c>
      <c r="Q390" s="1366">
        <v>3</v>
      </c>
      <c r="R390" s="1366">
        <v>10</v>
      </c>
      <c r="S390" s="414" t="s">
        <v>10993</v>
      </c>
      <c r="T390" s="1368" t="s">
        <v>2588</v>
      </c>
      <c r="U390" s="1365" t="s">
        <v>1548</v>
      </c>
      <c r="V390" s="1365" t="s">
        <v>2594</v>
      </c>
      <c r="W390" s="1365" t="s">
        <v>50</v>
      </c>
      <c r="X390" s="1365" t="s">
        <v>37</v>
      </c>
      <c r="Y390" s="1365" t="s">
        <v>63</v>
      </c>
      <c r="Z390" s="1366" t="s">
        <v>11214</v>
      </c>
      <c r="AA390" s="1366" t="s">
        <v>55</v>
      </c>
      <c r="AB390" s="1365">
        <v>230</v>
      </c>
      <c r="AC390" s="1365" t="s">
        <v>40</v>
      </c>
      <c r="AD390" s="1365" t="s">
        <v>41</v>
      </c>
      <c r="AE390" s="1366" t="s">
        <v>11215</v>
      </c>
      <c r="AF390" s="1366" t="s">
        <v>51</v>
      </c>
      <c r="AG390" s="1366">
        <v>160</v>
      </c>
      <c r="AH390" s="1366">
        <v>686</v>
      </c>
      <c r="AI390" s="1366">
        <v>1970</v>
      </c>
      <c r="AJ390" s="1366" t="s">
        <v>11216</v>
      </c>
      <c r="AK390" s="1366">
        <v>375</v>
      </c>
      <c r="AL390" s="1366">
        <v>410</v>
      </c>
      <c r="AM390" s="1366" t="s">
        <v>11217</v>
      </c>
      <c r="AN390" s="1366" t="s">
        <v>99</v>
      </c>
      <c r="AO390" s="1366">
        <v>570</v>
      </c>
      <c r="AP390" s="1366">
        <v>90</v>
      </c>
      <c r="AQ390" s="1366" t="s">
        <v>11218</v>
      </c>
      <c r="AR390" s="1366" t="s">
        <v>99</v>
      </c>
      <c r="AS390" s="1366" t="s">
        <v>167</v>
      </c>
      <c r="AT390" s="1366" t="s">
        <v>105</v>
      </c>
      <c r="AU390" s="1366" t="s">
        <v>6665</v>
      </c>
      <c r="AV390" s="1366" t="s">
        <v>1281</v>
      </c>
      <c r="AW390" s="1366">
        <v>190</v>
      </c>
      <c r="AX390" s="1366">
        <v>24</v>
      </c>
      <c r="AY390" s="1366" t="s">
        <v>11219</v>
      </c>
      <c r="AZ390" s="1366" t="s">
        <v>1281</v>
      </c>
      <c r="BA390" s="1366">
        <v>175</v>
      </c>
      <c r="BB390" s="1366">
        <v>24</v>
      </c>
      <c r="BC390" s="1366" t="s">
        <v>88</v>
      </c>
      <c r="BD390" s="1366" t="s">
        <v>57</v>
      </c>
      <c r="BE390" s="1366" t="s">
        <v>57</v>
      </c>
      <c r="BF390" s="1366" t="s">
        <v>57</v>
      </c>
      <c r="BG390" s="1366" t="s">
        <v>57</v>
      </c>
      <c r="BH390" s="1366" t="s">
        <v>1215</v>
      </c>
      <c r="BI390" s="1366" t="s">
        <v>1216</v>
      </c>
      <c r="BJ390" s="1366" t="s">
        <v>164</v>
      </c>
      <c r="BK390" s="1366" t="s">
        <v>331</v>
      </c>
      <c r="BL390" s="1366"/>
      <c r="BM390" s="1366"/>
      <c r="BN390" s="1366">
        <v>17</v>
      </c>
      <c r="BO390" s="1366" t="s">
        <v>11364</v>
      </c>
      <c r="BP390" s="1366" t="s">
        <v>2717</v>
      </c>
      <c r="BQ390" s="1365" t="s">
        <v>11222</v>
      </c>
      <c r="BR390" s="1365" t="s">
        <v>95</v>
      </c>
      <c r="BS390" s="1365"/>
      <c r="BT390" s="1366" t="s">
        <v>11220</v>
      </c>
      <c r="BU390" s="1366" t="s">
        <v>11221</v>
      </c>
      <c r="BV390" s="1366" t="s">
        <v>1458</v>
      </c>
      <c r="BW390" s="1366">
        <v>1386</v>
      </c>
      <c r="BX390" s="1365"/>
      <c r="BY390" s="1365" t="s">
        <v>107</v>
      </c>
      <c r="BZ390" s="1367" t="s">
        <v>950</v>
      </c>
      <c r="CA390" s="26" t="str">
        <f>A390&amp;"&amp;"&amp;G390</f>
        <v>21&amp;2026050835</v>
      </c>
      <c r="CB390" s="29" t="str">
        <f>IFERROR(MID(J390,FIND("R",J390)+1,2),"")</f>
        <v>17</v>
      </c>
      <c r="CC390" s="29" t="s">
        <v>11436</v>
      </c>
      <c r="CE390" s="24">
        <f>IFERROR(VLOOKUP(CA390,시험요청!EV:EZ,5,FALSE),"")</f>
        <v>0</v>
      </c>
    </row>
    <row r="391" spans="1:83" ht="30" customHeight="1">
      <c r="A391" s="372">
        <v>21</v>
      </c>
      <c r="B391" s="1279">
        <v>21</v>
      </c>
      <c r="C391" s="1371" t="s">
        <v>43</v>
      </c>
      <c r="D391" s="1371" t="s">
        <v>2011</v>
      </c>
      <c r="E391" s="1371" t="s">
        <v>953</v>
      </c>
      <c r="F391" s="1372" t="s">
        <v>1501</v>
      </c>
      <c r="G391" s="1371">
        <v>2026042495</v>
      </c>
      <c r="H391" s="1377" t="s">
        <v>680</v>
      </c>
      <c r="I391" s="1374">
        <v>1039038</v>
      </c>
      <c r="J391" s="1374" t="s">
        <v>10969</v>
      </c>
      <c r="K391" s="1374" t="s">
        <v>9054</v>
      </c>
      <c r="L391" s="1374">
        <v>4</v>
      </c>
      <c r="M391" s="1374" t="s">
        <v>32</v>
      </c>
      <c r="N391" s="1374" t="s">
        <v>33</v>
      </c>
      <c r="O391" s="1374" t="s">
        <v>57</v>
      </c>
      <c r="P391" s="1374" t="s">
        <v>48</v>
      </c>
      <c r="Q391" s="1374">
        <v>0</v>
      </c>
      <c r="R391" s="1374">
        <v>14</v>
      </c>
      <c r="S391" s="1380" t="s">
        <v>10993</v>
      </c>
      <c r="T391" s="1373" t="s">
        <v>10005</v>
      </c>
      <c r="U391" s="1371" t="s">
        <v>49</v>
      </c>
      <c r="V391" s="1371" t="s">
        <v>956</v>
      </c>
      <c r="W391" s="1371" t="s">
        <v>60</v>
      </c>
      <c r="X391" s="1371" t="s">
        <v>37</v>
      </c>
      <c r="Y391" s="1371" t="s">
        <v>61</v>
      </c>
      <c r="Z391" s="1374" t="s">
        <v>10251</v>
      </c>
      <c r="AA391" s="1374" t="s">
        <v>752</v>
      </c>
      <c r="AB391" s="1371">
        <v>266</v>
      </c>
      <c r="AC391" s="1371" t="s">
        <v>40</v>
      </c>
      <c r="AD391" s="1371" t="s">
        <v>41</v>
      </c>
      <c r="AE391" s="1374" t="s">
        <v>10972</v>
      </c>
      <c r="AF391" s="1375" t="s">
        <v>42</v>
      </c>
      <c r="AG391" s="1374">
        <v>185</v>
      </c>
      <c r="AH391" s="1374">
        <v>854</v>
      </c>
      <c r="AI391" s="1374">
        <v>2250</v>
      </c>
      <c r="AJ391" s="1374" t="s">
        <v>1179</v>
      </c>
      <c r="AK391" s="1374" t="s">
        <v>713</v>
      </c>
      <c r="AL391" s="1374" t="s">
        <v>1180</v>
      </c>
      <c r="AM391" s="1374" t="s">
        <v>10973</v>
      </c>
      <c r="AN391" s="1374" t="s">
        <v>99</v>
      </c>
      <c r="AO391" s="1374">
        <v>670</v>
      </c>
      <c r="AP391" s="1374">
        <v>90</v>
      </c>
      <c r="AQ391" s="1374" t="s">
        <v>8087</v>
      </c>
      <c r="AR391" s="1374" t="s">
        <v>99</v>
      </c>
      <c r="AS391" s="1374" t="s">
        <v>1035</v>
      </c>
      <c r="AT391" s="1374" t="s">
        <v>105</v>
      </c>
      <c r="AU391" s="1374" t="s">
        <v>10208</v>
      </c>
      <c r="AV391" s="1374" t="s">
        <v>86</v>
      </c>
      <c r="AW391" s="1374">
        <v>230</v>
      </c>
      <c r="AX391" s="1374">
        <v>30</v>
      </c>
      <c r="AY391" s="1374" t="s">
        <v>1695</v>
      </c>
      <c r="AZ391" s="1374" t="s">
        <v>86</v>
      </c>
      <c r="BA391" s="1374">
        <v>220</v>
      </c>
      <c r="BB391" s="1374">
        <v>30</v>
      </c>
      <c r="BC391" s="1377" t="s">
        <v>122</v>
      </c>
      <c r="BD391" s="1374" t="s">
        <v>57</v>
      </c>
      <c r="BE391" s="1374" t="s">
        <v>57</v>
      </c>
      <c r="BF391" s="1374" t="s">
        <v>57</v>
      </c>
      <c r="BG391" s="1374" t="s">
        <v>57</v>
      </c>
      <c r="BH391" s="1374" t="s">
        <v>57</v>
      </c>
      <c r="BI391" s="1374" t="s">
        <v>57</v>
      </c>
      <c r="BJ391" s="1374" t="s">
        <v>164</v>
      </c>
      <c r="BK391" s="1374" t="s">
        <v>331</v>
      </c>
      <c r="BL391" s="1374"/>
      <c r="BM391" s="1374"/>
      <c r="BN391" s="1374">
        <v>18</v>
      </c>
      <c r="BO391" s="1376" t="s">
        <v>10994</v>
      </c>
      <c r="BP391" s="1374" t="s">
        <v>1286</v>
      </c>
      <c r="BQ391" s="1371" t="s">
        <v>57</v>
      </c>
      <c r="BR391" s="1371" t="s">
        <v>939</v>
      </c>
      <c r="BS391" s="1371"/>
      <c r="BT391" s="1374" t="s">
        <v>10974</v>
      </c>
      <c r="BU391" s="1374" t="s">
        <v>1574</v>
      </c>
      <c r="BV391" s="1374" t="s">
        <v>10282</v>
      </c>
      <c r="BW391" s="1374">
        <v>1466</v>
      </c>
      <c r="BX391" s="1377" t="s">
        <v>11738</v>
      </c>
      <c r="BY391" s="1371" t="s">
        <v>1136</v>
      </c>
      <c r="BZ391" s="1377" t="s">
        <v>83</v>
      </c>
      <c r="CA391" s="26" t="str">
        <f t="shared" si="56"/>
        <v>21&amp;2026042495</v>
      </c>
      <c r="CB391" s="29" t="str">
        <f t="shared" si="57"/>
        <v>18</v>
      </c>
      <c r="CC391" s="29" t="s">
        <v>11034</v>
      </c>
      <c r="CE391" s="24">
        <f>IFERROR(VLOOKUP(CA391,시험요청!EV:EZ,5,FALSE),"")</f>
        <v>0</v>
      </c>
    </row>
    <row r="392" spans="1:83" ht="30" customHeight="1">
      <c r="A392" s="372">
        <v>21</v>
      </c>
      <c r="B392" s="1279">
        <v>21</v>
      </c>
      <c r="C392" s="1371" t="s">
        <v>43</v>
      </c>
      <c r="D392" s="1371" t="s">
        <v>2011</v>
      </c>
      <c r="E392" s="1371" t="s">
        <v>30</v>
      </c>
      <c r="F392" s="1372" t="s">
        <v>1501</v>
      </c>
      <c r="G392" s="1371">
        <v>2026042440</v>
      </c>
      <c r="H392" s="1377" t="s">
        <v>629</v>
      </c>
      <c r="I392" s="1374">
        <v>1039041</v>
      </c>
      <c r="J392" s="1374" t="s">
        <v>10958</v>
      </c>
      <c r="K392" s="1374" t="s">
        <v>9054</v>
      </c>
      <c r="L392" s="1374">
        <v>4</v>
      </c>
      <c r="M392" s="1374" t="s">
        <v>32</v>
      </c>
      <c r="N392" s="1374" t="s">
        <v>33</v>
      </c>
      <c r="O392" s="1374" t="s">
        <v>57</v>
      </c>
      <c r="P392" s="1374" t="s">
        <v>48</v>
      </c>
      <c r="Q392" s="1374">
        <v>0</v>
      </c>
      <c r="R392" s="1374">
        <v>12</v>
      </c>
      <c r="S392" s="622" t="s">
        <v>10996</v>
      </c>
      <c r="T392" s="1373" t="s">
        <v>11000</v>
      </c>
      <c r="U392" s="1371" t="s">
        <v>49</v>
      </c>
      <c r="V392" s="1371" t="s">
        <v>956</v>
      </c>
      <c r="W392" s="1371" t="s">
        <v>60</v>
      </c>
      <c r="X392" s="1371" t="s">
        <v>37</v>
      </c>
      <c r="Y392" s="1371" t="s">
        <v>61</v>
      </c>
      <c r="Z392" s="1374" t="s">
        <v>10959</v>
      </c>
      <c r="AA392" s="1375" t="s">
        <v>42</v>
      </c>
      <c r="AB392" s="1371">
        <v>246</v>
      </c>
      <c r="AC392" s="1371" t="s">
        <v>40</v>
      </c>
      <c r="AD392" s="1371" t="s">
        <v>41</v>
      </c>
      <c r="AE392" s="1374" t="s">
        <v>10960</v>
      </c>
      <c r="AF392" s="1375" t="s">
        <v>42</v>
      </c>
      <c r="AG392" s="1374">
        <v>135</v>
      </c>
      <c r="AH392" s="1374">
        <v>664</v>
      </c>
      <c r="AI392" s="1374">
        <v>2130</v>
      </c>
      <c r="AJ392" s="1374" t="s">
        <v>1121</v>
      </c>
      <c r="AK392" s="1374" t="s">
        <v>797</v>
      </c>
      <c r="AL392" s="1374" t="s">
        <v>1122</v>
      </c>
      <c r="AM392" s="1374" t="s">
        <v>10278</v>
      </c>
      <c r="AN392" s="1374" t="s">
        <v>99</v>
      </c>
      <c r="AO392" s="1374">
        <v>690</v>
      </c>
      <c r="AP392" s="1374">
        <v>90</v>
      </c>
      <c r="AQ392" s="1374" t="s">
        <v>57</v>
      </c>
      <c r="AR392" s="1374" t="s">
        <v>57</v>
      </c>
      <c r="AS392" s="1374" t="s">
        <v>57</v>
      </c>
      <c r="AT392" s="1374" t="s">
        <v>57</v>
      </c>
      <c r="AU392" s="1374" t="s">
        <v>10009</v>
      </c>
      <c r="AV392" s="1374" t="s">
        <v>621</v>
      </c>
      <c r="AW392" s="1374">
        <v>205</v>
      </c>
      <c r="AX392" s="1374">
        <v>30</v>
      </c>
      <c r="AY392" s="1374" t="s">
        <v>10010</v>
      </c>
      <c r="AZ392" s="1374" t="s">
        <v>621</v>
      </c>
      <c r="BA392" s="1374">
        <v>195</v>
      </c>
      <c r="BB392" s="1374">
        <v>30</v>
      </c>
      <c r="BC392" s="1377" t="s">
        <v>122</v>
      </c>
      <c r="BD392" s="1374" t="s">
        <v>57</v>
      </c>
      <c r="BE392" s="1374" t="s">
        <v>57</v>
      </c>
      <c r="BF392" s="1374" t="s">
        <v>57</v>
      </c>
      <c r="BG392" s="1374" t="s">
        <v>57</v>
      </c>
      <c r="BH392" s="1374" t="s">
        <v>57</v>
      </c>
      <c r="BI392" s="1374" t="s">
        <v>57</v>
      </c>
      <c r="BJ392" s="1374" t="s">
        <v>900</v>
      </c>
      <c r="BK392" s="1374" t="s">
        <v>57</v>
      </c>
      <c r="BL392" s="1374"/>
      <c r="BM392" s="1374"/>
      <c r="BN392" s="1374">
        <v>19</v>
      </c>
      <c r="BO392" s="1376" t="s">
        <v>11001</v>
      </c>
      <c r="BP392" s="1374" t="s">
        <v>187</v>
      </c>
      <c r="BQ392" s="1371" t="s">
        <v>3928</v>
      </c>
      <c r="BR392" s="1371" t="s">
        <v>95</v>
      </c>
      <c r="BS392" s="1371"/>
      <c r="BT392" s="1374" t="s">
        <v>3610</v>
      </c>
      <c r="BU392" s="1374" t="s">
        <v>180</v>
      </c>
      <c r="BV392" s="1374" t="s">
        <v>1628</v>
      </c>
      <c r="BW392" s="1374">
        <v>1542</v>
      </c>
      <c r="BX392" s="1377" t="s">
        <v>11738</v>
      </c>
      <c r="BY392" s="1371" t="s">
        <v>1136</v>
      </c>
      <c r="BZ392" s="1377" t="s">
        <v>83</v>
      </c>
      <c r="CA392" s="26" t="str">
        <f>A392&amp;"&amp;"&amp;G392</f>
        <v>21&amp;2026042440</v>
      </c>
      <c r="CB392" s="29" t="str">
        <f>IFERROR(MID(J392,FIND("R",J392)+1,2),"")</f>
        <v>19</v>
      </c>
      <c r="CC392" s="29" t="s">
        <v>11034</v>
      </c>
      <c r="CE392" s="24">
        <f>IFERROR(VLOOKUP(CA392,시험요청!EV:EZ,5,FALSE),"")</f>
        <v>0</v>
      </c>
    </row>
    <row r="393" spans="1:83" ht="30" customHeight="1">
      <c r="A393" s="372">
        <v>21</v>
      </c>
      <c r="B393" s="1273">
        <v>21</v>
      </c>
      <c r="C393" s="1365" t="s">
        <v>43</v>
      </c>
      <c r="D393" s="1365" t="s">
        <v>5696</v>
      </c>
      <c r="E393" s="1365" t="s">
        <v>1498</v>
      </c>
      <c r="F393" s="1365" t="s">
        <v>45</v>
      </c>
      <c r="G393" s="1365">
        <v>2026043342</v>
      </c>
      <c r="H393" s="1367" t="s">
        <v>629</v>
      </c>
      <c r="I393" s="1366">
        <v>1039063</v>
      </c>
      <c r="J393" s="1366" t="s">
        <v>10917</v>
      </c>
      <c r="K393" s="1366" t="s">
        <v>9189</v>
      </c>
      <c r="L393" s="1366">
        <v>4</v>
      </c>
      <c r="M393" s="1366" t="s">
        <v>32</v>
      </c>
      <c r="N393" s="1366" t="s">
        <v>33</v>
      </c>
      <c r="O393" s="1366" t="s">
        <v>57</v>
      </c>
      <c r="P393" s="1366" t="s">
        <v>48</v>
      </c>
      <c r="Q393" s="1366">
        <v>0</v>
      </c>
      <c r="R393" s="1366">
        <v>10</v>
      </c>
      <c r="S393" s="1378" t="s">
        <v>10996</v>
      </c>
      <c r="T393" s="1368" t="s">
        <v>2844</v>
      </c>
      <c r="U393" s="1365" t="s">
        <v>49</v>
      </c>
      <c r="V393" s="1365" t="s">
        <v>3564</v>
      </c>
      <c r="W393" s="1365" t="s">
        <v>60</v>
      </c>
      <c r="X393" s="1365" t="s">
        <v>37</v>
      </c>
      <c r="Y393" s="1365" t="s">
        <v>61</v>
      </c>
      <c r="Z393" s="1366" t="s">
        <v>10921</v>
      </c>
      <c r="AA393" s="1370" t="s">
        <v>42</v>
      </c>
      <c r="AB393" s="1365">
        <v>288</v>
      </c>
      <c r="AC393" s="1365" t="s">
        <v>40</v>
      </c>
      <c r="AD393" s="1365" t="s">
        <v>41</v>
      </c>
      <c r="AE393" s="1366" t="s">
        <v>10922</v>
      </c>
      <c r="AF393" s="1366" t="s">
        <v>51</v>
      </c>
      <c r="AG393" s="1366">
        <v>110</v>
      </c>
      <c r="AH393" s="1366">
        <v>602</v>
      </c>
      <c r="AI393" s="1366">
        <v>1965</v>
      </c>
      <c r="AJ393" s="1366" t="s">
        <v>10923</v>
      </c>
      <c r="AK393" s="1366" t="s">
        <v>117</v>
      </c>
      <c r="AL393" s="1366" t="s">
        <v>841</v>
      </c>
      <c r="AM393" s="1366" t="s">
        <v>2332</v>
      </c>
      <c r="AN393" s="1366" t="s">
        <v>92</v>
      </c>
      <c r="AO393" s="1366">
        <v>520</v>
      </c>
      <c r="AP393" s="1366">
        <v>90</v>
      </c>
      <c r="AQ393" s="1366" t="s">
        <v>10924</v>
      </c>
      <c r="AR393" s="1366" t="s">
        <v>92</v>
      </c>
      <c r="AS393" s="1366" t="s">
        <v>167</v>
      </c>
      <c r="AT393" s="1366" t="s">
        <v>105</v>
      </c>
      <c r="AU393" s="1366" t="s">
        <v>10925</v>
      </c>
      <c r="AV393" s="1366" t="s">
        <v>86</v>
      </c>
      <c r="AW393" s="1366">
        <v>255</v>
      </c>
      <c r="AX393" s="1366">
        <v>27</v>
      </c>
      <c r="AY393" s="1366" t="s">
        <v>10926</v>
      </c>
      <c r="AZ393" s="1366" t="s">
        <v>86</v>
      </c>
      <c r="BA393" s="1366">
        <v>245</v>
      </c>
      <c r="BB393" s="1366">
        <v>27</v>
      </c>
      <c r="BC393" s="1366" t="s">
        <v>682</v>
      </c>
      <c r="BD393" s="1366" t="s">
        <v>57</v>
      </c>
      <c r="BE393" s="1366" t="s">
        <v>57</v>
      </c>
      <c r="BF393" s="1366" t="s">
        <v>57</v>
      </c>
      <c r="BG393" s="1366" t="s">
        <v>57</v>
      </c>
      <c r="BH393" s="1366" t="s">
        <v>57</v>
      </c>
      <c r="BI393" s="1366" t="s">
        <v>57</v>
      </c>
      <c r="BJ393" s="1366" t="s">
        <v>603</v>
      </c>
      <c r="BK393" s="1366" t="s">
        <v>57</v>
      </c>
      <c r="BL393" s="1366"/>
      <c r="BM393" s="1366"/>
      <c r="BN393" s="1366">
        <v>19</v>
      </c>
      <c r="BO393" s="1370" t="s">
        <v>11002</v>
      </c>
      <c r="BP393" s="1366" t="s">
        <v>2779</v>
      </c>
      <c r="BQ393" s="1365" t="s">
        <v>3501</v>
      </c>
      <c r="BR393" s="1365" t="s">
        <v>1721</v>
      </c>
      <c r="BS393" s="1365"/>
      <c r="BT393" s="1366" t="s">
        <v>2777</v>
      </c>
      <c r="BU393" s="1366" t="s">
        <v>2081</v>
      </c>
      <c r="BV393" s="1366" t="s">
        <v>802</v>
      </c>
      <c r="BW393" s="1366">
        <v>1546</v>
      </c>
      <c r="BX393" s="1365"/>
      <c r="BY393" s="1365" t="s">
        <v>1136</v>
      </c>
      <c r="BZ393" s="1367" t="s">
        <v>83</v>
      </c>
      <c r="CA393" s="26" t="str">
        <f>A393&amp;"&amp;"&amp;G393</f>
        <v>21&amp;2026043342</v>
      </c>
      <c r="CB393" s="29" t="str">
        <f>IFERROR(MID(J393,FIND("R",J393)+1,2),"")</f>
        <v>19</v>
      </c>
      <c r="CC393" s="29" t="s">
        <v>11026</v>
      </c>
      <c r="CE393" s="24">
        <f>IFERROR(VLOOKUP(CA393,시험요청!EV:EZ,5,FALSE),"")</f>
        <v>0</v>
      </c>
    </row>
    <row r="394" spans="1:83" ht="30" customHeight="1">
      <c r="A394" s="372">
        <v>21</v>
      </c>
      <c r="B394" s="1273">
        <v>21</v>
      </c>
      <c r="C394" s="1365" t="s">
        <v>43</v>
      </c>
      <c r="D394" s="1365" t="s">
        <v>10265</v>
      </c>
      <c r="E394" s="1365" t="s">
        <v>1498</v>
      </c>
      <c r="F394" s="1365" t="s">
        <v>45</v>
      </c>
      <c r="G394" s="1365">
        <v>2026050366</v>
      </c>
      <c r="H394" s="1367" t="s">
        <v>680</v>
      </c>
      <c r="I394" s="1366">
        <v>1039066</v>
      </c>
      <c r="J394" s="1366" t="s">
        <v>5507</v>
      </c>
      <c r="K394" s="1366" t="s">
        <v>9189</v>
      </c>
      <c r="L394" s="1366">
        <v>4</v>
      </c>
      <c r="M394" s="1366" t="s">
        <v>32</v>
      </c>
      <c r="N394" s="1366" t="s">
        <v>33</v>
      </c>
      <c r="O394" s="1366" t="s">
        <v>57</v>
      </c>
      <c r="P394" s="1366" t="s">
        <v>48</v>
      </c>
      <c r="Q394" s="1366">
        <v>0</v>
      </c>
      <c r="R394" s="1366">
        <v>10</v>
      </c>
      <c r="S394" s="1369" t="s">
        <v>10999</v>
      </c>
      <c r="T394" s="1368" t="s">
        <v>2844</v>
      </c>
      <c r="U394" s="1365" t="s">
        <v>49</v>
      </c>
      <c r="V394" s="1365" t="s">
        <v>3564</v>
      </c>
      <c r="W394" s="1365" t="s">
        <v>60</v>
      </c>
      <c r="X394" s="1365" t="s">
        <v>37</v>
      </c>
      <c r="Y394" s="1365" t="s">
        <v>61</v>
      </c>
      <c r="Z394" s="1366" t="s">
        <v>10905</v>
      </c>
      <c r="AA394" s="1370" t="s">
        <v>42</v>
      </c>
      <c r="AB394" s="1365">
        <v>260</v>
      </c>
      <c r="AC394" s="1365" t="s">
        <v>40</v>
      </c>
      <c r="AD394" s="1365" t="s">
        <v>41</v>
      </c>
      <c r="AE394" s="1366" t="s">
        <v>10997</v>
      </c>
      <c r="AF394" s="1370" t="s">
        <v>42</v>
      </c>
      <c r="AG394" s="1366">
        <v>125</v>
      </c>
      <c r="AH394" s="1366">
        <v>620</v>
      </c>
      <c r="AI394" s="1366">
        <v>2050</v>
      </c>
      <c r="AJ394" s="1366" t="s">
        <v>1824</v>
      </c>
      <c r="AK394" s="1366" t="s">
        <v>661</v>
      </c>
      <c r="AL394" s="1366" t="s">
        <v>1825</v>
      </c>
      <c r="AM394" s="1366" t="s">
        <v>4277</v>
      </c>
      <c r="AN394" s="1366" t="s">
        <v>92</v>
      </c>
      <c r="AO394" s="1366">
        <v>510</v>
      </c>
      <c r="AP394" s="1366">
        <v>90</v>
      </c>
      <c r="AQ394" s="1366" t="s">
        <v>10907</v>
      </c>
      <c r="AR394" s="1366" t="s">
        <v>92</v>
      </c>
      <c r="AS394" s="1366" t="s">
        <v>797</v>
      </c>
      <c r="AT394" s="1366" t="s">
        <v>105</v>
      </c>
      <c r="AU394" s="1366" t="s">
        <v>1653</v>
      </c>
      <c r="AV394" s="1366" t="s">
        <v>86</v>
      </c>
      <c r="AW394" s="1366">
        <v>220</v>
      </c>
      <c r="AX394" s="1366">
        <v>27</v>
      </c>
      <c r="AY394" s="1366" t="s">
        <v>1654</v>
      </c>
      <c r="AZ394" s="1366" t="s">
        <v>86</v>
      </c>
      <c r="BA394" s="1366">
        <v>210</v>
      </c>
      <c r="BB394" s="1366">
        <v>27</v>
      </c>
      <c r="BC394" s="1366" t="s">
        <v>88</v>
      </c>
      <c r="BD394" s="1366" t="s">
        <v>57</v>
      </c>
      <c r="BE394" s="1366" t="s">
        <v>57</v>
      </c>
      <c r="BF394" s="1366" t="s">
        <v>57</v>
      </c>
      <c r="BG394" s="1366" t="s">
        <v>57</v>
      </c>
      <c r="BH394" s="1366" t="s">
        <v>57</v>
      </c>
      <c r="BI394" s="1366" t="s">
        <v>57</v>
      </c>
      <c r="BJ394" s="1366" t="s">
        <v>603</v>
      </c>
      <c r="BK394" s="1366" t="s">
        <v>57</v>
      </c>
      <c r="BL394" s="1366"/>
      <c r="BM394" s="1366"/>
      <c r="BN394" s="1366">
        <v>19</v>
      </c>
      <c r="BO394" s="1370" t="s">
        <v>10998</v>
      </c>
      <c r="BP394" s="1366" t="s">
        <v>3205</v>
      </c>
      <c r="BQ394" s="1365" t="s">
        <v>2803</v>
      </c>
      <c r="BR394" s="1365" t="s">
        <v>95</v>
      </c>
      <c r="BS394" s="1365"/>
      <c r="BT394" s="1366" t="s">
        <v>10908</v>
      </c>
      <c r="BU394" s="1366" t="s">
        <v>2081</v>
      </c>
      <c r="BV394" s="1366" t="s">
        <v>765</v>
      </c>
      <c r="BW394" s="1366">
        <v>1546</v>
      </c>
      <c r="BX394" s="1365"/>
      <c r="BY394" s="1365" t="s">
        <v>1136</v>
      </c>
      <c r="BZ394" s="1367" t="s">
        <v>83</v>
      </c>
      <c r="CA394" s="26" t="str">
        <f>A394&amp;"&amp;"&amp;G394</f>
        <v>21&amp;2026050366</v>
      </c>
      <c r="CB394" s="29" t="str">
        <f>IFERROR(MID(J394,FIND("R",J394)+1,2),"")</f>
        <v>19</v>
      </c>
      <c r="CC394" s="29" t="s">
        <v>11034</v>
      </c>
      <c r="CE394" s="24">
        <f>IFERROR(VLOOKUP(CA394,시험요청!EV:EZ,5,FALSE),"")</f>
        <v>0</v>
      </c>
    </row>
    <row r="395" spans="1:83" ht="30" customHeight="1">
      <c r="A395" s="372">
        <v>21</v>
      </c>
      <c r="B395" s="1279">
        <v>21</v>
      </c>
      <c r="C395" s="1371" t="s">
        <v>43</v>
      </c>
      <c r="D395" s="1371" t="s">
        <v>11003</v>
      </c>
      <c r="E395" s="1371" t="s">
        <v>953</v>
      </c>
      <c r="F395" s="1372" t="s">
        <v>1501</v>
      </c>
      <c r="G395" s="1371">
        <v>2026042842</v>
      </c>
      <c r="H395" s="1377" t="s">
        <v>680</v>
      </c>
      <c r="I395" s="1374">
        <v>1039048</v>
      </c>
      <c r="J395" s="1374" t="s">
        <v>10512</v>
      </c>
      <c r="K395" s="1374" t="s">
        <v>9054</v>
      </c>
      <c r="L395" s="1374">
        <v>4</v>
      </c>
      <c r="M395" s="1374" t="s">
        <v>32</v>
      </c>
      <c r="N395" s="1374" t="s">
        <v>33</v>
      </c>
      <c r="O395" s="1374" t="s">
        <v>57</v>
      </c>
      <c r="P395" s="1374" t="s">
        <v>48</v>
      </c>
      <c r="Q395" s="1374">
        <v>0</v>
      </c>
      <c r="R395" s="1374">
        <v>12</v>
      </c>
      <c r="S395" s="1379" t="s">
        <v>10999</v>
      </c>
      <c r="T395" s="1373" t="s">
        <v>1702</v>
      </c>
      <c r="U395" s="1371" t="s">
        <v>49</v>
      </c>
      <c r="V395" s="1371" t="s">
        <v>956</v>
      </c>
      <c r="W395" s="1371" t="s">
        <v>60</v>
      </c>
      <c r="X395" s="1371" t="s">
        <v>37</v>
      </c>
      <c r="Y395" s="1371" t="s">
        <v>61</v>
      </c>
      <c r="Z395" s="1374" t="s">
        <v>10976</v>
      </c>
      <c r="AA395" s="1374" t="s">
        <v>752</v>
      </c>
      <c r="AB395" s="1371">
        <v>284</v>
      </c>
      <c r="AC395" s="1371" t="s">
        <v>40</v>
      </c>
      <c r="AD395" s="1371" t="s">
        <v>41</v>
      </c>
      <c r="AE395" s="1374" t="s">
        <v>10514</v>
      </c>
      <c r="AF395" s="1374" t="s">
        <v>51</v>
      </c>
      <c r="AG395" s="1374">
        <v>125</v>
      </c>
      <c r="AH395" s="1374">
        <v>650</v>
      </c>
      <c r="AI395" s="1374">
        <v>2170</v>
      </c>
      <c r="AJ395" s="1374" t="s">
        <v>758</v>
      </c>
      <c r="AK395" s="1374" t="s">
        <v>167</v>
      </c>
      <c r="AL395" s="1374" t="s">
        <v>166</v>
      </c>
      <c r="AM395" s="1374" t="s">
        <v>10977</v>
      </c>
      <c r="AN395" s="1374" t="s">
        <v>99</v>
      </c>
      <c r="AO395" s="1374">
        <v>670</v>
      </c>
      <c r="AP395" s="1374">
        <v>90</v>
      </c>
      <c r="AQ395" s="1374" t="s">
        <v>57</v>
      </c>
      <c r="AR395" s="1374" t="s">
        <v>57</v>
      </c>
      <c r="AS395" s="1374" t="s">
        <v>57</v>
      </c>
      <c r="AT395" s="1374" t="s">
        <v>57</v>
      </c>
      <c r="AU395" s="1374" t="s">
        <v>10516</v>
      </c>
      <c r="AV395" s="1374" t="s">
        <v>621</v>
      </c>
      <c r="AW395" s="1374">
        <v>245</v>
      </c>
      <c r="AX395" s="1374">
        <v>30</v>
      </c>
      <c r="AY395" s="1374" t="s">
        <v>10517</v>
      </c>
      <c r="AZ395" s="1374" t="s">
        <v>621</v>
      </c>
      <c r="BA395" s="1374">
        <v>235</v>
      </c>
      <c r="BB395" s="1374">
        <v>30</v>
      </c>
      <c r="BC395" s="1377" t="s">
        <v>122</v>
      </c>
      <c r="BD395" s="1374" t="s">
        <v>123</v>
      </c>
      <c r="BE395" s="1374" t="s">
        <v>57</v>
      </c>
      <c r="BF395" s="1374" t="s">
        <v>57</v>
      </c>
      <c r="BG395" s="1374" t="s">
        <v>57</v>
      </c>
      <c r="BH395" s="1374" t="s">
        <v>57</v>
      </c>
      <c r="BI395" s="1374" t="s">
        <v>57</v>
      </c>
      <c r="BJ395" s="1374" t="s">
        <v>900</v>
      </c>
      <c r="BK395" s="1374" t="s">
        <v>57</v>
      </c>
      <c r="BL395" s="1374"/>
      <c r="BM395" s="1374"/>
      <c r="BN395" s="1374">
        <v>20</v>
      </c>
      <c r="BO395" s="1375" t="s">
        <v>11004</v>
      </c>
      <c r="BP395" s="1374" t="s">
        <v>187</v>
      </c>
      <c r="BQ395" s="1371" t="s">
        <v>3325</v>
      </c>
      <c r="BR395" s="1371" t="s">
        <v>939</v>
      </c>
      <c r="BS395" s="1371"/>
      <c r="BT395" s="1374" t="s">
        <v>10221</v>
      </c>
      <c r="BU395" s="1374" t="s">
        <v>2444</v>
      </c>
      <c r="BV395" s="1374" t="s">
        <v>1830</v>
      </c>
      <c r="BW395" s="1374">
        <v>1622</v>
      </c>
      <c r="BX395" s="1377" t="s">
        <v>11005</v>
      </c>
      <c r="BY395" s="1371" t="s">
        <v>1136</v>
      </c>
      <c r="BZ395" s="1377" t="s">
        <v>98</v>
      </c>
      <c r="CA395" s="26" t="str">
        <f t="shared" si="56"/>
        <v>21&amp;2026042842</v>
      </c>
      <c r="CB395" s="29" t="str">
        <f t="shared" si="57"/>
        <v>20</v>
      </c>
      <c r="CC395" s="29" t="s">
        <v>11034</v>
      </c>
      <c r="CE395" s="24">
        <f>IFERROR(VLOOKUP(CA395,시험요청!EV:EZ,5,FALSE),"")</f>
        <v>0</v>
      </c>
    </row>
    <row r="396" spans="1:83" ht="30" customHeight="1">
      <c r="A396" s="29">
        <v>22</v>
      </c>
      <c r="B396" s="1475">
        <v>22</v>
      </c>
      <c r="C396" s="1475" t="s">
        <v>43</v>
      </c>
      <c r="D396" s="1475" t="s">
        <v>931</v>
      </c>
      <c r="E396" s="1493" t="s">
        <v>30</v>
      </c>
      <c r="F396" s="1475" t="s">
        <v>45</v>
      </c>
      <c r="G396" s="1475">
        <v>2026051672</v>
      </c>
      <c r="H396" s="1490" t="s">
        <v>680</v>
      </c>
      <c r="I396" s="1489">
        <v>1031424</v>
      </c>
      <c r="J396" s="1489" t="s">
        <v>5083</v>
      </c>
      <c r="K396" s="1489" t="s">
        <v>2435</v>
      </c>
      <c r="L396" s="1489">
        <v>4</v>
      </c>
      <c r="M396" s="1489" t="s">
        <v>32</v>
      </c>
      <c r="N396" s="1489" t="s">
        <v>33</v>
      </c>
      <c r="O396" s="1489" t="s">
        <v>57</v>
      </c>
      <c r="P396" s="1489" t="s">
        <v>48</v>
      </c>
      <c r="Q396" s="1300">
        <v>32</v>
      </c>
      <c r="R396" s="1300">
        <v>14</v>
      </c>
      <c r="S396" s="1491" t="s">
        <v>11363</v>
      </c>
      <c r="T396" s="1492" t="s">
        <v>967</v>
      </c>
      <c r="U396" s="1475" t="s">
        <v>49</v>
      </c>
      <c r="V396" s="1475" t="s">
        <v>3564</v>
      </c>
      <c r="W396" s="1475" t="s">
        <v>60</v>
      </c>
      <c r="X396" s="1475" t="s">
        <v>37</v>
      </c>
      <c r="Y396" s="1475" t="s">
        <v>61</v>
      </c>
      <c r="Z396" s="1489" t="s">
        <v>5087</v>
      </c>
      <c r="AA396" s="1489" t="s">
        <v>752</v>
      </c>
      <c r="AB396" s="1302">
        <v>250</v>
      </c>
      <c r="AC396" s="1302" t="s">
        <v>40</v>
      </c>
      <c r="AD396" s="1302" t="s">
        <v>41</v>
      </c>
      <c r="AE396" s="1300" t="s">
        <v>11365</v>
      </c>
      <c r="AF396" s="1300" t="s">
        <v>2022</v>
      </c>
      <c r="AG396" s="1300">
        <v>190</v>
      </c>
      <c r="AH396" s="1300">
        <v>804</v>
      </c>
      <c r="AI396" s="1300">
        <v>2180</v>
      </c>
      <c r="AJ396" s="1300" t="s">
        <v>5090</v>
      </c>
      <c r="AK396" s="1300">
        <v>490</v>
      </c>
      <c r="AL396" s="1300">
        <v>455</v>
      </c>
      <c r="AM396" s="1300" t="s">
        <v>5091</v>
      </c>
      <c r="AN396" s="1300" t="s">
        <v>92</v>
      </c>
      <c r="AO396" s="1300">
        <v>620</v>
      </c>
      <c r="AP396" s="1300">
        <v>90</v>
      </c>
      <c r="AQ396" s="1300" t="s">
        <v>4277</v>
      </c>
      <c r="AR396" s="1300" t="s">
        <v>92</v>
      </c>
      <c r="AS396" s="1300" t="s">
        <v>901</v>
      </c>
      <c r="AT396" s="1300" t="s">
        <v>105</v>
      </c>
      <c r="AU396" s="1300" t="s">
        <v>5093</v>
      </c>
      <c r="AV396" s="1300" t="s">
        <v>1153</v>
      </c>
      <c r="AW396" s="1300">
        <v>210</v>
      </c>
      <c r="AX396" s="1300">
        <v>27</v>
      </c>
      <c r="AY396" s="1300" t="s">
        <v>5094</v>
      </c>
      <c r="AZ396" s="1300" t="s">
        <v>1153</v>
      </c>
      <c r="BA396" s="1300">
        <v>200</v>
      </c>
      <c r="BB396" s="1300">
        <v>27</v>
      </c>
      <c r="BC396" s="1300" t="s">
        <v>88</v>
      </c>
      <c r="BD396" s="1300" t="s">
        <v>57</v>
      </c>
      <c r="BE396" s="1300" t="s">
        <v>57</v>
      </c>
      <c r="BF396" s="1300" t="s">
        <v>57</v>
      </c>
      <c r="BG396" s="1300" t="s">
        <v>57</v>
      </c>
      <c r="BH396" s="1300" t="s">
        <v>57</v>
      </c>
      <c r="BI396" s="1300" t="s">
        <v>57</v>
      </c>
      <c r="BJ396" s="1300" t="s">
        <v>164</v>
      </c>
      <c r="BK396" s="1300" t="s">
        <v>57</v>
      </c>
      <c r="BL396" s="1300"/>
      <c r="BM396" s="1300"/>
      <c r="BN396" s="1300">
        <v>18</v>
      </c>
      <c r="BO396" s="1489" t="s">
        <v>5319</v>
      </c>
      <c r="BP396" s="1489" t="s">
        <v>721</v>
      </c>
      <c r="BQ396" s="1475" t="s">
        <v>2398</v>
      </c>
      <c r="BR396" s="1475" t="s">
        <v>95</v>
      </c>
      <c r="BS396" s="1475"/>
      <c r="BT396" s="1489" t="s">
        <v>5218</v>
      </c>
      <c r="BU396" s="1489" t="s">
        <v>1574</v>
      </c>
      <c r="BV396" s="1489" t="s">
        <v>2634</v>
      </c>
      <c r="BW396" s="1489">
        <v>1466</v>
      </c>
      <c r="BX396" s="1475" t="s">
        <v>11366</v>
      </c>
      <c r="BY396" s="1302" t="s">
        <v>107</v>
      </c>
      <c r="BZ396" s="1490" t="s">
        <v>950</v>
      </c>
      <c r="CA396" s="26" t="str">
        <f t="shared" ref="CA396:CA416" si="58">A396&amp;"&amp;"&amp;G396</f>
        <v>22&amp;2026051672</v>
      </c>
      <c r="CB396" s="29" t="str">
        <f t="shared" ref="CB396:CB416" si="59">IFERROR(MID(J396,FIND("R",J396)+1,2),"")</f>
        <v>18</v>
      </c>
      <c r="CC396" s="29" t="s">
        <v>1527</v>
      </c>
      <c r="CE396" s="24">
        <f>IFERROR(VLOOKUP(CA396,시험요청!EV:EZ,5,FALSE),"")</f>
        <v>0</v>
      </c>
    </row>
    <row r="397" spans="1:83" ht="30" customHeight="1">
      <c r="A397" s="29">
        <v>22</v>
      </c>
      <c r="B397" s="1471"/>
      <c r="C397" s="1471"/>
      <c r="D397" s="1471"/>
      <c r="E397" s="1471"/>
      <c r="F397" s="1471"/>
      <c r="G397" s="1471"/>
      <c r="H397" s="1471"/>
      <c r="I397" s="1471"/>
      <c r="J397" s="1471"/>
      <c r="K397" s="1471"/>
      <c r="L397" s="1471"/>
      <c r="M397" s="1471"/>
      <c r="N397" s="1471"/>
      <c r="O397" s="1471"/>
      <c r="P397" s="1471"/>
      <c r="Q397" s="1300">
        <v>33</v>
      </c>
      <c r="R397" s="1300">
        <v>14</v>
      </c>
      <c r="S397" s="1471"/>
      <c r="T397" s="1471"/>
      <c r="U397" s="1471"/>
      <c r="V397" s="1471"/>
      <c r="W397" s="1471"/>
      <c r="X397" s="1471"/>
      <c r="Y397" s="1471"/>
      <c r="Z397" s="1478"/>
      <c r="AA397" s="1471"/>
      <c r="AB397" s="1302">
        <v>250</v>
      </c>
      <c r="AC397" s="1302" t="s">
        <v>40</v>
      </c>
      <c r="AD397" s="1302" t="s">
        <v>41</v>
      </c>
      <c r="AE397" s="1300" t="s">
        <v>11367</v>
      </c>
      <c r="AF397" s="1306" t="s">
        <v>42</v>
      </c>
      <c r="AG397" s="1300">
        <v>200</v>
      </c>
      <c r="AH397" s="1300">
        <v>804</v>
      </c>
      <c r="AI397" s="1300">
        <v>2180</v>
      </c>
      <c r="AJ397" s="1300" t="s">
        <v>5090</v>
      </c>
      <c r="AK397" s="1300">
        <v>490</v>
      </c>
      <c r="AL397" s="1300">
        <v>455</v>
      </c>
      <c r="AM397" s="1300" t="s">
        <v>5091</v>
      </c>
      <c r="AN397" s="1300" t="s">
        <v>92</v>
      </c>
      <c r="AO397" s="1300">
        <v>620</v>
      </c>
      <c r="AP397" s="1300">
        <v>90</v>
      </c>
      <c r="AQ397" s="1300" t="s">
        <v>4277</v>
      </c>
      <c r="AR397" s="1300" t="s">
        <v>92</v>
      </c>
      <c r="AS397" s="1300" t="s">
        <v>901</v>
      </c>
      <c r="AT397" s="1300" t="s">
        <v>105</v>
      </c>
      <c r="AU397" s="1300" t="s">
        <v>5093</v>
      </c>
      <c r="AV397" s="1300" t="s">
        <v>1153</v>
      </c>
      <c r="AW397" s="1300">
        <v>210</v>
      </c>
      <c r="AX397" s="1300">
        <v>27</v>
      </c>
      <c r="AY397" s="1300" t="s">
        <v>5094</v>
      </c>
      <c r="AZ397" s="1300" t="s">
        <v>1153</v>
      </c>
      <c r="BA397" s="1300">
        <v>200</v>
      </c>
      <c r="BB397" s="1300">
        <v>27</v>
      </c>
      <c r="BC397" s="1300" t="s">
        <v>88</v>
      </c>
      <c r="BD397" s="1300" t="s">
        <v>57</v>
      </c>
      <c r="BE397" s="1300" t="s">
        <v>57</v>
      </c>
      <c r="BF397" s="1300" t="s">
        <v>57</v>
      </c>
      <c r="BG397" s="1300" t="s">
        <v>57</v>
      </c>
      <c r="BH397" s="1300" t="s">
        <v>57</v>
      </c>
      <c r="BI397" s="1300" t="s">
        <v>57</v>
      </c>
      <c r="BJ397" s="1300" t="s">
        <v>164</v>
      </c>
      <c r="BK397" s="1300" t="s">
        <v>57</v>
      </c>
      <c r="BL397" s="1300"/>
      <c r="BM397" s="1300"/>
      <c r="BN397" s="1300">
        <v>18</v>
      </c>
      <c r="BO397" s="1471"/>
      <c r="BP397" s="1471"/>
      <c r="BQ397" s="1471"/>
      <c r="BR397" s="1471"/>
      <c r="BS397" s="1471"/>
      <c r="BT397" s="1471"/>
      <c r="BU397" s="1471"/>
      <c r="BV397" s="1471"/>
      <c r="BW397" s="1471"/>
      <c r="BX397" s="1471"/>
      <c r="BY397" s="1302" t="s">
        <v>107</v>
      </c>
      <c r="BZ397" s="1471"/>
      <c r="CA397" s="26" t="str">
        <f t="shared" si="58"/>
        <v>22&amp;</v>
      </c>
      <c r="CB397" s="29" t="str">
        <f t="shared" si="59"/>
        <v/>
      </c>
      <c r="CC397" s="29" t="s">
        <v>1527</v>
      </c>
      <c r="CE397" s="24" t="str">
        <f>IFERROR(VLOOKUP(CA397,시험요청!EV:EZ,5,FALSE),"")</f>
        <v/>
      </c>
    </row>
    <row r="398" spans="1:83" ht="30" customHeight="1">
      <c r="A398" s="29">
        <v>22</v>
      </c>
      <c r="B398" s="1472"/>
      <c r="C398" s="1472"/>
      <c r="D398" s="1472"/>
      <c r="E398" s="1472"/>
      <c r="F398" s="1472"/>
      <c r="G398" s="1472"/>
      <c r="H398" s="1472"/>
      <c r="I398" s="1472"/>
      <c r="J398" s="1472"/>
      <c r="K398" s="1472"/>
      <c r="L398" s="1472"/>
      <c r="M398" s="1472"/>
      <c r="N398" s="1472"/>
      <c r="O398" s="1472"/>
      <c r="P398" s="1472"/>
      <c r="Q398" s="1300">
        <v>34</v>
      </c>
      <c r="R398" s="1300">
        <v>14</v>
      </c>
      <c r="S398" s="1472"/>
      <c r="T398" s="1472"/>
      <c r="U398" s="1472"/>
      <c r="V398" s="1477"/>
      <c r="W398" s="1477"/>
      <c r="X398" s="1477"/>
      <c r="Y398" s="1477"/>
      <c r="Z398" s="1479"/>
      <c r="AA398" s="1477"/>
      <c r="AB398" s="1302">
        <v>250</v>
      </c>
      <c r="AC398" s="1302" t="s">
        <v>40</v>
      </c>
      <c r="AD398" s="1302" t="s">
        <v>41</v>
      </c>
      <c r="AE398" s="1300" t="s">
        <v>11368</v>
      </c>
      <c r="AF398" s="1306" t="s">
        <v>42</v>
      </c>
      <c r="AG398" s="1300">
        <v>180</v>
      </c>
      <c r="AH398" s="1300">
        <v>804</v>
      </c>
      <c r="AI398" s="1300">
        <v>2180</v>
      </c>
      <c r="AJ398" s="1300" t="s">
        <v>5090</v>
      </c>
      <c r="AK398" s="1300">
        <v>490</v>
      </c>
      <c r="AL398" s="1300">
        <v>455</v>
      </c>
      <c r="AM398" s="1300" t="s">
        <v>5091</v>
      </c>
      <c r="AN398" s="1300" t="s">
        <v>92</v>
      </c>
      <c r="AO398" s="1300">
        <v>620</v>
      </c>
      <c r="AP398" s="1300">
        <v>90</v>
      </c>
      <c r="AQ398" s="1300" t="s">
        <v>4277</v>
      </c>
      <c r="AR398" s="1300" t="s">
        <v>92</v>
      </c>
      <c r="AS398" s="1300" t="s">
        <v>901</v>
      </c>
      <c r="AT398" s="1300" t="s">
        <v>105</v>
      </c>
      <c r="AU398" s="1300" t="s">
        <v>5093</v>
      </c>
      <c r="AV398" s="1300" t="s">
        <v>1153</v>
      </c>
      <c r="AW398" s="1300">
        <v>210</v>
      </c>
      <c r="AX398" s="1300">
        <v>27</v>
      </c>
      <c r="AY398" s="1300" t="s">
        <v>5094</v>
      </c>
      <c r="AZ398" s="1300" t="s">
        <v>1153</v>
      </c>
      <c r="BA398" s="1300">
        <v>200</v>
      </c>
      <c r="BB398" s="1300">
        <v>27</v>
      </c>
      <c r="BC398" s="1300" t="s">
        <v>88</v>
      </c>
      <c r="BD398" s="1300" t="s">
        <v>57</v>
      </c>
      <c r="BE398" s="1300" t="s">
        <v>57</v>
      </c>
      <c r="BF398" s="1300" t="s">
        <v>57</v>
      </c>
      <c r="BG398" s="1300" t="s">
        <v>57</v>
      </c>
      <c r="BH398" s="1300" t="s">
        <v>57</v>
      </c>
      <c r="BI398" s="1300" t="s">
        <v>57</v>
      </c>
      <c r="BJ398" s="1300" t="s">
        <v>164</v>
      </c>
      <c r="BK398" s="1300" t="s">
        <v>57</v>
      </c>
      <c r="BL398" s="1300"/>
      <c r="BM398" s="1300"/>
      <c r="BN398" s="1300">
        <v>18</v>
      </c>
      <c r="BO398" s="1472"/>
      <c r="BP398" s="1472"/>
      <c r="BQ398" s="1472"/>
      <c r="BR398" s="1472"/>
      <c r="BS398" s="1472"/>
      <c r="BT398" s="1472"/>
      <c r="BU398" s="1472"/>
      <c r="BV398" s="1472"/>
      <c r="BW398" s="1472"/>
      <c r="BX398" s="1472"/>
      <c r="BY398" s="1302" t="s">
        <v>107</v>
      </c>
      <c r="BZ398" s="1472"/>
      <c r="CA398" s="26" t="str">
        <f t="shared" si="58"/>
        <v>22&amp;</v>
      </c>
      <c r="CB398" s="29" t="str">
        <f t="shared" si="59"/>
        <v/>
      </c>
      <c r="CC398" s="29" t="s">
        <v>1527</v>
      </c>
      <c r="CE398" s="24" t="str">
        <f>IFERROR(VLOOKUP(CA398,시험요청!EV:EZ,5,FALSE),"")</f>
        <v/>
      </c>
    </row>
    <row r="399" spans="1:83" ht="30" customHeight="1">
      <c r="A399" s="29">
        <v>22</v>
      </c>
      <c r="B399" s="1475">
        <v>22</v>
      </c>
      <c r="C399" s="1475" t="s">
        <v>43</v>
      </c>
      <c r="D399" s="1475" t="s">
        <v>2011</v>
      </c>
      <c r="E399" s="1475" t="s">
        <v>1498</v>
      </c>
      <c r="F399" s="1475" t="s">
        <v>45</v>
      </c>
      <c r="G399" s="1475">
        <v>2026043309</v>
      </c>
      <c r="H399" s="1490" t="s">
        <v>680</v>
      </c>
      <c r="I399" s="1489">
        <v>1039058</v>
      </c>
      <c r="J399" s="1489" t="s">
        <v>11369</v>
      </c>
      <c r="K399" s="1489" t="s">
        <v>9054</v>
      </c>
      <c r="L399" s="1489">
        <v>4</v>
      </c>
      <c r="M399" s="1489" t="s">
        <v>32</v>
      </c>
      <c r="N399" s="1489" t="s">
        <v>33</v>
      </c>
      <c r="O399" s="1489" t="s">
        <v>57</v>
      </c>
      <c r="P399" s="1489" t="s">
        <v>48</v>
      </c>
      <c r="Q399" s="1300">
        <v>0</v>
      </c>
      <c r="R399" s="1300">
        <v>14</v>
      </c>
      <c r="S399" s="1491" t="s">
        <v>11363</v>
      </c>
      <c r="T399" s="1492" t="s">
        <v>11807</v>
      </c>
      <c r="U399" s="1475" t="s">
        <v>49</v>
      </c>
      <c r="V399" s="1302" t="s">
        <v>956</v>
      </c>
      <c r="W399" s="1302" t="s">
        <v>60</v>
      </c>
      <c r="X399" s="1302" t="s">
        <v>37</v>
      </c>
      <c r="Y399" s="1302" t="s">
        <v>61</v>
      </c>
      <c r="Z399" s="1300" t="s">
        <v>11370</v>
      </c>
      <c r="AA399" s="1306" t="s">
        <v>42</v>
      </c>
      <c r="AB399" s="1302">
        <v>278</v>
      </c>
      <c r="AC399" s="1302" t="s">
        <v>40</v>
      </c>
      <c r="AD399" s="1302" t="s">
        <v>41</v>
      </c>
      <c r="AE399" s="1300" t="s">
        <v>11371</v>
      </c>
      <c r="AF399" s="1306" t="s">
        <v>42</v>
      </c>
      <c r="AG399" s="1300">
        <v>125</v>
      </c>
      <c r="AH399" s="1300">
        <v>674</v>
      </c>
      <c r="AI399" s="1300">
        <v>2280</v>
      </c>
      <c r="AJ399" s="1300" t="s">
        <v>1063</v>
      </c>
      <c r="AK399" s="1300">
        <v>470</v>
      </c>
      <c r="AL399" s="1300">
        <v>435</v>
      </c>
      <c r="AM399" s="1300" t="s">
        <v>11372</v>
      </c>
      <c r="AN399" s="1300" t="s">
        <v>78</v>
      </c>
      <c r="AO399" s="1300">
        <v>590</v>
      </c>
      <c r="AP399" s="1300">
        <v>90</v>
      </c>
      <c r="AQ399" s="1300" t="s">
        <v>11373</v>
      </c>
      <c r="AR399" s="1300" t="s">
        <v>78</v>
      </c>
      <c r="AS399" s="1300" t="s">
        <v>708</v>
      </c>
      <c r="AT399" s="1300" t="s">
        <v>105</v>
      </c>
      <c r="AU399" s="1300" t="s">
        <v>11374</v>
      </c>
      <c r="AV399" s="1300" t="s">
        <v>86</v>
      </c>
      <c r="AW399" s="1300">
        <v>245</v>
      </c>
      <c r="AX399" s="1300">
        <v>30</v>
      </c>
      <c r="AY399" s="1300" t="s">
        <v>11375</v>
      </c>
      <c r="AZ399" s="1300" t="s">
        <v>86</v>
      </c>
      <c r="BA399" s="1300">
        <v>235</v>
      </c>
      <c r="BB399" s="1300">
        <v>30</v>
      </c>
      <c r="BC399" s="1301" t="s">
        <v>122</v>
      </c>
      <c r="BD399" s="1300" t="s">
        <v>123</v>
      </c>
      <c r="BE399" s="1300" t="s">
        <v>57</v>
      </c>
      <c r="BF399" s="1300" t="s">
        <v>57</v>
      </c>
      <c r="BG399" s="1300" t="s">
        <v>57</v>
      </c>
      <c r="BH399" s="1300" t="s">
        <v>57</v>
      </c>
      <c r="BI399" s="1300" t="s">
        <v>57</v>
      </c>
      <c r="BJ399" s="1300" t="s">
        <v>603</v>
      </c>
      <c r="BK399" s="1300" t="s">
        <v>331</v>
      </c>
      <c r="BL399" s="1300"/>
      <c r="BM399" s="1300"/>
      <c r="BN399" s="1300">
        <v>21</v>
      </c>
      <c r="BO399" s="1488" t="s">
        <v>11376</v>
      </c>
      <c r="BP399" s="1489" t="s">
        <v>1986</v>
      </c>
      <c r="BQ399" s="1475" t="s">
        <v>3501</v>
      </c>
      <c r="BR399" s="1475" t="s">
        <v>1704</v>
      </c>
      <c r="BS399" s="1475"/>
      <c r="BT399" s="1489" t="s">
        <v>11377</v>
      </c>
      <c r="BU399" s="1489" t="s">
        <v>764</v>
      </c>
      <c r="BV399" s="1489" t="s">
        <v>1628</v>
      </c>
      <c r="BW399" s="1489">
        <v>1706</v>
      </c>
      <c r="BX399" s="1490" t="s">
        <v>11378</v>
      </c>
      <c r="BY399" s="1302" t="s">
        <v>1136</v>
      </c>
      <c r="BZ399" s="1490" t="s">
        <v>83</v>
      </c>
      <c r="CA399" s="26" t="str">
        <f t="shared" si="58"/>
        <v>22&amp;2026043309</v>
      </c>
      <c r="CB399" s="29" t="str">
        <f t="shared" si="59"/>
        <v>21</v>
      </c>
      <c r="CC399" s="29" t="s">
        <v>1527</v>
      </c>
      <c r="CE399" s="24">
        <f>IFERROR(VLOOKUP(CA399,시험요청!EV:EZ,5,FALSE),"")</f>
        <v>0</v>
      </c>
    </row>
    <row r="400" spans="1:83" ht="30" customHeight="1">
      <c r="A400" s="29">
        <v>22</v>
      </c>
      <c r="B400" s="1472"/>
      <c r="C400" s="1472"/>
      <c r="D400" s="1472"/>
      <c r="E400" s="1472"/>
      <c r="F400" s="1472"/>
      <c r="G400" s="1472"/>
      <c r="H400" s="1472"/>
      <c r="I400" s="1472"/>
      <c r="J400" s="1472"/>
      <c r="K400" s="1472"/>
      <c r="L400" s="1472"/>
      <c r="M400" s="1472"/>
      <c r="N400" s="1472"/>
      <c r="O400" s="1472"/>
      <c r="P400" s="1472"/>
      <c r="Q400" s="1300">
        <v>1</v>
      </c>
      <c r="R400" s="1300">
        <v>14</v>
      </c>
      <c r="S400" s="1472"/>
      <c r="T400" s="1472"/>
      <c r="U400" s="1472"/>
      <c r="V400" s="1302" t="s">
        <v>956</v>
      </c>
      <c r="W400" s="1302" t="s">
        <v>60</v>
      </c>
      <c r="X400" s="1302" t="s">
        <v>37</v>
      </c>
      <c r="Y400" s="1302" t="s">
        <v>61</v>
      </c>
      <c r="Z400" s="1300" t="s">
        <v>11379</v>
      </c>
      <c r="AA400" s="1306" t="s">
        <v>42</v>
      </c>
      <c r="AB400" s="1302">
        <v>296</v>
      </c>
      <c r="AC400" s="1302" t="s">
        <v>40</v>
      </c>
      <c r="AD400" s="1302" t="s">
        <v>41</v>
      </c>
      <c r="AE400" s="1300" t="s">
        <v>11380</v>
      </c>
      <c r="AF400" s="1300" t="s">
        <v>1061</v>
      </c>
      <c r="AG400" s="1300">
        <v>130</v>
      </c>
      <c r="AH400" s="1300">
        <v>686</v>
      </c>
      <c r="AI400" s="1300">
        <v>2280</v>
      </c>
      <c r="AJ400" s="1300" t="s">
        <v>1063</v>
      </c>
      <c r="AK400" s="1300">
        <v>470</v>
      </c>
      <c r="AL400" s="1300">
        <v>435</v>
      </c>
      <c r="AM400" s="1300" t="s">
        <v>11372</v>
      </c>
      <c r="AN400" s="1300" t="s">
        <v>78</v>
      </c>
      <c r="AO400" s="1300">
        <v>590</v>
      </c>
      <c r="AP400" s="1300">
        <v>90</v>
      </c>
      <c r="AQ400" s="1300" t="s">
        <v>11381</v>
      </c>
      <c r="AR400" s="1300" t="s">
        <v>78</v>
      </c>
      <c r="AS400" s="1300" t="s">
        <v>708</v>
      </c>
      <c r="AT400" s="1300" t="s">
        <v>105</v>
      </c>
      <c r="AU400" s="1300" t="s">
        <v>11382</v>
      </c>
      <c r="AV400" s="1300" t="s">
        <v>86</v>
      </c>
      <c r="AW400" s="1300">
        <v>255</v>
      </c>
      <c r="AX400" s="1300">
        <v>30</v>
      </c>
      <c r="AY400" s="1300" t="s">
        <v>10874</v>
      </c>
      <c r="AZ400" s="1300" t="s">
        <v>86</v>
      </c>
      <c r="BA400" s="1300">
        <v>245</v>
      </c>
      <c r="BB400" s="1300">
        <v>30</v>
      </c>
      <c r="BC400" s="1301" t="s">
        <v>122</v>
      </c>
      <c r="BD400" s="1300" t="s">
        <v>123</v>
      </c>
      <c r="BE400" s="1300" t="s">
        <v>57</v>
      </c>
      <c r="BF400" s="1300" t="s">
        <v>57</v>
      </c>
      <c r="BG400" s="1300" t="s">
        <v>57</v>
      </c>
      <c r="BH400" s="1300" t="s">
        <v>57</v>
      </c>
      <c r="BI400" s="1300" t="s">
        <v>57</v>
      </c>
      <c r="BJ400" s="1300" t="s">
        <v>603</v>
      </c>
      <c r="BK400" s="1300" t="s">
        <v>331</v>
      </c>
      <c r="BL400" s="1300"/>
      <c r="BM400" s="1300"/>
      <c r="BN400" s="1300">
        <v>21</v>
      </c>
      <c r="BO400" s="1472"/>
      <c r="BP400" s="1472"/>
      <c r="BQ400" s="1472"/>
      <c r="BR400" s="1472"/>
      <c r="BS400" s="1472"/>
      <c r="BT400" s="1472"/>
      <c r="BU400" s="1472"/>
      <c r="BV400" s="1472"/>
      <c r="BW400" s="1472"/>
      <c r="BX400" s="1472"/>
      <c r="BY400" s="1302" t="s">
        <v>1136</v>
      </c>
      <c r="BZ400" s="1472"/>
      <c r="CA400" s="26" t="str">
        <f t="shared" si="58"/>
        <v>22&amp;</v>
      </c>
      <c r="CB400" s="29" t="str">
        <f t="shared" si="59"/>
        <v/>
      </c>
      <c r="CC400" s="29" t="s">
        <v>1527</v>
      </c>
      <c r="CE400" s="24" t="str">
        <f>IFERROR(VLOOKUP(CA400,시험요청!EV:EZ,5,FALSE),"")</f>
        <v/>
      </c>
    </row>
    <row r="401" spans="1:83" ht="30" customHeight="1">
      <c r="A401" s="29">
        <v>22</v>
      </c>
      <c r="B401" s="1302">
        <v>22</v>
      </c>
      <c r="C401" s="1302" t="s">
        <v>43</v>
      </c>
      <c r="D401" s="1302" t="s">
        <v>4139</v>
      </c>
      <c r="E401" s="1303" t="s">
        <v>953</v>
      </c>
      <c r="F401" s="1302" t="s">
        <v>45</v>
      </c>
      <c r="G401" s="1302">
        <v>2026051807</v>
      </c>
      <c r="H401" s="1301" t="s">
        <v>629</v>
      </c>
      <c r="I401" s="1300">
        <v>1038797</v>
      </c>
      <c r="J401" s="1300" t="s">
        <v>5137</v>
      </c>
      <c r="K401" s="1300" t="s">
        <v>3800</v>
      </c>
      <c r="L401" s="1300">
        <v>4</v>
      </c>
      <c r="M401" s="1300" t="s">
        <v>32</v>
      </c>
      <c r="N401" s="1300" t="s">
        <v>33</v>
      </c>
      <c r="O401" s="1300" t="s">
        <v>57</v>
      </c>
      <c r="P401" s="1300" t="s">
        <v>48</v>
      </c>
      <c r="Q401" s="1300">
        <v>2</v>
      </c>
      <c r="R401" s="1300">
        <v>12</v>
      </c>
      <c r="S401" s="1326" t="s">
        <v>11383</v>
      </c>
      <c r="T401" s="1309" t="s">
        <v>4107</v>
      </c>
      <c r="U401" s="1302" t="s">
        <v>49</v>
      </c>
      <c r="V401" s="1302" t="s">
        <v>1515</v>
      </c>
      <c r="W401" s="1302" t="s">
        <v>60</v>
      </c>
      <c r="X401" s="1302" t="s">
        <v>37</v>
      </c>
      <c r="Y401" s="1302" t="s">
        <v>61</v>
      </c>
      <c r="Z401" s="1300" t="s">
        <v>11080</v>
      </c>
      <c r="AA401" s="1306" t="s">
        <v>42</v>
      </c>
      <c r="AB401" s="1302">
        <v>212</v>
      </c>
      <c r="AC401" s="1302" t="s">
        <v>40</v>
      </c>
      <c r="AD401" s="1302" t="s">
        <v>41</v>
      </c>
      <c r="AE401" s="1300" t="s">
        <v>11081</v>
      </c>
      <c r="AF401" s="1306" t="s">
        <v>42</v>
      </c>
      <c r="AG401" s="1300">
        <v>140</v>
      </c>
      <c r="AH401" s="1300">
        <v>630</v>
      </c>
      <c r="AI401" s="1300">
        <v>2010</v>
      </c>
      <c r="AJ401" s="1300" t="s">
        <v>3200</v>
      </c>
      <c r="AK401" s="1300">
        <v>400</v>
      </c>
      <c r="AL401" s="1300">
        <v>365</v>
      </c>
      <c r="AM401" s="1300" t="s">
        <v>4277</v>
      </c>
      <c r="AN401" s="1300" t="s">
        <v>92</v>
      </c>
      <c r="AO401" s="1300">
        <v>510</v>
      </c>
      <c r="AP401" s="1300">
        <v>90</v>
      </c>
      <c r="AQ401" s="1300" t="s">
        <v>2072</v>
      </c>
      <c r="AR401" s="1300" t="s">
        <v>92</v>
      </c>
      <c r="AS401" s="1300" t="s">
        <v>112</v>
      </c>
      <c r="AT401" s="1300" t="s">
        <v>105</v>
      </c>
      <c r="AU401" s="1300" t="s">
        <v>5143</v>
      </c>
      <c r="AV401" s="1300" t="s">
        <v>79</v>
      </c>
      <c r="AW401" s="1300">
        <v>170</v>
      </c>
      <c r="AX401" s="1300">
        <v>27</v>
      </c>
      <c r="AY401" s="1300" t="s">
        <v>5144</v>
      </c>
      <c r="AZ401" s="1300" t="s">
        <v>79</v>
      </c>
      <c r="BA401" s="1300">
        <v>160</v>
      </c>
      <c r="BB401" s="1300">
        <v>27</v>
      </c>
      <c r="BC401" s="1300" t="s">
        <v>88</v>
      </c>
      <c r="BD401" s="1300" t="s">
        <v>57</v>
      </c>
      <c r="BE401" s="1300" t="s">
        <v>57</v>
      </c>
      <c r="BF401" s="1300" t="s">
        <v>57</v>
      </c>
      <c r="BG401" s="1300" t="s">
        <v>57</v>
      </c>
      <c r="BH401" s="1300" t="s">
        <v>57</v>
      </c>
      <c r="BI401" s="1300" t="s">
        <v>57</v>
      </c>
      <c r="BJ401" s="1300" t="s">
        <v>164</v>
      </c>
      <c r="BK401" s="1300" t="s">
        <v>57</v>
      </c>
      <c r="BL401" s="1300"/>
      <c r="BM401" s="1300"/>
      <c r="BN401" s="1300">
        <v>18</v>
      </c>
      <c r="BO401" s="1300" t="s">
        <v>11385</v>
      </c>
      <c r="BP401" s="1300" t="s">
        <v>2717</v>
      </c>
      <c r="BQ401" s="1302" t="s">
        <v>5145</v>
      </c>
      <c r="BR401" s="1302" t="s">
        <v>95</v>
      </c>
      <c r="BS401" s="1302"/>
      <c r="BT401" s="1300" t="s">
        <v>4281</v>
      </c>
      <c r="BU401" s="1300" t="s">
        <v>4282</v>
      </c>
      <c r="BV401" s="1300" t="s">
        <v>765</v>
      </c>
      <c r="BW401" s="1300">
        <v>1466</v>
      </c>
      <c r="BX401" s="1302"/>
      <c r="BY401" s="1302" t="s">
        <v>107</v>
      </c>
      <c r="BZ401" s="1301" t="s">
        <v>83</v>
      </c>
      <c r="CA401" s="26" t="str">
        <f t="shared" si="58"/>
        <v>22&amp;2026051807</v>
      </c>
      <c r="CB401" s="29" t="str">
        <f t="shared" si="59"/>
        <v>18</v>
      </c>
      <c r="CC401" s="29" t="s">
        <v>1527</v>
      </c>
      <c r="CE401" s="24">
        <f>IFERROR(VLOOKUP(CA401,시험요청!EV:EZ,5,FALSE),"")</f>
        <v>0</v>
      </c>
    </row>
    <row r="402" spans="1:83" ht="30" customHeight="1">
      <c r="A402" s="29">
        <v>22</v>
      </c>
      <c r="B402" s="1302">
        <v>22</v>
      </c>
      <c r="C402" s="1302" t="s">
        <v>43</v>
      </c>
      <c r="D402" s="1302" t="s">
        <v>1700</v>
      </c>
      <c r="E402" s="1302" t="s">
        <v>30</v>
      </c>
      <c r="F402" s="1302" t="s">
        <v>45</v>
      </c>
      <c r="G402" s="1302">
        <v>2026043486</v>
      </c>
      <c r="H402" s="1301" t="s">
        <v>629</v>
      </c>
      <c r="I402" s="1300">
        <v>1039067</v>
      </c>
      <c r="J402" s="1300" t="s">
        <v>11096</v>
      </c>
      <c r="K402" s="1300" t="s">
        <v>9189</v>
      </c>
      <c r="L402" s="1300">
        <v>4</v>
      </c>
      <c r="M402" s="1300" t="s">
        <v>32</v>
      </c>
      <c r="N402" s="1300" t="s">
        <v>33</v>
      </c>
      <c r="O402" s="1300" t="s">
        <v>57</v>
      </c>
      <c r="P402" s="1300" t="s">
        <v>48</v>
      </c>
      <c r="Q402" s="1300">
        <v>0</v>
      </c>
      <c r="R402" s="1300">
        <v>12</v>
      </c>
      <c r="S402" s="1325" t="s">
        <v>11386</v>
      </c>
      <c r="T402" s="1309" t="s">
        <v>4094</v>
      </c>
      <c r="U402" s="1302" t="s">
        <v>49</v>
      </c>
      <c r="V402" s="1302" t="s">
        <v>3564</v>
      </c>
      <c r="W402" s="1302" t="s">
        <v>60</v>
      </c>
      <c r="X402" s="1302" t="s">
        <v>37</v>
      </c>
      <c r="Y402" s="1302" t="s">
        <v>61</v>
      </c>
      <c r="Z402" s="1305" t="s">
        <v>10937</v>
      </c>
      <c r="AA402" s="1300" t="s">
        <v>39</v>
      </c>
      <c r="AB402" s="1302">
        <v>260</v>
      </c>
      <c r="AC402" s="1302" t="s">
        <v>40</v>
      </c>
      <c r="AD402" s="1302" t="s">
        <v>41</v>
      </c>
      <c r="AE402" s="1305" t="s">
        <v>3257</v>
      </c>
      <c r="AF402" s="1300" t="s">
        <v>51</v>
      </c>
      <c r="AG402" s="1300">
        <v>115</v>
      </c>
      <c r="AH402" s="1300">
        <v>580</v>
      </c>
      <c r="AI402" s="1300">
        <v>1895</v>
      </c>
      <c r="AJ402" s="1300" t="s">
        <v>3259</v>
      </c>
      <c r="AK402" s="1300">
        <v>400</v>
      </c>
      <c r="AL402" s="1300">
        <v>365</v>
      </c>
      <c r="AM402" s="1300" t="s">
        <v>3260</v>
      </c>
      <c r="AN402" s="1300" t="s">
        <v>99</v>
      </c>
      <c r="AO402" s="1300">
        <v>600</v>
      </c>
      <c r="AP402" s="1300">
        <v>90</v>
      </c>
      <c r="AQ402" s="1300" t="s">
        <v>57</v>
      </c>
      <c r="AR402" s="1300" t="s">
        <v>57</v>
      </c>
      <c r="AS402" s="1300" t="s">
        <v>57</v>
      </c>
      <c r="AT402" s="1300" t="s">
        <v>57</v>
      </c>
      <c r="AU402" s="1300" t="s">
        <v>3603</v>
      </c>
      <c r="AV402" s="1300" t="s">
        <v>621</v>
      </c>
      <c r="AW402" s="1300">
        <v>220</v>
      </c>
      <c r="AX402" s="1300">
        <v>27</v>
      </c>
      <c r="AY402" s="1300" t="s">
        <v>3604</v>
      </c>
      <c r="AZ402" s="1300" t="s">
        <v>621</v>
      </c>
      <c r="BA402" s="1300">
        <v>210</v>
      </c>
      <c r="BB402" s="1300">
        <v>27</v>
      </c>
      <c r="BC402" s="1300" t="s">
        <v>682</v>
      </c>
      <c r="BD402" s="1300" t="s">
        <v>57</v>
      </c>
      <c r="BE402" s="1300" t="s">
        <v>57</v>
      </c>
      <c r="BF402" s="1300" t="s">
        <v>57</v>
      </c>
      <c r="BG402" s="1300" t="s">
        <v>57</v>
      </c>
      <c r="BH402" s="1300" t="s">
        <v>57</v>
      </c>
      <c r="BI402" s="1300" t="s">
        <v>57</v>
      </c>
      <c r="BJ402" s="1300" t="s">
        <v>900</v>
      </c>
      <c r="BK402" s="1300" t="s">
        <v>57</v>
      </c>
      <c r="BL402" s="1300"/>
      <c r="BM402" s="1300"/>
      <c r="BN402" s="1300">
        <v>18</v>
      </c>
      <c r="BO402" s="1306" t="s">
        <v>11387</v>
      </c>
      <c r="BP402" s="1300" t="s">
        <v>1852</v>
      </c>
      <c r="BQ402" s="1302" t="s">
        <v>57</v>
      </c>
      <c r="BR402" s="1302" t="s">
        <v>947</v>
      </c>
      <c r="BS402" s="1302"/>
      <c r="BT402" s="1300" t="s">
        <v>11097</v>
      </c>
      <c r="BU402" s="1300" t="s">
        <v>626</v>
      </c>
      <c r="BV402" s="1300" t="s">
        <v>802</v>
      </c>
      <c r="BW402" s="1300">
        <v>1462</v>
      </c>
      <c r="BX402" s="1302"/>
      <c r="BY402" s="1302" t="s">
        <v>1136</v>
      </c>
      <c r="BZ402" s="1301" t="s">
        <v>83</v>
      </c>
      <c r="CA402" s="26" t="str">
        <f t="shared" si="58"/>
        <v>22&amp;2026043486</v>
      </c>
      <c r="CB402" s="29" t="str">
        <f t="shared" si="59"/>
        <v>18</v>
      </c>
      <c r="CC402" s="29" t="s">
        <v>1527</v>
      </c>
      <c r="CE402" s="24">
        <f>IFERROR(VLOOKUP(CA402,시험요청!EV:EZ,5,FALSE),"")</f>
        <v>0</v>
      </c>
    </row>
    <row r="403" spans="1:83" ht="30" customHeight="1">
      <c r="A403" s="29">
        <v>22</v>
      </c>
      <c r="B403" s="1302">
        <v>22</v>
      </c>
      <c r="C403" s="1302" t="s">
        <v>43</v>
      </c>
      <c r="D403" s="1302" t="s">
        <v>10265</v>
      </c>
      <c r="E403" s="1302" t="s">
        <v>52</v>
      </c>
      <c r="F403" s="1302" t="s">
        <v>45</v>
      </c>
      <c r="G403" s="1302">
        <v>2026050542</v>
      </c>
      <c r="H403" s="1301" t="s">
        <v>680</v>
      </c>
      <c r="I403" s="1300">
        <v>1039081</v>
      </c>
      <c r="J403" s="1300" t="s">
        <v>11152</v>
      </c>
      <c r="K403" s="1300" t="s">
        <v>9170</v>
      </c>
      <c r="L403" s="1300">
        <v>4</v>
      </c>
      <c r="M403" s="1300" t="s">
        <v>32</v>
      </c>
      <c r="N403" s="1300" t="s">
        <v>33</v>
      </c>
      <c r="O403" s="1300" t="s">
        <v>57</v>
      </c>
      <c r="P403" s="1300" t="s">
        <v>48</v>
      </c>
      <c r="Q403" s="1300">
        <v>0</v>
      </c>
      <c r="R403" s="1300">
        <v>10</v>
      </c>
      <c r="S403" s="1325" t="s">
        <v>11386</v>
      </c>
      <c r="T403" s="1309" t="s">
        <v>11807</v>
      </c>
      <c r="U403" s="1302" t="s">
        <v>49</v>
      </c>
      <c r="V403" s="1302" t="s">
        <v>3564</v>
      </c>
      <c r="W403" s="1302" t="s">
        <v>60</v>
      </c>
      <c r="X403" s="1302" t="s">
        <v>37</v>
      </c>
      <c r="Y403" s="1302" t="s">
        <v>61</v>
      </c>
      <c r="Z403" s="1300" t="s">
        <v>10905</v>
      </c>
      <c r="AA403" s="1300" t="s">
        <v>39</v>
      </c>
      <c r="AB403" s="1302">
        <v>260</v>
      </c>
      <c r="AC403" s="1302" t="s">
        <v>40</v>
      </c>
      <c r="AD403" s="1302" t="s">
        <v>41</v>
      </c>
      <c r="AE403" s="1300" t="s">
        <v>10997</v>
      </c>
      <c r="AF403" s="1300" t="s">
        <v>51</v>
      </c>
      <c r="AG403" s="1300">
        <v>120</v>
      </c>
      <c r="AH403" s="1300">
        <v>612</v>
      </c>
      <c r="AI403" s="1300">
        <v>2210</v>
      </c>
      <c r="AJ403" s="1300" t="s">
        <v>1824</v>
      </c>
      <c r="AK403" s="1300">
        <v>420</v>
      </c>
      <c r="AL403" s="1300">
        <v>385</v>
      </c>
      <c r="AM403" s="1300" t="s">
        <v>4277</v>
      </c>
      <c r="AN403" s="1300" t="s">
        <v>92</v>
      </c>
      <c r="AO403" s="1300">
        <v>510</v>
      </c>
      <c r="AP403" s="1300">
        <v>90</v>
      </c>
      <c r="AQ403" s="1300" t="s">
        <v>10907</v>
      </c>
      <c r="AR403" s="1300" t="s">
        <v>92</v>
      </c>
      <c r="AS403" s="1300" t="s">
        <v>797</v>
      </c>
      <c r="AT403" s="1300" t="s">
        <v>105</v>
      </c>
      <c r="AU403" s="1300" t="s">
        <v>1653</v>
      </c>
      <c r="AV403" s="1300" t="s">
        <v>86</v>
      </c>
      <c r="AW403" s="1300">
        <v>220</v>
      </c>
      <c r="AX403" s="1300">
        <v>27</v>
      </c>
      <c r="AY403" s="1300" t="s">
        <v>1654</v>
      </c>
      <c r="AZ403" s="1300" t="s">
        <v>86</v>
      </c>
      <c r="BA403" s="1300">
        <v>210</v>
      </c>
      <c r="BB403" s="1300">
        <v>27</v>
      </c>
      <c r="BC403" s="1300" t="s">
        <v>88</v>
      </c>
      <c r="BD403" s="1300" t="s">
        <v>57</v>
      </c>
      <c r="BE403" s="1300" t="s">
        <v>57</v>
      </c>
      <c r="BF403" s="1300" t="s">
        <v>57</v>
      </c>
      <c r="BG403" s="1300" t="s">
        <v>57</v>
      </c>
      <c r="BH403" s="1300" t="s">
        <v>57</v>
      </c>
      <c r="BI403" s="1300" t="s">
        <v>57</v>
      </c>
      <c r="BJ403" s="1300" t="s">
        <v>603</v>
      </c>
      <c r="BK403" s="1300" t="s">
        <v>57</v>
      </c>
      <c r="BL403" s="1300"/>
      <c r="BM403" s="1300"/>
      <c r="BN403" s="1300">
        <v>21</v>
      </c>
      <c r="BO403" s="1306" t="s">
        <v>11388</v>
      </c>
      <c r="BP403" s="1300" t="s">
        <v>2605</v>
      </c>
      <c r="BQ403" s="1302" t="s">
        <v>57</v>
      </c>
      <c r="BR403" s="1302" t="s">
        <v>939</v>
      </c>
      <c r="BS403" s="1302"/>
      <c r="BT403" s="1300" t="s">
        <v>763</v>
      </c>
      <c r="BU403" s="1300" t="s">
        <v>764</v>
      </c>
      <c r="BV403" s="1300" t="s">
        <v>765</v>
      </c>
      <c r="BW403" s="1300">
        <v>1706</v>
      </c>
      <c r="BX403" s="1302"/>
      <c r="BY403" s="1302" t="s">
        <v>1136</v>
      </c>
      <c r="BZ403" s="1301" t="s">
        <v>83</v>
      </c>
      <c r="CA403" s="26" t="str">
        <f t="shared" si="58"/>
        <v>22&amp;2026050542</v>
      </c>
      <c r="CB403" s="29" t="str">
        <f t="shared" si="59"/>
        <v>21</v>
      </c>
      <c r="CC403" s="29" t="s">
        <v>1527</v>
      </c>
      <c r="CE403" s="24">
        <f>IFERROR(VLOOKUP(CA403,시험요청!EV:EZ,5,FALSE),"")</f>
        <v>0</v>
      </c>
    </row>
    <row r="404" spans="1:83" ht="30" customHeight="1">
      <c r="A404" s="29">
        <v>22</v>
      </c>
      <c r="B404" s="1392">
        <v>19</v>
      </c>
      <c r="C404" s="1392" t="s">
        <v>43</v>
      </c>
      <c r="D404" s="1392" t="s">
        <v>1498</v>
      </c>
      <c r="E404" s="1397" t="s">
        <v>1498</v>
      </c>
      <c r="F404" s="1392" t="s">
        <v>45</v>
      </c>
      <c r="G404" s="1392">
        <v>2026042849</v>
      </c>
      <c r="H404" s="1395" t="s">
        <v>680</v>
      </c>
      <c r="I404" s="1394">
        <v>1027946</v>
      </c>
      <c r="J404" s="1394" t="s">
        <v>3917</v>
      </c>
      <c r="K404" s="1394" t="s">
        <v>1474</v>
      </c>
      <c r="L404" s="1394">
        <v>4</v>
      </c>
      <c r="M404" s="1394" t="s">
        <v>32</v>
      </c>
      <c r="N404" s="1394" t="s">
        <v>33</v>
      </c>
      <c r="O404" s="1391" t="s">
        <v>1554</v>
      </c>
      <c r="P404" s="1394" t="s">
        <v>48</v>
      </c>
      <c r="Q404" s="1394">
        <v>9</v>
      </c>
      <c r="R404" s="1394">
        <v>10</v>
      </c>
      <c r="S404" s="1399" t="s">
        <v>11389</v>
      </c>
      <c r="T404" s="1396" t="s">
        <v>10305</v>
      </c>
      <c r="U404" s="1392" t="s">
        <v>35</v>
      </c>
      <c r="V404" s="1392" t="s">
        <v>956</v>
      </c>
      <c r="W404" s="1392" t="s">
        <v>60</v>
      </c>
      <c r="X404" s="1392" t="s">
        <v>37</v>
      </c>
      <c r="Y404" s="1392" t="s">
        <v>61</v>
      </c>
      <c r="Z404" s="1394" t="s">
        <v>10261</v>
      </c>
      <c r="AA404" s="1398" t="s">
        <v>42</v>
      </c>
      <c r="AB404" s="1392">
        <v>222</v>
      </c>
      <c r="AC404" s="1392" t="s">
        <v>40</v>
      </c>
      <c r="AD404" s="1392" t="s">
        <v>41</v>
      </c>
      <c r="AE404" s="1394" t="s">
        <v>3922</v>
      </c>
      <c r="AF404" s="1394" t="s">
        <v>51</v>
      </c>
      <c r="AG404" s="1394">
        <v>140</v>
      </c>
      <c r="AH404" s="1394">
        <v>628</v>
      </c>
      <c r="AI404" s="1394">
        <v>1840</v>
      </c>
      <c r="AJ404" s="1394" t="s">
        <v>5175</v>
      </c>
      <c r="AK404" s="1394" t="s">
        <v>111</v>
      </c>
      <c r="AL404" s="1394" t="s">
        <v>2505</v>
      </c>
      <c r="AM404" s="1394" t="s">
        <v>2571</v>
      </c>
      <c r="AN404" s="1394" t="s">
        <v>99</v>
      </c>
      <c r="AO404" s="1394">
        <v>510</v>
      </c>
      <c r="AP404" s="1394">
        <v>90</v>
      </c>
      <c r="AQ404" s="1394" t="s">
        <v>57</v>
      </c>
      <c r="AR404" s="1394" t="s">
        <v>57</v>
      </c>
      <c r="AS404" s="1394" t="s">
        <v>57</v>
      </c>
      <c r="AT404" s="1394" t="s">
        <v>57</v>
      </c>
      <c r="AU404" s="1394" t="s">
        <v>3923</v>
      </c>
      <c r="AV404" s="1394" t="s">
        <v>621</v>
      </c>
      <c r="AW404" s="1394">
        <v>185</v>
      </c>
      <c r="AX404" s="1394">
        <v>24</v>
      </c>
      <c r="AY404" s="1394" t="s">
        <v>3924</v>
      </c>
      <c r="AZ404" s="1394" t="s">
        <v>621</v>
      </c>
      <c r="BA404" s="1394">
        <v>175</v>
      </c>
      <c r="BB404" s="1394">
        <v>24</v>
      </c>
      <c r="BC404" s="1394" t="s">
        <v>682</v>
      </c>
      <c r="BD404" s="1394" t="s">
        <v>57</v>
      </c>
      <c r="BE404" s="1394" t="s">
        <v>57</v>
      </c>
      <c r="BF404" s="1394" t="s">
        <v>57</v>
      </c>
      <c r="BG404" s="1394" t="s">
        <v>57</v>
      </c>
      <c r="BH404" s="1394" t="s">
        <v>57</v>
      </c>
      <c r="BI404" s="1394" t="s">
        <v>57</v>
      </c>
      <c r="BJ404" s="1394" t="s">
        <v>164</v>
      </c>
      <c r="BK404" s="1394" t="s">
        <v>57</v>
      </c>
      <c r="BL404" s="1394"/>
      <c r="BM404" s="1394"/>
      <c r="BN404" s="1394">
        <v>16</v>
      </c>
      <c r="BO404" s="1394" t="s">
        <v>7773</v>
      </c>
      <c r="BP404" s="1394" t="s">
        <v>4356</v>
      </c>
      <c r="BQ404" s="1392" t="s">
        <v>7703</v>
      </c>
      <c r="BR404" s="1392" t="s">
        <v>81</v>
      </c>
      <c r="BS404" s="1392"/>
      <c r="BT404" s="1394" t="s">
        <v>3925</v>
      </c>
      <c r="BU404" s="1394" t="s">
        <v>3926</v>
      </c>
      <c r="BV404" s="1394" t="s">
        <v>3927</v>
      </c>
      <c r="BW404" s="1394">
        <v>1285</v>
      </c>
      <c r="BX404" s="1392"/>
      <c r="BY404" s="1392" t="s">
        <v>107</v>
      </c>
      <c r="BZ404" s="1395" t="s">
        <v>168</v>
      </c>
      <c r="CA404" s="26" t="str">
        <f t="shared" si="58"/>
        <v>22&amp;2026042849</v>
      </c>
      <c r="CB404" s="29" t="str">
        <f t="shared" si="59"/>
        <v>16</v>
      </c>
      <c r="CC404" s="29" t="s">
        <v>11818</v>
      </c>
      <c r="CE404" s="24">
        <f>IFERROR(VLOOKUP(CA404,시험요청!EV:EZ,5,FALSE),"")</f>
        <v>0</v>
      </c>
    </row>
    <row r="405" spans="1:83" ht="30" customHeight="1">
      <c r="A405" s="29">
        <v>22</v>
      </c>
      <c r="B405" s="1302">
        <v>22</v>
      </c>
      <c r="C405" s="1302" t="s">
        <v>43</v>
      </c>
      <c r="D405" s="1302" t="s">
        <v>1700</v>
      </c>
      <c r="E405" s="1302" t="s">
        <v>30</v>
      </c>
      <c r="F405" s="1302" t="s">
        <v>45</v>
      </c>
      <c r="G405" s="1302">
        <v>2026043485</v>
      </c>
      <c r="H405" s="1301" t="s">
        <v>629</v>
      </c>
      <c r="I405" s="1300">
        <v>1039076</v>
      </c>
      <c r="J405" s="1300" t="s">
        <v>11089</v>
      </c>
      <c r="K405" s="1300" t="s">
        <v>9189</v>
      </c>
      <c r="L405" s="1300">
        <v>4</v>
      </c>
      <c r="M405" s="1300" t="s">
        <v>32</v>
      </c>
      <c r="N405" s="1300" t="s">
        <v>33</v>
      </c>
      <c r="O405" s="1300" t="s">
        <v>57</v>
      </c>
      <c r="P405" s="1300" t="s">
        <v>48</v>
      </c>
      <c r="Q405" s="1300">
        <v>0</v>
      </c>
      <c r="R405" s="1300">
        <v>12</v>
      </c>
      <c r="S405" s="1329" t="s">
        <v>11389</v>
      </c>
      <c r="T405" s="1309" t="s">
        <v>971</v>
      </c>
      <c r="U405" s="1302" t="s">
        <v>49</v>
      </c>
      <c r="V405" s="1310" t="s">
        <v>3564</v>
      </c>
      <c r="W405" s="1310" t="s">
        <v>60</v>
      </c>
      <c r="X405" s="1310" t="s">
        <v>37</v>
      </c>
      <c r="Y405" s="1310" t="s">
        <v>61</v>
      </c>
      <c r="Z405" s="1307" t="s">
        <v>10937</v>
      </c>
      <c r="AA405" s="1311" t="s">
        <v>39</v>
      </c>
      <c r="AB405" s="1302">
        <v>260</v>
      </c>
      <c r="AC405" s="1310" t="s">
        <v>40</v>
      </c>
      <c r="AD405" s="1310" t="s">
        <v>41</v>
      </c>
      <c r="AE405" s="1307" t="s">
        <v>3257</v>
      </c>
      <c r="AF405" s="1311" t="s">
        <v>51</v>
      </c>
      <c r="AG405" s="1300">
        <v>115</v>
      </c>
      <c r="AH405" s="1300">
        <v>580</v>
      </c>
      <c r="AI405" s="1300">
        <v>2055</v>
      </c>
      <c r="AJ405" s="1300" t="s">
        <v>3259</v>
      </c>
      <c r="AK405" s="1300">
        <v>400</v>
      </c>
      <c r="AL405" s="1300">
        <v>365</v>
      </c>
      <c r="AM405" s="1300" t="s">
        <v>3260</v>
      </c>
      <c r="AN405" s="1300" t="s">
        <v>99</v>
      </c>
      <c r="AO405" s="1300">
        <v>600</v>
      </c>
      <c r="AP405" s="1300">
        <v>90</v>
      </c>
      <c r="AQ405" s="1300" t="s">
        <v>57</v>
      </c>
      <c r="AR405" s="1300" t="s">
        <v>57</v>
      </c>
      <c r="AS405" s="1300" t="s">
        <v>57</v>
      </c>
      <c r="AT405" s="1300" t="s">
        <v>57</v>
      </c>
      <c r="AU405" s="1300" t="s">
        <v>3603</v>
      </c>
      <c r="AV405" s="1300" t="s">
        <v>621</v>
      </c>
      <c r="AW405" s="1300">
        <v>220</v>
      </c>
      <c r="AX405" s="1300">
        <v>27</v>
      </c>
      <c r="AY405" s="1300" t="s">
        <v>3604</v>
      </c>
      <c r="AZ405" s="1300" t="s">
        <v>621</v>
      </c>
      <c r="BA405" s="1300">
        <v>210</v>
      </c>
      <c r="BB405" s="1300">
        <v>27</v>
      </c>
      <c r="BC405" s="1300" t="s">
        <v>682</v>
      </c>
      <c r="BD405" s="1300" t="s">
        <v>57</v>
      </c>
      <c r="BE405" s="1300" t="s">
        <v>57</v>
      </c>
      <c r="BF405" s="1300" t="s">
        <v>57</v>
      </c>
      <c r="BG405" s="1300" t="s">
        <v>57</v>
      </c>
      <c r="BH405" s="1300" t="s">
        <v>57</v>
      </c>
      <c r="BI405" s="1300" t="s">
        <v>57</v>
      </c>
      <c r="BJ405" s="1300" t="s">
        <v>900</v>
      </c>
      <c r="BK405" s="1300" t="s">
        <v>57</v>
      </c>
      <c r="BL405" s="1300"/>
      <c r="BM405" s="1300"/>
      <c r="BN405" s="1300">
        <v>20</v>
      </c>
      <c r="BO405" s="1306" t="s">
        <v>11390</v>
      </c>
      <c r="BP405" s="1300" t="s">
        <v>2601</v>
      </c>
      <c r="BQ405" s="1302" t="s">
        <v>57</v>
      </c>
      <c r="BR405" s="1302" t="s">
        <v>95</v>
      </c>
      <c r="BS405" s="1302"/>
      <c r="BT405" s="1300" t="s">
        <v>100</v>
      </c>
      <c r="BU405" s="1300" t="s">
        <v>101</v>
      </c>
      <c r="BV405" s="1300" t="s">
        <v>802</v>
      </c>
      <c r="BW405" s="1300">
        <v>1622</v>
      </c>
      <c r="BX405" s="1302"/>
      <c r="BY405" s="1302" t="s">
        <v>1136</v>
      </c>
      <c r="BZ405" s="1301" t="s">
        <v>98</v>
      </c>
      <c r="CA405" s="26" t="str">
        <f t="shared" si="58"/>
        <v>22&amp;2026043485</v>
      </c>
      <c r="CB405" s="29" t="str">
        <f t="shared" si="59"/>
        <v>20</v>
      </c>
      <c r="CC405" s="29" t="s">
        <v>1527</v>
      </c>
      <c r="CE405" s="24">
        <f>IFERROR(VLOOKUP(CA405,시험요청!EV:EZ,5,FALSE),"")</f>
        <v>0</v>
      </c>
    </row>
    <row r="406" spans="1:83" ht="30" customHeight="1">
      <c r="A406" s="29">
        <v>22</v>
      </c>
      <c r="B406" s="1313">
        <v>22</v>
      </c>
      <c r="C406" s="1313" t="s">
        <v>43</v>
      </c>
      <c r="D406" s="1313" t="s">
        <v>6372</v>
      </c>
      <c r="E406" s="1314" t="s">
        <v>52</v>
      </c>
      <c r="F406" s="1315" t="s">
        <v>31</v>
      </c>
      <c r="G406" s="1313">
        <v>2026050546</v>
      </c>
      <c r="H406" s="1312" t="s">
        <v>629</v>
      </c>
      <c r="I406" s="1316">
        <v>1038720</v>
      </c>
      <c r="J406" s="1316" t="s">
        <v>5443</v>
      </c>
      <c r="K406" s="1316" t="s">
        <v>5444</v>
      </c>
      <c r="L406" s="1316">
        <v>4</v>
      </c>
      <c r="M406" s="1316" t="s">
        <v>32</v>
      </c>
      <c r="N406" s="1316" t="s">
        <v>33</v>
      </c>
      <c r="O406" s="1304" t="s">
        <v>5445</v>
      </c>
      <c r="P406" s="1316" t="s">
        <v>48</v>
      </c>
      <c r="Q406" s="1316">
        <v>4</v>
      </c>
      <c r="R406" s="1316">
        <v>12</v>
      </c>
      <c r="S406" s="402" t="s">
        <v>11391</v>
      </c>
      <c r="T406" s="1317" t="s">
        <v>1716</v>
      </c>
      <c r="U406" s="1313" t="s">
        <v>49</v>
      </c>
      <c r="V406" s="1315" t="s">
        <v>11392</v>
      </c>
      <c r="W406" s="1313" t="s">
        <v>50</v>
      </c>
      <c r="X406" s="1313" t="s">
        <v>57</v>
      </c>
      <c r="Y406" s="1313" t="s">
        <v>63</v>
      </c>
      <c r="Z406" s="1327" t="s">
        <v>5448</v>
      </c>
      <c r="AA406" s="1316" t="s">
        <v>657</v>
      </c>
      <c r="AB406" s="1313">
        <v>238</v>
      </c>
      <c r="AC406" s="1313" t="s">
        <v>924</v>
      </c>
      <c r="AD406" s="1313" t="s">
        <v>57</v>
      </c>
      <c r="AE406" s="1327" t="s">
        <v>5450</v>
      </c>
      <c r="AF406" s="1316" t="s">
        <v>657</v>
      </c>
      <c r="AG406" s="1316">
        <v>120</v>
      </c>
      <c r="AH406" s="1316">
        <v>0</v>
      </c>
      <c r="AI406" s="1316">
        <v>1890</v>
      </c>
      <c r="AJ406" s="339" t="s">
        <v>5451</v>
      </c>
      <c r="AK406" s="1316" t="s">
        <v>111</v>
      </c>
      <c r="AL406" s="1316" t="s">
        <v>57</v>
      </c>
      <c r="AM406" s="1316" t="s">
        <v>5452</v>
      </c>
      <c r="AN406" s="1316" t="s">
        <v>665</v>
      </c>
      <c r="AO406" s="1316">
        <v>510</v>
      </c>
      <c r="AP406" s="1316">
        <v>77</v>
      </c>
      <c r="AQ406" s="1316" t="s">
        <v>5453</v>
      </c>
      <c r="AR406" s="1316" t="s">
        <v>665</v>
      </c>
      <c r="AS406" s="1316" t="s">
        <v>112</v>
      </c>
      <c r="AT406" s="1316" t="s">
        <v>666</v>
      </c>
      <c r="AU406" s="1316" t="s">
        <v>5457</v>
      </c>
      <c r="AV406" s="1316" t="s">
        <v>621</v>
      </c>
      <c r="AW406" s="1316">
        <v>200</v>
      </c>
      <c r="AX406" s="1316">
        <v>30</v>
      </c>
      <c r="AY406" s="1316" t="s">
        <v>5458</v>
      </c>
      <c r="AZ406" s="1316" t="s">
        <v>621</v>
      </c>
      <c r="BA406" s="1316">
        <v>190</v>
      </c>
      <c r="BB406" s="1316">
        <v>30</v>
      </c>
      <c r="BC406" s="1312" t="s">
        <v>122</v>
      </c>
      <c r="BD406" s="1316" t="s">
        <v>57</v>
      </c>
      <c r="BE406" s="1316" t="s">
        <v>57</v>
      </c>
      <c r="BF406" s="1316" t="s">
        <v>57</v>
      </c>
      <c r="BG406" s="1316" t="s">
        <v>57</v>
      </c>
      <c r="BH406" s="1316" t="s">
        <v>57</v>
      </c>
      <c r="BI406" s="1316" t="s">
        <v>57</v>
      </c>
      <c r="BJ406" s="1316" t="s">
        <v>164</v>
      </c>
      <c r="BK406" s="1316" t="s">
        <v>57</v>
      </c>
      <c r="BL406" s="1316"/>
      <c r="BM406" s="1316"/>
      <c r="BN406" s="1316">
        <v>18</v>
      </c>
      <c r="BO406" s="1316" t="s">
        <v>9516</v>
      </c>
      <c r="BP406" s="1316" t="s">
        <v>631</v>
      </c>
      <c r="BQ406" s="1313" t="s">
        <v>10790</v>
      </c>
      <c r="BR406" s="1313" t="s">
        <v>81</v>
      </c>
      <c r="BS406" s="1313"/>
      <c r="BT406" s="1316" t="s">
        <v>5459</v>
      </c>
      <c r="BU406" s="1316" t="s">
        <v>5460</v>
      </c>
      <c r="BV406" s="1316" t="s">
        <v>2990</v>
      </c>
      <c r="BW406" s="1316">
        <v>1470</v>
      </c>
      <c r="BX406" s="1312" t="s">
        <v>11393</v>
      </c>
      <c r="BY406" s="1313" t="s">
        <v>107</v>
      </c>
      <c r="BZ406" s="1312" t="s">
        <v>950</v>
      </c>
      <c r="CA406" s="26" t="str">
        <f t="shared" si="58"/>
        <v>22&amp;2026050546</v>
      </c>
      <c r="CB406" s="29" t="str">
        <f t="shared" si="59"/>
        <v>18</v>
      </c>
      <c r="CC406" s="29" t="s">
        <v>1527</v>
      </c>
      <c r="CE406" s="24">
        <f>IFERROR(VLOOKUP(CA406,시험요청!EV:EZ,5,FALSE),"")</f>
        <v>0</v>
      </c>
    </row>
    <row r="407" spans="1:83" ht="30" customHeight="1">
      <c r="A407" s="29">
        <v>22</v>
      </c>
      <c r="B407" s="1313">
        <v>22</v>
      </c>
      <c r="C407" s="1313" t="s">
        <v>43</v>
      </c>
      <c r="D407" s="1313" t="s">
        <v>6372</v>
      </c>
      <c r="E407" s="1314" t="s">
        <v>52</v>
      </c>
      <c r="F407" s="1315" t="s">
        <v>31</v>
      </c>
      <c r="G407" s="1313">
        <v>2026050548</v>
      </c>
      <c r="H407" s="1312" t="s">
        <v>629</v>
      </c>
      <c r="I407" s="1316">
        <v>1038720</v>
      </c>
      <c r="J407" s="1316" t="s">
        <v>5443</v>
      </c>
      <c r="K407" s="1316" t="s">
        <v>5444</v>
      </c>
      <c r="L407" s="1316">
        <v>4</v>
      </c>
      <c r="M407" s="1316" t="s">
        <v>32</v>
      </c>
      <c r="N407" s="1316" t="s">
        <v>33</v>
      </c>
      <c r="O407" s="1304" t="s">
        <v>5445</v>
      </c>
      <c r="P407" s="1316" t="s">
        <v>48</v>
      </c>
      <c r="Q407" s="1316">
        <v>5</v>
      </c>
      <c r="R407" s="1316">
        <v>12</v>
      </c>
      <c r="S407" s="402" t="s">
        <v>11391</v>
      </c>
      <c r="T407" s="1317" t="s">
        <v>1716</v>
      </c>
      <c r="U407" s="1313" t="s">
        <v>49</v>
      </c>
      <c r="V407" s="1308" t="s">
        <v>11394</v>
      </c>
      <c r="W407" s="1310" t="s">
        <v>50</v>
      </c>
      <c r="X407" s="1310" t="s">
        <v>57</v>
      </c>
      <c r="Y407" s="1310" t="s">
        <v>63</v>
      </c>
      <c r="Z407" s="1307" t="s">
        <v>5448</v>
      </c>
      <c r="AA407" s="1311" t="s">
        <v>657</v>
      </c>
      <c r="AB407" s="1313">
        <v>238</v>
      </c>
      <c r="AC407" s="1310" t="s">
        <v>924</v>
      </c>
      <c r="AD407" s="1310" t="s">
        <v>57</v>
      </c>
      <c r="AE407" s="1307" t="s">
        <v>5450</v>
      </c>
      <c r="AF407" s="1311" t="s">
        <v>657</v>
      </c>
      <c r="AG407" s="1316">
        <v>120</v>
      </c>
      <c r="AH407" s="1316">
        <v>0</v>
      </c>
      <c r="AI407" s="1316">
        <v>1890</v>
      </c>
      <c r="AJ407" s="339" t="s">
        <v>5451</v>
      </c>
      <c r="AK407" s="1316" t="s">
        <v>111</v>
      </c>
      <c r="AL407" s="1316" t="s">
        <v>57</v>
      </c>
      <c r="AM407" s="1316" t="s">
        <v>5452</v>
      </c>
      <c r="AN407" s="1316" t="s">
        <v>665</v>
      </c>
      <c r="AO407" s="1316">
        <v>510</v>
      </c>
      <c r="AP407" s="1316">
        <v>77</v>
      </c>
      <c r="AQ407" s="1316" t="s">
        <v>5453</v>
      </c>
      <c r="AR407" s="1316" t="s">
        <v>665</v>
      </c>
      <c r="AS407" s="1316" t="s">
        <v>112</v>
      </c>
      <c r="AT407" s="1316" t="s">
        <v>666</v>
      </c>
      <c r="AU407" s="1316" t="s">
        <v>5457</v>
      </c>
      <c r="AV407" s="1316" t="s">
        <v>621</v>
      </c>
      <c r="AW407" s="1316">
        <v>200</v>
      </c>
      <c r="AX407" s="1316">
        <v>30</v>
      </c>
      <c r="AY407" s="1316" t="s">
        <v>5458</v>
      </c>
      <c r="AZ407" s="1316" t="s">
        <v>621</v>
      </c>
      <c r="BA407" s="1316">
        <v>190</v>
      </c>
      <c r="BB407" s="1316">
        <v>30</v>
      </c>
      <c r="BC407" s="1312" t="s">
        <v>122</v>
      </c>
      <c r="BD407" s="1316" t="s">
        <v>57</v>
      </c>
      <c r="BE407" s="1316" t="s">
        <v>57</v>
      </c>
      <c r="BF407" s="1316" t="s">
        <v>57</v>
      </c>
      <c r="BG407" s="1316" t="s">
        <v>57</v>
      </c>
      <c r="BH407" s="1316" t="s">
        <v>57</v>
      </c>
      <c r="BI407" s="1316" t="s">
        <v>57</v>
      </c>
      <c r="BJ407" s="1316" t="s">
        <v>164</v>
      </c>
      <c r="BK407" s="1316" t="s">
        <v>57</v>
      </c>
      <c r="BL407" s="1316"/>
      <c r="BM407" s="1316"/>
      <c r="BN407" s="1316">
        <v>18</v>
      </c>
      <c r="BO407" s="1316" t="s">
        <v>9516</v>
      </c>
      <c r="BP407" s="1316" t="s">
        <v>631</v>
      </c>
      <c r="BQ407" s="1313" t="s">
        <v>10790</v>
      </c>
      <c r="BR407" s="1313" t="s">
        <v>81</v>
      </c>
      <c r="BS407" s="1313"/>
      <c r="BT407" s="1316" t="s">
        <v>5459</v>
      </c>
      <c r="BU407" s="1316" t="s">
        <v>5460</v>
      </c>
      <c r="BV407" s="1316" t="s">
        <v>2990</v>
      </c>
      <c r="BW407" s="1316">
        <v>1470</v>
      </c>
      <c r="BX407" s="1312" t="s">
        <v>11393</v>
      </c>
      <c r="BY407" s="1313" t="s">
        <v>107</v>
      </c>
      <c r="BZ407" s="1312" t="s">
        <v>950</v>
      </c>
      <c r="CA407" s="26" t="str">
        <f t="shared" si="58"/>
        <v>22&amp;2026050548</v>
      </c>
      <c r="CB407" s="29" t="str">
        <f t="shared" si="59"/>
        <v>18</v>
      </c>
      <c r="CC407" s="29" t="s">
        <v>1527</v>
      </c>
      <c r="CE407" s="24">
        <f>IFERROR(VLOOKUP(CA407,시험요청!EV:EZ,5,FALSE),"")</f>
        <v>0</v>
      </c>
    </row>
    <row r="408" spans="1:83" ht="30" customHeight="1">
      <c r="A408" s="29">
        <v>22</v>
      </c>
      <c r="B408" s="1476">
        <v>22</v>
      </c>
      <c r="C408" s="1476" t="s">
        <v>43</v>
      </c>
      <c r="D408" s="1476" t="s">
        <v>2009</v>
      </c>
      <c r="E408" s="1480" t="s">
        <v>52</v>
      </c>
      <c r="F408" s="1481" t="s">
        <v>31</v>
      </c>
      <c r="G408" s="1476">
        <v>2026050159</v>
      </c>
      <c r="H408" s="1474" t="s">
        <v>680</v>
      </c>
      <c r="I408" s="1470">
        <v>1037378</v>
      </c>
      <c r="J408" s="1470" t="s">
        <v>1552</v>
      </c>
      <c r="K408" s="1470" t="s">
        <v>1736</v>
      </c>
      <c r="L408" s="1470">
        <v>4</v>
      </c>
      <c r="M408" s="1470" t="s">
        <v>32</v>
      </c>
      <c r="N408" s="1470" t="s">
        <v>33</v>
      </c>
      <c r="O408" s="1473" t="s">
        <v>5554</v>
      </c>
      <c r="P408" s="1470" t="s">
        <v>48</v>
      </c>
      <c r="Q408" s="1316">
        <v>6</v>
      </c>
      <c r="R408" s="1316">
        <v>12</v>
      </c>
      <c r="S408" s="1484" t="s">
        <v>11391</v>
      </c>
      <c r="T408" s="1485" t="s">
        <v>1716</v>
      </c>
      <c r="U408" s="1476" t="s">
        <v>1548</v>
      </c>
      <c r="V408" s="1315" t="s">
        <v>11395</v>
      </c>
      <c r="W408" s="1313" t="s">
        <v>50</v>
      </c>
      <c r="X408" s="1313" t="s">
        <v>57</v>
      </c>
      <c r="Y408" s="1313" t="s">
        <v>63</v>
      </c>
      <c r="Z408" s="1327" t="s">
        <v>11396</v>
      </c>
      <c r="AA408" s="1316" t="s">
        <v>657</v>
      </c>
      <c r="AB408" s="1313">
        <v>306</v>
      </c>
      <c r="AC408" s="1476" t="s">
        <v>924</v>
      </c>
      <c r="AD408" s="1476" t="s">
        <v>57</v>
      </c>
      <c r="AE408" s="1470" t="s">
        <v>11397</v>
      </c>
      <c r="AF408" s="1470" t="s">
        <v>657</v>
      </c>
      <c r="AG408" s="1316">
        <v>135</v>
      </c>
      <c r="AH408" s="1316">
        <v>0</v>
      </c>
      <c r="AI408" s="1316">
        <v>1970</v>
      </c>
      <c r="AJ408" s="1316" t="s">
        <v>57</v>
      </c>
      <c r="AK408" s="1316" t="s">
        <v>57</v>
      </c>
      <c r="AL408" s="1316" t="s">
        <v>57</v>
      </c>
      <c r="AM408" s="1316" t="s">
        <v>11398</v>
      </c>
      <c r="AN408" s="1316" t="s">
        <v>665</v>
      </c>
      <c r="AO408" s="1316">
        <v>635</v>
      </c>
      <c r="AP408" s="1316">
        <v>72</v>
      </c>
      <c r="AQ408" s="1316" t="s">
        <v>11399</v>
      </c>
      <c r="AR408" s="1316" t="s">
        <v>665</v>
      </c>
      <c r="AS408" s="1316" t="s">
        <v>878</v>
      </c>
      <c r="AT408" s="1316" t="s">
        <v>2984</v>
      </c>
      <c r="AU408" s="1316" t="s">
        <v>11400</v>
      </c>
      <c r="AV408" s="1316" t="s">
        <v>621</v>
      </c>
      <c r="AW408" s="1316">
        <v>265</v>
      </c>
      <c r="AX408" s="1316">
        <v>33</v>
      </c>
      <c r="AY408" s="1316" t="s">
        <v>11401</v>
      </c>
      <c r="AZ408" s="1316" t="s">
        <v>621</v>
      </c>
      <c r="BA408" s="1316">
        <v>250</v>
      </c>
      <c r="BB408" s="1316">
        <v>33</v>
      </c>
      <c r="BC408" s="1312" t="s">
        <v>122</v>
      </c>
      <c r="BD408" s="1316" t="s">
        <v>57</v>
      </c>
      <c r="BE408" s="1316" t="s">
        <v>57</v>
      </c>
      <c r="BF408" s="1316" t="s">
        <v>57</v>
      </c>
      <c r="BG408" s="1316" t="s">
        <v>57</v>
      </c>
      <c r="BH408" s="1316" t="s">
        <v>57</v>
      </c>
      <c r="BI408" s="1316" t="s">
        <v>57</v>
      </c>
      <c r="BJ408" s="1316" t="s">
        <v>164</v>
      </c>
      <c r="BK408" s="1316" t="s">
        <v>331</v>
      </c>
      <c r="BL408" s="1316" t="s">
        <v>1718</v>
      </c>
      <c r="BM408" s="1316"/>
      <c r="BN408" s="1316">
        <v>18</v>
      </c>
      <c r="BO408" s="1470" t="s">
        <v>11402</v>
      </c>
      <c r="BP408" s="1470" t="s">
        <v>1720</v>
      </c>
      <c r="BQ408" s="1476" t="s">
        <v>11403</v>
      </c>
      <c r="BR408" s="1476" t="s">
        <v>1721</v>
      </c>
      <c r="BS408" s="1476"/>
      <c r="BT408" s="1470" t="s">
        <v>5563</v>
      </c>
      <c r="BU408" s="1470" t="s">
        <v>1574</v>
      </c>
      <c r="BV408" s="1470" t="s">
        <v>5564</v>
      </c>
      <c r="BW408" s="1470">
        <v>1466</v>
      </c>
      <c r="BX408" s="1474" t="s">
        <v>11404</v>
      </c>
      <c r="BY408" s="1313" t="s">
        <v>107</v>
      </c>
      <c r="BZ408" s="1474" t="s">
        <v>950</v>
      </c>
      <c r="CA408" s="26" t="str">
        <f t="shared" si="58"/>
        <v>22&amp;2026050159</v>
      </c>
      <c r="CB408" s="29" t="str">
        <f t="shared" si="59"/>
        <v>18</v>
      </c>
      <c r="CC408" s="29" t="s">
        <v>1527</v>
      </c>
      <c r="CE408" s="24">
        <f>IFERROR(VLOOKUP(CA408,시험요청!EV:EZ,5,FALSE),"")</f>
        <v>0</v>
      </c>
    </row>
    <row r="409" spans="1:83" ht="30" customHeight="1">
      <c r="A409" s="29">
        <v>22</v>
      </c>
      <c r="B409" s="1471"/>
      <c r="C409" s="1471"/>
      <c r="D409" s="1471"/>
      <c r="E409" s="1471"/>
      <c r="F409" s="1471"/>
      <c r="G409" s="1471"/>
      <c r="H409" s="1471"/>
      <c r="I409" s="1471"/>
      <c r="J409" s="1482"/>
      <c r="K409" s="1471"/>
      <c r="L409" s="1471"/>
      <c r="M409" s="1471"/>
      <c r="N409" s="1471"/>
      <c r="O409" s="1471"/>
      <c r="P409" s="1471"/>
      <c r="Q409" s="1316">
        <v>7</v>
      </c>
      <c r="R409" s="1316">
        <v>12</v>
      </c>
      <c r="S409" s="1471"/>
      <c r="T409" s="1471"/>
      <c r="U409" s="1471"/>
      <c r="V409" s="1308" t="s">
        <v>11405</v>
      </c>
      <c r="W409" s="1310" t="s">
        <v>50</v>
      </c>
      <c r="X409" s="1310" t="s">
        <v>57</v>
      </c>
      <c r="Y409" s="1310" t="s">
        <v>63</v>
      </c>
      <c r="Z409" s="1307" t="s">
        <v>11396</v>
      </c>
      <c r="AA409" s="1311" t="s">
        <v>657</v>
      </c>
      <c r="AB409" s="1313">
        <v>306</v>
      </c>
      <c r="AC409" s="1471"/>
      <c r="AD409" s="1471"/>
      <c r="AE409" s="1478"/>
      <c r="AF409" s="1471"/>
      <c r="AG409" s="1316">
        <v>135</v>
      </c>
      <c r="AH409" s="1316">
        <v>0</v>
      </c>
      <c r="AI409" s="1316">
        <v>1970</v>
      </c>
      <c r="AJ409" s="1316" t="s">
        <v>57</v>
      </c>
      <c r="AK409" s="1316" t="s">
        <v>57</v>
      </c>
      <c r="AL409" s="1316" t="s">
        <v>57</v>
      </c>
      <c r="AM409" s="1316" t="s">
        <v>11398</v>
      </c>
      <c r="AN409" s="1316" t="s">
        <v>665</v>
      </c>
      <c r="AO409" s="1316">
        <v>635</v>
      </c>
      <c r="AP409" s="1316">
        <v>72</v>
      </c>
      <c r="AQ409" s="1316" t="s">
        <v>11399</v>
      </c>
      <c r="AR409" s="1316" t="s">
        <v>665</v>
      </c>
      <c r="AS409" s="1316" t="s">
        <v>878</v>
      </c>
      <c r="AT409" s="1316" t="s">
        <v>2984</v>
      </c>
      <c r="AU409" s="1316" t="s">
        <v>11400</v>
      </c>
      <c r="AV409" s="1316" t="s">
        <v>621</v>
      </c>
      <c r="AW409" s="1316">
        <v>265</v>
      </c>
      <c r="AX409" s="1316">
        <v>33</v>
      </c>
      <c r="AY409" s="1316" t="s">
        <v>11401</v>
      </c>
      <c r="AZ409" s="1316" t="s">
        <v>621</v>
      </c>
      <c r="BA409" s="1316">
        <v>250</v>
      </c>
      <c r="BB409" s="1316">
        <v>33</v>
      </c>
      <c r="BC409" s="1312" t="s">
        <v>122</v>
      </c>
      <c r="BD409" s="1316" t="s">
        <v>57</v>
      </c>
      <c r="BE409" s="1316" t="s">
        <v>57</v>
      </c>
      <c r="BF409" s="1316" t="s">
        <v>57</v>
      </c>
      <c r="BG409" s="1316" t="s">
        <v>57</v>
      </c>
      <c r="BH409" s="1316" t="s">
        <v>57</v>
      </c>
      <c r="BI409" s="1316" t="s">
        <v>57</v>
      </c>
      <c r="BJ409" s="1316" t="s">
        <v>164</v>
      </c>
      <c r="BK409" s="1316" t="s">
        <v>331</v>
      </c>
      <c r="BL409" s="1316" t="s">
        <v>1718</v>
      </c>
      <c r="BM409" s="1316"/>
      <c r="BN409" s="1316">
        <v>18</v>
      </c>
      <c r="BO409" s="1471"/>
      <c r="BP409" s="1471"/>
      <c r="BQ409" s="1471"/>
      <c r="BR409" s="1471"/>
      <c r="BS409" s="1471"/>
      <c r="BT409" s="1471"/>
      <c r="BU409" s="1471"/>
      <c r="BV409" s="1471"/>
      <c r="BW409" s="1471"/>
      <c r="BX409" s="1471"/>
      <c r="BY409" s="1313" t="s">
        <v>107</v>
      </c>
      <c r="BZ409" s="1471"/>
      <c r="CA409" s="26" t="str">
        <f t="shared" si="58"/>
        <v>22&amp;</v>
      </c>
      <c r="CB409" s="29" t="str">
        <f t="shared" si="59"/>
        <v/>
      </c>
      <c r="CC409" s="29" t="s">
        <v>1527</v>
      </c>
      <c r="CE409" s="24" t="str">
        <f>IFERROR(VLOOKUP(CA409,시험요청!EV:EZ,5,FALSE),"")</f>
        <v/>
      </c>
    </row>
    <row r="410" spans="1:83" ht="30" customHeight="1">
      <c r="A410" s="29">
        <v>22</v>
      </c>
      <c r="B410" s="1472"/>
      <c r="C410" s="1472"/>
      <c r="D410" s="1472"/>
      <c r="E410" s="1472"/>
      <c r="F410" s="1472"/>
      <c r="G410" s="1472"/>
      <c r="H410" s="1472"/>
      <c r="I410" s="1472"/>
      <c r="J410" s="1483"/>
      <c r="K410" s="1472"/>
      <c r="L410" s="1472"/>
      <c r="M410" s="1472"/>
      <c r="N410" s="1472"/>
      <c r="O410" s="1472"/>
      <c r="P410" s="1472"/>
      <c r="Q410" s="1316">
        <v>8</v>
      </c>
      <c r="R410" s="1316">
        <v>12</v>
      </c>
      <c r="S410" s="1472"/>
      <c r="T410" s="1472"/>
      <c r="U410" s="1472"/>
      <c r="V410" s="1308" t="s">
        <v>11406</v>
      </c>
      <c r="W410" s="1310" t="s">
        <v>50</v>
      </c>
      <c r="X410" s="1310" t="s">
        <v>57</v>
      </c>
      <c r="Y410" s="1310" t="s">
        <v>63</v>
      </c>
      <c r="Z410" s="1307" t="s">
        <v>11396</v>
      </c>
      <c r="AA410" s="1311" t="s">
        <v>657</v>
      </c>
      <c r="AB410" s="1313">
        <v>306</v>
      </c>
      <c r="AC410" s="1477"/>
      <c r="AD410" s="1477"/>
      <c r="AE410" s="1479"/>
      <c r="AF410" s="1477"/>
      <c r="AG410" s="1316">
        <v>135</v>
      </c>
      <c r="AH410" s="1316">
        <v>0</v>
      </c>
      <c r="AI410" s="1316">
        <v>1970</v>
      </c>
      <c r="AJ410" s="1316" t="s">
        <v>57</v>
      </c>
      <c r="AK410" s="1316" t="s">
        <v>57</v>
      </c>
      <c r="AL410" s="1316" t="s">
        <v>57</v>
      </c>
      <c r="AM410" s="1316" t="s">
        <v>11398</v>
      </c>
      <c r="AN410" s="1316" t="s">
        <v>665</v>
      </c>
      <c r="AO410" s="1316">
        <v>635</v>
      </c>
      <c r="AP410" s="1316">
        <v>72</v>
      </c>
      <c r="AQ410" s="1316" t="s">
        <v>11399</v>
      </c>
      <c r="AR410" s="1316" t="s">
        <v>665</v>
      </c>
      <c r="AS410" s="1316" t="s">
        <v>878</v>
      </c>
      <c r="AT410" s="1316" t="s">
        <v>2984</v>
      </c>
      <c r="AU410" s="1316" t="s">
        <v>11400</v>
      </c>
      <c r="AV410" s="1316" t="s">
        <v>621</v>
      </c>
      <c r="AW410" s="1316">
        <v>265</v>
      </c>
      <c r="AX410" s="1316">
        <v>33</v>
      </c>
      <c r="AY410" s="1316" t="s">
        <v>11401</v>
      </c>
      <c r="AZ410" s="1316" t="s">
        <v>621</v>
      </c>
      <c r="BA410" s="1316">
        <v>250</v>
      </c>
      <c r="BB410" s="1316">
        <v>33</v>
      </c>
      <c r="BC410" s="1312" t="s">
        <v>122</v>
      </c>
      <c r="BD410" s="1316" t="s">
        <v>57</v>
      </c>
      <c r="BE410" s="1316" t="s">
        <v>57</v>
      </c>
      <c r="BF410" s="1316" t="s">
        <v>57</v>
      </c>
      <c r="BG410" s="1316" t="s">
        <v>57</v>
      </c>
      <c r="BH410" s="1316" t="s">
        <v>57</v>
      </c>
      <c r="BI410" s="1316" t="s">
        <v>57</v>
      </c>
      <c r="BJ410" s="1316" t="s">
        <v>164</v>
      </c>
      <c r="BK410" s="1316" t="s">
        <v>331</v>
      </c>
      <c r="BL410" s="1316" t="s">
        <v>1718</v>
      </c>
      <c r="BM410" s="1316"/>
      <c r="BN410" s="1316">
        <v>18</v>
      </c>
      <c r="BO410" s="1472"/>
      <c r="BP410" s="1472"/>
      <c r="BQ410" s="1472"/>
      <c r="BR410" s="1472"/>
      <c r="BS410" s="1472"/>
      <c r="BT410" s="1472"/>
      <c r="BU410" s="1472"/>
      <c r="BV410" s="1472"/>
      <c r="BW410" s="1472"/>
      <c r="BX410" s="1472"/>
      <c r="BY410" s="1313" t="s">
        <v>107</v>
      </c>
      <c r="BZ410" s="1472"/>
      <c r="CA410" s="26" t="str">
        <f t="shared" si="58"/>
        <v>22&amp;</v>
      </c>
      <c r="CB410" s="29" t="str">
        <f t="shared" si="59"/>
        <v/>
      </c>
      <c r="CC410" s="29" t="s">
        <v>1527</v>
      </c>
      <c r="CE410" s="24" t="str">
        <f>IFERROR(VLOOKUP(CA410,시험요청!EV:EZ,5,FALSE),"")</f>
        <v/>
      </c>
    </row>
    <row r="411" spans="1:83" ht="30" customHeight="1">
      <c r="A411" s="29">
        <v>22</v>
      </c>
      <c r="B411" s="1476">
        <v>22</v>
      </c>
      <c r="C411" s="1476" t="s">
        <v>43</v>
      </c>
      <c r="D411" s="1476" t="s">
        <v>2009</v>
      </c>
      <c r="E411" s="1480" t="s">
        <v>52</v>
      </c>
      <c r="F411" s="1481" t="s">
        <v>31</v>
      </c>
      <c r="G411" s="1476">
        <v>2026050152</v>
      </c>
      <c r="H411" s="1474" t="s">
        <v>680</v>
      </c>
      <c r="I411" s="1470">
        <v>1037380</v>
      </c>
      <c r="J411" s="1470" t="s">
        <v>3617</v>
      </c>
      <c r="K411" s="1470" t="s">
        <v>1736</v>
      </c>
      <c r="L411" s="1470">
        <v>4</v>
      </c>
      <c r="M411" s="1470" t="s">
        <v>32</v>
      </c>
      <c r="N411" s="1470" t="s">
        <v>33</v>
      </c>
      <c r="O411" s="1473" t="s">
        <v>5554</v>
      </c>
      <c r="P411" s="1470" t="s">
        <v>48</v>
      </c>
      <c r="Q411" s="1316">
        <v>6</v>
      </c>
      <c r="R411" s="1316">
        <v>12</v>
      </c>
      <c r="S411" s="1484" t="s">
        <v>11391</v>
      </c>
      <c r="T411" s="1485" t="s">
        <v>1716</v>
      </c>
      <c r="U411" s="1476" t="s">
        <v>1548</v>
      </c>
      <c r="V411" s="1315" t="s">
        <v>11395</v>
      </c>
      <c r="W411" s="1313" t="s">
        <v>50</v>
      </c>
      <c r="X411" s="1313" t="s">
        <v>57</v>
      </c>
      <c r="Y411" s="1313" t="s">
        <v>63</v>
      </c>
      <c r="Z411" s="1327" t="s">
        <v>11407</v>
      </c>
      <c r="AA411" s="1316" t="s">
        <v>657</v>
      </c>
      <c r="AB411" s="1313">
        <v>334</v>
      </c>
      <c r="AC411" s="1476" t="s">
        <v>924</v>
      </c>
      <c r="AD411" s="1476" t="s">
        <v>57</v>
      </c>
      <c r="AE411" s="1470" t="s">
        <v>11408</v>
      </c>
      <c r="AF411" s="1470" t="s">
        <v>657</v>
      </c>
      <c r="AG411" s="1316">
        <v>140</v>
      </c>
      <c r="AH411" s="1316">
        <v>0</v>
      </c>
      <c r="AI411" s="1316">
        <v>2020</v>
      </c>
      <c r="AJ411" s="1316" t="s">
        <v>57</v>
      </c>
      <c r="AK411" s="1316" t="s">
        <v>57</v>
      </c>
      <c r="AL411" s="1316" t="s">
        <v>57</v>
      </c>
      <c r="AM411" s="1316" t="s">
        <v>11409</v>
      </c>
      <c r="AN411" s="1316" t="s">
        <v>665</v>
      </c>
      <c r="AO411" s="1316">
        <v>700</v>
      </c>
      <c r="AP411" s="1316">
        <v>72</v>
      </c>
      <c r="AQ411" s="1316" t="s">
        <v>11410</v>
      </c>
      <c r="AR411" s="1316" t="s">
        <v>665</v>
      </c>
      <c r="AS411" s="1316" t="s">
        <v>1427</v>
      </c>
      <c r="AT411" s="1316" t="s">
        <v>2984</v>
      </c>
      <c r="AU411" s="1316" t="s">
        <v>3625</v>
      </c>
      <c r="AV411" s="1316" t="s">
        <v>621</v>
      </c>
      <c r="AW411" s="1316">
        <v>295</v>
      </c>
      <c r="AX411" s="1316">
        <v>33</v>
      </c>
      <c r="AY411" s="1316" t="s">
        <v>11411</v>
      </c>
      <c r="AZ411" s="1316" t="s">
        <v>621</v>
      </c>
      <c r="BA411" s="1316">
        <v>280</v>
      </c>
      <c r="BB411" s="1316">
        <v>33</v>
      </c>
      <c r="BC411" s="1312" t="s">
        <v>122</v>
      </c>
      <c r="BD411" s="1316" t="s">
        <v>57</v>
      </c>
      <c r="BE411" s="1316" t="s">
        <v>57</v>
      </c>
      <c r="BF411" s="1316" t="s">
        <v>57</v>
      </c>
      <c r="BG411" s="1316" t="s">
        <v>57</v>
      </c>
      <c r="BH411" s="1316" t="s">
        <v>57</v>
      </c>
      <c r="BI411" s="1316" t="s">
        <v>57</v>
      </c>
      <c r="BJ411" s="1316" t="s">
        <v>164</v>
      </c>
      <c r="BK411" s="1316" t="s">
        <v>331</v>
      </c>
      <c r="BL411" s="1316" t="s">
        <v>1718</v>
      </c>
      <c r="BM411" s="1316"/>
      <c r="BN411" s="1316">
        <v>18</v>
      </c>
      <c r="BO411" s="1470" t="s">
        <v>11412</v>
      </c>
      <c r="BP411" s="1470" t="s">
        <v>11413</v>
      </c>
      <c r="BQ411" s="1476" t="s">
        <v>11414</v>
      </c>
      <c r="BR411" s="1476" t="s">
        <v>1721</v>
      </c>
      <c r="BS411" s="1476"/>
      <c r="BT411" s="1470" t="s">
        <v>5589</v>
      </c>
      <c r="BU411" s="1470" t="s">
        <v>1574</v>
      </c>
      <c r="BV411" s="1470" t="s">
        <v>5590</v>
      </c>
      <c r="BW411" s="1470">
        <v>1466</v>
      </c>
      <c r="BX411" s="1474" t="s">
        <v>11404</v>
      </c>
      <c r="BY411" s="1313" t="s">
        <v>107</v>
      </c>
      <c r="BZ411" s="1474" t="s">
        <v>950</v>
      </c>
      <c r="CA411" s="26" t="str">
        <f t="shared" si="58"/>
        <v>22&amp;2026050152</v>
      </c>
      <c r="CB411" s="29" t="str">
        <f t="shared" si="59"/>
        <v>18</v>
      </c>
      <c r="CC411" s="29" t="s">
        <v>1527</v>
      </c>
      <c r="CE411" s="24">
        <f>IFERROR(VLOOKUP(CA411,시험요청!EV:EZ,5,FALSE),"")</f>
        <v>0</v>
      </c>
    </row>
    <row r="412" spans="1:83" ht="30" customHeight="1">
      <c r="A412" s="29">
        <v>22</v>
      </c>
      <c r="B412" s="1471"/>
      <c r="C412" s="1471"/>
      <c r="D412" s="1471"/>
      <c r="E412" s="1471"/>
      <c r="F412" s="1471"/>
      <c r="G412" s="1471"/>
      <c r="H412" s="1471"/>
      <c r="I412" s="1471"/>
      <c r="J412" s="1482"/>
      <c r="K412" s="1471"/>
      <c r="L412" s="1471"/>
      <c r="M412" s="1471"/>
      <c r="N412" s="1471"/>
      <c r="O412" s="1471"/>
      <c r="P412" s="1471"/>
      <c r="Q412" s="1316">
        <v>7</v>
      </c>
      <c r="R412" s="1316">
        <v>12</v>
      </c>
      <c r="S412" s="1471"/>
      <c r="T412" s="1471"/>
      <c r="U412" s="1471"/>
      <c r="V412" s="1308" t="s">
        <v>11405</v>
      </c>
      <c r="W412" s="1310" t="s">
        <v>50</v>
      </c>
      <c r="X412" s="1310" t="s">
        <v>57</v>
      </c>
      <c r="Y412" s="1310" t="s">
        <v>63</v>
      </c>
      <c r="Z412" s="1307" t="s">
        <v>11407</v>
      </c>
      <c r="AA412" s="1311" t="s">
        <v>657</v>
      </c>
      <c r="AB412" s="1313">
        <v>334</v>
      </c>
      <c r="AC412" s="1486"/>
      <c r="AD412" s="1486"/>
      <c r="AE412" s="1487"/>
      <c r="AF412" s="1486"/>
      <c r="AG412" s="1316">
        <v>140</v>
      </c>
      <c r="AH412" s="1316">
        <v>0</v>
      </c>
      <c r="AI412" s="1316">
        <v>2020</v>
      </c>
      <c r="AJ412" s="1316" t="s">
        <v>57</v>
      </c>
      <c r="AK412" s="1316" t="s">
        <v>57</v>
      </c>
      <c r="AL412" s="1316" t="s">
        <v>57</v>
      </c>
      <c r="AM412" s="1316" t="s">
        <v>11409</v>
      </c>
      <c r="AN412" s="1316" t="s">
        <v>665</v>
      </c>
      <c r="AO412" s="1316">
        <v>700</v>
      </c>
      <c r="AP412" s="1316">
        <v>72</v>
      </c>
      <c r="AQ412" s="1316" t="s">
        <v>11410</v>
      </c>
      <c r="AR412" s="1316" t="s">
        <v>665</v>
      </c>
      <c r="AS412" s="1316" t="s">
        <v>1427</v>
      </c>
      <c r="AT412" s="1316" t="s">
        <v>2984</v>
      </c>
      <c r="AU412" s="1316" t="s">
        <v>3625</v>
      </c>
      <c r="AV412" s="1316" t="s">
        <v>621</v>
      </c>
      <c r="AW412" s="1316">
        <v>295</v>
      </c>
      <c r="AX412" s="1316">
        <v>33</v>
      </c>
      <c r="AY412" s="1316" t="s">
        <v>11411</v>
      </c>
      <c r="AZ412" s="1316" t="s">
        <v>621</v>
      </c>
      <c r="BA412" s="1316">
        <v>280</v>
      </c>
      <c r="BB412" s="1316">
        <v>33</v>
      </c>
      <c r="BC412" s="1312" t="s">
        <v>122</v>
      </c>
      <c r="BD412" s="1316" t="s">
        <v>57</v>
      </c>
      <c r="BE412" s="1316" t="s">
        <v>57</v>
      </c>
      <c r="BF412" s="1316" t="s">
        <v>57</v>
      </c>
      <c r="BG412" s="1316" t="s">
        <v>57</v>
      </c>
      <c r="BH412" s="1316" t="s">
        <v>57</v>
      </c>
      <c r="BI412" s="1316" t="s">
        <v>57</v>
      </c>
      <c r="BJ412" s="1316" t="s">
        <v>164</v>
      </c>
      <c r="BK412" s="1316" t="s">
        <v>331</v>
      </c>
      <c r="BL412" s="1316" t="s">
        <v>1718</v>
      </c>
      <c r="BM412" s="1316"/>
      <c r="BN412" s="1316">
        <v>18</v>
      </c>
      <c r="BO412" s="1471"/>
      <c r="BP412" s="1471"/>
      <c r="BQ412" s="1471"/>
      <c r="BR412" s="1471"/>
      <c r="BS412" s="1471"/>
      <c r="BT412" s="1471"/>
      <c r="BU412" s="1471"/>
      <c r="BV412" s="1471"/>
      <c r="BW412" s="1471"/>
      <c r="BX412" s="1471"/>
      <c r="BY412" s="1313" t="s">
        <v>107</v>
      </c>
      <c r="BZ412" s="1471"/>
      <c r="CA412" s="26" t="str">
        <f t="shared" si="58"/>
        <v>22&amp;</v>
      </c>
      <c r="CB412" s="29" t="str">
        <f t="shared" si="59"/>
        <v/>
      </c>
      <c r="CC412" s="29" t="s">
        <v>1527</v>
      </c>
      <c r="CE412" s="24" t="str">
        <f>IFERROR(VLOOKUP(CA412,시험요청!EV:EZ,5,FALSE),"")</f>
        <v/>
      </c>
    </row>
    <row r="413" spans="1:83" ht="30" customHeight="1">
      <c r="A413" s="29">
        <v>22</v>
      </c>
      <c r="B413" s="1472"/>
      <c r="C413" s="1472"/>
      <c r="D413" s="1472"/>
      <c r="E413" s="1472"/>
      <c r="F413" s="1472"/>
      <c r="G413" s="1472"/>
      <c r="H413" s="1472"/>
      <c r="I413" s="1472"/>
      <c r="J413" s="1483"/>
      <c r="K413" s="1472"/>
      <c r="L413" s="1472"/>
      <c r="M413" s="1472"/>
      <c r="N413" s="1472"/>
      <c r="O413" s="1472"/>
      <c r="P413" s="1472"/>
      <c r="Q413" s="1316">
        <v>8</v>
      </c>
      <c r="R413" s="1316">
        <v>12</v>
      </c>
      <c r="S413" s="1472"/>
      <c r="T413" s="1472"/>
      <c r="U413" s="1472"/>
      <c r="V413" s="1308" t="s">
        <v>11406</v>
      </c>
      <c r="W413" s="1310" t="s">
        <v>50</v>
      </c>
      <c r="X413" s="1310" t="s">
        <v>57</v>
      </c>
      <c r="Y413" s="1310" t="s">
        <v>63</v>
      </c>
      <c r="Z413" s="1307" t="s">
        <v>11407</v>
      </c>
      <c r="AA413" s="1311" t="s">
        <v>657</v>
      </c>
      <c r="AB413" s="1313">
        <v>334</v>
      </c>
      <c r="AC413" s="1477"/>
      <c r="AD413" s="1477"/>
      <c r="AE413" s="1479"/>
      <c r="AF413" s="1477"/>
      <c r="AG413" s="1316">
        <v>140</v>
      </c>
      <c r="AH413" s="1316">
        <v>0</v>
      </c>
      <c r="AI413" s="1316">
        <v>2020</v>
      </c>
      <c r="AJ413" s="1316" t="s">
        <v>57</v>
      </c>
      <c r="AK413" s="1316" t="s">
        <v>57</v>
      </c>
      <c r="AL413" s="1316" t="s">
        <v>57</v>
      </c>
      <c r="AM413" s="1316" t="s">
        <v>11409</v>
      </c>
      <c r="AN413" s="1316" t="s">
        <v>665</v>
      </c>
      <c r="AO413" s="1316">
        <v>700</v>
      </c>
      <c r="AP413" s="1316">
        <v>72</v>
      </c>
      <c r="AQ413" s="1316" t="s">
        <v>11410</v>
      </c>
      <c r="AR413" s="1316" t="s">
        <v>665</v>
      </c>
      <c r="AS413" s="1316" t="s">
        <v>1427</v>
      </c>
      <c r="AT413" s="1316" t="s">
        <v>2984</v>
      </c>
      <c r="AU413" s="1316" t="s">
        <v>3625</v>
      </c>
      <c r="AV413" s="1316" t="s">
        <v>621</v>
      </c>
      <c r="AW413" s="1316">
        <v>295</v>
      </c>
      <c r="AX413" s="1316">
        <v>33</v>
      </c>
      <c r="AY413" s="1316" t="s">
        <v>11411</v>
      </c>
      <c r="AZ413" s="1316" t="s">
        <v>621</v>
      </c>
      <c r="BA413" s="1316">
        <v>280</v>
      </c>
      <c r="BB413" s="1316">
        <v>33</v>
      </c>
      <c r="BC413" s="1312" t="s">
        <v>122</v>
      </c>
      <c r="BD413" s="1316" t="s">
        <v>57</v>
      </c>
      <c r="BE413" s="1316" t="s">
        <v>57</v>
      </c>
      <c r="BF413" s="1316" t="s">
        <v>57</v>
      </c>
      <c r="BG413" s="1316" t="s">
        <v>57</v>
      </c>
      <c r="BH413" s="1316" t="s">
        <v>57</v>
      </c>
      <c r="BI413" s="1316" t="s">
        <v>57</v>
      </c>
      <c r="BJ413" s="1316" t="s">
        <v>164</v>
      </c>
      <c r="BK413" s="1316" t="s">
        <v>331</v>
      </c>
      <c r="BL413" s="1316" t="s">
        <v>1718</v>
      </c>
      <c r="BM413" s="1316"/>
      <c r="BN413" s="1316">
        <v>18</v>
      </c>
      <c r="BO413" s="1472"/>
      <c r="BP413" s="1472"/>
      <c r="BQ413" s="1472"/>
      <c r="BR413" s="1472"/>
      <c r="BS413" s="1472"/>
      <c r="BT413" s="1472"/>
      <c r="BU413" s="1472"/>
      <c r="BV413" s="1472"/>
      <c r="BW413" s="1472"/>
      <c r="BX413" s="1472"/>
      <c r="BY413" s="1313" t="s">
        <v>107</v>
      </c>
      <c r="BZ413" s="1472"/>
      <c r="CA413" s="26" t="str">
        <f t="shared" si="58"/>
        <v>22&amp;</v>
      </c>
      <c r="CB413" s="29" t="str">
        <f t="shared" si="59"/>
        <v/>
      </c>
      <c r="CC413" s="29" t="s">
        <v>1527</v>
      </c>
      <c r="CE413" s="24" t="str">
        <f>IFERROR(VLOOKUP(CA413,시험요청!EV:EZ,5,FALSE),"")</f>
        <v/>
      </c>
    </row>
    <row r="414" spans="1:83" ht="30" customHeight="1">
      <c r="A414" s="29">
        <v>22</v>
      </c>
      <c r="B414" s="1313">
        <v>22</v>
      </c>
      <c r="C414" s="1313" t="s">
        <v>43</v>
      </c>
      <c r="D414" s="1313" t="s">
        <v>6372</v>
      </c>
      <c r="E414" s="1313" t="s">
        <v>1498</v>
      </c>
      <c r="F414" s="1315" t="s">
        <v>31</v>
      </c>
      <c r="G414" s="1313">
        <v>2026050664</v>
      </c>
      <c r="H414" s="1312" t="s">
        <v>11415</v>
      </c>
      <c r="I414" s="1316">
        <v>1040253</v>
      </c>
      <c r="J414" s="1316" t="s">
        <v>10865</v>
      </c>
      <c r="K414" s="1316" t="s">
        <v>10866</v>
      </c>
      <c r="L414" s="1316">
        <v>4</v>
      </c>
      <c r="M414" s="1316" t="s">
        <v>32</v>
      </c>
      <c r="N414" s="1316" t="s">
        <v>33</v>
      </c>
      <c r="O414" s="1304" t="s">
        <v>5445</v>
      </c>
      <c r="P414" s="1316" t="s">
        <v>48</v>
      </c>
      <c r="Q414" s="1316">
        <v>0</v>
      </c>
      <c r="R414" s="1316">
        <v>12</v>
      </c>
      <c r="S414" s="1330" t="s">
        <v>11363</v>
      </c>
      <c r="T414" s="1317" t="s">
        <v>1716</v>
      </c>
      <c r="U414" s="1313" t="s">
        <v>49</v>
      </c>
      <c r="V414" s="1313" t="s">
        <v>3599</v>
      </c>
      <c r="W414" s="1313" t="s">
        <v>50</v>
      </c>
      <c r="X414" s="1313" t="s">
        <v>57</v>
      </c>
      <c r="Y414" s="1313" t="s">
        <v>63</v>
      </c>
      <c r="Z414" s="1316" t="s">
        <v>10869</v>
      </c>
      <c r="AA414" s="1315" t="s">
        <v>42</v>
      </c>
      <c r="AB414" s="1313">
        <v>290</v>
      </c>
      <c r="AC414" s="1313" t="s">
        <v>924</v>
      </c>
      <c r="AD414" s="1313" t="s">
        <v>57</v>
      </c>
      <c r="AE414" s="1327" t="s">
        <v>10870</v>
      </c>
      <c r="AF414" s="1316" t="s">
        <v>657</v>
      </c>
      <c r="AG414" s="1316">
        <v>115</v>
      </c>
      <c r="AH414" s="1316">
        <v>0</v>
      </c>
      <c r="AI414" s="1316">
        <v>1885</v>
      </c>
      <c r="AJ414" s="339" t="s">
        <v>10871</v>
      </c>
      <c r="AK414" s="1316" t="s">
        <v>112</v>
      </c>
      <c r="AL414" s="1316" t="s">
        <v>117</v>
      </c>
      <c r="AM414" s="1316" t="s">
        <v>4857</v>
      </c>
      <c r="AN414" s="1312" t="s">
        <v>843</v>
      </c>
      <c r="AO414" s="1316">
        <v>550</v>
      </c>
      <c r="AP414" s="1316">
        <v>90</v>
      </c>
      <c r="AQ414" s="1316" t="s">
        <v>10872</v>
      </c>
      <c r="AR414" s="1316" t="s">
        <v>843</v>
      </c>
      <c r="AS414" s="1316" t="s">
        <v>112</v>
      </c>
      <c r="AT414" s="1316" t="s">
        <v>105</v>
      </c>
      <c r="AU414" s="1316" t="s">
        <v>10873</v>
      </c>
      <c r="AV414" s="1316" t="s">
        <v>86</v>
      </c>
      <c r="AW414" s="1316">
        <v>255</v>
      </c>
      <c r="AX414" s="1316">
        <v>30</v>
      </c>
      <c r="AY414" s="1316" t="s">
        <v>10874</v>
      </c>
      <c r="AZ414" s="1316" t="s">
        <v>86</v>
      </c>
      <c r="BA414" s="1316">
        <v>245</v>
      </c>
      <c r="BB414" s="1316">
        <v>30</v>
      </c>
      <c r="BC414" s="1316" t="s">
        <v>682</v>
      </c>
      <c r="BD414" s="1316" t="s">
        <v>57</v>
      </c>
      <c r="BE414" s="340" t="s">
        <v>4692</v>
      </c>
      <c r="BF414" s="1316" t="s">
        <v>331</v>
      </c>
      <c r="BG414" s="1316" t="s">
        <v>121</v>
      </c>
      <c r="BH414" s="1316" t="s">
        <v>57</v>
      </c>
      <c r="BI414" s="1316" t="s">
        <v>57</v>
      </c>
      <c r="BJ414" s="1316" t="s">
        <v>164</v>
      </c>
      <c r="BK414" s="1316" t="s">
        <v>57</v>
      </c>
      <c r="BL414" s="1316" t="s">
        <v>4953</v>
      </c>
      <c r="BM414" s="1316"/>
      <c r="BN414" s="1316">
        <v>18</v>
      </c>
      <c r="BO414" s="1316" t="s">
        <v>11416</v>
      </c>
      <c r="BP414" s="1316" t="s">
        <v>1720</v>
      </c>
      <c r="BQ414" s="1313" t="s">
        <v>57</v>
      </c>
      <c r="BR414" s="1313" t="s">
        <v>95</v>
      </c>
      <c r="BS414" s="1313"/>
      <c r="BT414" s="1315" t="s">
        <v>11417</v>
      </c>
      <c r="BU414" s="1316" t="s">
        <v>1574</v>
      </c>
      <c r="BV414" s="1316" t="s">
        <v>3609</v>
      </c>
      <c r="BW414" s="1316">
        <v>1466</v>
      </c>
      <c r="BX414" s="1313"/>
      <c r="BY414" s="1313" t="s">
        <v>107</v>
      </c>
      <c r="BZ414" s="1312" t="s">
        <v>950</v>
      </c>
      <c r="CA414" s="26" t="str">
        <f t="shared" si="58"/>
        <v>22&amp;2026050664</v>
      </c>
      <c r="CB414" s="29" t="str">
        <f t="shared" si="59"/>
        <v>18</v>
      </c>
      <c r="CC414" s="29" t="s">
        <v>1527</v>
      </c>
      <c r="CE414" s="24">
        <f>IFERROR(VLOOKUP(CA414,시험요청!EV:EZ,5,FALSE),"")</f>
        <v>0</v>
      </c>
    </row>
    <row r="415" spans="1:83" ht="30" customHeight="1">
      <c r="A415" s="29">
        <v>22</v>
      </c>
      <c r="B415" s="1313">
        <v>22</v>
      </c>
      <c r="C415" s="1313" t="s">
        <v>43</v>
      </c>
      <c r="D415" s="1313" t="s">
        <v>6372</v>
      </c>
      <c r="E415" s="1313" t="s">
        <v>1498</v>
      </c>
      <c r="F415" s="1315" t="s">
        <v>31</v>
      </c>
      <c r="G415" s="1313">
        <v>2026050665</v>
      </c>
      <c r="H415" s="1312" t="s">
        <v>11415</v>
      </c>
      <c r="I415" s="1316">
        <v>1040253</v>
      </c>
      <c r="J415" s="1316" t="s">
        <v>10865</v>
      </c>
      <c r="K415" s="1316" t="s">
        <v>10866</v>
      </c>
      <c r="L415" s="1316">
        <v>4</v>
      </c>
      <c r="M415" s="1316" t="s">
        <v>32</v>
      </c>
      <c r="N415" s="1316" t="s">
        <v>33</v>
      </c>
      <c r="O415" s="1304" t="s">
        <v>5445</v>
      </c>
      <c r="P415" s="1316" t="s">
        <v>48</v>
      </c>
      <c r="Q415" s="1316">
        <v>1</v>
      </c>
      <c r="R415" s="1316">
        <v>12</v>
      </c>
      <c r="S415" s="1330" t="s">
        <v>11363</v>
      </c>
      <c r="T415" s="1317" t="s">
        <v>1716</v>
      </c>
      <c r="U415" s="1313" t="s">
        <v>49</v>
      </c>
      <c r="V415" s="1313" t="s">
        <v>11418</v>
      </c>
      <c r="W415" s="1313" t="s">
        <v>50</v>
      </c>
      <c r="X415" s="1313" t="s">
        <v>57</v>
      </c>
      <c r="Y415" s="1313" t="s">
        <v>63</v>
      </c>
      <c r="Z415" s="1316" t="s">
        <v>10883</v>
      </c>
      <c r="AA415" s="1315" t="s">
        <v>42</v>
      </c>
      <c r="AB415" s="1313">
        <v>290</v>
      </c>
      <c r="AC415" s="1310" t="s">
        <v>924</v>
      </c>
      <c r="AD415" s="1310" t="s">
        <v>57</v>
      </c>
      <c r="AE415" s="1307" t="s">
        <v>10870</v>
      </c>
      <c r="AF415" s="1311" t="s">
        <v>657</v>
      </c>
      <c r="AG415" s="1316">
        <v>115</v>
      </c>
      <c r="AH415" s="1316">
        <v>0</v>
      </c>
      <c r="AI415" s="1316">
        <v>1885</v>
      </c>
      <c r="AJ415" s="339" t="s">
        <v>10871</v>
      </c>
      <c r="AK415" s="1316" t="s">
        <v>112</v>
      </c>
      <c r="AL415" s="1316" t="s">
        <v>117</v>
      </c>
      <c r="AM415" s="1316" t="s">
        <v>4857</v>
      </c>
      <c r="AN415" s="1312" t="s">
        <v>843</v>
      </c>
      <c r="AO415" s="1316">
        <v>550</v>
      </c>
      <c r="AP415" s="1316">
        <v>90</v>
      </c>
      <c r="AQ415" s="1316" t="s">
        <v>10872</v>
      </c>
      <c r="AR415" s="1316" t="s">
        <v>843</v>
      </c>
      <c r="AS415" s="1316" t="s">
        <v>112</v>
      </c>
      <c r="AT415" s="1316" t="s">
        <v>105</v>
      </c>
      <c r="AU415" s="1316" t="s">
        <v>10873</v>
      </c>
      <c r="AV415" s="1316" t="s">
        <v>86</v>
      </c>
      <c r="AW415" s="1316">
        <v>255</v>
      </c>
      <c r="AX415" s="1316">
        <v>30</v>
      </c>
      <c r="AY415" s="1316" t="s">
        <v>10874</v>
      </c>
      <c r="AZ415" s="1316" t="s">
        <v>86</v>
      </c>
      <c r="BA415" s="1316">
        <v>245</v>
      </c>
      <c r="BB415" s="1316">
        <v>30</v>
      </c>
      <c r="BC415" s="1316" t="s">
        <v>682</v>
      </c>
      <c r="BD415" s="1316" t="s">
        <v>57</v>
      </c>
      <c r="BE415" s="340" t="s">
        <v>4692</v>
      </c>
      <c r="BF415" s="1316" t="s">
        <v>331</v>
      </c>
      <c r="BG415" s="1316" t="s">
        <v>121</v>
      </c>
      <c r="BH415" s="1316" t="s">
        <v>57</v>
      </c>
      <c r="BI415" s="1316" t="s">
        <v>57</v>
      </c>
      <c r="BJ415" s="1316" t="s">
        <v>164</v>
      </c>
      <c r="BK415" s="1316" t="s">
        <v>57</v>
      </c>
      <c r="BL415" s="1316" t="s">
        <v>4953</v>
      </c>
      <c r="BM415" s="1316"/>
      <c r="BN415" s="1316">
        <v>18</v>
      </c>
      <c r="BO415" s="1316" t="s">
        <v>11416</v>
      </c>
      <c r="BP415" s="1316" t="s">
        <v>1720</v>
      </c>
      <c r="BQ415" s="1313" t="s">
        <v>57</v>
      </c>
      <c r="BR415" s="1313" t="s">
        <v>95</v>
      </c>
      <c r="BS415" s="1313"/>
      <c r="BT415" s="1315" t="s">
        <v>11417</v>
      </c>
      <c r="BU415" s="1316" t="s">
        <v>1574</v>
      </c>
      <c r="BV415" s="1316" t="s">
        <v>3609</v>
      </c>
      <c r="BW415" s="1316">
        <v>1466</v>
      </c>
      <c r="BX415" s="1313"/>
      <c r="BY415" s="1313" t="s">
        <v>107</v>
      </c>
      <c r="BZ415" s="1312" t="s">
        <v>950</v>
      </c>
      <c r="CA415" s="26" t="str">
        <f t="shared" si="58"/>
        <v>22&amp;2026050665</v>
      </c>
      <c r="CB415" s="29" t="str">
        <f t="shared" si="59"/>
        <v>18</v>
      </c>
      <c r="CC415" s="29" t="s">
        <v>1527</v>
      </c>
      <c r="CE415" s="24">
        <f>IFERROR(VLOOKUP(CA415,시험요청!EV:EZ,5,FALSE),"")</f>
        <v>0</v>
      </c>
    </row>
    <row r="416" spans="1:83" ht="30" customHeight="1">
      <c r="A416" s="29">
        <v>22</v>
      </c>
      <c r="B416" s="1313">
        <v>22</v>
      </c>
      <c r="C416" s="1313" t="s">
        <v>43</v>
      </c>
      <c r="D416" s="1313" t="s">
        <v>6372</v>
      </c>
      <c r="E416" s="1313" t="s">
        <v>1498</v>
      </c>
      <c r="F416" s="1315" t="s">
        <v>31</v>
      </c>
      <c r="G416" s="1313">
        <v>2026050666</v>
      </c>
      <c r="H416" s="1312" t="s">
        <v>11415</v>
      </c>
      <c r="I416" s="1316">
        <v>1040253</v>
      </c>
      <c r="J416" s="1316" t="s">
        <v>10865</v>
      </c>
      <c r="K416" s="1316" t="s">
        <v>10866</v>
      </c>
      <c r="L416" s="1316">
        <v>4</v>
      </c>
      <c r="M416" s="1316" t="s">
        <v>32</v>
      </c>
      <c r="N416" s="1316" t="s">
        <v>33</v>
      </c>
      <c r="O416" s="1304" t="s">
        <v>5445</v>
      </c>
      <c r="P416" s="1316" t="s">
        <v>48</v>
      </c>
      <c r="Q416" s="1316">
        <v>2</v>
      </c>
      <c r="R416" s="1316">
        <v>12</v>
      </c>
      <c r="S416" s="1330" t="s">
        <v>11363</v>
      </c>
      <c r="T416" s="1317" t="s">
        <v>1716</v>
      </c>
      <c r="U416" s="1313" t="s">
        <v>49</v>
      </c>
      <c r="V416" s="1313" t="s">
        <v>11419</v>
      </c>
      <c r="W416" s="1313" t="s">
        <v>50</v>
      </c>
      <c r="X416" s="1313" t="s">
        <v>57</v>
      </c>
      <c r="Y416" s="1313" t="s">
        <v>63</v>
      </c>
      <c r="Z416" s="1316" t="s">
        <v>10890</v>
      </c>
      <c r="AA416" s="1315" t="s">
        <v>42</v>
      </c>
      <c r="AB416" s="1313">
        <v>290</v>
      </c>
      <c r="AC416" s="1310" t="s">
        <v>924</v>
      </c>
      <c r="AD416" s="1310" t="s">
        <v>57</v>
      </c>
      <c r="AE416" s="1307" t="s">
        <v>10870</v>
      </c>
      <c r="AF416" s="1311" t="s">
        <v>657</v>
      </c>
      <c r="AG416" s="1316">
        <v>115</v>
      </c>
      <c r="AH416" s="1316">
        <v>0</v>
      </c>
      <c r="AI416" s="1316">
        <v>1885</v>
      </c>
      <c r="AJ416" s="339" t="s">
        <v>10871</v>
      </c>
      <c r="AK416" s="1316" t="s">
        <v>112</v>
      </c>
      <c r="AL416" s="1316" t="s">
        <v>117</v>
      </c>
      <c r="AM416" s="1316" t="s">
        <v>4857</v>
      </c>
      <c r="AN416" s="1312" t="s">
        <v>843</v>
      </c>
      <c r="AO416" s="1316">
        <v>550</v>
      </c>
      <c r="AP416" s="1316">
        <v>90</v>
      </c>
      <c r="AQ416" s="1316" t="s">
        <v>10872</v>
      </c>
      <c r="AR416" s="1316" t="s">
        <v>843</v>
      </c>
      <c r="AS416" s="1316" t="s">
        <v>112</v>
      </c>
      <c r="AT416" s="1316" t="s">
        <v>105</v>
      </c>
      <c r="AU416" s="1316" t="s">
        <v>10873</v>
      </c>
      <c r="AV416" s="1316" t="s">
        <v>86</v>
      </c>
      <c r="AW416" s="1316">
        <v>255</v>
      </c>
      <c r="AX416" s="1316">
        <v>30</v>
      </c>
      <c r="AY416" s="1316" t="s">
        <v>10874</v>
      </c>
      <c r="AZ416" s="1316" t="s">
        <v>86</v>
      </c>
      <c r="BA416" s="1316">
        <v>245</v>
      </c>
      <c r="BB416" s="1316">
        <v>30</v>
      </c>
      <c r="BC416" s="1316" t="s">
        <v>682</v>
      </c>
      <c r="BD416" s="1316" t="s">
        <v>57</v>
      </c>
      <c r="BE416" s="340" t="s">
        <v>4692</v>
      </c>
      <c r="BF416" s="1316" t="s">
        <v>331</v>
      </c>
      <c r="BG416" s="1316" t="s">
        <v>121</v>
      </c>
      <c r="BH416" s="1316" t="s">
        <v>57</v>
      </c>
      <c r="BI416" s="1316" t="s">
        <v>57</v>
      </c>
      <c r="BJ416" s="1316" t="s">
        <v>164</v>
      </c>
      <c r="BK416" s="1316" t="s">
        <v>57</v>
      </c>
      <c r="BL416" s="1316" t="s">
        <v>4953</v>
      </c>
      <c r="BM416" s="1316"/>
      <c r="BN416" s="1316">
        <v>18</v>
      </c>
      <c r="BO416" s="1316" t="s">
        <v>11416</v>
      </c>
      <c r="BP416" s="1316" t="s">
        <v>1720</v>
      </c>
      <c r="BQ416" s="1313" t="s">
        <v>57</v>
      </c>
      <c r="BR416" s="1313" t="s">
        <v>95</v>
      </c>
      <c r="BS416" s="1313"/>
      <c r="BT416" s="1315" t="s">
        <v>11417</v>
      </c>
      <c r="BU416" s="1316" t="s">
        <v>1574</v>
      </c>
      <c r="BV416" s="1316" t="s">
        <v>3609</v>
      </c>
      <c r="BW416" s="1316">
        <v>1466</v>
      </c>
      <c r="BX416" s="1313"/>
      <c r="BY416" s="1313" t="s">
        <v>107</v>
      </c>
      <c r="BZ416" s="1312" t="s">
        <v>950</v>
      </c>
      <c r="CA416" s="26" t="str">
        <f t="shared" si="58"/>
        <v>22&amp;2026050666</v>
      </c>
      <c r="CB416" s="29" t="str">
        <f t="shared" si="59"/>
        <v>18</v>
      </c>
      <c r="CC416" s="29" t="s">
        <v>1527</v>
      </c>
      <c r="CE416" s="24">
        <f>IFERROR(VLOOKUP(CA416,시험요청!EV:EZ,5,FALSE),"")</f>
        <v>0</v>
      </c>
    </row>
    <row r="417" spans="1:83" ht="30" customHeight="1">
      <c r="A417" s="372">
        <v>23</v>
      </c>
      <c r="B417" s="1475">
        <v>23</v>
      </c>
      <c r="C417" s="1475" t="s">
        <v>43</v>
      </c>
      <c r="D417" s="1475" t="s">
        <v>11657</v>
      </c>
      <c r="E417" s="1475" t="s">
        <v>30</v>
      </c>
      <c r="F417" s="1475" t="s">
        <v>45</v>
      </c>
      <c r="G417" s="1475">
        <v>2026052118</v>
      </c>
      <c r="H417" s="1490" t="s">
        <v>680</v>
      </c>
      <c r="I417" s="1489">
        <v>1035591</v>
      </c>
      <c r="J417" s="1489" t="s">
        <v>11658</v>
      </c>
      <c r="K417" s="1489" t="s">
        <v>11659</v>
      </c>
      <c r="L417" s="1489">
        <v>4</v>
      </c>
      <c r="M417" s="1489" t="s">
        <v>32</v>
      </c>
      <c r="N417" s="1489" t="s">
        <v>33</v>
      </c>
      <c r="O417" s="1489" t="s">
        <v>57</v>
      </c>
      <c r="P417" s="1489" t="s">
        <v>48</v>
      </c>
      <c r="Q417" s="1350">
        <v>1</v>
      </c>
      <c r="R417" s="1350">
        <v>12</v>
      </c>
      <c r="S417" s="1581" t="s">
        <v>11660</v>
      </c>
      <c r="T417" s="1492" t="s">
        <v>4094</v>
      </c>
      <c r="U417" s="1475" t="s">
        <v>49</v>
      </c>
      <c r="V417" s="1475" t="s">
        <v>3564</v>
      </c>
      <c r="W417" s="1475" t="s">
        <v>60</v>
      </c>
      <c r="X417" s="1475" t="s">
        <v>37</v>
      </c>
      <c r="Y417" s="1475" t="s">
        <v>61</v>
      </c>
      <c r="Z417" s="1489" t="s">
        <v>11661</v>
      </c>
      <c r="AA417" s="1489" t="s">
        <v>752</v>
      </c>
      <c r="AB417" s="1343">
        <v>232</v>
      </c>
      <c r="AC417" s="1475" t="s">
        <v>40</v>
      </c>
      <c r="AD417" s="1475" t="s">
        <v>41</v>
      </c>
      <c r="AE417" s="1489" t="s">
        <v>11662</v>
      </c>
      <c r="AF417" s="1489" t="s">
        <v>51</v>
      </c>
      <c r="AG417" s="1350">
        <v>115</v>
      </c>
      <c r="AH417" s="1350">
        <v>556</v>
      </c>
      <c r="AI417" s="339">
        <v>1922</v>
      </c>
      <c r="AJ417" s="1350" t="s">
        <v>8676</v>
      </c>
      <c r="AK417" s="1350">
        <v>370</v>
      </c>
      <c r="AL417" s="1350">
        <v>335</v>
      </c>
      <c r="AM417" s="1350" t="s">
        <v>9393</v>
      </c>
      <c r="AN417" s="1350" t="s">
        <v>99</v>
      </c>
      <c r="AO417" s="1350">
        <v>580</v>
      </c>
      <c r="AP417" s="1350">
        <v>90</v>
      </c>
      <c r="AQ417" s="1350" t="s">
        <v>57</v>
      </c>
      <c r="AR417" s="1350" t="s">
        <v>57</v>
      </c>
      <c r="AS417" s="1350" t="s">
        <v>57</v>
      </c>
      <c r="AT417" s="1350" t="s">
        <v>57</v>
      </c>
      <c r="AU417" s="1350" t="s">
        <v>2047</v>
      </c>
      <c r="AV417" s="1350" t="s">
        <v>86</v>
      </c>
      <c r="AW417" s="1350">
        <v>195</v>
      </c>
      <c r="AX417" s="1350">
        <v>27</v>
      </c>
      <c r="AY417" s="1350" t="s">
        <v>2048</v>
      </c>
      <c r="AZ417" s="1350" t="s">
        <v>86</v>
      </c>
      <c r="BA417" s="1350">
        <v>185</v>
      </c>
      <c r="BB417" s="1350">
        <v>27</v>
      </c>
      <c r="BC417" s="1341" t="s">
        <v>122</v>
      </c>
      <c r="BD417" s="1350" t="s">
        <v>123</v>
      </c>
      <c r="BE417" s="1350" t="s">
        <v>57</v>
      </c>
      <c r="BF417" s="1350" t="s">
        <v>57</v>
      </c>
      <c r="BG417" s="1350" t="s">
        <v>57</v>
      </c>
      <c r="BH417" s="1350" t="s">
        <v>57</v>
      </c>
      <c r="BI417" s="1350" t="s">
        <v>57</v>
      </c>
      <c r="BJ417" s="1350" t="s">
        <v>900</v>
      </c>
      <c r="BK417" s="1350" t="s">
        <v>57</v>
      </c>
      <c r="BL417" s="1350"/>
      <c r="BM417" s="1350"/>
      <c r="BN417" s="1350">
        <v>18</v>
      </c>
      <c r="BO417" s="1489" t="s">
        <v>11663</v>
      </c>
      <c r="BP417" s="1489" t="s">
        <v>2717</v>
      </c>
      <c r="BQ417" s="1475" t="s">
        <v>6739</v>
      </c>
      <c r="BR417" s="1475" t="s">
        <v>95</v>
      </c>
      <c r="BS417" s="1475"/>
      <c r="BT417" s="1489" t="s">
        <v>11097</v>
      </c>
      <c r="BU417" s="1489" t="s">
        <v>626</v>
      </c>
      <c r="BV417" s="1489" t="s">
        <v>802</v>
      </c>
      <c r="BW417" s="1489">
        <v>1462</v>
      </c>
      <c r="BX417" s="1490" t="s">
        <v>2603</v>
      </c>
      <c r="BY417" s="1343" t="s">
        <v>107</v>
      </c>
      <c r="BZ417" s="1490" t="s">
        <v>2550</v>
      </c>
      <c r="CA417" s="26" t="str">
        <f t="shared" ref="CA417:CA431" si="60">A417&amp;"&amp;"&amp;G417</f>
        <v>23&amp;2026052118</v>
      </c>
      <c r="CB417" s="29" t="str">
        <f t="shared" ref="CB417:CB431" si="61">IFERROR(MID(J417,FIND("R",J417)+1,2),"")</f>
        <v>18</v>
      </c>
      <c r="CC417" s="29" t="s">
        <v>1527</v>
      </c>
      <c r="CE417" s="24">
        <f>IFERROR(VLOOKUP(CA417,시험요청!EV:EZ,5,FALSE),"")</f>
        <v>0</v>
      </c>
    </row>
    <row r="418" spans="1:83" ht="30" customHeight="1">
      <c r="A418" s="372">
        <v>23</v>
      </c>
      <c r="B418" s="1472"/>
      <c r="C418" s="1472"/>
      <c r="D418" s="1472"/>
      <c r="E418" s="1472"/>
      <c r="F418" s="1472"/>
      <c r="G418" s="1472"/>
      <c r="H418" s="1472"/>
      <c r="I418" s="1472"/>
      <c r="J418" s="1483"/>
      <c r="K418" s="1472"/>
      <c r="L418" s="1472"/>
      <c r="M418" s="1472"/>
      <c r="N418" s="1472"/>
      <c r="O418" s="1472"/>
      <c r="P418" s="1472"/>
      <c r="Q418" s="1350">
        <v>2</v>
      </c>
      <c r="R418" s="1350">
        <v>12</v>
      </c>
      <c r="S418" s="1472"/>
      <c r="T418" s="1472"/>
      <c r="U418" s="1472"/>
      <c r="V418" s="1472"/>
      <c r="W418" s="1472"/>
      <c r="X418" s="1472"/>
      <c r="Y418" s="1472"/>
      <c r="Z418" s="1498"/>
      <c r="AA418" s="1472"/>
      <c r="AB418" s="1343">
        <v>232</v>
      </c>
      <c r="AC418" s="1472"/>
      <c r="AD418" s="1472"/>
      <c r="AE418" s="1498"/>
      <c r="AF418" s="1472"/>
      <c r="AG418" s="1350">
        <v>115</v>
      </c>
      <c r="AH418" s="1350">
        <v>556</v>
      </c>
      <c r="AI418" s="339">
        <v>1922</v>
      </c>
      <c r="AJ418" s="1350" t="s">
        <v>8676</v>
      </c>
      <c r="AK418" s="1350">
        <v>370</v>
      </c>
      <c r="AL418" s="1350">
        <v>335</v>
      </c>
      <c r="AM418" s="1350" t="s">
        <v>11664</v>
      </c>
      <c r="AN418" s="1350" t="s">
        <v>92</v>
      </c>
      <c r="AO418" s="1350">
        <v>580</v>
      </c>
      <c r="AP418" s="1350">
        <v>90</v>
      </c>
      <c r="AQ418" s="1350" t="s">
        <v>57</v>
      </c>
      <c r="AR418" s="1350" t="s">
        <v>57</v>
      </c>
      <c r="AS418" s="1350" t="s">
        <v>57</v>
      </c>
      <c r="AT418" s="1350" t="s">
        <v>57</v>
      </c>
      <c r="AU418" s="1350" t="s">
        <v>844</v>
      </c>
      <c r="AV418" s="1350" t="s">
        <v>79</v>
      </c>
      <c r="AW418" s="1350">
        <v>195</v>
      </c>
      <c r="AX418" s="1350">
        <v>27</v>
      </c>
      <c r="AY418" s="1350" t="s">
        <v>845</v>
      </c>
      <c r="AZ418" s="1350" t="s">
        <v>79</v>
      </c>
      <c r="BA418" s="1350">
        <v>185</v>
      </c>
      <c r="BB418" s="1350">
        <v>27</v>
      </c>
      <c r="BC418" s="1341" t="s">
        <v>122</v>
      </c>
      <c r="BD418" s="1350" t="s">
        <v>123</v>
      </c>
      <c r="BE418" s="1350" t="s">
        <v>57</v>
      </c>
      <c r="BF418" s="1350" t="s">
        <v>57</v>
      </c>
      <c r="BG418" s="1350" t="s">
        <v>57</v>
      </c>
      <c r="BH418" s="1350" t="s">
        <v>57</v>
      </c>
      <c r="BI418" s="1350" t="s">
        <v>57</v>
      </c>
      <c r="BJ418" s="1350" t="s">
        <v>900</v>
      </c>
      <c r="BK418" s="1350" t="s">
        <v>57</v>
      </c>
      <c r="BL418" s="1350"/>
      <c r="BM418" s="1350"/>
      <c r="BN418" s="1350">
        <v>18</v>
      </c>
      <c r="BO418" s="1472"/>
      <c r="BP418" s="1472"/>
      <c r="BQ418" s="1472"/>
      <c r="BR418" s="1472"/>
      <c r="BS418" s="1472"/>
      <c r="BT418" s="1472"/>
      <c r="BU418" s="1472"/>
      <c r="BV418" s="1472"/>
      <c r="BW418" s="1472"/>
      <c r="BX418" s="1472"/>
      <c r="BY418" s="1343" t="s">
        <v>107</v>
      </c>
      <c r="BZ418" s="1472"/>
      <c r="CA418" s="26" t="str">
        <f t="shared" si="60"/>
        <v>23&amp;</v>
      </c>
      <c r="CB418" s="29" t="str">
        <f t="shared" si="61"/>
        <v/>
      </c>
      <c r="CC418" s="29" t="s">
        <v>1527</v>
      </c>
      <c r="CE418" s="24" t="str">
        <f>IFERROR(VLOOKUP(CA418,시험요청!EV:EZ,5,FALSE),"")</f>
        <v/>
      </c>
    </row>
    <row r="419" spans="1:83" ht="30" customHeight="1">
      <c r="A419" s="372">
        <v>23</v>
      </c>
      <c r="B419" s="1343">
        <v>23</v>
      </c>
      <c r="C419" s="1343" t="s">
        <v>43</v>
      </c>
      <c r="D419" s="1343" t="s">
        <v>5696</v>
      </c>
      <c r="E419" s="1343" t="s">
        <v>30</v>
      </c>
      <c r="F419" s="1343" t="s">
        <v>45</v>
      </c>
      <c r="G419" s="1343">
        <v>2026043338</v>
      </c>
      <c r="H419" s="1341" t="s">
        <v>629</v>
      </c>
      <c r="I419" s="1350">
        <v>1039078</v>
      </c>
      <c r="J419" s="1350" t="s">
        <v>11122</v>
      </c>
      <c r="K419" s="1350" t="s">
        <v>9189</v>
      </c>
      <c r="L419" s="1350">
        <v>4</v>
      </c>
      <c r="M419" s="1350" t="s">
        <v>32</v>
      </c>
      <c r="N419" s="1350" t="s">
        <v>33</v>
      </c>
      <c r="O419" s="1350" t="s">
        <v>57</v>
      </c>
      <c r="P419" s="1350" t="s">
        <v>48</v>
      </c>
      <c r="Q419" s="1350">
        <v>0</v>
      </c>
      <c r="R419" s="1350">
        <v>10</v>
      </c>
      <c r="S419" s="1115" t="s">
        <v>11660</v>
      </c>
      <c r="T419" s="1351" t="s">
        <v>11740</v>
      </c>
      <c r="U419" s="1343" t="s">
        <v>49</v>
      </c>
      <c r="V419" s="1343" t="s">
        <v>3564</v>
      </c>
      <c r="W419" s="1343" t="s">
        <v>60</v>
      </c>
      <c r="X419" s="1343" t="s">
        <v>37</v>
      </c>
      <c r="Y419" s="1343" t="s">
        <v>61</v>
      </c>
      <c r="Z419" s="1350" t="s">
        <v>11126</v>
      </c>
      <c r="AA419" s="1347" t="s">
        <v>42</v>
      </c>
      <c r="AB419" s="1343">
        <v>236</v>
      </c>
      <c r="AC419" s="1358" t="s">
        <v>40</v>
      </c>
      <c r="AD419" s="1358" t="s">
        <v>41</v>
      </c>
      <c r="AE419" s="1359" t="s">
        <v>11127</v>
      </c>
      <c r="AF419" s="1362" t="s">
        <v>51</v>
      </c>
      <c r="AG419" s="1350">
        <v>100</v>
      </c>
      <c r="AH419" s="1350">
        <v>512</v>
      </c>
      <c r="AI419" s="1350">
        <v>1925</v>
      </c>
      <c r="AJ419" s="1350" t="s">
        <v>613</v>
      </c>
      <c r="AK419" s="1350">
        <v>360</v>
      </c>
      <c r="AL419" s="1350">
        <v>325</v>
      </c>
      <c r="AM419" s="1350" t="s">
        <v>7242</v>
      </c>
      <c r="AN419" s="1350" t="s">
        <v>92</v>
      </c>
      <c r="AO419" s="1350">
        <v>440</v>
      </c>
      <c r="AP419" s="1350">
        <v>90</v>
      </c>
      <c r="AQ419" s="1350" t="s">
        <v>11128</v>
      </c>
      <c r="AR419" s="1350" t="s">
        <v>92</v>
      </c>
      <c r="AS419" s="1350" t="s">
        <v>794</v>
      </c>
      <c r="AT419" s="1350" t="s">
        <v>105</v>
      </c>
      <c r="AU419" s="1350" t="s">
        <v>9431</v>
      </c>
      <c r="AV419" s="1350" t="s">
        <v>79</v>
      </c>
      <c r="AW419" s="1350">
        <v>205</v>
      </c>
      <c r="AX419" s="1350">
        <v>27</v>
      </c>
      <c r="AY419" s="1350" t="s">
        <v>7780</v>
      </c>
      <c r="AZ419" s="1350" t="s">
        <v>79</v>
      </c>
      <c r="BA419" s="1350">
        <v>195</v>
      </c>
      <c r="BB419" s="1350">
        <v>27</v>
      </c>
      <c r="BC419" s="1350" t="s">
        <v>88</v>
      </c>
      <c r="BD419" s="1350" t="s">
        <v>123</v>
      </c>
      <c r="BE419" s="1350" t="s">
        <v>57</v>
      </c>
      <c r="BF419" s="1350" t="s">
        <v>57</v>
      </c>
      <c r="BG419" s="1350" t="s">
        <v>57</v>
      </c>
      <c r="BH419" s="1350" t="s">
        <v>57</v>
      </c>
      <c r="BI419" s="1350" t="s">
        <v>57</v>
      </c>
      <c r="BJ419" s="1350" t="s">
        <v>603</v>
      </c>
      <c r="BK419" s="1350" t="s">
        <v>57</v>
      </c>
      <c r="BL419" s="1350"/>
      <c r="BM419" s="1350"/>
      <c r="BN419" s="1350">
        <v>19</v>
      </c>
      <c r="BO419" s="1347" t="s">
        <v>11667</v>
      </c>
      <c r="BP419" s="1350" t="s">
        <v>11129</v>
      </c>
      <c r="BQ419" s="1343" t="s">
        <v>1677</v>
      </c>
      <c r="BR419" s="1343" t="s">
        <v>95</v>
      </c>
      <c r="BS419" s="1343"/>
      <c r="BT419" s="1350" t="s">
        <v>2777</v>
      </c>
      <c r="BU419" s="1350" t="s">
        <v>2081</v>
      </c>
      <c r="BV419" s="1350" t="s">
        <v>802</v>
      </c>
      <c r="BW419" s="1350">
        <v>1546</v>
      </c>
      <c r="BX419" s="1343"/>
      <c r="BY419" s="1343" t="s">
        <v>1136</v>
      </c>
      <c r="BZ419" s="1341" t="s">
        <v>83</v>
      </c>
      <c r="CA419" s="26" t="str">
        <f>A419&amp;"&amp;"&amp;G419</f>
        <v>23&amp;2026043338</v>
      </c>
      <c r="CB419" s="29" t="str">
        <f>IFERROR(MID(J419,FIND("R",J419)+1,2),"")</f>
        <v>19</v>
      </c>
      <c r="CC419" s="29" t="s">
        <v>1527</v>
      </c>
      <c r="CE419" s="24" t="str">
        <f>IFERROR(VLOOKUP(CA419,시험요청!EV:EZ,5,FALSE),"")</f>
        <v>OKEY</v>
      </c>
    </row>
    <row r="420" spans="1:83" ht="30" customHeight="1">
      <c r="A420" s="372">
        <v>23</v>
      </c>
      <c r="B420" s="1342">
        <v>23</v>
      </c>
      <c r="C420" s="1342" t="s">
        <v>43</v>
      </c>
      <c r="D420" s="1342" t="s">
        <v>3571</v>
      </c>
      <c r="E420" s="1342" t="s">
        <v>1498</v>
      </c>
      <c r="F420" s="1345" t="s">
        <v>1501</v>
      </c>
      <c r="G420" s="1342">
        <v>2026051502</v>
      </c>
      <c r="H420" s="1346" t="s">
        <v>629</v>
      </c>
      <c r="I420" s="1344">
        <v>1039091</v>
      </c>
      <c r="J420" s="1344" t="s">
        <v>6621</v>
      </c>
      <c r="K420" s="1344" t="s">
        <v>6622</v>
      </c>
      <c r="L420" s="1344">
        <v>4</v>
      </c>
      <c r="M420" s="1344" t="s">
        <v>32</v>
      </c>
      <c r="N420" s="1344" t="s">
        <v>33</v>
      </c>
      <c r="O420" s="1344" t="s">
        <v>57</v>
      </c>
      <c r="P420" s="1344" t="s">
        <v>48</v>
      </c>
      <c r="Q420" s="1344">
        <v>2</v>
      </c>
      <c r="R420" s="1344">
        <v>14</v>
      </c>
      <c r="S420" s="1357" t="s">
        <v>11660</v>
      </c>
      <c r="T420" s="1348" t="s">
        <v>1702</v>
      </c>
      <c r="U420" s="1342" t="s">
        <v>49</v>
      </c>
      <c r="V420" s="1342" t="s">
        <v>1709</v>
      </c>
      <c r="W420" s="1342" t="s">
        <v>50</v>
      </c>
      <c r="X420" s="1342" t="s">
        <v>37</v>
      </c>
      <c r="Y420" s="1342" t="s">
        <v>6891</v>
      </c>
      <c r="Z420" s="1344" t="s">
        <v>8527</v>
      </c>
      <c r="AA420" s="1344" t="s">
        <v>55</v>
      </c>
      <c r="AB420" s="1342">
        <v>256</v>
      </c>
      <c r="AC420" s="1342" t="s">
        <v>40</v>
      </c>
      <c r="AD420" s="1342" t="s">
        <v>41</v>
      </c>
      <c r="AE420" s="1344" t="s">
        <v>11520</v>
      </c>
      <c r="AF420" s="1360" t="s">
        <v>42</v>
      </c>
      <c r="AG420" s="1344">
        <v>150</v>
      </c>
      <c r="AH420" s="1344">
        <v>714</v>
      </c>
      <c r="AI420" s="1344">
        <v>2200</v>
      </c>
      <c r="AJ420" s="1344" t="s">
        <v>1622</v>
      </c>
      <c r="AK420" s="1344">
        <v>460</v>
      </c>
      <c r="AL420" s="1344">
        <v>425</v>
      </c>
      <c r="AM420" s="1344" t="s">
        <v>11521</v>
      </c>
      <c r="AN420" s="1344" t="s">
        <v>78</v>
      </c>
      <c r="AO420" s="1344">
        <v>590</v>
      </c>
      <c r="AP420" s="1344">
        <v>90</v>
      </c>
      <c r="AQ420" s="1344" t="s">
        <v>173</v>
      </c>
      <c r="AR420" s="1344" t="s">
        <v>78</v>
      </c>
      <c r="AS420" s="1344" t="s">
        <v>174</v>
      </c>
      <c r="AT420" s="1344" t="s">
        <v>105</v>
      </c>
      <c r="AU420" s="1344" t="s">
        <v>5523</v>
      </c>
      <c r="AV420" s="1344" t="s">
        <v>1153</v>
      </c>
      <c r="AW420" s="1344">
        <v>215</v>
      </c>
      <c r="AX420" s="1344">
        <v>27</v>
      </c>
      <c r="AY420" s="1344" t="s">
        <v>5524</v>
      </c>
      <c r="AZ420" s="1344" t="s">
        <v>1153</v>
      </c>
      <c r="BA420" s="1344">
        <v>205</v>
      </c>
      <c r="BB420" s="1344">
        <v>27</v>
      </c>
      <c r="BC420" s="1344" t="s">
        <v>88</v>
      </c>
      <c r="BD420" s="1344" t="s">
        <v>57</v>
      </c>
      <c r="BE420" s="1344" t="s">
        <v>57</v>
      </c>
      <c r="BF420" s="1344" t="s">
        <v>57</v>
      </c>
      <c r="BG420" s="1344" t="s">
        <v>57</v>
      </c>
      <c r="BH420" s="1344" t="s">
        <v>57</v>
      </c>
      <c r="BI420" s="1344" t="s">
        <v>57</v>
      </c>
      <c r="BJ420" s="1344" t="s">
        <v>164</v>
      </c>
      <c r="BK420" s="1344" t="s">
        <v>57</v>
      </c>
      <c r="BL420" s="1344"/>
      <c r="BM420" s="1344"/>
      <c r="BN420" s="1344">
        <v>20</v>
      </c>
      <c r="BO420" s="1344" t="s">
        <v>9495</v>
      </c>
      <c r="BP420" s="1344" t="s">
        <v>183</v>
      </c>
      <c r="BQ420" s="1342" t="s">
        <v>1696</v>
      </c>
      <c r="BR420" s="1342" t="s">
        <v>95</v>
      </c>
      <c r="BS420" s="1342"/>
      <c r="BT420" s="1344" t="s">
        <v>90</v>
      </c>
      <c r="BU420" s="1344" t="s">
        <v>91</v>
      </c>
      <c r="BV420" s="1344" t="s">
        <v>847</v>
      </c>
      <c r="BW420" s="1344">
        <v>1626</v>
      </c>
      <c r="BX420" s="1342"/>
      <c r="BY420" s="1342" t="s">
        <v>107</v>
      </c>
      <c r="BZ420" s="1346" t="s">
        <v>3649</v>
      </c>
      <c r="CA420" s="26" t="str">
        <f t="shared" si="60"/>
        <v>23&amp;2026051502</v>
      </c>
      <c r="CB420" s="29" t="str">
        <f t="shared" si="61"/>
        <v>20</v>
      </c>
      <c r="CC420" s="29" t="s">
        <v>1527</v>
      </c>
      <c r="CE420" s="24">
        <f>IFERROR(VLOOKUP(CA420,시험요청!EV:EZ,5,FALSE),"")</f>
        <v>0</v>
      </c>
    </row>
    <row r="421" spans="1:83" ht="30" customHeight="1">
      <c r="A421" s="372">
        <v>23</v>
      </c>
      <c r="B421" s="1343">
        <v>23</v>
      </c>
      <c r="C421" s="1343" t="s">
        <v>43</v>
      </c>
      <c r="D421" s="1343" t="s">
        <v>11361</v>
      </c>
      <c r="E421" s="1343" t="s">
        <v>11362</v>
      </c>
      <c r="F421" s="1343" t="s">
        <v>45</v>
      </c>
      <c r="G421" s="1343">
        <v>2026050836</v>
      </c>
      <c r="H421" s="1341" t="s">
        <v>767</v>
      </c>
      <c r="I421" s="1350">
        <v>2020515</v>
      </c>
      <c r="J421" s="1350" t="s">
        <v>11233</v>
      </c>
      <c r="K421" s="1350" t="s">
        <v>6724</v>
      </c>
      <c r="L421" s="1350">
        <v>8</v>
      </c>
      <c r="M421" s="1350" t="s">
        <v>32</v>
      </c>
      <c r="N421" s="1350" t="s">
        <v>33</v>
      </c>
      <c r="O421" s="1352" t="s">
        <v>102</v>
      </c>
      <c r="P421" s="1350" t="s">
        <v>34</v>
      </c>
      <c r="Q421" s="1350">
        <v>6</v>
      </c>
      <c r="R421" s="1350">
        <v>10</v>
      </c>
      <c r="S421" s="1385" t="s">
        <v>11665</v>
      </c>
      <c r="T421" s="1351" t="s">
        <v>11730</v>
      </c>
      <c r="U421" s="1343" t="s">
        <v>1548</v>
      </c>
      <c r="V421" s="1343" t="s">
        <v>2585</v>
      </c>
      <c r="W421" s="1343" t="s">
        <v>36</v>
      </c>
      <c r="X421" s="1343" t="s">
        <v>37</v>
      </c>
      <c r="Y421" s="1343" t="s">
        <v>63</v>
      </c>
      <c r="Z421" s="1350" t="s">
        <v>11235</v>
      </c>
      <c r="AA421" s="1350" t="s">
        <v>1327</v>
      </c>
      <c r="AB421" s="1343">
        <v>194</v>
      </c>
      <c r="AC421" s="1343" t="s">
        <v>40</v>
      </c>
      <c r="AD421" s="1343" t="s">
        <v>41</v>
      </c>
      <c r="AE421" s="1350" t="s">
        <v>11236</v>
      </c>
      <c r="AF421" s="1350" t="s">
        <v>1061</v>
      </c>
      <c r="AG421" s="1350">
        <v>185</v>
      </c>
      <c r="AH421" s="1350">
        <v>760</v>
      </c>
      <c r="AI421" s="1350">
        <v>1980</v>
      </c>
      <c r="AJ421" s="1350" t="s">
        <v>11237</v>
      </c>
      <c r="AK421" s="1350">
        <v>405</v>
      </c>
      <c r="AL421" s="1350">
        <v>440</v>
      </c>
      <c r="AM421" s="1350" t="s">
        <v>11238</v>
      </c>
      <c r="AN421" s="1350" t="s">
        <v>99</v>
      </c>
      <c r="AO421" s="1350">
        <v>620</v>
      </c>
      <c r="AP421" s="1350">
        <v>90</v>
      </c>
      <c r="AQ421" s="1350" t="s">
        <v>11239</v>
      </c>
      <c r="AR421" s="1350" t="s">
        <v>99</v>
      </c>
      <c r="AS421" s="1350" t="s">
        <v>878</v>
      </c>
      <c r="AT421" s="1350" t="s">
        <v>105</v>
      </c>
      <c r="AU421" s="1350" t="s">
        <v>11240</v>
      </c>
      <c r="AV421" s="1350" t="s">
        <v>1281</v>
      </c>
      <c r="AW421" s="1350">
        <v>155</v>
      </c>
      <c r="AX421" s="1350">
        <v>24</v>
      </c>
      <c r="AY421" s="1350" t="s">
        <v>11241</v>
      </c>
      <c r="AZ421" s="1350" t="s">
        <v>1281</v>
      </c>
      <c r="BA421" s="1350">
        <v>140</v>
      </c>
      <c r="BB421" s="1350">
        <v>24</v>
      </c>
      <c r="BC421" s="1350" t="s">
        <v>88</v>
      </c>
      <c r="BD421" s="1350" t="s">
        <v>57</v>
      </c>
      <c r="BE421" s="1350" t="s">
        <v>57</v>
      </c>
      <c r="BF421" s="1350" t="s">
        <v>57</v>
      </c>
      <c r="BG421" s="1350" t="s">
        <v>57</v>
      </c>
      <c r="BH421" s="1350" t="s">
        <v>57</v>
      </c>
      <c r="BI421" s="1350" t="s">
        <v>57</v>
      </c>
      <c r="BJ421" s="1350" t="s">
        <v>164</v>
      </c>
      <c r="BK421" s="1350" t="s">
        <v>331</v>
      </c>
      <c r="BL421" s="1350"/>
      <c r="BM421" s="1350"/>
      <c r="BN421" s="1350">
        <v>15</v>
      </c>
      <c r="BO421" s="1350" t="s">
        <v>11669</v>
      </c>
      <c r="BP421" s="1350" t="s">
        <v>4331</v>
      </c>
      <c r="BQ421" s="1343" t="s">
        <v>11244</v>
      </c>
      <c r="BR421" s="1343" t="s">
        <v>95</v>
      </c>
      <c r="BS421" s="1343"/>
      <c r="BT421" s="1350" t="s">
        <v>11242</v>
      </c>
      <c r="BU421" s="1350" t="s">
        <v>885</v>
      </c>
      <c r="BV421" s="1350" t="s">
        <v>11243</v>
      </c>
      <c r="BW421" s="1350">
        <v>1208</v>
      </c>
      <c r="BX421" s="1343"/>
      <c r="BY421" s="1343" t="s">
        <v>11552</v>
      </c>
      <c r="BZ421" s="1341" t="s">
        <v>168</v>
      </c>
      <c r="CA421" s="26" t="str">
        <f>A421&amp;"&amp;"&amp;G421</f>
        <v>23&amp;2026050836</v>
      </c>
      <c r="CB421" s="29" t="str">
        <f>IFERROR(MID(J421,FIND("R",J421)+1,2),"")</f>
        <v>15</v>
      </c>
      <c r="CC421" s="29" t="s">
        <v>1527</v>
      </c>
      <c r="CE421" s="24">
        <f>IFERROR(VLOOKUP(CA421,시험요청!EV:EZ,5,FALSE),"")</f>
        <v>0</v>
      </c>
    </row>
    <row r="422" spans="1:83" ht="30" customHeight="1">
      <c r="A422" s="372">
        <v>23</v>
      </c>
      <c r="B422" s="1343">
        <v>23</v>
      </c>
      <c r="C422" s="1343" t="s">
        <v>43</v>
      </c>
      <c r="D422" s="1343" t="s">
        <v>3587</v>
      </c>
      <c r="E422" s="1343" t="s">
        <v>1498</v>
      </c>
      <c r="F422" s="1343" t="s">
        <v>45</v>
      </c>
      <c r="G422" s="1343">
        <v>2026051548</v>
      </c>
      <c r="H422" s="1341" t="s">
        <v>629</v>
      </c>
      <c r="I422" s="1350">
        <v>1039070</v>
      </c>
      <c r="J422" s="1350" t="s">
        <v>11495</v>
      </c>
      <c r="K422" s="1350" t="s">
        <v>9189</v>
      </c>
      <c r="L422" s="1350">
        <v>4</v>
      </c>
      <c r="M422" s="1350" t="s">
        <v>32</v>
      </c>
      <c r="N422" s="1350" t="s">
        <v>33</v>
      </c>
      <c r="O422" s="1350" t="s">
        <v>57</v>
      </c>
      <c r="P422" s="1350" t="s">
        <v>48</v>
      </c>
      <c r="Q422" s="1350">
        <v>0</v>
      </c>
      <c r="R422" s="1350">
        <v>10</v>
      </c>
      <c r="S422" s="1356" t="s">
        <v>11665</v>
      </c>
      <c r="T422" s="1351" t="s">
        <v>4141</v>
      </c>
      <c r="U422" s="1343" t="s">
        <v>49</v>
      </c>
      <c r="V422" s="1343" t="s">
        <v>3564</v>
      </c>
      <c r="W422" s="1343" t="s">
        <v>60</v>
      </c>
      <c r="X422" s="1343" t="s">
        <v>37</v>
      </c>
      <c r="Y422" s="1343" t="s">
        <v>61</v>
      </c>
      <c r="Z422" s="1350" t="s">
        <v>11691</v>
      </c>
      <c r="AA422" s="1347" t="s">
        <v>42</v>
      </c>
      <c r="AB422" s="1343">
        <v>220</v>
      </c>
      <c r="AC422" s="1343" t="s">
        <v>40</v>
      </c>
      <c r="AD422" s="1343" t="s">
        <v>41</v>
      </c>
      <c r="AE422" s="1354" t="s">
        <v>11127</v>
      </c>
      <c r="AF422" s="1350" t="s">
        <v>51</v>
      </c>
      <c r="AG422" s="1350">
        <v>100</v>
      </c>
      <c r="AH422" s="1350">
        <v>490</v>
      </c>
      <c r="AI422" s="1350">
        <v>1780</v>
      </c>
      <c r="AJ422" s="1350" t="s">
        <v>11499</v>
      </c>
      <c r="AK422" s="1350">
        <v>340</v>
      </c>
      <c r="AL422" s="1350">
        <v>305</v>
      </c>
      <c r="AM422" s="1350" t="s">
        <v>11500</v>
      </c>
      <c r="AN422" s="1350" t="s">
        <v>78</v>
      </c>
      <c r="AO422" s="1350">
        <v>430</v>
      </c>
      <c r="AP422" s="1350">
        <v>90</v>
      </c>
      <c r="AQ422" s="1350" t="s">
        <v>57</v>
      </c>
      <c r="AR422" s="1350" t="s">
        <v>57</v>
      </c>
      <c r="AS422" s="1350" t="s">
        <v>57</v>
      </c>
      <c r="AT422" s="1350" t="s">
        <v>57</v>
      </c>
      <c r="AU422" s="1350" t="s">
        <v>3203</v>
      </c>
      <c r="AV422" s="1350" t="s">
        <v>79</v>
      </c>
      <c r="AW422" s="1350">
        <v>190</v>
      </c>
      <c r="AX422" s="1350">
        <v>27</v>
      </c>
      <c r="AY422" s="1350" t="s">
        <v>3204</v>
      </c>
      <c r="AZ422" s="1350" t="s">
        <v>79</v>
      </c>
      <c r="BA422" s="1350">
        <v>180</v>
      </c>
      <c r="BB422" s="1350">
        <v>27</v>
      </c>
      <c r="BC422" s="1350" t="s">
        <v>88</v>
      </c>
      <c r="BD422" s="1350" t="s">
        <v>57</v>
      </c>
      <c r="BE422" s="1350" t="s">
        <v>57</v>
      </c>
      <c r="BF422" s="1350" t="s">
        <v>57</v>
      </c>
      <c r="BG422" s="1350" t="s">
        <v>57</v>
      </c>
      <c r="BH422" s="1350" t="s">
        <v>57</v>
      </c>
      <c r="BI422" s="1350" t="s">
        <v>57</v>
      </c>
      <c r="BJ422" s="1350" t="s">
        <v>603</v>
      </c>
      <c r="BK422" s="1350" t="s">
        <v>57</v>
      </c>
      <c r="BL422" s="1350"/>
      <c r="BM422" s="1350"/>
      <c r="BN422" s="1350">
        <v>17</v>
      </c>
      <c r="BO422" s="1347" t="s">
        <v>11666</v>
      </c>
      <c r="BP422" s="1350" t="s">
        <v>8804</v>
      </c>
      <c r="BQ422" s="1343" t="s">
        <v>57</v>
      </c>
      <c r="BR422" s="1343" t="s">
        <v>81</v>
      </c>
      <c r="BS422" s="1343"/>
      <c r="BT422" s="1350" t="s">
        <v>11501</v>
      </c>
      <c r="BU422" s="1350" t="s">
        <v>1486</v>
      </c>
      <c r="BV422" s="1350" t="s">
        <v>802</v>
      </c>
      <c r="BW422" s="1350">
        <v>1383</v>
      </c>
      <c r="BX422" s="1350" t="s">
        <v>3590</v>
      </c>
      <c r="BY422" s="1343" t="s">
        <v>1136</v>
      </c>
      <c r="BZ422" s="1341" t="s">
        <v>98</v>
      </c>
      <c r="CA422" s="26" t="str">
        <f t="shared" si="60"/>
        <v>23&amp;2026051548</v>
      </c>
      <c r="CB422" s="29" t="str">
        <f t="shared" si="61"/>
        <v>17</v>
      </c>
      <c r="CC422" s="29" t="s">
        <v>1527</v>
      </c>
      <c r="CE422" s="24">
        <f>IFERROR(VLOOKUP(CA422,시험요청!EV:EZ,5,FALSE),"")</f>
        <v>0</v>
      </c>
    </row>
    <row r="423" spans="1:83" ht="30" customHeight="1">
      <c r="A423" s="372">
        <v>23</v>
      </c>
      <c r="B423" s="1343">
        <v>23</v>
      </c>
      <c r="C423" s="1343" t="s">
        <v>43</v>
      </c>
      <c r="D423" s="1343" t="s">
        <v>11676</v>
      </c>
      <c r="E423" s="1343" t="s">
        <v>30</v>
      </c>
      <c r="F423" s="1343" t="s">
        <v>45</v>
      </c>
      <c r="G423" s="1343">
        <v>2026043356</v>
      </c>
      <c r="H423" s="1341" t="s">
        <v>629</v>
      </c>
      <c r="I423" s="1350">
        <v>1039077</v>
      </c>
      <c r="J423" s="1350" t="s">
        <v>11139</v>
      </c>
      <c r="K423" s="1350" t="s">
        <v>9189</v>
      </c>
      <c r="L423" s="1350">
        <v>4</v>
      </c>
      <c r="M423" s="1350" t="s">
        <v>32</v>
      </c>
      <c r="N423" s="1350" t="s">
        <v>33</v>
      </c>
      <c r="O423" s="1350" t="s">
        <v>57</v>
      </c>
      <c r="P423" s="1350" t="s">
        <v>48</v>
      </c>
      <c r="Q423" s="1350">
        <v>0</v>
      </c>
      <c r="R423" s="1350">
        <v>12</v>
      </c>
      <c r="S423" s="414" t="s">
        <v>11668</v>
      </c>
      <c r="T423" s="1386" t="s">
        <v>11740</v>
      </c>
      <c r="U423" s="1343" t="s">
        <v>49</v>
      </c>
      <c r="V423" s="1343" t="s">
        <v>3564</v>
      </c>
      <c r="W423" s="1343" t="s">
        <v>60</v>
      </c>
      <c r="X423" s="1343" t="s">
        <v>37</v>
      </c>
      <c r="Y423" s="1343" t="s">
        <v>61</v>
      </c>
      <c r="Z423" s="1350" t="s">
        <v>11487</v>
      </c>
      <c r="AA423" s="1347" t="s">
        <v>42</v>
      </c>
      <c r="AB423" s="1343">
        <v>272</v>
      </c>
      <c r="AC423" s="1343" t="s">
        <v>40</v>
      </c>
      <c r="AD423" s="1343" t="s">
        <v>41</v>
      </c>
      <c r="AE423" s="1350" t="s">
        <v>11142</v>
      </c>
      <c r="AF423" s="1347" t="s">
        <v>42</v>
      </c>
      <c r="AG423" s="1350">
        <v>105</v>
      </c>
      <c r="AH423" s="1350">
        <v>560</v>
      </c>
      <c r="AI423" s="1350">
        <v>1925</v>
      </c>
      <c r="AJ423" s="1350" t="s">
        <v>3259</v>
      </c>
      <c r="AK423" s="1350">
        <v>400</v>
      </c>
      <c r="AL423" s="1350">
        <v>365</v>
      </c>
      <c r="AM423" s="1350" t="s">
        <v>3807</v>
      </c>
      <c r="AN423" s="1350" t="s">
        <v>99</v>
      </c>
      <c r="AO423" s="1350">
        <v>580</v>
      </c>
      <c r="AP423" s="1350">
        <v>90</v>
      </c>
      <c r="AQ423" s="1350" t="s">
        <v>57</v>
      </c>
      <c r="AR423" s="1350" t="s">
        <v>57</v>
      </c>
      <c r="AS423" s="1350" t="s">
        <v>57</v>
      </c>
      <c r="AT423" s="1350" t="s">
        <v>57</v>
      </c>
      <c r="AU423" s="1350" t="s">
        <v>11144</v>
      </c>
      <c r="AV423" s="1350" t="s">
        <v>79</v>
      </c>
      <c r="AW423" s="1350">
        <v>235</v>
      </c>
      <c r="AX423" s="1350">
        <v>27</v>
      </c>
      <c r="AY423" s="1350" t="s">
        <v>11145</v>
      </c>
      <c r="AZ423" s="1350" t="s">
        <v>79</v>
      </c>
      <c r="BA423" s="1350">
        <v>225</v>
      </c>
      <c r="BB423" s="1350">
        <v>27</v>
      </c>
      <c r="BC423" s="1350" t="s">
        <v>682</v>
      </c>
      <c r="BD423" s="1350" t="s">
        <v>57</v>
      </c>
      <c r="BE423" s="1350" t="s">
        <v>57</v>
      </c>
      <c r="BF423" s="1350" t="s">
        <v>57</v>
      </c>
      <c r="BG423" s="1350" t="s">
        <v>57</v>
      </c>
      <c r="BH423" s="1350" t="s">
        <v>57</v>
      </c>
      <c r="BI423" s="1350" t="s">
        <v>57</v>
      </c>
      <c r="BJ423" s="1350" t="s">
        <v>900</v>
      </c>
      <c r="BK423" s="1350" t="s">
        <v>57</v>
      </c>
      <c r="BL423" s="1350"/>
      <c r="BM423" s="1350"/>
      <c r="BN423" s="1350">
        <v>19</v>
      </c>
      <c r="BO423" s="1347" t="s">
        <v>11677</v>
      </c>
      <c r="BP423" s="1350" t="s">
        <v>3263</v>
      </c>
      <c r="BQ423" s="1343" t="s">
        <v>57</v>
      </c>
      <c r="BR423" s="1343" t="s">
        <v>95</v>
      </c>
      <c r="BS423" s="1343"/>
      <c r="BT423" s="1350" t="s">
        <v>179</v>
      </c>
      <c r="BU423" s="1350" t="s">
        <v>180</v>
      </c>
      <c r="BV423" s="1350" t="s">
        <v>802</v>
      </c>
      <c r="BW423" s="1350">
        <v>1542</v>
      </c>
      <c r="BX423" s="1343"/>
      <c r="BY423" s="1343" t="s">
        <v>1136</v>
      </c>
      <c r="BZ423" s="1341" t="s">
        <v>83</v>
      </c>
      <c r="CA423" s="26" t="str">
        <f>A423&amp;"&amp;"&amp;G423</f>
        <v>23&amp;2026043356</v>
      </c>
      <c r="CB423" s="29" t="str">
        <f>IFERROR(MID(J423,FIND("R",J423)+1,2),"")</f>
        <v>19</v>
      </c>
      <c r="CC423" s="29" t="s">
        <v>1527</v>
      </c>
      <c r="CE423" s="24">
        <f>IFERROR(VLOOKUP(CA423,시험요청!EV:EZ,5,FALSE),"")</f>
        <v>0</v>
      </c>
    </row>
    <row r="424" spans="1:83" ht="30" customHeight="1">
      <c r="A424" s="372">
        <v>23</v>
      </c>
      <c r="B424" s="1342">
        <v>23</v>
      </c>
      <c r="C424" s="1342" t="s">
        <v>43</v>
      </c>
      <c r="D424" s="1342" t="s">
        <v>10265</v>
      </c>
      <c r="E424" s="1342" t="s">
        <v>1498</v>
      </c>
      <c r="F424" s="1345" t="s">
        <v>1501</v>
      </c>
      <c r="G424" s="1342">
        <v>2026052106</v>
      </c>
      <c r="H424" s="1346" t="s">
        <v>680</v>
      </c>
      <c r="I424" s="1344">
        <v>1039065</v>
      </c>
      <c r="J424" s="1344" t="s">
        <v>11508</v>
      </c>
      <c r="K424" s="1344" t="s">
        <v>9189</v>
      </c>
      <c r="L424" s="1344">
        <v>4</v>
      </c>
      <c r="M424" s="1344" t="s">
        <v>32</v>
      </c>
      <c r="N424" s="1344" t="s">
        <v>33</v>
      </c>
      <c r="O424" s="1344" t="s">
        <v>57</v>
      </c>
      <c r="P424" s="1344" t="s">
        <v>48</v>
      </c>
      <c r="Q424" s="1344">
        <v>0</v>
      </c>
      <c r="R424" s="1344">
        <v>10</v>
      </c>
      <c r="S424" s="1361" t="s">
        <v>11668</v>
      </c>
      <c r="T424" s="1348" t="s">
        <v>10673</v>
      </c>
      <c r="U424" s="1342" t="s">
        <v>49</v>
      </c>
      <c r="V424" s="1342" t="s">
        <v>3564</v>
      </c>
      <c r="W424" s="1342" t="s">
        <v>60</v>
      </c>
      <c r="X424" s="1342" t="s">
        <v>37</v>
      </c>
      <c r="Y424" s="1342" t="s">
        <v>61</v>
      </c>
      <c r="Z424" s="1344" t="s">
        <v>11511</v>
      </c>
      <c r="AA424" s="1360" t="s">
        <v>42</v>
      </c>
      <c r="AB424" s="1342">
        <v>286</v>
      </c>
      <c r="AC424" s="1342" t="s">
        <v>40</v>
      </c>
      <c r="AD424" s="1342" t="s">
        <v>41</v>
      </c>
      <c r="AE424" s="1344" t="s">
        <v>11512</v>
      </c>
      <c r="AF424" s="1360" t="s">
        <v>42</v>
      </c>
      <c r="AG424" s="1344">
        <v>120</v>
      </c>
      <c r="AH424" s="1344">
        <v>636</v>
      </c>
      <c r="AI424" s="1344">
        <v>2040</v>
      </c>
      <c r="AJ424" s="1344" t="s">
        <v>1121</v>
      </c>
      <c r="AK424" s="1344">
        <v>440</v>
      </c>
      <c r="AL424" s="1344">
        <v>405</v>
      </c>
      <c r="AM424" s="1344" t="s">
        <v>1123</v>
      </c>
      <c r="AN424" s="1344" t="s">
        <v>92</v>
      </c>
      <c r="AO424" s="1344">
        <v>550</v>
      </c>
      <c r="AP424" s="1344">
        <v>90</v>
      </c>
      <c r="AQ424" s="1344" t="s">
        <v>5126</v>
      </c>
      <c r="AR424" s="1344" t="s">
        <v>92</v>
      </c>
      <c r="AS424" s="1344" t="s">
        <v>878</v>
      </c>
      <c r="AT424" s="1344" t="s">
        <v>105</v>
      </c>
      <c r="AU424" s="1344" t="s">
        <v>4573</v>
      </c>
      <c r="AV424" s="1344" t="s">
        <v>86</v>
      </c>
      <c r="AW424" s="1344">
        <v>245</v>
      </c>
      <c r="AX424" s="1344">
        <v>27</v>
      </c>
      <c r="AY424" s="1344" t="s">
        <v>4574</v>
      </c>
      <c r="AZ424" s="1344" t="s">
        <v>86</v>
      </c>
      <c r="BA424" s="1344">
        <v>235</v>
      </c>
      <c r="BB424" s="1344">
        <v>27</v>
      </c>
      <c r="BC424" s="1344" t="s">
        <v>88</v>
      </c>
      <c r="BD424" s="1344" t="s">
        <v>57</v>
      </c>
      <c r="BE424" s="1344" t="s">
        <v>57</v>
      </c>
      <c r="BF424" s="1344" t="s">
        <v>57</v>
      </c>
      <c r="BG424" s="1344" t="s">
        <v>57</v>
      </c>
      <c r="BH424" s="1344" t="s">
        <v>57</v>
      </c>
      <c r="BI424" s="1344" t="s">
        <v>57</v>
      </c>
      <c r="BJ424" s="1344" t="s">
        <v>603</v>
      </c>
      <c r="BK424" s="1344" t="s">
        <v>57</v>
      </c>
      <c r="BL424" s="1344"/>
      <c r="BM424" s="1344"/>
      <c r="BN424" s="1344">
        <v>19</v>
      </c>
      <c r="BO424" s="1360" t="s">
        <v>11670</v>
      </c>
      <c r="BP424" s="1344" t="s">
        <v>2338</v>
      </c>
      <c r="BQ424" s="1342" t="s">
        <v>57</v>
      </c>
      <c r="BR424" s="1342" t="s">
        <v>95</v>
      </c>
      <c r="BS424" s="1342"/>
      <c r="BT424" s="1344" t="s">
        <v>11513</v>
      </c>
      <c r="BU424" s="1344" t="s">
        <v>2539</v>
      </c>
      <c r="BV424" s="1344" t="s">
        <v>8681</v>
      </c>
      <c r="BW424" s="1344">
        <v>1546</v>
      </c>
      <c r="BX424" s="1344" t="s">
        <v>11671</v>
      </c>
      <c r="BY424" s="1342" t="s">
        <v>1136</v>
      </c>
      <c r="BZ424" s="1346" t="s">
        <v>98</v>
      </c>
      <c r="CA424" s="26" t="str">
        <f t="shared" si="60"/>
        <v>23&amp;2026052106</v>
      </c>
      <c r="CB424" s="29" t="str">
        <f t="shared" si="61"/>
        <v>19</v>
      </c>
      <c r="CC424" s="29" t="s">
        <v>1527</v>
      </c>
      <c r="CE424" s="24">
        <f>IFERROR(VLOOKUP(CA424,시험요청!EV:EZ,5,FALSE),"")</f>
        <v>0</v>
      </c>
    </row>
    <row r="425" spans="1:83" ht="30" customHeight="1">
      <c r="A425" s="372">
        <v>23</v>
      </c>
      <c r="B425" s="1475">
        <v>23</v>
      </c>
      <c r="C425" s="1475" t="s">
        <v>29</v>
      </c>
      <c r="D425" s="1475" t="s">
        <v>952</v>
      </c>
      <c r="E425" s="1493" t="s">
        <v>52</v>
      </c>
      <c r="F425" s="1475" t="s">
        <v>45</v>
      </c>
      <c r="G425" s="1475">
        <v>2026033700</v>
      </c>
      <c r="H425" s="1490" t="s">
        <v>629</v>
      </c>
      <c r="I425" s="1489">
        <v>1035223</v>
      </c>
      <c r="J425" s="1489" t="s">
        <v>1817</v>
      </c>
      <c r="K425" s="1489" t="s">
        <v>1615</v>
      </c>
      <c r="L425" s="1489">
        <v>4</v>
      </c>
      <c r="M425" s="1489" t="s">
        <v>32</v>
      </c>
      <c r="N425" s="1489" t="s">
        <v>33</v>
      </c>
      <c r="O425" s="1489" t="s">
        <v>57</v>
      </c>
      <c r="P425" s="1489" t="s">
        <v>48</v>
      </c>
      <c r="Q425" s="1350">
        <v>3</v>
      </c>
      <c r="R425" s="1350">
        <v>10</v>
      </c>
      <c r="S425" s="1562" t="s">
        <v>11672</v>
      </c>
      <c r="T425" s="1492" t="s">
        <v>4094</v>
      </c>
      <c r="U425" s="1475" t="s">
        <v>35</v>
      </c>
      <c r="V425" s="1475" t="s">
        <v>956</v>
      </c>
      <c r="W425" s="1475" t="s">
        <v>50</v>
      </c>
      <c r="X425" s="1475" t="s">
        <v>37</v>
      </c>
      <c r="Y425" s="1475" t="s">
        <v>38</v>
      </c>
      <c r="Z425" s="1489" t="s">
        <v>11673</v>
      </c>
      <c r="AA425" s="1499" t="s">
        <v>42</v>
      </c>
      <c r="AB425" s="1343">
        <v>242</v>
      </c>
      <c r="AC425" s="1475" t="s">
        <v>40</v>
      </c>
      <c r="AD425" s="1475" t="s">
        <v>41</v>
      </c>
      <c r="AE425" s="1489" t="s">
        <v>1822</v>
      </c>
      <c r="AF425" s="1489" t="s">
        <v>51</v>
      </c>
      <c r="AG425" s="1350">
        <v>125</v>
      </c>
      <c r="AH425" s="1350">
        <v>614</v>
      </c>
      <c r="AI425" s="1350">
        <v>1985</v>
      </c>
      <c r="AJ425" s="1350" t="s">
        <v>1824</v>
      </c>
      <c r="AK425" s="1350">
        <v>420</v>
      </c>
      <c r="AL425" s="1350">
        <v>385</v>
      </c>
      <c r="AM425" s="1350" t="s">
        <v>1826</v>
      </c>
      <c r="AN425" s="1350" t="s">
        <v>99</v>
      </c>
      <c r="AO425" s="1350">
        <v>650</v>
      </c>
      <c r="AP425" s="1350">
        <v>90</v>
      </c>
      <c r="AQ425" s="1350" t="s">
        <v>57</v>
      </c>
      <c r="AR425" s="1350" t="s">
        <v>57</v>
      </c>
      <c r="AS425" s="1350" t="s">
        <v>57</v>
      </c>
      <c r="AT425" s="1350" t="s">
        <v>57</v>
      </c>
      <c r="AU425" s="1350" t="s">
        <v>5496</v>
      </c>
      <c r="AV425" s="1350" t="s">
        <v>86</v>
      </c>
      <c r="AW425" s="1350">
        <v>210</v>
      </c>
      <c r="AX425" s="1350">
        <v>27</v>
      </c>
      <c r="AY425" s="1350" t="s">
        <v>1626</v>
      </c>
      <c r="AZ425" s="1350" t="s">
        <v>86</v>
      </c>
      <c r="BA425" s="1350">
        <v>200</v>
      </c>
      <c r="BB425" s="1350">
        <v>27</v>
      </c>
      <c r="BC425" s="1341" t="s">
        <v>122</v>
      </c>
      <c r="BD425" s="1350" t="s">
        <v>57</v>
      </c>
      <c r="BE425" s="1350" t="s">
        <v>57</v>
      </c>
      <c r="BF425" s="1350" t="s">
        <v>57</v>
      </c>
      <c r="BG425" s="1350" t="s">
        <v>57</v>
      </c>
      <c r="BH425" s="1350" t="s">
        <v>57</v>
      </c>
      <c r="BI425" s="1350" t="s">
        <v>57</v>
      </c>
      <c r="BJ425" s="1350" t="s">
        <v>900</v>
      </c>
      <c r="BK425" s="1350" t="s">
        <v>57</v>
      </c>
      <c r="BL425" s="1350"/>
      <c r="BM425" s="1350"/>
      <c r="BN425" s="1350">
        <v>18</v>
      </c>
      <c r="BO425" s="1499" t="s">
        <v>11674</v>
      </c>
      <c r="BP425" s="1489" t="s">
        <v>1831</v>
      </c>
      <c r="BQ425" s="1475" t="s">
        <v>1832</v>
      </c>
      <c r="BR425" s="1475" t="s">
        <v>95</v>
      </c>
      <c r="BS425" s="1475"/>
      <c r="BT425" s="1489" t="s">
        <v>1829</v>
      </c>
      <c r="BU425" s="1489" t="s">
        <v>626</v>
      </c>
      <c r="BV425" s="1489" t="s">
        <v>1830</v>
      </c>
      <c r="BW425" s="1489">
        <v>1462</v>
      </c>
      <c r="BX425" s="1490" t="s">
        <v>11675</v>
      </c>
      <c r="BY425" s="1343"/>
      <c r="BZ425" s="1490" t="s">
        <v>2550</v>
      </c>
      <c r="CA425" s="26" t="str">
        <f t="shared" si="60"/>
        <v>23&amp;2026033700</v>
      </c>
      <c r="CB425" s="29" t="str">
        <f t="shared" si="61"/>
        <v>18</v>
      </c>
      <c r="CC425" s="29" t="s">
        <v>1527</v>
      </c>
      <c r="CE425" s="24" t="str">
        <f>IFERROR(VLOOKUP(CA425,시험요청!EV:EZ,5,FALSE),"")</f>
        <v>OKEY</v>
      </c>
    </row>
    <row r="426" spans="1:83" ht="30" customHeight="1">
      <c r="A426" s="372">
        <v>23</v>
      </c>
      <c r="B426" s="1471"/>
      <c r="C426" s="1471"/>
      <c r="D426" s="1471"/>
      <c r="E426" s="1471"/>
      <c r="F426" s="1471"/>
      <c r="G426" s="1471"/>
      <c r="H426" s="1472"/>
      <c r="I426" s="1471"/>
      <c r="J426" s="1471"/>
      <c r="K426" s="1471"/>
      <c r="L426" s="1471"/>
      <c r="M426" s="1471"/>
      <c r="N426" s="1471"/>
      <c r="O426" s="1471"/>
      <c r="P426" s="1471"/>
      <c r="Q426" s="1350">
        <v>4</v>
      </c>
      <c r="R426" s="1350">
        <v>10</v>
      </c>
      <c r="S426" s="1471"/>
      <c r="T426" s="1471"/>
      <c r="U426" s="1471"/>
      <c r="V426" s="1486"/>
      <c r="W426" s="1486"/>
      <c r="X426" s="1486"/>
      <c r="Y426" s="1486"/>
      <c r="Z426" s="1487"/>
      <c r="AA426" s="1486"/>
      <c r="AB426" s="1343">
        <v>242</v>
      </c>
      <c r="AC426" s="1486"/>
      <c r="AD426" s="1486"/>
      <c r="AE426" s="1487"/>
      <c r="AF426" s="1486"/>
      <c r="AG426" s="1350">
        <v>125</v>
      </c>
      <c r="AH426" s="1350">
        <v>614</v>
      </c>
      <c r="AI426" s="1350">
        <v>1985</v>
      </c>
      <c r="AJ426" s="1350" t="s">
        <v>1824</v>
      </c>
      <c r="AK426" s="1350">
        <v>420</v>
      </c>
      <c r="AL426" s="1350">
        <v>385</v>
      </c>
      <c r="AM426" s="1350" t="s">
        <v>1826</v>
      </c>
      <c r="AN426" s="1350" t="s">
        <v>99</v>
      </c>
      <c r="AO426" s="1350">
        <v>650</v>
      </c>
      <c r="AP426" s="1350">
        <v>90</v>
      </c>
      <c r="AQ426" s="1350" t="s">
        <v>57</v>
      </c>
      <c r="AR426" s="1350" t="s">
        <v>57</v>
      </c>
      <c r="AS426" s="1350" t="s">
        <v>57</v>
      </c>
      <c r="AT426" s="1350" t="s">
        <v>57</v>
      </c>
      <c r="AU426" s="1350" t="s">
        <v>1827</v>
      </c>
      <c r="AV426" s="1350" t="s">
        <v>86</v>
      </c>
      <c r="AW426" s="1350">
        <v>205</v>
      </c>
      <c r="AX426" s="1350">
        <v>30</v>
      </c>
      <c r="AY426" s="1350" t="s">
        <v>1828</v>
      </c>
      <c r="AZ426" s="1350" t="s">
        <v>86</v>
      </c>
      <c r="BA426" s="1350">
        <v>195</v>
      </c>
      <c r="BB426" s="1350">
        <v>30</v>
      </c>
      <c r="BC426" s="1341" t="s">
        <v>122</v>
      </c>
      <c r="BD426" s="1350" t="s">
        <v>57</v>
      </c>
      <c r="BE426" s="1350" t="s">
        <v>57</v>
      </c>
      <c r="BF426" s="1350" t="s">
        <v>57</v>
      </c>
      <c r="BG426" s="1350" t="s">
        <v>57</v>
      </c>
      <c r="BH426" s="1350" t="s">
        <v>57</v>
      </c>
      <c r="BI426" s="1350" t="s">
        <v>57</v>
      </c>
      <c r="BJ426" s="1350" t="s">
        <v>900</v>
      </c>
      <c r="BK426" s="1350" t="s">
        <v>57</v>
      </c>
      <c r="BL426" s="1350"/>
      <c r="BM426" s="1350"/>
      <c r="BN426" s="1350">
        <v>18</v>
      </c>
      <c r="BO426" s="1471"/>
      <c r="BP426" s="1471"/>
      <c r="BQ426" s="1471"/>
      <c r="BR426" s="1471"/>
      <c r="BS426" s="1471"/>
      <c r="BT426" s="1471"/>
      <c r="BU426" s="1471"/>
      <c r="BV426" s="1471"/>
      <c r="BW426" s="1471"/>
      <c r="BX426" s="1471"/>
      <c r="BY426" s="1343"/>
      <c r="BZ426" s="1471"/>
      <c r="CA426" s="26" t="str">
        <f t="shared" si="60"/>
        <v>23&amp;</v>
      </c>
      <c r="CB426" s="29" t="str">
        <f t="shared" si="61"/>
        <v/>
      </c>
      <c r="CC426" s="29" t="s">
        <v>1527</v>
      </c>
      <c r="CE426" s="24" t="str">
        <f>IFERROR(VLOOKUP(CA426,시험요청!EV:EZ,5,FALSE),"")</f>
        <v/>
      </c>
    </row>
    <row r="427" spans="1:83" ht="30" customHeight="1">
      <c r="A427" s="372">
        <v>23</v>
      </c>
      <c r="B427" s="1472"/>
      <c r="C427" s="1472"/>
      <c r="D427" s="1472"/>
      <c r="E427" s="1472"/>
      <c r="F427" s="1472"/>
      <c r="G427" s="1472"/>
      <c r="H427" s="1341" t="s">
        <v>680</v>
      </c>
      <c r="I427" s="1472"/>
      <c r="J427" s="1472"/>
      <c r="K427" s="1472"/>
      <c r="L427" s="1472"/>
      <c r="M427" s="1472"/>
      <c r="N427" s="1472"/>
      <c r="O427" s="1472"/>
      <c r="P427" s="1472"/>
      <c r="Q427" s="1350">
        <v>5</v>
      </c>
      <c r="R427" s="1350">
        <v>8</v>
      </c>
      <c r="S427" s="1472"/>
      <c r="T427" s="1472"/>
      <c r="U427" s="1472"/>
      <c r="V427" s="1477"/>
      <c r="W427" s="1477"/>
      <c r="X427" s="1477"/>
      <c r="Y427" s="1477"/>
      <c r="Z427" s="1479"/>
      <c r="AA427" s="1477"/>
      <c r="AB427" s="1343">
        <v>242</v>
      </c>
      <c r="AC427" s="1477"/>
      <c r="AD427" s="1477"/>
      <c r="AE427" s="1479"/>
      <c r="AF427" s="1477"/>
      <c r="AG427" s="1350">
        <v>125</v>
      </c>
      <c r="AH427" s="1350">
        <v>614</v>
      </c>
      <c r="AI427" s="1350">
        <v>1985</v>
      </c>
      <c r="AJ427" s="1350" t="s">
        <v>1824</v>
      </c>
      <c r="AK427" s="1350">
        <v>420</v>
      </c>
      <c r="AL427" s="1350">
        <v>385</v>
      </c>
      <c r="AM427" s="1350" t="s">
        <v>1826</v>
      </c>
      <c r="AN427" s="1350" t="s">
        <v>99</v>
      </c>
      <c r="AO427" s="1350">
        <v>650</v>
      </c>
      <c r="AP427" s="1350">
        <v>90</v>
      </c>
      <c r="AQ427" s="1350" t="s">
        <v>57</v>
      </c>
      <c r="AR427" s="1350" t="s">
        <v>57</v>
      </c>
      <c r="AS427" s="1350" t="s">
        <v>57</v>
      </c>
      <c r="AT427" s="1350" t="s">
        <v>57</v>
      </c>
      <c r="AU427" s="1350" t="s">
        <v>1827</v>
      </c>
      <c r="AV427" s="1350" t="s">
        <v>86</v>
      </c>
      <c r="AW427" s="1350">
        <v>205</v>
      </c>
      <c r="AX427" s="1350">
        <v>30</v>
      </c>
      <c r="AY427" s="1350" t="s">
        <v>1828</v>
      </c>
      <c r="AZ427" s="1350" t="s">
        <v>86</v>
      </c>
      <c r="BA427" s="1350">
        <v>195</v>
      </c>
      <c r="BB427" s="1350">
        <v>30</v>
      </c>
      <c r="BC427" s="1341" t="s">
        <v>122</v>
      </c>
      <c r="BD427" s="1350" t="s">
        <v>57</v>
      </c>
      <c r="BE427" s="1350" t="s">
        <v>57</v>
      </c>
      <c r="BF427" s="1350" t="s">
        <v>57</v>
      </c>
      <c r="BG427" s="1350" t="s">
        <v>57</v>
      </c>
      <c r="BH427" s="1350" t="s">
        <v>57</v>
      </c>
      <c r="BI427" s="1350" t="s">
        <v>57</v>
      </c>
      <c r="BJ427" s="1350" t="s">
        <v>900</v>
      </c>
      <c r="BK427" s="1350" t="s">
        <v>57</v>
      </c>
      <c r="BL427" s="1350"/>
      <c r="BM427" s="1350"/>
      <c r="BN427" s="1350">
        <v>18</v>
      </c>
      <c r="BO427" s="1472"/>
      <c r="BP427" s="1472"/>
      <c r="BQ427" s="1472"/>
      <c r="BR427" s="1472"/>
      <c r="BS427" s="1472"/>
      <c r="BT427" s="1472"/>
      <c r="BU427" s="1472"/>
      <c r="BV427" s="1472"/>
      <c r="BW427" s="1472"/>
      <c r="BX427" s="1472"/>
      <c r="BY427" s="1343"/>
      <c r="BZ427" s="1472"/>
      <c r="CA427" s="26" t="str">
        <f t="shared" si="60"/>
        <v>23&amp;</v>
      </c>
      <c r="CB427" s="29" t="str">
        <f t="shared" si="61"/>
        <v/>
      </c>
      <c r="CC427" s="29" t="s">
        <v>1527</v>
      </c>
      <c r="CE427" s="24" t="str">
        <f>IFERROR(VLOOKUP(CA427,시험요청!EV:EZ,5,FALSE),"")</f>
        <v/>
      </c>
    </row>
    <row r="428" spans="1:83" ht="30" customHeight="1">
      <c r="A428" s="372">
        <v>23</v>
      </c>
      <c r="B428" s="1475">
        <v>23</v>
      </c>
      <c r="C428" s="1475" t="s">
        <v>5707</v>
      </c>
      <c r="D428" s="1475" t="s">
        <v>11678</v>
      </c>
      <c r="E428" s="1475" t="s">
        <v>30</v>
      </c>
      <c r="F428" s="1475" t="s">
        <v>45</v>
      </c>
      <c r="G428" s="1475">
        <v>2026043081</v>
      </c>
      <c r="H428" s="1490" t="s">
        <v>767</v>
      </c>
      <c r="I428" s="1489">
        <v>1026310</v>
      </c>
      <c r="J428" s="1489" t="s">
        <v>11679</v>
      </c>
      <c r="K428" s="1489" t="s">
        <v>6792</v>
      </c>
      <c r="L428" s="1489">
        <v>4</v>
      </c>
      <c r="M428" s="1489" t="s">
        <v>32</v>
      </c>
      <c r="N428" s="1489" t="s">
        <v>33</v>
      </c>
      <c r="O428" s="1489" t="s">
        <v>57</v>
      </c>
      <c r="P428" s="1489" t="s">
        <v>48</v>
      </c>
      <c r="Q428" s="1350">
        <v>4</v>
      </c>
      <c r="R428" s="1350">
        <v>30</v>
      </c>
      <c r="S428" s="1598" t="s">
        <v>11680</v>
      </c>
      <c r="T428" s="1492" t="s">
        <v>2593</v>
      </c>
      <c r="U428" s="1475" t="s">
        <v>3358</v>
      </c>
      <c r="V428" s="1475" t="s">
        <v>935</v>
      </c>
      <c r="W428" s="1475" t="s">
        <v>60</v>
      </c>
      <c r="X428" s="1475" t="s">
        <v>37</v>
      </c>
      <c r="Y428" s="1475" t="s">
        <v>61</v>
      </c>
      <c r="Z428" s="1489" t="s">
        <v>11681</v>
      </c>
      <c r="AA428" s="1489" t="s">
        <v>752</v>
      </c>
      <c r="AB428" s="1343">
        <v>230</v>
      </c>
      <c r="AC428" s="1475" t="s">
        <v>40</v>
      </c>
      <c r="AD428" s="1475" t="s">
        <v>41</v>
      </c>
      <c r="AE428" s="1489" t="s">
        <v>11682</v>
      </c>
      <c r="AF428" s="1489" t="s">
        <v>51</v>
      </c>
      <c r="AG428" s="1350">
        <v>135</v>
      </c>
      <c r="AH428" s="1350">
        <v>638</v>
      </c>
      <c r="AI428" s="1350">
        <v>2010</v>
      </c>
      <c r="AJ428" s="1350" t="s">
        <v>1848</v>
      </c>
      <c r="AK428" s="1350">
        <v>410</v>
      </c>
      <c r="AL428" s="1350">
        <v>375</v>
      </c>
      <c r="AM428" s="1350" t="s">
        <v>1426</v>
      </c>
      <c r="AN428" s="1350" t="s">
        <v>78</v>
      </c>
      <c r="AO428" s="1350">
        <v>520</v>
      </c>
      <c r="AP428" s="1350">
        <v>90</v>
      </c>
      <c r="AQ428" s="1350" t="s">
        <v>11683</v>
      </c>
      <c r="AR428" s="1350" t="s">
        <v>78</v>
      </c>
      <c r="AS428" s="1350" t="s">
        <v>117</v>
      </c>
      <c r="AT428" s="1350" t="s">
        <v>105</v>
      </c>
      <c r="AU428" s="1350" t="s">
        <v>11684</v>
      </c>
      <c r="AV428" s="1350" t="s">
        <v>621</v>
      </c>
      <c r="AW428" s="1350">
        <v>190</v>
      </c>
      <c r="AX428" s="1350">
        <v>24</v>
      </c>
      <c r="AY428" s="1350" t="s">
        <v>11685</v>
      </c>
      <c r="AZ428" s="1350" t="s">
        <v>621</v>
      </c>
      <c r="BA428" s="1350">
        <v>180</v>
      </c>
      <c r="BB428" s="1350">
        <v>24</v>
      </c>
      <c r="BC428" s="1350" t="s">
        <v>88</v>
      </c>
      <c r="BD428" s="1350" t="s">
        <v>57</v>
      </c>
      <c r="BE428" s="1350" t="s">
        <v>57</v>
      </c>
      <c r="BF428" s="1350" t="s">
        <v>57</v>
      </c>
      <c r="BG428" s="1350" t="s">
        <v>57</v>
      </c>
      <c r="BH428" s="1350" t="s">
        <v>57</v>
      </c>
      <c r="BI428" s="1350" t="s">
        <v>57</v>
      </c>
      <c r="BJ428" s="1350" t="s">
        <v>603</v>
      </c>
      <c r="BK428" s="1350" t="s">
        <v>57</v>
      </c>
      <c r="BL428" s="1350"/>
      <c r="BM428" s="1350"/>
      <c r="BN428" s="1350">
        <v>18</v>
      </c>
      <c r="BO428" s="1489" t="s">
        <v>11692</v>
      </c>
      <c r="BP428" s="1489" t="s">
        <v>2717</v>
      </c>
      <c r="BQ428" s="1475" t="s">
        <v>9147</v>
      </c>
      <c r="BR428" s="1475" t="s">
        <v>95</v>
      </c>
      <c r="BS428" s="1475"/>
      <c r="BT428" s="1489" t="s">
        <v>4281</v>
      </c>
      <c r="BU428" s="1489" t="s">
        <v>4282</v>
      </c>
      <c r="BV428" s="1489" t="s">
        <v>765</v>
      </c>
      <c r="BW428" s="1489">
        <v>1466</v>
      </c>
      <c r="BX428" s="1489" t="s">
        <v>11686</v>
      </c>
      <c r="BY428" s="1343" t="s">
        <v>11625</v>
      </c>
      <c r="BZ428" s="1490" t="s">
        <v>168</v>
      </c>
      <c r="CA428" s="26" t="str">
        <f t="shared" si="60"/>
        <v>23&amp;2026043081</v>
      </c>
      <c r="CB428" s="29" t="str">
        <f t="shared" si="61"/>
        <v>18</v>
      </c>
      <c r="CC428" s="29" t="s">
        <v>1527</v>
      </c>
      <c r="CE428" s="24">
        <f>IFERROR(VLOOKUP(CA428,시험요청!EV:EZ,5,FALSE),"")</f>
        <v>0</v>
      </c>
    </row>
    <row r="429" spans="1:83" ht="30" customHeight="1">
      <c r="A429" s="372">
        <v>23</v>
      </c>
      <c r="B429" s="1472"/>
      <c r="C429" s="1472"/>
      <c r="D429" s="1472"/>
      <c r="E429" s="1472"/>
      <c r="F429" s="1472"/>
      <c r="G429" s="1472"/>
      <c r="H429" s="1472"/>
      <c r="I429" s="1472"/>
      <c r="J429" s="1472"/>
      <c r="K429" s="1472"/>
      <c r="L429" s="1472"/>
      <c r="M429" s="1472"/>
      <c r="N429" s="1472"/>
      <c r="O429" s="1472"/>
      <c r="P429" s="1472"/>
      <c r="Q429" s="1350">
        <v>5</v>
      </c>
      <c r="R429" s="1350">
        <v>30</v>
      </c>
      <c r="S429" s="1472"/>
      <c r="T429" s="1472"/>
      <c r="U429" s="1472"/>
      <c r="V429" s="1477"/>
      <c r="W429" s="1477"/>
      <c r="X429" s="1477"/>
      <c r="Y429" s="1477"/>
      <c r="Z429" s="1479"/>
      <c r="AA429" s="1477"/>
      <c r="AB429" s="1343">
        <v>230</v>
      </c>
      <c r="AC429" s="1477"/>
      <c r="AD429" s="1477"/>
      <c r="AE429" s="1479"/>
      <c r="AF429" s="1477"/>
      <c r="AG429" s="1350">
        <v>135</v>
      </c>
      <c r="AH429" s="1350">
        <v>638</v>
      </c>
      <c r="AI429" s="1350">
        <v>2010</v>
      </c>
      <c r="AJ429" s="1350" t="s">
        <v>1848</v>
      </c>
      <c r="AK429" s="1350">
        <v>410</v>
      </c>
      <c r="AL429" s="1350">
        <v>375</v>
      </c>
      <c r="AM429" s="1350" t="s">
        <v>1426</v>
      </c>
      <c r="AN429" s="1350" t="s">
        <v>78</v>
      </c>
      <c r="AO429" s="1350">
        <v>520</v>
      </c>
      <c r="AP429" s="1350">
        <v>90</v>
      </c>
      <c r="AQ429" s="1350" t="s">
        <v>11683</v>
      </c>
      <c r="AR429" s="1350" t="s">
        <v>78</v>
      </c>
      <c r="AS429" s="1350" t="s">
        <v>117</v>
      </c>
      <c r="AT429" s="1350" t="s">
        <v>105</v>
      </c>
      <c r="AU429" s="1350" t="s">
        <v>11684</v>
      </c>
      <c r="AV429" s="1350" t="s">
        <v>621</v>
      </c>
      <c r="AW429" s="1350">
        <v>190</v>
      </c>
      <c r="AX429" s="1350">
        <v>24</v>
      </c>
      <c r="AY429" s="1350" t="s">
        <v>11685</v>
      </c>
      <c r="AZ429" s="1350" t="s">
        <v>621</v>
      </c>
      <c r="BA429" s="1350">
        <v>180</v>
      </c>
      <c r="BB429" s="1350">
        <v>24</v>
      </c>
      <c r="BC429" s="1350" t="s">
        <v>88</v>
      </c>
      <c r="BD429" s="1350" t="s">
        <v>57</v>
      </c>
      <c r="BE429" s="1350" t="s">
        <v>57</v>
      </c>
      <c r="BF429" s="1350" t="s">
        <v>57</v>
      </c>
      <c r="BG429" s="1350" t="s">
        <v>57</v>
      </c>
      <c r="BH429" s="1350" t="s">
        <v>57</v>
      </c>
      <c r="BI429" s="1350" t="s">
        <v>57</v>
      </c>
      <c r="BJ429" s="1350" t="s">
        <v>603</v>
      </c>
      <c r="BK429" s="1350" t="s">
        <v>57</v>
      </c>
      <c r="BL429" s="1350"/>
      <c r="BM429" s="1350"/>
      <c r="BN429" s="1350">
        <v>18</v>
      </c>
      <c r="BO429" s="1472"/>
      <c r="BP429" s="1472"/>
      <c r="BQ429" s="1472"/>
      <c r="BR429" s="1472"/>
      <c r="BS429" s="1472"/>
      <c r="BT429" s="1472"/>
      <c r="BU429" s="1472"/>
      <c r="BV429" s="1472"/>
      <c r="BW429" s="1472"/>
      <c r="BX429" s="1651"/>
      <c r="BY429" s="1343" t="s">
        <v>11625</v>
      </c>
      <c r="BZ429" s="1472"/>
      <c r="CA429" s="26" t="str">
        <f t="shared" si="60"/>
        <v>23&amp;</v>
      </c>
      <c r="CB429" s="29" t="str">
        <f t="shared" si="61"/>
        <v/>
      </c>
      <c r="CC429" s="29" t="s">
        <v>1527</v>
      </c>
      <c r="CE429" s="24" t="str">
        <f>IFERROR(VLOOKUP(CA429,시험요청!EV:EZ,5,FALSE),"")</f>
        <v/>
      </c>
    </row>
    <row r="430" spans="1:83" ht="30" customHeight="1">
      <c r="A430" s="372">
        <v>23</v>
      </c>
      <c r="B430" s="1475">
        <v>23</v>
      </c>
      <c r="C430" s="1475" t="s">
        <v>5707</v>
      </c>
      <c r="D430" s="1475" t="s">
        <v>11678</v>
      </c>
      <c r="E430" s="1493" t="s">
        <v>1498</v>
      </c>
      <c r="F430" s="1475" t="s">
        <v>45</v>
      </c>
      <c r="G430" s="1475">
        <v>2026043080</v>
      </c>
      <c r="H430" s="1490" t="s">
        <v>680</v>
      </c>
      <c r="I430" s="1489">
        <v>1024287</v>
      </c>
      <c r="J430" s="1489" t="s">
        <v>3596</v>
      </c>
      <c r="K430" s="1489" t="s">
        <v>3597</v>
      </c>
      <c r="L430" s="1489">
        <v>4</v>
      </c>
      <c r="M430" s="1489" t="s">
        <v>32</v>
      </c>
      <c r="N430" s="1489" t="s">
        <v>33</v>
      </c>
      <c r="O430" s="1489" t="s">
        <v>57</v>
      </c>
      <c r="P430" s="1489" t="s">
        <v>48</v>
      </c>
      <c r="Q430" s="1350">
        <v>42</v>
      </c>
      <c r="R430" s="1350">
        <v>24</v>
      </c>
      <c r="S430" s="1598" t="s">
        <v>11680</v>
      </c>
      <c r="T430" s="1492" t="s">
        <v>2844</v>
      </c>
      <c r="U430" s="1475" t="s">
        <v>3358</v>
      </c>
      <c r="V430" s="1712" t="s">
        <v>3599</v>
      </c>
      <c r="W430" s="1475" t="s">
        <v>36</v>
      </c>
      <c r="X430" s="1475" t="s">
        <v>37</v>
      </c>
      <c r="Y430" s="1475" t="s">
        <v>38</v>
      </c>
      <c r="Z430" s="1489" t="s">
        <v>11687</v>
      </c>
      <c r="AA430" s="1489" t="s">
        <v>55</v>
      </c>
      <c r="AB430" s="1343">
        <v>254</v>
      </c>
      <c r="AC430" s="1475" t="s">
        <v>40</v>
      </c>
      <c r="AD430" s="1475" t="s">
        <v>41</v>
      </c>
      <c r="AE430" s="1489" t="s">
        <v>11688</v>
      </c>
      <c r="AF430" s="1489" t="s">
        <v>51</v>
      </c>
      <c r="AG430" s="1350">
        <v>125</v>
      </c>
      <c r="AH430" s="1350">
        <v>620</v>
      </c>
      <c r="AI430" s="1350">
        <v>2055</v>
      </c>
      <c r="AJ430" s="1350" t="s">
        <v>1824</v>
      </c>
      <c r="AK430" s="1350">
        <v>420</v>
      </c>
      <c r="AL430" s="1350">
        <v>385</v>
      </c>
      <c r="AM430" s="1350" t="s">
        <v>11689</v>
      </c>
      <c r="AN430" s="1350" t="s">
        <v>99</v>
      </c>
      <c r="AO430" s="1350">
        <v>640</v>
      </c>
      <c r="AP430" s="1350">
        <v>90</v>
      </c>
      <c r="AQ430" s="1350" t="s">
        <v>57</v>
      </c>
      <c r="AR430" s="1350" t="s">
        <v>57</v>
      </c>
      <c r="AS430" s="1350" t="s">
        <v>57</v>
      </c>
      <c r="AT430" s="1350" t="s">
        <v>57</v>
      </c>
      <c r="AU430" s="1350" t="s">
        <v>3603</v>
      </c>
      <c r="AV430" s="1350" t="s">
        <v>621</v>
      </c>
      <c r="AW430" s="1350">
        <v>220</v>
      </c>
      <c r="AX430" s="1350">
        <v>27</v>
      </c>
      <c r="AY430" s="1350" t="s">
        <v>3604</v>
      </c>
      <c r="AZ430" s="1350" t="s">
        <v>621</v>
      </c>
      <c r="BA430" s="1350">
        <v>210</v>
      </c>
      <c r="BB430" s="1350">
        <v>27</v>
      </c>
      <c r="BC430" s="1341" t="s">
        <v>122</v>
      </c>
      <c r="BD430" s="1350" t="s">
        <v>123</v>
      </c>
      <c r="BE430" s="1350" t="s">
        <v>57</v>
      </c>
      <c r="BF430" s="1350" t="s">
        <v>57</v>
      </c>
      <c r="BG430" s="1350" t="s">
        <v>57</v>
      </c>
      <c r="BH430" s="1350" t="s">
        <v>57</v>
      </c>
      <c r="BI430" s="1350" t="s">
        <v>57</v>
      </c>
      <c r="BJ430" s="1350" t="s">
        <v>900</v>
      </c>
      <c r="BK430" s="1350" t="s">
        <v>57</v>
      </c>
      <c r="BL430" s="1350"/>
      <c r="BM430" s="1350"/>
      <c r="BN430" s="1350">
        <v>19</v>
      </c>
      <c r="BO430" s="1490" t="s">
        <v>11693</v>
      </c>
      <c r="BP430" s="1489" t="s">
        <v>3606</v>
      </c>
      <c r="BQ430" s="1475" t="s">
        <v>1257</v>
      </c>
      <c r="BR430" s="1475" t="s">
        <v>95</v>
      </c>
      <c r="BS430" s="1475"/>
      <c r="BT430" s="1489" t="s">
        <v>3608</v>
      </c>
      <c r="BU430" s="1489" t="s">
        <v>180</v>
      </c>
      <c r="BV430" s="1489" t="s">
        <v>3609</v>
      </c>
      <c r="BW430" s="1489">
        <v>1542</v>
      </c>
      <c r="BX430" s="1490" t="s">
        <v>11690</v>
      </c>
      <c r="BY430" s="1343" t="s">
        <v>11589</v>
      </c>
      <c r="BZ430" s="1490" t="s">
        <v>168</v>
      </c>
      <c r="CA430" s="26" t="str">
        <f t="shared" si="60"/>
        <v>23&amp;2026043080</v>
      </c>
      <c r="CB430" s="29" t="str">
        <f t="shared" si="61"/>
        <v>19</v>
      </c>
      <c r="CC430" s="29" t="s">
        <v>1527</v>
      </c>
      <c r="CE430" s="24">
        <f>IFERROR(VLOOKUP(CA430,시험요청!EV:EZ,5,FALSE),"")</f>
        <v>0</v>
      </c>
    </row>
    <row r="431" spans="1:83" ht="30" customHeight="1">
      <c r="A431" s="372">
        <v>23</v>
      </c>
      <c r="B431" s="1472"/>
      <c r="C431" s="1472"/>
      <c r="D431" s="1472"/>
      <c r="E431" s="1472"/>
      <c r="F431" s="1472"/>
      <c r="G431" s="1472"/>
      <c r="H431" s="1472"/>
      <c r="I431" s="1472"/>
      <c r="J431" s="1483"/>
      <c r="K431" s="1472"/>
      <c r="L431" s="1472"/>
      <c r="M431" s="1472"/>
      <c r="N431" s="1472"/>
      <c r="O431" s="1472"/>
      <c r="P431" s="1472"/>
      <c r="Q431" s="1350">
        <v>43</v>
      </c>
      <c r="R431" s="1350">
        <v>24</v>
      </c>
      <c r="S431" s="1472"/>
      <c r="T431" s="1472"/>
      <c r="U431" s="1472"/>
      <c r="V431" s="1713"/>
      <c r="W431" s="1477"/>
      <c r="X431" s="1477"/>
      <c r="Y431" s="1477"/>
      <c r="Z431" s="1479"/>
      <c r="AA431" s="1477"/>
      <c r="AB431" s="1343">
        <v>254</v>
      </c>
      <c r="AC431" s="1477"/>
      <c r="AD431" s="1477"/>
      <c r="AE431" s="1479"/>
      <c r="AF431" s="1477"/>
      <c r="AG431" s="1350">
        <v>125</v>
      </c>
      <c r="AH431" s="1350">
        <v>620</v>
      </c>
      <c r="AI431" s="1350">
        <v>2055</v>
      </c>
      <c r="AJ431" s="1350" t="s">
        <v>1824</v>
      </c>
      <c r="AK431" s="1350">
        <v>420</v>
      </c>
      <c r="AL431" s="1350">
        <v>385</v>
      </c>
      <c r="AM431" s="1350" t="s">
        <v>11689</v>
      </c>
      <c r="AN431" s="1350" t="s">
        <v>99</v>
      </c>
      <c r="AO431" s="1350">
        <v>640</v>
      </c>
      <c r="AP431" s="1350">
        <v>90</v>
      </c>
      <c r="AQ431" s="1350" t="s">
        <v>57</v>
      </c>
      <c r="AR431" s="1350" t="s">
        <v>57</v>
      </c>
      <c r="AS431" s="1350" t="s">
        <v>57</v>
      </c>
      <c r="AT431" s="1350" t="s">
        <v>57</v>
      </c>
      <c r="AU431" s="1350" t="s">
        <v>3603</v>
      </c>
      <c r="AV431" s="1350" t="s">
        <v>621</v>
      </c>
      <c r="AW431" s="1350">
        <v>220</v>
      </c>
      <c r="AX431" s="1350">
        <v>27</v>
      </c>
      <c r="AY431" s="1350" t="s">
        <v>3604</v>
      </c>
      <c r="AZ431" s="1350" t="s">
        <v>621</v>
      </c>
      <c r="BA431" s="1350">
        <v>210</v>
      </c>
      <c r="BB431" s="1350">
        <v>27</v>
      </c>
      <c r="BC431" s="1341" t="s">
        <v>122</v>
      </c>
      <c r="BD431" s="1350" t="s">
        <v>123</v>
      </c>
      <c r="BE431" s="1350" t="s">
        <v>57</v>
      </c>
      <c r="BF431" s="1350" t="s">
        <v>57</v>
      </c>
      <c r="BG431" s="1350" t="s">
        <v>57</v>
      </c>
      <c r="BH431" s="1350" t="s">
        <v>57</v>
      </c>
      <c r="BI431" s="1350" t="s">
        <v>57</v>
      </c>
      <c r="BJ431" s="1350" t="s">
        <v>900</v>
      </c>
      <c r="BK431" s="1350" t="s">
        <v>57</v>
      </c>
      <c r="BL431" s="1350"/>
      <c r="BM431" s="1350"/>
      <c r="BN431" s="1350">
        <v>19</v>
      </c>
      <c r="BO431" s="1472"/>
      <c r="BP431" s="1472"/>
      <c r="BQ431" s="1472"/>
      <c r="BR431" s="1472"/>
      <c r="BS431" s="1472"/>
      <c r="BT431" s="1472"/>
      <c r="BU431" s="1472"/>
      <c r="BV431" s="1472"/>
      <c r="BW431" s="1472"/>
      <c r="BX431" s="1472"/>
      <c r="BY431" s="1343" t="s">
        <v>11589</v>
      </c>
      <c r="BZ431" s="1472"/>
      <c r="CA431" s="26" t="str">
        <f t="shared" si="60"/>
        <v>23&amp;</v>
      </c>
      <c r="CB431" s="29" t="str">
        <f t="shared" si="61"/>
        <v/>
      </c>
      <c r="CC431" s="29" t="s">
        <v>1527</v>
      </c>
      <c r="CE431" s="24" t="str">
        <f>IFERROR(VLOOKUP(CA431,시험요청!EV:EZ,5,FALSE),"")</f>
        <v/>
      </c>
    </row>
  </sheetData>
  <mergeCells count="3012">
    <mergeCell ref="BQ425:BQ427"/>
    <mergeCell ref="BR425:BR427"/>
    <mergeCell ref="BS425:BS427"/>
    <mergeCell ref="BT425:BT427"/>
    <mergeCell ref="V417:V418"/>
    <mergeCell ref="W417:W418"/>
    <mergeCell ref="BP425:BP427"/>
    <mergeCell ref="AE428:AE429"/>
    <mergeCell ref="AF428:AF429"/>
    <mergeCell ref="BO428:BO429"/>
    <mergeCell ref="B417:B418"/>
    <mergeCell ref="B425:B427"/>
    <mergeCell ref="B428:B429"/>
    <mergeCell ref="B430:B431"/>
    <mergeCell ref="U430:U431"/>
    <mergeCell ref="V430:V431"/>
    <mergeCell ref="W430:W431"/>
    <mergeCell ref="X430:X431"/>
    <mergeCell ref="Y430:Y431"/>
    <mergeCell ref="Z430:Z431"/>
    <mergeCell ref="AA430:AA431"/>
    <mergeCell ref="AC430:AC431"/>
    <mergeCell ref="AD430:AD431"/>
    <mergeCell ref="AE430:AE431"/>
    <mergeCell ref="AF430:AF431"/>
    <mergeCell ref="BO430:BO431"/>
    <mergeCell ref="C430:C431"/>
    <mergeCell ref="D430:D431"/>
    <mergeCell ref="E430:E431"/>
    <mergeCell ref="F430:F431"/>
    <mergeCell ref="G430:G431"/>
    <mergeCell ref="H430:H431"/>
    <mergeCell ref="BV430:BV431"/>
    <mergeCell ref="BW430:BW431"/>
    <mergeCell ref="BX430:BX431"/>
    <mergeCell ref="BZ430:BZ431"/>
    <mergeCell ref="BQ430:BQ431"/>
    <mergeCell ref="BR430:BR431"/>
    <mergeCell ref="BS430:BS431"/>
    <mergeCell ref="BT430:BT431"/>
    <mergeCell ref="AA428:AA429"/>
    <mergeCell ref="AC428:AC429"/>
    <mergeCell ref="AD428:AD429"/>
    <mergeCell ref="BP430:BP431"/>
    <mergeCell ref="BP428:BP429"/>
    <mergeCell ref="BQ428:BQ429"/>
    <mergeCell ref="BR428:BR429"/>
    <mergeCell ref="BS428:BS429"/>
    <mergeCell ref="BT428:BT429"/>
    <mergeCell ref="I430:I431"/>
    <mergeCell ref="J430:J431"/>
    <mergeCell ref="K430:K431"/>
    <mergeCell ref="L430:L431"/>
    <mergeCell ref="M430:M431"/>
    <mergeCell ref="N430:N431"/>
    <mergeCell ref="O430:O431"/>
    <mergeCell ref="P430:P431"/>
    <mergeCell ref="S430:S431"/>
    <mergeCell ref="T430:T431"/>
    <mergeCell ref="BU430:BU431"/>
    <mergeCell ref="BU425:BU427"/>
    <mergeCell ref="BV425:BV427"/>
    <mergeCell ref="BW425:BW427"/>
    <mergeCell ref="BX425:BX427"/>
    <mergeCell ref="BZ425:BZ427"/>
    <mergeCell ref="C428:C429"/>
    <mergeCell ref="D428:D429"/>
    <mergeCell ref="E428:E429"/>
    <mergeCell ref="F428:F429"/>
    <mergeCell ref="G428:G429"/>
    <mergeCell ref="H428:H429"/>
    <mergeCell ref="I428:I429"/>
    <mergeCell ref="J428:J429"/>
    <mergeCell ref="K428:K429"/>
    <mergeCell ref="L428:L429"/>
    <mergeCell ref="M428:M429"/>
    <mergeCell ref="N428:N429"/>
    <mergeCell ref="O428:O429"/>
    <mergeCell ref="P428:P429"/>
    <mergeCell ref="S428:S429"/>
    <mergeCell ref="T428:T429"/>
    <mergeCell ref="U428:U429"/>
    <mergeCell ref="V428:V429"/>
    <mergeCell ref="W428:W429"/>
    <mergeCell ref="X428:X429"/>
    <mergeCell ref="Y428:Y429"/>
    <mergeCell ref="Z428:Z429"/>
    <mergeCell ref="BU428:BU429"/>
    <mergeCell ref="BV428:BV429"/>
    <mergeCell ref="BW428:BW429"/>
    <mergeCell ref="BX428:BX429"/>
    <mergeCell ref="BZ428:BZ429"/>
    <mergeCell ref="BV417:BV418"/>
    <mergeCell ref="BW417:BW418"/>
    <mergeCell ref="BX417:BX418"/>
    <mergeCell ref="BZ417:BZ418"/>
    <mergeCell ref="C425:C427"/>
    <mergeCell ref="D425:D427"/>
    <mergeCell ref="E425:E427"/>
    <mergeCell ref="F425:F427"/>
    <mergeCell ref="G425:G427"/>
    <mergeCell ref="H425:H426"/>
    <mergeCell ref="I425:I427"/>
    <mergeCell ref="J425:J427"/>
    <mergeCell ref="K425:K427"/>
    <mergeCell ref="L425:L427"/>
    <mergeCell ref="M425:M427"/>
    <mergeCell ref="N425:N427"/>
    <mergeCell ref="O425:O427"/>
    <mergeCell ref="P425:P427"/>
    <mergeCell ref="S425:S427"/>
    <mergeCell ref="T425:T427"/>
    <mergeCell ref="U425:U427"/>
    <mergeCell ref="V425:V427"/>
    <mergeCell ref="W425:W427"/>
    <mergeCell ref="X425:X427"/>
    <mergeCell ref="Y425:Y427"/>
    <mergeCell ref="Z425:Z427"/>
    <mergeCell ref="AA425:AA427"/>
    <mergeCell ref="AC425:AC427"/>
    <mergeCell ref="AD425:AD427"/>
    <mergeCell ref="AE425:AE427"/>
    <mergeCell ref="AF425:AF427"/>
    <mergeCell ref="BO425:BO427"/>
    <mergeCell ref="X417:X418"/>
    <mergeCell ref="Y417:Y418"/>
    <mergeCell ref="Z417:Z418"/>
    <mergeCell ref="AA417:AA418"/>
    <mergeCell ref="AC417:AC418"/>
    <mergeCell ref="AD417:AD418"/>
    <mergeCell ref="AE417:AE418"/>
    <mergeCell ref="AF417:AF418"/>
    <mergeCell ref="BO417:BO418"/>
    <mergeCell ref="BP417:BP418"/>
    <mergeCell ref="BQ417:BQ418"/>
    <mergeCell ref="BR417:BR418"/>
    <mergeCell ref="BS417:BS418"/>
    <mergeCell ref="BT417:BT418"/>
    <mergeCell ref="BU417:BU418"/>
    <mergeCell ref="C417:C418"/>
    <mergeCell ref="D417:D418"/>
    <mergeCell ref="E417:E418"/>
    <mergeCell ref="F417:F418"/>
    <mergeCell ref="G417:G418"/>
    <mergeCell ref="H417:H418"/>
    <mergeCell ref="I417:I418"/>
    <mergeCell ref="J417:J418"/>
    <mergeCell ref="K417:K418"/>
    <mergeCell ref="L417:L418"/>
    <mergeCell ref="M417:M418"/>
    <mergeCell ref="N417:N418"/>
    <mergeCell ref="O417:O418"/>
    <mergeCell ref="P417:P418"/>
    <mergeCell ref="S417:S418"/>
    <mergeCell ref="T417:T418"/>
    <mergeCell ref="U417:U418"/>
    <mergeCell ref="BT378:BT379"/>
    <mergeCell ref="J361:J362"/>
    <mergeCell ref="B370:B371"/>
    <mergeCell ref="B363:B366"/>
    <mergeCell ref="B372:B375"/>
    <mergeCell ref="B361:B362"/>
    <mergeCell ref="B382:B383"/>
    <mergeCell ref="B378:B379"/>
    <mergeCell ref="B376:B377"/>
    <mergeCell ref="B380:B381"/>
    <mergeCell ref="Y380:Y381"/>
    <mergeCell ref="Z380:Z381"/>
    <mergeCell ref="AA380:AA381"/>
    <mergeCell ref="AC380:AC381"/>
    <mergeCell ref="AD380:AD381"/>
    <mergeCell ref="AE380:AE381"/>
    <mergeCell ref="AF380:AF381"/>
    <mergeCell ref="V380:V381"/>
    <mergeCell ref="W380:W381"/>
    <mergeCell ref="X380:X381"/>
    <mergeCell ref="C380:C381"/>
    <mergeCell ref="D380:D381"/>
    <mergeCell ref="E380:E381"/>
    <mergeCell ref="F380:F381"/>
    <mergeCell ref="G380:G381"/>
    <mergeCell ref="H380:H381"/>
    <mergeCell ref="I380:I381"/>
    <mergeCell ref="J380:J381"/>
    <mergeCell ref="BP361:BP362"/>
    <mergeCell ref="BQ363:BQ366"/>
    <mergeCell ref="BR363:BR366"/>
    <mergeCell ref="BS363:BS366"/>
    <mergeCell ref="BZ380:BZ381"/>
    <mergeCell ref="BO380:BO381"/>
    <mergeCell ref="BP380:BP381"/>
    <mergeCell ref="BQ380:BQ381"/>
    <mergeCell ref="BR380:BR381"/>
    <mergeCell ref="BS380:BS381"/>
    <mergeCell ref="BT380:BT381"/>
    <mergeCell ref="BU380:BU381"/>
    <mergeCell ref="BV380:BV381"/>
    <mergeCell ref="BW380:BW381"/>
    <mergeCell ref="BX380:BX381"/>
    <mergeCell ref="K380:K381"/>
    <mergeCell ref="L380:L381"/>
    <mergeCell ref="M380:M381"/>
    <mergeCell ref="N380:N381"/>
    <mergeCell ref="O380:O381"/>
    <mergeCell ref="P380:P381"/>
    <mergeCell ref="S380:S381"/>
    <mergeCell ref="T380:T381"/>
    <mergeCell ref="U380:U381"/>
    <mergeCell ref="BZ376:BZ377"/>
    <mergeCell ref="BZ378:BZ379"/>
    <mergeCell ref="C376:C377"/>
    <mergeCell ref="D376:D377"/>
    <mergeCell ref="E376:E377"/>
    <mergeCell ref="F376:F377"/>
    <mergeCell ref="G376:G377"/>
    <mergeCell ref="H376:H377"/>
    <mergeCell ref="I376:I377"/>
    <mergeCell ref="J376:J377"/>
    <mergeCell ref="K376:K377"/>
    <mergeCell ref="L376:L377"/>
    <mergeCell ref="M376:M377"/>
    <mergeCell ref="N376:N377"/>
    <mergeCell ref="O376:O377"/>
    <mergeCell ref="P376:P377"/>
    <mergeCell ref="S376:S377"/>
    <mergeCell ref="T376:T377"/>
    <mergeCell ref="U376:U377"/>
    <mergeCell ref="AC376:AC377"/>
    <mergeCell ref="AD376:AD377"/>
    <mergeCell ref="AE376:AE377"/>
    <mergeCell ref="AF376:AF377"/>
    <mergeCell ref="BO376:BO377"/>
    <mergeCell ref="BP376:BP377"/>
    <mergeCell ref="BQ376:BQ377"/>
    <mergeCell ref="BR376:BR377"/>
    <mergeCell ref="BS376:BS377"/>
    <mergeCell ref="BT376:BT377"/>
    <mergeCell ref="BU376:BU377"/>
    <mergeCell ref="BV376:BV377"/>
    <mergeCell ref="BW376:BW377"/>
    <mergeCell ref="BX376:BX377"/>
    <mergeCell ref="BV382:BV383"/>
    <mergeCell ref="BW382:BW383"/>
    <mergeCell ref="BX382:BX383"/>
    <mergeCell ref="BZ382:BZ383"/>
    <mergeCell ref="C378:C379"/>
    <mergeCell ref="D378:D379"/>
    <mergeCell ref="E378:E379"/>
    <mergeCell ref="F378:F379"/>
    <mergeCell ref="G378:G379"/>
    <mergeCell ref="I378:I379"/>
    <mergeCell ref="J378:J379"/>
    <mergeCell ref="K378:K379"/>
    <mergeCell ref="L378:L379"/>
    <mergeCell ref="M378:M379"/>
    <mergeCell ref="N378:N379"/>
    <mergeCell ref="O378:O379"/>
    <mergeCell ref="P378:P379"/>
    <mergeCell ref="S378:S379"/>
    <mergeCell ref="T378:T379"/>
    <mergeCell ref="U378:U379"/>
    <mergeCell ref="V378:V379"/>
    <mergeCell ref="W378:W379"/>
    <mergeCell ref="X378:X379"/>
    <mergeCell ref="Y378:Y379"/>
    <mergeCell ref="Z378:Z379"/>
    <mergeCell ref="AA378:AA379"/>
    <mergeCell ref="BO378:BO379"/>
    <mergeCell ref="BP378:BP379"/>
    <mergeCell ref="BQ378:BQ379"/>
    <mergeCell ref="BR378:BR379"/>
    <mergeCell ref="BS378:BS379"/>
    <mergeCell ref="BX378:BX379"/>
    <mergeCell ref="BR361:BR362"/>
    <mergeCell ref="BS361:BS362"/>
    <mergeCell ref="BT361:BT362"/>
    <mergeCell ref="BU361:BU362"/>
    <mergeCell ref="BV361:BV362"/>
    <mergeCell ref="BW361:BW362"/>
    <mergeCell ref="BX361:BX362"/>
    <mergeCell ref="BZ361:BZ362"/>
    <mergeCell ref="C382:C383"/>
    <mergeCell ref="D382:D383"/>
    <mergeCell ref="E382:E383"/>
    <mergeCell ref="F382:F383"/>
    <mergeCell ref="G382:G383"/>
    <mergeCell ref="H382:H383"/>
    <mergeCell ref="I382:I383"/>
    <mergeCell ref="J382:J383"/>
    <mergeCell ref="K382:K383"/>
    <mergeCell ref="L382:L383"/>
    <mergeCell ref="M382:M383"/>
    <mergeCell ref="N382:N383"/>
    <mergeCell ref="O382:O383"/>
    <mergeCell ref="P382:P383"/>
    <mergeCell ref="S382:S383"/>
    <mergeCell ref="T382:T383"/>
    <mergeCell ref="U382:U383"/>
    <mergeCell ref="BO382:BO383"/>
    <mergeCell ref="BP382:BP383"/>
    <mergeCell ref="BQ382:BQ383"/>
    <mergeCell ref="BR382:BR383"/>
    <mergeCell ref="BS382:BS383"/>
    <mergeCell ref="BT382:BT383"/>
    <mergeCell ref="BU382:BU383"/>
    <mergeCell ref="BW372:BW375"/>
    <mergeCell ref="BX372:BX375"/>
    <mergeCell ref="BZ372:BZ375"/>
    <mergeCell ref="H373:H374"/>
    <mergeCell ref="V373:V375"/>
    <mergeCell ref="W373:W375"/>
    <mergeCell ref="X373:X375"/>
    <mergeCell ref="Y373:Y375"/>
    <mergeCell ref="Z373:Z375"/>
    <mergeCell ref="AA373:AA375"/>
    <mergeCell ref="C361:C362"/>
    <mergeCell ref="D361:D362"/>
    <mergeCell ref="E361:E362"/>
    <mergeCell ref="F361:F362"/>
    <mergeCell ref="G361:G362"/>
    <mergeCell ref="H361:H362"/>
    <mergeCell ref="I361:I362"/>
    <mergeCell ref="K361:K362"/>
    <mergeCell ref="L361:L362"/>
    <mergeCell ref="M361:M362"/>
    <mergeCell ref="N361:N362"/>
    <mergeCell ref="O361:O362"/>
    <mergeCell ref="P361:P362"/>
    <mergeCell ref="S361:S362"/>
    <mergeCell ref="T361:T362"/>
    <mergeCell ref="U361:U362"/>
    <mergeCell ref="AC361:AC362"/>
    <mergeCell ref="AD361:AD362"/>
    <mergeCell ref="AE361:AE362"/>
    <mergeCell ref="AF361:AF362"/>
    <mergeCell ref="BO361:BO362"/>
    <mergeCell ref="BZ363:BZ366"/>
    <mergeCell ref="C372:C375"/>
    <mergeCell ref="D372:D375"/>
    <mergeCell ref="E372:E375"/>
    <mergeCell ref="F372:F375"/>
    <mergeCell ref="G372:G375"/>
    <mergeCell ref="I372:I375"/>
    <mergeCell ref="J372:J375"/>
    <mergeCell ref="K372:K375"/>
    <mergeCell ref="L372:L375"/>
    <mergeCell ref="M372:M375"/>
    <mergeCell ref="N372:N375"/>
    <mergeCell ref="O372:O375"/>
    <mergeCell ref="P372:P375"/>
    <mergeCell ref="S372:S375"/>
    <mergeCell ref="T372:T375"/>
    <mergeCell ref="U372:U375"/>
    <mergeCell ref="AC372:AC375"/>
    <mergeCell ref="AD372:AD375"/>
    <mergeCell ref="AE372:AE375"/>
    <mergeCell ref="AF372:AF375"/>
    <mergeCell ref="BO372:BO375"/>
    <mergeCell ref="BP372:BP375"/>
    <mergeCell ref="BQ372:BQ375"/>
    <mergeCell ref="BR372:BR375"/>
    <mergeCell ref="BS372:BS375"/>
    <mergeCell ref="BT372:BT375"/>
    <mergeCell ref="BU372:BU375"/>
    <mergeCell ref="BV372:BV375"/>
    <mergeCell ref="BV370:BV371"/>
    <mergeCell ref="BW370:BW371"/>
    <mergeCell ref="BX370:BX371"/>
    <mergeCell ref="BZ370:BZ371"/>
    <mergeCell ref="C363:C366"/>
    <mergeCell ref="D363:D366"/>
    <mergeCell ref="E363:E366"/>
    <mergeCell ref="F363:F366"/>
    <mergeCell ref="G363:G366"/>
    <mergeCell ref="I363:I366"/>
    <mergeCell ref="J363:J366"/>
    <mergeCell ref="K363:K366"/>
    <mergeCell ref="L363:L366"/>
    <mergeCell ref="M363:M366"/>
    <mergeCell ref="N363:N366"/>
    <mergeCell ref="O363:O366"/>
    <mergeCell ref="P363:P366"/>
    <mergeCell ref="S363:S366"/>
    <mergeCell ref="T363:T366"/>
    <mergeCell ref="U363:U366"/>
    <mergeCell ref="V363:V366"/>
    <mergeCell ref="W363:W366"/>
    <mergeCell ref="X363:X366"/>
    <mergeCell ref="Y363:Y366"/>
    <mergeCell ref="Z363:Z366"/>
    <mergeCell ref="AA363:AA366"/>
    <mergeCell ref="AC363:AC366"/>
    <mergeCell ref="AD363:AD366"/>
    <mergeCell ref="AE363:AE366"/>
    <mergeCell ref="AF363:AF366"/>
    <mergeCell ref="BO363:BO366"/>
    <mergeCell ref="BP363:BP366"/>
    <mergeCell ref="V370:V371"/>
    <mergeCell ref="W370:W371"/>
    <mergeCell ref="X370:X371"/>
    <mergeCell ref="Y370:Y371"/>
    <mergeCell ref="Z370:Z371"/>
    <mergeCell ref="AA370:AA371"/>
    <mergeCell ref="AC370:AC371"/>
    <mergeCell ref="AD370:AD371"/>
    <mergeCell ref="AE370:AE371"/>
    <mergeCell ref="AF370:AF371"/>
    <mergeCell ref="BO370:BO371"/>
    <mergeCell ref="BP370:BP371"/>
    <mergeCell ref="BQ370:BQ371"/>
    <mergeCell ref="BR370:BR371"/>
    <mergeCell ref="BS370:BS371"/>
    <mergeCell ref="BT370:BT371"/>
    <mergeCell ref="BU370:BU371"/>
    <mergeCell ref="C370:C371"/>
    <mergeCell ref="D370:D371"/>
    <mergeCell ref="E370:E371"/>
    <mergeCell ref="F370:F371"/>
    <mergeCell ref="G370:G371"/>
    <mergeCell ref="H370:H371"/>
    <mergeCell ref="I370:I371"/>
    <mergeCell ref="J370:J371"/>
    <mergeCell ref="K370:K371"/>
    <mergeCell ref="L370:L371"/>
    <mergeCell ref="M370:M371"/>
    <mergeCell ref="N370:N371"/>
    <mergeCell ref="O370:O371"/>
    <mergeCell ref="P370:P371"/>
    <mergeCell ref="S370:S371"/>
    <mergeCell ref="T370:T371"/>
    <mergeCell ref="U370:U371"/>
    <mergeCell ref="B335:B336"/>
    <mergeCell ref="B337:B338"/>
    <mergeCell ref="B340:B341"/>
    <mergeCell ref="AE340:AE341"/>
    <mergeCell ref="AF340:AF341"/>
    <mergeCell ref="BO340:BO341"/>
    <mergeCell ref="BP340:BP341"/>
    <mergeCell ref="BQ340:BQ341"/>
    <mergeCell ref="BR340:BR341"/>
    <mergeCell ref="BS340:BS341"/>
    <mergeCell ref="M340:M341"/>
    <mergeCell ref="N340:N341"/>
    <mergeCell ref="O340:O341"/>
    <mergeCell ref="P340:P341"/>
    <mergeCell ref="S340:S341"/>
    <mergeCell ref="T340:T341"/>
    <mergeCell ref="U340:U341"/>
    <mergeCell ref="V340:V341"/>
    <mergeCell ref="W340:W341"/>
    <mergeCell ref="X340:X341"/>
    <mergeCell ref="Y340:Y341"/>
    <mergeCell ref="Z340:Z341"/>
    <mergeCell ref="AA340:AA341"/>
    <mergeCell ref="AC340:AC341"/>
    <mergeCell ref="AD340:AD341"/>
    <mergeCell ref="W335:W336"/>
    <mergeCell ref="X335:X336"/>
    <mergeCell ref="Y335:Y336"/>
    <mergeCell ref="Z335:Z336"/>
    <mergeCell ref="AA335:AA336"/>
    <mergeCell ref="AC335:AC336"/>
    <mergeCell ref="AD335:AD336"/>
    <mergeCell ref="BX340:BX341"/>
    <mergeCell ref="BZ340:BZ341"/>
    <mergeCell ref="H344:H345"/>
    <mergeCell ref="C342:C345"/>
    <mergeCell ref="D342:D345"/>
    <mergeCell ref="E342:E345"/>
    <mergeCell ref="F342:F345"/>
    <mergeCell ref="G342:G345"/>
    <mergeCell ref="I342:I345"/>
    <mergeCell ref="J342:J345"/>
    <mergeCell ref="K342:K345"/>
    <mergeCell ref="L342:L345"/>
    <mergeCell ref="M342:M345"/>
    <mergeCell ref="N342:N345"/>
    <mergeCell ref="O342:O345"/>
    <mergeCell ref="BR337:BR338"/>
    <mergeCell ref="BS337:BS338"/>
    <mergeCell ref="BT337:BT338"/>
    <mergeCell ref="BU337:BU338"/>
    <mergeCell ref="BV337:BV338"/>
    <mergeCell ref="BW337:BW338"/>
    <mergeCell ref="BX337:BX338"/>
    <mergeCell ref="BZ337:BZ338"/>
    <mergeCell ref="C340:C341"/>
    <mergeCell ref="D340:D341"/>
    <mergeCell ref="E340:E341"/>
    <mergeCell ref="F340:F341"/>
    <mergeCell ref="G340:G341"/>
    <mergeCell ref="I340:I341"/>
    <mergeCell ref="J340:J341"/>
    <mergeCell ref="K340:K341"/>
    <mergeCell ref="L340:L341"/>
    <mergeCell ref="BW335:BW336"/>
    <mergeCell ref="BX335:BX336"/>
    <mergeCell ref="BZ335:BZ336"/>
    <mergeCell ref="C337:C338"/>
    <mergeCell ref="D337:D338"/>
    <mergeCell ref="E337:E338"/>
    <mergeCell ref="F337:F338"/>
    <mergeCell ref="G337:G338"/>
    <mergeCell ref="I337:I338"/>
    <mergeCell ref="J337:J338"/>
    <mergeCell ref="K337:K338"/>
    <mergeCell ref="L337:L338"/>
    <mergeCell ref="M337:M338"/>
    <mergeCell ref="N337:N338"/>
    <mergeCell ref="O337:O338"/>
    <mergeCell ref="P337:P338"/>
    <mergeCell ref="S337:S338"/>
    <mergeCell ref="T337:T338"/>
    <mergeCell ref="U337:U338"/>
    <mergeCell ref="V337:V338"/>
    <mergeCell ref="W337:W338"/>
    <mergeCell ref="X337:X338"/>
    <mergeCell ref="Y337:Y338"/>
    <mergeCell ref="Z337:Z338"/>
    <mergeCell ref="AA337:AA338"/>
    <mergeCell ref="AC337:AC338"/>
    <mergeCell ref="AD337:AD338"/>
    <mergeCell ref="AE337:AE338"/>
    <mergeCell ref="AF337:AF338"/>
    <mergeCell ref="BO337:BO338"/>
    <mergeCell ref="BP337:BP338"/>
    <mergeCell ref="BQ337:BQ338"/>
    <mergeCell ref="AE335:AE336"/>
    <mergeCell ref="AF335:AF336"/>
    <mergeCell ref="BO335:BO336"/>
    <mergeCell ref="BP335:BP336"/>
    <mergeCell ref="BQ335:BQ336"/>
    <mergeCell ref="BR335:BR336"/>
    <mergeCell ref="BS335:BS336"/>
    <mergeCell ref="BT335:BT336"/>
    <mergeCell ref="BU335:BU336"/>
    <mergeCell ref="BV335:BV336"/>
    <mergeCell ref="C335:C336"/>
    <mergeCell ref="D335:D336"/>
    <mergeCell ref="E335:E336"/>
    <mergeCell ref="F335:F336"/>
    <mergeCell ref="G335:G336"/>
    <mergeCell ref="I335:I336"/>
    <mergeCell ref="J335:J336"/>
    <mergeCell ref="K335:K336"/>
    <mergeCell ref="L335:L336"/>
    <mergeCell ref="M335:M336"/>
    <mergeCell ref="N335:N336"/>
    <mergeCell ref="O335:O336"/>
    <mergeCell ref="P335:P336"/>
    <mergeCell ref="S335:S336"/>
    <mergeCell ref="T335:T336"/>
    <mergeCell ref="U335:U336"/>
    <mergeCell ref="V335:V336"/>
    <mergeCell ref="B303:B306"/>
    <mergeCell ref="B307:B308"/>
    <mergeCell ref="B309:B312"/>
    <mergeCell ref="B313:B314"/>
    <mergeCell ref="B316:B317"/>
    <mergeCell ref="B319:B322"/>
    <mergeCell ref="B323:B324"/>
    <mergeCell ref="B325:B326"/>
    <mergeCell ref="B328:B330"/>
    <mergeCell ref="B331:B332"/>
    <mergeCell ref="B333:B334"/>
    <mergeCell ref="AF331:AF332"/>
    <mergeCell ref="BO331:BO332"/>
    <mergeCell ref="BP331:BP332"/>
    <mergeCell ref="BQ331:BQ332"/>
    <mergeCell ref="BR331:BR332"/>
    <mergeCell ref="BS331:BS332"/>
    <mergeCell ref="C333:C334"/>
    <mergeCell ref="D333:D334"/>
    <mergeCell ref="E333:E334"/>
    <mergeCell ref="F333:F334"/>
    <mergeCell ref="H333:H334"/>
    <mergeCell ref="I333:I334"/>
    <mergeCell ref="J333:J334"/>
    <mergeCell ref="K333:K334"/>
    <mergeCell ref="L333:L334"/>
    <mergeCell ref="M333:M334"/>
    <mergeCell ref="N333:N334"/>
    <mergeCell ref="O333:O334"/>
    <mergeCell ref="P333:P334"/>
    <mergeCell ref="S333:S334"/>
    <mergeCell ref="T333:T334"/>
    <mergeCell ref="U333:U334"/>
    <mergeCell ref="AC333:AC334"/>
    <mergeCell ref="AD333:AD334"/>
    <mergeCell ref="AE333:AE334"/>
    <mergeCell ref="AF333:AF334"/>
    <mergeCell ref="BO333:BO334"/>
    <mergeCell ref="BP333:BP334"/>
    <mergeCell ref="BR333:BR334"/>
    <mergeCell ref="BS333:BS334"/>
    <mergeCell ref="BT328:BT330"/>
    <mergeCell ref="BZ328:BZ330"/>
    <mergeCell ref="G329:G330"/>
    <mergeCell ref="V329:V330"/>
    <mergeCell ref="W329:W330"/>
    <mergeCell ref="X329:X330"/>
    <mergeCell ref="Y329:Y330"/>
    <mergeCell ref="Z329:Z330"/>
    <mergeCell ref="AA329:AA330"/>
    <mergeCell ref="BU329:BU330"/>
    <mergeCell ref="BV329:BV330"/>
    <mergeCell ref="BW329:BW330"/>
    <mergeCell ref="BX329:BX330"/>
    <mergeCell ref="AD331:AD332"/>
    <mergeCell ref="AE331:AE332"/>
    <mergeCell ref="BT333:BT334"/>
    <mergeCell ref="BZ333:BZ334"/>
    <mergeCell ref="BT331:BT332"/>
    <mergeCell ref="BZ331:BZ332"/>
    <mergeCell ref="C331:C332"/>
    <mergeCell ref="D331:D332"/>
    <mergeCell ref="E331:E332"/>
    <mergeCell ref="F331:F332"/>
    <mergeCell ref="H331:H332"/>
    <mergeCell ref="I331:I332"/>
    <mergeCell ref="J331:J332"/>
    <mergeCell ref="K331:K332"/>
    <mergeCell ref="L331:L332"/>
    <mergeCell ref="M331:M332"/>
    <mergeCell ref="N331:N332"/>
    <mergeCell ref="O331:O332"/>
    <mergeCell ref="P331:P332"/>
    <mergeCell ref="S331:S332"/>
    <mergeCell ref="T331:T332"/>
    <mergeCell ref="U331:U332"/>
    <mergeCell ref="AC331:AC332"/>
    <mergeCell ref="BO325:BO326"/>
    <mergeCell ref="BP325:BP326"/>
    <mergeCell ref="BQ325:BQ326"/>
    <mergeCell ref="BR325:BR326"/>
    <mergeCell ref="BS325:BS326"/>
    <mergeCell ref="BT325:BT326"/>
    <mergeCell ref="BZ325:BZ326"/>
    <mergeCell ref="C328:C330"/>
    <mergeCell ref="D328:D330"/>
    <mergeCell ref="E328:E330"/>
    <mergeCell ref="F328:F330"/>
    <mergeCell ref="H328:H330"/>
    <mergeCell ref="I328:I330"/>
    <mergeCell ref="J328:J330"/>
    <mergeCell ref="K328:K330"/>
    <mergeCell ref="L328:L330"/>
    <mergeCell ref="M328:M330"/>
    <mergeCell ref="N328:N330"/>
    <mergeCell ref="O328:O330"/>
    <mergeCell ref="P328:P330"/>
    <mergeCell ref="S328:S330"/>
    <mergeCell ref="T328:T330"/>
    <mergeCell ref="U328:U330"/>
    <mergeCell ref="AC328:AC330"/>
    <mergeCell ref="AD328:AD330"/>
    <mergeCell ref="AE328:AE330"/>
    <mergeCell ref="AF328:AF330"/>
    <mergeCell ref="BO328:BO330"/>
    <mergeCell ref="BP328:BP330"/>
    <mergeCell ref="BQ328:BQ330"/>
    <mergeCell ref="BR328:BR330"/>
    <mergeCell ref="BS328:BS330"/>
    <mergeCell ref="BT323:BT324"/>
    <mergeCell ref="BU323:BU324"/>
    <mergeCell ref="BV323:BV324"/>
    <mergeCell ref="BW323:BW324"/>
    <mergeCell ref="BX323:BX324"/>
    <mergeCell ref="BZ323:BZ324"/>
    <mergeCell ref="C325:C326"/>
    <mergeCell ref="D325:D326"/>
    <mergeCell ref="E325:E326"/>
    <mergeCell ref="F325:F326"/>
    <mergeCell ref="H325:H326"/>
    <mergeCell ref="I325:I326"/>
    <mergeCell ref="J325:J326"/>
    <mergeCell ref="K325:K326"/>
    <mergeCell ref="L325:L326"/>
    <mergeCell ref="M325:M326"/>
    <mergeCell ref="N325:N326"/>
    <mergeCell ref="O325:O326"/>
    <mergeCell ref="P325:P326"/>
    <mergeCell ref="S325:S326"/>
    <mergeCell ref="T325:T326"/>
    <mergeCell ref="U325:U326"/>
    <mergeCell ref="V325:V326"/>
    <mergeCell ref="W325:W326"/>
    <mergeCell ref="X325:X326"/>
    <mergeCell ref="Y325:Y326"/>
    <mergeCell ref="Z325:Z326"/>
    <mergeCell ref="AA325:AA326"/>
    <mergeCell ref="AC325:AC326"/>
    <mergeCell ref="AD325:AD326"/>
    <mergeCell ref="AE325:AE326"/>
    <mergeCell ref="AF325:AF326"/>
    <mergeCell ref="AD319:AD322"/>
    <mergeCell ref="AE319:AE322"/>
    <mergeCell ref="AF319:AF322"/>
    <mergeCell ref="BO319:BO322"/>
    <mergeCell ref="BP319:BP322"/>
    <mergeCell ref="BQ319:BQ322"/>
    <mergeCell ref="BR319:BR322"/>
    <mergeCell ref="BS319:BS322"/>
    <mergeCell ref="BX319:BX322"/>
    <mergeCell ref="BZ319:BZ322"/>
    <mergeCell ref="C323:C324"/>
    <mergeCell ref="D323:D324"/>
    <mergeCell ref="E323:E324"/>
    <mergeCell ref="F323:F324"/>
    <mergeCell ref="G323:G324"/>
    <mergeCell ref="H323:H324"/>
    <mergeCell ref="I323:I324"/>
    <mergeCell ref="J323:J324"/>
    <mergeCell ref="K323:K324"/>
    <mergeCell ref="L323:L324"/>
    <mergeCell ref="M323:M324"/>
    <mergeCell ref="N323:N324"/>
    <mergeCell ref="O323:O324"/>
    <mergeCell ref="P323:P324"/>
    <mergeCell ref="S323:S324"/>
    <mergeCell ref="T323:T324"/>
    <mergeCell ref="U323:U324"/>
    <mergeCell ref="BO323:BO324"/>
    <mergeCell ref="BP323:BP324"/>
    <mergeCell ref="BQ323:BQ324"/>
    <mergeCell ref="BR323:BR324"/>
    <mergeCell ref="BS323:BS324"/>
    <mergeCell ref="AF316:AF317"/>
    <mergeCell ref="BO316:BO317"/>
    <mergeCell ref="BP316:BP317"/>
    <mergeCell ref="BQ316:BQ317"/>
    <mergeCell ref="BR316:BR317"/>
    <mergeCell ref="BS316:BS317"/>
    <mergeCell ref="BX316:BX317"/>
    <mergeCell ref="BZ316:BZ317"/>
    <mergeCell ref="C319:C322"/>
    <mergeCell ref="D319:D322"/>
    <mergeCell ref="E319:E322"/>
    <mergeCell ref="F319:F322"/>
    <mergeCell ref="G319:G322"/>
    <mergeCell ref="H319:H322"/>
    <mergeCell ref="I319:I322"/>
    <mergeCell ref="J319:J322"/>
    <mergeCell ref="K319:K322"/>
    <mergeCell ref="L319:L322"/>
    <mergeCell ref="M319:M322"/>
    <mergeCell ref="N319:N322"/>
    <mergeCell ref="O319:O322"/>
    <mergeCell ref="P319:P322"/>
    <mergeCell ref="S319:S322"/>
    <mergeCell ref="T319:T322"/>
    <mergeCell ref="U319:U322"/>
    <mergeCell ref="V319:V322"/>
    <mergeCell ref="W319:W322"/>
    <mergeCell ref="X319:X322"/>
    <mergeCell ref="Y319:Y322"/>
    <mergeCell ref="Z319:Z322"/>
    <mergeCell ref="AA319:AA322"/>
    <mergeCell ref="AC319:AC322"/>
    <mergeCell ref="BT313:BT314"/>
    <mergeCell ref="BU313:BU314"/>
    <mergeCell ref="BV313:BV314"/>
    <mergeCell ref="BW313:BW314"/>
    <mergeCell ref="BX313:BX314"/>
    <mergeCell ref="BZ313:BZ314"/>
    <mergeCell ref="C316:C317"/>
    <mergeCell ref="D316:D317"/>
    <mergeCell ref="E316:E317"/>
    <mergeCell ref="F316:F317"/>
    <mergeCell ref="G316:G317"/>
    <mergeCell ref="H316:H317"/>
    <mergeCell ref="I316:I317"/>
    <mergeCell ref="J316:J317"/>
    <mergeCell ref="K316:K317"/>
    <mergeCell ref="L316:L317"/>
    <mergeCell ref="M316:M317"/>
    <mergeCell ref="N316:N317"/>
    <mergeCell ref="O316:O317"/>
    <mergeCell ref="P316:P317"/>
    <mergeCell ref="S316:S317"/>
    <mergeCell ref="T316:T317"/>
    <mergeCell ref="U316:U317"/>
    <mergeCell ref="V316:V317"/>
    <mergeCell ref="W316:W317"/>
    <mergeCell ref="X316:X317"/>
    <mergeCell ref="Y316:Y317"/>
    <mergeCell ref="Z316:Z317"/>
    <mergeCell ref="AA316:AA317"/>
    <mergeCell ref="AC316:AC317"/>
    <mergeCell ref="AD316:AD317"/>
    <mergeCell ref="AE316:AE317"/>
    <mergeCell ref="BW309:BW312"/>
    <mergeCell ref="BX309:BX312"/>
    <mergeCell ref="BZ309:BZ312"/>
    <mergeCell ref="H310:H311"/>
    <mergeCell ref="V310:V312"/>
    <mergeCell ref="W310:W312"/>
    <mergeCell ref="X310:X312"/>
    <mergeCell ref="Y310:Y312"/>
    <mergeCell ref="Z310:Z312"/>
    <mergeCell ref="AA310:AA312"/>
    <mergeCell ref="C313:C314"/>
    <mergeCell ref="D313:D314"/>
    <mergeCell ref="E313:E314"/>
    <mergeCell ref="F313:F314"/>
    <mergeCell ref="G313:G314"/>
    <mergeCell ref="H313:H314"/>
    <mergeCell ref="I313:I314"/>
    <mergeCell ref="J313:J314"/>
    <mergeCell ref="K313:K314"/>
    <mergeCell ref="L313:L314"/>
    <mergeCell ref="M313:M314"/>
    <mergeCell ref="N313:N314"/>
    <mergeCell ref="O313:O314"/>
    <mergeCell ref="P313:P314"/>
    <mergeCell ref="S313:S314"/>
    <mergeCell ref="T313:T314"/>
    <mergeCell ref="U313:U314"/>
    <mergeCell ref="BO313:BO314"/>
    <mergeCell ref="BP313:BP314"/>
    <mergeCell ref="BQ313:BQ314"/>
    <mergeCell ref="BR313:BR314"/>
    <mergeCell ref="BS313:BS314"/>
    <mergeCell ref="BV307:BV308"/>
    <mergeCell ref="BW307:BW308"/>
    <mergeCell ref="BX307:BX308"/>
    <mergeCell ref="BZ307:BZ308"/>
    <mergeCell ref="C309:C312"/>
    <mergeCell ref="D309:D312"/>
    <mergeCell ref="E309:E312"/>
    <mergeCell ref="F309:F312"/>
    <mergeCell ref="G309:G312"/>
    <mergeCell ref="I309:I312"/>
    <mergeCell ref="J309:J312"/>
    <mergeCell ref="K309:K312"/>
    <mergeCell ref="L309:L312"/>
    <mergeCell ref="M309:M312"/>
    <mergeCell ref="N309:N312"/>
    <mergeCell ref="O309:O312"/>
    <mergeCell ref="P309:P312"/>
    <mergeCell ref="S309:S312"/>
    <mergeCell ref="T309:T312"/>
    <mergeCell ref="U309:U312"/>
    <mergeCell ref="AC309:AC312"/>
    <mergeCell ref="AD309:AD312"/>
    <mergeCell ref="AE309:AE312"/>
    <mergeCell ref="AF309:AF312"/>
    <mergeCell ref="BO309:BO312"/>
    <mergeCell ref="BP309:BP312"/>
    <mergeCell ref="BQ309:BQ312"/>
    <mergeCell ref="BR309:BR312"/>
    <mergeCell ref="BS309:BS312"/>
    <mergeCell ref="BT309:BT312"/>
    <mergeCell ref="BU309:BU312"/>
    <mergeCell ref="BV309:BV312"/>
    <mergeCell ref="V307:V308"/>
    <mergeCell ref="W307:W308"/>
    <mergeCell ref="X307:X308"/>
    <mergeCell ref="Y307:Y308"/>
    <mergeCell ref="Z307:Z308"/>
    <mergeCell ref="AA307:AA308"/>
    <mergeCell ref="AC307:AC308"/>
    <mergeCell ref="AD307:AD308"/>
    <mergeCell ref="AE307:AE308"/>
    <mergeCell ref="AF307:AF308"/>
    <mergeCell ref="BO307:BO308"/>
    <mergeCell ref="BP307:BP308"/>
    <mergeCell ref="BQ307:BQ308"/>
    <mergeCell ref="BR307:BR308"/>
    <mergeCell ref="BS307:BS308"/>
    <mergeCell ref="BT307:BT308"/>
    <mergeCell ref="BU307:BU308"/>
    <mergeCell ref="V303:V306"/>
    <mergeCell ref="W303:W306"/>
    <mergeCell ref="X303:X306"/>
    <mergeCell ref="Y303:Y306"/>
    <mergeCell ref="Z303:Z306"/>
    <mergeCell ref="AA303:AA306"/>
    <mergeCell ref="AC303:AC306"/>
    <mergeCell ref="AD303:AD306"/>
    <mergeCell ref="AE303:AE306"/>
    <mergeCell ref="AF303:AF306"/>
    <mergeCell ref="BO303:BO306"/>
    <mergeCell ref="BP303:BP306"/>
    <mergeCell ref="BQ303:BQ306"/>
    <mergeCell ref="BR303:BR306"/>
    <mergeCell ref="BS303:BS306"/>
    <mergeCell ref="BZ303:BZ306"/>
    <mergeCell ref="C307:C308"/>
    <mergeCell ref="D307:D308"/>
    <mergeCell ref="E307:E308"/>
    <mergeCell ref="F307:F308"/>
    <mergeCell ref="G307:G308"/>
    <mergeCell ref="I307:I308"/>
    <mergeCell ref="J307:J308"/>
    <mergeCell ref="K307:K308"/>
    <mergeCell ref="L307:L308"/>
    <mergeCell ref="M307:M308"/>
    <mergeCell ref="N307:N308"/>
    <mergeCell ref="O307:O308"/>
    <mergeCell ref="P307:P308"/>
    <mergeCell ref="S307:S308"/>
    <mergeCell ref="T307:T308"/>
    <mergeCell ref="U307:U308"/>
    <mergeCell ref="C303:C306"/>
    <mergeCell ref="D303:D306"/>
    <mergeCell ref="E303:E306"/>
    <mergeCell ref="F303:F306"/>
    <mergeCell ref="G303:G306"/>
    <mergeCell ref="H303:H305"/>
    <mergeCell ref="I303:I306"/>
    <mergeCell ref="J303:J306"/>
    <mergeCell ref="K303:K306"/>
    <mergeCell ref="L303:L306"/>
    <mergeCell ref="M303:M306"/>
    <mergeCell ref="N303:N306"/>
    <mergeCell ref="O303:O306"/>
    <mergeCell ref="P303:P306"/>
    <mergeCell ref="S303:S306"/>
    <mergeCell ref="T303:T306"/>
    <mergeCell ref="U303:U306"/>
    <mergeCell ref="BX291:BX293"/>
    <mergeCell ref="BZ291:BZ293"/>
    <mergeCell ref="T291:T293"/>
    <mergeCell ref="U291:U293"/>
    <mergeCell ref="V291:V293"/>
    <mergeCell ref="W291:W293"/>
    <mergeCell ref="X291:X293"/>
    <mergeCell ref="Y291:Y293"/>
    <mergeCell ref="Z291:Z293"/>
    <mergeCell ref="AA291:AA293"/>
    <mergeCell ref="AC291:AC293"/>
    <mergeCell ref="AD291:AD293"/>
    <mergeCell ref="AE291:AE293"/>
    <mergeCell ref="AF291:AF293"/>
    <mergeCell ref="BO291:BO293"/>
    <mergeCell ref="B291:B293"/>
    <mergeCell ref="BP291:BP293"/>
    <mergeCell ref="BQ291:BQ293"/>
    <mergeCell ref="BR291:BR293"/>
    <mergeCell ref="BU291:BU292"/>
    <mergeCell ref="BV291:BV292"/>
    <mergeCell ref="BW291:BW292"/>
    <mergeCell ref="C286:C288"/>
    <mergeCell ref="D286:D288"/>
    <mergeCell ref="C291:C293"/>
    <mergeCell ref="D291:D293"/>
    <mergeCell ref="E291:E293"/>
    <mergeCell ref="F291:F293"/>
    <mergeCell ref="G291:G292"/>
    <mergeCell ref="H291:H293"/>
    <mergeCell ref="I291:I293"/>
    <mergeCell ref="J291:J293"/>
    <mergeCell ref="K291:K293"/>
    <mergeCell ref="L291:L293"/>
    <mergeCell ref="M291:M293"/>
    <mergeCell ref="N291:N293"/>
    <mergeCell ref="O291:O293"/>
    <mergeCell ref="P291:P293"/>
    <mergeCell ref="S291:S293"/>
    <mergeCell ref="E286:E288"/>
    <mergeCell ref="F286:F288"/>
    <mergeCell ref="G286:G287"/>
    <mergeCell ref="H286:H288"/>
    <mergeCell ref="I286:I288"/>
    <mergeCell ref="J286:J288"/>
    <mergeCell ref="K286:K288"/>
    <mergeCell ref="L286:L288"/>
    <mergeCell ref="M286:M288"/>
    <mergeCell ref="N286:N288"/>
    <mergeCell ref="O286:O288"/>
    <mergeCell ref="P286:P288"/>
    <mergeCell ref="S286:S288"/>
    <mergeCell ref="BU274:BU279"/>
    <mergeCell ref="BV274:BV279"/>
    <mergeCell ref="BW274:BW279"/>
    <mergeCell ref="BX274:BX279"/>
    <mergeCell ref="BZ274:BZ279"/>
    <mergeCell ref="V276:V277"/>
    <mergeCell ref="W276:W277"/>
    <mergeCell ref="X276:X277"/>
    <mergeCell ref="Y276:Y277"/>
    <mergeCell ref="Z276:Z277"/>
    <mergeCell ref="AA276:AA277"/>
    <mergeCell ref="B253:B254"/>
    <mergeCell ref="B245:B247"/>
    <mergeCell ref="B259:B260"/>
    <mergeCell ref="B261:B264"/>
    <mergeCell ref="B267:B272"/>
    <mergeCell ref="B274:B279"/>
    <mergeCell ref="BU267:BU272"/>
    <mergeCell ref="BV267:BV272"/>
    <mergeCell ref="BW267:BW272"/>
    <mergeCell ref="BX267:BX272"/>
    <mergeCell ref="BZ267:BZ272"/>
    <mergeCell ref="V269:V270"/>
    <mergeCell ref="W269:W270"/>
    <mergeCell ref="X269:X270"/>
    <mergeCell ref="Y269:Y270"/>
    <mergeCell ref="Z269:Z270"/>
    <mergeCell ref="AA269:AA270"/>
    <mergeCell ref="C274:C279"/>
    <mergeCell ref="D274:D279"/>
    <mergeCell ref="E274:E279"/>
    <mergeCell ref="F274:F279"/>
    <mergeCell ref="G274:G279"/>
    <mergeCell ref="H274:H279"/>
    <mergeCell ref="I274:I279"/>
    <mergeCell ref="J274:J279"/>
    <mergeCell ref="K274:K279"/>
    <mergeCell ref="L274:L279"/>
    <mergeCell ref="M274:M279"/>
    <mergeCell ref="N274:N279"/>
    <mergeCell ref="O274:O279"/>
    <mergeCell ref="P274:P279"/>
    <mergeCell ref="S274:S279"/>
    <mergeCell ref="T274:T279"/>
    <mergeCell ref="U274:U279"/>
    <mergeCell ref="AC274:AC279"/>
    <mergeCell ref="AD274:AD279"/>
    <mergeCell ref="AE274:AE279"/>
    <mergeCell ref="AF274:AF279"/>
    <mergeCell ref="BO261:BO264"/>
    <mergeCell ref="BP261:BP264"/>
    <mergeCell ref="BQ261:BQ264"/>
    <mergeCell ref="BR261:BR264"/>
    <mergeCell ref="BS261:BS264"/>
    <mergeCell ref="BX261:BX264"/>
    <mergeCell ref="BZ261:BZ264"/>
    <mergeCell ref="H263:H264"/>
    <mergeCell ref="C267:C272"/>
    <mergeCell ref="D267:D272"/>
    <mergeCell ref="E267:E272"/>
    <mergeCell ref="F267:F272"/>
    <mergeCell ref="G267:G272"/>
    <mergeCell ref="H267:H272"/>
    <mergeCell ref="I267:I272"/>
    <mergeCell ref="J267:J272"/>
    <mergeCell ref="K267:K272"/>
    <mergeCell ref="L267:L272"/>
    <mergeCell ref="M267:M272"/>
    <mergeCell ref="N267:N272"/>
    <mergeCell ref="O267:O272"/>
    <mergeCell ref="P267:P272"/>
    <mergeCell ref="S267:S272"/>
    <mergeCell ref="T267:T272"/>
    <mergeCell ref="U267:U272"/>
    <mergeCell ref="BT267:BT272"/>
    <mergeCell ref="BT259:BT260"/>
    <mergeCell ref="BU259:BU260"/>
    <mergeCell ref="BV259:BV260"/>
    <mergeCell ref="BW259:BW260"/>
    <mergeCell ref="BX259:BX260"/>
    <mergeCell ref="BZ259:BZ260"/>
    <mergeCell ref="C261:C264"/>
    <mergeCell ref="D261:D264"/>
    <mergeCell ref="E261:E264"/>
    <mergeCell ref="F261:F264"/>
    <mergeCell ref="G261:G264"/>
    <mergeCell ref="I261:I264"/>
    <mergeCell ref="J261:J264"/>
    <mergeCell ref="K261:K264"/>
    <mergeCell ref="L261:L264"/>
    <mergeCell ref="M261:M264"/>
    <mergeCell ref="N261:N264"/>
    <mergeCell ref="O261:O264"/>
    <mergeCell ref="P261:P264"/>
    <mergeCell ref="S261:S264"/>
    <mergeCell ref="T261:T264"/>
    <mergeCell ref="U261:U264"/>
    <mergeCell ref="V261:V264"/>
    <mergeCell ref="W261:W264"/>
    <mergeCell ref="X261:X264"/>
    <mergeCell ref="Y261:Y264"/>
    <mergeCell ref="Z261:Z264"/>
    <mergeCell ref="AA261:AA264"/>
    <mergeCell ref="AC261:AC264"/>
    <mergeCell ref="AD261:AD264"/>
    <mergeCell ref="AE261:AE264"/>
    <mergeCell ref="AF261:AF264"/>
    <mergeCell ref="AF245:AF247"/>
    <mergeCell ref="BO245:BO247"/>
    <mergeCell ref="BP245:BP247"/>
    <mergeCell ref="BR245:BR247"/>
    <mergeCell ref="BS245:BS247"/>
    <mergeCell ref="BT245:BT247"/>
    <mergeCell ref="BU245:BU247"/>
    <mergeCell ref="BV245:BV247"/>
    <mergeCell ref="BW245:BW247"/>
    <mergeCell ref="BX245:BX247"/>
    <mergeCell ref="BZ245:BZ247"/>
    <mergeCell ref="C259:C260"/>
    <mergeCell ref="D259:D260"/>
    <mergeCell ref="E259:E260"/>
    <mergeCell ref="F259:F260"/>
    <mergeCell ref="G259:G260"/>
    <mergeCell ref="I259:I260"/>
    <mergeCell ref="J259:J260"/>
    <mergeCell ref="K259:K260"/>
    <mergeCell ref="L259:L260"/>
    <mergeCell ref="M259:M260"/>
    <mergeCell ref="N259:N260"/>
    <mergeCell ref="O259:O260"/>
    <mergeCell ref="P259:P260"/>
    <mergeCell ref="S259:S260"/>
    <mergeCell ref="T259:T260"/>
    <mergeCell ref="U259:U260"/>
    <mergeCell ref="AC259:AC260"/>
    <mergeCell ref="BP259:BP260"/>
    <mergeCell ref="BQ259:BQ260"/>
    <mergeCell ref="BR259:BR260"/>
    <mergeCell ref="BS259:BS260"/>
    <mergeCell ref="BP253:BP254"/>
    <mergeCell ref="BQ253:BQ254"/>
    <mergeCell ref="BR253:BR254"/>
    <mergeCell ref="BS253:BS254"/>
    <mergeCell ref="BX253:BX254"/>
    <mergeCell ref="BZ253:BZ254"/>
    <mergeCell ref="C245:C247"/>
    <mergeCell ref="D245:D247"/>
    <mergeCell ref="E245:E247"/>
    <mergeCell ref="F245:F247"/>
    <mergeCell ref="G245:G247"/>
    <mergeCell ref="H245:H247"/>
    <mergeCell ref="I245:I247"/>
    <mergeCell ref="J245:J247"/>
    <mergeCell ref="K245:K247"/>
    <mergeCell ref="L245:L247"/>
    <mergeCell ref="M245:M247"/>
    <mergeCell ref="N245:N247"/>
    <mergeCell ref="O245:O247"/>
    <mergeCell ref="P245:P247"/>
    <mergeCell ref="S245:S247"/>
    <mergeCell ref="T245:T247"/>
    <mergeCell ref="U245:U247"/>
    <mergeCell ref="V245:V247"/>
    <mergeCell ref="W245:W247"/>
    <mergeCell ref="X245:X247"/>
    <mergeCell ref="Y245:Y247"/>
    <mergeCell ref="Z245:Z247"/>
    <mergeCell ref="AA245:AA247"/>
    <mergeCell ref="AC245:AC247"/>
    <mergeCell ref="AD245:AD247"/>
    <mergeCell ref="AE245:AE247"/>
    <mergeCell ref="J253:J254"/>
    <mergeCell ref="K253:K254"/>
    <mergeCell ref="L253:L254"/>
    <mergeCell ref="M253:M254"/>
    <mergeCell ref="N253:N254"/>
    <mergeCell ref="O253:O254"/>
    <mergeCell ref="P253:P254"/>
    <mergeCell ref="S253:S254"/>
    <mergeCell ref="T253:T254"/>
    <mergeCell ref="U253:U254"/>
    <mergeCell ref="V253:V254"/>
    <mergeCell ref="W253:W254"/>
    <mergeCell ref="X253:X254"/>
    <mergeCell ref="Y253:Y254"/>
    <mergeCell ref="Z253:Z254"/>
    <mergeCell ref="AA253:AA254"/>
    <mergeCell ref="BO253:BO254"/>
    <mergeCell ref="BW238:BW240"/>
    <mergeCell ref="BX238:BX240"/>
    <mergeCell ref="BZ238:BZ240"/>
    <mergeCell ref="B238:B240"/>
    <mergeCell ref="W238:W240"/>
    <mergeCell ref="X238:X240"/>
    <mergeCell ref="Y238:Y240"/>
    <mergeCell ref="Z238:Z240"/>
    <mergeCell ref="AA238:AA240"/>
    <mergeCell ref="AC238:AC240"/>
    <mergeCell ref="AD238:AD240"/>
    <mergeCell ref="AE238:AE240"/>
    <mergeCell ref="AF238:AF240"/>
    <mergeCell ref="BO238:BO240"/>
    <mergeCell ref="BP238:BP240"/>
    <mergeCell ref="BQ238:BQ240"/>
    <mergeCell ref="BR238:BR240"/>
    <mergeCell ref="BS238:BS240"/>
    <mergeCell ref="BT238:BT240"/>
    <mergeCell ref="BU238:BU240"/>
    <mergeCell ref="BV238:BV240"/>
    <mergeCell ref="C238:C240"/>
    <mergeCell ref="D238:D240"/>
    <mergeCell ref="E238:E240"/>
    <mergeCell ref="F238:F240"/>
    <mergeCell ref="G238:G240"/>
    <mergeCell ref="I238:I240"/>
    <mergeCell ref="J238:J240"/>
    <mergeCell ref="K238:K240"/>
    <mergeCell ref="L238:L240"/>
    <mergeCell ref="M238:M240"/>
    <mergeCell ref="N238:N240"/>
    <mergeCell ref="BP226:BP228"/>
    <mergeCell ref="BQ226:BQ228"/>
    <mergeCell ref="BR226:BR228"/>
    <mergeCell ref="BS226:BS228"/>
    <mergeCell ref="BX226:BX228"/>
    <mergeCell ref="T226:T228"/>
    <mergeCell ref="U226:U228"/>
    <mergeCell ref="V226:V228"/>
    <mergeCell ref="W226:W228"/>
    <mergeCell ref="X226:X228"/>
    <mergeCell ref="Y226:Y228"/>
    <mergeCell ref="Z226:Z228"/>
    <mergeCell ref="AA226:AA228"/>
    <mergeCell ref="AC226:AC228"/>
    <mergeCell ref="P223:P224"/>
    <mergeCell ref="S223:S224"/>
    <mergeCell ref="T223:T224"/>
    <mergeCell ref="AE223:AE224"/>
    <mergeCell ref="AF223:AF224"/>
    <mergeCell ref="BO223:BO224"/>
    <mergeCell ref="BZ226:BZ228"/>
    <mergeCell ref="C223:C224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L223:L224"/>
    <mergeCell ref="M223:M224"/>
    <mergeCell ref="N223:N224"/>
    <mergeCell ref="O223:O224"/>
    <mergeCell ref="U223:U224"/>
    <mergeCell ref="AC223:AC224"/>
    <mergeCell ref="AD223:AD224"/>
    <mergeCell ref="C226:C228"/>
    <mergeCell ref="D226:D228"/>
    <mergeCell ref="E226:E228"/>
    <mergeCell ref="F226:F228"/>
    <mergeCell ref="G226:G228"/>
    <mergeCell ref="H226:H228"/>
    <mergeCell ref="I226:I228"/>
    <mergeCell ref="J226:J228"/>
    <mergeCell ref="K226:K228"/>
    <mergeCell ref="L226:L228"/>
    <mergeCell ref="M226:M228"/>
    <mergeCell ref="N226:N228"/>
    <mergeCell ref="O226:O228"/>
    <mergeCell ref="P226:P228"/>
    <mergeCell ref="S226:S228"/>
    <mergeCell ref="BR217:BR218"/>
    <mergeCell ref="BS217:BS218"/>
    <mergeCell ref="BT217:BT218"/>
    <mergeCell ref="BP223:BP224"/>
    <mergeCell ref="BQ223:BQ224"/>
    <mergeCell ref="BR223:BR224"/>
    <mergeCell ref="BS223:BS224"/>
    <mergeCell ref="BT223:BT224"/>
    <mergeCell ref="BU223:BU224"/>
    <mergeCell ref="BV223:BV224"/>
    <mergeCell ref="BW223:BW224"/>
    <mergeCell ref="BU217:BU218"/>
    <mergeCell ref="BV217:BV218"/>
    <mergeCell ref="BW217:BW218"/>
    <mergeCell ref="BX223:BX224"/>
    <mergeCell ref="BZ223:BZ224"/>
    <mergeCell ref="B214:B216"/>
    <mergeCell ref="B217:B218"/>
    <mergeCell ref="BX217:BX218"/>
    <mergeCell ref="BZ217:BZ218"/>
    <mergeCell ref="Z217:Z218"/>
    <mergeCell ref="AA217:AA218"/>
    <mergeCell ref="AC217:AC218"/>
    <mergeCell ref="AD217:AD218"/>
    <mergeCell ref="AE217:AE218"/>
    <mergeCell ref="AF217:AF218"/>
    <mergeCell ref="BO217:BO218"/>
    <mergeCell ref="BP217:BP218"/>
    <mergeCell ref="BQ217:BQ218"/>
    <mergeCell ref="V214:V216"/>
    <mergeCell ref="W214:W216"/>
    <mergeCell ref="X214:X216"/>
    <mergeCell ref="BW214:BW216"/>
    <mergeCell ref="BX214:BX216"/>
    <mergeCell ref="BZ214:BZ216"/>
    <mergeCell ref="C217:C218"/>
    <mergeCell ref="D217:D218"/>
    <mergeCell ref="E217:E218"/>
    <mergeCell ref="F217:F218"/>
    <mergeCell ref="G217:G218"/>
    <mergeCell ref="I217:I218"/>
    <mergeCell ref="J217:J218"/>
    <mergeCell ref="K217:K218"/>
    <mergeCell ref="L217:L218"/>
    <mergeCell ref="M217:M218"/>
    <mergeCell ref="N217:N218"/>
    <mergeCell ref="O217:O218"/>
    <mergeCell ref="P217:P218"/>
    <mergeCell ref="S217:S218"/>
    <mergeCell ref="T217:T218"/>
    <mergeCell ref="U217:U218"/>
    <mergeCell ref="V217:V218"/>
    <mergeCell ref="W217:W218"/>
    <mergeCell ref="X217:X218"/>
    <mergeCell ref="Y217:Y218"/>
    <mergeCell ref="Y214:Y216"/>
    <mergeCell ref="Z214:Z216"/>
    <mergeCell ref="AA214:AA216"/>
    <mergeCell ref="AC214:AC216"/>
    <mergeCell ref="AD214:AD216"/>
    <mergeCell ref="AE214:AE216"/>
    <mergeCell ref="AF214:AF216"/>
    <mergeCell ref="BO214:BO216"/>
    <mergeCell ref="BP214:BP216"/>
    <mergeCell ref="BR214:BR216"/>
    <mergeCell ref="BS214:BS216"/>
    <mergeCell ref="BT214:BT216"/>
    <mergeCell ref="BU214:BU216"/>
    <mergeCell ref="BV214:BV216"/>
    <mergeCell ref="C214:C216"/>
    <mergeCell ref="D214:D216"/>
    <mergeCell ref="E214:E216"/>
    <mergeCell ref="F214:F216"/>
    <mergeCell ref="G214:G216"/>
    <mergeCell ref="H214:H216"/>
    <mergeCell ref="I214:I216"/>
    <mergeCell ref="J214:J216"/>
    <mergeCell ref="K214:K216"/>
    <mergeCell ref="L214:L216"/>
    <mergeCell ref="M214:M216"/>
    <mergeCell ref="N214:N216"/>
    <mergeCell ref="O214:O216"/>
    <mergeCell ref="P214:P216"/>
    <mergeCell ref="S214:S216"/>
    <mergeCell ref="T214:T216"/>
    <mergeCell ref="U214:U216"/>
    <mergeCell ref="BX168:BX170"/>
    <mergeCell ref="B133:B134"/>
    <mergeCell ref="B135:B137"/>
    <mergeCell ref="B141:B142"/>
    <mergeCell ref="B160:B161"/>
    <mergeCell ref="B162:B163"/>
    <mergeCell ref="B144:B145"/>
    <mergeCell ref="B147:B148"/>
    <mergeCell ref="B151:B152"/>
    <mergeCell ref="B154:B155"/>
    <mergeCell ref="BZ162:BZ163"/>
    <mergeCell ref="C164:C165"/>
    <mergeCell ref="D164:D165"/>
    <mergeCell ref="E164:E165"/>
    <mergeCell ref="F164:F165"/>
    <mergeCell ref="H164:H165"/>
    <mergeCell ref="I164:I165"/>
    <mergeCell ref="J164:J165"/>
    <mergeCell ref="K164:K165"/>
    <mergeCell ref="L164:L165"/>
    <mergeCell ref="M164:M165"/>
    <mergeCell ref="N164:N165"/>
    <mergeCell ref="O164:O165"/>
    <mergeCell ref="BO162:BO163"/>
    <mergeCell ref="BT162:BT163"/>
    <mergeCell ref="BU162:BU163"/>
    <mergeCell ref="BV162:BV163"/>
    <mergeCell ref="BW162:BW163"/>
    <mergeCell ref="BX162:BX163"/>
    <mergeCell ref="BR164:BR165"/>
    <mergeCell ref="BS164:BS165"/>
    <mergeCell ref="BT164:BT165"/>
    <mergeCell ref="BX164:BX165"/>
    <mergeCell ref="BU164:BU165"/>
    <mergeCell ref="BV164:BV165"/>
    <mergeCell ref="BW164:BW165"/>
    <mergeCell ref="P164:P165"/>
    <mergeCell ref="S164:S165"/>
    <mergeCell ref="T164:T165"/>
    <mergeCell ref="U164:U165"/>
    <mergeCell ref="AC164:AC165"/>
    <mergeCell ref="AD164:AD165"/>
    <mergeCell ref="BO164:BO165"/>
    <mergeCell ref="BP164:BP165"/>
    <mergeCell ref="BQ164:BQ165"/>
    <mergeCell ref="AE164:AE165"/>
    <mergeCell ref="AF164:AF165"/>
    <mergeCell ref="BS158:BS159"/>
    <mergeCell ref="BT158:BT159"/>
    <mergeCell ref="BZ158:BZ159"/>
    <mergeCell ref="C160:C161"/>
    <mergeCell ref="D160:D161"/>
    <mergeCell ref="E160:E161"/>
    <mergeCell ref="F160:F161"/>
    <mergeCell ref="G160:G161"/>
    <mergeCell ref="H160:H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S160:S161"/>
    <mergeCell ref="T160:T161"/>
    <mergeCell ref="U160:U161"/>
    <mergeCell ref="BO160:BO161"/>
    <mergeCell ref="BR158:BR159"/>
    <mergeCell ref="C162:C163"/>
    <mergeCell ref="D162:D163"/>
    <mergeCell ref="E162:E163"/>
    <mergeCell ref="F162:F163"/>
    <mergeCell ref="G162:G163"/>
    <mergeCell ref="H162:H163"/>
    <mergeCell ref="I162:I163"/>
    <mergeCell ref="J162:J163"/>
    <mergeCell ref="BP160:BP161"/>
    <mergeCell ref="BQ160:BQ161"/>
    <mergeCell ref="BR160:BR161"/>
    <mergeCell ref="BS160:BS161"/>
    <mergeCell ref="BZ160:BZ161"/>
    <mergeCell ref="BV160:BV161"/>
    <mergeCell ref="BW160:BW161"/>
    <mergeCell ref="BT160:BT161"/>
    <mergeCell ref="BU160:BU161"/>
    <mergeCell ref="K162:K163"/>
    <mergeCell ref="L162:L163"/>
    <mergeCell ref="M162:M163"/>
    <mergeCell ref="N162:N163"/>
    <mergeCell ref="O162:O163"/>
    <mergeCell ref="P162:P163"/>
    <mergeCell ref="S162:S163"/>
    <mergeCell ref="T162:T163"/>
    <mergeCell ref="U162:U163"/>
    <mergeCell ref="BP162:BP163"/>
    <mergeCell ref="BQ162:BQ163"/>
    <mergeCell ref="BR162:BR163"/>
    <mergeCell ref="BS162:BS163"/>
    <mergeCell ref="AF156:AF157"/>
    <mergeCell ref="BO156:BO157"/>
    <mergeCell ref="BP156:BP157"/>
    <mergeCell ref="BQ156:BQ157"/>
    <mergeCell ref="BR156:BR157"/>
    <mergeCell ref="BS156:BS157"/>
    <mergeCell ref="BT156:BT157"/>
    <mergeCell ref="BZ156:BZ157"/>
    <mergeCell ref="BX160:BX161"/>
    <mergeCell ref="C158:C159"/>
    <mergeCell ref="D158:D159"/>
    <mergeCell ref="E158:E159"/>
    <mergeCell ref="F158:F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S158:S159"/>
    <mergeCell ref="T158:T159"/>
    <mergeCell ref="U158:U159"/>
    <mergeCell ref="AC158:AC159"/>
    <mergeCell ref="AD158:AD159"/>
    <mergeCell ref="AE158:AE159"/>
    <mergeCell ref="AF158:AF159"/>
    <mergeCell ref="BO158:BO159"/>
    <mergeCell ref="BP158:BP159"/>
    <mergeCell ref="BQ158:BQ159"/>
    <mergeCell ref="AF153:AF155"/>
    <mergeCell ref="BO153:BO155"/>
    <mergeCell ref="BP153:BP155"/>
    <mergeCell ref="BQ153:BQ155"/>
    <mergeCell ref="BR153:BR155"/>
    <mergeCell ref="BS153:BS155"/>
    <mergeCell ref="BT153:BT155"/>
    <mergeCell ref="BZ153:BZ155"/>
    <mergeCell ref="G154:G155"/>
    <mergeCell ref="BU154:BU155"/>
    <mergeCell ref="BV154:BV155"/>
    <mergeCell ref="BW154:BW155"/>
    <mergeCell ref="BX154:BX155"/>
    <mergeCell ref="AD156:AD157"/>
    <mergeCell ref="AE156:AE157"/>
    <mergeCell ref="C156:C157"/>
    <mergeCell ref="D156:D157"/>
    <mergeCell ref="E156:E157"/>
    <mergeCell ref="F156:F157"/>
    <mergeCell ref="H156:H157"/>
    <mergeCell ref="I156:I157"/>
    <mergeCell ref="J156:J157"/>
    <mergeCell ref="K156:K157"/>
    <mergeCell ref="L156:L157"/>
    <mergeCell ref="M156:M157"/>
    <mergeCell ref="N156:N157"/>
    <mergeCell ref="O156:O157"/>
    <mergeCell ref="P156:P157"/>
    <mergeCell ref="S156:S157"/>
    <mergeCell ref="T156:T157"/>
    <mergeCell ref="U156:U157"/>
    <mergeCell ref="AC156:AC157"/>
    <mergeCell ref="AF150:AF152"/>
    <mergeCell ref="BO150:BO152"/>
    <mergeCell ref="BP150:BP152"/>
    <mergeCell ref="BQ150:BQ152"/>
    <mergeCell ref="BR150:BR152"/>
    <mergeCell ref="BS150:BS152"/>
    <mergeCell ref="BT150:BT152"/>
    <mergeCell ref="BZ150:BZ152"/>
    <mergeCell ref="G151:G152"/>
    <mergeCell ref="BU151:BU152"/>
    <mergeCell ref="BV151:BV152"/>
    <mergeCell ref="BW151:BW152"/>
    <mergeCell ref="BX151:BX152"/>
    <mergeCell ref="C153:C155"/>
    <mergeCell ref="D153:D155"/>
    <mergeCell ref="E153:E155"/>
    <mergeCell ref="F153:F155"/>
    <mergeCell ref="H153:H155"/>
    <mergeCell ref="I153:I155"/>
    <mergeCell ref="J153:J155"/>
    <mergeCell ref="K153:K155"/>
    <mergeCell ref="L153:L155"/>
    <mergeCell ref="M153:M155"/>
    <mergeCell ref="N153:N155"/>
    <mergeCell ref="O153:O155"/>
    <mergeCell ref="P153:P155"/>
    <mergeCell ref="S153:S155"/>
    <mergeCell ref="T153:T155"/>
    <mergeCell ref="U153:U155"/>
    <mergeCell ref="AC153:AC155"/>
    <mergeCell ref="AD153:AD155"/>
    <mergeCell ref="AE153:AE155"/>
    <mergeCell ref="AD147:AD149"/>
    <mergeCell ref="AE147:AE149"/>
    <mergeCell ref="AF147:AF149"/>
    <mergeCell ref="BO147:BO149"/>
    <mergeCell ref="BP147:BP149"/>
    <mergeCell ref="BQ147:BQ149"/>
    <mergeCell ref="BR147:BR149"/>
    <mergeCell ref="BS147:BS149"/>
    <mergeCell ref="BT147:BT149"/>
    <mergeCell ref="BU147:BU148"/>
    <mergeCell ref="BV147:BV148"/>
    <mergeCell ref="BW147:BW148"/>
    <mergeCell ref="BZ147:BZ149"/>
    <mergeCell ref="C150:C152"/>
    <mergeCell ref="D150:D152"/>
    <mergeCell ref="E150:E152"/>
    <mergeCell ref="F150:F152"/>
    <mergeCell ref="H150:H152"/>
    <mergeCell ref="I150:I152"/>
    <mergeCell ref="J150:J152"/>
    <mergeCell ref="K150:K152"/>
    <mergeCell ref="L150:L152"/>
    <mergeCell ref="M150:M152"/>
    <mergeCell ref="N150:N152"/>
    <mergeCell ref="O150:O152"/>
    <mergeCell ref="P150:P152"/>
    <mergeCell ref="S150:S152"/>
    <mergeCell ref="T150:T152"/>
    <mergeCell ref="U150:U152"/>
    <mergeCell ref="AC150:AC152"/>
    <mergeCell ref="AD150:AD152"/>
    <mergeCell ref="AE150:AE152"/>
    <mergeCell ref="BQ144:BQ146"/>
    <mergeCell ref="BR144:BR146"/>
    <mergeCell ref="BS144:BS146"/>
    <mergeCell ref="BT144:BT146"/>
    <mergeCell ref="BU144:BU145"/>
    <mergeCell ref="BV144:BV145"/>
    <mergeCell ref="BW144:BW145"/>
    <mergeCell ref="BZ144:BZ146"/>
    <mergeCell ref="C147:C149"/>
    <mergeCell ref="D147:D149"/>
    <mergeCell ref="E147:E149"/>
    <mergeCell ref="F147:F149"/>
    <mergeCell ref="G147:G148"/>
    <mergeCell ref="H147:H149"/>
    <mergeCell ref="I147:I149"/>
    <mergeCell ref="J147:J149"/>
    <mergeCell ref="K147:K149"/>
    <mergeCell ref="L147:L149"/>
    <mergeCell ref="M147:M149"/>
    <mergeCell ref="N147:N149"/>
    <mergeCell ref="O147:O149"/>
    <mergeCell ref="P147:P149"/>
    <mergeCell ref="S147:S149"/>
    <mergeCell ref="T147:T149"/>
    <mergeCell ref="U147:U149"/>
    <mergeCell ref="V147:V148"/>
    <mergeCell ref="W147:W148"/>
    <mergeCell ref="X147:X148"/>
    <mergeCell ref="Y147:Y148"/>
    <mergeCell ref="Z147:Z148"/>
    <mergeCell ref="AA147:AA148"/>
    <mergeCell ref="AC147:AC149"/>
    <mergeCell ref="BS141:BS142"/>
    <mergeCell ref="BX141:BX142"/>
    <mergeCell ref="BZ141:BZ142"/>
    <mergeCell ref="C144:C146"/>
    <mergeCell ref="D144:D146"/>
    <mergeCell ref="E144:E146"/>
    <mergeCell ref="F144:F146"/>
    <mergeCell ref="G144:G145"/>
    <mergeCell ref="H144:H146"/>
    <mergeCell ref="I144:I146"/>
    <mergeCell ref="J144:J146"/>
    <mergeCell ref="K144:K146"/>
    <mergeCell ref="L144:L146"/>
    <mergeCell ref="M144:M146"/>
    <mergeCell ref="N144:N146"/>
    <mergeCell ref="O144:O146"/>
    <mergeCell ref="P144:P146"/>
    <mergeCell ref="S144:S146"/>
    <mergeCell ref="T144:T146"/>
    <mergeCell ref="U144:U146"/>
    <mergeCell ref="V144:V145"/>
    <mergeCell ref="W144:W145"/>
    <mergeCell ref="X144:X145"/>
    <mergeCell ref="Y144:Y145"/>
    <mergeCell ref="Z144:Z145"/>
    <mergeCell ref="AA144:AA145"/>
    <mergeCell ref="AC144:AC146"/>
    <mergeCell ref="AD144:AD146"/>
    <mergeCell ref="AE144:AE146"/>
    <mergeCell ref="AF144:AF146"/>
    <mergeCell ref="BO144:BO146"/>
    <mergeCell ref="BP144:BP146"/>
    <mergeCell ref="BZ135:BZ137"/>
    <mergeCell ref="C141:C142"/>
    <mergeCell ref="D141:D142"/>
    <mergeCell ref="E141:E142"/>
    <mergeCell ref="F141:F142"/>
    <mergeCell ref="G141:G142"/>
    <mergeCell ref="H141:H142"/>
    <mergeCell ref="I141:I142"/>
    <mergeCell ref="J141:J142"/>
    <mergeCell ref="K141:K142"/>
    <mergeCell ref="L141:L142"/>
    <mergeCell ref="M141:M142"/>
    <mergeCell ref="N141:N142"/>
    <mergeCell ref="O141:O142"/>
    <mergeCell ref="P141:P142"/>
    <mergeCell ref="S141:S142"/>
    <mergeCell ref="T141:T142"/>
    <mergeCell ref="U141:U142"/>
    <mergeCell ref="V141:V142"/>
    <mergeCell ref="W141:W142"/>
    <mergeCell ref="X141:X142"/>
    <mergeCell ref="Y141:Y142"/>
    <mergeCell ref="Z141:Z142"/>
    <mergeCell ref="AA141:AA142"/>
    <mergeCell ref="AC141:AC142"/>
    <mergeCell ref="AD141:AD142"/>
    <mergeCell ref="AE141:AE142"/>
    <mergeCell ref="AF141:AF142"/>
    <mergeCell ref="BO141:BO142"/>
    <mergeCell ref="BP141:BP142"/>
    <mergeCell ref="BQ141:BQ142"/>
    <mergeCell ref="BR141:BR142"/>
    <mergeCell ref="U135:U137"/>
    <mergeCell ref="V135:V137"/>
    <mergeCell ref="W135:W137"/>
    <mergeCell ref="X135:X137"/>
    <mergeCell ref="Y135:Y137"/>
    <mergeCell ref="Z135:Z137"/>
    <mergeCell ref="AA135:AA137"/>
    <mergeCell ref="AC135:AC137"/>
    <mergeCell ref="AD135:AD137"/>
    <mergeCell ref="AE135:AE137"/>
    <mergeCell ref="AF135:AF137"/>
    <mergeCell ref="BO135:BO137"/>
    <mergeCell ref="BP135:BP137"/>
    <mergeCell ref="BQ135:BQ137"/>
    <mergeCell ref="BR135:BR137"/>
    <mergeCell ref="BS135:BS137"/>
    <mergeCell ref="BX135:BX137"/>
    <mergeCell ref="W133:W134"/>
    <mergeCell ref="X133:X134"/>
    <mergeCell ref="Y133:Y134"/>
    <mergeCell ref="Z133:Z134"/>
    <mergeCell ref="AA133:AA134"/>
    <mergeCell ref="AC133:AC134"/>
    <mergeCell ref="AD133:AD134"/>
    <mergeCell ref="AE133:AE134"/>
    <mergeCell ref="AF133:AF134"/>
    <mergeCell ref="BO133:BO134"/>
    <mergeCell ref="BP133:BP134"/>
    <mergeCell ref="BQ133:BQ134"/>
    <mergeCell ref="BR133:BR134"/>
    <mergeCell ref="BS133:BS134"/>
    <mergeCell ref="BX133:BX134"/>
    <mergeCell ref="BZ133:BZ134"/>
    <mergeCell ref="C135:C137"/>
    <mergeCell ref="D135:D137"/>
    <mergeCell ref="E135:E137"/>
    <mergeCell ref="F135:F137"/>
    <mergeCell ref="G135:G137"/>
    <mergeCell ref="H135:H137"/>
    <mergeCell ref="I135:I137"/>
    <mergeCell ref="J135:J137"/>
    <mergeCell ref="K135:K137"/>
    <mergeCell ref="L135:L137"/>
    <mergeCell ref="M135:M137"/>
    <mergeCell ref="N135:N137"/>
    <mergeCell ref="O135:O137"/>
    <mergeCell ref="P135:P137"/>
    <mergeCell ref="S135:S137"/>
    <mergeCell ref="T135:T137"/>
    <mergeCell ref="C133:C134"/>
    <mergeCell ref="D133:D134"/>
    <mergeCell ref="E133:E134"/>
    <mergeCell ref="F133:F134"/>
    <mergeCell ref="G133:G134"/>
    <mergeCell ref="I133:I134"/>
    <mergeCell ref="J133:J134"/>
    <mergeCell ref="K133:K134"/>
    <mergeCell ref="L133:L134"/>
    <mergeCell ref="M133:M134"/>
    <mergeCell ref="N133:N134"/>
    <mergeCell ref="O133:O134"/>
    <mergeCell ref="P133:P134"/>
    <mergeCell ref="S133:S134"/>
    <mergeCell ref="T133:T134"/>
    <mergeCell ref="U133:U134"/>
    <mergeCell ref="V133:V134"/>
    <mergeCell ref="BR123:BR126"/>
    <mergeCell ref="BS123:BS126"/>
    <mergeCell ref="BX123:BX126"/>
    <mergeCell ref="AD123:AD126"/>
    <mergeCell ref="AE123:AE126"/>
    <mergeCell ref="AF123:AF126"/>
    <mergeCell ref="L123:L126"/>
    <mergeCell ref="M123:M126"/>
    <mergeCell ref="N123:N126"/>
    <mergeCell ref="O123:O126"/>
    <mergeCell ref="P123:P126"/>
    <mergeCell ref="S123:S126"/>
    <mergeCell ref="Y123:Y126"/>
    <mergeCell ref="Z123:Z126"/>
    <mergeCell ref="AA123:AA126"/>
    <mergeCell ref="AC123:AC126"/>
    <mergeCell ref="AF131:AF132"/>
    <mergeCell ref="V129:V132"/>
    <mergeCell ref="W129:W132"/>
    <mergeCell ref="X129:X132"/>
    <mergeCell ref="Y129:Y132"/>
    <mergeCell ref="Z129:Z132"/>
    <mergeCell ref="AA129:AA132"/>
    <mergeCell ref="AC129:AC130"/>
    <mergeCell ref="B123:B126"/>
    <mergeCell ref="B129:B132"/>
    <mergeCell ref="AF129:AF130"/>
    <mergeCell ref="BO129:BO132"/>
    <mergeCell ref="C123:C126"/>
    <mergeCell ref="D123:D126"/>
    <mergeCell ref="E123:E126"/>
    <mergeCell ref="F123:F126"/>
    <mergeCell ref="BW99:BW100"/>
    <mergeCell ref="AD92:AD95"/>
    <mergeCell ref="AE92:AE95"/>
    <mergeCell ref="G123:G126"/>
    <mergeCell ref="H123:H126"/>
    <mergeCell ref="I123:I126"/>
    <mergeCell ref="J123:J126"/>
    <mergeCell ref="K123:K126"/>
    <mergeCell ref="V101:V102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01:M102"/>
    <mergeCell ref="BP129:BP132"/>
    <mergeCell ref="BQ129:BQ132"/>
    <mergeCell ref="BR129:BR132"/>
    <mergeCell ref="BS129:BS132"/>
    <mergeCell ref="BO123:BO126"/>
    <mergeCell ref="BZ123:BZ126"/>
    <mergeCell ref="C129:C132"/>
    <mergeCell ref="D129:D132"/>
    <mergeCell ref="E129:E132"/>
    <mergeCell ref="F129:F132"/>
    <mergeCell ref="G129:G132"/>
    <mergeCell ref="H129:H132"/>
    <mergeCell ref="I129:I132"/>
    <mergeCell ref="J129:J132"/>
    <mergeCell ref="K129:K132"/>
    <mergeCell ref="L129:L132"/>
    <mergeCell ref="M129:M132"/>
    <mergeCell ref="N129:N132"/>
    <mergeCell ref="O129:O132"/>
    <mergeCell ref="P129:P132"/>
    <mergeCell ref="S129:S132"/>
    <mergeCell ref="T129:T132"/>
    <mergeCell ref="U129:U132"/>
    <mergeCell ref="W123:W126"/>
    <mergeCell ref="X123:X126"/>
    <mergeCell ref="BZ129:BZ132"/>
    <mergeCell ref="AC131:AC132"/>
    <mergeCell ref="AD131:AD132"/>
    <mergeCell ref="AE131:AE132"/>
    <mergeCell ref="AD129:AD130"/>
    <mergeCell ref="AE129:AE130"/>
    <mergeCell ref="T123:T126"/>
    <mergeCell ref="U123:U126"/>
    <mergeCell ref="V123:V126"/>
    <mergeCell ref="BX129:BX132"/>
    <mergeCell ref="BP123:BP126"/>
    <mergeCell ref="BQ123:BQ126"/>
    <mergeCell ref="BX101:BX102"/>
    <mergeCell ref="BZ101:BZ102"/>
    <mergeCell ref="B88:B91"/>
    <mergeCell ref="B92:B95"/>
    <mergeCell ref="B99:B100"/>
    <mergeCell ref="B101:B102"/>
    <mergeCell ref="BO101:BO102"/>
    <mergeCell ref="BP101:BP102"/>
    <mergeCell ref="BQ101:BQ102"/>
    <mergeCell ref="BR101:BR102"/>
    <mergeCell ref="BS101:BS102"/>
    <mergeCell ref="BT101:BT102"/>
    <mergeCell ref="BU101:BU102"/>
    <mergeCell ref="BV101:BV102"/>
    <mergeCell ref="BW101:BW102"/>
    <mergeCell ref="W101:W102"/>
    <mergeCell ref="X101:X102"/>
    <mergeCell ref="Y101:Y102"/>
    <mergeCell ref="Z101:Z102"/>
    <mergeCell ref="AA101:AA102"/>
    <mergeCell ref="AC101:AC102"/>
    <mergeCell ref="AD101:AD102"/>
    <mergeCell ref="AE101:AE102"/>
    <mergeCell ref="AF101:AF102"/>
    <mergeCell ref="BP99:BP100"/>
    <mergeCell ref="BQ99:BQ100"/>
    <mergeCell ref="BR99:BR100"/>
    <mergeCell ref="BS99:BS100"/>
    <mergeCell ref="BT99:BT100"/>
    <mergeCell ref="BU99:BU100"/>
    <mergeCell ref="BV99:BV100"/>
    <mergeCell ref="C101:C102"/>
    <mergeCell ref="N101:N102"/>
    <mergeCell ref="O101:O102"/>
    <mergeCell ref="P101:P102"/>
    <mergeCell ref="S101:S102"/>
    <mergeCell ref="T101:T102"/>
    <mergeCell ref="U101:U102"/>
    <mergeCell ref="AF92:AF95"/>
    <mergeCell ref="BO92:BO95"/>
    <mergeCell ref="BP92:BP95"/>
    <mergeCell ref="BQ92:BQ95"/>
    <mergeCell ref="BR92:BR95"/>
    <mergeCell ref="BS92:BS95"/>
    <mergeCell ref="BX92:BX95"/>
    <mergeCell ref="BZ92:BZ95"/>
    <mergeCell ref="C99:C100"/>
    <mergeCell ref="D99:D100"/>
    <mergeCell ref="E99:E100"/>
    <mergeCell ref="F99:F100"/>
    <mergeCell ref="G99:G100"/>
    <mergeCell ref="H99:H100"/>
    <mergeCell ref="I99:I100"/>
    <mergeCell ref="J99:J100"/>
    <mergeCell ref="K99:K100"/>
    <mergeCell ref="L99:L100"/>
    <mergeCell ref="M99:M100"/>
    <mergeCell ref="N99:N100"/>
    <mergeCell ref="O99:O100"/>
    <mergeCell ref="P99:P100"/>
    <mergeCell ref="S99:S100"/>
    <mergeCell ref="T99:T100"/>
    <mergeCell ref="U99:U100"/>
    <mergeCell ref="AC99:AC100"/>
    <mergeCell ref="AD99:AD100"/>
    <mergeCell ref="AE99:AE100"/>
    <mergeCell ref="AF99:AF100"/>
    <mergeCell ref="BO99:BO100"/>
    <mergeCell ref="BX99:BX100"/>
    <mergeCell ref="BZ99:BZ100"/>
    <mergeCell ref="BW88:BW90"/>
    <mergeCell ref="BX88:BX91"/>
    <mergeCell ref="BZ88:BZ91"/>
    <mergeCell ref="H90:H91"/>
    <mergeCell ref="AC90:AC91"/>
    <mergeCell ref="AD90:AD91"/>
    <mergeCell ref="AE90:AE91"/>
    <mergeCell ref="AF90:AF91"/>
    <mergeCell ref="C92:C95"/>
    <mergeCell ref="D92:D95"/>
    <mergeCell ref="E92:E95"/>
    <mergeCell ref="F92:F95"/>
    <mergeCell ref="G92:G95"/>
    <mergeCell ref="H92:H95"/>
    <mergeCell ref="I92:I95"/>
    <mergeCell ref="J92:J95"/>
    <mergeCell ref="K92:K95"/>
    <mergeCell ref="L92:L95"/>
    <mergeCell ref="M92:M95"/>
    <mergeCell ref="N92:N95"/>
    <mergeCell ref="O92:O95"/>
    <mergeCell ref="P92:P95"/>
    <mergeCell ref="S92:S95"/>
    <mergeCell ref="T92:T95"/>
    <mergeCell ref="U92:U95"/>
    <mergeCell ref="V92:V95"/>
    <mergeCell ref="W92:W95"/>
    <mergeCell ref="X92:X95"/>
    <mergeCell ref="Y92:Y95"/>
    <mergeCell ref="Z92:Z95"/>
    <mergeCell ref="AA92:AA95"/>
    <mergeCell ref="AC92:AC95"/>
    <mergeCell ref="W88:W91"/>
    <mergeCell ref="X88:X91"/>
    <mergeCell ref="Y88:Y91"/>
    <mergeCell ref="Z88:Z91"/>
    <mergeCell ref="AA88:AA91"/>
    <mergeCell ref="AC88:AC89"/>
    <mergeCell ref="AD88:AD89"/>
    <mergeCell ref="AE88:AE89"/>
    <mergeCell ref="AF88:AF89"/>
    <mergeCell ref="BO88:BO91"/>
    <mergeCell ref="BP88:BP91"/>
    <mergeCell ref="BQ88:BQ91"/>
    <mergeCell ref="BR88:BR91"/>
    <mergeCell ref="BS88:BS91"/>
    <mergeCell ref="BT88:BT90"/>
    <mergeCell ref="BU88:BU90"/>
    <mergeCell ref="BV88:BV90"/>
    <mergeCell ref="C88:C91"/>
    <mergeCell ref="D88:D91"/>
    <mergeCell ref="E88:E91"/>
    <mergeCell ref="F88:F91"/>
    <mergeCell ref="G88:G91"/>
    <mergeCell ref="I88:I91"/>
    <mergeCell ref="J88:J91"/>
    <mergeCell ref="K88:K91"/>
    <mergeCell ref="L88:L91"/>
    <mergeCell ref="M88:M91"/>
    <mergeCell ref="N88:N91"/>
    <mergeCell ref="O88:O91"/>
    <mergeCell ref="P88:P91"/>
    <mergeCell ref="S88:S91"/>
    <mergeCell ref="T88:T91"/>
    <mergeCell ref="U88:U91"/>
    <mergeCell ref="V88:V91"/>
    <mergeCell ref="Y68:Y70"/>
    <mergeCell ref="Z68:Z70"/>
    <mergeCell ref="AA68:AA70"/>
    <mergeCell ref="AC68:AC69"/>
    <mergeCell ref="AD68:AD69"/>
    <mergeCell ref="AE68:AE69"/>
    <mergeCell ref="AF68:AF69"/>
    <mergeCell ref="B71:B74"/>
    <mergeCell ref="B75:B77"/>
    <mergeCell ref="B78:B79"/>
    <mergeCell ref="B68:B70"/>
    <mergeCell ref="BO68:BO70"/>
    <mergeCell ref="BP68:BP70"/>
    <mergeCell ref="BQ68:BQ70"/>
    <mergeCell ref="BR68:BR70"/>
    <mergeCell ref="BS68:BS70"/>
    <mergeCell ref="AC78:AC79"/>
    <mergeCell ref="AD78:AD79"/>
    <mergeCell ref="AE78:AE79"/>
    <mergeCell ref="AF78:AF79"/>
    <mergeCell ref="BO78:BO79"/>
    <mergeCell ref="BP78:BP79"/>
    <mergeCell ref="BQ78:BQ79"/>
    <mergeCell ref="BR78:BR79"/>
    <mergeCell ref="BS78:BS79"/>
    <mergeCell ref="BS75:BS77"/>
    <mergeCell ref="AC75:AC76"/>
    <mergeCell ref="AD75:AD76"/>
    <mergeCell ref="AE75:AE76"/>
    <mergeCell ref="AF75:AF76"/>
    <mergeCell ref="BO75:BO77"/>
    <mergeCell ref="C78:C79"/>
    <mergeCell ref="BT78:BT79"/>
    <mergeCell ref="BU78:BU79"/>
    <mergeCell ref="BV78:BV79"/>
    <mergeCell ref="BW78:BW79"/>
    <mergeCell ref="BX78:BX79"/>
    <mergeCell ref="BZ78:BZ79"/>
    <mergeCell ref="C68:C70"/>
    <mergeCell ref="D68:D70"/>
    <mergeCell ref="E68:E70"/>
    <mergeCell ref="F68:F70"/>
    <mergeCell ref="G68:G70"/>
    <mergeCell ref="H68:H70"/>
    <mergeCell ref="I68:I70"/>
    <mergeCell ref="J68:J70"/>
    <mergeCell ref="K68:K70"/>
    <mergeCell ref="L68:L70"/>
    <mergeCell ref="M68:M70"/>
    <mergeCell ref="N68:N70"/>
    <mergeCell ref="O68:O70"/>
    <mergeCell ref="P68:P70"/>
    <mergeCell ref="S68:S70"/>
    <mergeCell ref="T68:T70"/>
    <mergeCell ref="U68:U70"/>
    <mergeCell ref="V68:V70"/>
    <mergeCell ref="BX68:BX70"/>
    <mergeCell ref="BZ68:BZ70"/>
    <mergeCell ref="BT69:BT70"/>
    <mergeCell ref="BU69:BU70"/>
    <mergeCell ref="BV69:BV70"/>
    <mergeCell ref="BW69:BW70"/>
    <mergeCell ref="W68:W70"/>
    <mergeCell ref="X68:X70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S78:S79"/>
    <mergeCell ref="T78:T79"/>
    <mergeCell ref="U78:U79"/>
    <mergeCell ref="BX71:BX74"/>
    <mergeCell ref="X71:X74"/>
    <mergeCell ref="Y71:Y74"/>
    <mergeCell ref="Z71:Z74"/>
    <mergeCell ref="AA71:AA74"/>
    <mergeCell ref="AC71:AC74"/>
    <mergeCell ref="AD71:AD74"/>
    <mergeCell ref="AE71:AE74"/>
    <mergeCell ref="AF71:AF74"/>
    <mergeCell ref="X75:X77"/>
    <mergeCell ref="Y75:Y77"/>
    <mergeCell ref="Z75:Z77"/>
    <mergeCell ref="BO71:BO74"/>
    <mergeCell ref="BP71:BP74"/>
    <mergeCell ref="BQ71:BQ74"/>
    <mergeCell ref="BR71:BR74"/>
    <mergeCell ref="BZ71:BZ74"/>
    <mergeCell ref="C75:C77"/>
    <mergeCell ref="D75:D77"/>
    <mergeCell ref="E75:E77"/>
    <mergeCell ref="F75:F77"/>
    <mergeCell ref="G75:G77"/>
    <mergeCell ref="H75:H77"/>
    <mergeCell ref="I75:I77"/>
    <mergeCell ref="J75:J77"/>
    <mergeCell ref="K75:K77"/>
    <mergeCell ref="L75:L77"/>
    <mergeCell ref="M75:M77"/>
    <mergeCell ref="N75:N77"/>
    <mergeCell ref="O75:O77"/>
    <mergeCell ref="P75:P77"/>
    <mergeCell ref="S75:S77"/>
    <mergeCell ref="T75:T77"/>
    <mergeCell ref="U75:U77"/>
    <mergeCell ref="V75:V77"/>
    <mergeCell ref="W75:W77"/>
    <mergeCell ref="BX75:BX77"/>
    <mergeCell ref="BZ75:BZ77"/>
    <mergeCell ref="BT76:BT77"/>
    <mergeCell ref="BU76:BU77"/>
    <mergeCell ref="BV76:BV77"/>
    <mergeCell ref="BW76:BW77"/>
    <mergeCell ref="AA75:AA77"/>
    <mergeCell ref="V71:V74"/>
    <mergeCell ref="BU71:BU74"/>
    <mergeCell ref="BV71:BV74"/>
    <mergeCell ref="BW71:BW74"/>
    <mergeCell ref="W71:W74"/>
    <mergeCell ref="BS71:BS74"/>
    <mergeCell ref="BT71:BT74"/>
    <mergeCell ref="BP75:BP77"/>
    <mergeCell ref="BQ75:BQ77"/>
    <mergeCell ref="BR75:BR77"/>
    <mergeCell ref="C71:C74"/>
    <mergeCell ref="D71:D74"/>
    <mergeCell ref="E71:E74"/>
    <mergeCell ref="F71:F74"/>
    <mergeCell ref="G71:G74"/>
    <mergeCell ref="H71:H74"/>
    <mergeCell ref="I71:I74"/>
    <mergeCell ref="J71:J74"/>
    <mergeCell ref="K71:K74"/>
    <mergeCell ref="L71:L74"/>
    <mergeCell ref="M71:M74"/>
    <mergeCell ref="N71:N74"/>
    <mergeCell ref="O71:O74"/>
    <mergeCell ref="P71:P74"/>
    <mergeCell ref="S71:S74"/>
    <mergeCell ref="T71:T74"/>
    <mergeCell ref="U71:U74"/>
    <mergeCell ref="BX56:BX58"/>
    <mergeCell ref="BZ56:BZ58"/>
    <mergeCell ref="BT57:BT58"/>
    <mergeCell ref="BU57:BU58"/>
    <mergeCell ref="BV57:BV58"/>
    <mergeCell ref="BW57:BW58"/>
    <mergeCell ref="BO56:BO58"/>
    <mergeCell ref="BP56:BP58"/>
    <mergeCell ref="BQ56:BQ58"/>
    <mergeCell ref="BR56:BR58"/>
    <mergeCell ref="BS56:BS58"/>
    <mergeCell ref="BO63:BO65"/>
    <mergeCell ref="BP63:BP65"/>
    <mergeCell ref="BQ63:BQ65"/>
    <mergeCell ref="B51:B53"/>
    <mergeCell ref="B56:B58"/>
    <mergeCell ref="BR51:BR53"/>
    <mergeCell ref="BS51:BS53"/>
    <mergeCell ref="T51:T53"/>
    <mergeCell ref="U51:U53"/>
    <mergeCell ref="V51:V53"/>
    <mergeCell ref="W51:W53"/>
    <mergeCell ref="X51:X53"/>
    <mergeCell ref="AA56:AA58"/>
    <mergeCell ref="AC56:AC57"/>
    <mergeCell ref="AD56:AD57"/>
    <mergeCell ref="AE56:AE57"/>
    <mergeCell ref="AF56:AF57"/>
    <mergeCell ref="V56:V58"/>
    <mergeCell ref="BQ51:BQ53"/>
    <mergeCell ref="Y51:Y53"/>
    <mergeCell ref="Z51:Z53"/>
    <mergeCell ref="C56:C58"/>
    <mergeCell ref="D56:D58"/>
    <mergeCell ref="E56:E58"/>
    <mergeCell ref="F56:F58"/>
    <mergeCell ref="G56:G58"/>
    <mergeCell ref="H56:H58"/>
    <mergeCell ref="I56:I58"/>
    <mergeCell ref="J56:J58"/>
    <mergeCell ref="K56:K58"/>
    <mergeCell ref="L56:L58"/>
    <mergeCell ref="M56:M58"/>
    <mergeCell ref="N56:N58"/>
    <mergeCell ref="AE51:AE53"/>
    <mergeCell ref="AF51:AF53"/>
    <mergeCell ref="BO51:BO53"/>
    <mergeCell ref="BP51:BP53"/>
    <mergeCell ref="O56:O58"/>
    <mergeCell ref="P56:P58"/>
    <mergeCell ref="S56:S58"/>
    <mergeCell ref="T56:T58"/>
    <mergeCell ref="U56:U58"/>
    <mergeCell ref="W56:W58"/>
    <mergeCell ref="X56:X58"/>
    <mergeCell ref="Y56:Y58"/>
    <mergeCell ref="AA51:AA53"/>
    <mergeCell ref="AC51:AC53"/>
    <mergeCell ref="AD51:AD53"/>
    <mergeCell ref="C51:C53"/>
    <mergeCell ref="D51:D53"/>
    <mergeCell ref="E51:E53"/>
    <mergeCell ref="F51:F53"/>
    <mergeCell ref="G51:G53"/>
    <mergeCell ref="H51:H53"/>
    <mergeCell ref="I51:I53"/>
    <mergeCell ref="J51:J53"/>
    <mergeCell ref="K51:K53"/>
    <mergeCell ref="BO34:BO35"/>
    <mergeCell ref="M34:M35"/>
    <mergeCell ref="N34:N35"/>
    <mergeCell ref="O34:O35"/>
    <mergeCell ref="P34:P35"/>
    <mergeCell ref="AF34:AF35"/>
    <mergeCell ref="BX51:BX53"/>
    <mergeCell ref="BZ51:BZ53"/>
    <mergeCell ref="B31:B32"/>
    <mergeCell ref="B34:B35"/>
    <mergeCell ref="U34:U35"/>
    <mergeCell ref="AC34:AC35"/>
    <mergeCell ref="AD34:AD35"/>
    <mergeCell ref="J31:J32"/>
    <mergeCell ref="K31:K32"/>
    <mergeCell ref="L31:L32"/>
    <mergeCell ref="M31:M32"/>
    <mergeCell ref="N31:N32"/>
    <mergeCell ref="O31:O32"/>
    <mergeCell ref="C31:C32"/>
    <mergeCell ref="D31:D32"/>
    <mergeCell ref="E31:E32"/>
    <mergeCell ref="F31:F32"/>
    <mergeCell ref="G31:G32"/>
    <mergeCell ref="AE34:AE35"/>
    <mergeCell ref="S34:S35"/>
    <mergeCell ref="T34:T35"/>
    <mergeCell ref="AF31:AF32"/>
    <mergeCell ref="BO31:BO32"/>
    <mergeCell ref="BP31:BP32"/>
    <mergeCell ref="BQ31:BQ32"/>
    <mergeCell ref="BZ31:BZ32"/>
    <mergeCell ref="C34:C35"/>
    <mergeCell ref="D34:D35"/>
    <mergeCell ref="E34:E35"/>
    <mergeCell ref="F34:F35"/>
    <mergeCell ref="G34:G35"/>
    <mergeCell ref="I34:I35"/>
    <mergeCell ref="J34:J35"/>
    <mergeCell ref="K34:K35"/>
    <mergeCell ref="L34:L35"/>
    <mergeCell ref="BS31:BS32"/>
    <mergeCell ref="BT31:BT32"/>
    <mergeCell ref="BU31:BU32"/>
    <mergeCell ref="BV31:BV32"/>
    <mergeCell ref="BW31:BW32"/>
    <mergeCell ref="BX31:BX32"/>
    <mergeCell ref="I31:I32"/>
    <mergeCell ref="BR31:BR32"/>
    <mergeCell ref="P31:P32"/>
    <mergeCell ref="S31:S32"/>
    <mergeCell ref="BZ34:BZ35"/>
    <mergeCell ref="BP34:BP35"/>
    <mergeCell ref="BQ34:BQ35"/>
    <mergeCell ref="BR34:BR35"/>
    <mergeCell ref="BS34:BS35"/>
    <mergeCell ref="AE31:AE32"/>
    <mergeCell ref="L51:L53"/>
    <mergeCell ref="T31:T32"/>
    <mergeCell ref="U31:U32"/>
    <mergeCell ref="AC31:AC32"/>
    <mergeCell ref="AD31:AD32"/>
    <mergeCell ref="M51:M53"/>
    <mergeCell ref="N51:N53"/>
    <mergeCell ref="O51:O53"/>
    <mergeCell ref="P51:P53"/>
    <mergeCell ref="S51:S53"/>
    <mergeCell ref="T63:T65"/>
    <mergeCell ref="AC63:AC65"/>
    <mergeCell ref="AD63:AD65"/>
    <mergeCell ref="AE63:AE65"/>
    <mergeCell ref="Z56:Z58"/>
    <mergeCell ref="AD59:AD62"/>
    <mergeCell ref="AE59:AE62"/>
    <mergeCell ref="AC59:AC62"/>
    <mergeCell ref="BS63:BS65"/>
    <mergeCell ref="BT63:BT65"/>
    <mergeCell ref="BU63:BU65"/>
    <mergeCell ref="BV63:BV65"/>
    <mergeCell ref="C59:C62"/>
    <mergeCell ref="D59:D62"/>
    <mergeCell ref="E59:E62"/>
    <mergeCell ref="H59:H62"/>
    <mergeCell ref="I59:I62"/>
    <mergeCell ref="J59:J62"/>
    <mergeCell ref="K59:K62"/>
    <mergeCell ref="L59:L62"/>
    <mergeCell ref="M59:M62"/>
    <mergeCell ref="N59:N62"/>
    <mergeCell ref="O59:O62"/>
    <mergeCell ref="S59:S62"/>
    <mergeCell ref="T59:T62"/>
    <mergeCell ref="C63:C65"/>
    <mergeCell ref="D63:D65"/>
    <mergeCell ref="E63:E65"/>
    <mergeCell ref="F63:F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S63:S65"/>
    <mergeCell ref="B63:B65"/>
    <mergeCell ref="B59:B62"/>
    <mergeCell ref="P63:P65"/>
    <mergeCell ref="U63:U65"/>
    <mergeCell ref="AF63:AF65"/>
    <mergeCell ref="BW63:BW65"/>
    <mergeCell ref="BZ63:BZ65"/>
    <mergeCell ref="BX64:BX65"/>
    <mergeCell ref="F59:F62"/>
    <mergeCell ref="P59:P62"/>
    <mergeCell ref="U59:U62"/>
    <mergeCell ref="AA59:AA60"/>
    <mergeCell ref="AF59:AF62"/>
    <mergeCell ref="BW59:BW62"/>
    <mergeCell ref="BX59:BX60"/>
    <mergeCell ref="BZ59:BZ62"/>
    <mergeCell ref="G61:G62"/>
    <mergeCell ref="BX61:BX62"/>
    <mergeCell ref="BO59:BO62"/>
    <mergeCell ref="BP59:BP62"/>
    <mergeCell ref="BQ59:BQ62"/>
    <mergeCell ref="BR59:BR62"/>
    <mergeCell ref="BS59:BS62"/>
    <mergeCell ref="BT59:BT62"/>
    <mergeCell ref="BU59:BU62"/>
    <mergeCell ref="BV59:BV62"/>
    <mergeCell ref="V59:V60"/>
    <mergeCell ref="W59:W60"/>
    <mergeCell ref="X59:X60"/>
    <mergeCell ref="Y59:Y60"/>
    <mergeCell ref="Z59:Z60"/>
    <mergeCell ref="BR63:BR65"/>
    <mergeCell ref="BZ168:BZ170"/>
    <mergeCell ref="C175:C177"/>
    <mergeCell ref="D175:D177"/>
    <mergeCell ref="E175:E177"/>
    <mergeCell ref="F175:F177"/>
    <mergeCell ref="G175:G177"/>
    <mergeCell ref="H175:H177"/>
    <mergeCell ref="I175:I177"/>
    <mergeCell ref="J175:J177"/>
    <mergeCell ref="K175:K177"/>
    <mergeCell ref="L175:L177"/>
    <mergeCell ref="M175:M177"/>
    <mergeCell ref="N175:N177"/>
    <mergeCell ref="O175:O177"/>
    <mergeCell ref="P175:P177"/>
    <mergeCell ref="S175:S177"/>
    <mergeCell ref="T175:T177"/>
    <mergeCell ref="U175:U177"/>
    <mergeCell ref="W168:W170"/>
    <mergeCell ref="X168:X170"/>
    <mergeCell ref="Y168:Y170"/>
    <mergeCell ref="Z168:Z170"/>
    <mergeCell ref="AE175:AE177"/>
    <mergeCell ref="BO168:BO170"/>
    <mergeCell ref="BP168:BP170"/>
    <mergeCell ref="L168:L170"/>
    <mergeCell ref="M168:M170"/>
    <mergeCell ref="N168:N170"/>
    <mergeCell ref="O168:O170"/>
    <mergeCell ref="P168:P170"/>
    <mergeCell ref="S168:S170"/>
    <mergeCell ref="T168:T170"/>
    <mergeCell ref="BX175:BX177"/>
    <mergeCell ref="BZ175:BZ177"/>
    <mergeCell ref="C182:C186"/>
    <mergeCell ref="D182:D186"/>
    <mergeCell ref="E182:E186"/>
    <mergeCell ref="F182:F186"/>
    <mergeCell ref="G182:G186"/>
    <mergeCell ref="H182:H185"/>
    <mergeCell ref="I182:I186"/>
    <mergeCell ref="J182:J186"/>
    <mergeCell ref="K182:K186"/>
    <mergeCell ref="L182:L186"/>
    <mergeCell ref="M182:M186"/>
    <mergeCell ref="N182:N186"/>
    <mergeCell ref="O182:O186"/>
    <mergeCell ref="P182:P186"/>
    <mergeCell ref="S182:S186"/>
    <mergeCell ref="T182:T186"/>
    <mergeCell ref="V175:V177"/>
    <mergeCell ref="W175:W177"/>
    <mergeCell ref="X175:X177"/>
    <mergeCell ref="Y175:Y177"/>
    <mergeCell ref="Z175:Z177"/>
    <mergeCell ref="AA175:AA177"/>
    <mergeCell ref="AC175:AC177"/>
    <mergeCell ref="AD175:AD177"/>
    <mergeCell ref="BZ187:BZ191"/>
    <mergeCell ref="V188:V191"/>
    <mergeCell ref="W188:W191"/>
    <mergeCell ref="X188:X191"/>
    <mergeCell ref="Y188:Y191"/>
    <mergeCell ref="Z188:Z191"/>
    <mergeCell ref="AA188:AA191"/>
    <mergeCell ref="AD187:AD191"/>
    <mergeCell ref="AE187:AE191"/>
    <mergeCell ref="AF187:AF191"/>
    <mergeCell ref="BO187:BO191"/>
    <mergeCell ref="BP187:BP191"/>
    <mergeCell ref="BQ187:BQ191"/>
    <mergeCell ref="BR187:BR191"/>
    <mergeCell ref="BS187:BS191"/>
    <mergeCell ref="BT187:BT191"/>
    <mergeCell ref="BZ164:BZ165"/>
    <mergeCell ref="AC187:AC191"/>
    <mergeCell ref="BS182:BS186"/>
    <mergeCell ref="BT182:BT186"/>
    <mergeCell ref="BU182:BU186"/>
    <mergeCell ref="BV182:BV186"/>
    <mergeCell ref="BW182:BW186"/>
    <mergeCell ref="BX182:BX186"/>
    <mergeCell ref="BZ182:BZ186"/>
    <mergeCell ref="V183:V186"/>
    <mergeCell ref="W183:W186"/>
    <mergeCell ref="X183:X186"/>
    <mergeCell ref="Y183:Y186"/>
    <mergeCell ref="Z183:Z186"/>
    <mergeCell ref="AA183:AA186"/>
    <mergeCell ref="AC182:AC186"/>
    <mergeCell ref="BW187:BW191"/>
    <mergeCell ref="L187:L191"/>
    <mergeCell ref="M187:M191"/>
    <mergeCell ref="N187:N191"/>
    <mergeCell ref="O187:O191"/>
    <mergeCell ref="P187:P191"/>
    <mergeCell ref="S187:S191"/>
    <mergeCell ref="T187:T191"/>
    <mergeCell ref="AF175:AF177"/>
    <mergeCell ref="BO175:BO177"/>
    <mergeCell ref="BP175:BP177"/>
    <mergeCell ref="BQ175:BQ177"/>
    <mergeCell ref="BR175:BR177"/>
    <mergeCell ref="BS175:BS177"/>
    <mergeCell ref="C168:C170"/>
    <mergeCell ref="D168:D170"/>
    <mergeCell ref="BX187:BX191"/>
    <mergeCell ref="C187:C191"/>
    <mergeCell ref="D187:D191"/>
    <mergeCell ref="E187:E191"/>
    <mergeCell ref="F187:F191"/>
    <mergeCell ref="G187:G191"/>
    <mergeCell ref="H187:H190"/>
    <mergeCell ref="I187:I191"/>
    <mergeCell ref="J187:J191"/>
    <mergeCell ref="K187:K191"/>
    <mergeCell ref="U182:U186"/>
    <mergeCell ref="AD182:AD186"/>
    <mergeCell ref="AE182:AE186"/>
    <mergeCell ref="AF182:AF186"/>
    <mergeCell ref="BO182:BO186"/>
    <mergeCell ref="BP182:BP186"/>
    <mergeCell ref="U187:U191"/>
    <mergeCell ref="BR182:BR186"/>
    <mergeCell ref="B168:B170"/>
    <mergeCell ref="B175:B177"/>
    <mergeCell ref="B182:B186"/>
    <mergeCell ref="B187:B191"/>
    <mergeCell ref="BU187:BU191"/>
    <mergeCell ref="BV187:BV191"/>
    <mergeCell ref="BQ182:BQ186"/>
    <mergeCell ref="E168:E170"/>
    <mergeCell ref="F168:F170"/>
    <mergeCell ref="G168:G170"/>
    <mergeCell ref="H168:H170"/>
    <mergeCell ref="I168:I170"/>
    <mergeCell ref="J168:J170"/>
    <mergeCell ref="K168:K170"/>
    <mergeCell ref="U168:U170"/>
    <mergeCell ref="AE168:AE170"/>
    <mergeCell ref="AF168:AF170"/>
    <mergeCell ref="V168:V170"/>
    <mergeCell ref="AC168:AC170"/>
    <mergeCell ref="AD168:AD170"/>
    <mergeCell ref="AA168:AA170"/>
    <mergeCell ref="BQ168:BQ170"/>
    <mergeCell ref="BR168:BR170"/>
    <mergeCell ref="BS168:BS170"/>
    <mergeCell ref="BS199:BS202"/>
    <mergeCell ref="BX204:BX205"/>
    <mergeCell ref="BZ204:BZ205"/>
    <mergeCell ref="C194:C197"/>
    <mergeCell ref="D194:D197"/>
    <mergeCell ref="E194:E197"/>
    <mergeCell ref="F194:F197"/>
    <mergeCell ref="G194:G197"/>
    <mergeCell ref="H194:H197"/>
    <mergeCell ref="I194:I197"/>
    <mergeCell ref="J194:J197"/>
    <mergeCell ref="K194:K197"/>
    <mergeCell ref="L194:L197"/>
    <mergeCell ref="M194:M197"/>
    <mergeCell ref="N194:N197"/>
    <mergeCell ref="O194:O197"/>
    <mergeCell ref="P194:P197"/>
    <mergeCell ref="S194:S197"/>
    <mergeCell ref="T194:T197"/>
    <mergeCell ref="U194:U197"/>
    <mergeCell ref="V194:V197"/>
    <mergeCell ref="W194:W197"/>
    <mergeCell ref="X194:X197"/>
    <mergeCell ref="Y194:Y197"/>
    <mergeCell ref="Z194:Z197"/>
    <mergeCell ref="AA194:AA197"/>
    <mergeCell ref="AC194:AC197"/>
    <mergeCell ref="AD194:AD197"/>
    <mergeCell ref="AE194:AE197"/>
    <mergeCell ref="AF194:AF197"/>
    <mergeCell ref="BO194:BO197"/>
    <mergeCell ref="V204:V205"/>
    <mergeCell ref="BV204:BV205"/>
    <mergeCell ref="BW204:BW205"/>
    <mergeCell ref="X204:X205"/>
    <mergeCell ref="Y204:Y205"/>
    <mergeCell ref="Z204:Z205"/>
    <mergeCell ref="AA204:AA205"/>
    <mergeCell ref="AC204:AC205"/>
    <mergeCell ref="AD204:AD205"/>
    <mergeCell ref="AE204:AE205"/>
    <mergeCell ref="AF204:AF205"/>
    <mergeCell ref="BO204:BO205"/>
    <mergeCell ref="BP204:BP205"/>
    <mergeCell ref="BQ204:BQ205"/>
    <mergeCell ref="BR204:BR205"/>
    <mergeCell ref="BS204:BS205"/>
    <mergeCell ref="BT204:BT205"/>
    <mergeCell ref="BU204:BU205"/>
    <mergeCell ref="BX199:BX202"/>
    <mergeCell ref="BZ199:BZ202"/>
    <mergeCell ref="AC201:AC202"/>
    <mergeCell ref="AD201:AD202"/>
    <mergeCell ref="AE201:AE202"/>
    <mergeCell ref="AF201:AF202"/>
    <mergeCell ref="BX194:BX197"/>
    <mergeCell ref="BZ194:BZ197"/>
    <mergeCell ref="C199:C202"/>
    <mergeCell ref="D199:D202"/>
    <mergeCell ref="E199:E202"/>
    <mergeCell ref="F199:F202"/>
    <mergeCell ref="G199:G202"/>
    <mergeCell ref="H199:H202"/>
    <mergeCell ref="I199:I202"/>
    <mergeCell ref="J199:J202"/>
    <mergeCell ref="K199:K202"/>
    <mergeCell ref="L199:L202"/>
    <mergeCell ref="M199:M202"/>
    <mergeCell ref="N199:N202"/>
    <mergeCell ref="O199:O202"/>
    <mergeCell ref="P199:P202"/>
    <mergeCell ref="S199:S202"/>
    <mergeCell ref="T199:T202"/>
    <mergeCell ref="U199:U202"/>
    <mergeCell ref="V199:V202"/>
    <mergeCell ref="W199:W202"/>
    <mergeCell ref="X199:X202"/>
    <mergeCell ref="Y199:Y202"/>
    <mergeCell ref="Z199:Z202"/>
    <mergeCell ref="AA199:AA202"/>
    <mergeCell ref="BS194:BS197"/>
    <mergeCell ref="BP199:BP202"/>
    <mergeCell ref="BQ199:BQ202"/>
    <mergeCell ref="BR199:BR202"/>
    <mergeCell ref="AC199:AC200"/>
    <mergeCell ref="AD199:AD200"/>
    <mergeCell ref="AE199:AE200"/>
    <mergeCell ref="BP194:BP197"/>
    <mergeCell ref="BQ194:BQ197"/>
    <mergeCell ref="BR194:BR197"/>
    <mergeCell ref="C204:C205"/>
    <mergeCell ref="D204:D205"/>
    <mergeCell ref="E204:E205"/>
    <mergeCell ref="F204:F205"/>
    <mergeCell ref="G204:G205"/>
    <mergeCell ref="H204:H205"/>
    <mergeCell ref="I204:I205"/>
    <mergeCell ref="J204:J205"/>
    <mergeCell ref="K204:K205"/>
    <mergeCell ref="W204:W205"/>
    <mergeCell ref="L204:L205"/>
    <mergeCell ref="M204:M205"/>
    <mergeCell ref="N204:N205"/>
    <mergeCell ref="O204:O205"/>
    <mergeCell ref="P204:P205"/>
    <mergeCell ref="S204:S205"/>
    <mergeCell ref="T204:T205"/>
    <mergeCell ref="U204:U205"/>
    <mergeCell ref="L255:L256"/>
    <mergeCell ref="M255:M256"/>
    <mergeCell ref="N255:N256"/>
    <mergeCell ref="O255:O256"/>
    <mergeCell ref="P255:P256"/>
    <mergeCell ref="S255:S256"/>
    <mergeCell ref="T255:T256"/>
    <mergeCell ref="U255:U256"/>
    <mergeCell ref="V255:V256"/>
    <mergeCell ref="B204:B205"/>
    <mergeCell ref="B194:B197"/>
    <mergeCell ref="B199:B202"/>
    <mergeCell ref="AF199:AF200"/>
    <mergeCell ref="BO199:BO202"/>
    <mergeCell ref="O238:O240"/>
    <mergeCell ref="P238:P240"/>
    <mergeCell ref="S238:S240"/>
    <mergeCell ref="T238:T240"/>
    <mergeCell ref="U238:U240"/>
    <mergeCell ref="V238:V240"/>
    <mergeCell ref="B226:B228"/>
    <mergeCell ref="B223:B224"/>
    <mergeCell ref="AD226:AD228"/>
    <mergeCell ref="AE226:AE228"/>
    <mergeCell ref="AF226:AF228"/>
    <mergeCell ref="BO226:BO228"/>
    <mergeCell ref="C253:C254"/>
    <mergeCell ref="D253:D254"/>
    <mergeCell ref="E253:E254"/>
    <mergeCell ref="F253:F254"/>
    <mergeCell ref="H253:H254"/>
    <mergeCell ref="I253:I254"/>
    <mergeCell ref="BU257:BU258"/>
    <mergeCell ref="BV257:BV258"/>
    <mergeCell ref="BW257:BW258"/>
    <mergeCell ref="BX257:BX258"/>
    <mergeCell ref="BZ257:BZ258"/>
    <mergeCell ref="H259:H260"/>
    <mergeCell ref="H261:H262"/>
    <mergeCell ref="W255:W256"/>
    <mergeCell ref="X255:X256"/>
    <mergeCell ref="Y255:Y256"/>
    <mergeCell ref="Z255:Z256"/>
    <mergeCell ref="AA255:AA256"/>
    <mergeCell ref="AC255:AC256"/>
    <mergeCell ref="AD255:AD256"/>
    <mergeCell ref="AE255:AE256"/>
    <mergeCell ref="AF255:AF256"/>
    <mergeCell ref="BO255:BO256"/>
    <mergeCell ref="BP255:BP256"/>
    <mergeCell ref="BQ255:BQ256"/>
    <mergeCell ref="BR255:BR256"/>
    <mergeCell ref="BS255:BS256"/>
    <mergeCell ref="BX255:BX256"/>
    <mergeCell ref="BZ255:BZ256"/>
    <mergeCell ref="I257:I258"/>
    <mergeCell ref="J257:J258"/>
    <mergeCell ref="K257:K258"/>
    <mergeCell ref="L257:L258"/>
    <mergeCell ref="M257:M258"/>
    <mergeCell ref="N257:N258"/>
    <mergeCell ref="O257:O258"/>
    <mergeCell ref="P257:P258"/>
    <mergeCell ref="S257:S258"/>
    <mergeCell ref="BO274:BO279"/>
    <mergeCell ref="BP274:BP279"/>
    <mergeCell ref="BQ274:BQ279"/>
    <mergeCell ref="BR274:BR279"/>
    <mergeCell ref="BS274:BS279"/>
    <mergeCell ref="BT274:BT279"/>
    <mergeCell ref="V274:V275"/>
    <mergeCell ref="W274:W275"/>
    <mergeCell ref="X274:X275"/>
    <mergeCell ref="Y274:Y275"/>
    <mergeCell ref="Z274:Z275"/>
    <mergeCell ref="AA274:AA275"/>
    <mergeCell ref="AC257:AC258"/>
    <mergeCell ref="AD257:AD258"/>
    <mergeCell ref="AE257:AE258"/>
    <mergeCell ref="AF257:AF258"/>
    <mergeCell ref="BO257:BO258"/>
    <mergeCell ref="BP257:BP258"/>
    <mergeCell ref="BQ257:BQ258"/>
    <mergeCell ref="BR257:BR258"/>
    <mergeCell ref="BS257:BS258"/>
    <mergeCell ref="BT257:BT258"/>
    <mergeCell ref="V257:V258"/>
    <mergeCell ref="W257:W258"/>
    <mergeCell ref="X257:X258"/>
    <mergeCell ref="Y257:Y258"/>
    <mergeCell ref="Z257:Z258"/>
    <mergeCell ref="AA257:AA258"/>
    <mergeCell ref="AD259:AD260"/>
    <mergeCell ref="AE259:AE260"/>
    <mergeCell ref="AF259:AF260"/>
    <mergeCell ref="BO259:BO260"/>
    <mergeCell ref="B255:B256"/>
    <mergeCell ref="B257:B258"/>
    <mergeCell ref="V267:V268"/>
    <mergeCell ref="W267:W268"/>
    <mergeCell ref="X267:X268"/>
    <mergeCell ref="Y267:Y268"/>
    <mergeCell ref="Z267:Z268"/>
    <mergeCell ref="AA267:AA268"/>
    <mergeCell ref="AC267:AC272"/>
    <mergeCell ref="AD267:AD272"/>
    <mergeCell ref="AE267:AE272"/>
    <mergeCell ref="AF267:AF272"/>
    <mergeCell ref="BO267:BO272"/>
    <mergeCell ref="BP267:BP272"/>
    <mergeCell ref="BQ267:BQ272"/>
    <mergeCell ref="BR267:BR272"/>
    <mergeCell ref="BS267:BS272"/>
    <mergeCell ref="C257:C258"/>
    <mergeCell ref="D257:D258"/>
    <mergeCell ref="E257:E258"/>
    <mergeCell ref="F257:F258"/>
    <mergeCell ref="G257:G258"/>
    <mergeCell ref="T257:T258"/>
    <mergeCell ref="U257:U258"/>
    <mergeCell ref="C255:C256"/>
    <mergeCell ref="D255:D256"/>
    <mergeCell ref="E255:E256"/>
    <mergeCell ref="F255:F256"/>
    <mergeCell ref="G255:G256"/>
    <mergeCell ref="I255:I256"/>
    <mergeCell ref="J255:J256"/>
    <mergeCell ref="K255:K256"/>
    <mergeCell ref="T286:T288"/>
    <mergeCell ref="U286:U288"/>
    <mergeCell ref="V286:V288"/>
    <mergeCell ref="W286:W288"/>
    <mergeCell ref="BT301:BT302"/>
    <mergeCell ref="BU301:BU302"/>
    <mergeCell ref="BV301:BV302"/>
    <mergeCell ref="BW301:BW302"/>
    <mergeCell ref="X286:X288"/>
    <mergeCell ref="Y286:Y288"/>
    <mergeCell ref="Z286:Z288"/>
    <mergeCell ref="AA286:AA288"/>
    <mergeCell ref="AC286:AC288"/>
    <mergeCell ref="AD286:AD288"/>
    <mergeCell ref="AE286:AE288"/>
    <mergeCell ref="AF286:AF288"/>
    <mergeCell ref="BO286:BO288"/>
    <mergeCell ref="BP286:BP288"/>
    <mergeCell ref="BQ286:BQ288"/>
    <mergeCell ref="BR286:BR288"/>
    <mergeCell ref="BS286:BS288"/>
    <mergeCell ref="BT286:BT288"/>
    <mergeCell ref="BU286:BU287"/>
    <mergeCell ref="BV286:BV287"/>
    <mergeCell ref="BW286:BW287"/>
    <mergeCell ref="BS291:BS293"/>
    <mergeCell ref="BT291:BT292"/>
    <mergeCell ref="BX301:BX302"/>
    <mergeCell ref="BZ301:BZ302"/>
    <mergeCell ref="B286:B288"/>
    <mergeCell ref="B301:B302"/>
    <mergeCell ref="BX286:BX288"/>
    <mergeCell ref="BZ286:BZ288"/>
    <mergeCell ref="C301:C302"/>
    <mergeCell ref="D301:D302"/>
    <mergeCell ref="E301:E302"/>
    <mergeCell ref="F301:F302"/>
    <mergeCell ref="G301:G302"/>
    <mergeCell ref="H301:H302"/>
    <mergeCell ref="I301:I302"/>
    <mergeCell ref="J301:J302"/>
    <mergeCell ref="K301:K302"/>
    <mergeCell ref="L301:L302"/>
    <mergeCell ref="M301:M302"/>
    <mergeCell ref="N301:N302"/>
    <mergeCell ref="O301:O302"/>
    <mergeCell ref="P301:P302"/>
    <mergeCell ref="S301:S302"/>
    <mergeCell ref="T301:T302"/>
    <mergeCell ref="U301:U302"/>
    <mergeCell ref="AC301:AC302"/>
    <mergeCell ref="AD301:AD302"/>
    <mergeCell ref="AE301:AE302"/>
    <mergeCell ref="AF301:AF302"/>
    <mergeCell ref="BO301:BO302"/>
    <mergeCell ref="BP301:BP302"/>
    <mergeCell ref="BQ301:BQ302"/>
    <mergeCell ref="BR301:BR302"/>
    <mergeCell ref="BS301:BS302"/>
    <mergeCell ref="C347:C349"/>
    <mergeCell ref="D347:D349"/>
    <mergeCell ref="E347:E349"/>
    <mergeCell ref="F347:F349"/>
    <mergeCell ref="G347:G349"/>
    <mergeCell ref="H347:H348"/>
    <mergeCell ref="I347:I349"/>
    <mergeCell ref="J347:J349"/>
    <mergeCell ref="K347:K349"/>
    <mergeCell ref="L347:L349"/>
    <mergeCell ref="M347:M349"/>
    <mergeCell ref="N347:N349"/>
    <mergeCell ref="O347:O349"/>
    <mergeCell ref="P347:P349"/>
    <mergeCell ref="S347:S349"/>
    <mergeCell ref="T347:T349"/>
    <mergeCell ref="U347:U349"/>
    <mergeCell ref="BZ342:BZ345"/>
    <mergeCell ref="AC344:AC345"/>
    <mergeCell ref="AD344:AD345"/>
    <mergeCell ref="AE344:AE345"/>
    <mergeCell ref="AF344:AF345"/>
    <mergeCell ref="V347:V349"/>
    <mergeCell ref="W347:W349"/>
    <mergeCell ref="X347:X349"/>
    <mergeCell ref="Y347:Y349"/>
    <mergeCell ref="Z347:Z349"/>
    <mergeCell ref="AA347:AA349"/>
    <mergeCell ref="AC347:AC349"/>
    <mergeCell ref="AD347:AD349"/>
    <mergeCell ref="P342:P345"/>
    <mergeCell ref="S342:S345"/>
    <mergeCell ref="T342:T345"/>
    <mergeCell ref="U342:U345"/>
    <mergeCell ref="V342:V345"/>
    <mergeCell ref="W342:W345"/>
    <mergeCell ref="X342:X345"/>
    <mergeCell ref="Y342:Y345"/>
    <mergeCell ref="Z342:Z345"/>
    <mergeCell ref="AA342:AA345"/>
    <mergeCell ref="AC342:AC343"/>
    <mergeCell ref="AD342:AD343"/>
    <mergeCell ref="AE342:AE343"/>
    <mergeCell ref="AF342:AF343"/>
    <mergeCell ref="BO342:BO345"/>
    <mergeCell ref="BP342:BP345"/>
    <mergeCell ref="BQ342:BQ345"/>
    <mergeCell ref="BT347:BT349"/>
    <mergeCell ref="BU347:BU349"/>
    <mergeCell ref="M350:M353"/>
    <mergeCell ref="N350:N353"/>
    <mergeCell ref="O350:O353"/>
    <mergeCell ref="P350:P353"/>
    <mergeCell ref="S350:S353"/>
    <mergeCell ref="T350:T353"/>
    <mergeCell ref="U350:U353"/>
    <mergeCell ref="V350:V353"/>
    <mergeCell ref="W350:W353"/>
    <mergeCell ref="X350:X353"/>
    <mergeCell ref="Y350:Y353"/>
    <mergeCell ref="Z350:Z353"/>
    <mergeCell ref="AA350:AA353"/>
    <mergeCell ref="AC350:AC353"/>
    <mergeCell ref="AD350:AD353"/>
    <mergeCell ref="BW342:BW344"/>
    <mergeCell ref="BX342:BX345"/>
    <mergeCell ref="BV347:BV349"/>
    <mergeCell ref="BR342:BR345"/>
    <mergeCell ref="BS342:BS345"/>
    <mergeCell ref="BT342:BT344"/>
    <mergeCell ref="BU342:BU344"/>
    <mergeCell ref="BV342:BV344"/>
    <mergeCell ref="AE347:AE349"/>
    <mergeCell ref="AF347:AF349"/>
    <mergeCell ref="BW347:BW349"/>
    <mergeCell ref="BR384:BR385"/>
    <mergeCell ref="BS384:BS385"/>
    <mergeCell ref="BT384:BT385"/>
    <mergeCell ref="B342:B345"/>
    <mergeCell ref="B347:B349"/>
    <mergeCell ref="B350:B353"/>
    <mergeCell ref="AE350:AE353"/>
    <mergeCell ref="AF350:AF353"/>
    <mergeCell ref="BO350:BO353"/>
    <mergeCell ref="BP350:BP353"/>
    <mergeCell ref="BQ350:BQ353"/>
    <mergeCell ref="BR350:BR353"/>
    <mergeCell ref="BS350:BS353"/>
    <mergeCell ref="BX350:BX353"/>
    <mergeCell ref="BZ350:BZ353"/>
    <mergeCell ref="BO347:BO349"/>
    <mergeCell ref="BP347:BP349"/>
    <mergeCell ref="BQ347:BQ349"/>
    <mergeCell ref="BR347:BR349"/>
    <mergeCell ref="BS347:BS349"/>
    <mergeCell ref="BX347:BX349"/>
    <mergeCell ref="BZ347:BZ349"/>
    <mergeCell ref="C350:C353"/>
    <mergeCell ref="D350:D353"/>
    <mergeCell ref="E350:E353"/>
    <mergeCell ref="F350:F353"/>
    <mergeCell ref="G350:G353"/>
    <mergeCell ref="H350:H353"/>
    <mergeCell ref="I350:I353"/>
    <mergeCell ref="J350:J353"/>
    <mergeCell ref="K350:K353"/>
    <mergeCell ref="L350:L353"/>
    <mergeCell ref="BU384:BU385"/>
    <mergeCell ref="BV384:BV385"/>
    <mergeCell ref="B384:B385"/>
    <mergeCell ref="BW384:BW385"/>
    <mergeCell ref="BX384:BX385"/>
    <mergeCell ref="BZ384:BZ385"/>
    <mergeCell ref="C384:C385"/>
    <mergeCell ref="D384:D385"/>
    <mergeCell ref="E384:E385"/>
    <mergeCell ref="F384:F385"/>
    <mergeCell ref="G384:G385"/>
    <mergeCell ref="H384:H385"/>
    <mergeCell ref="I384:I385"/>
    <mergeCell ref="J384:J385"/>
    <mergeCell ref="K384:K385"/>
    <mergeCell ref="L384:L385"/>
    <mergeCell ref="M384:M385"/>
    <mergeCell ref="N384:N385"/>
    <mergeCell ref="O384:O385"/>
    <mergeCell ref="P384:P385"/>
    <mergeCell ref="S384:S385"/>
    <mergeCell ref="T384:T385"/>
    <mergeCell ref="U384:U385"/>
    <mergeCell ref="V384:V385"/>
    <mergeCell ref="W384:W385"/>
    <mergeCell ref="X384:X385"/>
    <mergeCell ref="Y384:Y385"/>
    <mergeCell ref="Z384:Z385"/>
    <mergeCell ref="AA384:AA385"/>
    <mergeCell ref="BO384:BO385"/>
    <mergeCell ref="BP384:BP385"/>
    <mergeCell ref="BQ384:BQ385"/>
    <mergeCell ref="C396:C398"/>
    <mergeCell ref="D396:D398"/>
    <mergeCell ref="E396:E398"/>
    <mergeCell ref="F396:F398"/>
    <mergeCell ref="G396:G398"/>
    <mergeCell ref="H396:H398"/>
    <mergeCell ref="I396:I398"/>
    <mergeCell ref="J396:J398"/>
    <mergeCell ref="K396:K398"/>
    <mergeCell ref="L396:L398"/>
    <mergeCell ref="M396:M398"/>
    <mergeCell ref="N396:N398"/>
    <mergeCell ref="O396:O398"/>
    <mergeCell ref="P396:P398"/>
    <mergeCell ref="S396:S398"/>
    <mergeCell ref="T396:T398"/>
    <mergeCell ref="U396:U398"/>
    <mergeCell ref="V396:V398"/>
    <mergeCell ref="W396:W398"/>
    <mergeCell ref="X396:X398"/>
    <mergeCell ref="Y396:Y398"/>
    <mergeCell ref="Z396:Z398"/>
    <mergeCell ref="AA396:AA398"/>
    <mergeCell ref="BO396:BO398"/>
    <mergeCell ref="BP396:BP398"/>
    <mergeCell ref="BQ396:BQ398"/>
    <mergeCell ref="BR396:BR398"/>
    <mergeCell ref="BS396:BS398"/>
    <mergeCell ref="BT396:BT398"/>
    <mergeCell ref="BU396:BU398"/>
    <mergeCell ref="BV396:BV398"/>
    <mergeCell ref="BW396:BW398"/>
    <mergeCell ref="BX396:BX398"/>
    <mergeCell ref="BZ396:BZ398"/>
    <mergeCell ref="BP411:BP413"/>
    <mergeCell ref="BQ411:BQ413"/>
    <mergeCell ref="BR411:BR413"/>
    <mergeCell ref="BS411:BS413"/>
    <mergeCell ref="BO399:BO400"/>
    <mergeCell ref="BP399:BP400"/>
    <mergeCell ref="BQ399:BQ400"/>
    <mergeCell ref="BR399:BR400"/>
    <mergeCell ref="BS399:BS400"/>
    <mergeCell ref="BT399:BT400"/>
    <mergeCell ref="BU399:BU400"/>
    <mergeCell ref="BV399:BV400"/>
    <mergeCell ref="BW399:BW400"/>
    <mergeCell ref="BX399:BX400"/>
    <mergeCell ref="BZ399:BZ400"/>
    <mergeCell ref="C399:C400"/>
    <mergeCell ref="D399:D400"/>
    <mergeCell ref="E399:E400"/>
    <mergeCell ref="F399:F400"/>
    <mergeCell ref="G399:G400"/>
    <mergeCell ref="H399:H400"/>
    <mergeCell ref="I399:I400"/>
    <mergeCell ref="J399:J400"/>
    <mergeCell ref="K399:K400"/>
    <mergeCell ref="L399:L400"/>
    <mergeCell ref="M399:M400"/>
    <mergeCell ref="N399:N400"/>
    <mergeCell ref="O399:O400"/>
    <mergeCell ref="P399:P400"/>
    <mergeCell ref="S399:S400"/>
    <mergeCell ref="T399:T400"/>
    <mergeCell ref="U399:U400"/>
    <mergeCell ref="H411:H413"/>
    <mergeCell ref="I411:I413"/>
    <mergeCell ref="J411:J413"/>
    <mergeCell ref="K411:K413"/>
    <mergeCell ref="BX411:BX413"/>
    <mergeCell ref="C408:C410"/>
    <mergeCell ref="D408:D410"/>
    <mergeCell ref="E408:E410"/>
    <mergeCell ref="F408:F410"/>
    <mergeCell ref="G408:G410"/>
    <mergeCell ref="H408:H410"/>
    <mergeCell ref="I408:I410"/>
    <mergeCell ref="J408:J410"/>
    <mergeCell ref="K408:K410"/>
    <mergeCell ref="L408:L410"/>
    <mergeCell ref="M408:M410"/>
    <mergeCell ref="N408:N410"/>
    <mergeCell ref="O408:O410"/>
    <mergeCell ref="P408:P410"/>
    <mergeCell ref="S408:S410"/>
    <mergeCell ref="T408:T410"/>
    <mergeCell ref="U408:U410"/>
    <mergeCell ref="AC408:AC410"/>
    <mergeCell ref="P411:P413"/>
    <mergeCell ref="S411:S413"/>
    <mergeCell ref="T411:T413"/>
    <mergeCell ref="U411:U413"/>
    <mergeCell ref="AC411:AC413"/>
    <mergeCell ref="AD411:AD413"/>
    <mergeCell ref="AE411:AE413"/>
    <mergeCell ref="AF411:AF413"/>
    <mergeCell ref="BO411:BO413"/>
    <mergeCell ref="L411:L413"/>
    <mergeCell ref="M411:M413"/>
    <mergeCell ref="N411:N413"/>
    <mergeCell ref="O411:O413"/>
    <mergeCell ref="BT411:BT413"/>
    <mergeCell ref="BU411:BU413"/>
    <mergeCell ref="BV411:BV413"/>
    <mergeCell ref="BW411:BW413"/>
    <mergeCell ref="BZ411:BZ413"/>
    <mergeCell ref="B396:B398"/>
    <mergeCell ref="B399:B400"/>
    <mergeCell ref="B408:B410"/>
    <mergeCell ref="B411:B413"/>
    <mergeCell ref="AD408:AD410"/>
    <mergeCell ref="AE408:AE410"/>
    <mergeCell ref="AF408:AF410"/>
    <mergeCell ref="BO408:BO410"/>
    <mergeCell ref="BP408:BP410"/>
    <mergeCell ref="BQ408:BQ410"/>
    <mergeCell ref="BR408:BR410"/>
    <mergeCell ref="BS408:BS410"/>
    <mergeCell ref="BT408:BT410"/>
    <mergeCell ref="BU408:BU410"/>
    <mergeCell ref="BV408:BV410"/>
    <mergeCell ref="BW408:BW410"/>
    <mergeCell ref="BX408:BX410"/>
    <mergeCell ref="BZ408:BZ410"/>
    <mergeCell ref="C411:C413"/>
    <mergeCell ref="D411:D413"/>
    <mergeCell ref="E411:E413"/>
    <mergeCell ref="F411:F413"/>
    <mergeCell ref="G411:G413"/>
  </mergeCells>
  <phoneticPr fontId="162" type="noConversion"/>
  <conditionalFormatting sqref="CE1:CE209 CE211:CE403 CE405:CE1048576">
    <cfRule type="cellIs" dxfId="19" priority="10" operator="equal">
      <formula>0</formula>
    </cfRule>
    <cfRule type="cellIs" dxfId="18" priority="11" operator="equal">
      <formula>"OKEY"</formula>
    </cfRule>
  </conditionalFormatting>
  <conditionalFormatting sqref="CE210">
    <cfRule type="cellIs" dxfId="17" priority="8" operator="equal">
      <formula>0</formula>
    </cfRule>
    <cfRule type="cellIs" dxfId="16" priority="9" operator="equal">
      <formula>"OKEY"</formula>
    </cfRule>
  </conditionalFormatting>
  <conditionalFormatting sqref="G11:G359">
    <cfRule type="duplicateValues" dxfId="15" priority="7"/>
  </conditionalFormatting>
  <conditionalFormatting sqref="G386">
    <cfRule type="duplicateValues" dxfId="14" priority="4"/>
  </conditionalFormatting>
  <conditionalFormatting sqref="CE404">
    <cfRule type="cellIs" dxfId="13" priority="2" operator="equal">
      <formula>0</formula>
    </cfRule>
    <cfRule type="cellIs" dxfId="12" priority="3" operator="equal">
      <formula>"OKEY"</formula>
    </cfRule>
  </conditionalFormatting>
  <conditionalFormatting sqref="G404">
    <cfRule type="duplicateValues" dxfId="11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180"/>
  <sheetViews>
    <sheetView showGridLines="0" zoomScale="80" zoomScaleNormal="80" workbookViewId="0">
      <pane xSplit="18" ySplit="9" topLeftCell="CB125" activePane="bottomRight" state="frozen"/>
      <selection activeCell="E282" sqref="E282"/>
      <selection pane="topRight" activeCell="E282" sqref="E282"/>
      <selection pane="bottomLeft" activeCell="E282" sqref="E282"/>
      <selection pane="bottomRight" activeCell="CF135" sqref="CF135"/>
    </sheetView>
  </sheetViews>
  <sheetFormatPr defaultRowHeight="30" customHeight="1"/>
  <cols>
    <col min="1" max="1" width="4.69921875" style="29" customWidth="1"/>
    <col min="2" max="2" width="12.59765625" customWidth="1"/>
    <col min="3" max="3" width="8.19921875" bestFit="1" customWidth="1"/>
    <col min="4" max="4" width="6.69921875" customWidth="1"/>
    <col min="5" max="5" width="8.5" customWidth="1"/>
    <col min="6" max="6" width="11.59765625" bestFit="1" customWidth="1"/>
    <col min="7" max="7" width="8.59765625" customWidth="1"/>
    <col min="9" max="9" width="16" bestFit="1" customWidth="1"/>
    <col min="10" max="10" width="7.296875" bestFit="1" customWidth="1"/>
    <col min="11" max="14" width="4.69921875" customWidth="1"/>
    <col min="15" max="15" width="5.69921875" customWidth="1"/>
    <col min="17" max="17" width="8.796875" customWidth="1"/>
    <col min="18" max="18" width="8.5" customWidth="1"/>
    <col min="19" max="19" width="12.5" customWidth="1"/>
    <col min="20" max="20" width="14.796875" customWidth="1"/>
    <col min="21" max="22" width="7.69921875" customWidth="1"/>
    <col min="25" max="25" width="8.8984375" bestFit="1" customWidth="1"/>
    <col min="26" max="26" width="7.69921875" customWidth="1"/>
    <col min="29" max="48" width="8.796875" customWidth="1"/>
    <col min="49" max="49" width="9.8984375" customWidth="1"/>
    <col min="52" max="52" width="6.19921875" customWidth="1"/>
    <col min="54" max="54" width="8.796875" customWidth="1"/>
    <col min="55" max="56" width="8.796875" hidden="1" customWidth="1"/>
    <col min="57" max="57" width="10.59765625" hidden="1" customWidth="1"/>
    <col min="58" max="65" width="8.796875" hidden="1" customWidth="1"/>
    <col min="66" max="66" width="21.8984375" customWidth="1"/>
    <col min="67" max="69" width="8.796875" customWidth="1"/>
    <col min="70" max="70" width="8.796875" hidden="1" customWidth="1"/>
    <col min="71" max="71" width="8.796875" customWidth="1"/>
    <col min="72" max="74" width="8.796875" hidden="1" customWidth="1"/>
    <col min="75" max="75" width="20.69921875" customWidth="1"/>
    <col min="76" max="76" width="8.796875" hidden="1" customWidth="1"/>
    <col min="77" max="77" width="8.796875" customWidth="1"/>
    <col min="78" max="78" width="11.59765625" style="29" bestFit="1" customWidth="1"/>
    <col min="79" max="79" width="17.3984375" style="168" bestFit="1" customWidth="1"/>
    <col min="80" max="80" width="17.796875" bestFit="1" customWidth="1"/>
    <col min="81" max="81" width="10.8984375" style="171" bestFit="1" customWidth="1"/>
    <col min="82" max="82" width="8.796875" style="171"/>
    <col min="84" max="84" width="34.5" style="29" bestFit="1" customWidth="1"/>
    <col min="85" max="85" width="17.09765625" style="168" customWidth="1"/>
    <col min="86" max="86" width="17.09765625" style="196" customWidth="1"/>
    <col min="87" max="87" width="5.296875" customWidth="1"/>
    <col min="88" max="88" width="16.296875" style="841" bestFit="1" customWidth="1"/>
  </cols>
  <sheetData>
    <row r="1" spans="1:88" s="24" customFormat="1" ht="19.95" customHeight="1" thickBot="1">
      <c r="A1" s="29"/>
      <c r="B1" s="98" t="s">
        <v>352</v>
      </c>
      <c r="C1" s="98">
        <v>1</v>
      </c>
      <c r="D1" s="98">
        <v>2</v>
      </c>
      <c r="E1" s="98">
        <v>3</v>
      </c>
      <c r="F1" s="98">
        <v>4</v>
      </c>
      <c r="G1" s="98">
        <v>5</v>
      </c>
      <c r="H1" s="98">
        <v>6</v>
      </c>
      <c r="I1" s="98">
        <v>7</v>
      </c>
      <c r="J1" s="98">
        <v>8</v>
      </c>
      <c r="K1" s="98">
        <v>9</v>
      </c>
      <c r="L1" s="98">
        <v>10</v>
      </c>
      <c r="M1" s="98">
        <v>11</v>
      </c>
      <c r="N1" s="98">
        <v>12</v>
      </c>
      <c r="O1" s="98">
        <v>13</v>
      </c>
      <c r="P1" s="98">
        <v>14</v>
      </c>
      <c r="Q1" s="98">
        <v>15</v>
      </c>
      <c r="R1" s="98">
        <v>16</v>
      </c>
      <c r="S1" s="98">
        <v>17</v>
      </c>
      <c r="T1" s="98">
        <v>18</v>
      </c>
      <c r="U1" s="98">
        <v>19</v>
      </c>
      <c r="V1" s="98">
        <v>20</v>
      </c>
      <c r="W1" s="98">
        <v>21</v>
      </c>
      <c r="X1" s="98">
        <v>22</v>
      </c>
      <c r="Y1" s="98">
        <v>23</v>
      </c>
      <c r="Z1" s="98">
        <v>24</v>
      </c>
      <c r="AA1" s="98">
        <v>25</v>
      </c>
      <c r="AB1" s="98">
        <v>26</v>
      </c>
      <c r="AC1" s="98">
        <v>27</v>
      </c>
      <c r="AD1" s="98">
        <v>28</v>
      </c>
      <c r="AE1" s="98">
        <v>29</v>
      </c>
      <c r="AF1" s="98">
        <v>30</v>
      </c>
      <c r="AG1" s="98">
        <v>31</v>
      </c>
      <c r="AH1" s="98">
        <v>32</v>
      </c>
      <c r="AI1" s="98">
        <v>33</v>
      </c>
      <c r="AJ1" s="98">
        <v>34</v>
      </c>
      <c r="AK1" s="98">
        <v>35</v>
      </c>
      <c r="AL1" s="98">
        <v>36</v>
      </c>
      <c r="AM1" s="98">
        <v>37</v>
      </c>
      <c r="AN1" s="98">
        <v>38</v>
      </c>
      <c r="AO1" s="98">
        <v>39</v>
      </c>
      <c r="AP1" s="98">
        <v>40</v>
      </c>
      <c r="AQ1" s="98">
        <v>41</v>
      </c>
      <c r="AR1" s="98">
        <v>42</v>
      </c>
      <c r="AS1" s="98">
        <v>43</v>
      </c>
      <c r="AT1" s="98">
        <v>44</v>
      </c>
      <c r="AU1" s="98">
        <v>45</v>
      </c>
      <c r="AV1" s="98">
        <v>46</v>
      </c>
      <c r="AW1" s="98">
        <v>47</v>
      </c>
      <c r="AX1" s="98">
        <v>48</v>
      </c>
      <c r="AY1" s="98">
        <v>49</v>
      </c>
      <c r="AZ1" s="98">
        <v>50</v>
      </c>
      <c r="BA1" s="98">
        <v>51</v>
      </c>
      <c r="BB1" s="98">
        <v>52</v>
      </c>
      <c r="BS1" s="29"/>
      <c r="CA1" s="200" t="s">
        <v>541</v>
      </c>
      <c r="CB1" s="201">
        <f>COUNTA(CG:CG)-1</f>
        <v>131</v>
      </c>
      <c r="CC1" s="169"/>
      <c r="CD1" s="169"/>
      <c r="CF1" s="29"/>
      <c r="CH1" s="29"/>
    </row>
    <row r="2" spans="1:88" s="24" customFormat="1" ht="19.95" customHeight="1" thickTop="1">
      <c r="A2" s="29"/>
      <c r="B2" s="28" t="s">
        <v>353</v>
      </c>
      <c r="C2" s="28">
        <f t="shared" ref="C2:AH2" si="0">COUNTIFS($A:$A,C$1,$Z:$Z,"신제작")</f>
        <v>5</v>
      </c>
      <c r="D2" s="28">
        <f t="shared" si="0"/>
        <v>0</v>
      </c>
      <c r="E2" s="28">
        <f t="shared" si="0"/>
        <v>3</v>
      </c>
      <c r="F2" s="28">
        <f t="shared" si="0"/>
        <v>3</v>
      </c>
      <c r="G2" s="28">
        <f t="shared" si="0"/>
        <v>3</v>
      </c>
      <c r="H2" s="28">
        <f t="shared" si="0"/>
        <v>2</v>
      </c>
      <c r="I2" s="28">
        <f t="shared" si="0"/>
        <v>2</v>
      </c>
      <c r="J2" s="28">
        <f t="shared" si="0"/>
        <v>4</v>
      </c>
      <c r="K2" s="28">
        <f t="shared" si="0"/>
        <v>2</v>
      </c>
      <c r="L2" s="28">
        <f t="shared" si="0"/>
        <v>3</v>
      </c>
      <c r="M2" s="28">
        <f t="shared" si="0"/>
        <v>2</v>
      </c>
      <c r="N2" s="28">
        <f t="shared" si="0"/>
        <v>0</v>
      </c>
      <c r="O2" s="28">
        <f t="shared" si="0"/>
        <v>2</v>
      </c>
      <c r="P2" s="28">
        <f t="shared" si="0"/>
        <v>2</v>
      </c>
      <c r="Q2" s="28">
        <f t="shared" si="0"/>
        <v>2</v>
      </c>
      <c r="R2" s="28">
        <f t="shared" si="0"/>
        <v>2</v>
      </c>
      <c r="S2" s="28">
        <f t="shared" si="0"/>
        <v>2</v>
      </c>
      <c r="T2" s="28">
        <f t="shared" si="0"/>
        <v>3</v>
      </c>
      <c r="U2" s="28">
        <f t="shared" si="0"/>
        <v>1</v>
      </c>
      <c r="V2" s="28">
        <f t="shared" si="0"/>
        <v>1</v>
      </c>
      <c r="W2" s="28">
        <f t="shared" si="0"/>
        <v>1</v>
      </c>
      <c r="X2" s="28">
        <f t="shared" si="0"/>
        <v>2</v>
      </c>
      <c r="Y2" s="28">
        <f t="shared" si="0"/>
        <v>1</v>
      </c>
      <c r="Z2" s="28">
        <f t="shared" si="0"/>
        <v>0</v>
      </c>
      <c r="AA2" s="28">
        <f t="shared" si="0"/>
        <v>0</v>
      </c>
      <c r="AB2" s="28">
        <f t="shared" si="0"/>
        <v>0</v>
      </c>
      <c r="AC2" s="28">
        <f t="shared" si="0"/>
        <v>0</v>
      </c>
      <c r="AD2" s="28">
        <f t="shared" si="0"/>
        <v>0</v>
      </c>
      <c r="AE2" s="28">
        <f t="shared" si="0"/>
        <v>0</v>
      </c>
      <c r="AF2" s="28">
        <f t="shared" si="0"/>
        <v>0</v>
      </c>
      <c r="AG2" s="28">
        <f t="shared" si="0"/>
        <v>0</v>
      </c>
      <c r="AH2" s="28">
        <f t="shared" si="0"/>
        <v>0</v>
      </c>
      <c r="AI2" s="28">
        <f t="shared" ref="AI2:BB2" si="1">COUNTIFS($A:$A,AI$1,$Z:$Z,"신제작")</f>
        <v>0</v>
      </c>
      <c r="AJ2" s="28">
        <f t="shared" si="1"/>
        <v>0</v>
      </c>
      <c r="AK2" s="28">
        <f t="shared" si="1"/>
        <v>0</v>
      </c>
      <c r="AL2" s="28">
        <f t="shared" si="1"/>
        <v>0</v>
      </c>
      <c r="AM2" s="28">
        <f t="shared" si="1"/>
        <v>0</v>
      </c>
      <c r="AN2" s="28">
        <f t="shared" si="1"/>
        <v>0</v>
      </c>
      <c r="AO2" s="28">
        <f t="shared" si="1"/>
        <v>0</v>
      </c>
      <c r="AP2" s="28">
        <f t="shared" si="1"/>
        <v>0</v>
      </c>
      <c r="AQ2" s="28">
        <f t="shared" si="1"/>
        <v>0</v>
      </c>
      <c r="AR2" s="28">
        <f t="shared" si="1"/>
        <v>0</v>
      </c>
      <c r="AS2" s="28">
        <f t="shared" si="1"/>
        <v>0</v>
      </c>
      <c r="AT2" s="28">
        <f t="shared" si="1"/>
        <v>0</v>
      </c>
      <c r="AU2" s="28">
        <f t="shared" si="1"/>
        <v>0</v>
      </c>
      <c r="AV2" s="28">
        <f t="shared" si="1"/>
        <v>0</v>
      </c>
      <c r="AW2" s="28">
        <f t="shared" si="1"/>
        <v>0</v>
      </c>
      <c r="AX2" s="28">
        <f t="shared" si="1"/>
        <v>0</v>
      </c>
      <c r="AY2" s="28">
        <f t="shared" si="1"/>
        <v>0</v>
      </c>
      <c r="AZ2" s="28">
        <f t="shared" si="1"/>
        <v>0</v>
      </c>
      <c r="BA2" s="28">
        <f t="shared" si="1"/>
        <v>0</v>
      </c>
      <c r="BB2" s="28">
        <f t="shared" si="1"/>
        <v>0</v>
      </c>
      <c r="BS2" s="29"/>
      <c r="CA2" s="198" t="s">
        <v>540</v>
      </c>
      <c r="CB2" s="199">
        <f>COUNTIF(CH:CH,CA2)</f>
        <v>78</v>
      </c>
      <c r="CC2" s="169" t="s">
        <v>557</v>
      </c>
      <c r="CD2" s="169" t="s">
        <v>558</v>
      </c>
      <c r="CE2" s="24" t="s">
        <v>559</v>
      </c>
      <c r="CF2" s="29" t="s">
        <v>560</v>
      </c>
      <c r="CH2" s="29"/>
    </row>
    <row r="3" spans="1:88" s="24" customFormat="1" ht="19.95" customHeight="1">
      <c r="A3" s="29"/>
      <c r="B3" s="28" t="s">
        <v>354</v>
      </c>
      <c r="C3" s="28">
        <f t="shared" ref="C3:AH3" si="2">COUNTIFS($A:$A,C$1,$AE:$AE,"신제작")</f>
        <v>7</v>
      </c>
      <c r="D3" s="28">
        <f t="shared" si="2"/>
        <v>0</v>
      </c>
      <c r="E3" s="28">
        <f t="shared" si="2"/>
        <v>2</v>
      </c>
      <c r="F3" s="28">
        <f t="shared" si="2"/>
        <v>5</v>
      </c>
      <c r="G3" s="28">
        <f t="shared" si="2"/>
        <v>7</v>
      </c>
      <c r="H3" s="28">
        <f t="shared" si="2"/>
        <v>4</v>
      </c>
      <c r="I3" s="28">
        <f t="shared" si="2"/>
        <v>2</v>
      </c>
      <c r="J3" s="28">
        <f t="shared" si="2"/>
        <v>6</v>
      </c>
      <c r="K3" s="28">
        <f t="shared" si="2"/>
        <v>4</v>
      </c>
      <c r="L3" s="28">
        <f t="shared" si="2"/>
        <v>6</v>
      </c>
      <c r="M3" s="28">
        <f t="shared" si="2"/>
        <v>3</v>
      </c>
      <c r="N3" s="28">
        <f t="shared" si="2"/>
        <v>5</v>
      </c>
      <c r="O3" s="28">
        <f t="shared" si="2"/>
        <v>4</v>
      </c>
      <c r="P3" s="28">
        <f t="shared" si="2"/>
        <v>2</v>
      </c>
      <c r="Q3" s="28">
        <f t="shared" si="2"/>
        <v>5</v>
      </c>
      <c r="R3" s="28">
        <f t="shared" si="2"/>
        <v>5</v>
      </c>
      <c r="S3" s="28">
        <f t="shared" si="2"/>
        <v>3</v>
      </c>
      <c r="T3" s="28">
        <f t="shared" si="2"/>
        <v>2</v>
      </c>
      <c r="U3" s="28">
        <f t="shared" si="2"/>
        <v>2</v>
      </c>
      <c r="V3" s="28">
        <f t="shared" si="2"/>
        <v>1</v>
      </c>
      <c r="W3" s="28">
        <f t="shared" si="2"/>
        <v>1</v>
      </c>
      <c r="X3" s="28">
        <f t="shared" si="2"/>
        <v>4</v>
      </c>
      <c r="Y3" s="28">
        <f t="shared" si="2"/>
        <v>1</v>
      </c>
      <c r="Z3" s="28">
        <f t="shared" si="2"/>
        <v>0</v>
      </c>
      <c r="AA3" s="28">
        <f t="shared" si="2"/>
        <v>0</v>
      </c>
      <c r="AB3" s="28">
        <f t="shared" si="2"/>
        <v>0</v>
      </c>
      <c r="AC3" s="28">
        <f t="shared" si="2"/>
        <v>0</v>
      </c>
      <c r="AD3" s="28">
        <f t="shared" si="2"/>
        <v>0</v>
      </c>
      <c r="AE3" s="28">
        <f t="shared" si="2"/>
        <v>0</v>
      </c>
      <c r="AF3" s="28">
        <f t="shared" si="2"/>
        <v>0</v>
      </c>
      <c r="AG3" s="28">
        <f t="shared" si="2"/>
        <v>0</v>
      </c>
      <c r="AH3" s="28">
        <f t="shared" si="2"/>
        <v>0</v>
      </c>
      <c r="AI3" s="28">
        <f t="shared" ref="AI3:BB3" si="3">COUNTIFS($A:$A,AI$1,$AE:$AE,"신제작")</f>
        <v>0</v>
      </c>
      <c r="AJ3" s="28">
        <f t="shared" si="3"/>
        <v>0</v>
      </c>
      <c r="AK3" s="28">
        <f t="shared" si="3"/>
        <v>0</v>
      </c>
      <c r="AL3" s="28">
        <f t="shared" si="3"/>
        <v>0</v>
      </c>
      <c r="AM3" s="28">
        <f t="shared" si="3"/>
        <v>0</v>
      </c>
      <c r="AN3" s="28">
        <f t="shared" si="3"/>
        <v>0</v>
      </c>
      <c r="AO3" s="28">
        <f t="shared" si="3"/>
        <v>0</v>
      </c>
      <c r="AP3" s="28">
        <f t="shared" si="3"/>
        <v>0</v>
      </c>
      <c r="AQ3" s="28">
        <f t="shared" si="3"/>
        <v>0</v>
      </c>
      <c r="AR3" s="28">
        <f t="shared" si="3"/>
        <v>0</v>
      </c>
      <c r="AS3" s="28">
        <f t="shared" si="3"/>
        <v>0</v>
      </c>
      <c r="AT3" s="28">
        <f t="shared" si="3"/>
        <v>0</v>
      </c>
      <c r="AU3" s="28">
        <f t="shared" si="3"/>
        <v>0</v>
      </c>
      <c r="AV3" s="28">
        <f t="shared" si="3"/>
        <v>0</v>
      </c>
      <c r="AW3" s="28">
        <f t="shared" si="3"/>
        <v>0</v>
      </c>
      <c r="AX3" s="28">
        <f t="shared" si="3"/>
        <v>0</v>
      </c>
      <c r="AY3" s="28">
        <f t="shared" si="3"/>
        <v>0</v>
      </c>
      <c r="AZ3" s="28">
        <f t="shared" si="3"/>
        <v>0</v>
      </c>
      <c r="BA3" s="28">
        <f t="shared" si="3"/>
        <v>0</v>
      </c>
      <c r="BB3" s="28">
        <f t="shared" si="3"/>
        <v>0</v>
      </c>
      <c r="BS3" s="29"/>
      <c r="CA3" s="197" t="s">
        <v>542</v>
      </c>
      <c r="CB3" s="28">
        <f>COUNTIF(CH:CH,CA3)</f>
        <v>18</v>
      </c>
      <c r="CC3" s="204">
        <f>COUNTIFS(Status_0526!BM:BM,"=1",Status_0526!BK:BK,"Re_Mass")</f>
        <v>4</v>
      </c>
      <c r="CD3" s="169">
        <f>COUNTIFS(Status_0526!BM:BM,"=2")/2</f>
        <v>9</v>
      </c>
      <c r="CE3" s="24">
        <f>COUNTIFS(Status_0526!BM:BM,"=3")/3</f>
        <v>0</v>
      </c>
      <c r="CF3" s="205">
        <f>(CC3+CD3+CE3)/CB1</f>
        <v>9.9236641221374045E-2</v>
      </c>
      <c r="CH3" s="29"/>
    </row>
    <row r="4" spans="1:88" s="44" customFormat="1" ht="19.95" customHeight="1">
      <c r="A4" s="29"/>
      <c r="B4" s="43" t="s">
        <v>374</v>
      </c>
      <c r="C4" s="43">
        <f t="shared" ref="C4:AH4" si="4">COUNTIFS($A:$A,C$1,$R:$R,"X")</f>
        <v>1</v>
      </c>
      <c r="D4" s="43">
        <f t="shared" si="4"/>
        <v>0</v>
      </c>
      <c r="E4" s="43">
        <f t="shared" si="4"/>
        <v>0</v>
      </c>
      <c r="F4" s="43">
        <f t="shared" si="4"/>
        <v>1</v>
      </c>
      <c r="G4" s="43">
        <f t="shared" si="4"/>
        <v>1</v>
      </c>
      <c r="H4" s="43">
        <f t="shared" si="4"/>
        <v>1</v>
      </c>
      <c r="I4" s="43">
        <f t="shared" si="4"/>
        <v>0</v>
      </c>
      <c r="J4" s="43">
        <f t="shared" si="4"/>
        <v>1</v>
      </c>
      <c r="K4" s="43">
        <f t="shared" si="4"/>
        <v>1</v>
      </c>
      <c r="L4" s="43">
        <f t="shared" si="4"/>
        <v>1</v>
      </c>
      <c r="M4" s="43">
        <f t="shared" si="4"/>
        <v>1</v>
      </c>
      <c r="N4" s="43">
        <f t="shared" si="4"/>
        <v>0</v>
      </c>
      <c r="O4" s="43">
        <f t="shared" si="4"/>
        <v>1</v>
      </c>
      <c r="P4" s="43">
        <f t="shared" si="4"/>
        <v>0</v>
      </c>
      <c r="Q4" s="43">
        <f t="shared" si="4"/>
        <v>1</v>
      </c>
      <c r="R4" s="43">
        <f t="shared" si="4"/>
        <v>0</v>
      </c>
      <c r="S4" s="43">
        <f t="shared" si="4"/>
        <v>0</v>
      </c>
      <c r="T4" s="43">
        <f t="shared" si="4"/>
        <v>0</v>
      </c>
      <c r="U4" s="43">
        <f t="shared" si="4"/>
        <v>0</v>
      </c>
      <c r="V4" s="43">
        <f t="shared" si="4"/>
        <v>0</v>
      </c>
      <c r="W4" s="43">
        <f t="shared" si="4"/>
        <v>0</v>
      </c>
      <c r="X4" s="43">
        <f t="shared" si="4"/>
        <v>2</v>
      </c>
      <c r="Y4" s="43">
        <f t="shared" si="4"/>
        <v>0</v>
      </c>
      <c r="Z4" s="43">
        <f t="shared" si="4"/>
        <v>0</v>
      </c>
      <c r="AA4" s="43">
        <f t="shared" si="4"/>
        <v>0</v>
      </c>
      <c r="AB4" s="43">
        <f t="shared" si="4"/>
        <v>0</v>
      </c>
      <c r="AC4" s="43">
        <f t="shared" si="4"/>
        <v>0</v>
      </c>
      <c r="AD4" s="43">
        <f t="shared" si="4"/>
        <v>0</v>
      </c>
      <c r="AE4" s="43">
        <f t="shared" si="4"/>
        <v>0</v>
      </c>
      <c r="AF4" s="43">
        <f t="shared" si="4"/>
        <v>0</v>
      </c>
      <c r="AG4" s="43">
        <f t="shared" si="4"/>
        <v>0</v>
      </c>
      <c r="AH4" s="43">
        <f t="shared" si="4"/>
        <v>0</v>
      </c>
      <c r="AI4" s="43">
        <f t="shared" ref="AI4:BB4" si="5">COUNTIFS($A:$A,AI$1,$R:$R,"X")</f>
        <v>0</v>
      </c>
      <c r="AJ4" s="43">
        <f t="shared" si="5"/>
        <v>0</v>
      </c>
      <c r="AK4" s="43">
        <f t="shared" si="5"/>
        <v>0</v>
      </c>
      <c r="AL4" s="43">
        <f t="shared" si="5"/>
        <v>0</v>
      </c>
      <c r="AM4" s="43">
        <f t="shared" si="5"/>
        <v>0</v>
      </c>
      <c r="AN4" s="43">
        <f t="shared" si="5"/>
        <v>0</v>
      </c>
      <c r="AO4" s="43">
        <f t="shared" si="5"/>
        <v>0</v>
      </c>
      <c r="AP4" s="43">
        <f t="shared" si="5"/>
        <v>0</v>
      </c>
      <c r="AQ4" s="43">
        <f t="shared" si="5"/>
        <v>0</v>
      </c>
      <c r="AR4" s="43">
        <f t="shared" si="5"/>
        <v>0</v>
      </c>
      <c r="AS4" s="43">
        <f t="shared" si="5"/>
        <v>0</v>
      </c>
      <c r="AT4" s="43">
        <f t="shared" si="5"/>
        <v>0</v>
      </c>
      <c r="AU4" s="43">
        <f t="shared" si="5"/>
        <v>0</v>
      </c>
      <c r="AV4" s="43">
        <f t="shared" si="5"/>
        <v>0</v>
      </c>
      <c r="AW4" s="43">
        <f t="shared" si="5"/>
        <v>0</v>
      </c>
      <c r="AX4" s="43">
        <f t="shared" si="5"/>
        <v>0</v>
      </c>
      <c r="AY4" s="43">
        <f t="shared" si="5"/>
        <v>0</v>
      </c>
      <c r="AZ4" s="43">
        <f t="shared" si="5"/>
        <v>0</v>
      </c>
      <c r="BA4" s="43">
        <f t="shared" si="5"/>
        <v>0</v>
      </c>
      <c r="BB4" s="43">
        <f t="shared" si="5"/>
        <v>0</v>
      </c>
      <c r="BS4" s="29"/>
      <c r="CA4" s="202" t="s">
        <v>543</v>
      </c>
      <c r="CB4" s="28">
        <f>COUNTIF(CH:CH,CA4)</f>
        <v>0</v>
      </c>
      <c r="CC4" s="169"/>
      <c r="CD4" s="169"/>
      <c r="CF4" s="29"/>
      <c r="CH4" s="29"/>
      <c r="CJ4" s="24"/>
    </row>
    <row r="5" spans="1:88" s="25" customFormat="1" ht="19.95" customHeight="1">
      <c r="A5" s="29"/>
      <c r="BZ5" s="29"/>
      <c r="CA5" s="197" t="s">
        <v>544</v>
      </c>
      <c r="CB5" s="28">
        <f>COUNTIF(CH:CH,CA5)</f>
        <v>14</v>
      </c>
      <c r="CC5" s="170"/>
      <c r="CD5" s="170"/>
      <c r="CF5" s="29"/>
      <c r="CG5" s="26"/>
      <c r="CH5" s="29"/>
      <c r="CJ5" s="44"/>
    </row>
    <row r="6" spans="1:88" s="25" customFormat="1" ht="19.95" customHeight="1">
      <c r="A6" s="29"/>
      <c r="B6" s="27" t="s">
        <v>409</v>
      </c>
      <c r="C6" s="27">
        <f t="shared" ref="C6:AH6" si="6">COUNTIFS($A:$A,C$1)</f>
        <v>12</v>
      </c>
      <c r="D6" s="27">
        <f t="shared" si="6"/>
        <v>0</v>
      </c>
      <c r="E6" s="27">
        <f t="shared" si="6"/>
        <v>7</v>
      </c>
      <c r="F6" s="27">
        <f t="shared" si="6"/>
        <v>7</v>
      </c>
      <c r="G6" s="27">
        <f t="shared" si="6"/>
        <v>9</v>
      </c>
      <c r="H6" s="27">
        <f t="shared" si="6"/>
        <v>8</v>
      </c>
      <c r="I6" s="27">
        <f t="shared" si="6"/>
        <v>3</v>
      </c>
      <c r="J6" s="27">
        <f t="shared" si="6"/>
        <v>9</v>
      </c>
      <c r="K6" s="27">
        <f t="shared" si="6"/>
        <v>5</v>
      </c>
      <c r="L6" s="27">
        <f t="shared" si="6"/>
        <v>6</v>
      </c>
      <c r="M6" s="27">
        <f t="shared" si="6"/>
        <v>5</v>
      </c>
      <c r="N6" s="27">
        <f t="shared" si="6"/>
        <v>8</v>
      </c>
      <c r="O6" s="27">
        <f t="shared" si="6"/>
        <v>6</v>
      </c>
      <c r="P6" s="27">
        <f t="shared" si="6"/>
        <v>5</v>
      </c>
      <c r="Q6" s="27">
        <f t="shared" si="6"/>
        <v>8</v>
      </c>
      <c r="R6" s="27">
        <f t="shared" si="6"/>
        <v>6</v>
      </c>
      <c r="S6" s="27">
        <f t="shared" si="6"/>
        <v>6</v>
      </c>
      <c r="T6" s="27">
        <f t="shared" si="6"/>
        <v>5</v>
      </c>
      <c r="U6" s="27">
        <f t="shared" si="6"/>
        <v>3</v>
      </c>
      <c r="V6" s="27">
        <f t="shared" si="6"/>
        <v>3</v>
      </c>
      <c r="W6" s="27">
        <f t="shared" si="6"/>
        <v>1</v>
      </c>
      <c r="X6" s="27">
        <f t="shared" si="6"/>
        <v>6</v>
      </c>
      <c r="Y6" s="27">
        <f t="shared" si="6"/>
        <v>3</v>
      </c>
      <c r="Z6" s="27">
        <f t="shared" si="6"/>
        <v>0</v>
      </c>
      <c r="AA6" s="27">
        <f t="shared" si="6"/>
        <v>0</v>
      </c>
      <c r="AB6" s="27">
        <f t="shared" si="6"/>
        <v>0</v>
      </c>
      <c r="AC6" s="27">
        <f t="shared" si="6"/>
        <v>0</v>
      </c>
      <c r="AD6" s="27">
        <f t="shared" si="6"/>
        <v>0</v>
      </c>
      <c r="AE6" s="27">
        <f t="shared" si="6"/>
        <v>0</v>
      </c>
      <c r="AF6" s="27">
        <f t="shared" si="6"/>
        <v>0</v>
      </c>
      <c r="AG6" s="27">
        <f t="shared" si="6"/>
        <v>0</v>
      </c>
      <c r="AH6" s="27">
        <f t="shared" si="6"/>
        <v>0</v>
      </c>
      <c r="AI6" s="27">
        <f t="shared" ref="AI6:BB6" si="7">COUNTIFS($A:$A,AI$1)</f>
        <v>0</v>
      </c>
      <c r="AJ6" s="27">
        <f t="shared" si="7"/>
        <v>0</v>
      </c>
      <c r="AK6" s="27">
        <f t="shared" si="7"/>
        <v>0</v>
      </c>
      <c r="AL6" s="27">
        <f t="shared" si="7"/>
        <v>0</v>
      </c>
      <c r="AM6" s="27">
        <f t="shared" si="7"/>
        <v>0</v>
      </c>
      <c r="AN6" s="27">
        <f t="shared" si="7"/>
        <v>0</v>
      </c>
      <c r="AO6" s="27">
        <f t="shared" si="7"/>
        <v>0</v>
      </c>
      <c r="AP6" s="27">
        <f t="shared" si="7"/>
        <v>0</v>
      </c>
      <c r="AQ6" s="27">
        <f t="shared" si="7"/>
        <v>0</v>
      </c>
      <c r="AR6" s="27">
        <f t="shared" si="7"/>
        <v>0</v>
      </c>
      <c r="AS6" s="27">
        <f t="shared" si="7"/>
        <v>0</v>
      </c>
      <c r="AT6" s="27">
        <f t="shared" si="7"/>
        <v>0</v>
      </c>
      <c r="AU6" s="27">
        <f t="shared" si="7"/>
        <v>0</v>
      </c>
      <c r="AV6" s="27">
        <f t="shared" si="7"/>
        <v>0</v>
      </c>
      <c r="AW6" s="27">
        <f t="shared" si="7"/>
        <v>0</v>
      </c>
      <c r="AX6" s="27">
        <f t="shared" si="7"/>
        <v>0</v>
      </c>
      <c r="AY6" s="27">
        <f t="shared" si="7"/>
        <v>0</v>
      </c>
      <c r="AZ6" s="27">
        <f t="shared" si="7"/>
        <v>0</v>
      </c>
      <c r="BA6" s="27">
        <f t="shared" si="7"/>
        <v>0</v>
      </c>
      <c r="BB6" s="27">
        <f t="shared" si="7"/>
        <v>0</v>
      </c>
      <c r="BC6" s="27"/>
      <c r="BD6" s="27"/>
      <c r="BE6" s="27"/>
      <c r="BF6" s="27"/>
      <c r="BG6" s="27"/>
      <c r="BH6" s="27"/>
      <c r="BI6" s="27"/>
      <c r="BZ6" s="29"/>
      <c r="CA6" s="197" t="s">
        <v>545</v>
      </c>
      <c r="CB6" s="28">
        <f>COUNTIFS(A:A,"&gt;0",CH:CH,"")-COUNTIFS(A:A,"&gt;0",CG:CG,"")</f>
        <v>21</v>
      </c>
      <c r="CC6" s="170"/>
      <c r="CD6" s="170"/>
      <c r="CF6" s="29"/>
      <c r="CG6" s="26"/>
      <c r="CH6" s="29"/>
      <c r="CJ6" s="24"/>
    </row>
    <row r="7" spans="1:88" s="25" customFormat="1" ht="19.95" customHeight="1">
      <c r="A7" s="29"/>
      <c r="B7" s="27" t="s">
        <v>410</v>
      </c>
      <c r="C7" s="27">
        <f t="shared" ref="C7:AH7" si="8">SUMIFS($CD:$CD,$A:$A,C$1)</f>
        <v>1222</v>
      </c>
      <c r="D7" s="27">
        <f t="shared" si="8"/>
        <v>0</v>
      </c>
      <c r="E7" s="27">
        <f t="shared" si="8"/>
        <v>828</v>
      </c>
      <c r="F7" s="27">
        <f t="shared" si="8"/>
        <v>862</v>
      </c>
      <c r="G7" s="27">
        <f t="shared" si="8"/>
        <v>793</v>
      </c>
      <c r="H7" s="27">
        <f t="shared" si="8"/>
        <v>822</v>
      </c>
      <c r="I7" s="27">
        <f t="shared" si="8"/>
        <v>225</v>
      </c>
      <c r="J7" s="27">
        <f t="shared" si="8"/>
        <v>1079</v>
      </c>
      <c r="K7" s="27">
        <f t="shared" si="8"/>
        <v>531</v>
      </c>
      <c r="L7" s="27">
        <f t="shared" si="8"/>
        <v>453</v>
      </c>
      <c r="M7" s="27">
        <f t="shared" si="8"/>
        <v>474</v>
      </c>
      <c r="N7" s="27">
        <f t="shared" si="8"/>
        <v>854</v>
      </c>
      <c r="O7" s="27">
        <f t="shared" si="8"/>
        <v>731</v>
      </c>
      <c r="P7" s="27">
        <f t="shared" si="8"/>
        <v>767</v>
      </c>
      <c r="Q7" s="27">
        <f t="shared" si="8"/>
        <v>1155</v>
      </c>
      <c r="R7" s="27">
        <f t="shared" si="8"/>
        <v>1168</v>
      </c>
      <c r="S7" s="27">
        <f t="shared" si="8"/>
        <v>449</v>
      </c>
      <c r="T7" s="27">
        <f t="shared" si="8"/>
        <v>552</v>
      </c>
      <c r="U7" s="27">
        <f t="shared" si="8"/>
        <v>616</v>
      </c>
      <c r="V7" s="27">
        <f t="shared" si="8"/>
        <v>583</v>
      </c>
      <c r="W7" s="27">
        <f t="shared" si="8"/>
        <v>0</v>
      </c>
      <c r="X7" s="27">
        <f t="shared" si="8"/>
        <v>0</v>
      </c>
      <c r="Y7" s="27">
        <f t="shared" si="8"/>
        <v>0</v>
      </c>
      <c r="Z7" s="27">
        <f t="shared" si="8"/>
        <v>0</v>
      </c>
      <c r="AA7" s="27">
        <f t="shared" si="8"/>
        <v>0</v>
      </c>
      <c r="AB7" s="27">
        <f t="shared" si="8"/>
        <v>0</v>
      </c>
      <c r="AC7" s="27">
        <f t="shared" si="8"/>
        <v>0</v>
      </c>
      <c r="AD7" s="27">
        <f t="shared" si="8"/>
        <v>0</v>
      </c>
      <c r="AE7" s="27">
        <f t="shared" si="8"/>
        <v>0</v>
      </c>
      <c r="AF7" s="27">
        <f t="shared" si="8"/>
        <v>0</v>
      </c>
      <c r="AG7" s="27">
        <f t="shared" si="8"/>
        <v>0</v>
      </c>
      <c r="AH7" s="27">
        <f t="shared" si="8"/>
        <v>0</v>
      </c>
      <c r="AI7" s="27">
        <f t="shared" ref="AI7:BB7" si="9">SUMIFS($CD:$CD,$A:$A,AI$1)</f>
        <v>0</v>
      </c>
      <c r="AJ7" s="27">
        <f t="shared" si="9"/>
        <v>0</v>
      </c>
      <c r="AK7" s="27">
        <f t="shared" si="9"/>
        <v>0</v>
      </c>
      <c r="AL7" s="27">
        <f t="shared" si="9"/>
        <v>0</v>
      </c>
      <c r="AM7" s="27">
        <f t="shared" si="9"/>
        <v>0</v>
      </c>
      <c r="AN7" s="27">
        <f t="shared" si="9"/>
        <v>0</v>
      </c>
      <c r="AO7" s="27">
        <f t="shared" si="9"/>
        <v>0</v>
      </c>
      <c r="AP7" s="27">
        <f t="shared" si="9"/>
        <v>0</v>
      </c>
      <c r="AQ7" s="27">
        <f t="shared" si="9"/>
        <v>0</v>
      </c>
      <c r="AR7" s="27">
        <f t="shared" si="9"/>
        <v>0</v>
      </c>
      <c r="AS7" s="27">
        <f t="shared" si="9"/>
        <v>0</v>
      </c>
      <c r="AT7" s="27">
        <f t="shared" si="9"/>
        <v>0</v>
      </c>
      <c r="AU7" s="27">
        <f t="shared" si="9"/>
        <v>0</v>
      </c>
      <c r="AV7" s="27">
        <f t="shared" si="9"/>
        <v>0</v>
      </c>
      <c r="AW7" s="27">
        <f t="shared" si="9"/>
        <v>0</v>
      </c>
      <c r="AX7" s="27">
        <f t="shared" si="9"/>
        <v>0</v>
      </c>
      <c r="AY7" s="27">
        <f t="shared" si="9"/>
        <v>0</v>
      </c>
      <c r="AZ7" s="27">
        <f t="shared" si="9"/>
        <v>0</v>
      </c>
      <c r="BA7" s="27">
        <f t="shared" si="9"/>
        <v>0</v>
      </c>
      <c r="BB7" s="27">
        <f t="shared" si="9"/>
        <v>0</v>
      </c>
      <c r="BC7" s="27"/>
      <c r="BD7" s="27"/>
      <c r="BE7" s="27"/>
      <c r="BF7" s="27"/>
      <c r="BG7" s="27"/>
      <c r="BH7" s="27"/>
      <c r="BI7" s="27"/>
      <c r="BZ7" s="29"/>
      <c r="CA7" s="246"/>
      <c r="CB7" s="247"/>
      <c r="CC7" s="170"/>
      <c r="CD7" s="170"/>
      <c r="CF7" s="29"/>
      <c r="CG7" s="26"/>
      <c r="CH7" s="29"/>
      <c r="CJ7" s="24"/>
    </row>
    <row r="8" spans="1:88" s="25" customFormat="1" ht="19.95" customHeight="1">
      <c r="A8" s="29"/>
      <c r="F8" s="26"/>
      <c r="BZ8" s="29"/>
      <c r="CA8" s="248"/>
      <c r="CB8" s="146"/>
      <c r="CC8" s="170"/>
      <c r="CD8" s="170"/>
      <c r="CF8" s="29"/>
      <c r="CG8" s="26"/>
      <c r="CH8" s="29"/>
      <c r="CJ8" s="24"/>
    </row>
    <row r="9" spans="1:88" s="11" customFormat="1" ht="30" customHeight="1">
      <c r="A9" s="57" t="s">
        <v>196</v>
      </c>
      <c r="B9" s="8" t="s">
        <v>0</v>
      </c>
      <c r="C9" s="8" t="s">
        <v>1</v>
      </c>
      <c r="D9" s="8" t="s">
        <v>2</v>
      </c>
      <c r="E9" s="8" t="s">
        <v>3</v>
      </c>
      <c r="F9" s="8" t="s">
        <v>4</v>
      </c>
      <c r="G9" s="8" t="s">
        <v>5</v>
      </c>
      <c r="H9" s="8" t="s">
        <v>6</v>
      </c>
      <c r="I9" s="8" t="s">
        <v>7</v>
      </c>
      <c r="J9" s="8" t="s">
        <v>8</v>
      </c>
      <c r="K9" s="8" t="s">
        <v>9</v>
      </c>
      <c r="L9" s="8" t="s">
        <v>10</v>
      </c>
      <c r="M9" s="8" t="s">
        <v>11</v>
      </c>
      <c r="N9" s="8" t="s">
        <v>12</v>
      </c>
      <c r="O9" s="8" t="s">
        <v>13</v>
      </c>
      <c r="P9" s="8" t="s">
        <v>14</v>
      </c>
      <c r="Q9" s="8" t="s">
        <v>15</v>
      </c>
      <c r="R9" s="8" t="s">
        <v>16</v>
      </c>
      <c r="S9" s="8" t="s">
        <v>17</v>
      </c>
      <c r="T9" s="8" t="s">
        <v>18</v>
      </c>
      <c r="U9" s="9" t="s">
        <v>19</v>
      </c>
      <c r="V9" s="9" t="s">
        <v>20</v>
      </c>
      <c r="W9" s="9" t="s">
        <v>21</v>
      </c>
      <c r="X9" s="9" t="s">
        <v>22</v>
      </c>
      <c r="Y9" s="9" t="s">
        <v>23</v>
      </c>
      <c r="Z9" s="9" t="s">
        <v>24</v>
      </c>
      <c r="AA9" s="9" t="s">
        <v>124</v>
      </c>
      <c r="AB9" s="10" t="s">
        <v>25</v>
      </c>
      <c r="AC9" s="10" t="s">
        <v>26</v>
      </c>
      <c r="AD9" s="10" t="s">
        <v>27</v>
      </c>
      <c r="AE9" s="10" t="s">
        <v>28</v>
      </c>
      <c r="AF9" s="10" t="s">
        <v>125</v>
      </c>
      <c r="AG9" s="8" t="s">
        <v>126</v>
      </c>
      <c r="AH9" s="8" t="s">
        <v>127</v>
      </c>
      <c r="AI9" s="8" t="s">
        <v>128</v>
      </c>
      <c r="AJ9" s="8" t="s">
        <v>129</v>
      </c>
      <c r="AK9" s="8" t="s">
        <v>130</v>
      </c>
      <c r="AL9" s="8" t="s">
        <v>131</v>
      </c>
      <c r="AM9" s="8" t="s">
        <v>132</v>
      </c>
      <c r="AN9" s="8" t="s">
        <v>133</v>
      </c>
      <c r="AO9" s="8" t="s">
        <v>134</v>
      </c>
      <c r="AP9" s="8" t="s">
        <v>135</v>
      </c>
      <c r="AQ9" s="8" t="s">
        <v>136</v>
      </c>
      <c r="AR9" s="8" t="s">
        <v>137</v>
      </c>
      <c r="AS9" s="8" t="s">
        <v>138</v>
      </c>
      <c r="AT9" s="8" t="s">
        <v>139</v>
      </c>
      <c r="AU9" s="8" t="s">
        <v>140</v>
      </c>
      <c r="AV9" s="8" t="s">
        <v>141</v>
      </c>
      <c r="AW9" s="8" t="s">
        <v>142</v>
      </c>
      <c r="AX9" s="8" t="s">
        <v>143</v>
      </c>
      <c r="AY9" s="8" t="s">
        <v>144</v>
      </c>
      <c r="AZ9" s="8" t="s">
        <v>145</v>
      </c>
      <c r="BA9" s="8" t="s">
        <v>146</v>
      </c>
      <c r="BB9" s="8" t="s">
        <v>147</v>
      </c>
      <c r="BC9" s="8" t="s">
        <v>148</v>
      </c>
      <c r="BD9" s="8" t="s">
        <v>149</v>
      </c>
      <c r="BE9" s="8" t="s">
        <v>150</v>
      </c>
      <c r="BF9" s="8" t="s">
        <v>151</v>
      </c>
      <c r="BG9" s="8" t="s">
        <v>11019</v>
      </c>
      <c r="BH9" s="8" t="s">
        <v>11020</v>
      </c>
      <c r="BI9" s="8" t="s">
        <v>245</v>
      </c>
      <c r="BJ9" s="8" t="s">
        <v>11021</v>
      </c>
      <c r="BK9" s="8" t="s">
        <v>236</v>
      </c>
      <c r="BL9" s="8" t="s">
        <v>11022</v>
      </c>
      <c r="BM9" s="8" t="s">
        <v>11023</v>
      </c>
      <c r="BN9" s="8" t="s">
        <v>152</v>
      </c>
      <c r="BO9" s="8" t="s">
        <v>153</v>
      </c>
      <c r="BP9" s="8" t="s">
        <v>154</v>
      </c>
      <c r="BQ9" s="8" t="s">
        <v>155</v>
      </c>
      <c r="BR9" s="13" t="s">
        <v>156</v>
      </c>
      <c r="BS9" s="13" t="s">
        <v>157</v>
      </c>
      <c r="BT9" s="13" t="s">
        <v>158</v>
      </c>
      <c r="BU9" s="13" t="s">
        <v>194</v>
      </c>
      <c r="BV9" s="13" t="s">
        <v>159</v>
      </c>
      <c r="BW9" s="8" t="s">
        <v>160</v>
      </c>
      <c r="BX9" s="8" t="s">
        <v>161</v>
      </c>
      <c r="BY9" s="8" t="s">
        <v>162</v>
      </c>
      <c r="BZ9" s="26" t="s">
        <v>470</v>
      </c>
      <c r="CA9" s="26" t="s">
        <v>469</v>
      </c>
      <c r="CB9" s="26" t="s">
        <v>468</v>
      </c>
      <c r="CC9" s="169" t="s">
        <v>419</v>
      </c>
      <c r="CD9" s="169" t="s">
        <v>420</v>
      </c>
      <c r="CE9" s="29" t="s">
        <v>429</v>
      </c>
      <c r="CF9" s="29" t="s">
        <v>428</v>
      </c>
      <c r="CG9" s="26" t="s">
        <v>538</v>
      </c>
      <c r="CH9" s="29" t="s">
        <v>539</v>
      </c>
      <c r="CJ9" s="24" t="s">
        <v>6993</v>
      </c>
    </row>
    <row r="10" spans="1:88" s="11" customFormat="1" ht="30" customHeight="1">
      <c r="A10" s="63">
        <v>1</v>
      </c>
      <c r="B10" s="51" t="s">
        <v>43</v>
      </c>
      <c r="C10" s="51" t="s">
        <v>917</v>
      </c>
      <c r="D10" s="51" t="s">
        <v>918</v>
      </c>
      <c r="E10" s="5" t="s">
        <v>31</v>
      </c>
      <c r="F10" s="51">
        <v>2025120768</v>
      </c>
      <c r="G10" s="4" t="s">
        <v>919</v>
      </c>
      <c r="H10" s="62">
        <v>1038776</v>
      </c>
      <c r="I10" s="62" t="s">
        <v>920</v>
      </c>
      <c r="J10" s="62" t="s">
        <v>651</v>
      </c>
      <c r="K10" s="62">
        <v>4</v>
      </c>
      <c r="L10" s="62" t="s">
        <v>32</v>
      </c>
      <c r="M10" s="62" t="s">
        <v>33</v>
      </c>
      <c r="N10" s="6" t="s">
        <v>652</v>
      </c>
      <c r="O10" s="5" t="s">
        <v>93</v>
      </c>
      <c r="P10" s="62" t="s">
        <v>73</v>
      </c>
      <c r="Q10" s="62">
        <v>60</v>
      </c>
      <c r="R10" s="338" t="s">
        <v>921</v>
      </c>
      <c r="S10" s="7" t="s">
        <v>922</v>
      </c>
      <c r="T10" s="51" t="s">
        <v>49</v>
      </c>
      <c r="U10" s="51" t="s">
        <v>923</v>
      </c>
      <c r="V10" s="51" t="s">
        <v>50</v>
      </c>
      <c r="W10" s="51" t="s">
        <v>57</v>
      </c>
      <c r="X10" s="51" t="s">
        <v>63</v>
      </c>
      <c r="Y10" s="62" t="s">
        <v>656</v>
      </c>
      <c r="Z10" s="62" t="s">
        <v>657</v>
      </c>
      <c r="AA10" s="51">
        <v>220</v>
      </c>
      <c r="AB10" s="51" t="s">
        <v>924</v>
      </c>
      <c r="AC10" s="51" t="s">
        <v>57</v>
      </c>
      <c r="AD10" s="62" t="s">
        <v>658</v>
      </c>
      <c r="AE10" s="62" t="s">
        <v>657</v>
      </c>
      <c r="AF10" s="62">
        <v>155</v>
      </c>
      <c r="AG10" s="62">
        <v>0</v>
      </c>
      <c r="AH10" s="62">
        <v>1853</v>
      </c>
      <c r="AI10" s="339" t="s">
        <v>660</v>
      </c>
      <c r="AJ10" s="62">
        <v>420</v>
      </c>
      <c r="AK10" s="62">
        <v>140</v>
      </c>
      <c r="AL10" s="62" t="s">
        <v>664</v>
      </c>
      <c r="AM10" s="62" t="s">
        <v>665</v>
      </c>
      <c r="AN10" s="62">
        <v>560</v>
      </c>
      <c r="AO10" s="62">
        <v>77</v>
      </c>
      <c r="AP10" s="62" t="s">
        <v>667</v>
      </c>
      <c r="AQ10" s="62" t="s">
        <v>665</v>
      </c>
      <c r="AR10" s="62" t="s">
        <v>668</v>
      </c>
      <c r="AS10" s="62" t="s">
        <v>666</v>
      </c>
      <c r="AT10" s="62" t="s">
        <v>674</v>
      </c>
      <c r="AU10" s="62" t="s">
        <v>621</v>
      </c>
      <c r="AV10" s="62">
        <v>175</v>
      </c>
      <c r="AW10" s="62">
        <v>30</v>
      </c>
      <c r="AX10" s="62" t="s">
        <v>675</v>
      </c>
      <c r="AY10" s="62" t="s">
        <v>621</v>
      </c>
      <c r="AZ10" s="62">
        <v>165</v>
      </c>
      <c r="BA10" s="62">
        <v>30</v>
      </c>
      <c r="BB10" s="62" t="s">
        <v>682</v>
      </c>
      <c r="BC10" s="62" t="s">
        <v>57</v>
      </c>
      <c r="BD10" s="340" t="s">
        <v>670</v>
      </c>
      <c r="BE10" s="16" t="s">
        <v>123</v>
      </c>
      <c r="BF10" s="62" t="s">
        <v>121</v>
      </c>
      <c r="BG10" s="62" t="s">
        <v>57</v>
      </c>
      <c r="BH10" s="62" t="s">
        <v>57</v>
      </c>
      <c r="BI10" s="62" t="s">
        <v>164</v>
      </c>
      <c r="BJ10" s="62" t="s">
        <v>57</v>
      </c>
      <c r="BK10" s="62" t="s">
        <v>925</v>
      </c>
      <c r="BL10" s="62"/>
      <c r="BM10" s="62">
        <v>15</v>
      </c>
      <c r="BN10" s="341" t="s">
        <v>926</v>
      </c>
      <c r="BO10" s="62" t="s">
        <v>927</v>
      </c>
      <c r="BP10" s="51" t="s">
        <v>57</v>
      </c>
      <c r="BQ10" s="51" t="s">
        <v>81</v>
      </c>
      <c r="BR10" s="51"/>
      <c r="BS10" s="5" t="s">
        <v>928</v>
      </c>
      <c r="BT10" s="62" t="s">
        <v>677</v>
      </c>
      <c r="BU10" s="62" t="s">
        <v>678</v>
      </c>
      <c r="BV10" s="62">
        <v>1208</v>
      </c>
      <c r="BW10" s="5" t="s">
        <v>929</v>
      </c>
      <c r="BX10" s="51"/>
      <c r="BY10" s="4" t="s">
        <v>168</v>
      </c>
      <c r="BZ10" s="26" t="str">
        <f>A10&amp;LEFT(H10,7)&amp;P10</f>
        <v>11038776T00</v>
      </c>
      <c r="CA10" s="26" t="str">
        <f>A10&amp;LEFT(H10,7)</f>
        <v>11038776</v>
      </c>
      <c r="CB10" s="26" t="str">
        <f>"2026-"&amp;LEFT(R10,2)&amp;"-"&amp;MID(R10,4,2)&amp;"T"&amp;LEFT(H10,7)</f>
        <v>2026-01-05T1038776</v>
      </c>
      <c r="CC10" s="169" t="str">
        <f>IFERROR(VLOOKUP(CB10,'양시 실적'!A:I,4,FALSE),"")</f>
        <v>H115C</v>
      </c>
      <c r="CD10" s="169">
        <f>IFERROR(SUMIFS('양시 실적'!I:I,'양시 실적'!B:B,양시!CA10),"")</f>
        <v>111</v>
      </c>
      <c r="CE10" s="29" t="str">
        <f>IF(CD10&lt;&gt;0,IFERROR(MID(I10,FIND("R",I10)+1,2),""),"")</f>
        <v>15</v>
      </c>
      <c r="CF10" s="29" t="s">
        <v>11034</v>
      </c>
      <c r="CG10" s="26" t="str">
        <f>"KT"&amp;LEFT(H10,7)&amp;"T000"&amp;RIGHT(P10,2)</f>
        <v>KT1038776T00000</v>
      </c>
      <c r="CH10" s="29" t="str">
        <f>IFERROR(VLOOKUP(CG10,Status_0526!F:BK,58,FALSE),"")</f>
        <v>OK</v>
      </c>
      <c r="CJ10" s="24">
        <f>IFERROR(VLOOKUP(BZ10,양시요청!EV:EZ,5,FALSE),"")</f>
        <v>0</v>
      </c>
    </row>
    <row r="11" spans="1:88" s="11" customFormat="1" ht="30" customHeight="1">
      <c r="A11" s="63">
        <v>1</v>
      </c>
      <c r="B11" s="51" t="s">
        <v>43</v>
      </c>
      <c r="C11" s="51" t="s">
        <v>917</v>
      </c>
      <c r="D11" s="51" t="s">
        <v>918</v>
      </c>
      <c r="E11" s="5" t="s">
        <v>31</v>
      </c>
      <c r="F11" s="51">
        <v>2025120769</v>
      </c>
      <c r="G11" s="4" t="s">
        <v>919</v>
      </c>
      <c r="H11" s="62">
        <v>1038777</v>
      </c>
      <c r="I11" s="62" t="s">
        <v>920</v>
      </c>
      <c r="J11" s="62" t="s">
        <v>651</v>
      </c>
      <c r="K11" s="62">
        <v>4</v>
      </c>
      <c r="L11" s="62" t="s">
        <v>32</v>
      </c>
      <c r="M11" s="62" t="s">
        <v>33</v>
      </c>
      <c r="N11" s="6" t="s">
        <v>652</v>
      </c>
      <c r="O11" s="5" t="s">
        <v>94</v>
      </c>
      <c r="P11" s="62" t="s">
        <v>73</v>
      </c>
      <c r="Q11" s="62">
        <v>60</v>
      </c>
      <c r="R11" s="338" t="s">
        <v>921</v>
      </c>
      <c r="S11" s="7" t="s">
        <v>922</v>
      </c>
      <c r="T11" s="51" t="s">
        <v>49</v>
      </c>
      <c r="U11" s="51" t="s">
        <v>923</v>
      </c>
      <c r="V11" s="51" t="s">
        <v>50</v>
      </c>
      <c r="W11" s="51" t="s">
        <v>57</v>
      </c>
      <c r="X11" s="51" t="s">
        <v>63</v>
      </c>
      <c r="Y11" s="62" t="s">
        <v>656</v>
      </c>
      <c r="Z11" s="62" t="s">
        <v>657</v>
      </c>
      <c r="AA11" s="51">
        <v>220</v>
      </c>
      <c r="AB11" s="51" t="s">
        <v>924</v>
      </c>
      <c r="AC11" s="51" t="s">
        <v>57</v>
      </c>
      <c r="AD11" s="62" t="s">
        <v>658</v>
      </c>
      <c r="AE11" s="62" t="s">
        <v>657</v>
      </c>
      <c r="AF11" s="62">
        <v>155</v>
      </c>
      <c r="AG11" s="62">
        <v>0</v>
      </c>
      <c r="AH11" s="62">
        <v>1853</v>
      </c>
      <c r="AI11" s="339" t="s">
        <v>660</v>
      </c>
      <c r="AJ11" s="62">
        <v>420</v>
      </c>
      <c r="AK11" s="62">
        <v>140</v>
      </c>
      <c r="AL11" s="62" t="s">
        <v>664</v>
      </c>
      <c r="AM11" s="62" t="s">
        <v>665</v>
      </c>
      <c r="AN11" s="62">
        <v>560</v>
      </c>
      <c r="AO11" s="62">
        <v>77</v>
      </c>
      <c r="AP11" s="62" t="s">
        <v>667</v>
      </c>
      <c r="AQ11" s="62" t="s">
        <v>665</v>
      </c>
      <c r="AR11" s="62" t="s">
        <v>668</v>
      </c>
      <c r="AS11" s="62" t="s">
        <v>666</v>
      </c>
      <c r="AT11" s="62" t="s">
        <v>674</v>
      </c>
      <c r="AU11" s="62" t="s">
        <v>621</v>
      </c>
      <c r="AV11" s="62">
        <v>175</v>
      </c>
      <c r="AW11" s="62">
        <v>30</v>
      </c>
      <c r="AX11" s="62" t="s">
        <v>675</v>
      </c>
      <c r="AY11" s="62" t="s">
        <v>621</v>
      </c>
      <c r="AZ11" s="62">
        <v>165</v>
      </c>
      <c r="BA11" s="62">
        <v>30</v>
      </c>
      <c r="BB11" s="62" t="s">
        <v>682</v>
      </c>
      <c r="BC11" s="62" t="s">
        <v>57</v>
      </c>
      <c r="BD11" s="340" t="s">
        <v>670</v>
      </c>
      <c r="BE11" s="16" t="s">
        <v>123</v>
      </c>
      <c r="BF11" s="62" t="s">
        <v>121</v>
      </c>
      <c r="BG11" s="62" t="s">
        <v>57</v>
      </c>
      <c r="BH11" s="62" t="s">
        <v>57</v>
      </c>
      <c r="BI11" s="62" t="s">
        <v>164</v>
      </c>
      <c r="BJ11" s="62" t="s">
        <v>57</v>
      </c>
      <c r="BK11" s="62" t="s">
        <v>925</v>
      </c>
      <c r="BL11" s="62"/>
      <c r="BM11" s="62">
        <v>15</v>
      </c>
      <c r="BN11" s="341" t="s">
        <v>930</v>
      </c>
      <c r="BO11" s="62" t="s">
        <v>927</v>
      </c>
      <c r="BP11" s="51" t="s">
        <v>57</v>
      </c>
      <c r="BQ11" s="51" t="s">
        <v>81</v>
      </c>
      <c r="BR11" s="51"/>
      <c r="BS11" s="5" t="s">
        <v>928</v>
      </c>
      <c r="BT11" s="62" t="s">
        <v>677</v>
      </c>
      <c r="BU11" s="62" t="s">
        <v>678</v>
      </c>
      <c r="BV11" s="62">
        <v>1208</v>
      </c>
      <c r="BW11" s="5" t="s">
        <v>929</v>
      </c>
      <c r="BX11" s="51"/>
      <c r="BY11" s="4" t="s">
        <v>168</v>
      </c>
      <c r="BZ11" s="26" t="str">
        <f t="shared" ref="BZ11:BZ35" si="10">A11&amp;LEFT(H11,7)&amp;P11</f>
        <v>11038777T00</v>
      </c>
      <c r="CA11" s="26" t="str">
        <f t="shared" ref="CA11:CA35" si="11">A11&amp;LEFT(H11,7)</f>
        <v>11038777</v>
      </c>
      <c r="CB11" s="26" t="str">
        <f t="shared" ref="CB11:CB64" si="12">"2026-"&amp;LEFT(R11,2)&amp;"-"&amp;MID(R11,4,2)&amp;"T"&amp;LEFT(H11,7)</f>
        <v>2026-01-05T1038777</v>
      </c>
      <c r="CC11" s="169" t="str">
        <f>IFERROR(VLOOKUP(CB11,'양시 실적'!A:I,4,FALSE),"")</f>
        <v/>
      </c>
      <c r="CD11" s="169">
        <f>IFERROR(SUMIFS('양시 실적'!I:I,'양시 실적'!B:B,양시!CA11),"")</f>
        <v>0</v>
      </c>
      <c r="CE11" s="29" t="str">
        <f>IF(CD11&lt;&gt;0,IFERROR(MID(I11,FIND("R",I11)+1,2),""),"")</f>
        <v/>
      </c>
      <c r="CF11" s="29" t="s">
        <v>11034</v>
      </c>
      <c r="CG11" s="26" t="str">
        <f t="shared" ref="CG11:CG35" si="13">"KT"&amp;LEFT(H11,7)&amp;"T000"&amp;RIGHT(P11,2)</f>
        <v>KT1038777T00000</v>
      </c>
      <c r="CH11" s="29" t="str">
        <f>IFERROR(VLOOKUP(CG11,Status_0526!F:BK,58,FALSE),"")</f>
        <v/>
      </c>
      <c r="CJ11" s="24">
        <f>IFERROR(VLOOKUP(BZ11,양시요청!EV:EZ,5,FALSE),"")</f>
        <v>0</v>
      </c>
    </row>
    <row r="12" spans="1:88" ht="30" customHeight="1">
      <c r="A12" s="63">
        <v>1</v>
      </c>
      <c r="B12" s="262" t="s">
        <v>43</v>
      </c>
      <c r="C12" s="262" t="s">
        <v>931</v>
      </c>
      <c r="D12" s="261" t="s">
        <v>932</v>
      </c>
      <c r="E12" s="262" t="s">
        <v>45</v>
      </c>
      <c r="F12" s="262">
        <v>2025093156</v>
      </c>
      <c r="G12" s="261" t="s">
        <v>767</v>
      </c>
      <c r="H12" s="263">
        <v>1037807</v>
      </c>
      <c r="I12" s="263" t="s">
        <v>747</v>
      </c>
      <c r="J12" s="263" t="s">
        <v>698</v>
      </c>
      <c r="K12" s="263">
        <v>4</v>
      </c>
      <c r="L12" s="263" t="s">
        <v>32</v>
      </c>
      <c r="M12" s="263" t="s">
        <v>33</v>
      </c>
      <c r="N12" s="263" t="s">
        <v>57</v>
      </c>
      <c r="O12" s="263" t="s">
        <v>48</v>
      </c>
      <c r="P12" s="263" t="s">
        <v>73</v>
      </c>
      <c r="Q12" s="263" t="s">
        <v>933</v>
      </c>
      <c r="R12" s="342" t="s">
        <v>921</v>
      </c>
      <c r="S12" s="264" t="s">
        <v>934</v>
      </c>
      <c r="T12" s="262" t="s">
        <v>49</v>
      </c>
      <c r="U12" s="262" t="s">
        <v>935</v>
      </c>
      <c r="V12" s="262" t="s">
        <v>60</v>
      </c>
      <c r="W12" s="262" t="s">
        <v>37</v>
      </c>
      <c r="X12" s="262" t="s">
        <v>61</v>
      </c>
      <c r="Y12" s="263" t="s">
        <v>751</v>
      </c>
      <c r="Z12" s="263" t="s">
        <v>752</v>
      </c>
      <c r="AA12" s="262">
        <v>266</v>
      </c>
      <c r="AB12" s="262" t="s">
        <v>40</v>
      </c>
      <c r="AC12" s="262" t="s">
        <v>41</v>
      </c>
      <c r="AD12" s="343" t="s">
        <v>936</v>
      </c>
      <c r="AE12" s="344" t="s">
        <v>937</v>
      </c>
      <c r="AF12" s="263">
        <v>135</v>
      </c>
      <c r="AG12" s="263">
        <v>658</v>
      </c>
      <c r="AH12" s="263">
        <v>2270</v>
      </c>
      <c r="AI12" s="263" t="s">
        <v>758</v>
      </c>
      <c r="AJ12" s="263">
        <v>450</v>
      </c>
      <c r="AK12" s="263">
        <v>415</v>
      </c>
      <c r="AL12" s="263" t="s">
        <v>77</v>
      </c>
      <c r="AM12" s="263" t="s">
        <v>78</v>
      </c>
      <c r="AN12" s="263">
        <v>560</v>
      </c>
      <c r="AO12" s="263">
        <v>90</v>
      </c>
      <c r="AP12" s="263" t="s">
        <v>759</v>
      </c>
      <c r="AQ12" s="263" t="s">
        <v>78</v>
      </c>
      <c r="AR12" s="263" t="s">
        <v>186</v>
      </c>
      <c r="AS12" s="263" t="s">
        <v>105</v>
      </c>
      <c r="AT12" s="263" t="s">
        <v>760</v>
      </c>
      <c r="AU12" s="263" t="s">
        <v>86</v>
      </c>
      <c r="AV12" s="263">
        <v>235</v>
      </c>
      <c r="AW12" s="263">
        <v>27</v>
      </c>
      <c r="AX12" s="263" t="s">
        <v>87</v>
      </c>
      <c r="AY12" s="263" t="s">
        <v>86</v>
      </c>
      <c r="AZ12" s="263">
        <v>225</v>
      </c>
      <c r="BA12" s="263">
        <v>27</v>
      </c>
      <c r="BB12" s="263" t="s">
        <v>682</v>
      </c>
      <c r="BC12" s="263" t="s">
        <v>57</v>
      </c>
      <c r="BD12" s="263" t="s">
        <v>57</v>
      </c>
      <c r="BE12" s="263" t="s">
        <v>57</v>
      </c>
      <c r="BF12" s="263" t="s">
        <v>57</v>
      </c>
      <c r="BG12" s="263" t="s">
        <v>57</v>
      </c>
      <c r="BH12" s="263" t="s">
        <v>57</v>
      </c>
      <c r="BI12" s="263" t="s">
        <v>603</v>
      </c>
      <c r="BJ12" s="263" t="s">
        <v>57</v>
      </c>
      <c r="BK12" s="263" t="s">
        <v>57</v>
      </c>
      <c r="BL12" s="263"/>
      <c r="BM12" s="263">
        <v>21</v>
      </c>
      <c r="BN12" s="263" t="s">
        <v>938</v>
      </c>
      <c r="BO12" s="263" t="s">
        <v>768</v>
      </c>
      <c r="BP12" s="262" t="s">
        <v>769</v>
      </c>
      <c r="BQ12" s="262" t="s">
        <v>939</v>
      </c>
      <c r="BR12" s="262"/>
      <c r="BS12" s="263" t="s">
        <v>763</v>
      </c>
      <c r="BT12" s="263" t="s">
        <v>764</v>
      </c>
      <c r="BU12" s="263" t="s">
        <v>765</v>
      </c>
      <c r="BV12" s="263">
        <v>1706</v>
      </c>
      <c r="BW12" s="140" t="s">
        <v>82</v>
      </c>
      <c r="BX12" s="262" t="s">
        <v>107</v>
      </c>
      <c r="BY12" s="261" t="s">
        <v>83</v>
      </c>
      <c r="BZ12" s="26" t="str">
        <f t="shared" si="10"/>
        <v>11037807T00</v>
      </c>
      <c r="CA12" s="26" t="str">
        <f t="shared" si="11"/>
        <v>11037807</v>
      </c>
      <c r="CB12" s="26" t="str">
        <f t="shared" si="12"/>
        <v>2026-01-05T1037807</v>
      </c>
      <c r="CC12" s="169" t="str">
        <f>IFERROR(VLOOKUP(CB12,'양시 실적'!A:I,4,FALSE),"")</f>
        <v>H133C</v>
      </c>
      <c r="CD12" s="169">
        <f>IFERROR(SUMIFS('양시 실적'!I:I,'양시 실적'!B:B,양시!CA12),"")</f>
        <v>190</v>
      </c>
      <c r="CE12" s="29" t="str">
        <f t="shared" ref="CE12:CE21" si="14">IF(CD12&lt;&gt;0,IFERROR(MID(I12,FIND("R",I12)+1,2),""),"")</f>
        <v>21</v>
      </c>
      <c r="CF12" s="29" t="s">
        <v>11034</v>
      </c>
      <c r="CG12" s="26" t="str">
        <f t="shared" si="13"/>
        <v>KT1037807T00000</v>
      </c>
      <c r="CH12" s="29" t="str">
        <f>IFERROR(VLOOKUP(CG12,Status_0526!F:BK,58,FALSE),"")</f>
        <v>OK</v>
      </c>
      <c r="CJ12" s="24">
        <f>IFERROR(VLOOKUP(BZ12,양시요청!EV:EZ,5,FALSE),"")</f>
        <v>0</v>
      </c>
    </row>
    <row r="13" spans="1:88" ht="30" customHeight="1">
      <c r="A13" s="63">
        <v>1</v>
      </c>
      <c r="B13" s="51" t="s">
        <v>43</v>
      </c>
      <c r="C13" s="51" t="s">
        <v>917</v>
      </c>
      <c r="D13" s="51" t="s">
        <v>918</v>
      </c>
      <c r="E13" s="5" t="s">
        <v>31</v>
      </c>
      <c r="F13" s="51">
        <v>2025120770</v>
      </c>
      <c r="G13" s="4" t="s">
        <v>919</v>
      </c>
      <c r="H13" s="62">
        <v>1038778</v>
      </c>
      <c r="I13" s="62" t="s">
        <v>920</v>
      </c>
      <c r="J13" s="62" t="s">
        <v>651</v>
      </c>
      <c r="K13" s="62">
        <v>4</v>
      </c>
      <c r="L13" s="62" t="s">
        <v>32</v>
      </c>
      <c r="M13" s="62" t="s">
        <v>33</v>
      </c>
      <c r="N13" s="6" t="s">
        <v>813</v>
      </c>
      <c r="O13" s="5" t="s">
        <v>93</v>
      </c>
      <c r="P13" s="62" t="s">
        <v>73</v>
      </c>
      <c r="Q13" s="62">
        <v>60</v>
      </c>
      <c r="R13" s="345" t="s">
        <v>940</v>
      </c>
      <c r="S13" s="7" t="s">
        <v>922</v>
      </c>
      <c r="T13" s="51" t="s">
        <v>49</v>
      </c>
      <c r="U13" s="51" t="s">
        <v>941</v>
      </c>
      <c r="V13" s="51" t="s">
        <v>50</v>
      </c>
      <c r="W13" s="51" t="s">
        <v>57</v>
      </c>
      <c r="X13" s="51" t="s">
        <v>63</v>
      </c>
      <c r="Y13" s="62" t="s">
        <v>814</v>
      </c>
      <c r="Z13" s="62" t="s">
        <v>657</v>
      </c>
      <c r="AA13" s="51">
        <v>220</v>
      </c>
      <c r="AB13" s="51" t="s">
        <v>924</v>
      </c>
      <c r="AC13" s="51" t="s">
        <v>57</v>
      </c>
      <c r="AD13" s="62" t="s">
        <v>658</v>
      </c>
      <c r="AE13" s="62" t="s">
        <v>657</v>
      </c>
      <c r="AF13" s="62">
        <v>155</v>
      </c>
      <c r="AG13" s="62">
        <v>0</v>
      </c>
      <c r="AH13" s="62">
        <v>1853</v>
      </c>
      <c r="AI13" s="339" t="s">
        <v>660</v>
      </c>
      <c r="AJ13" s="62">
        <v>420</v>
      </c>
      <c r="AK13" s="62">
        <v>140</v>
      </c>
      <c r="AL13" s="62" t="s">
        <v>664</v>
      </c>
      <c r="AM13" s="62" t="s">
        <v>665</v>
      </c>
      <c r="AN13" s="62">
        <v>560</v>
      </c>
      <c r="AO13" s="62">
        <v>77</v>
      </c>
      <c r="AP13" s="62" t="s">
        <v>667</v>
      </c>
      <c r="AQ13" s="62" t="s">
        <v>665</v>
      </c>
      <c r="AR13" s="62" t="s">
        <v>668</v>
      </c>
      <c r="AS13" s="62" t="s">
        <v>666</v>
      </c>
      <c r="AT13" s="62" t="s">
        <v>674</v>
      </c>
      <c r="AU13" s="62" t="s">
        <v>621</v>
      </c>
      <c r="AV13" s="62">
        <v>175</v>
      </c>
      <c r="AW13" s="62">
        <v>30</v>
      </c>
      <c r="AX13" s="62" t="s">
        <v>675</v>
      </c>
      <c r="AY13" s="62" t="s">
        <v>621</v>
      </c>
      <c r="AZ13" s="62">
        <v>165</v>
      </c>
      <c r="BA13" s="62">
        <v>30</v>
      </c>
      <c r="BB13" s="62" t="s">
        <v>682</v>
      </c>
      <c r="BC13" s="62" t="s">
        <v>57</v>
      </c>
      <c r="BD13" s="340" t="s">
        <v>670</v>
      </c>
      <c r="BE13" s="16" t="s">
        <v>123</v>
      </c>
      <c r="BF13" s="62" t="s">
        <v>121</v>
      </c>
      <c r="BG13" s="62" t="s">
        <v>57</v>
      </c>
      <c r="BH13" s="62" t="s">
        <v>57</v>
      </c>
      <c r="BI13" s="62" t="s">
        <v>164</v>
      </c>
      <c r="BJ13" s="62" t="s">
        <v>57</v>
      </c>
      <c r="BK13" s="62" t="s">
        <v>925</v>
      </c>
      <c r="BL13" s="62"/>
      <c r="BM13" s="62">
        <v>15</v>
      </c>
      <c r="BN13" s="341" t="s">
        <v>926</v>
      </c>
      <c r="BO13" s="62" t="s">
        <v>927</v>
      </c>
      <c r="BP13" s="51" t="s">
        <v>57</v>
      </c>
      <c r="BQ13" s="51" t="s">
        <v>81</v>
      </c>
      <c r="BR13" s="51"/>
      <c r="BS13" s="5" t="s">
        <v>928</v>
      </c>
      <c r="BT13" s="62" t="s">
        <v>677</v>
      </c>
      <c r="BU13" s="62" t="s">
        <v>678</v>
      </c>
      <c r="BV13" s="62">
        <v>1208</v>
      </c>
      <c r="BW13" s="5" t="s">
        <v>929</v>
      </c>
      <c r="BX13" s="51"/>
      <c r="BY13" s="4" t="s">
        <v>168</v>
      </c>
      <c r="BZ13" s="26" t="str">
        <f t="shared" si="10"/>
        <v>11038778T00</v>
      </c>
      <c r="CA13" s="26" t="str">
        <f t="shared" si="11"/>
        <v>11038778</v>
      </c>
      <c r="CB13" s="26" t="str">
        <f t="shared" si="12"/>
        <v>2026-01-06T1038778</v>
      </c>
      <c r="CC13" s="169" t="str">
        <f>IFERROR(VLOOKUP(CB13,'양시 실적'!A:I,4,FALSE),"")</f>
        <v/>
      </c>
      <c r="CD13" s="169">
        <f>IFERROR(SUMIFS('양시 실적'!I:I,'양시 실적'!B:B,양시!CA13),"")</f>
        <v>0</v>
      </c>
      <c r="CE13" s="29" t="str">
        <f t="shared" si="14"/>
        <v/>
      </c>
      <c r="CF13" s="29" t="s">
        <v>11034</v>
      </c>
      <c r="CG13" s="26" t="str">
        <f t="shared" si="13"/>
        <v>KT1038778T00000</v>
      </c>
      <c r="CH13" s="29" t="str">
        <f>IFERROR(VLOOKUP(CG13,Status_0526!F:BK,58,FALSE),"")</f>
        <v/>
      </c>
      <c r="CJ13" s="24">
        <f>IFERROR(VLOOKUP(BZ13,양시요청!EV:EZ,5,FALSE),"")</f>
        <v>0</v>
      </c>
    </row>
    <row r="14" spans="1:88" ht="30" customHeight="1">
      <c r="A14" s="63">
        <v>1</v>
      </c>
      <c r="B14" s="51" t="s">
        <v>43</v>
      </c>
      <c r="C14" s="51" t="s">
        <v>917</v>
      </c>
      <c r="D14" s="51" t="s">
        <v>918</v>
      </c>
      <c r="E14" s="5" t="s">
        <v>31</v>
      </c>
      <c r="F14" s="51">
        <v>2025120772</v>
      </c>
      <c r="G14" s="4" t="s">
        <v>919</v>
      </c>
      <c r="H14" s="62">
        <v>1038767</v>
      </c>
      <c r="I14" s="62" t="s">
        <v>920</v>
      </c>
      <c r="J14" s="62" t="s">
        <v>651</v>
      </c>
      <c r="K14" s="62">
        <v>4</v>
      </c>
      <c r="L14" s="62" t="s">
        <v>32</v>
      </c>
      <c r="M14" s="62" t="s">
        <v>33</v>
      </c>
      <c r="N14" s="6" t="s">
        <v>813</v>
      </c>
      <c r="O14" s="5" t="s">
        <v>94</v>
      </c>
      <c r="P14" s="62" t="s">
        <v>73</v>
      </c>
      <c r="Q14" s="62">
        <v>60</v>
      </c>
      <c r="R14" s="345" t="s">
        <v>940</v>
      </c>
      <c r="S14" s="7" t="s">
        <v>922</v>
      </c>
      <c r="T14" s="51" t="s">
        <v>49</v>
      </c>
      <c r="U14" s="51" t="s">
        <v>941</v>
      </c>
      <c r="V14" s="51" t="s">
        <v>50</v>
      </c>
      <c r="W14" s="51" t="s">
        <v>57</v>
      </c>
      <c r="X14" s="51" t="s">
        <v>63</v>
      </c>
      <c r="Y14" s="62" t="s">
        <v>814</v>
      </c>
      <c r="Z14" s="62" t="s">
        <v>657</v>
      </c>
      <c r="AA14" s="51">
        <v>220</v>
      </c>
      <c r="AB14" s="51" t="s">
        <v>924</v>
      </c>
      <c r="AC14" s="51" t="s">
        <v>57</v>
      </c>
      <c r="AD14" s="62" t="s">
        <v>658</v>
      </c>
      <c r="AE14" s="62" t="s">
        <v>657</v>
      </c>
      <c r="AF14" s="62">
        <v>155</v>
      </c>
      <c r="AG14" s="62">
        <v>0</v>
      </c>
      <c r="AH14" s="62">
        <v>1853</v>
      </c>
      <c r="AI14" s="339" t="s">
        <v>660</v>
      </c>
      <c r="AJ14" s="62">
        <v>420</v>
      </c>
      <c r="AK14" s="62">
        <v>140</v>
      </c>
      <c r="AL14" s="62" t="s">
        <v>664</v>
      </c>
      <c r="AM14" s="62" t="s">
        <v>665</v>
      </c>
      <c r="AN14" s="62">
        <v>560</v>
      </c>
      <c r="AO14" s="62">
        <v>77</v>
      </c>
      <c r="AP14" s="62" t="s">
        <v>667</v>
      </c>
      <c r="AQ14" s="62" t="s">
        <v>665</v>
      </c>
      <c r="AR14" s="62" t="s">
        <v>668</v>
      </c>
      <c r="AS14" s="62" t="s">
        <v>666</v>
      </c>
      <c r="AT14" s="62" t="s">
        <v>674</v>
      </c>
      <c r="AU14" s="62" t="s">
        <v>621</v>
      </c>
      <c r="AV14" s="62">
        <v>175</v>
      </c>
      <c r="AW14" s="62">
        <v>30</v>
      </c>
      <c r="AX14" s="62" t="s">
        <v>675</v>
      </c>
      <c r="AY14" s="62" t="s">
        <v>621</v>
      </c>
      <c r="AZ14" s="62">
        <v>165</v>
      </c>
      <c r="BA14" s="62">
        <v>30</v>
      </c>
      <c r="BB14" s="62" t="s">
        <v>682</v>
      </c>
      <c r="BC14" s="62" t="s">
        <v>57</v>
      </c>
      <c r="BD14" s="340" t="s">
        <v>670</v>
      </c>
      <c r="BE14" s="16" t="s">
        <v>123</v>
      </c>
      <c r="BF14" s="62" t="s">
        <v>121</v>
      </c>
      <c r="BG14" s="62" t="s">
        <v>57</v>
      </c>
      <c r="BH14" s="62" t="s">
        <v>57</v>
      </c>
      <c r="BI14" s="62" t="s">
        <v>164</v>
      </c>
      <c r="BJ14" s="62" t="s">
        <v>57</v>
      </c>
      <c r="BK14" s="62" t="s">
        <v>925</v>
      </c>
      <c r="BL14" s="62"/>
      <c r="BM14" s="62">
        <v>15</v>
      </c>
      <c r="BN14" s="341" t="s">
        <v>930</v>
      </c>
      <c r="BO14" s="62" t="s">
        <v>927</v>
      </c>
      <c r="BP14" s="51" t="s">
        <v>57</v>
      </c>
      <c r="BQ14" s="51" t="s">
        <v>81</v>
      </c>
      <c r="BR14" s="51"/>
      <c r="BS14" s="5" t="s">
        <v>928</v>
      </c>
      <c r="BT14" s="62" t="s">
        <v>677</v>
      </c>
      <c r="BU14" s="62" t="s">
        <v>678</v>
      </c>
      <c r="BV14" s="62">
        <v>1208</v>
      </c>
      <c r="BW14" s="5" t="s">
        <v>929</v>
      </c>
      <c r="BX14" s="51"/>
      <c r="BY14" s="4" t="s">
        <v>168</v>
      </c>
      <c r="BZ14" s="26" t="str">
        <f t="shared" si="10"/>
        <v>11038767T00</v>
      </c>
      <c r="CA14" s="26" t="str">
        <f t="shared" si="11"/>
        <v>11038767</v>
      </c>
      <c r="CB14" s="26" t="str">
        <f t="shared" si="12"/>
        <v>2026-01-06T1038767</v>
      </c>
      <c r="CC14" s="169" t="str">
        <f>IFERROR(VLOOKUP(CB14,'양시 실적'!A:I,4,FALSE),"")</f>
        <v>H115C</v>
      </c>
      <c r="CD14" s="169">
        <f>IFERROR(SUMIFS('양시 실적'!I:I,'양시 실적'!B:B,양시!CA14),"")</f>
        <v>113</v>
      </c>
      <c r="CE14" s="29" t="str">
        <f t="shared" si="14"/>
        <v>15</v>
      </c>
      <c r="CF14" s="29" t="s">
        <v>11034</v>
      </c>
      <c r="CG14" s="26" t="str">
        <f t="shared" si="13"/>
        <v>KT1038767T00000</v>
      </c>
      <c r="CH14" s="29" t="str">
        <f>IFERROR(VLOOKUP(CG14,Status_0526!F:BK,58,FALSE),"")</f>
        <v>OK</v>
      </c>
      <c r="CJ14" s="24">
        <f>IFERROR(VLOOKUP(BZ14,양시요청!EV:EZ,5,FALSE),"")</f>
        <v>0</v>
      </c>
    </row>
    <row r="15" spans="1:88" ht="30" customHeight="1">
      <c r="A15" s="63">
        <v>1</v>
      </c>
      <c r="B15" s="51" t="s">
        <v>43</v>
      </c>
      <c r="C15" s="51" t="s">
        <v>917</v>
      </c>
      <c r="D15" s="4" t="s">
        <v>52</v>
      </c>
      <c r="E15" s="5" t="s">
        <v>31</v>
      </c>
      <c r="F15" s="418">
        <v>2026010524</v>
      </c>
      <c r="G15" s="4" t="s">
        <v>942</v>
      </c>
      <c r="H15" s="62">
        <v>1037534</v>
      </c>
      <c r="I15" s="62" t="s">
        <v>943</v>
      </c>
      <c r="J15" s="62" t="s">
        <v>867</v>
      </c>
      <c r="K15" s="62">
        <v>4</v>
      </c>
      <c r="L15" s="62" t="s">
        <v>32</v>
      </c>
      <c r="M15" s="62" t="s">
        <v>33</v>
      </c>
      <c r="N15" s="6" t="s">
        <v>868</v>
      </c>
      <c r="O15" s="5" t="s">
        <v>93</v>
      </c>
      <c r="P15" s="417" t="s">
        <v>2094</v>
      </c>
      <c r="Q15" s="62">
        <v>26</v>
      </c>
      <c r="R15" s="346" t="s">
        <v>944</v>
      </c>
      <c r="S15" s="7" t="s">
        <v>922</v>
      </c>
      <c r="T15" s="51" t="s">
        <v>49</v>
      </c>
      <c r="U15" s="5" t="s">
        <v>1788</v>
      </c>
      <c r="V15" s="51" t="s">
        <v>60</v>
      </c>
      <c r="W15" s="51" t="s">
        <v>57</v>
      </c>
      <c r="X15" s="51" t="s">
        <v>63</v>
      </c>
      <c r="Y15" s="5" t="s">
        <v>1789</v>
      </c>
      <c r="Z15" s="5" t="s">
        <v>42</v>
      </c>
      <c r="AA15" s="51">
        <v>230</v>
      </c>
      <c r="AB15" s="51" t="s">
        <v>40</v>
      </c>
      <c r="AC15" s="51" t="s">
        <v>41</v>
      </c>
      <c r="AD15" s="62" t="s">
        <v>1790</v>
      </c>
      <c r="AE15" s="5" t="s">
        <v>42</v>
      </c>
      <c r="AF15" s="62">
        <v>155</v>
      </c>
      <c r="AG15" s="62">
        <v>0</v>
      </c>
      <c r="AH15" s="62">
        <v>1810</v>
      </c>
      <c r="AI15" s="339" t="s">
        <v>874</v>
      </c>
      <c r="AJ15" s="62">
        <v>440</v>
      </c>
      <c r="AK15" s="62">
        <v>125</v>
      </c>
      <c r="AL15" s="62" t="s">
        <v>875</v>
      </c>
      <c r="AM15" s="62" t="s">
        <v>665</v>
      </c>
      <c r="AN15" s="62">
        <v>590</v>
      </c>
      <c r="AO15" s="62">
        <v>85</v>
      </c>
      <c r="AP15" s="62" t="s">
        <v>877</v>
      </c>
      <c r="AQ15" s="62" t="s">
        <v>665</v>
      </c>
      <c r="AR15" s="62" t="s">
        <v>878</v>
      </c>
      <c r="AS15" s="62" t="s">
        <v>876</v>
      </c>
      <c r="AT15" s="62" t="s">
        <v>623</v>
      </c>
      <c r="AU15" s="62" t="s">
        <v>621</v>
      </c>
      <c r="AV15" s="62">
        <v>185</v>
      </c>
      <c r="AW15" s="62">
        <v>30</v>
      </c>
      <c r="AX15" s="62" t="s">
        <v>883</v>
      </c>
      <c r="AY15" s="62" t="s">
        <v>621</v>
      </c>
      <c r="AZ15" s="62">
        <v>170</v>
      </c>
      <c r="BA15" s="62">
        <v>30</v>
      </c>
      <c r="BB15" s="62" t="s">
        <v>682</v>
      </c>
      <c r="BC15" s="62" t="s">
        <v>57</v>
      </c>
      <c r="BD15" s="340" t="s">
        <v>880</v>
      </c>
      <c r="BE15" s="16" t="s">
        <v>881</v>
      </c>
      <c r="BF15" s="62" t="s">
        <v>121</v>
      </c>
      <c r="BG15" s="62" t="s">
        <v>57</v>
      </c>
      <c r="BH15" s="62" t="s">
        <v>57</v>
      </c>
      <c r="BI15" s="62" t="s">
        <v>164</v>
      </c>
      <c r="BJ15" s="62" t="s">
        <v>57</v>
      </c>
      <c r="BK15" s="62" t="s">
        <v>945</v>
      </c>
      <c r="BL15" s="62"/>
      <c r="BM15" s="62">
        <v>15</v>
      </c>
      <c r="BN15" s="62" t="s">
        <v>946</v>
      </c>
      <c r="BO15" s="62" t="s">
        <v>887</v>
      </c>
      <c r="BP15" s="51" t="s">
        <v>888</v>
      </c>
      <c r="BQ15" s="51" t="s">
        <v>947</v>
      </c>
      <c r="BR15" s="51"/>
      <c r="BS15" s="5" t="s">
        <v>948</v>
      </c>
      <c r="BT15" s="62" t="s">
        <v>885</v>
      </c>
      <c r="BU15" s="62" t="s">
        <v>886</v>
      </c>
      <c r="BV15" s="62">
        <v>1208</v>
      </c>
      <c r="BW15" s="5" t="s">
        <v>949</v>
      </c>
      <c r="BX15" s="51" t="s">
        <v>107</v>
      </c>
      <c r="BY15" s="4" t="s">
        <v>950</v>
      </c>
      <c r="BZ15" s="26" t="str">
        <f t="shared" si="10"/>
        <v>11037534T02</v>
      </c>
      <c r="CA15" s="26" t="str">
        <f t="shared" si="11"/>
        <v>11037534</v>
      </c>
      <c r="CB15" s="26" t="str">
        <f t="shared" si="12"/>
        <v>2026-01-07T1037534</v>
      </c>
      <c r="CC15" s="169" t="str">
        <f>IFERROR(VLOOKUP(CB15,'양시 실적'!A:I,4,FALSE),"")</f>
        <v>H115C</v>
      </c>
      <c r="CD15" s="169">
        <f>IFERROR(SUMIFS('양시 실적'!I:I,'양시 실적'!B:B,양시!CA15),"")</f>
        <v>44</v>
      </c>
      <c r="CE15" s="29" t="str">
        <f t="shared" si="14"/>
        <v>15</v>
      </c>
      <c r="CF15" s="30" t="s">
        <v>2084</v>
      </c>
      <c r="CG15" s="26" t="str">
        <f t="shared" si="13"/>
        <v>KT1037534T00002</v>
      </c>
      <c r="CH15" s="29" t="str">
        <f>IFERROR(VLOOKUP(CG15,Status_0526!F:BK,58,FALSE),"")</f>
        <v/>
      </c>
      <c r="CJ15" s="24">
        <f>IFERROR(VLOOKUP(BZ15,양시요청!EV:EZ,5,FALSE),"")</f>
        <v>0</v>
      </c>
    </row>
    <row r="16" spans="1:88" ht="30" customHeight="1">
      <c r="A16" s="63">
        <v>1</v>
      </c>
      <c r="B16" s="51" t="s">
        <v>43</v>
      </c>
      <c r="C16" s="51" t="s">
        <v>917</v>
      </c>
      <c r="D16" s="4" t="s">
        <v>52</v>
      </c>
      <c r="E16" s="5" t="s">
        <v>31</v>
      </c>
      <c r="F16" s="418">
        <v>2026010526</v>
      </c>
      <c r="G16" s="4" t="s">
        <v>942</v>
      </c>
      <c r="H16" s="62">
        <v>1037535</v>
      </c>
      <c r="I16" s="62" t="s">
        <v>943</v>
      </c>
      <c r="J16" s="62" t="s">
        <v>867</v>
      </c>
      <c r="K16" s="62">
        <v>4</v>
      </c>
      <c r="L16" s="62" t="s">
        <v>32</v>
      </c>
      <c r="M16" s="62" t="s">
        <v>33</v>
      </c>
      <c r="N16" s="6" t="s">
        <v>868</v>
      </c>
      <c r="O16" s="5" t="s">
        <v>94</v>
      </c>
      <c r="P16" s="417" t="s">
        <v>2094</v>
      </c>
      <c r="Q16" s="62">
        <v>26</v>
      </c>
      <c r="R16" s="346" t="s">
        <v>944</v>
      </c>
      <c r="S16" s="7" t="s">
        <v>922</v>
      </c>
      <c r="T16" s="51" t="s">
        <v>49</v>
      </c>
      <c r="U16" s="5" t="s">
        <v>1788</v>
      </c>
      <c r="V16" s="51" t="s">
        <v>60</v>
      </c>
      <c r="W16" s="51" t="s">
        <v>57</v>
      </c>
      <c r="X16" s="51" t="s">
        <v>63</v>
      </c>
      <c r="Y16" s="5" t="s">
        <v>1789</v>
      </c>
      <c r="Z16" s="5" t="s">
        <v>1527</v>
      </c>
      <c r="AA16" s="51">
        <v>230</v>
      </c>
      <c r="AB16" s="51" t="s">
        <v>40</v>
      </c>
      <c r="AC16" s="51" t="s">
        <v>41</v>
      </c>
      <c r="AD16" s="62" t="s">
        <v>1790</v>
      </c>
      <c r="AE16" s="5" t="s">
        <v>1527</v>
      </c>
      <c r="AF16" s="62">
        <v>155</v>
      </c>
      <c r="AG16" s="62">
        <v>0</v>
      </c>
      <c r="AH16" s="62">
        <v>1810</v>
      </c>
      <c r="AI16" s="339" t="s">
        <v>874</v>
      </c>
      <c r="AJ16" s="62">
        <v>440</v>
      </c>
      <c r="AK16" s="62">
        <v>125</v>
      </c>
      <c r="AL16" s="62" t="s">
        <v>875</v>
      </c>
      <c r="AM16" s="62" t="s">
        <v>665</v>
      </c>
      <c r="AN16" s="62">
        <v>590</v>
      </c>
      <c r="AO16" s="62">
        <v>85</v>
      </c>
      <c r="AP16" s="62" t="s">
        <v>877</v>
      </c>
      <c r="AQ16" s="62" t="s">
        <v>665</v>
      </c>
      <c r="AR16" s="62" t="s">
        <v>878</v>
      </c>
      <c r="AS16" s="62" t="s">
        <v>876</v>
      </c>
      <c r="AT16" s="62" t="s">
        <v>623</v>
      </c>
      <c r="AU16" s="62" t="s">
        <v>621</v>
      </c>
      <c r="AV16" s="62">
        <v>185</v>
      </c>
      <c r="AW16" s="62">
        <v>30</v>
      </c>
      <c r="AX16" s="62" t="s">
        <v>883</v>
      </c>
      <c r="AY16" s="62" t="s">
        <v>621</v>
      </c>
      <c r="AZ16" s="62">
        <v>170</v>
      </c>
      <c r="BA16" s="62">
        <v>30</v>
      </c>
      <c r="BB16" s="62" t="s">
        <v>682</v>
      </c>
      <c r="BC16" s="62" t="s">
        <v>57</v>
      </c>
      <c r="BD16" s="340" t="s">
        <v>880</v>
      </c>
      <c r="BE16" s="16" t="s">
        <v>881</v>
      </c>
      <c r="BF16" s="62" t="s">
        <v>121</v>
      </c>
      <c r="BG16" s="62" t="s">
        <v>57</v>
      </c>
      <c r="BH16" s="62" t="s">
        <v>57</v>
      </c>
      <c r="BI16" s="62" t="s">
        <v>164</v>
      </c>
      <c r="BJ16" s="62" t="s">
        <v>57</v>
      </c>
      <c r="BK16" s="62" t="s">
        <v>945</v>
      </c>
      <c r="BL16" s="62"/>
      <c r="BM16" s="62">
        <v>15</v>
      </c>
      <c r="BN16" s="62" t="s">
        <v>951</v>
      </c>
      <c r="BO16" s="62" t="s">
        <v>887</v>
      </c>
      <c r="BP16" s="51" t="s">
        <v>888</v>
      </c>
      <c r="BQ16" s="51" t="s">
        <v>947</v>
      </c>
      <c r="BR16" s="51"/>
      <c r="BS16" s="5" t="s">
        <v>948</v>
      </c>
      <c r="BT16" s="62" t="s">
        <v>885</v>
      </c>
      <c r="BU16" s="62" t="s">
        <v>886</v>
      </c>
      <c r="BV16" s="62">
        <v>1208</v>
      </c>
      <c r="BW16" s="5" t="s">
        <v>949</v>
      </c>
      <c r="BX16" s="51" t="s">
        <v>107</v>
      </c>
      <c r="BY16" s="4" t="s">
        <v>950</v>
      </c>
      <c r="BZ16" s="26" t="str">
        <f t="shared" si="10"/>
        <v>11037535T02</v>
      </c>
      <c r="CA16" s="26" t="str">
        <f t="shared" si="11"/>
        <v>11037535</v>
      </c>
      <c r="CB16" s="26" t="str">
        <f t="shared" si="12"/>
        <v>2026-01-07T1037535</v>
      </c>
      <c r="CC16" s="169" t="str">
        <f>IFERROR(VLOOKUP(CB16,'양시 실적'!A:I,4,FALSE),"")</f>
        <v/>
      </c>
      <c r="CD16" s="169">
        <f>IFERROR(SUMIFS('양시 실적'!I:I,'양시 실적'!B:B,양시!CA16),"")</f>
        <v>0</v>
      </c>
      <c r="CE16" s="29" t="str">
        <f t="shared" si="14"/>
        <v/>
      </c>
      <c r="CF16" s="30" t="s">
        <v>2084</v>
      </c>
      <c r="CG16" s="26" t="str">
        <f t="shared" si="13"/>
        <v>KT1037535T00002</v>
      </c>
      <c r="CH16" s="29" t="str">
        <f>IFERROR(VLOOKUP(CG16,Status_0526!F:BK,58,FALSE),"")</f>
        <v/>
      </c>
      <c r="CJ16" s="24">
        <f>IFERROR(VLOOKUP(BZ16,양시요청!EV:EZ,5,FALSE),"")</f>
        <v>0</v>
      </c>
    </row>
    <row r="17" spans="1:88" ht="30" customHeight="1">
      <c r="A17" s="63">
        <v>1</v>
      </c>
      <c r="B17" s="262" t="s">
        <v>29</v>
      </c>
      <c r="C17" s="262" t="s">
        <v>952</v>
      </c>
      <c r="D17" s="261" t="s">
        <v>953</v>
      </c>
      <c r="E17" s="262" t="s">
        <v>45</v>
      </c>
      <c r="F17" s="262">
        <v>2025112554</v>
      </c>
      <c r="G17" s="261" t="s">
        <v>954</v>
      </c>
      <c r="H17" s="263">
        <v>1035165</v>
      </c>
      <c r="I17" s="263" t="s">
        <v>601</v>
      </c>
      <c r="J17" s="263" t="s">
        <v>602</v>
      </c>
      <c r="K17" s="263">
        <v>4</v>
      </c>
      <c r="L17" s="263" t="s">
        <v>32</v>
      </c>
      <c r="M17" s="263" t="s">
        <v>33</v>
      </c>
      <c r="N17" s="263" t="s">
        <v>57</v>
      </c>
      <c r="O17" s="263" t="s">
        <v>48</v>
      </c>
      <c r="P17" s="263" t="s">
        <v>73</v>
      </c>
      <c r="Q17" s="263" t="s">
        <v>933</v>
      </c>
      <c r="R17" s="347" t="s">
        <v>944</v>
      </c>
      <c r="S17" s="264" t="s">
        <v>955</v>
      </c>
      <c r="T17" s="262" t="s">
        <v>35</v>
      </c>
      <c r="U17" s="262" t="s">
        <v>956</v>
      </c>
      <c r="V17" s="262" t="s">
        <v>50</v>
      </c>
      <c r="W17" s="262" t="s">
        <v>37</v>
      </c>
      <c r="X17" s="262" t="s">
        <v>38</v>
      </c>
      <c r="Y17" s="263" t="s">
        <v>608</v>
      </c>
      <c r="Z17" s="263" t="s">
        <v>55</v>
      </c>
      <c r="AA17" s="262">
        <v>224</v>
      </c>
      <c r="AB17" s="262" t="s">
        <v>40</v>
      </c>
      <c r="AC17" s="262" t="s">
        <v>41</v>
      </c>
      <c r="AD17" s="263" t="s">
        <v>610</v>
      </c>
      <c r="AE17" s="260" t="s">
        <v>42</v>
      </c>
      <c r="AF17" s="263">
        <v>105</v>
      </c>
      <c r="AG17" s="263">
        <v>524</v>
      </c>
      <c r="AH17" s="263">
        <v>1895</v>
      </c>
      <c r="AI17" s="263" t="s">
        <v>613</v>
      </c>
      <c r="AJ17" s="263">
        <v>360</v>
      </c>
      <c r="AK17" s="263">
        <v>325</v>
      </c>
      <c r="AL17" s="263" t="s">
        <v>616</v>
      </c>
      <c r="AM17" s="263" t="s">
        <v>78</v>
      </c>
      <c r="AN17" s="263">
        <v>450</v>
      </c>
      <c r="AO17" s="263">
        <v>90</v>
      </c>
      <c r="AP17" s="263" t="s">
        <v>57</v>
      </c>
      <c r="AQ17" s="263" t="s">
        <v>57</v>
      </c>
      <c r="AR17" s="263" t="s">
        <v>57</v>
      </c>
      <c r="AS17" s="263" t="s">
        <v>57</v>
      </c>
      <c r="AT17" s="263" t="s">
        <v>620</v>
      </c>
      <c r="AU17" s="263" t="s">
        <v>621</v>
      </c>
      <c r="AV17" s="263">
        <v>195</v>
      </c>
      <c r="AW17" s="263">
        <v>30</v>
      </c>
      <c r="AX17" s="263" t="s">
        <v>623</v>
      </c>
      <c r="AY17" s="263" t="s">
        <v>621</v>
      </c>
      <c r="AZ17" s="263">
        <v>185</v>
      </c>
      <c r="BA17" s="263">
        <v>30</v>
      </c>
      <c r="BB17" s="261" t="s">
        <v>122</v>
      </c>
      <c r="BC17" s="263" t="s">
        <v>57</v>
      </c>
      <c r="BD17" s="263" t="s">
        <v>57</v>
      </c>
      <c r="BE17" s="263" t="s">
        <v>57</v>
      </c>
      <c r="BF17" s="263" t="s">
        <v>57</v>
      </c>
      <c r="BG17" s="263" t="s">
        <v>57</v>
      </c>
      <c r="BH17" s="263" t="s">
        <v>57</v>
      </c>
      <c r="BI17" s="263" t="s">
        <v>603</v>
      </c>
      <c r="BJ17" s="263" t="s">
        <v>57</v>
      </c>
      <c r="BK17" s="263" t="s">
        <v>57</v>
      </c>
      <c r="BL17" s="263"/>
      <c r="BM17" s="263">
        <v>18</v>
      </c>
      <c r="BN17" s="260" t="s">
        <v>957</v>
      </c>
      <c r="BO17" s="263" t="s">
        <v>631</v>
      </c>
      <c r="BP17" s="262" t="s">
        <v>632</v>
      </c>
      <c r="BQ17" s="262" t="s">
        <v>958</v>
      </c>
      <c r="BR17" s="262"/>
      <c r="BS17" s="263" t="s">
        <v>625</v>
      </c>
      <c r="BT17" s="263" t="s">
        <v>626</v>
      </c>
      <c r="BU17" s="263" t="s">
        <v>627</v>
      </c>
      <c r="BV17" s="263">
        <v>1462</v>
      </c>
      <c r="BW17" s="140" t="s">
        <v>82</v>
      </c>
      <c r="BX17" s="262"/>
      <c r="BY17" s="261" t="s">
        <v>959</v>
      </c>
      <c r="BZ17" s="26" t="str">
        <f t="shared" si="10"/>
        <v>11035165T00</v>
      </c>
      <c r="CA17" s="26" t="str">
        <f t="shared" si="11"/>
        <v>11035165</v>
      </c>
      <c r="CB17" s="26" t="str">
        <f t="shared" si="12"/>
        <v>2026-01-07T1035165</v>
      </c>
      <c r="CC17" s="169" t="str">
        <f>IFERROR(VLOOKUP(CB17,'양시 실적'!A:I,4,FALSE),"")</f>
        <v>H171C</v>
      </c>
      <c r="CD17" s="169">
        <f>IFERROR(SUMIFS('양시 실적'!I:I,'양시 실적'!B:B,양시!CA17),"")</f>
        <v>199</v>
      </c>
      <c r="CE17" s="29" t="str">
        <f t="shared" si="14"/>
        <v>18</v>
      </c>
      <c r="CF17" s="29" t="s">
        <v>11034</v>
      </c>
      <c r="CG17" s="26" t="str">
        <f t="shared" si="13"/>
        <v>KT1035165T00000</v>
      </c>
      <c r="CH17" s="29" t="str">
        <f>IFERROR(VLOOKUP(CG17,Status_0526!F:BK,58,FALSE),"")</f>
        <v>OK</v>
      </c>
      <c r="CJ17" s="24">
        <f>IFERROR(VLOOKUP(BZ17,양시요청!EV:EZ,5,FALSE),"")</f>
        <v>0</v>
      </c>
    </row>
    <row r="18" spans="1:88" ht="30" customHeight="1">
      <c r="A18" s="63">
        <v>1</v>
      </c>
      <c r="B18" s="262" t="s">
        <v>43</v>
      </c>
      <c r="C18" s="262" t="s">
        <v>960</v>
      </c>
      <c r="D18" s="261" t="s">
        <v>953</v>
      </c>
      <c r="E18" s="262" t="s">
        <v>45</v>
      </c>
      <c r="F18" s="262">
        <v>2025121100</v>
      </c>
      <c r="G18" s="261" t="s">
        <v>629</v>
      </c>
      <c r="H18" s="263">
        <v>1037789</v>
      </c>
      <c r="I18" s="263" t="s">
        <v>784</v>
      </c>
      <c r="J18" s="263" t="s">
        <v>785</v>
      </c>
      <c r="K18" s="263">
        <v>4</v>
      </c>
      <c r="L18" s="263" t="s">
        <v>32</v>
      </c>
      <c r="M18" s="263" t="s">
        <v>33</v>
      </c>
      <c r="N18" s="263" t="s">
        <v>57</v>
      </c>
      <c r="O18" s="263" t="s">
        <v>48</v>
      </c>
      <c r="P18" s="263" t="s">
        <v>73</v>
      </c>
      <c r="Q18" s="263" t="s">
        <v>933</v>
      </c>
      <c r="R18" s="347" t="s">
        <v>944</v>
      </c>
      <c r="S18" s="264" t="s">
        <v>961</v>
      </c>
      <c r="T18" s="262" t="s">
        <v>49</v>
      </c>
      <c r="U18" s="262" t="s">
        <v>935</v>
      </c>
      <c r="V18" s="262" t="s">
        <v>60</v>
      </c>
      <c r="W18" s="262" t="s">
        <v>37</v>
      </c>
      <c r="X18" s="262" t="s">
        <v>61</v>
      </c>
      <c r="Y18" s="343" t="s">
        <v>962</v>
      </c>
      <c r="Z18" s="260" t="s">
        <v>42</v>
      </c>
      <c r="AA18" s="262">
        <v>258</v>
      </c>
      <c r="AB18" s="262" t="s">
        <v>40</v>
      </c>
      <c r="AC18" s="262" t="s">
        <v>41</v>
      </c>
      <c r="AD18" s="263" t="s">
        <v>791</v>
      </c>
      <c r="AE18" s="260" t="s">
        <v>42</v>
      </c>
      <c r="AF18" s="263">
        <v>90</v>
      </c>
      <c r="AG18" s="263">
        <v>516</v>
      </c>
      <c r="AH18" s="339">
        <v>1900</v>
      </c>
      <c r="AI18" s="263" t="s">
        <v>793</v>
      </c>
      <c r="AJ18" s="263">
        <v>380</v>
      </c>
      <c r="AK18" s="263">
        <v>345</v>
      </c>
      <c r="AL18" s="263" t="s">
        <v>796</v>
      </c>
      <c r="AM18" s="263" t="s">
        <v>99</v>
      </c>
      <c r="AN18" s="263">
        <v>440</v>
      </c>
      <c r="AO18" s="263">
        <v>90</v>
      </c>
      <c r="AP18" s="263" t="s">
        <v>57</v>
      </c>
      <c r="AQ18" s="263" t="s">
        <v>57</v>
      </c>
      <c r="AR18" s="263" t="s">
        <v>57</v>
      </c>
      <c r="AS18" s="263" t="s">
        <v>57</v>
      </c>
      <c r="AT18" s="263" t="s">
        <v>799</v>
      </c>
      <c r="AU18" s="263" t="s">
        <v>79</v>
      </c>
      <c r="AV18" s="263">
        <v>225</v>
      </c>
      <c r="AW18" s="263">
        <v>27</v>
      </c>
      <c r="AX18" s="263" t="s">
        <v>800</v>
      </c>
      <c r="AY18" s="263" t="s">
        <v>79</v>
      </c>
      <c r="AZ18" s="263">
        <v>215</v>
      </c>
      <c r="BA18" s="263">
        <v>27</v>
      </c>
      <c r="BB18" s="263" t="s">
        <v>88</v>
      </c>
      <c r="BC18" s="263" t="s">
        <v>123</v>
      </c>
      <c r="BD18" s="263" t="s">
        <v>57</v>
      </c>
      <c r="BE18" s="263" t="s">
        <v>57</v>
      </c>
      <c r="BF18" s="263" t="s">
        <v>57</v>
      </c>
      <c r="BG18" s="263" t="s">
        <v>57</v>
      </c>
      <c r="BH18" s="263" t="s">
        <v>57</v>
      </c>
      <c r="BI18" s="263" t="s">
        <v>603</v>
      </c>
      <c r="BJ18" s="263" t="s">
        <v>57</v>
      </c>
      <c r="BK18" s="263" t="s">
        <v>57</v>
      </c>
      <c r="BL18" s="263"/>
      <c r="BM18" s="263">
        <v>19</v>
      </c>
      <c r="BN18" s="263" t="s">
        <v>963</v>
      </c>
      <c r="BO18" s="263" t="s">
        <v>803</v>
      </c>
      <c r="BP18" s="262" t="s">
        <v>804</v>
      </c>
      <c r="BQ18" s="262" t="s">
        <v>947</v>
      </c>
      <c r="BR18" s="262"/>
      <c r="BS18" s="263" t="s">
        <v>179</v>
      </c>
      <c r="BT18" s="263" t="s">
        <v>180</v>
      </c>
      <c r="BU18" s="263" t="s">
        <v>802</v>
      </c>
      <c r="BV18" s="263">
        <v>1542</v>
      </c>
      <c r="BW18" s="140" t="s">
        <v>82</v>
      </c>
      <c r="BX18" s="262" t="s">
        <v>107</v>
      </c>
      <c r="BY18" s="261" t="s">
        <v>98</v>
      </c>
      <c r="BZ18" s="26" t="str">
        <f t="shared" si="10"/>
        <v>11037789T00</v>
      </c>
      <c r="CA18" s="26" t="str">
        <f t="shared" si="11"/>
        <v>11037789</v>
      </c>
      <c r="CB18" s="26" t="str">
        <f t="shared" si="12"/>
        <v>2026-01-07T1037789</v>
      </c>
      <c r="CC18" s="169" t="str">
        <f>IFERROR(VLOOKUP(CB18,'양시 실적'!A:I,4,FALSE),"")</f>
        <v>H131C</v>
      </c>
      <c r="CD18" s="169">
        <f>IFERROR(SUMIFS('양시 실적'!I:I,'양시 실적'!B:B,양시!CA18),"")</f>
        <v>191</v>
      </c>
      <c r="CE18" s="29" t="str">
        <f t="shared" si="14"/>
        <v>19</v>
      </c>
      <c r="CF18" s="29" t="s">
        <v>11034</v>
      </c>
      <c r="CG18" s="26" t="str">
        <f t="shared" si="13"/>
        <v>KT1037789T00000</v>
      </c>
      <c r="CH18" s="29" t="str">
        <f>IFERROR(VLOOKUP(CG18,Status_0526!F:BK,58,FALSE),"")</f>
        <v>OK</v>
      </c>
      <c r="CJ18" s="24">
        <f>IFERROR(VLOOKUP(BZ18,양시요청!EV:EZ,5,FALSE),"")</f>
        <v>0</v>
      </c>
    </row>
    <row r="19" spans="1:88" ht="30" customHeight="1">
      <c r="A19" s="63">
        <v>1</v>
      </c>
      <c r="B19" s="262" t="s">
        <v>43</v>
      </c>
      <c r="C19" s="262" t="s">
        <v>960</v>
      </c>
      <c r="D19" s="261" t="s">
        <v>1498</v>
      </c>
      <c r="E19" s="262" t="s">
        <v>45</v>
      </c>
      <c r="F19" s="262">
        <v>2025120942</v>
      </c>
      <c r="G19" s="261" t="s">
        <v>629</v>
      </c>
      <c r="H19" s="263">
        <v>1037824</v>
      </c>
      <c r="I19" s="263" t="s">
        <v>697</v>
      </c>
      <c r="J19" s="263" t="s">
        <v>698</v>
      </c>
      <c r="K19" s="263">
        <v>4</v>
      </c>
      <c r="L19" s="263" t="s">
        <v>32</v>
      </c>
      <c r="M19" s="263" t="s">
        <v>33</v>
      </c>
      <c r="N19" s="263" t="s">
        <v>57</v>
      </c>
      <c r="O19" s="263" t="s">
        <v>48</v>
      </c>
      <c r="P19" s="263" t="s">
        <v>1798</v>
      </c>
      <c r="Q19" s="263" t="s">
        <v>933</v>
      </c>
      <c r="R19" s="420" t="s">
        <v>1801</v>
      </c>
      <c r="S19" s="264" t="s">
        <v>1799</v>
      </c>
      <c r="T19" s="262" t="s">
        <v>49</v>
      </c>
      <c r="U19" s="262" t="s">
        <v>935</v>
      </c>
      <c r="V19" s="262" t="s">
        <v>60</v>
      </c>
      <c r="W19" s="262" t="s">
        <v>37</v>
      </c>
      <c r="X19" s="262" t="s">
        <v>61</v>
      </c>
      <c r="Y19" s="343" t="s">
        <v>702</v>
      </c>
      <c r="Z19" s="260" t="s">
        <v>42</v>
      </c>
      <c r="AA19" s="262">
        <v>238</v>
      </c>
      <c r="AB19" s="262" t="s">
        <v>40</v>
      </c>
      <c r="AC19" s="262" t="s">
        <v>41</v>
      </c>
      <c r="AD19" s="263" t="s">
        <v>705</v>
      </c>
      <c r="AE19" s="260" t="s">
        <v>42</v>
      </c>
      <c r="AF19" s="263">
        <v>185</v>
      </c>
      <c r="AG19" s="263">
        <v>828</v>
      </c>
      <c r="AH19" s="339">
        <v>2190</v>
      </c>
      <c r="AI19" s="263" t="s">
        <v>707</v>
      </c>
      <c r="AJ19" s="263">
        <v>500</v>
      </c>
      <c r="AK19" s="263">
        <v>465</v>
      </c>
      <c r="AL19" s="263" t="s">
        <v>710</v>
      </c>
      <c r="AM19" s="263" t="s">
        <v>78</v>
      </c>
      <c r="AN19" s="263">
        <v>650</v>
      </c>
      <c r="AO19" s="263">
        <v>90</v>
      </c>
      <c r="AP19" s="263" t="s">
        <v>712</v>
      </c>
      <c r="AQ19" s="263" t="s">
        <v>78</v>
      </c>
      <c r="AR19" s="263" t="s">
        <v>713</v>
      </c>
      <c r="AS19" s="263" t="s">
        <v>105</v>
      </c>
      <c r="AT19" s="263" t="s">
        <v>714</v>
      </c>
      <c r="AU19" s="263" t="s">
        <v>86</v>
      </c>
      <c r="AV19" s="263">
        <v>200</v>
      </c>
      <c r="AW19" s="263">
        <v>27</v>
      </c>
      <c r="AX19" s="263" t="s">
        <v>716</v>
      </c>
      <c r="AY19" s="263" t="s">
        <v>86</v>
      </c>
      <c r="AZ19" s="263">
        <v>190</v>
      </c>
      <c r="BA19" s="263">
        <v>27</v>
      </c>
      <c r="BB19" s="263" t="s">
        <v>682</v>
      </c>
      <c r="BC19" s="263" t="s">
        <v>57</v>
      </c>
      <c r="BD19" s="263" t="s">
        <v>57</v>
      </c>
      <c r="BE19" s="263" t="s">
        <v>57</v>
      </c>
      <c r="BF19" s="263" t="s">
        <v>57</v>
      </c>
      <c r="BG19" s="263" t="s">
        <v>57</v>
      </c>
      <c r="BH19" s="263" t="s">
        <v>57</v>
      </c>
      <c r="BI19" s="263" t="s">
        <v>164</v>
      </c>
      <c r="BJ19" s="263" t="s">
        <v>57</v>
      </c>
      <c r="BK19" s="263" t="s">
        <v>57</v>
      </c>
      <c r="BL19" s="263"/>
      <c r="BM19" s="263">
        <v>17</v>
      </c>
      <c r="BN19" s="263" t="s">
        <v>1800</v>
      </c>
      <c r="BO19" s="263" t="s">
        <v>721</v>
      </c>
      <c r="BP19" s="262" t="s">
        <v>722</v>
      </c>
      <c r="BQ19" s="262" t="s">
        <v>95</v>
      </c>
      <c r="BR19" s="262"/>
      <c r="BS19" s="263" t="s">
        <v>717</v>
      </c>
      <c r="BT19" s="263" t="s">
        <v>718</v>
      </c>
      <c r="BU19" s="263" t="s">
        <v>719</v>
      </c>
      <c r="BV19" s="263">
        <v>1386</v>
      </c>
      <c r="BW19" s="140" t="s">
        <v>82</v>
      </c>
      <c r="BX19" s="262" t="s">
        <v>107</v>
      </c>
      <c r="BY19" s="261" t="s">
        <v>950</v>
      </c>
      <c r="BZ19" s="26" t="str">
        <f t="shared" si="10"/>
        <v>11037824T02</v>
      </c>
      <c r="CA19" s="26" t="str">
        <f t="shared" si="11"/>
        <v>11037824</v>
      </c>
      <c r="CB19" s="26" t="str">
        <f t="shared" si="12"/>
        <v>2026-X-T1037824</v>
      </c>
      <c r="CC19" s="169"/>
      <c r="CD19" s="169"/>
      <c r="CE19" s="29"/>
      <c r="CF19" s="29" t="s">
        <v>2953</v>
      </c>
      <c r="CG19" s="26" t="str">
        <f t="shared" si="13"/>
        <v>KT1037824T00002</v>
      </c>
      <c r="CH19" s="29" t="str">
        <f>IFERROR(VLOOKUP(CG19,Status_0526!F:BK,58,FALSE),"")</f>
        <v>OK</v>
      </c>
      <c r="CJ19" s="24">
        <f>IFERROR(VLOOKUP(BZ19,양시요청!EV:EZ,5,FALSE),"")</f>
        <v>0</v>
      </c>
    </row>
    <row r="20" spans="1:88" ht="30" customHeight="1">
      <c r="A20" s="63">
        <v>1</v>
      </c>
      <c r="B20" s="262" t="s">
        <v>43</v>
      </c>
      <c r="C20" s="262" t="s">
        <v>965</v>
      </c>
      <c r="D20" s="261" t="s">
        <v>52</v>
      </c>
      <c r="E20" s="262" t="s">
        <v>45</v>
      </c>
      <c r="F20" s="262">
        <v>2025113522</v>
      </c>
      <c r="G20" s="261" t="s">
        <v>966</v>
      </c>
      <c r="H20" s="263">
        <v>1037671</v>
      </c>
      <c r="I20" s="263" t="s">
        <v>832</v>
      </c>
      <c r="J20" s="263" t="s">
        <v>698</v>
      </c>
      <c r="K20" s="263">
        <v>4</v>
      </c>
      <c r="L20" s="263" t="s">
        <v>32</v>
      </c>
      <c r="M20" s="263" t="s">
        <v>33</v>
      </c>
      <c r="N20" s="263" t="s">
        <v>57</v>
      </c>
      <c r="O20" s="263" t="s">
        <v>48</v>
      </c>
      <c r="P20" s="263" t="s">
        <v>73</v>
      </c>
      <c r="Q20" s="263" t="s">
        <v>933</v>
      </c>
      <c r="R20" s="348" t="s">
        <v>964</v>
      </c>
      <c r="S20" s="264" t="s">
        <v>967</v>
      </c>
      <c r="T20" s="262" t="s">
        <v>49</v>
      </c>
      <c r="U20" s="262" t="s">
        <v>968</v>
      </c>
      <c r="V20" s="262" t="s">
        <v>60</v>
      </c>
      <c r="W20" s="262" t="s">
        <v>37</v>
      </c>
      <c r="X20" s="262" t="s">
        <v>61</v>
      </c>
      <c r="Y20" s="263" t="s">
        <v>836</v>
      </c>
      <c r="Z20" s="260" t="s">
        <v>42</v>
      </c>
      <c r="AA20" s="262">
        <v>234</v>
      </c>
      <c r="AB20" s="262" t="s">
        <v>40</v>
      </c>
      <c r="AC20" s="262" t="s">
        <v>41</v>
      </c>
      <c r="AD20" s="263" t="s">
        <v>838</v>
      </c>
      <c r="AE20" s="260" t="s">
        <v>42</v>
      </c>
      <c r="AF20" s="263">
        <v>150</v>
      </c>
      <c r="AG20" s="263">
        <v>686</v>
      </c>
      <c r="AH20" s="263">
        <v>2140</v>
      </c>
      <c r="AI20" s="263" t="s">
        <v>840</v>
      </c>
      <c r="AJ20" s="263">
        <v>430</v>
      </c>
      <c r="AK20" s="263">
        <v>395</v>
      </c>
      <c r="AL20" s="263" t="s">
        <v>842</v>
      </c>
      <c r="AM20" s="261" t="s">
        <v>843</v>
      </c>
      <c r="AN20" s="263">
        <v>560</v>
      </c>
      <c r="AO20" s="263">
        <v>90</v>
      </c>
      <c r="AP20" s="263" t="s">
        <v>57</v>
      </c>
      <c r="AQ20" s="263" t="s">
        <v>57</v>
      </c>
      <c r="AR20" s="263" t="s">
        <v>57</v>
      </c>
      <c r="AS20" s="263" t="s">
        <v>57</v>
      </c>
      <c r="AT20" s="263" t="s">
        <v>844</v>
      </c>
      <c r="AU20" s="263" t="s">
        <v>79</v>
      </c>
      <c r="AV20" s="263">
        <v>195</v>
      </c>
      <c r="AW20" s="263">
        <v>27</v>
      </c>
      <c r="AX20" s="263" t="s">
        <v>845</v>
      </c>
      <c r="AY20" s="263" t="s">
        <v>79</v>
      </c>
      <c r="AZ20" s="263">
        <v>185</v>
      </c>
      <c r="BA20" s="263">
        <v>27</v>
      </c>
      <c r="BB20" s="263" t="s">
        <v>682</v>
      </c>
      <c r="BC20" s="263" t="s">
        <v>57</v>
      </c>
      <c r="BD20" s="263" t="s">
        <v>57</v>
      </c>
      <c r="BE20" s="263" t="s">
        <v>57</v>
      </c>
      <c r="BF20" s="263" t="s">
        <v>57</v>
      </c>
      <c r="BG20" s="263" t="s">
        <v>57</v>
      </c>
      <c r="BH20" s="263" t="s">
        <v>57</v>
      </c>
      <c r="BI20" s="263" t="s">
        <v>164</v>
      </c>
      <c r="BJ20" s="263" t="s">
        <v>57</v>
      </c>
      <c r="BK20" s="263" t="s">
        <v>969</v>
      </c>
      <c r="BL20" s="263"/>
      <c r="BM20" s="263">
        <v>19</v>
      </c>
      <c r="BN20" s="260" t="s">
        <v>974</v>
      </c>
      <c r="BO20" s="263" t="s">
        <v>183</v>
      </c>
      <c r="BP20" s="262" t="s">
        <v>848</v>
      </c>
      <c r="BQ20" s="262" t="s">
        <v>95</v>
      </c>
      <c r="BR20" s="262"/>
      <c r="BS20" s="263" t="s">
        <v>846</v>
      </c>
      <c r="BT20" s="263" t="s">
        <v>180</v>
      </c>
      <c r="BU20" s="263" t="s">
        <v>847</v>
      </c>
      <c r="BV20" s="263">
        <v>1542</v>
      </c>
      <c r="BW20" s="140" t="s">
        <v>82</v>
      </c>
      <c r="BX20" s="262" t="s">
        <v>825</v>
      </c>
      <c r="BY20" s="261" t="s">
        <v>98</v>
      </c>
      <c r="BZ20" s="26" t="str">
        <f t="shared" si="10"/>
        <v>11037671T00</v>
      </c>
      <c r="CA20" s="26" t="str">
        <f t="shared" si="11"/>
        <v>11037671</v>
      </c>
      <c r="CB20" s="26" t="str">
        <f t="shared" si="12"/>
        <v>2026-01-08T1037671</v>
      </c>
      <c r="CC20" s="169" t="str">
        <f>IFERROR(VLOOKUP(CB20,'양시 실적'!A:I,4,FALSE),"")</f>
        <v>H187C</v>
      </c>
      <c r="CD20" s="169">
        <f>IFERROR(SUMIFS('양시 실적'!I:I,'양시 실적'!B:B,양시!CA20),"")</f>
        <v>195</v>
      </c>
      <c r="CE20" s="29" t="str">
        <f t="shared" si="14"/>
        <v>19</v>
      </c>
      <c r="CF20" s="29" t="s">
        <v>11034</v>
      </c>
      <c r="CG20" s="26" t="str">
        <f t="shared" si="13"/>
        <v>KT1037671T00000</v>
      </c>
      <c r="CH20" s="29" t="str">
        <f>IFERROR(VLOOKUP(CG20,Status_0526!F:BK,58,FALSE),"")</f>
        <v>OK</v>
      </c>
      <c r="CJ20" s="24">
        <f>IFERROR(VLOOKUP(BZ20,양시요청!EV:EZ,5,FALSE),"")</f>
        <v>0</v>
      </c>
    </row>
    <row r="21" spans="1:88" ht="30" customHeight="1">
      <c r="A21" s="63">
        <v>1</v>
      </c>
      <c r="B21" s="262" t="s">
        <v>43</v>
      </c>
      <c r="C21" s="262" t="s">
        <v>960</v>
      </c>
      <c r="D21" s="261" t="s">
        <v>932</v>
      </c>
      <c r="E21" s="262" t="s">
        <v>45</v>
      </c>
      <c r="F21" s="262">
        <v>2025122426</v>
      </c>
      <c r="G21" s="261" t="s">
        <v>629</v>
      </c>
      <c r="H21" s="263">
        <v>1037795</v>
      </c>
      <c r="I21" s="263" t="s">
        <v>899</v>
      </c>
      <c r="J21" s="263" t="s">
        <v>785</v>
      </c>
      <c r="K21" s="263">
        <v>4</v>
      </c>
      <c r="L21" s="263" t="s">
        <v>32</v>
      </c>
      <c r="M21" s="263" t="s">
        <v>33</v>
      </c>
      <c r="N21" s="263" t="s">
        <v>57</v>
      </c>
      <c r="O21" s="263" t="s">
        <v>48</v>
      </c>
      <c r="P21" s="263" t="s">
        <v>73</v>
      </c>
      <c r="Q21" s="263" t="s">
        <v>933</v>
      </c>
      <c r="R21" s="349" t="s">
        <v>970</v>
      </c>
      <c r="S21" s="264" t="s">
        <v>971</v>
      </c>
      <c r="T21" s="262" t="s">
        <v>49</v>
      </c>
      <c r="U21" s="262" t="s">
        <v>968</v>
      </c>
      <c r="V21" s="262" t="s">
        <v>60</v>
      </c>
      <c r="W21" s="262" t="s">
        <v>37</v>
      </c>
      <c r="X21" s="262" t="s">
        <v>61</v>
      </c>
      <c r="Y21" s="263" t="s">
        <v>904</v>
      </c>
      <c r="Z21" s="260" t="s">
        <v>42</v>
      </c>
      <c r="AA21" s="262">
        <v>260</v>
      </c>
      <c r="AB21" s="262" t="s">
        <v>40</v>
      </c>
      <c r="AC21" s="262" t="s">
        <v>41</v>
      </c>
      <c r="AD21" s="263" t="s">
        <v>906</v>
      </c>
      <c r="AE21" s="260" t="s">
        <v>42</v>
      </c>
      <c r="AF21" s="263">
        <v>90</v>
      </c>
      <c r="AG21" s="263">
        <v>510</v>
      </c>
      <c r="AH21" s="263">
        <v>1980</v>
      </c>
      <c r="AI21" s="263" t="s">
        <v>793</v>
      </c>
      <c r="AJ21" s="263">
        <v>380</v>
      </c>
      <c r="AK21" s="263">
        <v>345</v>
      </c>
      <c r="AL21" s="263" t="s">
        <v>908</v>
      </c>
      <c r="AM21" s="263" t="s">
        <v>99</v>
      </c>
      <c r="AN21" s="263">
        <v>540</v>
      </c>
      <c r="AO21" s="263">
        <v>90</v>
      </c>
      <c r="AP21" s="263" t="s">
        <v>57</v>
      </c>
      <c r="AQ21" s="263" t="s">
        <v>57</v>
      </c>
      <c r="AR21" s="263" t="s">
        <v>57</v>
      </c>
      <c r="AS21" s="263" t="s">
        <v>57</v>
      </c>
      <c r="AT21" s="263" t="s">
        <v>799</v>
      </c>
      <c r="AU21" s="263" t="s">
        <v>79</v>
      </c>
      <c r="AV21" s="263">
        <v>225</v>
      </c>
      <c r="AW21" s="263">
        <v>27</v>
      </c>
      <c r="AX21" s="263" t="s">
        <v>800</v>
      </c>
      <c r="AY21" s="263" t="s">
        <v>79</v>
      </c>
      <c r="AZ21" s="263">
        <v>215</v>
      </c>
      <c r="BA21" s="263">
        <v>27</v>
      </c>
      <c r="BB21" s="263" t="s">
        <v>682</v>
      </c>
      <c r="BC21" s="263" t="s">
        <v>57</v>
      </c>
      <c r="BD21" s="263" t="s">
        <v>57</v>
      </c>
      <c r="BE21" s="263" t="s">
        <v>57</v>
      </c>
      <c r="BF21" s="263" t="s">
        <v>57</v>
      </c>
      <c r="BG21" s="263" t="s">
        <v>57</v>
      </c>
      <c r="BH21" s="263" t="s">
        <v>57</v>
      </c>
      <c r="BI21" s="263" t="s">
        <v>900</v>
      </c>
      <c r="BJ21" s="263" t="s">
        <v>57</v>
      </c>
      <c r="BK21" s="263" t="s">
        <v>57</v>
      </c>
      <c r="BL21" s="263"/>
      <c r="BM21" s="263">
        <v>20</v>
      </c>
      <c r="BN21" s="263" t="s">
        <v>972</v>
      </c>
      <c r="BO21" s="263" t="s">
        <v>973</v>
      </c>
      <c r="BP21" s="262" t="s">
        <v>57</v>
      </c>
      <c r="BQ21" s="262" t="s">
        <v>95</v>
      </c>
      <c r="BR21" s="262"/>
      <c r="BS21" s="263" t="s">
        <v>100</v>
      </c>
      <c r="BT21" s="263" t="s">
        <v>101</v>
      </c>
      <c r="BU21" s="263" t="s">
        <v>802</v>
      </c>
      <c r="BV21" s="263">
        <v>1622</v>
      </c>
      <c r="BW21" s="140" t="s">
        <v>82</v>
      </c>
      <c r="BX21" s="262" t="s">
        <v>107</v>
      </c>
      <c r="BY21" s="261" t="s">
        <v>83</v>
      </c>
      <c r="BZ21" s="26" t="str">
        <f t="shared" si="10"/>
        <v>11037795T00</v>
      </c>
      <c r="CA21" s="26" t="str">
        <f t="shared" si="11"/>
        <v>11037795</v>
      </c>
      <c r="CB21" s="26" t="str">
        <f t="shared" si="12"/>
        <v>2026-01-09T1037795</v>
      </c>
      <c r="CC21" s="169" t="str">
        <f>IFERROR(VLOOKUP(CB21,'양시 실적'!A:I,4,FALSE),"")</f>
        <v>H132C</v>
      </c>
      <c r="CD21" s="169">
        <f>IFERROR(SUMIFS('양시 실적'!I:I,'양시 실적'!B:B,양시!CA21),"")</f>
        <v>179</v>
      </c>
      <c r="CE21" s="29" t="str">
        <f t="shared" si="14"/>
        <v>20</v>
      </c>
      <c r="CF21" s="29" t="s">
        <v>11034</v>
      </c>
      <c r="CG21" s="26" t="str">
        <f t="shared" si="13"/>
        <v>KT1037795T00000</v>
      </c>
      <c r="CH21" s="29" t="str">
        <f>IFERROR(VLOOKUP(CG21,Status_0526!F:BK,58,FALSE),"")</f>
        <v>OK</v>
      </c>
      <c r="CJ21" s="24">
        <f>IFERROR(VLOOKUP(BZ21,양시요청!EV:EZ,5,FALSE),"")</f>
        <v>0</v>
      </c>
    </row>
    <row r="22" spans="1:88" ht="30" customHeight="1">
      <c r="A22" s="372">
        <v>3</v>
      </c>
      <c r="B22" s="51" t="s">
        <v>43</v>
      </c>
      <c r="C22" s="51" t="s">
        <v>2009</v>
      </c>
      <c r="D22" s="51" t="s">
        <v>52</v>
      </c>
      <c r="E22" s="5" t="s">
        <v>31</v>
      </c>
      <c r="F22" s="51">
        <v>2025123687</v>
      </c>
      <c r="G22" s="4" t="s">
        <v>680</v>
      </c>
      <c r="H22" s="62">
        <v>1038719</v>
      </c>
      <c r="I22" s="62" t="s">
        <v>1735</v>
      </c>
      <c r="J22" s="62" t="s">
        <v>1736</v>
      </c>
      <c r="K22" s="62">
        <v>4</v>
      </c>
      <c r="L22" s="62" t="s">
        <v>32</v>
      </c>
      <c r="M22" s="62" t="s">
        <v>33</v>
      </c>
      <c r="N22" s="6" t="s">
        <v>1554</v>
      </c>
      <c r="O22" s="62" t="s">
        <v>48</v>
      </c>
      <c r="P22" s="62" t="s">
        <v>73</v>
      </c>
      <c r="Q22" s="62" t="s">
        <v>831</v>
      </c>
      <c r="R22" s="402" t="s">
        <v>2010</v>
      </c>
      <c r="S22" s="7" t="s">
        <v>1716</v>
      </c>
      <c r="T22" s="51" t="s">
        <v>35</v>
      </c>
      <c r="U22" s="51" t="s">
        <v>1752</v>
      </c>
      <c r="V22" s="51" t="s">
        <v>50</v>
      </c>
      <c r="W22" s="51" t="s">
        <v>57</v>
      </c>
      <c r="X22" s="51" t="s">
        <v>63</v>
      </c>
      <c r="Y22" s="62" t="s">
        <v>1740</v>
      </c>
      <c r="Z22" s="62" t="s">
        <v>657</v>
      </c>
      <c r="AA22" s="51">
        <v>296</v>
      </c>
      <c r="AB22" s="51" t="s">
        <v>924</v>
      </c>
      <c r="AC22" s="51" t="s">
        <v>57</v>
      </c>
      <c r="AD22" s="62" t="s">
        <v>1742</v>
      </c>
      <c r="AE22" s="62" t="s">
        <v>657</v>
      </c>
      <c r="AF22" s="62">
        <v>135</v>
      </c>
      <c r="AG22" s="62">
        <v>0</v>
      </c>
      <c r="AH22" s="62">
        <v>1808</v>
      </c>
      <c r="AI22" s="339" t="s">
        <v>1743</v>
      </c>
      <c r="AJ22" s="62">
        <v>460</v>
      </c>
      <c r="AK22" s="62" t="s">
        <v>57</v>
      </c>
      <c r="AL22" s="62" t="s">
        <v>1744</v>
      </c>
      <c r="AM22" s="62" t="s">
        <v>665</v>
      </c>
      <c r="AN22" s="62">
        <v>590</v>
      </c>
      <c r="AO22" s="62">
        <v>77</v>
      </c>
      <c r="AP22" s="62" t="s">
        <v>1745</v>
      </c>
      <c r="AQ22" s="62" t="s">
        <v>665</v>
      </c>
      <c r="AR22" s="62">
        <v>440</v>
      </c>
      <c r="AS22" s="62">
        <v>77</v>
      </c>
      <c r="AT22" s="62" t="s">
        <v>1746</v>
      </c>
      <c r="AU22" s="62" t="s">
        <v>621</v>
      </c>
      <c r="AV22" s="62">
        <v>260</v>
      </c>
      <c r="AW22" s="62">
        <v>30</v>
      </c>
      <c r="AX22" s="62" t="s">
        <v>1747</v>
      </c>
      <c r="AY22" s="62" t="s">
        <v>621</v>
      </c>
      <c r="AZ22" s="62">
        <v>245</v>
      </c>
      <c r="BA22" s="62">
        <v>30</v>
      </c>
      <c r="BB22" s="62" t="s">
        <v>682</v>
      </c>
      <c r="BC22" s="62" t="s">
        <v>57</v>
      </c>
      <c r="BD22" s="62" t="s">
        <v>57</v>
      </c>
      <c r="BE22" s="62" t="s">
        <v>57</v>
      </c>
      <c r="BF22" s="62" t="s">
        <v>57</v>
      </c>
      <c r="BG22" s="62" t="s">
        <v>57</v>
      </c>
      <c r="BH22" s="62" t="s">
        <v>57</v>
      </c>
      <c r="BI22" s="62" t="s">
        <v>164</v>
      </c>
      <c r="BJ22" s="62" t="s">
        <v>57</v>
      </c>
      <c r="BK22" s="62" t="s">
        <v>57</v>
      </c>
      <c r="BL22" s="62"/>
      <c r="BM22" s="62">
        <v>16</v>
      </c>
      <c r="BN22" s="62" t="s">
        <v>1753</v>
      </c>
      <c r="BO22" s="62" t="s">
        <v>1754</v>
      </c>
      <c r="BP22" s="51" t="s">
        <v>1864</v>
      </c>
      <c r="BQ22" s="51" t="s">
        <v>947</v>
      </c>
      <c r="BR22" s="51"/>
      <c r="BS22" s="62" t="s">
        <v>1749</v>
      </c>
      <c r="BT22" s="62" t="s">
        <v>1750</v>
      </c>
      <c r="BU22" s="62" t="s">
        <v>1751</v>
      </c>
      <c r="BV22" s="62">
        <v>1289</v>
      </c>
      <c r="BW22" s="374"/>
      <c r="BX22" s="51" t="s">
        <v>107</v>
      </c>
      <c r="BY22" s="4" t="s">
        <v>950</v>
      </c>
      <c r="BZ22" s="26" t="str">
        <f t="shared" si="10"/>
        <v>31038719T00</v>
      </c>
      <c r="CA22" s="26" t="str">
        <f t="shared" si="11"/>
        <v>31038719</v>
      </c>
      <c r="CB22" s="26" t="str">
        <f t="shared" si="12"/>
        <v>2026-01-19T1038719</v>
      </c>
      <c r="CC22" s="169" t="str">
        <f>IFERROR(VLOOKUP(CB22,'양시 실적'!A:I,4,FALSE),"")</f>
        <v>H103C</v>
      </c>
      <c r="CD22" s="169">
        <f>IFERROR(SUMIFS('양시 실적'!I:I,'양시 실적'!B:B,양시!CA22),"")</f>
        <v>47</v>
      </c>
      <c r="CE22" s="29" t="str">
        <f t="shared" ref="CE22:CE44" si="15">IF(CD22&lt;&gt;0,IFERROR(MID(I22,FIND("R",I22)+1,2),""),"")</f>
        <v>16</v>
      </c>
      <c r="CF22" s="29" t="s">
        <v>1793</v>
      </c>
      <c r="CG22" s="26" t="str">
        <f t="shared" si="13"/>
        <v>KT1038719T00000</v>
      </c>
      <c r="CH22" s="29" t="str">
        <f>IFERROR(VLOOKUP(CG22,Status_0526!F:BK,58,FALSE),"")</f>
        <v>OK</v>
      </c>
      <c r="CJ22" s="24">
        <f>IFERROR(VLOOKUP(BZ22,양시요청!EV:EZ,5,FALSE),"")</f>
        <v>0</v>
      </c>
    </row>
    <row r="23" spans="1:88" ht="30" customHeight="1">
      <c r="A23" s="372">
        <v>3</v>
      </c>
      <c r="B23" s="41" t="s">
        <v>43</v>
      </c>
      <c r="C23" s="41" t="s">
        <v>2011</v>
      </c>
      <c r="D23" s="353" t="s">
        <v>30</v>
      </c>
      <c r="E23" s="352" t="s">
        <v>1501</v>
      </c>
      <c r="F23" s="41">
        <v>2026010097</v>
      </c>
      <c r="G23" s="353" t="s">
        <v>767</v>
      </c>
      <c r="H23" s="42">
        <v>2022562</v>
      </c>
      <c r="I23" s="42" t="s">
        <v>1878</v>
      </c>
      <c r="J23" s="42" t="s">
        <v>1879</v>
      </c>
      <c r="K23" s="42">
        <v>12</v>
      </c>
      <c r="L23" s="42" t="s">
        <v>32</v>
      </c>
      <c r="M23" s="42" t="s">
        <v>33</v>
      </c>
      <c r="N23" s="42" t="s">
        <v>57</v>
      </c>
      <c r="O23" s="42" t="s">
        <v>34</v>
      </c>
      <c r="P23" s="42" t="s">
        <v>1798</v>
      </c>
      <c r="Q23" s="42" t="s">
        <v>2012</v>
      </c>
      <c r="R23" s="368" t="s">
        <v>2010</v>
      </c>
      <c r="S23" s="354" t="s">
        <v>1502</v>
      </c>
      <c r="T23" s="41" t="s">
        <v>49</v>
      </c>
      <c r="U23" s="41" t="s">
        <v>75</v>
      </c>
      <c r="V23" s="41" t="s">
        <v>1503</v>
      </c>
      <c r="W23" s="41" t="s">
        <v>37</v>
      </c>
      <c r="X23" s="41" t="s">
        <v>63</v>
      </c>
      <c r="Y23" s="42" t="s">
        <v>1882</v>
      </c>
      <c r="Z23" s="355" t="s">
        <v>42</v>
      </c>
      <c r="AA23" s="41">
        <v>310</v>
      </c>
      <c r="AB23" s="41" t="s">
        <v>40</v>
      </c>
      <c r="AC23" s="41" t="s">
        <v>41</v>
      </c>
      <c r="AD23" s="419" t="s">
        <v>2086</v>
      </c>
      <c r="AE23" s="355" t="s">
        <v>42</v>
      </c>
      <c r="AF23" s="42">
        <v>195</v>
      </c>
      <c r="AG23" s="42">
        <v>912</v>
      </c>
      <c r="AH23" s="42">
        <v>2405</v>
      </c>
      <c r="AI23" s="42" t="s">
        <v>1886</v>
      </c>
      <c r="AJ23" s="42">
        <v>580</v>
      </c>
      <c r="AK23" s="42" t="s">
        <v>1246</v>
      </c>
      <c r="AL23" s="42" t="s">
        <v>1887</v>
      </c>
      <c r="AM23" s="42" t="s">
        <v>1212</v>
      </c>
      <c r="AN23" s="42">
        <v>780</v>
      </c>
      <c r="AO23" s="42">
        <v>90</v>
      </c>
      <c r="AP23" s="42" t="s">
        <v>1888</v>
      </c>
      <c r="AQ23" s="42" t="s">
        <v>1212</v>
      </c>
      <c r="AR23" s="42">
        <v>740</v>
      </c>
      <c r="AS23" s="42">
        <v>90</v>
      </c>
      <c r="AT23" s="42" t="s">
        <v>1891</v>
      </c>
      <c r="AU23" s="42" t="s">
        <v>1218</v>
      </c>
      <c r="AV23" s="42">
        <v>265</v>
      </c>
      <c r="AW23" s="42">
        <v>24</v>
      </c>
      <c r="AX23" s="42" t="s">
        <v>1893</v>
      </c>
      <c r="AY23" s="42" t="s">
        <v>1218</v>
      </c>
      <c r="AZ23" s="42">
        <v>250</v>
      </c>
      <c r="BA23" s="42">
        <v>24</v>
      </c>
      <c r="BB23" s="42" t="s">
        <v>88</v>
      </c>
      <c r="BC23" s="42" t="s">
        <v>57</v>
      </c>
      <c r="BD23" s="42" t="s">
        <v>57</v>
      </c>
      <c r="BE23" s="42" t="s">
        <v>57</v>
      </c>
      <c r="BF23" s="42" t="s">
        <v>57</v>
      </c>
      <c r="BG23" s="42" t="s">
        <v>1215</v>
      </c>
      <c r="BH23" s="42" t="s">
        <v>1216</v>
      </c>
      <c r="BI23" s="42" t="s">
        <v>164</v>
      </c>
      <c r="BJ23" s="42" t="s">
        <v>331</v>
      </c>
      <c r="BK23" s="42" t="s">
        <v>57</v>
      </c>
      <c r="BL23" s="42"/>
      <c r="BM23" s="42">
        <v>20</v>
      </c>
      <c r="BN23" s="42" t="s">
        <v>2013</v>
      </c>
      <c r="BO23" s="42" t="s">
        <v>1897</v>
      </c>
      <c r="BP23" s="41" t="s">
        <v>1898</v>
      </c>
      <c r="BQ23" s="41" t="s">
        <v>1512</v>
      </c>
      <c r="BR23" s="41"/>
      <c r="BS23" s="42" t="s">
        <v>1894</v>
      </c>
      <c r="BT23" s="42" t="s">
        <v>1895</v>
      </c>
      <c r="BU23" s="42" t="s">
        <v>1224</v>
      </c>
      <c r="BV23" s="42">
        <v>1638</v>
      </c>
      <c r="BW23" s="403" t="s">
        <v>2023</v>
      </c>
      <c r="BX23" s="41" t="s">
        <v>107</v>
      </c>
      <c r="BY23" s="353" t="s">
        <v>98</v>
      </c>
      <c r="BZ23" s="26" t="str">
        <f t="shared" si="10"/>
        <v>32022562T02</v>
      </c>
      <c r="CA23" s="26" t="str">
        <f t="shared" si="11"/>
        <v>32022562</v>
      </c>
      <c r="CB23" s="26" t="str">
        <f t="shared" si="12"/>
        <v>2026-01-19T2022562</v>
      </c>
      <c r="CC23" s="169" t="str">
        <f>IFERROR(VLOOKUP(CB23,'양시 실적'!A:I,4,FALSE),"")</f>
        <v>H107C</v>
      </c>
      <c r="CD23" s="169">
        <f>IFERROR(SUMIFS('양시 실적'!I:I,'양시 실적'!B:B,양시!CA23),"")</f>
        <v>106</v>
      </c>
      <c r="CE23" s="29" t="str">
        <f t="shared" si="15"/>
        <v>20</v>
      </c>
      <c r="CF23" s="29" t="s">
        <v>2087</v>
      </c>
      <c r="CG23" s="26" t="str">
        <f t="shared" si="13"/>
        <v>KT2022562T00002</v>
      </c>
      <c r="CH23" s="29" t="str">
        <f>IFERROR(VLOOKUP(CG23,Status_0526!F:BK,58,FALSE),"")</f>
        <v>OK</v>
      </c>
      <c r="CJ23" s="24">
        <f>IFERROR(VLOOKUP(BZ23,양시요청!EV:EZ,5,FALSE),"")</f>
        <v>0</v>
      </c>
    </row>
    <row r="24" spans="1:88" ht="30" customHeight="1">
      <c r="A24" s="372">
        <v>3</v>
      </c>
      <c r="B24" s="262" t="s">
        <v>43</v>
      </c>
      <c r="C24" s="262" t="s">
        <v>1489</v>
      </c>
      <c r="D24" s="261" t="s">
        <v>30</v>
      </c>
      <c r="E24" s="262" t="s">
        <v>45</v>
      </c>
      <c r="F24" s="262">
        <v>2025123191</v>
      </c>
      <c r="G24" s="261" t="s">
        <v>629</v>
      </c>
      <c r="H24" s="263">
        <v>1037717</v>
      </c>
      <c r="I24" s="263" t="s">
        <v>1981</v>
      </c>
      <c r="J24" s="263" t="s">
        <v>785</v>
      </c>
      <c r="K24" s="263">
        <v>4</v>
      </c>
      <c r="L24" s="263" t="s">
        <v>32</v>
      </c>
      <c r="M24" s="263" t="s">
        <v>33</v>
      </c>
      <c r="N24" s="263" t="s">
        <v>57</v>
      </c>
      <c r="O24" s="263" t="s">
        <v>48</v>
      </c>
      <c r="P24" s="263" t="s">
        <v>2014</v>
      </c>
      <c r="Q24" s="263" t="s">
        <v>933</v>
      </c>
      <c r="R24" s="351" t="s">
        <v>2015</v>
      </c>
      <c r="S24" s="264" t="s">
        <v>934</v>
      </c>
      <c r="T24" s="262" t="s">
        <v>49</v>
      </c>
      <c r="U24" s="262" t="s">
        <v>935</v>
      </c>
      <c r="V24" s="262" t="s">
        <v>60</v>
      </c>
      <c r="W24" s="262" t="s">
        <v>37</v>
      </c>
      <c r="X24" s="262" t="s">
        <v>61</v>
      </c>
      <c r="Y24" s="263" t="s">
        <v>1983</v>
      </c>
      <c r="Z24" s="260" t="s">
        <v>42</v>
      </c>
      <c r="AA24" s="262">
        <v>264</v>
      </c>
      <c r="AB24" s="262" t="s">
        <v>40</v>
      </c>
      <c r="AC24" s="262" t="s">
        <v>41</v>
      </c>
      <c r="AD24" s="263" t="s">
        <v>1984</v>
      </c>
      <c r="AE24" s="263" t="s">
        <v>51</v>
      </c>
      <c r="AF24" s="263">
        <v>155</v>
      </c>
      <c r="AG24" s="263">
        <v>720</v>
      </c>
      <c r="AH24" s="263">
        <v>2310</v>
      </c>
      <c r="AI24" s="263" t="s">
        <v>1063</v>
      </c>
      <c r="AJ24" s="263">
        <v>470</v>
      </c>
      <c r="AK24" s="263" t="s">
        <v>1064</v>
      </c>
      <c r="AL24" s="263" t="s">
        <v>85</v>
      </c>
      <c r="AM24" s="263" t="s">
        <v>78</v>
      </c>
      <c r="AN24" s="263">
        <v>600</v>
      </c>
      <c r="AO24" s="263">
        <v>90</v>
      </c>
      <c r="AP24" s="263" t="s">
        <v>999</v>
      </c>
      <c r="AQ24" s="263" t="s">
        <v>78</v>
      </c>
      <c r="AR24" s="263">
        <v>500</v>
      </c>
      <c r="AS24" s="263">
        <v>90</v>
      </c>
      <c r="AT24" s="263" t="s">
        <v>1000</v>
      </c>
      <c r="AU24" s="263" t="s">
        <v>86</v>
      </c>
      <c r="AV24" s="263">
        <v>225</v>
      </c>
      <c r="AW24" s="263">
        <v>27</v>
      </c>
      <c r="AX24" s="263" t="s">
        <v>1001</v>
      </c>
      <c r="AY24" s="263" t="s">
        <v>86</v>
      </c>
      <c r="AZ24" s="263">
        <v>215</v>
      </c>
      <c r="BA24" s="263">
        <v>27</v>
      </c>
      <c r="BB24" s="263" t="s">
        <v>682</v>
      </c>
      <c r="BC24" s="263" t="s">
        <v>57</v>
      </c>
      <c r="BD24" s="263" t="s">
        <v>57</v>
      </c>
      <c r="BE24" s="263" t="s">
        <v>57</v>
      </c>
      <c r="BF24" s="263" t="s">
        <v>57</v>
      </c>
      <c r="BG24" s="263" t="s">
        <v>57</v>
      </c>
      <c r="BH24" s="263" t="s">
        <v>57</v>
      </c>
      <c r="BI24" s="263" t="s">
        <v>164</v>
      </c>
      <c r="BJ24" s="263" t="s">
        <v>57</v>
      </c>
      <c r="BK24" s="263" t="s">
        <v>57</v>
      </c>
      <c r="BL24" s="263"/>
      <c r="BM24" s="263">
        <v>21</v>
      </c>
      <c r="BN24" s="263" t="s">
        <v>2016</v>
      </c>
      <c r="BO24" s="263" t="s">
        <v>1986</v>
      </c>
      <c r="BP24" s="262" t="s">
        <v>1987</v>
      </c>
      <c r="BQ24" s="262" t="s">
        <v>1704</v>
      </c>
      <c r="BR24" s="262"/>
      <c r="BS24" s="263" t="s">
        <v>1985</v>
      </c>
      <c r="BT24" s="263" t="s">
        <v>764</v>
      </c>
      <c r="BU24" s="263" t="s">
        <v>847</v>
      </c>
      <c r="BV24" s="263">
        <v>1706</v>
      </c>
      <c r="BW24" s="140" t="s">
        <v>82</v>
      </c>
      <c r="BX24" s="262" t="s">
        <v>107</v>
      </c>
      <c r="BY24" s="261" t="s">
        <v>98</v>
      </c>
      <c r="BZ24" s="26" t="str">
        <f t="shared" si="10"/>
        <v>31037717T01</v>
      </c>
      <c r="CA24" s="26" t="str">
        <f t="shared" si="11"/>
        <v>31037717</v>
      </c>
      <c r="CB24" s="26" t="str">
        <f t="shared" si="12"/>
        <v>2026-01-20T1037717</v>
      </c>
      <c r="CC24" s="169" t="str">
        <f>IFERROR(VLOOKUP(CB24,'양시 실적'!A:I,4,FALSE),"")</f>
        <v>H133C</v>
      </c>
      <c r="CD24" s="169">
        <f>IFERROR(SUMIFS('양시 실적'!I:I,'양시 실적'!B:B,양시!CA24),"")</f>
        <v>211</v>
      </c>
      <c r="CE24" s="29" t="str">
        <f t="shared" si="15"/>
        <v>21</v>
      </c>
      <c r="CF24" s="29" t="s">
        <v>11034</v>
      </c>
      <c r="CG24" s="26" t="str">
        <f t="shared" si="13"/>
        <v>KT1037717T00001</v>
      </c>
      <c r="CH24" s="29" t="str">
        <f>IFERROR(VLOOKUP(CG24,Status_0526!F:BK,58,FALSE),"")</f>
        <v>OK</v>
      </c>
      <c r="CJ24" s="24">
        <f>IFERROR(VLOOKUP(BZ24,양시요청!EV:EZ,5,FALSE),"")</f>
        <v>0</v>
      </c>
    </row>
    <row r="25" spans="1:88" ht="30" customHeight="1">
      <c r="A25" s="372">
        <v>3</v>
      </c>
      <c r="B25" s="262" t="s">
        <v>43</v>
      </c>
      <c r="C25" s="262" t="s">
        <v>52</v>
      </c>
      <c r="D25" s="262" t="s">
        <v>52</v>
      </c>
      <c r="E25" s="262" t="s">
        <v>45</v>
      </c>
      <c r="F25" s="412">
        <v>2026010445</v>
      </c>
      <c r="G25" s="261" t="s">
        <v>1518</v>
      </c>
      <c r="H25" s="413">
        <v>1026387</v>
      </c>
      <c r="I25" s="263" t="s">
        <v>2037</v>
      </c>
      <c r="J25" s="263" t="s">
        <v>2038</v>
      </c>
      <c r="K25" s="263">
        <v>4</v>
      </c>
      <c r="L25" s="263" t="s">
        <v>32</v>
      </c>
      <c r="M25" s="263" t="s">
        <v>33</v>
      </c>
      <c r="N25" s="263" t="s">
        <v>57</v>
      </c>
      <c r="O25" s="263" t="s">
        <v>48</v>
      </c>
      <c r="P25" s="263" t="s">
        <v>2039</v>
      </c>
      <c r="Q25" s="263" t="s">
        <v>933</v>
      </c>
      <c r="R25" s="414" t="s">
        <v>2018</v>
      </c>
      <c r="S25" s="264" t="s">
        <v>2040</v>
      </c>
      <c r="T25" s="262" t="s">
        <v>969</v>
      </c>
      <c r="U25" s="262" t="s">
        <v>2041</v>
      </c>
      <c r="V25" s="262" t="s">
        <v>60</v>
      </c>
      <c r="W25" s="262" t="s">
        <v>37</v>
      </c>
      <c r="X25" s="262" t="s">
        <v>61</v>
      </c>
      <c r="Y25" s="263" t="s">
        <v>2042</v>
      </c>
      <c r="Z25" s="263" t="s">
        <v>2043</v>
      </c>
      <c r="AA25" s="262">
        <v>230</v>
      </c>
      <c r="AB25" s="262" t="s">
        <v>40</v>
      </c>
      <c r="AC25" s="262" t="s">
        <v>41</v>
      </c>
      <c r="AD25" s="263" t="s">
        <v>2044</v>
      </c>
      <c r="AE25" s="263" t="s">
        <v>2022</v>
      </c>
      <c r="AF25" s="263">
        <v>145</v>
      </c>
      <c r="AG25" s="263">
        <v>678</v>
      </c>
      <c r="AH25" s="263">
        <v>2050</v>
      </c>
      <c r="AI25" s="263" t="s">
        <v>2045</v>
      </c>
      <c r="AJ25" s="263">
        <v>430</v>
      </c>
      <c r="AK25" s="263">
        <v>395</v>
      </c>
      <c r="AL25" s="263" t="s">
        <v>2046</v>
      </c>
      <c r="AM25" s="261" t="s">
        <v>843</v>
      </c>
      <c r="AN25" s="263">
        <v>550</v>
      </c>
      <c r="AO25" s="263" t="s">
        <v>57</v>
      </c>
      <c r="AP25" s="263" t="s">
        <v>57</v>
      </c>
      <c r="AQ25" s="263" t="s">
        <v>57</v>
      </c>
      <c r="AR25" s="263" t="s">
        <v>57</v>
      </c>
      <c r="AS25" s="263" t="s">
        <v>57</v>
      </c>
      <c r="AT25" s="263" t="s">
        <v>2047</v>
      </c>
      <c r="AU25" s="263" t="s">
        <v>86</v>
      </c>
      <c r="AV25" s="263">
        <v>195</v>
      </c>
      <c r="AW25" s="263">
        <v>27</v>
      </c>
      <c r="AX25" s="263" t="s">
        <v>2048</v>
      </c>
      <c r="AY25" s="263" t="s">
        <v>86</v>
      </c>
      <c r="AZ25" s="263">
        <v>185</v>
      </c>
      <c r="BA25" s="263">
        <v>27</v>
      </c>
      <c r="BB25" s="263" t="s">
        <v>88</v>
      </c>
      <c r="BC25" s="263" t="s">
        <v>57</v>
      </c>
      <c r="BD25" s="263" t="s">
        <v>57</v>
      </c>
      <c r="BE25" s="263" t="s">
        <v>57</v>
      </c>
      <c r="BF25" s="263" t="s">
        <v>57</v>
      </c>
      <c r="BG25" s="263" t="s">
        <v>57</v>
      </c>
      <c r="BH25" s="263" t="s">
        <v>57</v>
      </c>
      <c r="BI25" s="263" t="s">
        <v>603</v>
      </c>
      <c r="BJ25" s="263" t="s">
        <v>57</v>
      </c>
      <c r="BK25" s="263" t="s">
        <v>57</v>
      </c>
      <c r="BL25" s="263"/>
      <c r="BM25" s="263" t="s">
        <v>2049</v>
      </c>
      <c r="BN25" s="263" t="s">
        <v>2954</v>
      </c>
      <c r="BO25" s="263" t="s">
        <v>1831</v>
      </c>
      <c r="BP25" s="262" t="s">
        <v>1655</v>
      </c>
      <c r="BQ25" s="262"/>
      <c r="BR25" s="262"/>
      <c r="BS25" s="263" t="s">
        <v>2050</v>
      </c>
      <c r="BT25" s="263" t="s">
        <v>2051</v>
      </c>
      <c r="BU25" s="263" t="s">
        <v>2052</v>
      </c>
      <c r="BV25" s="263">
        <v>1462</v>
      </c>
      <c r="BW25" s="140" t="s">
        <v>82</v>
      </c>
      <c r="BX25" s="262"/>
      <c r="BY25" s="261" t="s">
        <v>2053</v>
      </c>
      <c r="BZ25" s="26" t="str">
        <f t="shared" si="10"/>
        <v>31026387T16</v>
      </c>
      <c r="CA25" s="26" t="str">
        <f t="shared" si="11"/>
        <v>31026387</v>
      </c>
      <c r="CB25" s="26" t="str">
        <f t="shared" si="12"/>
        <v>2026-01-21T1026387</v>
      </c>
      <c r="CC25" s="169" t="str">
        <f>IFERROR(VLOOKUP(CB25,'양시 실적'!A:I,4,FALSE),"")</f>
        <v>H184C</v>
      </c>
      <c r="CD25" s="169">
        <f>IFERROR(SUMIFS('양시 실적'!I:I,'양시 실적'!B:B,양시!CA25),"")</f>
        <v>154</v>
      </c>
      <c r="CE25" s="29" t="str">
        <f t="shared" si="15"/>
        <v>18</v>
      </c>
      <c r="CF25" s="29" t="s">
        <v>11034</v>
      </c>
      <c r="CG25" s="26" t="str">
        <f t="shared" si="13"/>
        <v>KT1026387T00016</v>
      </c>
      <c r="CH25" s="29" t="str">
        <f>IFERROR(VLOOKUP(CG25,Status_0526!F:BK,58,FALSE),"")</f>
        <v>OK</v>
      </c>
      <c r="CJ25" s="24">
        <f>IFERROR(VLOOKUP(BZ25,양시요청!EV:EZ,5,FALSE),"")</f>
        <v>0</v>
      </c>
    </row>
    <row r="26" spans="1:88" ht="30" customHeight="1">
      <c r="A26" s="372">
        <v>3</v>
      </c>
      <c r="B26" s="41" t="s">
        <v>43</v>
      </c>
      <c r="C26" s="41" t="s">
        <v>2017</v>
      </c>
      <c r="D26" s="353" t="s">
        <v>30</v>
      </c>
      <c r="E26" s="352" t="s">
        <v>1501</v>
      </c>
      <c r="F26" s="41">
        <v>2025123852</v>
      </c>
      <c r="G26" s="353" t="s">
        <v>767</v>
      </c>
      <c r="H26" s="42">
        <v>2022563</v>
      </c>
      <c r="I26" s="42" t="s">
        <v>1953</v>
      </c>
      <c r="J26" s="42" t="s">
        <v>1954</v>
      </c>
      <c r="K26" s="42">
        <v>10</v>
      </c>
      <c r="L26" s="42" t="s">
        <v>32</v>
      </c>
      <c r="M26" s="42" t="s">
        <v>33</v>
      </c>
      <c r="N26" s="42" t="s">
        <v>57</v>
      </c>
      <c r="O26" s="42" t="s">
        <v>1955</v>
      </c>
      <c r="P26" s="42" t="s">
        <v>73</v>
      </c>
      <c r="Q26" s="42" t="s">
        <v>2012</v>
      </c>
      <c r="R26" s="370" t="s">
        <v>2018</v>
      </c>
      <c r="S26" s="354" t="s">
        <v>1502</v>
      </c>
      <c r="T26" s="41" t="s">
        <v>49</v>
      </c>
      <c r="U26" s="41" t="s">
        <v>62</v>
      </c>
      <c r="V26" s="41" t="s">
        <v>1503</v>
      </c>
      <c r="W26" s="41" t="s">
        <v>37</v>
      </c>
      <c r="X26" s="41" t="s">
        <v>63</v>
      </c>
      <c r="Y26" s="42" t="s">
        <v>1959</v>
      </c>
      <c r="Z26" s="355" t="s">
        <v>42</v>
      </c>
      <c r="AA26" s="41">
        <v>288</v>
      </c>
      <c r="AB26" s="41" t="s">
        <v>40</v>
      </c>
      <c r="AC26" s="41" t="s">
        <v>41</v>
      </c>
      <c r="AD26" s="42" t="s">
        <v>1962</v>
      </c>
      <c r="AE26" s="355" t="s">
        <v>42</v>
      </c>
      <c r="AF26" s="42">
        <v>215</v>
      </c>
      <c r="AG26" s="42">
        <v>924</v>
      </c>
      <c r="AH26" s="42">
        <v>2485</v>
      </c>
      <c r="AI26" s="42" t="s">
        <v>1275</v>
      </c>
      <c r="AJ26" s="42">
        <v>560</v>
      </c>
      <c r="AK26" s="42" t="s">
        <v>326</v>
      </c>
      <c r="AL26" s="42" t="s">
        <v>1964</v>
      </c>
      <c r="AM26" s="42" t="s">
        <v>1212</v>
      </c>
      <c r="AN26" s="42">
        <v>770</v>
      </c>
      <c r="AO26" s="42">
        <v>90</v>
      </c>
      <c r="AP26" s="42" t="s">
        <v>1966</v>
      </c>
      <c r="AQ26" s="42" t="s">
        <v>1212</v>
      </c>
      <c r="AR26" s="42">
        <v>720</v>
      </c>
      <c r="AS26" s="42">
        <v>90</v>
      </c>
      <c r="AT26" s="42" t="s">
        <v>1217</v>
      </c>
      <c r="AU26" s="42" t="s">
        <v>1218</v>
      </c>
      <c r="AV26" s="42">
        <v>240</v>
      </c>
      <c r="AW26" s="42">
        <v>24</v>
      </c>
      <c r="AX26" s="42" t="s">
        <v>1221</v>
      </c>
      <c r="AY26" s="42" t="s">
        <v>1218</v>
      </c>
      <c r="AZ26" s="42">
        <v>225</v>
      </c>
      <c r="BA26" s="42">
        <v>24</v>
      </c>
      <c r="BB26" s="42" t="s">
        <v>88</v>
      </c>
      <c r="BC26" s="42" t="s">
        <v>57</v>
      </c>
      <c r="BD26" s="42" t="s">
        <v>57</v>
      </c>
      <c r="BE26" s="42" t="s">
        <v>57</v>
      </c>
      <c r="BF26" s="42" t="s">
        <v>57</v>
      </c>
      <c r="BG26" s="42" t="s">
        <v>1215</v>
      </c>
      <c r="BH26" s="42" t="s">
        <v>1216</v>
      </c>
      <c r="BI26" s="42" t="s">
        <v>164</v>
      </c>
      <c r="BJ26" s="42" t="s">
        <v>331</v>
      </c>
      <c r="BK26" s="42" t="s">
        <v>57</v>
      </c>
      <c r="BL26" s="42"/>
      <c r="BM26" s="42">
        <v>20</v>
      </c>
      <c r="BN26" s="42" t="s">
        <v>2019</v>
      </c>
      <c r="BO26" s="42" t="s">
        <v>1897</v>
      </c>
      <c r="BP26" s="41" t="s">
        <v>1968</v>
      </c>
      <c r="BQ26" s="41" t="s">
        <v>95</v>
      </c>
      <c r="BR26" s="41"/>
      <c r="BS26" s="42" t="s">
        <v>1894</v>
      </c>
      <c r="BT26" s="42" t="s">
        <v>1895</v>
      </c>
      <c r="BU26" s="42" t="s">
        <v>1224</v>
      </c>
      <c r="BV26" s="42">
        <v>1638</v>
      </c>
      <c r="BW26" s="403" t="s">
        <v>2023</v>
      </c>
      <c r="BX26" s="41" t="s">
        <v>107</v>
      </c>
      <c r="BY26" s="353" t="s">
        <v>83</v>
      </c>
      <c r="BZ26" s="26" t="str">
        <f t="shared" si="10"/>
        <v>32022563T00</v>
      </c>
      <c r="CA26" s="26" t="str">
        <f t="shared" si="11"/>
        <v>32022563</v>
      </c>
      <c r="CB26" s="26" t="str">
        <f t="shared" si="12"/>
        <v>2026-01-21T2022563</v>
      </c>
      <c r="CC26" s="169" t="str">
        <f>IFERROR(VLOOKUP(CB26,'양시 실적'!A:I,4,FALSE),"")</f>
        <v>H107C</v>
      </c>
      <c r="CD26" s="169">
        <f>IFERROR(SUMIFS('양시 실적'!I:I,'양시 실적'!B:B,양시!CA26),"")</f>
        <v>30</v>
      </c>
      <c r="CE26" s="29" t="str">
        <f t="shared" si="15"/>
        <v>20</v>
      </c>
      <c r="CF26" s="29" t="s">
        <v>11034</v>
      </c>
      <c r="CG26" s="26" t="str">
        <f t="shared" si="13"/>
        <v>KT2022563T00000</v>
      </c>
      <c r="CH26" s="29" t="str">
        <f>IFERROR(VLOOKUP(CG26,Status_0526!F:BK,58,FALSE),"")</f>
        <v>Re_Mass</v>
      </c>
      <c r="CJ26" s="24">
        <f>IFERROR(VLOOKUP(BZ26,양시요청!EV:EZ,5,FALSE),"")</f>
        <v>0</v>
      </c>
    </row>
    <row r="27" spans="1:88" ht="30" customHeight="1">
      <c r="A27" s="372">
        <v>3</v>
      </c>
      <c r="B27" s="262" t="s">
        <v>43</v>
      </c>
      <c r="C27" s="262" t="s">
        <v>2062</v>
      </c>
      <c r="D27" s="261" t="s">
        <v>1498</v>
      </c>
      <c r="E27" s="262" t="s">
        <v>45</v>
      </c>
      <c r="F27" s="412">
        <v>2026010432</v>
      </c>
      <c r="G27" s="261" t="s">
        <v>680</v>
      </c>
      <c r="H27" s="413">
        <v>1038341</v>
      </c>
      <c r="I27" s="263" t="s">
        <v>2065</v>
      </c>
      <c r="J27" s="263" t="s">
        <v>2066</v>
      </c>
      <c r="K27" s="263">
        <v>4</v>
      </c>
      <c r="L27" s="263" t="s">
        <v>32</v>
      </c>
      <c r="M27" s="263" t="s">
        <v>33</v>
      </c>
      <c r="N27" s="263" t="s">
        <v>57</v>
      </c>
      <c r="O27" s="263" t="s">
        <v>34</v>
      </c>
      <c r="P27" s="263" t="s">
        <v>2014</v>
      </c>
      <c r="Q27" s="263" t="s">
        <v>933</v>
      </c>
      <c r="R27" s="348" t="s">
        <v>2031</v>
      </c>
      <c r="S27" s="264" t="s">
        <v>2067</v>
      </c>
      <c r="T27" s="262" t="s">
        <v>49</v>
      </c>
      <c r="U27" s="262" t="s">
        <v>956</v>
      </c>
      <c r="V27" s="262" t="s">
        <v>50</v>
      </c>
      <c r="W27" s="262" t="s">
        <v>37</v>
      </c>
      <c r="X27" s="262" t="s">
        <v>38</v>
      </c>
      <c r="Y27" s="263" t="s">
        <v>2068</v>
      </c>
      <c r="Z27" s="263" t="s">
        <v>2069</v>
      </c>
      <c r="AA27" s="262">
        <v>244</v>
      </c>
      <c r="AB27" s="262" t="s">
        <v>40</v>
      </c>
      <c r="AC27" s="262" t="s">
        <v>41</v>
      </c>
      <c r="AD27" s="263" t="s">
        <v>2070</v>
      </c>
      <c r="AE27" s="263" t="s">
        <v>2071</v>
      </c>
      <c r="AF27" s="263">
        <v>90</v>
      </c>
      <c r="AG27" s="263">
        <v>484</v>
      </c>
      <c r="AH27" s="339">
        <v>1850</v>
      </c>
      <c r="AI27" s="263" t="s">
        <v>1088</v>
      </c>
      <c r="AJ27" s="263">
        <v>350</v>
      </c>
      <c r="AK27" s="263">
        <v>315</v>
      </c>
      <c r="AL27" s="263" t="s">
        <v>2072</v>
      </c>
      <c r="AM27" s="263" t="s">
        <v>92</v>
      </c>
      <c r="AN27" s="263">
        <v>410</v>
      </c>
      <c r="AO27" s="263" t="s">
        <v>57</v>
      </c>
      <c r="AP27" s="263" t="s">
        <v>2073</v>
      </c>
      <c r="AQ27" s="263" t="s">
        <v>92</v>
      </c>
      <c r="AR27" s="263">
        <v>365</v>
      </c>
      <c r="AS27" s="263" t="s">
        <v>57</v>
      </c>
      <c r="AT27" s="263" t="s">
        <v>2074</v>
      </c>
      <c r="AU27" s="263" t="s">
        <v>621</v>
      </c>
      <c r="AV27" s="263">
        <v>210</v>
      </c>
      <c r="AW27" s="263">
        <v>27</v>
      </c>
      <c r="AX27" s="263" t="s">
        <v>2075</v>
      </c>
      <c r="AY27" s="263" t="s">
        <v>621</v>
      </c>
      <c r="AZ27" s="263">
        <v>200</v>
      </c>
      <c r="BA27" s="263">
        <v>27</v>
      </c>
      <c r="BB27" s="263" t="s">
        <v>682</v>
      </c>
      <c r="BC27" s="263" t="s">
        <v>57</v>
      </c>
      <c r="BD27" s="263" t="s">
        <v>57</v>
      </c>
      <c r="BE27" s="263" t="s">
        <v>57</v>
      </c>
      <c r="BF27" s="263" t="s">
        <v>57</v>
      </c>
      <c r="BG27" s="263" t="s">
        <v>57</v>
      </c>
      <c r="BH27" s="263" t="s">
        <v>57</v>
      </c>
      <c r="BI27" s="263" t="s">
        <v>603</v>
      </c>
      <c r="BJ27" s="263" t="s">
        <v>57</v>
      </c>
      <c r="BK27" s="263" t="s">
        <v>57</v>
      </c>
      <c r="BL27" s="263"/>
      <c r="BM27" s="263" t="s">
        <v>2076</v>
      </c>
      <c r="BN27" s="263" t="s">
        <v>2077</v>
      </c>
      <c r="BO27" s="263" t="s">
        <v>1096</v>
      </c>
      <c r="BP27" s="262" t="s">
        <v>2078</v>
      </c>
      <c r="BQ27" s="262" t="s">
        <v>2079</v>
      </c>
      <c r="BR27" s="262"/>
      <c r="BS27" s="263" t="s">
        <v>2080</v>
      </c>
      <c r="BT27" s="263" t="s">
        <v>2081</v>
      </c>
      <c r="BU27" s="263" t="s">
        <v>2082</v>
      </c>
      <c r="BV27" s="263">
        <v>1546</v>
      </c>
      <c r="BW27" s="140" t="s">
        <v>82</v>
      </c>
      <c r="BX27" s="262"/>
      <c r="BY27" s="261" t="s">
        <v>2083</v>
      </c>
      <c r="BZ27" s="26" t="str">
        <f t="shared" si="10"/>
        <v>31038341T01</v>
      </c>
      <c r="CA27" s="26" t="str">
        <f t="shared" si="11"/>
        <v>31038341</v>
      </c>
      <c r="CB27" s="26" t="str">
        <f t="shared" si="12"/>
        <v>2026-01-22T1038341</v>
      </c>
      <c r="CC27" s="169" t="str">
        <f>IFERROR(VLOOKUP(CB27,'양시 실적'!A:I,4,FALSE),"")</f>
        <v>H131C</v>
      </c>
      <c r="CD27" s="169">
        <f>IFERROR(SUMIFS('양시 실적'!I:I,'양시 실적'!B:B,양시!CA27),"")</f>
        <v>186</v>
      </c>
      <c r="CE27" s="29" t="str">
        <f t="shared" si="15"/>
        <v>19</v>
      </c>
      <c r="CF27" s="29" t="s">
        <v>11034</v>
      </c>
      <c r="CG27" s="26" t="str">
        <f t="shared" si="13"/>
        <v>KT1038341T00001</v>
      </c>
      <c r="CH27" s="29" t="str">
        <f>IFERROR(VLOOKUP(CG27,Status_0526!F:BK,58,FALSE),"")</f>
        <v>OK</v>
      </c>
      <c r="CJ27" s="24">
        <f>IFERROR(VLOOKUP(BZ27,양시요청!EV:EZ,5,FALSE),"")</f>
        <v>0</v>
      </c>
    </row>
    <row r="28" spans="1:88" ht="30" customHeight="1">
      <c r="A28" s="372">
        <v>3</v>
      </c>
      <c r="B28" s="41" t="s">
        <v>43</v>
      </c>
      <c r="C28" s="41" t="s">
        <v>1500</v>
      </c>
      <c r="D28" s="41" t="s">
        <v>953</v>
      </c>
      <c r="E28" s="352" t="s">
        <v>1501</v>
      </c>
      <c r="F28" s="41">
        <v>2025120569</v>
      </c>
      <c r="G28" s="353" t="s">
        <v>767</v>
      </c>
      <c r="H28" s="42">
        <v>2022674</v>
      </c>
      <c r="I28" s="42" t="s">
        <v>1931</v>
      </c>
      <c r="J28" s="42" t="s">
        <v>1170</v>
      </c>
      <c r="K28" s="42">
        <v>8</v>
      </c>
      <c r="L28" s="42" t="s">
        <v>32</v>
      </c>
      <c r="M28" s="42" t="s">
        <v>33</v>
      </c>
      <c r="N28" s="42" t="s">
        <v>57</v>
      </c>
      <c r="O28" s="42" t="s">
        <v>48</v>
      </c>
      <c r="P28" s="42" t="s">
        <v>73</v>
      </c>
      <c r="Q28" s="42" t="s">
        <v>2012</v>
      </c>
      <c r="R28" s="375" t="s">
        <v>2020</v>
      </c>
      <c r="S28" s="354" t="s">
        <v>1502</v>
      </c>
      <c r="T28" s="41" t="s">
        <v>49</v>
      </c>
      <c r="U28" s="41" t="s">
        <v>62</v>
      </c>
      <c r="V28" s="41" t="s">
        <v>1503</v>
      </c>
      <c r="W28" s="41" t="s">
        <v>37</v>
      </c>
      <c r="X28" s="41" t="s">
        <v>63</v>
      </c>
      <c r="Y28" s="42" t="s">
        <v>1933</v>
      </c>
      <c r="Z28" s="42" t="s">
        <v>2021</v>
      </c>
      <c r="AA28" s="41">
        <v>282</v>
      </c>
      <c r="AB28" s="41" t="s">
        <v>40</v>
      </c>
      <c r="AC28" s="41" t="s">
        <v>41</v>
      </c>
      <c r="AD28" s="42" t="s">
        <v>1935</v>
      </c>
      <c r="AE28" s="42" t="s">
        <v>2022</v>
      </c>
      <c r="AF28" s="42">
        <v>200</v>
      </c>
      <c r="AG28" s="42">
        <v>900</v>
      </c>
      <c r="AH28" s="42">
        <v>2405</v>
      </c>
      <c r="AI28" s="42" t="s">
        <v>1936</v>
      </c>
      <c r="AJ28" s="42">
        <v>550</v>
      </c>
      <c r="AK28" s="42" t="s">
        <v>1937</v>
      </c>
      <c r="AL28" s="42" t="s">
        <v>1306</v>
      </c>
      <c r="AM28" s="42" t="s">
        <v>1212</v>
      </c>
      <c r="AN28" s="42">
        <v>730</v>
      </c>
      <c r="AO28" s="42">
        <v>90</v>
      </c>
      <c r="AP28" s="42" t="s">
        <v>1938</v>
      </c>
      <c r="AQ28" s="42" t="s">
        <v>1212</v>
      </c>
      <c r="AR28" s="42">
        <v>580</v>
      </c>
      <c r="AS28" s="42">
        <v>90</v>
      </c>
      <c r="AT28" s="42" t="s">
        <v>1939</v>
      </c>
      <c r="AU28" s="42" t="s">
        <v>1218</v>
      </c>
      <c r="AV28" s="42">
        <v>235</v>
      </c>
      <c r="AW28" s="42">
        <v>24</v>
      </c>
      <c r="AX28" s="42" t="s">
        <v>1940</v>
      </c>
      <c r="AY28" s="42" t="s">
        <v>1218</v>
      </c>
      <c r="AZ28" s="42">
        <v>220</v>
      </c>
      <c r="BA28" s="42">
        <v>24</v>
      </c>
      <c r="BB28" s="42" t="s">
        <v>88</v>
      </c>
      <c r="BC28" s="42" t="s">
        <v>57</v>
      </c>
      <c r="BD28" s="42" t="s">
        <v>57</v>
      </c>
      <c r="BE28" s="42" t="s">
        <v>57</v>
      </c>
      <c r="BF28" s="42" t="s">
        <v>57</v>
      </c>
      <c r="BG28" s="42" t="s">
        <v>1215</v>
      </c>
      <c r="BH28" s="42" t="s">
        <v>1216</v>
      </c>
      <c r="BI28" s="42" t="s">
        <v>164</v>
      </c>
      <c r="BJ28" s="42" t="s">
        <v>331</v>
      </c>
      <c r="BK28" s="42" t="s">
        <v>57</v>
      </c>
      <c r="BL28" s="42"/>
      <c r="BM28" s="42">
        <v>20</v>
      </c>
      <c r="BN28" s="355" t="s">
        <v>2024</v>
      </c>
      <c r="BO28" s="42" t="s">
        <v>1226</v>
      </c>
      <c r="BP28" s="41" t="s">
        <v>1941</v>
      </c>
      <c r="BQ28" s="41" t="s">
        <v>1512</v>
      </c>
      <c r="BR28" s="41"/>
      <c r="BS28" s="42" t="s">
        <v>1222</v>
      </c>
      <c r="BT28" s="42" t="s">
        <v>1223</v>
      </c>
      <c r="BU28" s="42" t="s">
        <v>1224</v>
      </c>
      <c r="BV28" s="42">
        <v>1634</v>
      </c>
      <c r="BW28" s="403" t="s">
        <v>2023</v>
      </c>
      <c r="BX28" s="41" t="s">
        <v>1136</v>
      </c>
      <c r="BY28" s="353" t="s">
        <v>98</v>
      </c>
      <c r="BZ28" s="26" t="str">
        <f t="shared" si="10"/>
        <v>32022674T00</v>
      </c>
      <c r="CA28" s="26" t="str">
        <f t="shared" si="11"/>
        <v>32022674</v>
      </c>
      <c r="CB28" s="26" t="str">
        <f t="shared" si="12"/>
        <v>2026-01-23T2022674</v>
      </c>
      <c r="CC28" s="169" t="str">
        <f>IFERROR(VLOOKUP(CB28,'양시 실적'!A:I,4,FALSE),"")</f>
        <v>H107C</v>
      </c>
      <c r="CD28" s="169">
        <f>IFERROR(SUMIFS('양시 실적'!I:I,'양시 실적'!B:B,양시!CA28),"")</f>
        <v>94</v>
      </c>
      <c r="CE28" s="29" t="str">
        <f t="shared" si="15"/>
        <v>20</v>
      </c>
      <c r="CF28" s="29" t="s">
        <v>11034</v>
      </c>
      <c r="CG28" s="26" t="str">
        <f t="shared" si="13"/>
        <v>KT2022674T00000</v>
      </c>
      <c r="CH28" s="29" t="str">
        <f>IFERROR(VLOOKUP(CG28,Status_0526!F:BK,58,FALSE),"")</f>
        <v>OK</v>
      </c>
      <c r="CJ28" s="24">
        <f>IFERROR(VLOOKUP(BZ28,양시요청!EV:EZ,5,FALSE),"")</f>
        <v>0</v>
      </c>
    </row>
    <row r="29" spans="1:88" ht="30" customHeight="1">
      <c r="A29" s="29">
        <v>4</v>
      </c>
      <c r="B29" s="51" t="s">
        <v>43</v>
      </c>
      <c r="C29" s="51" t="s">
        <v>44</v>
      </c>
      <c r="D29" s="4" t="s">
        <v>1498</v>
      </c>
      <c r="E29" s="5" t="s">
        <v>31</v>
      </c>
      <c r="F29" s="51">
        <v>2025032165</v>
      </c>
      <c r="G29" s="4" t="s">
        <v>2545</v>
      </c>
      <c r="H29" s="1117">
        <v>1027951</v>
      </c>
      <c r="I29" s="62" t="s">
        <v>2835</v>
      </c>
      <c r="J29" s="62" t="s">
        <v>2352</v>
      </c>
      <c r="K29" s="62">
        <v>4</v>
      </c>
      <c r="L29" s="62" t="s">
        <v>32</v>
      </c>
      <c r="M29" s="62" t="s">
        <v>33</v>
      </c>
      <c r="N29" s="62" t="s">
        <v>57</v>
      </c>
      <c r="O29" s="62" t="s">
        <v>34</v>
      </c>
      <c r="P29" s="62" t="s">
        <v>73</v>
      </c>
      <c r="Q29" s="62" t="s">
        <v>933</v>
      </c>
      <c r="R29" s="402" t="s">
        <v>2518</v>
      </c>
      <c r="S29" s="7" t="s">
        <v>2547</v>
      </c>
      <c r="T29" s="51" t="s">
        <v>35</v>
      </c>
      <c r="U29" s="51" t="s">
        <v>2585</v>
      </c>
      <c r="V29" s="51" t="s">
        <v>36</v>
      </c>
      <c r="W29" s="51" t="s">
        <v>37</v>
      </c>
      <c r="X29" s="51" t="s">
        <v>63</v>
      </c>
      <c r="Y29" s="62" t="s">
        <v>2649</v>
      </c>
      <c r="Z29" s="62" t="s">
        <v>55</v>
      </c>
      <c r="AA29" s="51">
        <v>210</v>
      </c>
      <c r="AB29" s="51" t="s">
        <v>40</v>
      </c>
      <c r="AC29" s="51" t="s">
        <v>41</v>
      </c>
      <c r="AD29" s="62" t="s">
        <v>2650</v>
      </c>
      <c r="AE29" s="62" t="s">
        <v>51</v>
      </c>
      <c r="AF29" s="62">
        <v>150</v>
      </c>
      <c r="AG29" s="62">
        <v>0</v>
      </c>
      <c r="AH29" s="62">
        <v>1875</v>
      </c>
      <c r="AI29" s="62" t="s">
        <v>2651</v>
      </c>
      <c r="AJ29" s="62">
        <v>400</v>
      </c>
      <c r="AK29" s="62">
        <v>420</v>
      </c>
      <c r="AL29" s="62" t="s">
        <v>2652</v>
      </c>
      <c r="AM29" s="62" t="s">
        <v>78</v>
      </c>
      <c r="AN29" s="62">
        <v>550</v>
      </c>
      <c r="AO29" s="62">
        <v>90</v>
      </c>
      <c r="AP29" s="62" t="s">
        <v>57</v>
      </c>
      <c r="AQ29" s="62" t="s">
        <v>57</v>
      </c>
      <c r="AR29" s="62" t="s">
        <v>57</v>
      </c>
      <c r="AS29" s="62" t="s">
        <v>57</v>
      </c>
      <c r="AT29" s="62" t="s">
        <v>2653</v>
      </c>
      <c r="AU29" s="62" t="s">
        <v>79</v>
      </c>
      <c r="AV29" s="62">
        <v>170</v>
      </c>
      <c r="AW29" s="62">
        <v>24</v>
      </c>
      <c r="AX29" s="62" t="s">
        <v>2654</v>
      </c>
      <c r="AY29" s="62" t="s">
        <v>79</v>
      </c>
      <c r="AZ29" s="62">
        <v>160</v>
      </c>
      <c r="BA29" s="62">
        <v>24</v>
      </c>
      <c r="BB29" s="62" t="s">
        <v>88</v>
      </c>
      <c r="BC29" s="62" t="s">
        <v>57</v>
      </c>
      <c r="BD29" s="62" t="s">
        <v>57</v>
      </c>
      <c r="BE29" s="62" t="s">
        <v>57</v>
      </c>
      <c r="BF29" s="62" t="s">
        <v>57</v>
      </c>
      <c r="BG29" s="62" t="s">
        <v>57</v>
      </c>
      <c r="BH29" s="62" t="s">
        <v>57</v>
      </c>
      <c r="BI29" s="62" t="s">
        <v>164</v>
      </c>
      <c r="BJ29" s="62" t="s">
        <v>57</v>
      </c>
      <c r="BK29" s="62" t="s">
        <v>57</v>
      </c>
      <c r="BL29" s="62"/>
      <c r="BM29" s="62">
        <v>15</v>
      </c>
      <c r="BN29" s="5" t="s">
        <v>2836</v>
      </c>
      <c r="BO29" s="62" t="s">
        <v>2657</v>
      </c>
      <c r="BP29" s="51" t="s">
        <v>2658</v>
      </c>
      <c r="BQ29" s="51" t="s">
        <v>81</v>
      </c>
      <c r="BR29" s="51"/>
      <c r="BS29" s="62" t="s">
        <v>2655</v>
      </c>
      <c r="BT29" s="62" t="s">
        <v>2656</v>
      </c>
      <c r="BU29" s="62" t="s">
        <v>1430</v>
      </c>
      <c r="BV29" s="62">
        <v>1204</v>
      </c>
      <c r="BW29" s="4" t="s">
        <v>2837</v>
      </c>
      <c r="BX29" s="51" t="s">
        <v>1861</v>
      </c>
      <c r="BY29" s="4" t="s">
        <v>168</v>
      </c>
      <c r="BZ29" s="26" t="str">
        <f t="shared" si="10"/>
        <v>41027951T00</v>
      </c>
      <c r="CA29" s="26" t="str">
        <f t="shared" si="11"/>
        <v>41027951</v>
      </c>
      <c r="CB29" s="26" t="str">
        <f t="shared" si="12"/>
        <v>2026-01-26T1027951</v>
      </c>
      <c r="CC29" s="169" t="str">
        <f>IFERROR(VLOOKUP(CB29,'양시 실적'!A:I,4,FALSE),"")</f>
        <v>H183C</v>
      </c>
      <c r="CD29" s="169">
        <f>IFERROR(SUMIFS('양시 실적'!I:I,'양시 실적'!B:B,양시!CA29),"")</f>
        <v>47</v>
      </c>
      <c r="CE29" s="29" t="str">
        <f t="shared" si="15"/>
        <v>15</v>
      </c>
      <c r="CF29" s="29" t="s">
        <v>3762</v>
      </c>
      <c r="CG29" s="26" t="str">
        <f t="shared" si="13"/>
        <v>KT1027951T00000</v>
      </c>
      <c r="CH29" s="29" t="str">
        <f>IFERROR(VLOOKUP(CG29,Status_0526!F:BK,58,FALSE),"")</f>
        <v>Re_Mass</v>
      </c>
      <c r="CJ29" s="24">
        <f>IFERROR(VLOOKUP(BZ29,양시요청!EV:EZ,5,FALSE),"")</f>
        <v>0</v>
      </c>
    </row>
    <row r="30" spans="1:88" ht="30" customHeight="1">
      <c r="A30" s="29">
        <v>4</v>
      </c>
      <c r="B30" s="262" t="s">
        <v>43</v>
      </c>
      <c r="C30" s="262" t="s">
        <v>2838</v>
      </c>
      <c r="D30" s="261" t="s">
        <v>52</v>
      </c>
      <c r="E30" s="262" t="s">
        <v>45</v>
      </c>
      <c r="F30" s="262">
        <v>2026010558</v>
      </c>
      <c r="G30" s="261" t="s">
        <v>954</v>
      </c>
      <c r="H30" s="263" t="s">
        <v>3761</v>
      </c>
      <c r="I30" s="263" t="s">
        <v>2670</v>
      </c>
      <c r="J30" s="263" t="s">
        <v>2671</v>
      </c>
      <c r="K30" s="263">
        <v>4</v>
      </c>
      <c r="L30" s="263" t="s">
        <v>32</v>
      </c>
      <c r="M30" s="263" t="s">
        <v>33</v>
      </c>
      <c r="N30" s="263" t="s">
        <v>57</v>
      </c>
      <c r="O30" s="263" t="s">
        <v>48</v>
      </c>
      <c r="P30" s="263" t="s">
        <v>1798</v>
      </c>
      <c r="Q30" s="263" t="s">
        <v>933</v>
      </c>
      <c r="R30" s="342" t="s">
        <v>2518</v>
      </c>
      <c r="S30" s="264" t="s">
        <v>2596</v>
      </c>
      <c r="T30" s="262" t="s">
        <v>49</v>
      </c>
      <c r="U30" s="262" t="s">
        <v>968</v>
      </c>
      <c r="V30" s="262" t="s">
        <v>60</v>
      </c>
      <c r="W30" s="262" t="s">
        <v>37</v>
      </c>
      <c r="X30" s="262" t="s">
        <v>61</v>
      </c>
      <c r="Y30" s="263" t="s">
        <v>2675</v>
      </c>
      <c r="Z30" s="260" t="s">
        <v>42</v>
      </c>
      <c r="AA30" s="262">
        <v>284</v>
      </c>
      <c r="AB30" s="262" t="s">
        <v>40</v>
      </c>
      <c r="AC30" s="262" t="s">
        <v>41</v>
      </c>
      <c r="AD30" s="263" t="s">
        <v>2676</v>
      </c>
      <c r="AE30" s="260" t="s">
        <v>42</v>
      </c>
      <c r="AF30" s="263">
        <v>85</v>
      </c>
      <c r="AG30" s="263">
        <v>498</v>
      </c>
      <c r="AH30" s="263">
        <v>1955</v>
      </c>
      <c r="AI30" s="263" t="s">
        <v>2678</v>
      </c>
      <c r="AJ30" s="263">
        <v>345</v>
      </c>
      <c r="AK30" s="263">
        <v>380</v>
      </c>
      <c r="AL30" s="263" t="s">
        <v>2679</v>
      </c>
      <c r="AM30" s="263" t="s">
        <v>99</v>
      </c>
      <c r="AN30" s="263">
        <v>540</v>
      </c>
      <c r="AO30" s="263">
        <v>90</v>
      </c>
      <c r="AP30" s="263" t="s">
        <v>57</v>
      </c>
      <c r="AQ30" s="263" t="s">
        <v>57</v>
      </c>
      <c r="AR30" s="263" t="s">
        <v>57</v>
      </c>
      <c r="AS30" s="263" t="s">
        <v>57</v>
      </c>
      <c r="AT30" s="263" t="s">
        <v>2680</v>
      </c>
      <c r="AU30" s="263" t="s">
        <v>86</v>
      </c>
      <c r="AV30" s="263">
        <v>250</v>
      </c>
      <c r="AW30" s="263">
        <v>30</v>
      </c>
      <c r="AX30" s="263" t="s">
        <v>2681</v>
      </c>
      <c r="AY30" s="263" t="s">
        <v>86</v>
      </c>
      <c r="AZ30" s="263">
        <v>240</v>
      </c>
      <c r="BA30" s="263">
        <v>30</v>
      </c>
      <c r="BB30" s="261" t="s">
        <v>122</v>
      </c>
      <c r="BC30" s="263" t="s">
        <v>123</v>
      </c>
      <c r="BD30" s="263" t="s">
        <v>57</v>
      </c>
      <c r="BE30" s="263" t="s">
        <v>57</v>
      </c>
      <c r="BF30" s="263" t="s">
        <v>57</v>
      </c>
      <c r="BG30" s="263" t="s">
        <v>57</v>
      </c>
      <c r="BH30" s="263" t="s">
        <v>57</v>
      </c>
      <c r="BI30" s="263" t="s">
        <v>900</v>
      </c>
      <c r="BJ30" s="263" t="s">
        <v>57</v>
      </c>
      <c r="BK30" s="263" t="s">
        <v>57</v>
      </c>
      <c r="BL30" s="263"/>
      <c r="BM30" s="263">
        <v>20</v>
      </c>
      <c r="BN30" s="260" t="s">
        <v>2839</v>
      </c>
      <c r="BO30" s="263" t="s">
        <v>2682</v>
      </c>
      <c r="BP30" s="262" t="s">
        <v>2683</v>
      </c>
      <c r="BQ30" s="262" t="s">
        <v>95</v>
      </c>
      <c r="BR30" s="262"/>
      <c r="BS30" s="263" t="s">
        <v>100</v>
      </c>
      <c r="BT30" s="263" t="s">
        <v>101</v>
      </c>
      <c r="BU30" s="263" t="s">
        <v>802</v>
      </c>
      <c r="BV30" s="263">
        <v>1622</v>
      </c>
      <c r="BW30" s="140"/>
      <c r="BX30" s="262" t="s">
        <v>107</v>
      </c>
      <c r="BY30" s="261" t="s">
        <v>950</v>
      </c>
      <c r="BZ30" s="26" t="str">
        <f t="shared" si="10"/>
        <v>41037465T02</v>
      </c>
      <c r="CA30" s="26" t="str">
        <f t="shared" si="11"/>
        <v>41037465</v>
      </c>
      <c r="CB30" s="26" t="str">
        <f t="shared" si="12"/>
        <v>2026-01-26T1037465</v>
      </c>
      <c r="CC30" s="169" t="str">
        <f>IFERROR(VLOOKUP(CB30,'양시 실적'!A:I,4,FALSE),"")</f>
        <v>H132C</v>
      </c>
      <c r="CD30" s="169">
        <f>IFERROR(SUMIFS('양시 실적'!I:I,'양시 실적'!B:B,양시!CA30),"")</f>
        <v>55</v>
      </c>
      <c r="CE30" s="29" t="str">
        <f t="shared" si="15"/>
        <v>20</v>
      </c>
      <c r="CF30" s="29" t="s">
        <v>3763</v>
      </c>
      <c r="CG30" s="26" t="str">
        <f t="shared" si="13"/>
        <v>KT1037465T00002</v>
      </c>
      <c r="CH30" s="29" t="str">
        <f>IFERROR(VLOOKUP(CG30,Status_0526!F:BK,58,FALSE),"")</f>
        <v>Re_Mass</v>
      </c>
      <c r="CJ30" s="24">
        <f>IFERROR(VLOOKUP(BZ30,양시요청!EV:EZ,5,FALSE),"")</f>
        <v>0</v>
      </c>
    </row>
    <row r="31" spans="1:88" ht="30" customHeight="1">
      <c r="A31" s="29">
        <v>4</v>
      </c>
      <c r="B31" s="262" t="s">
        <v>43</v>
      </c>
      <c r="C31" s="262" t="s">
        <v>931</v>
      </c>
      <c r="D31" s="261" t="s">
        <v>1498</v>
      </c>
      <c r="E31" s="262" t="s">
        <v>45</v>
      </c>
      <c r="F31" s="262">
        <v>2026010294</v>
      </c>
      <c r="G31" s="261" t="s">
        <v>767</v>
      </c>
      <c r="H31" s="413">
        <v>1037794</v>
      </c>
      <c r="I31" s="263" t="s">
        <v>2790</v>
      </c>
      <c r="J31" s="263" t="s">
        <v>698</v>
      </c>
      <c r="K31" s="263">
        <v>4</v>
      </c>
      <c r="L31" s="263" t="s">
        <v>32</v>
      </c>
      <c r="M31" s="263" t="s">
        <v>33</v>
      </c>
      <c r="N31" s="263" t="s">
        <v>57</v>
      </c>
      <c r="O31" s="263" t="s">
        <v>48</v>
      </c>
      <c r="P31" s="263" t="s">
        <v>73</v>
      </c>
      <c r="Q31" s="263" t="s">
        <v>933</v>
      </c>
      <c r="R31" s="351" t="s">
        <v>2546</v>
      </c>
      <c r="S31" s="264" t="s">
        <v>2841</v>
      </c>
      <c r="T31" s="262" t="s">
        <v>49</v>
      </c>
      <c r="U31" s="262" t="s">
        <v>935</v>
      </c>
      <c r="V31" s="262" t="s">
        <v>60</v>
      </c>
      <c r="W31" s="262" t="s">
        <v>37</v>
      </c>
      <c r="X31" s="262" t="s">
        <v>61</v>
      </c>
      <c r="Y31" s="263" t="s">
        <v>2794</v>
      </c>
      <c r="Z31" s="260" t="s">
        <v>42</v>
      </c>
      <c r="AA31" s="262">
        <v>266</v>
      </c>
      <c r="AB31" s="262" t="s">
        <v>40</v>
      </c>
      <c r="AC31" s="262" t="s">
        <v>41</v>
      </c>
      <c r="AD31" s="263" t="s">
        <v>2796</v>
      </c>
      <c r="AE31" s="260" t="s">
        <v>42</v>
      </c>
      <c r="AF31" s="263">
        <v>155</v>
      </c>
      <c r="AG31" s="263">
        <v>752</v>
      </c>
      <c r="AH31" s="263">
        <v>2195</v>
      </c>
      <c r="AI31" s="263" t="s">
        <v>2798</v>
      </c>
      <c r="AJ31" s="263">
        <v>490</v>
      </c>
      <c r="AK31" s="263">
        <v>455</v>
      </c>
      <c r="AL31" s="263" t="s">
        <v>2800</v>
      </c>
      <c r="AM31" s="263" t="s">
        <v>78</v>
      </c>
      <c r="AN31" s="263">
        <v>620</v>
      </c>
      <c r="AO31" s="263">
        <v>90</v>
      </c>
      <c r="AP31" s="263" t="s">
        <v>1426</v>
      </c>
      <c r="AQ31" s="263" t="s">
        <v>78</v>
      </c>
      <c r="AR31" s="263" t="s">
        <v>1427</v>
      </c>
      <c r="AS31" s="263" t="s">
        <v>105</v>
      </c>
      <c r="AT31" s="263" t="s">
        <v>2801</v>
      </c>
      <c r="AU31" s="263" t="s">
        <v>86</v>
      </c>
      <c r="AV31" s="263">
        <v>230</v>
      </c>
      <c r="AW31" s="263">
        <v>27</v>
      </c>
      <c r="AX31" s="263" t="s">
        <v>2632</v>
      </c>
      <c r="AY31" s="263" t="s">
        <v>86</v>
      </c>
      <c r="AZ31" s="263">
        <v>220</v>
      </c>
      <c r="BA31" s="263">
        <v>27</v>
      </c>
      <c r="BB31" s="263" t="s">
        <v>88</v>
      </c>
      <c r="BC31" s="263" t="s">
        <v>57</v>
      </c>
      <c r="BD31" s="263" t="s">
        <v>57</v>
      </c>
      <c r="BE31" s="263" t="s">
        <v>57</v>
      </c>
      <c r="BF31" s="263" t="s">
        <v>57</v>
      </c>
      <c r="BG31" s="263" t="s">
        <v>57</v>
      </c>
      <c r="BH31" s="263" t="s">
        <v>57</v>
      </c>
      <c r="BI31" s="263" t="s">
        <v>164</v>
      </c>
      <c r="BJ31" s="263" t="s">
        <v>57</v>
      </c>
      <c r="BK31" s="263" t="s">
        <v>57</v>
      </c>
      <c r="BL31" s="263"/>
      <c r="BM31" s="263">
        <v>19</v>
      </c>
      <c r="BN31" s="263" t="s">
        <v>2842</v>
      </c>
      <c r="BO31" s="263" t="s">
        <v>89</v>
      </c>
      <c r="BP31" s="262" t="s">
        <v>2803</v>
      </c>
      <c r="BQ31" s="262" t="s">
        <v>939</v>
      </c>
      <c r="BR31" s="262"/>
      <c r="BS31" s="263" t="s">
        <v>2802</v>
      </c>
      <c r="BT31" s="263" t="s">
        <v>2539</v>
      </c>
      <c r="BU31" s="263" t="s">
        <v>847</v>
      </c>
      <c r="BV31" s="263">
        <v>1546</v>
      </c>
      <c r="BW31" s="140"/>
      <c r="BX31" s="262" t="s">
        <v>107</v>
      </c>
      <c r="BY31" s="261" t="s">
        <v>98</v>
      </c>
      <c r="BZ31" s="26" t="str">
        <f t="shared" si="10"/>
        <v>41037794T00</v>
      </c>
      <c r="CA31" s="26" t="str">
        <f t="shared" si="11"/>
        <v>41037794</v>
      </c>
      <c r="CB31" s="26" t="str">
        <f t="shared" si="12"/>
        <v>2026-01-27T1037794</v>
      </c>
      <c r="CC31" s="169" t="str">
        <f>IFERROR(VLOOKUP(CB31,'양시 실적'!A:I,4,FALSE),"")</f>
        <v>H186C</v>
      </c>
      <c r="CD31" s="169">
        <f>IFERROR(SUMIFS('양시 실적'!I:I,'양시 실적'!B:B,양시!CA31),"")</f>
        <v>194</v>
      </c>
      <c r="CE31" s="29" t="str">
        <f t="shared" si="15"/>
        <v>19</v>
      </c>
      <c r="CF31" s="29" t="s">
        <v>11034</v>
      </c>
      <c r="CG31" s="26" t="str">
        <f t="shared" si="13"/>
        <v>KT1037794T00000</v>
      </c>
      <c r="CH31" s="29" t="str">
        <f>IFERROR(VLOOKUP(CG31,Status_0526!F:BK,58,FALSE),"")</f>
        <v>OK</v>
      </c>
      <c r="CJ31" s="24">
        <f>IFERROR(VLOOKUP(BZ31,양시요청!EV:EZ,5,FALSE),"")</f>
        <v>0</v>
      </c>
    </row>
    <row r="32" spans="1:88" ht="30" customHeight="1">
      <c r="A32" s="29">
        <v>4</v>
      </c>
      <c r="B32" s="262" t="s">
        <v>43</v>
      </c>
      <c r="C32" s="262" t="s">
        <v>1489</v>
      </c>
      <c r="D32" s="261" t="s">
        <v>52</v>
      </c>
      <c r="E32" s="262" t="s">
        <v>45</v>
      </c>
      <c r="F32" s="262">
        <v>2026010399</v>
      </c>
      <c r="G32" s="261" t="s">
        <v>629</v>
      </c>
      <c r="H32" s="413">
        <v>1037786</v>
      </c>
      <c r="I32" s="263" t="s">
        <v>2774</v>
      </c>
      <c r="J32" s="263" t="s">
        <v>785</v>
      </c>
      <c r="K32" s="263">
        <v>4</v>
      </c>
      <c r="L32" s="263" t="s">
        <v>32</v>
      </c>
      <c r="M32" s="263" t="s">
        <v>33</v>
      </c>
      <c r="N32" s="263" t="s">
        <v>57</v>
      </c>
      <c r="O32" s="263" t="s">
        <v>48</v>
      </c>
      <c r="P32" s="263" t="s">
        <v>73</v>
      </c>
      <c r="Q32" s="263" t="s">
        <v>933</v>
      </c>
      <c r="R32" s="347" t="s">
        <v>2583</v>
      </c>
      <c r="S32" s="264" t="s">
        <v>2844</v>
      </c>
      <c r="T32" s="262" t="s">
        <v>49</v>
      </c>
      <c r="U32" s="262" t="s">
        <v>935</v>
      </c>
      <c r="V32" s="262" t="s">
        <v>60</v>
      </c>
      <c r="W32" s="262" t="s">
        <v>37</v>
      </c>
      <c r="X32" s="262" t="s">
        <v>61</v>
      </c>
      <c r="Y32" s="263" t="s">
        <v>2776</v>
      </c>
      <c r="Z32" s="260" t="s">
        <v>42</v>
      </c>
      <c r="AA32" s="262">
        <v>282</v>
      </c>
      <c r="AB32" s="262" t="s">
        <v>40</v>
      </c>
      <c r="AC32" s="262" t="s">
        <v>41</v>
      </c>
      <c r="AD32" s="263" t="s">
        <v>2329</v>
      </c>
      <c r="AE32" s="263" t="s">
        <v>51</v>
      </c>
      <c r="AF32" s="263">
        <v>110</v>
      </c>
      <c r="AG32" s="263">
        <v>604</v>
      </c>
      <c r="AH32" s="263">
        <v>1970</v>
      </c>
      <c r="AI32" s="263" t="s">
        <v>2331</v>
      </c>
      <c r="AJ32" s="263">
        <v>440</v>
      </c>
      <c r="AK32" s="263">
        <v>405</v>
      </c>
      <c r="AL32" s="263" t="s">
        <v>2332</v>
      </c>
      <c r="AM32" s="263" t="s">
        <v>92</v>
      </c>
      <c r="AN32" s="263">
        <v>520</v>
      </c>
      <c r="AO32" s="263">
        <v>90</v>
      </c>
      <c r="AP32" s="263" t="s">
        <v>2333</v>
      </c>
      <c r="AQ32" s="263" t="s">
        <v>92</v>
      </c>
      <c r="AR32" s="263" t="s">
        <v>167</v>
      </c>
      <c r="AS32" s="263" t="s">
        <v>105</v>
      </c>
      <c r="AT32" s="263" t="s">
        <v>2334</v>
      </c>
      <c r="AU32" s="263" t="s">
        <v>86</v>
      </c>
      <c r="AV32" s="263">
        <v>250</v>
      </c>
      <c r="AW32" s="263">
        <v>27</v>
      </c>
      <c r="AX32" s="263" t="s">
        <v>2335</v>
      </c>
      <c r="AY32" s="263" t="s">
        <v>86</v>
      </c>
      <c r="AZ32" s="263">
        <v>240</v>
      </c>
      <c r="BA32" s="263">
        <v>27</v>
      </c>
      <c r="BB32" s="263" t="s">
        <v>682</v>
      </c>
      <c r="BC32" s="263" t="s">
        <v>57</v>
      </c>
      <c r="BD32" s="263" t="s">
        <v>57</v>
      </c>
      <c r="BE32" s="263" t="s">
        <v>57</v>
      </c>
      <c r="BF32" s="263" t="s">
        <v>57</v>
      </c>
      <c r="BG32" s="263" t="s">
        <v>57</v>
      </c>
      <c r="BH32" s="263" t="s">
        <v>57</v>
      </c>
      <c r="BI32" s="263" t="s">
        <v>603</v>
      </c>
      <c r="BJ32" s="263" t="s">
        <v>57</v>
      </c>
      <c r="BK32" s="263" t="s">
        <v>57</v>
      </c>
      <c r="BL32" s="263"/>
      <c r="BM32" s="263">
        <v>19</v>
      </c>
      <c r="BN32" s="263" t="s">
        <v>2845</v>
      </c>
      <c r="BO32" s="263" t="s">
        <v>2779</v>
      </c>
      <c r="BP32" s="262" t="s">
        <v>1002</v>
      </c>
      <c r="BQ32" s="262" t="s">
        <v>1721</v>
      </c>
      <c r="BR32" s="262"/>
      <c r="BS32" s="263" t="s">
        <v>2777</v>
      </c>
      <c r="BT32" s="263" t="s">
        <v>2081</v>
      </c>
      <c r="BU32" s="263" t="s">
        <v>802</v>
      </c>
      <c r="BV32" s="263">
        <v>1546</v>
      </c>
      <c r="BW32" s="140"/>
      <c r="BX32" s="262" t="s">
        <v>107</v>
      </c>
      <c r="BY32" s="261" t="s">
        <v>83</v>
      </c>
      <c r="BZ32" s="26" t="str">
        <f t="shared" si="10"/>
        <v>41037786T00</v>
      </c>
      <c r="CA32" s="26" t="str">
        <f t="shared" si="11"/>
        <v>41037786</v>
      </c>
      <c r="CB32" s="26" t="str">
        <f t="shared" si="12"/>
        <v>2026-01-28T1037786</v>
      </c>
      <c r="CC32" s="169" t="str">
        <f>IFERROR(VLOOKUP(CB32,'양시 실적'!A:I,4,FALSE),"")</f>
        <v>H131C</v>
      </c>
      <c r="CD32" s="169">
        <f>IFERROR(SUMIFS('양시 실적'!I:I,'양시 실적'!B:B,양시!CA32),"")</f>
        <v>180</v>
      </c>
      <c r="CE32" s="29" t="str">
        <f t="shared" si="15"/>
        <v>19</v>
      </c>
      <c r="CF32" s="29" t="s">
        <v>11034</v>
      </c>
      <c r="CG32" s="26" t="str">
        <f t="shared" si="13"/>
        <v>KT1037786T00000</v>
      </c>
      <c r="CH32" s="29" t="str">
        <f>IFERROR(VLOOKUP(CG32,Status_0526!F:BK,58,FALSE),"")</f>
        <v>OK</v>
      </c>
      <c r="CJ32" s="24">
        <f>IFERROR(VLOOKUP(BZ32,양시요청!EV:EZ,5,FALSE),"")</f>
        <v>0</v>
      </c>
    </row>
    <row r="33" spans="1:88" ht="30" customHeight="1">
      <c r="A33" s="29">
        <v>4</v>
      </c>
      <c r="B33" s="41" t="s">
        <v>29</v>
      </c>
      <c r="C33" s="41" t="s">
        <v>2544</v>
      </c>
      <c r="D33" s="353" t="s">
        <v>1498</v>
      </c>
      <c r="E33" s="352" t="s">
        <v>1501</v>
      </c>
      <c r="F33" s="41">
        <v>2025123319</v>
      </c>
      <c r="G33" s="353" t="s">
        <v>680</v>
      </c>
      <c r="H33" s="1162">
        <v>1035086</v>
      </c>
      <c r="I33" s="42" t="s">
        <v>2620</v>
      </c>
      <c r="J33" s="42" t="s">
        <v>2435</v>
      </c>
      <c r="K33" s="42">
        <v>4</v>
      </c>
      <c r="L33" s="42" t="s">
        <v>32</v>
      </c>
      <c r="M33" s="42" t="s">
        <v>33</v>
      </c>
      <c r="N33" s="42" t="s">
        <v>57</v>
      </c>
      <c r="O33" s="42" t="s">
        <v>48</v>
      </c>
      <c r="P33" s="42" t="s">
        <v>1798</v>
      </c>
      <c r="Q33" s="42" t="s">
        <v>933</v>
      </c>
      <c r="R33" s="370" t="s">
        <v>2583</v>
      </c>
      <c r="S33" s="354" t="s">
        <v>1702</v>
      </c>
      <c r="T33" s="41" t="s">
        <v>35</v>
      </c>
      <c r="U33" s="41" t="s">
        <v>2520</v>
      </c>
      <c r="V33" s="41" t="s">
        <v>60</v>
      </c>
      <c r="W33" s="41" t="s">
        <v>37</v>
      </c>
      <c r="X33" s="41" t="s">
        <v>61</v>
      </c>
      <c r="Y33" s="42" t="s">
        <v>2624</v>
      </c>
      <c r="Z33" s="42" t="s">
        <v>752</v>
      </c>
      <c r="AA33" s="41">
        <v>274</v>
      </c>
      <c r="AB33" s="41" t="s">
        <v>40</v>
      </c>
      <c r="AC33" s="41" t="s">
        <v>41</v>
      </c>
      <c r="AD33" s="42" t="s">
        <v>2626</v>
      </c>
      <c r="AE33" s="355" t="s">
        <v>42</v>
      </c>
      <c r="AF33" s="42">
        <v>155</v>
      </c>
      <c r="AG33" s="42">
        <v>756</v>
      </c>
      <c r="AH33" s="42">
        <v>2300</v>
      </c>
      <c r="AI33" s="42" t="s">
        <v>2628</v>
      </c>
      <c r="AJ33" s="42">
        <v>500</v>
      </c>
      <c r="AK33" s="42">
        <v>465</v>
      </c>
      <c r="AL33" s="42" t="s">
        <v>2629</v>
      </c>
      <c r="AM33" s="42" t="s">
        <v>78</v>
      </c>
      <c r="AN33" s="42">
        <v>640</v>
      </c>
      <c r="AO33" s="42">
        <v>90</v>
      </c>
      <c r="AP33" s="42" t="s">
        <v>2630</v>
      </c>
      <c r="AQ33" s="42" t="s">
        <v>78</v>
      </c>
      <c r="AR33" s="42" t="s">
        <v>1427</v>
      </c>
      <c r="AS33" s="42" t="s">
        <v>105</v>
      </c>
      <c r="AT33" s="42" t="s">
        <v>2631</v>
      </c>
      <c r="AU33" s="42" t="s">
        <v>86</v>
      </c>
      <c r="AV33" s="42">
        <v>230</v>
      </c>
      <c r="AW33" s="42">
        <v>27</v>
      </c>
      <c r="AX33" s="42" t="s">
        <v>2632</v>
      </c>
      <c r="AY33" s="42" t="s">
        <v>86</v>
      </c>
      <c r="AZ33" s="42">
        <v>220</v>
      </c>
      <c r="BA33" s="42">
        <v>27</v>
      </c>
      <c r="BB33" s="42" t="s">
        <v>682</v>
      </c>
      <c r="BC33" s="42" t="s">
        <v>57</v>
      </c>
      <c r="BD33" s="42" t="s">
        <v>57</v>
      </c>
      <c r="BE33" s="42" t="s">
        <v>57</v>
      </c>
      <c r="BF33" s="42" t="s">
        <v>57</v>
      </c>
      <c r="BG33" s="42" t="s">
        <v>57</v>
      </c>
      <c r="BH33" s="42" t="s">
        <v>57</v>
      </c>
      <c r="BI33" s="42" t="s">
        <v>603</v>
      </c>
      <c r="BJ33" s="42" t="s">
        <v>331</v>
      </c>
      <c r="BK33" s="42" t="s">
        <v>57</v>
      </c>
      <c r="BL33" s="42"/>
      <c r="BM33" s="42">
        <v>20</v>
      </c>
      <c r="BN33" s="355" t="s">
        <v>2847</v>
      </c>
      <c r="BO33" s="42" t="s">
        <v>1188</v>
      </c>
      <c r="BP33" s="41" t="s">
        <v>1002</v>
      </c>
      <c r="BQ33" s="41" t="s">
        <v>1704</v>
      </c>
      <c r="BR33" s="41"/>
      <c r="BS33" s="42" t="s">
        <v>2633</v>
      </c>
      <c r="BT33" s="42" t="s">
        <v>91</v>
      </c>
      <c r="BU33" s="42" t="s">
        <v>2634</v>
      </c>
      <c r="BV33" s="42">
        <v>1626</v>
      </c>
      <c r="BW33" s="433"/>
      <c r="BX33" s="41" t="s">
        <v>1861</v>
      </c>
      <c r="BY33" s="353" t="s">
        <v>168</v>
      </c>
      <c r="BZ33" s="26" t="str">
        <f t="shared" si="10"/>
        <v>41035086T02</v>
      </c>
      <c r="CA33" s="26" t="str">
        <f t="shared" si="11"/>
        <v>41035086</v>
      </c>
      <c r="CB33" s="26" t="str">
        <f t="shared" si="12"/>
        <v>2026-01-28T1035086</v>
      </c>
      <c r="CC33" s="169" t="str">
        <f>IFERROR(VLOOKUP(CB33,'양시 실적'!A:I,4,FALSE),"")</f>
        <v>H101C</v>
      </c>
      <c r="CD33" s="169">
        <f>IFERROR(SUMIFS('양시 실적'!I:I,'양시 실적'!B:B,양시!CA33),"")</f>
        <v>176</v>
      </c>
      <c r="CE33" s="29" t="str">
        <f t="shared" si="15"/>
        <v>20</v>
      </c>
      <c r="CF33" s="29" t="s">
        <v>11034</v>
      </c>
      <c r="CG33" s="26" t="str">
        <f t="shared" si="13"/>
        <v>KT1035086T00002</v>
      </c>
      <c r="CH33" s="29" t="str">
        <f>IFERROR(VLOOKUP(CG33,Status_0526!F:BK,58,FALSE),"")</f>
        <v>Re_Mass</v>
      </c>
      <c r="CJ33" s="24">
        <f>IFERROR(VLOOKUP(BZ33,양시요청!EV:EZ,5,FALSE),"")</f>
        <v>0</v>
      </c>
    </row>
    <row r="34" spans="1:88" ht="30" customHeight="1">
      <c r="A34" s="29">
        <v>4</v>
      </c>
      <c r="B34" s="262" t="s">
        <v>43</v>
      </c>
      <c r="C34" s="262" t="s">
        <v>52</v>
      </c>
      <c r="D34" s="261" t="s">
        <v>52</v>
      </c>
      <c r="E34" s="262" t="s">
        <v>45</v>
      </c>
      <c r="F34" s="262">
        <v>2026010550</v>
      </c>
      <c r="G34" s="261" t="s">
        <v>1518</v>
      </c>
      <c r="H34" s="413">
        <v>1026408</v>
      </c>
      <c r="I34" s="263" t="s">
        <v>832</v>
      </c>
      <c r="J34" s="263" t="s">
        <v>2038</v>
      </c>
      <c r="K34" s="263">
        <v>4</v>
      </c>
      <c r="L34" s="263" t="s">
        <v>32</v>
      </c>
      <c r="M34" s="263" t="s">
        <v>33</v>
      </c>
      <c r="N34" s="263" t="s">
        <v>57</v>
      </c>
      <c r="O34" s="263" t="s">
        <v>48</v>
      </c>
      <c r="P34" s="263" t="s">
        <v>2849</v>
      </c>
      <c r="Q34" s="263" t="s">
        <v>933</v>
      </c>
      <c r="R34" s="348" t="s">
        <v>2590</v>
      </c>
      <c r="S34" s="264" t="s">
        <v>2841</v>
      </c>
      <c r="T34" s="262" t="s">
        <v>2381</v>
      </c>
      <c r="U34" s="262" t="s">
        <v>2041</v>
      </c>
      <c r="V34" s="262" t="s">
        <v>60</v>
      </c>
      <c r="W34" s="262" t="s">
        <v>37</v>
      </c>
      <c r="X34" s="262" t="s">
        <v>61</v>
      </c>
      <c r="Y34" s="263" t="s">
        <v>2815</v>
      </c>
      <c r="Z34" s="263" t="s">
        <v>39</v>
      </c>
      <c r="AA34" s="262">
        <v>234</v>
      </c>
      <c r="AB34" s="262" t="s">
        <v>40</v>
      </c>
      <c r="AC34" s="262" t="s">
        <v>41</v>
      </c>
      <c r="AD34" s="263" t="s">
        <v>2817</v>
      </c>
      <c r="AE34" s="260" t="s">
        <v>42</v>
      </c>
      <c r="AF34" s="263">
        <v>140</v>
      </c>
      <c r="AG34" s="263">
        <v>668</v>
      </c>
      <c r="AH34" s="263">
        <v>2130</v>
      </c>
      <c r="AI34" s="263" t="s">
        <v>840</v>
      </c>
      <c r="AJ34" s="263">
        <v>430</v>
      </c>
      <c r="AK34" s="263">
        <v>395</v>
      </c>
      <c r="AL34" s="263" t="s">
        <v>2046</v>
      </c>
      <c r="AM34" s="261" t="s">
        <v>843</v>
      </c>
      <c r="AN34" s="263">
        <v>550</v>
      </c>
      <c r="AO34" s="263">
        <v>90</v>
      </c>
      <c r="AP34" s="263" t="s">
        <v>57</v>
      </c>
      <c r="AQ34" s="263" t="s">
        <v>57</v>
      </c>
      <c r="AR34" s="263" t="s">
        <v>57</v>
      </c>
      <c r="AS34" s="263" t="s">
        <v>57</v>
      </c>
      <c r="AT34" s="263" t="s">
        <v>2715</v>
      </c>
      <c r="AU34" s="263" t="s">
        <v>1153</v>
      </c>
      <c r="AV34" s="263">
        <v>195</v>
      </c>
      <c r="AW34" s="263">
        <v>27</v>
      </c>
      <c r="AX34" s="263" t="s">
        <v>2716</v>
      </c>
      <c r="AY34" s="263" t="s">
        <v>1153</v>
      </c>
      <c r="AZ34" s="263">
        <v>185</v>
      </c>
      <c r="BA34" s="263">
        <v>27</v>
      </c>
      <c r="BB34" s="263" t="s">
        <v>88</v>
      </c>
      <c r="BC34" s="263" t="s">
        <v>57</v>
      </c>
      <c r="BD34" s="263" t="s">
        <v>57</v>
      </c>
      <c r="BE34" s="263" t="s">
        <v>57</v>
      </c>
      <c r="BF34" s="263" t="s">
        <v>57</v>
      </c>
      <c r="BG34" s="263" t="s">
        <v>57</v>
      </c>
      <c r="BH34" s="263" t="s">
        <v>57</v>
      </c>
      <c r="BI34" s="263" t="s">
        <v>603</v>
      </c>
      <c r="BJ34" s="263" t="s">
        <v>57</v>
      </c>
      <c r="BK34" s="263" t="s">
        <v>969</v>
      </c>
      <c r="BL34" s="263"/>
      <c r="BM34" s="263">
        <v>19</v>
      </c>
      <c r="BN34" s="260" t="s">
        <v>2850</v>
      </c>
      <c r="BO34" s="263" t="s">
        <v>2601</v>
      </c>
      <c r="BP34" s="262" t="s">
        <v>2424</v>
      </c>
      <c r="BQ34" s="262" t="s">
        <v>95</v>
      </c>
      <c r="BR34" s="262"/>
      <c r="BS34" s="263" t="s">
        <v>846</v>
      </c>
      <c r="BT34" s="263" t="s">
        <v>180</v>
      </c>
      <c r="BU34" s="263" t="s">
        <v>847</v>
      </c>
      <c r="BV34" s="263">
        <v>1542</v>
      </c>
      <c r="BW34" s="140"/>
      <c r="BX34" s="262" t="s">
        <v>107</v>
      </c>
      <c r="BY34" s="261" t="s">
        <v>950</v>
      </c>
      <c r="BZ34" s="26" t="str">
        <f t="shared" si="10"/>
        <v>41026408T07</v>
      </c>
      <c r="CA34" s="26" t="str">
        <f t="shared" si="11"/>
        <v>41026408</v>
      </c>
      <c r="CB34" s="26" t="str">
        <f t="shared" si="12"/>
        <v>2026-01-29T1026408</v>
      </c>
      <c r="CC34" s="169" t="str">
        <f>IFERROR(VLOOKUP(CB34,'양시 실적'!A:I,4,FALSE),"")</f>
        <v>H186C</v>
      </c>
      <c r="CD34" s="169">
        <f>IFERROR(SUMIFS('양시 실적'!I:I,'양시 실적'!B:B,양시!CA34),"")</f>
        <v>210</v>
      </c>
      <c r="CE34" s="29" t="str">
        <f t="shared" si="15"/>
        <v>19</v>
      </c>
      <c r="CF34" s="29" t="s">
        <v>11034</v>
      </c>
      <c r="CG34" s="26" t="str">
        <f t="shared" si="13"/>
        <v>KT1026408T00007</v>
      </c>
      <c r="CH34" s="29" t="str">
        <f>IFERROR(VLOOKUP(CG34,Status_0526!F:BK,58,FALSE),"")</f>
        <v>OK</v>
      </c>
      <c r="CJ34" s="24">
        <f>IFERROR(VLOOKUP(BZ34,양시요청!EV:EZ,5,FALSE),"")</f>
        <v>0</v>
      </c>
    </row>
    <row r="35" spans="1:88" ht="30" customHeight="1">
      <c r="A35" s="29">
        <v>4</v>
      </c>
      <c r="B35" s="262" t="s">
        <v>29</v>
      </c>
      <c r="C35" s="262" t="s">
        <v>1513</v>
      </c>
      <c r="D35" s="261" t="s">
        <v>1498</v>
      </c>
      <c r="E35" s="262" t="s">
        <v>45</v>
      </c>
      <c r="F35" s="262">
        <v>2026011119</v>
      </c>
      <c r="G35" s="261" t="s">
        <v>680</v>
      </c>
      <c r="H35" s="413">
        <v>2022627</v>
      </c>
      <c r="I35" s="263" t="s">
        <v>2728</v>
      </c>
      <c r="J35" s="263" t="s">
        <v>1359</v>
      </c>
      <c r="K35" s="263">
        <v>8</v>
      </c>
      <c r="L35" s="263" t="s">
        <v>32</v>
      </c>
      <c r="M35" s="263" t="s">
        <v>33</v>
      </c>
      <c r="N35" s="263" t="s">
        <v>57</v>
      </c>
      <c r="O35" s="263" t="s">
        <v>48</v>
      </c>
      <c r="P35" s="263" t="s">
        <v>73</v>
      </c>
      <c r="Q35" s="263" t="s">
        <v>2012</v>
      </c>
      <c r="R35" s="420" t="s">
        <v>1801</v>
      </c>
      <c r="S35" s="264" t="s">
        <v>2607</v>
      </c>
      <c r="T35" s="262" t="s">
        <v>35</v>
      </c>
      <c r="U35" s="262" t="s">
        <v>1508</v>
      </c>
      <c r="V35" s="262" t="s">
        <v>60</v>
      </c>
      <c r="W35" s="262" t="s">
        <v>37</v>
      </c>
      <c r="X35" s="262" t="s">
        <v>1509</v>
      </c>
      <c r="Y35" s="263" t="s">
        <v>2731</v>
      </c>
      <c r="Z35" s="263" t="s">
        <v>39</v>
      </c>
      <c r="AA35" s="262">
        <v>240</v>
      </c>
      <c r="AB35" s="262" t="s">
        <v>40</v>
      </c>
      <c r="AC35" s="262" t="s">
        <v>41</v>
      </c>
      <c r="AD35" s="263" t="s">
        <v>2732</v>
      </c>
      <c r="AE35" s="260" t="s">
        <v>42</v>
      </c>
      <c r="AF35" s="263">
        <v>175</v>
      </c>
      <c r="AG35" s="263">
        <v>778</v>
      </c>
      <c r="AH35" s="263">
        <v>2010</v>
      </c>
      <c r="AI35" s="263" t="s">
        <v>2221</v>
      </c>
      <c r="AJ35" s="263">
        <v>470</v>
      </c>
      <c r="AK35" s="263">
        <v>435</v>
      </c>
      <c r="AL35" s="263" t="s">
        <v>2734</v>
      </c>
      <c r="AM35" s="263" t="s">
        <v>99</v>
      </c>
      <c r="AN35" s="263">
        <v>650</v>
      </c>
      <c r="AO35" s="263">
        <v>90</v>
      </c>
      <c r="AP35" s="263" t="s">
        <v>2735</v>
      </c>
      <c r="AQ35" s="263" t="s">
        <v>99</v>
      </c>
      <c r="AR35" s="263" t="s">
        <v>708</v>
      </c>
      <c r="AS35" s="263" t="s">
        <v>105</v>
      </c>
      <c r="AT35" s="263" t="s">
        <v>2572</v>
      </c>
      <c r="AU35" s="263" t="s">
        <v>1281</v>
      </c>
      <c r="AV35" s="263">
        <v>205</v>
      </c>
      <c r="AW35" s="263">
        <v>27</v>
      </c>
      <c r="AX35" s="263" t="s">
        <v>2573</v>
      </c>
      <c r="AY35" s="263" t="s">
        <v>1281</v>
      </c>
      <c r="AZ35" s="263">
        <v>190</v>
      </c>
      <c r="BA35" s="263">
        <v>27</v>
      </c>
      <c r="BB35" s="263" t="s">
        <v>88</v>
      </c>
      <c r="BC35" s="263" t="s">
        <v>57</v>
      </c>
      <c r="BD35" s="263" t="s">
        <v>57</v>
      </c>
      <c r="BE35" s="263" t="s">
        <v>57</v>
      </c>
      <c r="BF35" s="263" t="s">
        <v>57</v>
      </c>
      <c r="BG35" s="263" t="s">
        <v>1215</v>
      </c>
      <c r="BH35" s="263" t="s">
        <v>1216</v>
      </c>
      <c r="BI35" s="263" t="s">
        <v>164</v>
      </c>
      <c r="BJ35" s="263" t="s">
        <v>331</v>
      </c>
      <c r="BK35" s="263" t="s">
        <v>57</v>
      </c>
      <c r="BL35" s="263"/>
      <c r="BM35" s="263">
        <v>16</v>
      </c>
      <c r="BN35" s="263" t="s">
        <v>2852</v>
      </c>
      <c r="BO35" s="263" t="s">
        <v>2563</v>
      </c>
      <c r="BP35" s="262" t="s">
        <v>57</v>
      </c>
      <c r="BQ35" s="262" t="s">
        <v>95</v>
      </c>
      <c r="BR35" s="262"/>
      <c r="BS35" s="263" t="s">
        <v>1252</v>
      </c>
      <c r="BT35" s="263" t="s">
        <v>1253</v>
      </c>
      <c r="BU35" s="263" t="s">
        <v>1254</v>
      </c>
      <c r="BV35" s="263">
        <v>1289</v>
      </c>
      <c r="BW35" s="140"/>
      <c r="BX35" s="262" t="s">
        <v>107</v>
      </c>
      <c r="BY35" s="261" t="s">
        <v>950</v>
      </c>
      <c r="BZ35" s="26" t="str">
        <f t="shared" si="10"/>
        <v>42022627T00</v>
      </c>
      <c r="CA35" s="26" t="str">
        <f t="shared" si="11"/>
        <v>42022627</v>
      </c>
      <c r="CB35" s="26" t="str">
        <f t="shared" si="12"/>
        <v>2026-X-T2022627</v>
      </c>
      <c r="CC35" s="169" t="str">
        <f>IFERROR(VLOOKUP(CB35,'양시 실적'!A:I,4,FALSE),"")</f>
        <v/>
      </c>
      <c r="CD35" s="169">
        <f>IFERROR(SUMIFS('양시 실적'!I:I,'양시 실적'!B:B,양시!CA35),"")</f>
        <v>0</v>
      </c>
      <c r="CE35" s="29" t="str">
        <f t="shared" si="15"/>
        <v/>
      </c>
      <c r="CF35" s="29" t="s">
        <v>4170</v>
      </c>
      <c r="CG35" s="26" t="str">
        <f t="shared" si="13"/>
        <v>KT2022627T00000</v>
      </c>
      <c r="CH35" s="29" t="str">
        <f>IFERROR(VLOOKUP(CG35,Status_0526!F:BK,58,FALSE),"")</f>
        <v>OK</v>
      </c>
      <c r="CJ35" s="24">
        <f>IFERROR(VLOOKUP(BZ35,양시요청!EV:EZ,5,FALSE),"")</f>
        <v>0</v>
      </c>
    </row>
    <row r="36" spans="1:88" ht="30" customHeight="1">
      <c r="A36" s="372">
        <v>5</v>
      </c>
      <c r="B36" s="494" t="s">
        <v>43</v>
      </c>
      <c r="C36" s="494" t="s">
        <v>1714</v>
      </c>
      <c r="D36" s="495" t="s">
        <v>953</v>
      </c>
      <c r="E36" s="496" t="s">
        <v>31</v>
      </c>
      <c r="F36" s="494">
        <v>2026011992</v>
      </c>
      <c r="G36" s="498" t="s">
        <v>680</v>
      </c>
      <c r="H36" s="497">
        <v>1038581</v>
      </c>
      <c r="I36" s="497" t="s">
        <v>3650</v>
      </c>
      <c r="J36" s="497" t="s">
        <v>1553</v>
      </c>
      <c r="K36" s="497">
        <v>4</v>
      </c>
      <c r="L36" s="497" t="s">
        <v>32</v>
      </c>
      <c r="M36" s="497" t="s">
        <v>33</v>
      </c>
      <c r="N36" s="485" t="s">
        <v>1554</v>
      </c>
      <c r="O36" s="497" t="s">
        <v>48</v>
      </c>
      <c r="P36" s="497" t="s">
        <v>73</v>
      </c>
      <c r="Q36" s="497" t="s">
        <v>663</v>
      </c>
      <c r="R36" s="502" t="s">
        <v>3563</v>
      </c>
      <c r="S36" s="500" t="s">
        <v>1716</v>
      </c>
      <c r="T36" s="494" t="s">
        <v>1548</v>
      </c>
      <c r="U36" s="494" t="s">
        <v>1717</v>
      </c>
      <c r="V36" s="494" t="s">
        <v>50</v>
      </c>
      <c r="W36" s="494" t="s">
        <v>57</v>
      </c>
      <c r="X36" s="494" t="s">
        <v>63</v>
      </c>
      <c r="Y36" s="497" t="s">
        <v>1558</v>
      </c>
      <c r="Z36" s="497" t="s">
        <v>657</v>
      </c>
      <c r="AA36" s="494">
        <v>300</v>
      </c>
      <c r="AB36" s="494" t="s">
        <v>924</v>
      </c>
      <c r="AC36" s="494" t="s">
        <v>57</v>
      </c>
      <c r="AD36" s="497" t="s">
        <v>1561</v>
      </c>
      <c r="AE36" s="497" t="s">
        <v>657</v>
      </c>
      <c r="AF36" s="497">
        <v>135</v>
      </c>
      <c r="AG36" s="497">
        <v>0</v>
      </c>
      <c r="AH36" s="497">
        <v>1946</v>
      </c>
      <c r="AI36" s="339" t="s">
        <v>1563</v>
      </c>
      <c r="AJ36" s="497" t="s">
        <v>1564</v>
      </c>
      <c r="AK36" s="497" t="s">
        <v>57</v>
      </c>
      <c r="AL36" s="497" t="s">
        <v>1565</v>
      </c>
      <c r="AM36" s="497" t="s">
        <v>665</v>
      </c>
      <c r="AN36" s="497">
        <v>625</v>
      </c>
      <c r="AO36" s="497">
        <v>77</v>
      </c>
      <c r="AP36" s="497" t="s">
        <v>667</v>
      </c>
      <c r="AQ36" s="497" t="s">
        <v>665</v>
      </c>
      <c r="AR36" s="497" t="s">
        <v>668</v>
      </c>
      <c r="AS36" s="497" t="s">
        <v>666</v>
      </c>
      <c r="AT36" s="497" t="s">
        <v>1568</v>
      </c>
      <c r="AU36" s="497" t="s">
        <v>621</v>
      </c>
      <c r="AV36" s="497">
        <v>270</v>
      </c>
      <c r="AW36" s="497">
        <v>33</v>
      </c>
      <c r="AX36" s="497" t="s">
        <v>1571</v>
      </c>
      <c r="AY36" s="497" t="s">
        <v>621</v>
      </c>
      <c r="AZ36" s="497">
        <v>255</v>
      </c>
      <c r="BA36" s="497">
        <v>33</v>
      </c>
      <c r="BB36" s="497" t="s">
        <v>682</v>
      </c>
      <c r="BC36" s="497" t="s">
        <v>57</v>
      </c>
      <c r="BD36" s="497" t="s">
        <v>57</v>
      </c>
      <c r="BE36" s="497" t="s">
        <v>57</v>
      </c>
      <c r="BF36" s="497" t="s">
        <v>57</v>
      </c>
      <c r="BG36" s="497" t="s">
        <v>57</v>
      </c>
      <c r="BH36" s="497" t="s">
        <v>57</v>
      </c>
      <c r="BI36" s="497" t="s">
        <v>164</v>
      </c>
      <c r="BJ36" s="497" t="s">
        <v>57</v>
      </c>
      <c r="BK36" s="497" t="s">
        <v>1718</v>
      </c>
      <c r="BL36" s="497"/>
      <c r="BM36" s="497">
        <v>18</v>
      </c>
      <c r="BN36" s="497" t="s">
        <v>1719</v>
      </c>
      <c r="BO36" s="497" t="s">
        <v>3651</v>
      </c>
      <c r="BP36" s="494" t="s">
        <v>3652</v>
      </c>
      <c r="BQ36" s="494" t="s">
        <v>1721</v>
      </c>
      <c r="BR36" s="494"/>
      <c r="BS36" s="497" t="s">
        <v>1573</v>
      </c>
      <c r="BT36" s="497" t="s">
        <v>1574</v>
      </c>
      <c r="BU36" s="497" t="s">
        <v>1575</v>
      </c>
      <c r="BV36" s="497">
        <v>1466</v>
      </c>
      <c r="BW36" s="374"/>
      <c r="BX36" s="494" t="s">
        <v>107</v>
      </c>
      <c r="BY36" s="498" t="s">
        <v>950</v>
      </c>
      <c r="BZ36" s="26" t="str">
        <f t="shared" ref="BZ36:BZ44" si="16">A36&amp;LEFT(H36,7)&amp;P36</f>
        <v>51038581T00</v>
      </c>
      <c r="CA36" s="26" t="str">
        <f t="shared" ref="CA36:CA44" si="17">A36&amp;LEFT(H36,7)</f>
        <v>51038581</v>
      </c>
      <c r="CB36" s="26" t="str">
        <f t="shared" si="12"/>
        <v>2026-02-02T1038581</v>
      </c>
      <c r="CC36" s="169" t="str">
        <f>IFERROR(VLOOKUP(CB36,'양시 실적'!A:I,4,FALSE),"")</f>
        <v>H103C</v>
      </c>
      <c r="CD36" s="169">
        <f>IFERROR(SUMIFS('양시 실적'!I:I,'양시 실적'!B:B,양시!CA36),"")</f>
        <v>115</v>
      </c>
      <c r="CE36" s="29" t="str">
        <f t="shared" si="15"/>
        <v>18</v>
      </c>
      <c r="CF36" s="29" t="s">
        <v>11034</v>
      </c>
      <c r="CG36" s="26" t="str">
        <f t="shared" ref="CG36:CG44" si="18">"KT"&amp;LEFT(H36,7)&amp;"T000"&amp;RIGHT(P36,2)</f>
        <v>KT1038581T00000</v>
      </c>
      <c r="CH36" s="29" t="str">
        <f>IFERROR(VLOOKUP(CG36,Status_0526!F:BK,58,FALSE),"")</f>
        <v>OK</v>
      </c>
      <c r="CJ36" s="24">
        <f>IFERROR(VLOOKUP(BZ36,양시요청!EV:EZ,5,FALSE),"")</f>
        <v>0</v>
      </c>
    </row>
    <row r="37" spans="1:88" ht="30" customHeight="1">
      <c r="A37" s="372">
        <v>5</v>
      </c>
      <c r="B37" s="494" t="s">
        <v>43</v>
      </c>
      <c r="C37" s="494" t="s">
        <v>1714</v>
      </c>
      <c r="D37" s="495" t="s">
        <v>1498</v>
      </c>
      <c r="E37" s="496" t="s">
        <v>31</v>
      </c>
      <c r="F37" s="505">
        <v>2026013451</v>
      </c>
      <c r="G37" s="498" t="s">
        <v>680</v>
      </c>
      <c r="H37" s="497">
        <v>1038585</v>
      </c>
      <c r="I37" s="497" t="s">
        <v>1584</v>
      </c>
      <c r="J37" s="497" t="s">
        <v>1553</v>
      </c>
      <c r="K37" s="497">
        <v>4</v>
      </c>
      <c r="L37" s="497" t="s">
        <v>32</v>
      </c>
      <c r="M37" s="497" t="s">
        <v>33</v>
      </c>
      <c r="N37" s="485" t="s">
        <v>1554</v>
      </c>
      <c r="O37" s="497" t="s">
        <v>48</v>
      </c>
      <c r="P37" s="468" t="s">
        <v>4153</v>
      </c>
      <c r="Q37" s="468">
        <v>50</v>
      </c>
      <c r="R37" s="502" t="s">
        <v>3563</v>
      </c>
      <c r="S37" s="500" t="s">
        <v>1716</v>
      </c>
      <c r="T37" s="494" t="s">
        <v>1548</v>
      </c>
      <c r="U37" s="494" t="s">
        <v>1717</v>
      </c>
      <c r="V37" s="494" t="s">
        <v>50</v>
      </c>
      <c r="W37" s="494" t="s">
        <v>57</v>
      </c>
      <c r="X37" s="494" t="s">
        <v>63</v>
      </c>
      <c r="Y37" s="497" t="s">
        <v>1587</v>
      </c>
      <c r="Z37" s="497" t="s">
        <v>657</v>
      </c>
      <c r="AA37" s="494">
        <v>354</v>
      </c>
      <c r="AB37" s="494" t="s">
        <v>924</v>
      </c>
      <c r="AC37" s="494" t="s">
        <v>57</v>
      </c>
      <c r="AD37" s="497" t="s">
        <v>1588</v>
      </c>
      <c r="AE37" s="497" t="s">
        <v>657</v>
      </c>
      <c r="AF37" s="497">
        <v>145</v>
      </c>
      <c r="AG37" s="497">
        <v>0</v>
      </c>
      <c r="AH37" s="497">
        <v>2089</v>
      </c>
      <c r="AI37" s="497" t="s">
        <v>57</v>
      </c>
      <c r="AJ37" s="497" t="s">
        <v>57</v>
      </c>
      <c r="AK37" s="497" t="s">
        <v>57</v>
      </c>
      <c r="AL37" s="497" t="s">
        <v>1591</v>
      </c>
      <c r="AM37" s="497" t="s">
        <v>665</v>
      </c>
      <c r="AN37" s="497">
        <v>720</v>
      </c>
      <c r="AO37" s="497">
        <v>77</v>
      </c>
      <c r="AP37" s="497" t="s">
        <v>1593</v>
      </c>
      <c r="AQ37" s="497" t="s">
        <v>665</v>
      </c>
      <c r="AR37" s="497" t="s">
        <v>909</v>
      </c>
      <c r="AS37" s="497" t="s">
        <v>666</v>
      </c>
      <c r="AT37" s="497" t="s">
        <v>1594</v>
      </c>
      <c r="AU37" s="497" t="s">
        <v>621</v>
      </c>
      <c r="AV37" s="497">
        <v>315</v>
      </c>
      <c r="AW37" s="497">
        <v>33</v>
      </c>
      <c r="AX37" s="497" t="s">
        <v>1595</v>
      </c>
      <c r="AY37" s="497" t="s">
        <v>621</v>
      </c>
      <c r="AZ37" s="497">
        <v>300</v>
      </c>
      <c r="BA37" s="497">
        <v>33</v>
      </c>
      <c r="BB37" s="497" t="s">
        <v>682</v>
      </c>
      <c r="BC37" s="497" t="s">
        <v>57</v>
      </c>
      <c r="BD37" s="497" t="s">
        <v>57</v>
      </c>
      <c r="BE37" s="497" t="s">
        <v>57</v>
      </c>
      <c r="BF37" s="497" t="s">
        <v>57</v>
      </c>
      <c r="BG37" s="497" t="s">
        <v>57</v>
      </c>
      <c r="BH37" s="497" t="s">
        <v>57</v>
      </c>
      <c r="BI37" s="497" t="s">
        <v>164</v>
      </c>
      <c r="BJ37" s="497" t="s">
        <v>57</v>
      </c>
      <c r="BK37" s="497" t="s">
        <v>1718</v>
      </c>
      <c r="BL37" s="497"/>
      <c r="BM37" s="497">
        <v>18</v>
      </c>
      <c r="BN37" s="497" t="s">
        <v>1722</v>
      </c>
      <c r="BO37" s="497" t="s">
        <v>3654</v>
      </c>
      <c r="BP37" s="494" t="s">
        <v>57</v>
      </c>
      <c r="BQ37" s="494" t="s">
        <v>1721</v>
      </c>
      <c r="BR37" s="494"/>
      <c r="BS37" s="497" t="s">
        <v>1596</v>
      </c>
      <c r="BT37" s="497" t="s">
        <v>1574</v>
      </c>
      <c r="BU37" s="497" t="s">
        <v>1597</v>
      </c>
      <c r="BV37" s="497">
        <v>1466</v>
      </c>
      <c r="BW37" s="374"/>
      <c r="BX37" s="494" t="s">
        <v>107</v>
      </c>
      <c r="BY37" s="498" t="s">
        <v>950</v>
      </c>
      <c r="BZ37" s="26" t="str">
        <f t="shared" si="16"/>
        <v>51038585T01</v>
      </c>
      <c r="CA37" s="26" t="str">
        <f t="shared" si="17"/>
        <v>51038585</v>
      </c>
      <c r="CB37" s="26" t="str">
        <f t="shared" si="12"/>
        <v>2026-02-02T1038585</v>
      </c>
      <c r="CC37" s="169" t="str">
        <f>IFERROR(VLOOKUP(CB37,'양시 실적'!A:I,4,FALSE),"")</f>
        <v>H103C</v>
      </c>
      <c r="CD37" s="169">
        <f>IFERROR(SUMIFS('양시 실적'!I:I,'양시 실적'!B:B,양시!CA37),"")</f>
        <v>42</v>
      </c>
      <c r="CE37" s="29" t="str">
        <f t="shared" si="15"/>
        <v>18</v>
      </c>
      <c r="CF37" s="30" t="s">
        <v>4225</v>
      </c>
      <c r="CG37" s="26" t="str">
        <f t="shared" si="18"/>
        <v>KT1038585T00001</v>
      </c>
      <c r="CH37" s="29" t="str">
        <f>IFERROR(VLOOKUP(CG37,Status_0526!F:BK,58,FALSE),"")</f>
        <v>OK</v>
      </c>
      <c r="CJ37" s="24">
        <f>IFERROR(VLOOKUP(BZ37,양시요청!EV:EZ,5,FALSE),"")</f>
        <v>0</v>
      </c>
    </row>
    <row r="38" spans="1:88" ht="30" customHeight="1">
      <c r="A38" s="372">
        <v>5</v>
      </c>
      <c r="B38" s="527" t="s">
        <v>29</v>
      </c>
      <c r="C38" s="527" t="s">
        <v>1513</v>
      </c>
      <c r="D38" s="530" t="s">
        <v>1498</v>
      </c>
      <c r="E38" s="527" t="s">
        <v>45</v>
      </c>
      <c r="F38" s="527">
        <v>2026011119</v>
      </c>
      <c r="G38" s="530" t="s">
        <v>680</v>
      </c>
      <c r="H38" s="413">
        <v>2022627</v>
      </c>
      <c r="I38" s="529" t="s">
        <v>2728</v>
      </c>
      <c r="J38" s="529" t="s">
        <v>1359</v>
      </c>
      <c r="K38" s="529">
        <v>8</v>
      </c>
      <c r="L38" s="529" t="s">
        <v>32</v>
      </c>
      <c r="M38" s="529" t="s">
        <v>33</v>
      </c>
      <c r="N38" s="529" t="s">
        <v>57</v>
      </c>
      <c r="O38" s="529" t="s">
        <v>48</v>
      </c>
      <c r="P38" s="529" t="s">
        <v>73</v>
      </c>
      <c r="Q38" s="529" t="s">
        <v>2012</v>
      </c>
      <c r="R38" s="532" t="s">
        <v>3568</v>
      </c>
      <c r="S38" s="531" t="s">
        <v>2607</v>
      </c>
      <c r="T38" s="527" t="s">
        <v>35</v>
      </c>
      <c r="U38" s="527" t="s">
        <v>1508</v>
      </c>
      <c r="V38" s="527" t="s">
        <v>60</v>
      </c>
      <c r="W38" s="527" t="s">
        <v>37</v>
      </c>
      <c r="X38" s="527" t="s">
        <v>1509</v>
      </c>
      <c r="Y38" s="529" t="s">
        <v>2731</v>
      </c>
      <c r="Z38" s="529" t="s">
        <v>39</v>
      </c>
      <c r="AA38" s="527">
        <v>240</v>
      </c>
      <c r="AB38" s="527" t="s">
        <v>40</v>
      </c>
      <c r="AC38" s="527" t="s">
        <v>41</v>
      </c>
      <c r="AD38" s="529" t="s">
        <v>2732</v>
      </c>
      <c r="AE38" s="528" t="s">
        <v>42</v>
      </c>
      <c r="AF38" s="529">
        <v>175</v>
      </c>
      <c r="AG38" s="529">
        <v>778</v>
      </c>
      <c r="AH38" s="529">
        <v>2010</v>
      </c>
      <c r="AI38" s="529" t="s">
        <v>2221</v>
      </c>
      <c r="AJ38" s="529">
        <v>470</v>
      </c>
      <c r="AK38" s="529">
        <v>435</v>
      </c>
      <c r="AL38" s="529" t="s">
        <v>2734</v>
      </c>
      <c r="AM38" s="529" t="s">
        <v>99</v>
      </c>
      <c r="AN38" s="529">
        <v>650</v>
      </c>
      <c r="AO38" s="529">
        <v>90</v>
      </c>
      <c r="AP38" s="529" t="s">
        <v>2735</v>
      </c>
      <c r="AQ38" s="529" t="s">
        <v>99</v>
      </c>
      <c r="AR38" s="529" t="s">
        <v>708</v>
      </c>
      <c r="AS38" s="529" t="s">
        <v>105</v>
      </c>
      <c r="AT38" s="529" t="s">
        <v>2572</v>
      </c>
      <c r="AU38" s="529" t="s">
        <v>1281</v>
      </c>
      <c r="AV38" s="529">
        <v>205</v>
      </c>
      <c r="AW38" s="529">
        <v>27</v>
      </c>
      <c r="AX38" s="529" t="s">
        <v>2573</v>
      </c>
      <c r="AY38" s="529" t="s">
        <v>1281</v>
      </c>
      <c r="AZ38" s="529">
        <v>190</v>
      </c>
      <c r="BA38" s="529">
        <v>27</v>
      </c>
      <c r="BB38" s="529" t="s">
        <v>88</v>
      </c>
      <c r="BC38" s="529" t="s">
        <v>57</v>
      </c>
      <c r="BD38" s="529" t="s">
        <v>57</v>
      </c>
      <c r="BE38" s="529" t="s">
        <v>57</v>
      </c>
      <c r="BF38" s="529" t="s">
        <v>57</v>
      </c>
      <c r="BG38" s="529" t="s">
        <v>1215</v>
      </c>
      <c r="BH38" s="529" t="s">
        <v>1216</v>
      </c>
      <c r="BI38" s="529" t="s">
        <v>164</v>
      </c>
      <c r="BJ38" s="529" t="s">
        <v>331</v>
      </c>
      <c r="BK38" s="529" t="s">
        <v>57</v>
      </c>
      <c r="BL38" s="529"/>
      <c r="BM38" s="529">
        <v>16</v>
      </c>
      <c r="BN38" s="529" t="s">
        <v>2852</v>
      </c>
      <c r="BO38" s="529" t="s">
        <v>2563</v>
      </c>
      <c r="BP38" s="527" t="s">
        <v>57</v>
      </c>
      <c r="BQ38" s="527" t="s">
        <v>95</v>
      </c>
      <c r="BR38" s="527"/>
      <c r="BS38" s="529" t="s">
        <v>1252</v>
      </c>
      <c r="BT38" s="529" t="s">
        <v>1253</v>
      </c>
      <c r="BU38" s="529" t="s">
        <v>1254</v>
      </c>
      <c r="BV38" s="529">
        <v>1289</v>
      </c>
      <c r="BW38" s="140"/>
      <c r="BX38" s="527" t="s">
        <v>107</v>
      </c>
      <c r="BY38" s="530" t="s">
        <v>950</v>
      </c>
      <c r="BZ38" s="26" t="str">
        <f t="shared" si="16"/>
        <v>52022627T00</v>
      </c>
      <c r="CA38" s="26" t="str">
        <f t="shared" si="17"/>
        <v>52022627</v>
      </c>
      <c r="CB38" s="26" t="str">
        <f t="shared" si="12"/>
        <v>2026-02-03T2022627</v>
      </c>
      <c r="CC38" s="169" t="str">
        <f>IFERROR(VLOOKUP(CB38,'양시 실적'!A:I,4,FALSE),"")</f>
        <v>H161C</v>
      </c>
      <c r="CD38" s="169">
        <f>IFERROR(SUMIFS('양시 실적'!I:I,'양시 실적'!B:B,양시!CA38),"")</f>
        <v>100</v>
      </c>
      <c r="CE38" s="29" t="str">
        <f>IF(CD38&lt;&gt;0,IFERROR(MID(I38,FIND("R",I38)+1,2),""),"")</f>
        <v>16</v>
      </c>
      <c r="CF38" s="30" t="s">
        <v>4369</v>
      </c>
      <c r="CG38" s="26" t="str">
        <f t="shared" si="18"/>
        <v>KT2022627T00000</v>
      </c>
      <c r="CH38" s="29" t="str">
        <f>IFERROR(VLOOKUP(CG38,Status_0526!F:BK,58,FALSE),"")</f>
        <v>OK</v>
      </c>
      <c r="CJ38" s="24">
        <f>IFERROR(VLOOKUP(BZ38,양시요청!EV:EZ,5,FALSE),"")</f>
        <v>0</v>
      </c>
    </row>
    <row r="39" spans="1:88" ht="30" customHeight="1">
      <c r="A39" s="372">
        <v>5</v>
      </c>
      <c r="B39" s="481" t="s">
        <v>43</v>
      </c>
      <c r="C39" s="481" t="s">
        <v>2606</v>
      </c>
      <c r="D39" s="491" t="s">
        <v>1498</v>
      </c>
      <c r="E39" s="481" t="s">
        <v>45</v>
      </c>
      <c r="F39" s="526">
        <v>2025113549</v>
      </c>
      <c r="G39" s="482" t="s">
        <v>1518</v>
      </c>
      <c r="H39" s="479">
        <v>1030545</v>
      </c>
      <c r="I39" s="479" t="s">
        <v>3645</v>
      </c>
      <c r="J39" s="479" t="s">
        <v>1143</v>
      </c>
      <c r="K39" s="479">
        <v>4</v>
      </c>
      <c r="L39" s="479" t="s">
        <v>32</v>
      </c>
      <c r="M39" s="479" t="s">
        <v>33</v>
      </c>
      <c r="N39" s="479" t="s">
        <v>57</v>
      </c>
      <c r="O39" s="479" t="s">
        <v>34</v>
      </c>
      <c r="P39" s="343" t="s">
        <v>4159</v>
      </c>
      <c r="Q39" s="479" t="s">
        <v>933</v>
      </c>
      <c r="R39" s="489" t="s">
        <v>3568</v>
      </c>
      <c r="S39" s="492" t="s">
        <v>1493</v>
      </c>
      <c r="T39" s="481" t="s">
        <v>2381</v>
      </c>
      <c r="U39" s="481" t="s">
        <v>75</v>
      </c>
      <c r="V39" s="481" t="s">
        <v>36</v>
      </c>
      <c r="W39" s="481" t="s">
        <v>37</v>
      </c>
      <c r="X39" s="481" t="s">
        <v>63</v>
      </c>
      <c r="Y39" s="479" t="s">
        <v>2711</v>
      </c>
      <c r="Z39" s="483" t="s">
        <v>42</v>
      </c>
      <c r="AA39" s="481">
        <v>240</v>
      </c>
      <c r="AB39" s="481" t="s">
        <v>40</v>
      </c>
      <c r="AC39" s="481" t="s">
        <v>41</v>
      </c>
      <c r="AD39" s="479" t="s">
        <v>2712</v>
      </c>
      <c r="AE39" s="483" t="s">
        <v>42</v>
      </c>
      <c r="AF39" s="479">
        <v>140</v>
      </c>
      <c r="AG39" s="479">
        <v>658</v>
      </c>
      <c r="AH39" s="479">
        <v>1980</v>
      </c>
      <c r="AI39" s="479" t="s">
        <v>1121</v>
      </c>
      <c r="AJ39" s="479" t="s">
        <v>797</v>
      </c>
      <c r="AK39" s="479" t="s">
        <v>1122</v>
      </c>
      <c r="AL39" s="479" t="s">
        <v>2714</v>
      </c>
      <c r="AM39" s="482" t="s">
        <v>843</v>
      </c>
      <c r="AN39" s="479">
        <v>550</v>
      </c>
      <c r="AO39" s="479">
        <v>90</v>
      </c>
      <c r="AP39" s="479" t="s">
        <v>57</v>
      </c>
      <c r="AQ39" s="479" t="s">
        <v>57</v>
      </c>
      <c r="AR39" s="479" t="s">
        <v>57</v>
      </c>
      <c r="AS39" s="479" t="s">
        <v>57</v>
      </c>
      <c r="AT39" s="479" t="s">
        <v>2715</v>
      </c>
      <c r="AU39" s="479" t="s">
        <v>1153</v>
      </c>
      <c r="AV39" s="479">
        <v>195</v>
      </c>
      <c r="AW39" s="479">
        <v>27</v>
      </c>
      <c r="AX39" s="479" t="s">
        <v>2716</v>
      </c>
      <c r="AY39" s="479" t="s">
        <v>1153</v>
      </c>
      <c r="AZ39" s="479">
        <v>185</v>
      </c>
      <c r="BA39" s="479">
        <v>27</v>
      </c>
      <c r="BB39" s="479" t="s">
        <v>88</v>
      </c>
      <c r="BC39" s="479" t="s">
        <v>57</v>
      </c>
      <c r="BD39" s="479" t="s">
        <v>57</v>
      </c>
      <c r="BE39" s="479" t="s">
        <v>57</v>
      </c>
      <c r="BF39" s="479" t="s">
        <v>57</v>
      </c>
      <c r="BG39" s="479" t="s">
        <v>57</v>
      </c>
      <c r="BH39" s="479" t="s">
        <v>57</v>
      </c>
      <c r="BI39" s="479" t="s">
        <v>603</v>
      </c>
      <c r="BJ39" s="479" t="s">
        <v>57</v>
      </c>
      <c r="BK39" s="479" t="s">
        <v>969</v>
      </c>
      <c r="BL39" s="479"/>
      <c r="BM39" s="479">
        <v>17</v>
      </c>
      <c r="BN39" s="483" t="s">
        <v>3646</v>
      </c>
      <c r="BO39" s="479" t="s">
        <v>2717</v>
      </c>
      <c r="BP39" s="481" t="s">
        <v>2718</v>
      </c>
      <c r="BQ39" s="481" t="s">
        <v>95</v>
      </c>
      <c r="BR39" s="481"/>
      <c r="BS39" s="479" t="s">
        <v>1125</v>
      </c>
      <c r="BT39" s="479" t="s">
        <v>1126</v>
      </c>
      <c r="BU39" s="479" t="s">
        <v>765</v>
      </c>
      <c r="BV39" s="479">
        <v>1386</v>
      </c>
      <c r="BW39" s="140"/>
      <c r="BX39" s="481" t="s">
        <v>1861</v>
      </c>
      <c r="BY39" s="482" t="s">
        <v>950</v>
      </c>
      <c r="BZ39" s="26" t="str">
        <f t="shared" si="16"/>
        <v>51030545T04</v>
      </c>
      <c r="CA39" s="26" t="str">
        <f t="shared" si="17"/>
        <v>51030545</v>
      </c>
      <c r="CB39" s="26" t="str">
        <f t="shared" si="12"/>
        <v>2026-02-03T1030545</v>
      </c>
      <c r="CC39" s="169" t="str">
        <f>IFERROR(VLOOKUP(CB39,'양시 실적'!A:I,4,FALSE),"")</f>
        <v>H154C</v>
      </c>
      <c r="CD39" s="169">
        <f>IFERROR(SUMIFS('양시 실적'!I:I,'양시 실적'!B:B,양시!CA39),"")</f>
        <v>200</v>
      </c>
      <c r="CE39" s="29" t="str">
        <f t="shared" si="15"/>
        <v>17</v>
      </c>
      <c r="CF39" s="29" t="s">
        <v>4152</v>
      </c>
      <c r="CG39" s="26" t="str">
        <f t="shared" si="18"/>
        <v>KT1030545T00004</v>
      </c>
      <c r="CH39" s="29" t="str">
        <f>IFERROR(VLOOKUP(CG39,Status_0526!F:BK,58,FALSE),"")</f>
        <v>OK</v>
      </c>
      <c r="CJ39" s="24">
        <f>IFERROR(VLOOKUP(BZ39,양시요청!EV:EZ,5,FALSE),"")</f>
        <v>0</v>
      </c>
    </row>
    <row r="40" spans="1:88" ht="30" customHeight="1">
      <c r="A40" s="372">
        <v>5</v>
      </c>
      <c r="B40" s="481" t="s">
        <v>31</v>
      </c>
      <c r="C40" s="481" t="s">
        <v>52</v>
      </c>
      <c r="D40" s="491" t="s">
        <v>1498</v>
      </c>
      <c r="E40" s="481" t="s">
        <v>45</v>
      </c>
      <c r="F40" s="481">
        <v>2026010943</v>
      </c>
      <c r="G40" s="482" t="s">
        <v>966</v>
      </c>
      <c r="H40" s="479">
        <v>1023384</v>
      </c>
      <c r="I40" s="479" t="s">
        <v>2826</v>
      </c>
      <c r="J40" s="479" t="s">
        <v>2385</v>
      </c>
      <c r="K40" s="479">
        <v>4</v>
      </c>
      <c r="L40" s="479" t="s">
        <v>32</v>
      </c>
      <c r="M40" s="479" t="s">
        <v>33</v>
      </c>
      <c r="N40" s="479" t="s">
        <v>57</v>
      </c>
      <c r="O40" s="479" t="s">
        <v>48</v>
      </c>
      <c r="P40" s="479" t="s">
        <v>3647</v>
      </c>
      <c r="Q40" s="479" t="s">
        <v>933</v>
      </c>
      <c r="R40" s="414" t="s">
        <v>3572</v>
      </c>
      <c r="S40" s="492" t="s">
        <v>2596</v>
      </c>
      <c r="T40" s="481" t="s">
        <v>2381</v>
      </c>
      <c r="U40" s="481" t="s">
        <v>2594</v>
      </c>
      <c r="V40" s="481" t="s">
        <v>50</v>
      </c>
      <c r="W40" s="481" t="s">
        <v>37</v>
      </c>
      <c r="X40" s="481" t="s">
        <v>63</v>
      </c>
      <c r="Y40" s="479" t="s">
        <v>2830</v>
      </c>
      <c r="Z40" s="479" t="s">
        <v>55</v>
      </c>
      <c r="AA40" s="481">
        <v>242</v>
      </c>
      <c r="AB40" s="481" t="s">
        <v>40</v>
      </c>
      <c r="AC40" s="481" t="s">
        <v>41</v>
      </c>
      <c r="AD40" s="479" t="s">
        <v>2831</v>
      </c>
      <c r="AE40" s="483" t="s">
        <v>42</v>
      </c>
      <c r="AF40" s="479">
        <v>150</v>
      </c>
      <c r="AG40" s="479">
        <v>672</v>
      </c>
      <c r="AH40" s="479">
        <v>2050</v>
      </c>
      <c r="AI40" s="479" t="s">
        <v>1824</v>
      </c>
      <c r="AJ40" s="479" t="s">
        <v>661</v>
      </c>
      <c r="AK40" s="479" t="s">
        <v>1825</v>
      </c>
      <c r="AL40" s="479" t="s">
        <v>842</v>
      </c>
      <c r="AM40" s="482" t="s">
        <v>843</v>
      </c>
      <c r="AN40" s="479">
        <v>560</v>
      </c>
      <c r="AO40" s="479">
        <v>90</v>
      </c>
      <c r="AP40" s="479" t="s">
        <v>57</v>
      </c>
      <c r="AQ40" s="479" t="s">
        <v>57</v>
      </c>
      <c r="AR40" s="479" t="s">
        <v>57</v>
      </c>
      <c r="AS40" s="479" t="s">
        <v>57</v>
      </c>
      <c r="AT40" s="479" t="s">
        <v>2395</v>
      </c>
      <c r="AU40" s="479" t="s">
        <v>1153</v>
      </c>
      <c r="AV40" s="479">
        <v>200</v>
      </c>
      <c r="AW40" s="479">
        <v>24</v>
      </c>
      <c r="AX40" s="479" t="s">
        <v>2396</v>
      </c>
      <c r="AY40" s="479" t="s">
        <v>1153</v>
      </c>
      <c r="AZ40" s="479">
        <v>190</v>
      </c>
      <c r="BA40" s="479">
        <v>24</v>
      </c>
      <c r="BB40" s="479" t="s">
        <v>88</v>
      </c>
      <c r="BC40" s="479" t="s">
        <v>57</v>
      </c>
      <c r="BD40" s="479" t="s">
        <v>57</v>
      </c>
      <c r="BE40" s="479" t="s">
        <v>57</v>
      </c>
      <c r="BF40" s="479" t="s">
        <v>57</v>
      </c>
      <c r="BG40" s="479" t="s">
        <v>57</v>
      </c>
      <c r="BH40" s="479" t="s">
        <v>57</v>
      </c>
      <c r="BI40" s="479" t="s">
        <v>164</v>
      </c>
      <c r="BJ40" s="479" t="s">
        <v>57</v>
      </c>
      <c r="BK40" s="479" t="s">
        <v>969</v>
      </c>
      <c r="BL40" s="479"/>
      <c r="BM40" s="479">
        <v>18</v>
      </c>
      <c r="BN40" s="483" t="s">
        <v>3648</v>
      </c>
      <c r="BO40" s="479" t="s">
        <v>1831</v>
      </c>
      <c r="BP40" s="481" t="s">
        <v>1655</v>
      </c>
      <c r="BQ40" s="481" t="s">
        <v>95</v>
      </c>
      <c r="BR40" s="481"/>
      <c r="BS40" s="479" t="s">
        <v>2833</v>
      </c>
      <c r="BT40" s="479" t="s">
        <v>626</v>
      </c>
      <c r="BU40" s="479" t="s">
        <v>1337</v>
      </c>
      <c r="BV40" s="479">
        <v>1462</v>
      </c>
      <c r="BW40" s="140"/>
      <c r="BX40" s="481" t="s">
        <v>1861</v>
      </c>
      <c r="BY40" s="482" t="s">
        <v>3649</v>
      </c>
      <c r="BZ40" s="26" t="str">
        <f t="shared" si="16"/>
        <v>51023384T14</v>
      </c>
      <c r="CA40" s="26" t="str">
        <f t="shared" si="17"/>
        <v>51023384</v>
      </c>
      <c r="CB40" s="26" t="str">
        <f t="shared" si="12"/>
        <v>2026-02-04T1023384</v>
      </c>
      <c r="CC40" s="169" t="str">
        <f>IFERROR(VLOOKUP(CB40,'양시 실적'!A:I,4,FALSE),"")</f>
        <v>H138C</v>
      </c>
      <c r="CD40" s="169">
        <f>IFERROR(SUMIFS('양시 실적'!I:I,'양시 실적'!B:B,양시!CA40),"")</f>
        <v>29</v>
      </c>
      <c r="CE40" s="29" t="str">
        <f t="shared" si="15"/>
        <v>18</v>
      </c>
      <c r="CF40" s="29" t="s">
        <v>4435</v>
      </c>
      <c r="CG40" s="26" t="str">
        <f t="shared" si="18"/>
        <v>KT1023384T00014</v>
      </c>
      <c r="CH40" s="29" t="str">
        <f>IFERROR(VLOOKUP(CG40,Status_0526!F:BK,58,FALSE),"")</f>
        <v>Re_Mass</v>
      </c>
      <c r="CJ40" s="24">
        <f>IFERROR(VLOOKUP(BZ40,양시요청!EV:EZ,5,FALSE),"")</f>
        <v>0</v>
      </c>
    </row>
    <row r="41" spans="1:88" ht="30" customHeight="1">
      <c r="A41" s="372">
        <v>5</v>
      </c>
      <c r="B41" s="481" t="s">
        <v>29</v>
      </c>
      <c r="C41" s="481" t="s">
        <v>1513</v>
      </c>
      <c r="D41" s="491" t="s">
        <v>52</v>
      </c>
      <c r="E41" s="481" t="s">
        <v>45</v>
      </c>
      <c r="F41" s="481">
        <v>2026010584</v>
      </c>
      <c r="G41" s="482" t="s">
        <v>1506</v>
      </c>
      <c r="H41" s="479">
        <v>2021719</v>
      </c>
      <c r="I41" s="483" t="s">
        <v>4156</v>
      </c>
      <c r="J41" s="479" t="s">
        <v>1359</v>
      </c>
      <c r="K41" s="479">
        <v>8</v>
      </c>
      <c r="L41" s="479" t="s">
        <v>32</v>
      </c>
      <c r="M41" s="479" t="s">
        <v>33</v>
      </c>
      <c r="N41" s="479" t="s">
        <v>57</v>
      </c>
      <c r="O41" s="479" t="s">
        <v>48</v>
      </c>
      <c r="P41" s="479" t="s">
        <v>73</v>
      </c>
      <c r="Q41" s="479" t="s">
        <v>2012</v>
      </c>
      <c r="R41" s="348" t="s">
        <v>3588</v>
      </c>
      <c r="S41" s="492" t="s">
        <v>2607</v>
      </c>
      <c r="T41" s="481" t="s">
        <v>35</v>
      </c>
      <c r="U41" s="481" t="s">
        <v>1508</v>
      </c>
      <c r="V41" s="481" t="s">
        <v>60</v>
      </c>
      <c r="W41" s="481" t="s">
        <v>37</v>
      </c>
      <c r="X41" s="481" t="s">
        <v>1509</v>
      </c>
      <c r="Y41" s="479" t="s">
        <v>2696</v>
      </c>
      <c r="Z41" s="483" t="s">
        <v>42</v>
      </c>
      <c r="AA41" s="481">
        <v>232</v>
      </c>
      <c r="AB41" s="481" t="s">
        <v>40</v>
      </c>
      <c r="AC41" s="481" t="s">
        <v>41</v>
      </c>
      <c r="AD41" s="479" t="s">
        <v>2698</v>
      </c>
      <c r="AE41" s="483" t="s">
        <v>42</v>
      </c>
      <c r="AF41" s="479">
        <v>160</v>
      </c>
      <c r="AG41" s="479">
        <v>724</v>
      </c>
      <c r="AH41" s="479">
        <v>1975</v>
      </c>
      <c r="AI41" s="479" t="s">
        <v>2699</v>
      </c>
      <c r="AJ41" s="479" t="s">
        <v>167</v>
      </c>
      <c r="AK41" s="479" t="s">
        <v>166</v>
      </c>
      <c r="AL41" s="479" t="s">
        <v>2700</v>
      </c>
      <c r="AM41" s="482" t="s">
        <v>843</v>
      </c>
      <c r="AN41" s="479">
        <v>610</v>
      </c>
      <c r="AO41" s="479">
        <v>90</v>
      </c>
      <c r="AP41" s="479" t="s">
        <v>57</v>
      </c>
      <c r="AQ41" s="479" t="s">
        <v>57</v>
      </c>
      <c r="AR41" s="479" t="s">
        <v>57</v>
      </c>
      <c r="AS41" s="479" t="s">
        <v>57</v>
      </c>
      <c r="AT41" s="479" t="s">
        <v>2701</v>
      </c>
      <c r="AU41" s="479" t="s">
        <v>1281</v>
      </c>
      <c r="AV41" s="479">
        <v>195</v>
      </c>
      <c r="AW41" s="479">
        <v>27</v>
      </c>
      <c r="AX41" s="479" t="s">
        <v>2702</v>
      </c>
      <c r="AY41" s="479" t="s">
        <v>1281</v>
      </c>
      <c r="AZ41" s="479">
        <v>180</v>
      </c>
      <c r="BA41" s="479">
        <v>27</v>
      </c>
      <c r="BB41" s="479" t="s">
        <v>88</v>
      </c>
      <c r="BC41" s="479" t="s">
        <v>57</v>
      </c>
      <c r="BD41" s="479" t="s">
        <v>57</v>
      </c>
      <c r="BE41" s="479" t="s">
        <v>57</v>
      </c>
      <c r="BF41" s="479" t="s">
        <v>57</v>
      </c>
      <c r="BG41" s="479" t="s">
        <v>1215</v>
      </c>
      <c r="BH41" s="479" t="s">
        <v>1216</v>
      </c>
      <c r="BI41" s="479" t="s">
        <v>164</v>
      </c>
      <c r="BJ41" s="479" t="s">
        <v>57</v>
      </c>
      <c r="BK41" s="479" t="s">
        <v>969</v>
      </c>
      <c r="BL41" s="479"/>
      <c r="BM41" s="479">
        <v>16</v>
      </c>
      <c r="BN41" s="483" t="s">
        <v>3653</v>
      </c>
      <c r="BO41" s="479" t="s">
        <v>3500</v>
      </c>
      <c r="BP41" s="481" t="s">
        <v>3501</v>
      </c>
      <c r="BQ41" s="481" t="s">
        <v>95</v>
      </c>
      <c r="BR41" s="481"/>
      <c r="BS41" s="479" t="s">
        <v>2509</v>
      </c>
      <c r="BT41" s="479" t="s">
        <v>2510</v>
      </c>
      <c r="BU41" s="479" t="s">
        <v>1458</v>
      </c>
      <c r="BV41" s="479">
        <v>1285</v>
      </c>
      <c r="BW41" s="140"/>
      <c r="BX41" s="481" t="s">
        <v>1861</v>
      </c>
      <c r="BY41" s="482" t="s">
        <v>168</v>
      </c>
      <c r="BZ41" s="26" t="str">
        <f t="shared" si="16"/>
        <v>52021719T00</v>
      </c>
      <c r="CA41" s="26" t="str">
        <f t="shared" si="17"/>
        <v>52021719</v>
      </c>
      <c r="CB41" s="26" t="str">
        <f t="shared" si="12"/>
        <v>2026-02-05T2021719</v>
      </c>
      <c r="CC41" s="169" t="str">
        <f>IFERROR(VLOOKUP(CB41,'양시 실적'!A:I,4,FALSE),"")</f>
        <v>H161C</v>
      </c>
      <c r="CD41" s="169">
        <f>IFERROR(SUMIFS('양시 실적'!I:I,'양시 실적'!B:B,양시!CA41),"")</f>
        <v>116</v>
      </c>
      <c r="CE41" s="29" t="str">
        <f t="shared" si="15"/>
        <v>16</v>
      </c>
      <c r="CF41" s="29" t="s">
        <v>4368</v>
      </c>
      <c r="CG41" s="26" t="str">
        <f t="shared" si="18"/>
        <v>KT2021719T00000</v>
      </c>
      <c r="CH41" s="29" t="str">
        <f>IFERROR(VLOOKUP(CG41,Status_0526!F:BK,58,FALSE),"")</f>
        <v>OK</v>
      </c>
      <c r="CJ41" s="24">
        <f>IFERROR(VLOOKUP(BZ41,양시요청!EV:EZ,5,FALSE),"")</f>
        <v>0</v>
      </c>
    </row>
    <row r="42" spans="1:88" ht="30" customHeight="1">
      <c r="A42" s="372">
        <v>5</v>
      </c>
      <c r="B42" s="481" t="s">
        <v>29</v>
      </c>
      <c r="C42" s="481" t="s">
        <v>1505</v>
      </c>
      <c r="D42" s="491" t="s">
        <v>953</v>
      </c>
      <c r="E42" s="481" t="s">
        <v>45</v>
      </c>
      <c r="F42" s="481">
        <v>2026011129</v>
      </c>
      <c r="G42" s="482" t="s">
        <v>767</v>
      </c>
      <c r="H42" s="479">
        <v>2022631</v>
      </c>
      <c r="I42" s="483" t="s">
        <v>4157</v>
      </c>
      <c r="J42" s="479" t="s">
        <v>1359</v>
      </c>
      <c r="K42" s="479">
        <v>8</v>
      </c>
      <c r="L42" s="479" t="s">
        <v>32</v>
      </c>
      <c r="M42" s="479" t="s">
        <v>33</v>
      </c>
      <c r="N42" s="479" t="s">
        <v>57</v>
      </c>
      <c r="O42" s="479" t="s">
        <v>48</v>
      </c>
      <c r="P42" s="479" t="s">
        <v>73</v>
      </c>
      <c r="Q42" s="479" t="s">
        <v>2012</v>
      </c>
      <c r="R42" s="504" t="s">
        <v>3591</v>
      </c>
      <c r="S42" s="492" t="s">
        <v>2588</v>
      </c>
      <c r="T42" s="481" t="s">
        <v>35</v>
      </c>
      <c r="U42" s="481" t="s">
        <v>1508</v>
      </c>
      <c r="V42" s="481" t="s">
        <v>60</v>
      </c>
      <c r="W42" s="481" t="s">
        <v>37</v>
      </c>
      <c r="X42" s="481" t="s">
        <v>1509</v>
      </c>
      <c r="Y42" s="479" t="s">
        <v>3515</v>
      </c>
      <c r="Z42" s="483" t="s">
        <v>42</v>
      </c>
      <c r="AA42" s="481">
        <v>224</v>
      </c>
      <c r="AB42" s="481" t="s">
        <v>40</v>
      </c>
      <c r="AC42" s="481" t="s">
        <v>41</v>
      </c>
      <c r="AD42" s="479" t="s">
        <v>3516</v>
      </c>
      <c r="AE42" s="483" t="s">
        <v>42</v>
      </c>
      <c r="AF42" s="479">
        <v>190</v>
      </c>
      <c r="AG42" s="479">
        <v>836</v>
      </c>
      <c r="AH42" s="479">
        <v>2145</v>
      </c>
      <c r="AI42" s="479" t="s">
        <v>3518</v>
      </c>
      <c r="AJ42" s="479" t="s">
        <v>708</v>
      </c>
      <c r="AK42" s="479" t="s">
        <v>709</v>
      </c>
      <c r="AL42" s="479" t="s">
        <v>3519</v>
      </c>
      <c r="AM42" s="479" t="s">
        <v>99</v>
      </c>
      <c r="AN42" s="479">
        <v>690</v>
      </c>
      <c r="AO42" s="479">
        <v>90</v>
      </c>
      <c r="AP42" s="479" t="s">
        <v>3520</v>
      </c>
      <c r="AQ42" s="479" t="s">
        <v>99</v>
      </c>
      <c r="AR42" s="479" t="s">
        <v>1427</v>
      </c>
      <c r="AS42" s="479" t="s">
        <v>105</v>
      </c>
      <c r="AT42" s="479" t="s">
        <v>1399</v>
      </c>
      <c r="AU42" s="479" t="s">
        <v>1281</v>
      </c>
      <c r="AV42" s="479">
        <v>190</v>
      </c>
      <c r="AW42" s="479">
        <v>27</v>
      </c>
      <c r="AX42" s="479" t="s">
        <v>1400</v>
      </c>
      <c r="AY42" s="479" t="s">
        <v>1281</v>
      </c>
      <c r="AZ42" s="479">
        <v>175</v>
      </c>
      <c r="BA42" s="479">
        <v>27</v>
      </c>
      <c r="BB42" s="479" t="s">
        <v>88</v>
      </c>
      <c r="BC42" s="479" t="s">
        <v>57</v>
      </c>
      <c r="BD42" s="479" t="s">
        <v>57</v>
      </c>
      <c r="BE42" s="479" t="s">
        <v>57</v>
      </c>
      <c r="BF42" s="479" t="s">
        <v>57</v>
      </c>
      <c r="BG42" s="479" t="s">
        <v>1215</v>
      </c>
      <c r="BH42" s="479" t="s">
        <v>1216</v>
      </c>
      <c r="BI42" s="479" t="s">
        <v>164</v>
      </c>
      <c r="BJ42" s="479" t="s">
        <v>331</v>
      </c>
      <c r="BK42" s="479" t="s">
        <v>57</v>
      </c>
      <c r="BL42" s="479"/>
      <c r="BM42" s="479">
        <v>16</v>
      </c>
      <c r="BN42" s="479" t="s">
        <v>2032</v>
      </c>
      <c r="BO42" s="479" t="s">
        <v>2563</v>
      </c>
      <c r="BP42" s="481" t="s">
        <v>3522</v>
      </c>
      <c r="BQ42" s="481" t="s">
        <v>95</v>
      </c>
      <c r="BR42" s="481"/>
      <c r="BS42" s="479" t="s">
        <v>3521</v>
      </c>
      <c r="BT42" s="479" t="s">
        <v>3234</v>
      </c>
      <c r="BU42" s="479" t="s">
        <v>1337</v>
      </c>
      <c r="BV42" s="479">
        <v>1289</v>
      </c>
      <c r="BW42" s="140"/>
      <c r="BX42" s="481" t="s">
        <v>107</v>
      </c>
      <c r="BY42" s="482" t="s">
        <v>168</v>
      </c>
      <c r="BZ42" s="26" t="str">
        <f t="shared" si="16"/>
        <v>52022631T00</v>
      </c>
      <c r="CA42" s="26" t="str">
        <f t="shared" si="17"/>
        <v>52022631</v>
      </c>
      <c r="CB42" s="26" t="str">
        <f t="shared" si="12"/>
        <v>2026-02-06T2022631</v>
      </c>
      <c r="CC42" s="169" t="str">
        <f>IFERROR(VLOOKUP(CB42,'양시 실적'!A:I,4,FALSE),"")</f>
        <v>H173C</v>
      </c>
      <c r="CD42" s="169">
        <f>IFERROR(SUMIFS('양시 실적'!I:I,'양시 실적'!B:B,양시!CA42),"")</f>
        <v>29</v>
      </c>
      <c r="CE42" s="29" t="str">
        <f t="shared" si="15"/>
        <v>16</v>
      </c>
      <c r="CF42" s="29" t="s">
        <v>4434</v>
      </c>
      <c r="CG42" s="26" t="str">
        <f t="shared" si="18"/>
        <v>KT2022631T00000</v>
      </c>
      <c r="CH42" s="29" t="str">
        <f>IFERROR(VLOOKUP(CG42,Status_0526!F:BK,58,FALSE),"")</f>
        <v>Re_Mass</v>
      </c>
      <c r="CJ42" s="24">
        <f>IFERROR(VLOOKUP(BZ42,양시요청!EV:EZ,5,FALSE),"")</f>
        <v>0</v>
      </c>
    </row>
    <row r="43" spans="1:88" ht="30" customHeight="1">
      <c r="A43" s="372">
        <v>5</v>
      </c>
      <c r="B43" s="486" t="s">
        <v>29</v>
      </c>
      <c r="C43" s="486" t="s">
        <v>1505</v>
      </c>
      <c r="D43" s="471" t="s">
        <v>953</v>
      </c>
      <c r="E43" s="488" t="s">
        <v>1501</v>
      </c>
      <c r="F43" s="486">
        <v>2026011343</v>
      </c>
      <c r="G43" s="487" t="s">
        <v>767</v>
      </c>
      <c r="H43" s="490">
        <v>1031415</v>
      </c>
      <c r="I43" s="490" t="s">
        <v>3532</v>
      </c>
      <c r="J43" s="490" t="s">
        <v>2435</v>
      </c>
      <c r="K43" s="490">
        <v>4</v>
      </c>
      <c r="L43" s="490" t="s">
        <v>32</v>
      </c>
      <c r="M43" s="490" t="s">
        <v>33</v>
      </c>
      <c r="N43" s="490" t="s">
        <v>57</v>
      </c>
      <c r="O43" s="490" t="s">
        <v>48</v>
      </c>
      <c r="P43" s="490" t="s">
        <v>73</v>
      </c>
      <c r="Q43" s="490" t="s">
        <v>933</v>
      </c>
      <c r="R43" s="472" t="s">
        <v>3591</v>
      </c>
      <c r="S43" s="493" t="s">
        <v>1702</v>
      </c>
      <c r="T43" s="486" t="s">
        <v>35</v>
      </c>
      <c r="U43" s="486" t="s">
        <v>2520</v>
      </c>
      <c r="V43" s="486" t="s">
        <v>60</v>
      </c>
      <c r="W43" s="486" t="s">
        <v>37</v>
      </c>
      <c r="X43" s="486" t="s">
        <v>61</v>
      </c>
      <c r="Y43" s="490" t="s">
        <v>3536</v>
      </c>
      <c r="Z43" s="490" t="s">
        <v>752</v>
      </c>
      <c r="AA43" s="486">
        <v>262</v>
      </c>
      <c r="AB43" s="486" t="s">
        <v>40</v>
      </c>
      <c r="AC43" s="486" t="s">
        <v>41</v>
      </c>
      <c r="AD43" s="490" t="s">
        <v>3538</v>
      </c>
      <c r="AE43" s="355" t="s">
        <v>42</v>
      </c>
      <c r="AF43" s="490">
        <v>140</v>
      </c>
      <c r="AG43" s="490">
        <v>692</v>
      </c>
      <c r="AH43" s="490">
        <v>2180</v>
      </c>
      <c r="AI43" s="490" t="s">
        <v>1622</v>
      </c>
      <c r="AJ43" s="490" t="s">
        <v>668</v>
      </c>
      <c r="AK43" s="490" t="s">
        <v>1623</v>
      </c>
      <c r="AL43" s="490" t="s">
        <v>3539</v>
      </c>
      <c r="AM43" s="490" t="s">
        <v>92</v>
      </c>
      <c r="AN43" s="490">
        <v>570</v>
      </c>
      <c r="AO43" s="490">
        <v>90</v>
      </c>
      <c r="AP43" s="490" t="s">
        <v>3540</v>
      </c>
      <c r="AQ43" s="490" t="s">
        <v>92</v>
      </c>
      <c r="AR43" s="490" t="s">
        <v>186</v>
      </c>
      <c r="AS43" s="490" t="s">
        <v>105</v>
      </c>
      <c r="AT43" s="490" t="s">
        <v>3541</v>
      </c>
      <c r="AU43" s="490" t="s">
        <v>1153</v>
      </c>
      <c r="AV43" s="490">
        <v>225</v>
      </c>
      <c r="AW43" s="490">
        <v>27</v>
      </c>
      <c r="AX43" s="490" t="s">
        <v>3542</v>
      </c>
      <c r="AY43" s="490" t="s">
        <v>1153</v>
      </c>
      <c r="AZ43" s="490">
        <v>215</v>
      </c>
      <c r="BA43" s="490">
        <v>27</v>
      </c>
      <c r="BB43" s="490" t="s">
        <v>88</v>
      </c>
      <c r="BC43" s="490" t="s">
        <v>57</v>
      </c>
      <c r="BD43" s="490" t="s">
        <v>57</v>
      </c>
      <c r="BE43" s="490" t="s">
        <v>57</v>
      </c>
      <c r="BF43" s="490" t="s">
        <v>57</v>
      </c>
      <c r="BG43" s="490" t="s">
        <v>57</v>
      </c>
      <c r="BH43" s="490" t="s">
        <v>57</v>
      </c>
      <c r="BI43" s="490" t="s">
        <v>603</v>
      </c>
      <c r="BJ43" s="490" t="s">
        <v>57</v>
      </c>
      <c r="BK43" s="490" t="s">
        <v>57</v>
      </c>
      <c r="BL43" s="490"/>
      <c r="BM43" s="490">
        <v>20</v>
      </c>
      <c r="BN43" s="490" t="s">
        <v>3644</v>
      </c>
      <c r="BO43" s="490" t="s">
        <v>3544</v>
      </c>
      <c r="BP43" s="486" t="s">
        <v>2602</v>
      </c>
      <c r="BQ43" s="486" t="s">
        <v>939</v>
      </c>
      <c r="BR43" s="486"/>
      <c r="BS43" s="490" t="s">
        <v>3543</v>
      </c>
      <c r="BT43" s="490" t="s">
        <v>91</v>
      </c>
      <c r="BU43" s="490" t="s">
        <v>2445</v>
      </c>
      <c r="BV43" s="490">
        <v>1626</v>
      </c>
      <c r="BW43" s="433"/>
      <c r="BX43" s="486" t="s">
        <v>107</v>
      </c>
      <c r="BY43" s="487" t="s">
        <v>2550</v>
      </c>
      <c r="BZ43" s="26" t="str">
        <f>A43&amp;LEFT(H43,7)&amp;P43</f>
        <v>51031415T00</v>
      </c>
      <c r="CA43" s="26" t="str">
        <f>A43&amp;LEFT(H43,7)</f>
        <v>51031415</v>
      </c>
      <c r="CB43" s="26" t="str">
        <f t="shared" si="12"/>
        <v>2026-02-06T1031415</v>
      </c>
      <c r="CC43" s="169" t="str">
        <f>IFERROR(VLOOKUP(CB43,'양시 실적'!A:I,4,FALSE),"")</f>
        <v>H101C</v>
      </c>
      <c r="CD43" s="169">
        <f>IFERROR(SUMIFS('양시 실적'!I:I,'양시 실적'!B:B,양시!CA43),"")</f>
        <v>162</v>
      </c>
      <c r="CE43" s="29" t="str">
        <f>IF(CD43&lt;&gt;0,IFERROR(MID(I43,FIND("R",I43)+1,2),""),"")</f>
        <v>20</v>
      </c>
      <c r="CF43" s="29" t="s">
        <v>5402</v>
      </c>
      <c r="CG43" s="26" t="str">
        <f>"KT"&amp;LEFT(H43,7)&amp;"T000"&amp;RIGHT(P43,2)</f>
        <v>KT1031415T00000</v>
      </c>
      <c r="CH43" s="29" t="str">
        <f>IFERROR(VLOOKUP(CG43,Status_0526!F:BK,58,FALSE),"")</f>
        <v>OK</v>
      </c>
      <c r="CJ43" s="24">
        <f>IFERROR(VLOOKUP(BZ43,양시요청!EV:EZ,5,FALSE),"")</f>
        <v>0</v>
      </c>
    </row>
    <row r="44" spans="1:88" ht="30" customHeight="1">
      <c r="A44" s="372">
        <v>5</v>
      </c>
      <c r="B44" s="486" t="s">
        <v>29</v>
      </c>
      <c r="C44" s="486" t="s">
        <v>1513</v>
      </c>
      <c r="D44" s="471" t="s">
        <v>953</v>
      </c>
      <c r="E44" s="488" t="s">
        <v>1501</v>
      </c>
      <c r="F44" s="486">
        <v>2026011585</v>
      </c>
      <c r="G44" s="487" t="s">
        <v>767</v>
      </c>
      <c r="H44" s="490">
        <v>1031414</v>
      </c>
      <c r="I44" s="490" t="s">
        <v>3552</v>
      </c>
      <c r="J44" s="490" t="s">
        <v>2435</v>
      </c>
      <c r="K44" s="490">
        <v>4</v>
      </c>
      <c r="L44" s="490" t="s">
        <v>32</v>
      </c>
      <c r="M44" s="490" t="s">
        <v>33</v>
      </c>
      <c r="N44" s="490" t="s">
        <v>57</v>
      </c>
      <c r="O44" s="490" t="s">
        <v>48</v>
      </c>
      <c r="P44" s="490" t="s">
        <v>73</v>
      </c>
      <c r="Q44" s="490" t="s">
        <v>933</v>
      </c>
      <c r="R44" s="420" t="s">
        <v>1801</v>
      </c>
      <c r="S44" s="493" t="s">
        <v>1702</v>
      </c>
      <c r="T44" s="486" t="s">
        <v>35</v>
      </c>
      <c r="U44" s="486" t="s">
        <v>2520</v>
      </c>
      <c r="V44" s="486" t="s">
        <v>60</v>
      </c>
      <c r="W44" s="486" t="s">
        <v>37</v>
      </c>
      <c r="X44" s="486" t="s">
        <v>61</v>
      </c>
      <c r="Y44" s="490" t="s">
        <v>3555</v>
      </c>
      <c r="Z44" s="490" t="s">
        <v>752</v>
      </c>
      <c r="AA44" s="486">
        <v>274</v>
      </c>
      <c r="AB44" s="486" t="s">
        <v>40</v>
      </c>
      <c r="AC44" s="486" t="s">
        <v>41</v>
      </c>
      <c r="AD44" s="490" t="s">
        <v>3556</v>
      </c>
      <c r="AE44" s="355" t="s">
        <v>42</v>
      </c>
      <c r="AF44" s="490">
        <v>125</v>
      </c>
      <c r="AG44" s="490">
        <v>634</v>
      </c>
      <c r="AH44" s="490">
        <v>2140</v>
      </c>
      <c r="AI44" s="490" t="s">
        <v>1121</v>
      </c>
      <c r="AJ44" s="490" t="s">
        <v>797</v>
      </c>
      <c r="AK44" s="490" t="s">
        <v>1122</v>
      </c>
      <c r="AL44" s="490" t="s">
        <v>1123</v>
      </c>
      <c r="AM44" s="490" t="s">
        <v>92</v>
      </c>
      <c r="AN44" s="490">
        <v>550</v>
      </c>
      <c r="AO44" s="490">
        <v>90</v>
      </c>
      <c r="AP44" s="490" t="s">
        <v>3557</v>
      </c>
      <c r="AQ44" s="490" t="s">
        <v>92</v>
      </c>
      <c r="AR44" s="490" t="s">
        <v>668</v>
      </c>
      <c r="AS44" s="490" t="s">
        <v>105</v>
      </c>
      <c r="AT44" s="490" t="s">
        <v>760</v>
      </c>
      <c r="AU44" s="490" t="s">
        <v>86</v>
      </c>
      <c r="AV44" s="490">
        <v>235</v>
      </c>
      <c r="AW44" s="490">
        <v>27</v>
      </c>
      <c r="AX44" s="490" t="s">
        <v>87</v>
      </c>
      <c r="AY44" s="490" t="s">
        <v>86</v>
      </c>
      <c r="AZ44" s="490">
        <v>225</v>
      </c>
      <c r="BA44" s="490">
        <v>27</v>
      </c>
      <c r="BB44" s="490" t="s">
        <v>88</v>
      </c>
      <c r="BC44" s="490" t="s">
        <v>57</v>
      </c>
      <c r="BD44" s="490" t="s">
        <v>57</v>
      </c>
      <c r="BE44" s="490" t="s">
        <v>57</v>
      </c>
      <c r="BF44" s="490" t="s">
        <v>57</v>
      </c>
      <c r="BG44" s="490" t="s">
        <v>57</v>
      </c>
      <c r="BH44" s="490" t="s">
        <v>57</v>
      </c>
      <c r="BI44" s="490" t="s">
        <v>603</v>
      </c>
      <c r="BJ44" s="490" t="s">
        <v>57</v>
      </c>
      <c r="BK44" s="490" t="s">
        <v>57</v>
      </c>
      <c r="BL44" s="490"/>
      <c r="BM44" s="490">
        <v>20</v>
      </c>
      <c r="BN44" s="490" t="s">
        <v>3655</v>
      </c>
      <c r="BO44" s="490" t="s">
        <v>187</v>
      </c>
      <c r="BP44" s="486" t="s">
        <v>3559</v>
      </c>
      <c r="BQ44" s="486" t="s">
        <v>95</v>
      </c>
      <c r="BR44" s="486"/>
      <c r="BS44" s="490" t="s">
        <v>3558</v>
      </c>
      <c r="BT44" s="490" t="s">
        <v>91</v>
      </c>
      <c r="BU44" s="490" t="s">
        <v>765</v>
      </c>
      <c r="BV44" s="490">
        <v>1626</v>
      </c>
      <c r="BW44" s="433"/>
      <c r="BX44" s="486" t="s">
        <v>107</v>
      </c>
      <c r="BY44" s="487" t="s">
        <v>2550</v>
      </c>
      <c r="BZ44" s="26" t="str">
        <f t="shared" si="16"/>
        <v>51031414T00</v>
      </c>
      <c r="CA44" s="26" t="str">
        <f t="shared" si="17"/>
        <v>51031414</v>
      </c>
      <c r="CB44" s="26" t="str">
        <f t="shared" si="12"/>
        <v>2026-X-T1031414</v>
      </c>
      <c r="CC44" s="169" t="str">
        <f>IFERROR(VLOOKUP(CB44,'양시 실적'!A:I,4,FALSE),"")</f>
        <v/>
      </c>
      <c r="CD44" s="169">
        <f>IFERROR(SUMIFS('양시 실적'!I:I,'양시 실적'!B:B,양시!CA44),"")</f>
        <v>0</v>
      </c>
      <c r="CE44" s="29" t="str">
        <f t="shared" si="15"/>
        <v/>
      </c>
      <c r="CF44" s="29" t="s">
        <v>5403</v>
      </c>
      <c r="CG44" s="26" t="str">
        <f t="shared" si="18"/>
        <v>KT1031414T00000</v>
      </c>
      <c r="CH44" s="29" t="str">
        <f>IFERROR(VLOOKUP(CG44,Status_0526!F:BK,58,FALSE),"")</f>
        <v>OK</v>
      </c>
      <c r="CJ44" s="24">
        <f>IFERROR(VLOOKUP(BZ44,양시요청!EV:EZ,5,FALSE),"")</f>
        <v>0</v>
      </c>
    </row>
    <row r="45" spans="1:88" ht="30" customHeight="1">
      <c r="A45" s="29">
        <v>6</v>
      </c>
      <c r="B45" s="553" t="s">
        <v>29</v>
      </c>
      <c r="C45" s="553" t="s">
        <v>1505</v>
      </c>
      <c r="D45" s="554" t="s">
        <v>953</v>
      </c>
      <c r="E45" s="553" t="s">
        <v>45</v>
      </c>
      <c r="F45" s="553">
        <v>2026013813</v>
      </c>
      <c r="G45" s="555" t="s">
        <v>767</v>
      </c>
      <c r="H45" s="556">
        <v>2022632</v>
      </c>
      <c r="I45" s="556" t="s">
        <v>4189</v>
      </c>
      <c r="J45" s="556" t="s">
        <v>1359</v>
      </c>
      <c r="K45" s="556">
        <v>8</v>
      </c>
      <c r="L45" s="556" t="s">
        <v>32</v>
      </c>
      <c r="M45" s="556" t="s">
        <v>33</v>
      </c>
      <c r="N45" s="556" t="s">
        <v>57</v>
      </c>
      <c r="O45" s="556" t="s">
        <v>48</v>
      </c>
      <c r="P45" s="557" t="s">
        <v>4190</v>
      </c>
      <c r="Q45" s="556" t="s">
        <v>2012</v>
      </c>
      <c r="R45" s="558" t="s">
        <v>4088</v>
      </c>
      <c r="S45" s="559" t="s">
        <v>4427</v>
      </c>
      <c r="T45" s="553" t="s">
        <v>49</v>
      </c>
      <c r="U45" s="553" t="s">
        <v>1508</v>
      </c>
      <c r="V45" s="553" t="s">
        <v>60</v>
      </c>
      <c r="W45" s="553" t="s">
        <v>37</v>
      </c>
      <c r="X45" s="553" t="s">
        <v>1509</v>
      </c>
      <c r="Y45" s="556" t="s">
        <v>4191</v>
      </c>
      <c r="Z45" s="556" t="s">
        <v>39</v>
      </c>
      <c r="AA45" s="553">
        <v>194</v>
      </c>
      <c r="AB45" s="553" t="s">
        <v>40</v>
      </c>
      <c r="AC45" s="553" t="s">
        <v>41</v>
      </c>
      <c r="AD45" s="556" t="s">
        <v>4192</v>
      </c>
      <c r="AE45" s="556" t="s">
        <v>1061</v>
      </c>
      <c r="AF45" s="556">
        <v>165</v>
      </c>
      <c r="AG45" s="556">
        <v>686</v>
      </c>
      <c r="AH45" s="556">
        <v>1960</v>
      </c>
      <c r="AI45" s="556" t="s">
        <v>4193</v>
      </c>
      <c r="AJ45" s="556">
        <v>410</v>
      </c>
      <c r="AK45" s="556">
        <v>375</v>
      </c>
      <c r="AL45" s="556" t="s">
        <v>4194</v>
      </c>
      <c r="AM45" s="556" t="s">
        <v>99</v>
      </c>
      <c r="AN45" s="556">
        <v>570</v>
      </c>
      <c r="AO45" s="556" t="s">
        <v>57</v>
      </c>
      <c r="AP45" s="556" t="s">
        <v>4195</v>
      </c>
      <c r="AQ45" s="556" t="s">
        <v>99</v>
      </c>
      <c r="AR45" s="556">
        <v>440</v>
      </c>
      <c r="AS45" s="556" t="s">
        <v>57</v>
      </c>
      <c r="AT45" s="556" t="s">
        <v>4196</v>
      </c>
      <c r="AU45" s="556" t="s">
        <v>1281</v>
      </c>
      <c r="AV45" s="556">
        <v>160</v>
      </c>
      <c r="AW45" s="556">
        <v>27</v>
      </c>
      <c r="AX45" s="556" t="s">
        <v>4197</v>
      </c>
      <c r="AY45" s="556" t="s">
        <v>1281</v>
      </c>
      <c r="AZ45" s="556">
        <v>145</v>
      </c>
      <c r="BA45" s="556">
        <v>27</v>
      </c>
      <c r="BB45" s="556" t="s">
        <v>88</v>
      </c>
      <c r="BC45" s="556" t="s">
        <v>57</v>
      </c>
      <c r="BD45" s="556" t="s">
        <v>57</v>
      </c>
      <c r="BE45" s="556" t="s">
        <v>57</v>
      </c>
      <c r="BF45" s="556" t="s">
        <v>57</v>
      </c>
      <c r="BG45" s="556" t="s">
        <v>1215</v>
      </c>
      <c r="BH45" s="556" t="s">
        <v>1216</v>
      </c>
      <c r="BI45" s="556" t="s">
        <v>164</v>
      </c>
      <c r="BJ45" s="556">
        <v>40</v>
      </c>
      <c r="BK45" s="556" t="s">
        <v>57</v>
      </c>
      <c r="BL45" s="556"/>
      <c r="BM45" s="556">
        <v>16</v>
      </c>
      <c r="BN45" s="556" t="s">
        <v>4198</v>
      </c>
      <c r="BO45" s="556" t="s">
        <v>2511</v>
      </c>
      <c r="BP45" s="553" t="s">
        <v>1374</v>
      </c>
      <c r="BQ45" s="553" t="s">
        <v>95</v>
      </c>
      <c r="BR45" s="553"/>
      <c r="BS45" s="556" t="s">
        <v>4199</v>
      </c>
      <c r="BT45" s="556" t="s">
        <v>4200</v>
      </c>
      <c r="BU45" s="556" t="s">
        <v>4201</v>
      </c>
      <c r="BV45" s="556">
        <v>1289</v>
      </c>
      <c r="BW45" s="555" t="s">
        <v>4202</v>
      </c>
      <c r="BX45" s="553"/>
      <c r="BY45" s="555" t="s">
        <v>2550</v>
      </c>
      <c r="BZ45" s="563" t="str">
        <f t="shared" ref="BZ45:BZ50" si="19">A45&amp;LEFT(H45,7)&amp;P45</f>
        <v>62022632S01</v>
      </c>
      <c r="CA45" s="563" t="str">
        <f t="shared" ref="CA45:CA50" si="20">A45&amp;LEFT(H45,7)</f>
        <v>62022632</v>
      </c>
      <c r="CB45" s="26" t="str">
        <f t="shared" si="12"/>
        <v>2026-02-09T2022632</v>
      </c>
      <c r="CC45" s="169" t="str">
        <f>IFERROR(VLOOKUP(CB45,'양시 실적'!A:I,4,FALSE),"")</f>
        <v/>
      </c>
      <c r="CD45" s="169">
        <f>IFERROR(SUMIFS('양시 실적'!I:I,'양시 실적'!B:B,양시!CA45),"")</f>
        <v>0</v>
      </c>
      <c r="CE45" s="29" t="str">
        <f t="shared" ref="CE45:CE50" si="21">IF(CD45&lt;&gt;0,IFERROR(MID(I45,FIND("R",I45)+1,2),""),"")</f>
        <v/>
      </c>
      <c r="CF45" s="44" t="s">
        <v>4436</v>
      </c>
      <c r="CG45" s="563" t="str">
        <f>"KT"&amp;LEFT(H45,7)&amp;"S000"&amp;RIGHT(P45,2)</f>
        <v>KT2022632S00001</v>
      </c>
      <c r="CH45" s="29" t="str">
        <f>IFERROR(VLOOKUP(CG45,Status_0526!F:BK,58,FALSE),"")</f>
        <v/>
      </c>
      <c r="CJ45" s="24">
        <f>IFERROR(VLOOKUP(BZ45,양시요청!EV:EZ,5,FALSE),"")</f>
        <v>0</v>
      </c>
    </row>
    <row r="46" spans="1:88" ht="30" customHeight="1">
      <c r="A46" s="29">
        <v>6</v>
      </c>
      <c r="B46" s="545" t="s">
        <v>29</v>
      </c>
      <c r="C46" s="545" t="s">
        <v>4076</v>
      </c>
      <c r="D46" s="471" t="s">
        <v>953</v>
      </c>
      <c r="E46" s="547" t="s">
        <v>1501</v>
      </c>
      <c r="F46" s="545">
        <v>2026011744</v>
      </c>
      <c r="G46" s="546" t="s">
        <v>680</v>
      </c>
      <c r="H46" s="540">
        <v>1031412</v>
      </c>
      <c r="I46" s="540" t="s">
        <v>4011</v>
      </c>
      <c r="J46" s="540" t="s">
        <v>2435</v>
      </c>
      <c r="K46" s="540">
        <v>4</v>
      </c>
      <c r="L46" s="540" t="s">
        <v>32</v>
      </c>
      <c r="M46" s="540" t="s">
        <v>33</v>
      </c>
      <c r="N46" s="540" t="s">
        <v>57</v>
      </c>
      <c r="O46" s="540" t="s">
        <v>48</v>
      </c>
      <c r="P46" s="540" t="s">
        <v>73</v>
      </c>
      <c r="Q46" s="540" t="s">
        <v>933</v>
      </c>
      <c r="R46" s="597" t="s">
        <v>4088</v>
      </c>
      <c r="S46" s="596" t="s">
        <v>1702</v>
      </c>
      <c r="T46" s="545" t="s">
        <v>35</v>
      </c>
      <c r="U46" s="545" t="s">
        <v>2520</v>
      </c>
      <c r="V46" s="545" t="s">
        <v>60</v>
      </c>
      <c r="W46" s="545" t="s">
        <v>37</v>
      </c>
      <c r="X46" s="545" t="s">
        <v>61</v>
      </c>
      <c r="Y46" s="540" t="s">
        <v>4014</v>
      </c>
      <c r="Z46" s="551" t="s">
        <v>42</v>
      </c>
      <c r="AA46" s="545">
        <v>276</v>
      </c>
      <c r="AB46" s="545" t="s">
        <v>40</v>
      </c>
      <c r="AC46" s="545" t="s">
        <v>41</v>
      </c>
      <c r="AD46" s="540" t="s">
        <v>4015</v>
      </c>
      <c r="AE46" s="551" t="s">
        <v>42</v>
      </c>
      <c r="AF46" s="540">
        <v>150</v>
      </c>
      <c r="AG46" s="540">
        <v>744</v>
      </c>
      <c r="AH46" s="540">
        <v>2240</v>
      </c>
      <c r="AI46" s="540" t="s">
        <v>2628</v>
      </c>
      <c r="AJ46" s="540">
        <v>500</v>
      </c>
      <c r="AK46" s="540">
        <v>465</v>
      </c>
      <c r="AL46" s="540" t="s">
        <v>4016</v>
      </c>
      <c r="AM46" s="540" t="s">
        <v>92</v>
      </c>
      <c r="AN46" s="540">
        <v>630</v>
      </c>
      <c r="AO46" s="540">
        <v>90</v>
      </c>
      <c r="AP46" s="540" t="s">
        <v>4017</v>
      </c>
      <c r="AQ46" s="540" t="s">
        <v>92</v>
      </c>
      <c r="AR46" s="540" t="s">
        <v>1427</v>
      </c>
      <c r="AS46" s="540" t="s">
        <v>105</v>
      </c>
      <c r="AT46" s="540" t="s">
        <v>4018</v>
      </c>
      <c r="AU46" s="540" t="s">
        <v>1153</v>
      </c>
      <c r="AV46" s="540">
        <v>235</v>
      </c>
      <c r="AW46" s="540">
        <v>27</v>
      </c>
      <c r="AX46" s="540" t="s">
        <v>4019</v>
      </c>
      <c r="AY46" s="540" t="s">
        <v>1153</v>
      </c>
      <c r="AZ46" s="540">
        <v>225</v>
      </c>
      <c r="BA46" s="540">
        <v>27</v>
      </c>
      <c r="BB46" s="540" t="s">
        <v>88</v>
      </c>
      <c r="BC46" s="540" t="s">
        <v>57</v>
      </c>
      <c r="BD46" s="540" t="s">
        <v>57</v>
      </c>
      <c r="BE46" s="540" t="s">
        <v>57</v>
      </c>
      <c r="BF46" s="540" t="s">
        <v>57</v>
      </c>
      <c r="BG46" s="540" t="s">
        <v>57</v>
      </c>
      <c r="BH46" s="540" t="s">
        <v>57</v>
      </c>
      <c r="BI46" s="540" t="s">
        <v>603</v>
      </c>
      <c r="BJ46" s="540" t="s">
        <v>57</v>
      </c>
      <c r="BK46" s="540" t="s">
        <v>57</v>
      </c>
      <c r="BL46" s="540"/>
      <c r="BM46" s="540">
        <v>20</v>
      </c>
      <c r="BN46" s="540" t="s">
        <v>4077</v>
      </c>
      <c r="BO46" s="540" t="s">
        <v>4020</v>
      </c>
      <c r="BP46" s="545" t="s">
        <v>1696</v>
      </c>
      <c r="BQ46" s="545" t="s">
        <v>939</v>
      </c>
      <c r="BR46" s="545"/>
      <c r="BS46" s="540" t="s">
        <v>3543</v>
      </c>
      <c r="BT46" s="540" t="s">
        <v>91</v>
      </c>
      <c r="BU46" s="540" t="s">
        <v>2445</v>
      </c>
      <c r="BV46" s="540">
        <v>1626</v>
      </c>
      <c r="BW46" s="545"/>
      <c r="BX46" s="545" t="s">
        <v>107</v>
      </c>
      <c r="BY46" s="546" t="s">
        <v>98</v>
      </c>
      <c r="BZ46" s="26" t="str">
        <f>A46&amp;LEFT(H46,7)&amp;P46</f>
        <v>61031412T00</v>
      </c>
      <c r="CA46" s="26" t="str">
        <f>A46&amp;LEFT(H46,7)</f>
        <v>61031412</v>
      </c>
      <c r="CB46" s="26" t="str">
        <f t="shared" si="12"/>
        <v>2026-02-09T1031412</v>
      </c>
      <c r="CC46" s="169" t="str">
        <f>IFERROR(VLOOKUP(CB46,'양시 실적'!A:I,4,FALSE),"")</f>
        <v>H101C</v>
      </c>
      <c r="CD46" s="169">
        <f>IFERROR(SUMIFS('양시 실적'!I:I,'양시 실적'!B:B,양시!CA46),"")</f>
        <v>210</v>
      </c>
      <c r="CE46" s="29" t="str">
        <f>IF(CD46&lt;&gt;0,IFERROR(MID(I46,FIND("R",I46)+1,2),""),"")</f>
        <v>20</v>
      </c>
      <c r="CF46" s="29" t="s">
        <v>4438</v>
      </c>
      <c r="CG46" s="26" t="str">
        <f>"KT"&amp;LEFT(H46,7)&amp;"T000"&amp;RIGHT(P46,2)</f>
        <v>KT1031412T00000</v>
      </c>
      <c r="CH46" s="29" t="str">
        <f>IFERROR(VLOOKUP(CG46,Status_0526!F:BK,58,FALSE),"")</f>
        <v>OK</v>
      </c>
      <c r="CJ46" s="24">
        <f>IFERROR(VLOOKUP(BZ46,양시요청!EV:EZ,5,FALSE),"")</f>
        <v>0</v>
      </c>
    </row>
    <row r="47" spans="1:88" ht="30" customHeight="1">
      <c r="A47" s="29">
        <v>6</v>
      </c>
      <c r="B47" s="541" t="s">
        <v>43</v>
      </c>
      <c r="C47" s="541" t="s">
        <v>4078</v>
      </c>
      <c r="D47" s="548" t="s">
        <v>953</v>
      </c>
      <c r="E47" s="541" t="s">
        <v>45</v>
      </c>
      <c r="F47" s="541">
        <v>2025120942</v>
      </c>
      <c r="G47" s="542" t="s">
        <v>629</v>
      </c>
      <c r="H47" s="539">
        <v>1037824</v>
      </c>
      <c r="I47" s="539" t="s">
        <v>697</v>
      </c>
      <c r="J47" s="539" t="s">
        <v>698</v>
      </c>
      <c r="K47" s="539">
        <v>4</v>
      </c>
      <c r="L47" s="539" t="s">
        <v>32</v>
      </c>
      <c r="M47" s="539" t="s">
        <v>33</v>
      </c>
      <c r="N47" s="539" t="s">
        <v>57</v>
      </c>
      <c r="O47" s="539" t="s">
        <v>48</v>
      </c>
      <c r="P47" s="539" t="s">
        <v>1798</v>
      </c>
      <c r="Q47" s="565" t="s">
        <v>933</v>
      </c>
      <c r="R47" s="544" t="s">
        <v>4079</v>
      </c>
      <c r="S47" s="549" t="s">
        <v>4222</v>
      </c>
      <c r="T47" s="541" t="s">
        <v>49</v>
      </c>
      <c r="U47" s="541" t="s">
        <v>935</v>
      </c>
      <c r="V47" s="541" t="s">
        <v>60</v>
      </c>
      <c r="W47" s="541" t="s">
        <v>37</v>
      </c>
      <c r="X47" s="541" t="s">
        <v>61</v>
      </c>
      <c r="Y47" s="539" t="s">
        <v>702</v>
      </c>
      <c r="Z47" s="539" t="s">
        <v>752</v>
      </c>
      <c r="AA47" s="541">
        <v>238</v>
      </c>
      <c r="AB47" s="541" t="s">
        <v>40</v>
      </c>
      <c r="AC47" s="541" t="s">
        <v>41</v>
      </c>
      <c r="AD47" s="539" t="s">
        <v>705</v>
      </c>
      <c r="AE47" s="539" t="s">
        <v>1061</v>
      </c>
      <c r="AF47" s="539">
        <v>185</v>
      </c>
      <c r="AG47" s="539">
        <v>828</v>
      </c>
      <c r="AH47" s="539">
        <v>2190</v>
      </c>
      <c r="AI47" s="539" t="s">
        <v>707</v>
      </c>
      <c r="AJ47" s="539">
        <v>500</v>
      </c>
      <c r="AK47" s="539">
        <v>465</v>
      </c>
      <c r="AL47" s="539" t="s">
        <v>710</v>
      </c>
      <c r="AM47" s="539" t="s">
        <v>78</v>
      </c>
      <c r="AN47" s="539">
        <v>650</v>
      </c>
      <c r="AO47" s="539">
        <v>90</v>
      </c>
      <c r="AP47" s="539" t="s">
        <v>712</v>
      </c>
      <c r="AQ47" s="539" t="s">
        <v>78</v>
      </c>
      <c r="AR47" s="539" t="s">
        <v>713</v>
      </c>
      <c r="AS47" s="539" t="s">
        <v>105</v>
      </c>
      <c r="AT47" s="539" t="s">
        <v>714</v>
      </c>
      <c r="AU47" s="539" t="s">
        <v>86</v>
      </c>
      <c r="AV47" s="539">
        <v>200</v>
      </c>
      <c r="AW47" s="539">
        <v>27</v>
      </c>
      <c r="AX47" s="539" t="s">
        <v>716</v>
      </c>
      <c r="AY47" s="539" t="s">
        <v>86</v>
      </c>
      <c r="AZ47" s="539">
        <v>190</v>
      </c>
      <c r="BA47" s="539">
        <v>27</v>
      </c>
      <c r="BB47" s="539" t="s">
        <v>682</v>
      </c>
      <c r="BC47" s="539" t="s">
        <v>57</v>
      </c>
      <c r="BD47" s="539" t="s">
        <v>57</v>
      </c>
      <c r="BE47" s="539" t="s">
        <v>57</v>
      </c>
      <c r="BF47" s="539" t="s">
        <v>57</v>
      </c>
      <c r="BG47" s="539" t="s">
        <v>57</v>
      </c>
      <c r="BH47" s="539" t="s">
        <v>57</v>
      </c>
      <c r="BI47" s="539" t="s">
        <v>164</v>
      </c>
      <c r="BJ47" s="539" t="s">
        <v>57</v>
      </c>
      <c r="BK47" s="539" t="s">
        <v>57</v>
      </c>
      <c r="BL47" s="539"/>
      <c r="BM47" s="539">
        <v>17</v>
      </c>
      <c r="BN47" s="539" t="s">
        <v>4080</v>
      </c>
      <c r="BO47" s="539" t="s">
        <v>721</v>
      </c>
      <c r="BP47" s="541" t="s">
        <v>722</v>
      </c>
      <c r="BQ47" s="541" t="s">
        <v>95</v>
      </c>
      <c r="BR47" s="541"/>
      <c r="BS47" s="539" t="s">
        <v>717</v>
      </c>
      <c r="BT47" s="539" t="s">
        <v>718</v>
      </c>
      <c r="BU47" s="539" t="s">
        <v>719</v>
      </c>
      <c r="BV47" s="539">
        <v>1386</v>
      </c>
      <c r="BW47" s="140"/>
      <c r="BX47" s="541" t="s">
        <v>107</v>
      </c>
      <c r="BY47" s="542" t="s">
        <v>950</v>
      </c>
      <c r="BZ47" s="26" t="str">
        <f t="shared" si="19"/>
        <v>61037824T02</v>
      </c>
      <c r="CA47" s="26" t="str">
        <f t="shared" si="20"/>
        <v>61037824</v>
      </c>
      <c r="CB47" s="26" t="str">
        <f t="shared" si="12"/>
        <v>2026-02-10T1037824</v>
      </c>
      <c r="CC47" s="169" t="str">
        <f>IFERROR(VLOOKUP(CB47,'양시 실적'!A:I,4,FALSE),"")</f>
        <v>H152C</v>
      </c>
      <c r="CD47" s="169">
        <f>IFERROR(SUMIFS('양시 실적'!I:I,'양시 실적'!B:B,양시!CA47),"")</f>
        <v>193</v>
      </c>
      <c r="CE47" s="29" t="str">
        <f t="shared" si="21"/>
        <v>17</v>
      </c>
      <c r="CF47" s="29" t="s">
        <v>11034</v>
      </c>
      <c r="CG47" s="26" t="str">
        <f>"KT"&amp;LEFT(H47,7)&amp;"T000"&amp;RIGHT(P47,2)</f>
        <v>KT1037824T00002</v>
      </c>
      <c r="CH47" s="29" t="str">
        <f>IFERROR(VLOOKUP(CG47,Status_0526!F:BK,58,FALSE),"")</f>
        <v>OK</v>
      </c>
      <c r="CJ47" s="24">
        <f>IFERROR(VLOOKUP(BZ47,양시요청!EV:EZ,5,FALSE),"")</f>
        <v>0</v>
      </c>
    </row>
    <row r="48" spans="1:88" ht="30" customHeight="1">
      <c r="A48" s="29">
        <v>6</v>
      </c>
      <c r="B48" s="545" t="s">
        <v>43</v>
      </c>
      <c r="C48" s="545" t="s">
        <v>4081</v>
      </c>
      <c r="D48" s="471" t="s">
        <v>30</v>
      </c>
      <c r="E48" s="547" t="s">
        <v>1501</v>
      </c>
      <c r="F48" s="545">
        <v>2026013012</v>
      </c>
      <c r="G48" s="546" t="s">
        <v>767</v>
      </c>
      <c r="H48" s="540">
        <v>2022563</v>
      </c>
      <c r="I48" s="540" t="s">
        <v>1953</v>
      </c>
      <c r="J48" s="540" t="s">
        <v>1954</v>
      </c>
      <c r="K48" s="540">
        <v>10</v>
      </c>
      <c r="L48" s="540" t="s">
        <v>32</v>
      </c>
      <c r="M48" s="540" t="s">
        <v>33</v>
      </c>
      <c r="N48" s="540" t="s">
        <v>57</v>
      </c>
      <c r="O48" s="540" t="s">
        <v>1955</v>
      </c>
      <c r="P48" s="540" t="s">
        <v>2014</v>
      </c>
      <c r="Q48" s="540" t="s">
        <v>2012</v>
      </c>
      <c r="R48" s="503" t="s">
        <v>4082</v>
      </c>
      <c r="S48" s="550" t="s">
        <v>1502</v>
      </c>
      <c r="T48" s="545" t="s">
        <v>49</v>
      </c>
      <c r="U48" s="545" t="s">
        <v>62</v>
      </c>
      <c r="V48" s="545" t="s">
        <v>1503</v>
      </c>
      <c r="W48" s="545" t="s">
        <v>37</v>
      </c>
      <c r="X48" s="545" t="s">
        <v>63</v>
      </c>
      <c r="Y48" s="540" t="s">
        <v>1959</v>
      </c>
      <c r="Z48" s="540" t="s">
        <v>1327</v>
      </c>
      <c r="AA48" s="545">
        <v>288</v>
      </c>
      <c r="AB48" s="545" t="s">
        <v>40</v>
      </c>
      <c r="AC48" s="545" t="s">
        <v>41</v>
      </c>
      <c r="AD48" s="540" t="s">
        <v>4036</v>
      </c>
      <c r="AE48" s="551" t="s">
        <v>42</v>
      </c>
      <c r="AF48" s="540">
        <v>215</v>
      </c>
      <c r="AG48" s="540">
        <v>934</v>
      </c>
      <c r="AH48" s="540">
        <v>2485</v>
      </c>
      <c r="AI48" s="540" t="s">
        <v>1275</v>
      </c>
      <c r="AJ48" s="540">
        <v>560</v>
      </c>
      <c r="AK48" s="540">
        <v>525</v>
      </c>
      <c r="AL48" s="540" t="s">
        <v>1964</v>
      </c>
      <c r="AM48" s="540" t="s">
        <v>1212</v>
      </c>
      <c r="AN48" s="540">
        <v>770</v>
      </c>
      <c r="AO48" s="540">
        <v>90</v>
      </c>
      <c r="AP48" s="540" t="s">
        <v>1966</v>
      </c>
      <c r="AQ48" s="540" t="s">
        <v>1212</v>
      </c>
      <c r="AR48" s="540" t="s">
        <v>1592</v>
      </c>
      <c r="AS48" s="540" t="s">
        <v>105</v>
      </c>
      <c r="AT48" s="540" t="s">
        <v>1217</v>
      </c>
      <c r="AU48" s="540" t="s">
        <v>1218</v>
      </c>
      <c r="AV48" s="540">
        <v>240</v>
      </c>
      <c r="AW48" s="540">
        <v>24</v>
      </c>
      <c r="AX48" s="540" t="s">
        <v>1221</v>
      </c>
      <c r="AY48" s="540" t="s">
        <v>1218</v>
      </c>
      <c r="AZ48" s="540">
        <v>225</v>
      </c>
      <c r="BA48" s="540">
        <v>24</v>
      </c>
      <c r="BB48" s="540" t="s">
        <v>88</v>
      </c>
      <c r="BC48" s="540" t="s">
        <v>57</v>
      </c>
      <c r="BD48" s="540" t="s">
        <v>57</v>
      </c>
      <c r="BE48" s="540" t="s">
        <v>57</v>
      </c>
      <c r="BF48" s="540" t="s">
        <v>57</v>
      </c>
      <c r="BG48" s="540" t="s">
        <v>1215</v>
      </c>
      <c r="BH48" s="540" t="s">
        <v>1216</v>
      </c>
      <c r="BI48" s="540" t="s">
        <v>164</v>
      </c>
      <c r="BJ48" s="540" t="s">
        <v>331</v>
      </c>
      <c r="BK48" s="540" t="s">
        <v>57</v>
      </c>
      <c r="BL48" s="540"/>
      <c r="BM48" s="540">
        <v>20</v>
      </c>
      <c r="BN48" s="540" t="s">
        <v>2019</v>
      </c>
      <c r="BO48" s="540" t="s">
        <v>1897</v>
      </c>
      <c r="BP48" s="545" t="s">
        <v>1968</v>
      </c>
      <c r="BQ48" s="545" t="s">
        <v>95</v>
      </c>
      <c r="BR48" s="545"/>
      <c r="BS48" s="540" t="s">
        <v>1894</v>
      </c>
      <c r="BT48" s="540" t="s">
        <v>1895</v>
      </c>
      <c r="BU48" s="540" t="s">
        <v>1224</v>
      </c>
      <c r="BV48" s="540">
        <v>1638</v>
      </c>
      <c r="BW48" s="403" t="s">
        <v>1504</v>
      </c>
      <c r="BX48" s="545" t="s">
        <v>107</v>
      </c>
      <c r="BY48" s="546" t="s">
        <v>83</v>
      </c>
      <c r="BZ48" s="26" t="str">
        <f t="shared" si="19"/>
        <v>62022563T01</v>
      </c>
      <c r="CA48" s="26" t="str">
        <f t="shared" si="20"/>
        <v>62022563</v>
      </c>
      <c r="CB48" s="26" t="str">
        <f t="shared" si="12"/>
        <v>2026-02-11T2022563</v>
      </c>
      <c r="CC48" s="169" t="str">
        <f>IFERROR(VLOOKUP(CB48,'양시 실적'!A:I,4,FALSE),"")</f>
        <v>H107C</v>
      </c>
      <c r="CD48" s="169">
        <f>IFERROR(SUMIFS('양시 실적'!I:I,'양시 실적'!B:B,양시!CA48),"")</f>
        <v>25</v>
      </c>
      <c r="CE48" s="29" t="str">
        <f t="shared" si="21"/>
        <v>20</v>
      </c>
      <c r="CF48" s="29" t="s">
        <v>5061</v>
      </c>
      <c r="CG48" s="26" t="str">
        <f>"KT"&amp;LEFT(H48,7)&amp;"T000"&amp;RIGHT(P48,2)</f>
        <v>KT2022563T00001</v>
      </c>
      <c r="CH48" s="29" t="str">
        <f>IFERROR(VLOOKUP(CG48,Status_0526!F:BK,58,FALSE),"")</f>
        <v>Re_Mass</v>
      </c>
      <c r="CJ48" s="24">
        <f>IFERROR(VLOOKUP(BZ48,양시요청!EV:EZ,5,FALSE),"")</f>
        <v>0</v>
      </c>
    </row>
    <row r="49" spans="1:88" ht="30" customHeight="1">
      <c r="A49" s="29">
        <v>6</v>
      </c>
      <c r="B49" s="541" t="s">
        <v>43</v>
      </c>
      <c r="C49" s="541" t="s">
        <v>4081</v>
      </c>
      <c r="D49" s="548" t="s">
        <v>1498</v>
      </c>
      <c r="E49" s="541" t="s">
        <v>45</v>
      </c>
      <c r="F49" s="541">
        <v>2026011655</v>
      </c>
      <c r="G49" s="542" t="s">
        <v>954</v>
      </c>
      <c r="H49" s="539">
        <v>1037384</v>
      </c>
      <c r="I49" s="539" t="s">
        <v>4059</v>
      </c>
      <c r="J49" s="539" t="s">
        <v>59</v>
      </c>
      <c r="K49" s="539">
        <v>4</v>
      </c>
      <c r="L49" s="539" t="s">
        <v>32</v>
      </c>
      <c r="M49" s="539" t="s">
        <v>33</v>
      </c>
      <c r="N49" s="539" t="s">
        <v>57</v>
      </c>
      <c r="O49" s="539" t="s">
        <v>48</v>
      </c>
      <c r="P49" s="539" t="s">
        <v>73</v>
      </c>
      <c r="Q49" s="539" t="s">
        <v>933</v>
      </c>
      <c r="R49" s="414" t="s">
        <v>4082</v>
      </c>
      <c r="S49" s="549" t="s">
        <v>934</v>
      </c>
      <c r="T49" s="541" t="s">
        <v>49</v>
      </c>
      <c r="U49" s="541" t="s">
        <v>2599</v>
      </c>
      <c r="V49" s="541" t="s">
        <v>60</v>
      </c>
      <c r="W49" s="541" t="s">
        <v>37</v>
      </c>
      <c r="X49" s="541" t="s">
        <v>1509</v>
      </c>
      <c r="Y49" s="539" t="s">
        <v>4061</v>
      </c>
      <c r="Z49" s="543" t="s">
        <v>42</v>
      </c>
      <c r="AA49" s="339">
        <v>306</v>
      </c>
      <c r="AB49" s="541" t="s">
        <v>40</v>
      </c>
      <c r="AC49" s="541" t="s">
        <v>41</v>
      </c>
      <c r="AD49" s="539" t="s">
        <v>4063</v>
      </c>
      <c r="AE49" s="543" t="s">
        <v>42</v>
      </c>
      <c r="AF49" s="539">
        <v>105</v>
      </c>
      <c r="AG49" s="539">
        <v>592</v>
      </c>
      <c r="AH49" s="539">
        <v>2090</v>
      </c>
      <c r="AI49" s="539" t="s">
        <v>4065</v>
      </c>
      <c r="AJ49" s="539">
        <v>405</v>
      </c>
      <c r="AK49" s="539">
        <v>440</v>
      </c>
      <c r="AL49" s="539" t="s">
        <v>4066</v>
      </c>
      <c r="AM49" s="539" t="s">
        <v>99</v>
      </c>
      <c r="AN49" s="539">
        <v>630</v>
      </c>
      <c r="AO49" s="539">
        <v>90</v>
      </c>
      <c r="AP49" s="539" t="s">
        <v>57</v>
      </c>
      <c r="AQ49" s="539" t="s">
        <v>57</v>
      </c>
      <c r="AR49" s="539" t="s">
        <v>57</v>
      </c>
      <c r="AS49" s="539" t="s">
        <v>57</v>
      </c>
      <c r="AT49" s="539" t="s">
        <v>4067</v>
      </c>
      <c r="AU49" s="539" t="s">
        <v>86</v>
      </c>
      <c r="AV49" s="339">
        <v>275</v>
      </c>
      <c r="AW49" s="539">
        <v>27</v>
      </c>
      <c r="AX49" s="539" t="s">
        <v>4069</v>
      </c>
      <c r="AY49" s="539" t="s">
        <v>86</v>
      </c>
      <c r="AZ49" s="539">
        <v>265</v>
      </c>
      <c r="BA49" s="539">
        <v>27</v>
      </c>
      <c r="BB49" s="542" t="s">
        <v>122</v>
      </c>
      <c r="BC49" s="539" t="s">
        <v>123</v>
      </c>
      <c r="BD49" s="539" t="s">
        <v>57</v>
      </c>
      <c r="BE49" s="539" t="s">
        <v>57</v>
      </c>
      <c r="BF49" s="539" t="s">
        <v>57</v>
      </c>
      <c r="BG49" s="539" t="s">
        <v>57</v>
      </c>
      <c r="BH49" s="539" t="s">
        <v>57</v>
      </c>
      <c r="BI49" s="539" t="s">
        <v>900</v>
      </c>
      <c r="BJ49" s="539" t="s">
        <v>57</v>
      </c>
      <c r="BK49" s="539" t="s">
        <v>57</v>
      </c>
      <c r="BL49" s="539"/>
      <c r="BM49" s="539">
        <v>21</v>
      </c>
      <c r="BN49" s="539" t="s">
        <v>4083</v>
      </c>
      <c r="BO49" s="539" t="s">
        <v>4071</v>
      </c>
      <c r="BP49" s="541" t="s">
        <v>4072</v>
      </c>
      <c r="BQ49" s="541" t="s">
        <v>1704</v>
      </c>
      <c r="BR49" s="541"/>
      <c r="BS49" s="539" t="s">
        <v>4070</v>
      </c>
      <c r="BT49" s="539" t="s">
        <v>2469</v>
      </c>
      <c r="BU49" s="539" t="s">
        <v>802</v>
      </c>
      <c r="BV49" s="539">
        <v>1702</v>
      </c>
      <c r="BW49" s="140"/>
      <c r="BX49" s="541" t="s">
        <v>107</v>
      </c>
      <c r="BY49" s="542" t="s">
        <v>98</v>
      </c>
      <c r="BZ49" s="26" t="str">
        <f t="shared" si="19"/>
        <v>61037384T00</v>
      </c>
      <c r="CA49" s="26" t="str">
        <f t="shared" si="20"/>
        <v>61037384</v>
      </c>
      <c r="CB49" s="26" t="str">
        <f t="shared" si="12"/>
        <v>2026-02-11T1037384</v>
      </c>
      <c r="CC49" s="169" t="str">
        <f>IFERROR(VLOOKUP(CB49,'양시 실적'!A:I,4,FALSE),"")</f>
        <v>H133C</v>
      </c>
      <c r="CD49" s="169">
        <f>IFERROR(SUMIFS('양시 실적'!I:I,'양시 실적'!B:B,양시!CA49),"")</f>
        <v>197</v>
      </c>
      <c r="CE49" s="29" t="str">
        <f t="shared" si="21"/>
        <v>21</v>
      </c>
      <c r="CF49" s="29" t="s">
        <v>11034</v>
      </c>
      <c r="CG49" s="26" t="str">
        <f>"KT"&amp;LEFT(H49,7)&amp;"T000"&amp;RIGHT(P49,2)</f>
        <v>KT1037384T00000</v>
      </c>
      <c r="CH49" s="29" t="str">
        <f>IFERROR(VLOOKUP(CG49,Status_0526!F:BK,58,FALSE),"")</f>
        <v>OK</v>
      </c>
      <c r="CJ49" s="24">
        <f>IFERROR(VLOOKUP(BZ49,양시요청!EV:EZ,5,FALSE),"")</f>
        <v>0</v>
      </c>
    </row>
    <row r="50" spans="1:88" ht="30" customHeight="1">
      <c r="A50" s="29">
        <v>6</v>
      </c>
      <c r="B50" s="553" t="s">
        <v>29</v>
      </c>
      <c r="C50" s="553" t="s">
        <v>44</v>
      </c>
      <c r="D50" s="554" t="s">
        <v>52</v>
      </c>
      <c r="E50" s="553" t="s">
        <v>45</v>
      </c>
      <c r="F50" s="553">
        <v>2026013811</v>
      </c>
      <c r="G50" s="555" t="s">
        <v>1506</v>
      </c>
      <c r="H50" s="556">
        <v>2022637</v>
      </c>
      <c r="I50" s="556" t="s">
        <v>4203</v>
      </c>
      <c r="J50" s="556" t="s">
        <v>1359</v>
      </c>
      <c r="K50" s="556">
        <v>8</v>
      </c>
      <c r="L50" s="556" t="s">
        <v>32</v>
      </c>
      <c r="M50" s="556" t="s">
        <v>33</v>
      </c>
      <c r="N50" s="556" t="s">
        <v>57</v>
      </c>
      <c r="O50" s="556" t="s">
        <v>48</v>
      </c>
      <c r="P50" s="557" t="s">
        <v>4190</v>
      </c>
      <c r="Q50" s="556" t="s">
        <v>2012</v>
      </c>
      <c r="R50" s="560" t="s">
        <v>4085</v>
      </c>
      <c r="S50" s="559" t="s">
        <v>1493</v>
      </c>
      <c r="T50" s="553" t="s">
        <v>49</v>
      </c>
      <c r="U50" s="553" t="s">
        <v>1508</v>
      </c>
      <c r="V50" s="553" t="s">
        <v>60</v>
      </c>
      <c r="W50" s="553" t="s">
        <v>37</v>
      </c>
      <c r="X50" s="553" t="s">
        <v>1509</v>
      </c>
      <c r="Y50" s="556" t="s">
        <v>4204</v>
      </c>
      <c r="Z50" s="556" t="s">
        <v>39</v>
      </c>
      <c r="AA50" s="553">
        <v>230</v>
      </c>
      <c r="AB50" s="553" t="s">
        <v>40</v>
      </c>
      <c r="AC50" s="553" t="s">
        <v>41</v>
      </c>
      <c r="AD50" s="556" t="s">
        <v>4205</v>
      </c>
      <c r="AE50" s="556" t="s">
        <v>51</v>
      </c>
      <c r="AF50" s="556">
        <v>150</v>
      </c>
      <c r="AG50" s="556">
        <v>684</v>
      </c>
      <c r="AH50" s="556">
        <v>1975</v>
      </c>
      <c r="AI50" s="556" t="s">
        <v>4206</v>
      </c>
      <c r="AJ50" s="556">
        <v>430</v>
      </c>
      <c r="AK50" s="556">
        <v>395</v>
      </c>
      <c r="AL50" s="556" t="s">
        <v>4207</v>
      </c>
      <c r="AM50" s="555" t="s">
        <v>843</v>
      </c>
      <c r="AN50" s="556">
        <v>570</v>
      </c>
      <c r="AO50" s="556" t="s">
        <v>57</v>
      </c>
      <c r="AP50" s="556" t="s">
        <v>57</v>
      </c>
      <c r="AQ50" s="556" t="s">
        <v>57</v>
      </c>
      <c r="AR50" s="556" t="s">
        <v>57</v>
      </c>
      <c r="AS50" s="556" t="s">
        <v>57</v>
      </c>
      <c r="AT50" s="556" t="s">
        <v>4208</v>
      </c>
      <c r="AU50" s="556" t="s">
        <v>1281</v>
      </c>
      <c r="AV50" s="556">
        <v>200</v>
      </c>
      <c r="AW50" s="556">
        <v>27</v>
      </c>
      <c r="AX50" s="556" t="s">
        <v>4209</v>
      </c>
      <c r="AY50" s="556" t="s">
        <v>1281</v>
      </c>
      <c r="AZ50" s="556">
        <v>185</v>
      </c>
      <c r="BA50" s="556">
        <v>27</v>
      </c>
      <c r="BB50" s="556" t="s">
        <v>88</v>
      </c>
      <c r="BC50" s="556" t="s">
        <v>57</v>
      </c>
      <c r="BD50" s="556" t="s">
        <v>57</v>
      </c>
      <c r="BE50" s="556" t="s">
        <v>57</v>
      </c>
      <c r="BF50" s="556" t="s">
        <v>57</v>
      </c>
      <c r="BG50" s="556" t="s">
        <v>1215</v>
      </c>
      <c r="BH50" s="556" t="s">
        <v>1216</v>
      </c>
      <c r="BI50" s="556" t="s">
        <v>164</v>
      </c>
      <c r="BJ50" s="556" t="s">
        <v>57</v>
      </c>
      <c r="BK50" s="556" t="s">
        <v>57</v>
      </c>
      <c r="BL50" s="556"/>
      <c r="BM50" s="556">
        <v>17</v>
      </c>
      <c r="BN50" s="556" t="s">
        <v>4210</v>
      </c>
      <c r="BO50" s="556" t="s">
        <v>1852</v>
      </c>
      <c r="BP50" s="553" t="s">
        <v>1853</v>
      </c>
      <c r="BQ50" s="553" t="s">
        <v>95</v>
      </c>
      <c r="BR50" s="553"/>
      <c r="BS50" s="556" t="s">
        <v>4211</v>
      </c>
      <c r="BT50" s="556" t="s">
        <v>4212</v>
      </c>
      <c r="BU50" s="556" t="s">
        <v>4201</v>
      </c>
      <c r="BV50" s="556">
        <v>1383</v>
      </c>
      <c r="BW50" s="555" t="s">
        <v>4202</v>
      </c>
      <c r="BX50" s="553"/>
      <c r="BY50" s="555" t="s">
        <v>168</v>
      </c>
      <c r="BZ50" s="563" t="str">
        <f t="shared" si="19"/>
        <v>62022637S01</v>
      </c>
      <c r="CA50" s="563" t="str">
        <f t="shared" si="20"/>
        <v>62022637</v>
      </c>
      <c r="CB50" s="26" t="str">
        <f t="shared" si="12"/>
        <v>2026-02-12T2022637</v>
      </c>
      <c r="CC50" s="169" t="str">
        <f>IFERROR(VLOOKUP(CB50,'양시 실적'!A:I,4,FALSE),"")</f>
        <v/>
      </c>
      <c r="CD50" s="169">
        <f>IFERROR(SUMIFS('양시 실적'!I:I,'양시 실적'!B:B,양시!CA50),"")</f>
        <v>0</v>
      </c>
      <c r="CE50" s="29" t="str">
        <f t="shared" si="21"/>
        <v/>
      </c>
      <c r="CF50" s="44" t="s">
        <v>4218</v>
      </c>
      <c r="CG50" s="563" t="str">
        <f>"KT"&amp;LEFT(H50,7)&amp;"S000"&amp;RIGHT(P50,2)</f>
        <v>KT2022637S00001</v>
      </c>
      <c r="CH50" s="29" t="str">
        <f>IFERROR(VLOOKUP(CG50,Status_0526!F:BK,58,FALSE),"")</f>
        <v/>
      </c>
      <c r="CJ50" s="24">
        <f>IFERROR(VLOOKUP(BZ50,양시요청!EV:EZ,5,FALSE),"")</f>
        <v>0</v>
      </c>
    </row>
    <row r="51" spans="1:88" ht="30" customHeight="1">
      <c r="A51" s="29">
        <v>6</v>
      </c>
      <c r="B51" s="541" t="s">
        <v>43</v>
      </c>
      <c r="C51" s="541" t="s">
        <v>4084</v>
      </c>
      <c r="D51" s="548" t="s">
        <v>953</v>
      </c>
      <c r="E51" s="541" t="s">
        <v>45</v>
      </c>
      <c r="F51" s="541">
        <v>2026011868</v>
      </c>
      <c r="G51" s="542" t="s">
        <v>629</v>
      </c>
      <c r="H51" s="539">
        <v>1037744</v>
      </c>
      <c r="I51" s="539" t="s">
        <v>4028</v>
      </c>
      <c r="J51" s="539" t="s">
        <v>785</v>
      </c>
      <c r="K51" s="539">
        <v>4</v>
      </c>
      <c r="L51" s="539" t="s">
        <v>32</v>
      </c>
      <c r="M51" s="539" t="s">
        <v>33</v>
      </c>
      <c r="N51" s="539" t="s">
        <v>57</v>
      </c>
      <c r="O51" s="539" t="s">
        <v>48</v>
      </c>
      <c r="P51" s="539" t="s">
        <v>2014</v>
      </c>
      <c r="Q51" s="539" t="s">
        <v>933</v>
      </c>
      <c r="R51" s="348" t="s">
        <v>4085</v>
      </c>
      <c r="S51" s="549" t="s">
        <v>4086</v>
      </c>
      <c r="T51" s="541" t="s">
        <v>49</v>
      </c>
      <c r="U51" s="541" t="s">
        <v>935</v>
      </c>
      <c r="V51" s="541" t="s">
        <v>60</v>
      </c>
      <c r="W51" s="541" t="s">
        <v>37</v>
      </c>
      <c r="X51" s="541" t="s">
        <v>61</v>
      </c>
      <c r="Y51" s="539" t="s">
        <v>3196</v>
      </c>
      <c r="Z51" s="539" t="s">
        <v>752</v>
      </c>
      <c r="AA51" s="541">
        <v>228</v>
      </c>
      <c r="AB51" s="541" t="s">
        <v>40</v>
      </c>
      <c r="AC51" s="541" t="s">
        <v>41</v>
      </c>
      <c r="AD51" s="539" t="s">
        <v>3198</v>
      </c>
      <c r="AE51" s="539" t="s">
        <v>51</v>
      </c>
      <c r="AF51" s="539">
        <v>130</v>
      </c>
      <c r="AG51" s="539">
        <v>616</v>
      </c>
      <c r="AH51" s="539">
        <v>1950</v>
      </c>
      <c r="AI51" s="539" t="s">
        <v>3200</v>
      </c>
      <c r="AJ51" s="539">
        <v>400</v>
      </c>
      <c r="AK51" s="539">
        <v>365</v>
      </c>
      <c r="AL51" s="539" t="s">
        <v>3202</v>
      </c>
      <c r="AM51" s="539" t="s">
        <v>78</v>
      </c>
      <c r="AN51" s="539">
        <v>510</v>
      </c>
      <c r="AO51" s="539">
        <v>90</v>
      </c>
      <c r="AP51" s="539" t="s">
        <v>57</v>
      </c>
      <c r="AQ51" s="539" t="s">
        <v>57</v>
      </c>
      <c r="AR51" s="539" t="s">
        <v>57</v>
      </c>
      <c r="AS51" s="539" t="s">
        <v>57</v>
      </c>
      <c r="AT51" s="539" t="s">
        <v>3203</v>
      </c>
      <c r="AU51" s="539" t="s">
        <v>79</v>
      </c>
      <c r="AV51" s="539">
        <v>190</v>
      </c>
      <c r="AW51" s="539">
        <v>27</v>
      </c>
      <c r="AX51" s="539" t="s">
        <v>3204</v>
      </c>
      <c r="AY51" s="539" t="s">
        <v>79</v>
      </c>
      <c r="AZ51" s="539">
        <v>180</v>
      </c>
      <c r="BA51" s="539">
        <v>27</v>
      </c>
      <c r="BB51" s="539" t="s">
        <v>88</v>
      </c>
      <c r="BC51" s="539" t="s">
        <v>57</v>
      </c>
      <c r="BD51" s="539" t="s">
        <v>57</v>
      </c>
      <c r="BE51" s="539" t="s">
        <v>57</v>
      </c>
      <c r="BF51" s="539" t="s">
        <v>57</v>
      </c>
      <c r="BG51" s="539" t="s">
        <v>57</v>
      </c>
      <c r="BH51" s="539" t="s">
        <v>57</v>
      </c>
      <c r="BI51" s="539" t="s">
        <v>164</v>
      </c>
      <c r="BJ51" s="539" t="s">
        <v>57</v>
      </c>
      <c r="BK51" s="539" t="s">
        <v>57</v>
      </c>
      <c r="BL51" s="539"/>
      <c r="BM51" s="539">
        <v>18</v>
      </c>
      <c r="BN51" s="543" t="s">
        <v>4087</v>
      </c>
      <c r="BO51" s="539" t="s">
        <v>2717</v>
      </c>
      <c r="BP51" s="541" t="s">
        <v>722</v>
      </c>
      <c r="BQ51" s="541" t="s">
        <v>95</v>
      </c>
      <c r="BR51" s="541"/>
      <c r="BS51" s="539" t="s">
        <v>4031</v>
      </c>
      <c r="BT51" s="539" t="s">
        <v>2051</v>
      </c>
      <c r="BU51" s="539" t="s">
        <v>765</v>
      </c>
      <c r="BV51" s="539">
        <v>1462</v>
      </c>
      <c r="BW51" s="140"/>
      <c r="BX51" s="541" t="s">
        <v>1861</v>
      </c>
      <c r="BY51" s="542" t="s">
        <v>168</v>
      </c>
      <c r="BZ51" s="26" t="str">
        <f>A51&amp;LEFT(H51,7)&amp;P51</f>
        <v>61037744T01</v>
      </c>
      <c r="CA51" s="26" t="str">
        <f>A51&amp;LEFT(H51,7)</f>
        <v>61037744</v>
      </c>
      <c r="CB51" s="26" t="str">
        <f t="shared" si="12"/>
        <v>2026-02-12T1037744</v>
      </c>
      <c r="CC51" s="169" t="str">
        <f>IFERROR(VLOOKUP(CB51,'양시 실적'!A:I,4,FALSE),"")</f>
        <v>H172C</v>
      </c>
      <c r="CD51" s="169">
        <f>IFERROR(SUMIFS('양시 실적'!I:I,'양시 실적'!B:B,양시!CA51),"")</f>
        <v>197</v>
      </c>
      <c r="CE51" s="29" t="str">
        <f>IF(CD51&lt;&gt;0,IFERROR(MID(I51,FIND("R",I51)+1,2),""),"")</f>
        <v>18</v>
      </c>
      <c r="CF51" s="29" t="s">
        <v>11034</v>
      </c>
      <c r="CG51" s="26" t="str">
        <f>"KT"&amp;LEFT(H51,7)&amp;"T000"&amp;RIGHT(P51,2)</f>
        <v>KT1037744T00001</v>
      </c>
      <c r="CH51" s="29" t="str">
        <f>IFERROR(VLOOKUP(CG51,Status_0526!F:BK,58,FALSE),"")</f>
        <v>OK</v>
      </c>
      <c r="CJ51" s="24">
        <f>IFERROR(VLOOKUP(BZ51,양시요청!EV:EZ,5,FALSE),"")</f>
        <v>0</v>
      </c>
    </row>
    <row r="52" spans="1:88" ht="30" customHeight="1">
      <c r="A52" s="29">
        <v>6</v>
      </c>
      <c r="B52" s="572" t="s">
        <v>29</v>
      </c>
      <c r="C52" s="572" t="s">
        <v>1513</v>
      </c>
      <c r="D52" s="471" t="s">
        <v>953</v>
      </c>
      <c r="E52" s="577" t="s">
        <v>1501</v>
      </c>
      <c r="F52" s="572">
        <v>2026011585</v>
      </c>
      <c r="G52" s="576" t="s">
        <v>767</v>
      </c>
      <c r="H52" s="573">
        <v>1031414</v>
      </c>
      <c r="I52" s="573" t="s">
        <v>3552</v>
      </c>
      <c r="J52" s="573" t="s">
        <v>2435</v>
      </c>
      <c r="K52" s="573">
        <v>4</v>
      </c>
      <c r="L52" s="573" t="s">
        <v>32</v>
      </c>
      <c r="M52" s="573" t="s">
        <v>33</v>
      </c>
      <c r="N52" s="573" t="s">
        <v>57</v>
      </c>
      <c r="O52" s="573" t="s">
        <v>48</v>
      </c>
      <c r="P52" s="573" t="s">
        <v>73</v>
      </c>
      <c r="Q52" s="573" t="s">
        <v>933</v>
      </c>
      <c r="R52" s="420" t="s">
        <v>1801</v>
      </c>
      <c r="S52" s="578" t="s">
        <v>1702</v>
      </c>
      <c r="T52" s="572" t="s">
        <v>35</v>
      </c>
      <c r="U52" s="572" t="s">
        <v>2520</v>
      </c>
      <c r="V52" s="572" t="s">
        <v>60</v>
      </c>
      <c r="W52" s="572" t="s">
        <v>37</v>
      </c>
      <c r="X52" s="572" t="s">
        <v>61</v>
      </c>
      <c r="Y52" s="573" t="s">
        <v>3555</v>
      </c>
      <c r="Z52" s="573" t="s">
        <v>752</v>
      </c>
      <c r="AA52" s="572">
        <v>274</v>
      </c>
      <c r="AB52" s="572" t="s">
        <v>40</v>
      </c>
      <c r="AC52" s="572" t="s">
        <v>41</v>
      </c>
      <c r="AD52" s="573" t="s">
        <v>3556</v>
      </c>
      <c r="AE52" s="574" t="s">
        <v>42</v>
      </c>
      <c r="AF52" s="573">
        <v>125</v>
      </c>
      <c r="AG52" s="573">
        <v>634</v>
      </c>
      <c r="AH52" s="573">
        <v>2140</v>
      </c>
      <c r="AI52" s="573" t="s">
        <v>1121</v>
      </c>
      <c r="AJ52" s="573" t="s">
        <v>797</v>
      </c>
      <c r="AK52" s="573" t="s">
        <v>1122</v>
      </c>
      <c r="AL52" s="573" t="s">
        <v>1123</v>
      </c>
      <c r="AM52" s="573" t="s">
        <v>92</v>
      </c>
      <c r="AN52" s="573">
        <v>550</v>
      </c>
      <c r="AO52" s="573">
        <v>90</v>
      </c>
      <c r="AP52" s="573" t="s">
        <v>3557</v>
      </c>
      <c r="AQ52" s="573" t="s">
        <v>92</v>
      </c>
      <c r="AR52" s="573" t="s">
        <v>668</v>
      </c>
      <c r="AS52" s="573" t="s">
        <v>105</v>
      </c>
      <c r="AT52" s="573" t="s">
        <v>760</v>
      </c>
      <c r="AU52" s="573" t="s">
        <v>86</v>
      </c>
      <c r="AV52" s="573">
        <v>235</v>
      </c>
      <c r="AW52" s="573">
        <v>27</v>
      </c>
      <c r="AX52" s="573" t="s">
        <v>87</v>
      </c>
      <c r="AY52" s="573" t="s">
        <v>86</v>
      </c>
      <c r="AZ52" s="573">
        <v>225</v>
      </c>
      <c r="BA52" s="573">
        <v>27</v>
      </c>
      <c r="BB52" s="573" t="s">
        <v>88</v>
      </c>
      <c r="BC52" s="573" t="s">
        <v>57</v>
      </c>
      <c r="BD52" s="573" t="s">
        <v>57</v>
      </c>
      <c r="BE52" s="573" t="s">
        <v>57</v>
      </c>
      <c r="BF52" s="573" t="s">
        <v>57</v>
      </c>
      <c r="BG52" s="573" t="s">
        <v>57</v>
      </c>
      <c r="BH52" s="573" t="s">
        <v>57</v>
      </c>
      <c r="BI52" s="573" t="s">
        <v>603</v>
      </c>
      <c r="BJ52" s="573" t="s">
        <v>57</v>
      </c>
      <c r="BK52" s="573" t="s">
        <v>57</v>
      </c>
      <c r="BL52" s="573"/>
      <c r="BM52" s="573">
        <v>20</v>
      </c>
      <c r="BN52" s="573" t="s">
        <v>3655</v>
      </c>
      <c r="BO52" s="573" t="s">
        <v>187</v>
      </c>
      <c r="BP52" s="572" t="s">
        <v>3559</v>
      </c>
      <c r="BQ52" s="572" t="s">
        <v>95</v>
      </c>
      <c r="BR52" s="572"/>
      <c r="BS52" s="573" t="s">
        <v>3558</v>
      </c>
      <c r="BT52" s="573" t="s">
        <v>91</v>
      </c>
      <c r="BU52" s="573" t="s">
        <v>765</v>
      </c>
      <c r="BV52" s="573">
        <v>1626</v>
      </c>
      <c r="BW52" s="433"/>
      <c r="BX52" s="572" t="s">
        <v>107</v>
      </c>
      <c r="BY52" s="576" t="s">
        <v>2550</v>
      </c>
      <c r="BZ52" s="26" t="str">
        <f>A52&amp;LEFT(H52,7)&amp;P52</f>
        <v>61031414T00</v>
      </c>
      <c r="CA52" s="26" t="str">
        <f>A52&amp;LEFT(H52,7)</f>
        <v>61031414</v>
      </c>
      <c r="CB52" s="26" t="str">
        <f t="shared" si="12"/>
        <v>2026-X-T1031414</v>
      </c>
      <c r="CC52" s="169" t="str">
        <f>IFERROR(VLOOKUP(CB52,'양시 실적'!A:I,4,FALSE),"")</f>
        <v/>
      </c>
      <c r="CD52" s="169">
        <f>IFERROR(SUMIFS('양시 실적'!I:I,'양시 실적'!B:B,양시!CA52),"")</f>
        <v>0</v>
      </c>
      <c r="CE52" s="29" t="str">
        <f>IF(CD52&lt;&gt;0,IFERROR(MID(I52,FIND("R",I52)+1,2),""),"")</f>
        <v/>
      </c>
      <c r="CF52" s="30" t="s">
        <v>5058</v>
      </c>
      <c r="CG52" s="26" t="str">
        <f>"KT"&amp;LEFT(H52,7)&amp;"T000"&amp;RIGHT(P52,2)</f>
        <v>KT1031414T00000</v>
      </c>
      <c r="CH52" s="29" t="str">
        <f>IFERROR(VLOOKUP(CG52,Status_0526!F:BK,58,FALSE),"")</f>
        <v>OK</v>
      </c>
      <c r="CJ52" s="24">
        <f>IFERROR(VLOOKUP(BZ52,양시요청!EV:EZ,5,FALSE),"")</f>
        <v>0</v>
      </c>
    </row>
    <row r="53" spans="1:88" ht="30" customHeight="1">
      <c r="A53" s="372">
        <v>7</v>
      </c>
      <c r="B53" s="587" t="s">
        <v>29</v>
      </c>
      <c r="C53" s="587" t="s">
        <v>4419</v>
      </c>
      <c r="D53" s="592" t="s">
        <v>30</v>
      </c>
      <c r="E53" s="587" t="s">
        <v>45</v>
      </c>
      <c r="F53" s="587">
        <v>2025123102</v>
      </c>
      <c r="G53" s="590" t="s">
        <v>1506</v>
      </c>
      <c r="H53" s="589">
        <v>2022629</v>
      </c>
      <c r="I53" s="589" t="s">
        <v>4346</v>
      </c>
      <c r="J53" s="589" t="s">
        <v>1359</v>
      </c>
      <c r="K53" s="589">
        <v>8</v>
      </c>
      <c r="L53" s="589" t="s">
        <v>32</v>
      </c>
      <c r="M53" s="589" t="s">
        <v>33</v>
      </c>
      <c r="N53" s="589" t="s">
        <v>57</v>
      </c>
      <c r="O53" s="589" t="s">
        <v>48</v>
      </c>
      <c r="P53" s="589" t="s">
        <v>73</v>
      </c>
      <c r="Q53" s="589" t="s">
        <v>2012</v>
      </c>
      <c r="R53" s="349" t="s">
        <v>4414</v>
      </c>
      <c r="S53" s="591" t="s">
        <v>4428</v>
      </c>
      <c r="T53" s="587" t="s">
        <v>35</v>
      </c>
      <c r="U53" s="587" t="s">
        <v>1508</v>
      </c>
      <c r="V53" s="587" t="s">
        <v>60</v>
      </c>
      <c r="W53" s="587" t="s">
        <v>37</v>
      </c>
      <c r="X53" s="587" t="s">
        <v>1509</v>
      </c>
      <c r="Y53" s="589" t="s">
        <v>4349</v>
      </c>
      <c r="Z53" s="588" t="s">
        <v>42</v>
      </c>
      <c r="AA53" s="587">
        <v>216</v>
      </c>
      <c r="AB53" s="587" t="s">
        <v>40</v>
      </c>
      <c r="AC53" s="587" t="s">
        <v>41</v>
      </c>
      <c r="AD53" s="589" t="s">
        <v>4351</v>
      </c>
      <c r="AE53" s="588" t="s">
        <v>42</v>
      </c>
      <c r="AF53" s="589">
        <v>150</v>
      </c>
      <c r="AG53" s="589">
        <v>650</v>
      </c>
      <c r="AH53" s="589">
        <v>1890</v>
      </c>
      <c r="AI53" s="589" t="s">
        <v>4352</v>
      </c>
      <c r="AJ53" s="589">
        <v>400</v>
      </c>
      <c r="AK53" s="589">
        <v>365</v>
      </c>
      <c r="AL53" s="589" t="s">
        <v>4353</v>
      </c>
      <c r="AM53" s="590" t="s">
        <v>843</v>
      </c>
      <c r="AN53" s="589">
        <v>560</v>
      </c>
      <c r="AO53" s="589">
        <v>90</v>
      </c>
      <c r="AP53" s="589" t="s">
        <v>57</v>
      </c>
      <c r="AQ53" s="589" t="s">
        <v>57</v>
      </c>
      <c r="AR53" s="589" t="s">
        <v>57</v>
      </c>
      <c r="AS53" s="589" t="s">
        <v>57</v>
      </c>
      <c r="AT53" s="589" t="s">
        <v>4354</v>
      </c>
      <c r="AU53" s="589" t="s">
        <v>1281</v>
      </c>
      <c r="AV53" s="589">
        <v>185</v>
      </c>
      <c r="AW53" s="589">
        <v>27</v>
      </c>
      <c r="AX53" s="589" t="s">
        <v>4355</v>
      </c>
      <c r="AY53" s="589" t="s">
        <v>1281</v>
      </c>
      <c r="AZ53" s="589">
        <v>170</v>
      </c>
      <c r="BA53" s="589">
        <v>27</v>
      </c>
      <c r="BB53" s="589" t="s">
        <v>88</v>
      </c>
      <c r="BC53" s="589" t="s">
        <v>57</v>
      </c>
      <c r="BD53" s="589" t="s">
        <v>57</v>
      </c>
      <c r="BE53" s="589" t="s">
        <v>57</v>
      </c>
      <c r="BF53" s="589" t="s">
        <v>57</v>
      </c>
      <c r="BG53" s="589" t="s">
        <v>1215</v>
      </c>
      <c r="BH53" s="589" t="s">
        <v>1216</v>
      </c>
      <c r="BI53" s="589" t="s">
        <v>164</v>
      </c>
      <c r="BJ53" s="589" t="s">
        <v>57</v>
      </c>
      <c r="BK53" s="589" t="s">
        <v>969</v>
      </c>
      <c r="BL53" s="589"/>
      <c r="BM53" s="589">
        <v>16</v>
      </c>
      <c r="BN53" s="589" t="s">
        <v>4420</v>
      </c>
      <c r="BO53" s="589" t="s">
        <v>4356</v>
      </c>
      <c r="BP53" s="587" t="s">
        <v>4357</v>
      </c>
      <c r="BQ53" s="587" t="s">
        <v>81</v>
      </c>
      <c r="BR53" s="587"/>
      <c r="BS53" s="589" t="s">
        <v>2509</v>
      </c>
      <c r="BT53" s="589" t="s">
        <v>2510</v>
      </c>
      <c r="BU53" s="589" t="s">
        <v>1458</v>
      </c>
      <c r="BV53" s="589">
        <v>1285</v>
      </c>
      <c r="BW53" s="140"/>
      <c r="BX53" s="587" t="s">
        <v>107</v>
      </c>
      <c r="BY53" s="590" t="s">
        <v>2550</v>
      </c>
      <c r="BZ53" s="26" t="str">
        <f>A53&amp;LEFT(H53,7)&amp;P53</f>
        <v>72022629T00</v>
      </c>
      <c r="CA53" s="26" t="str">
        <f>A53&amp;LEFT(H53,7)</f>
        <v>72022629</v>
      </c>
      <c r="CB53" s="26" t="str">
        <f t="shared" si="12"/>
        <v>2026-02-20T2022629</v>
      </c>
      <c r="CC53" s="169" t="str">
        <f>IFERROR(VLOOKUP(CB53,'양시 실적'!A:I,4,FALSE),"")</f>
        <v>H165C</v>
      </c>
      <c r="CD53" s="169">
        <f>IFERROR(SUMIFS('양시 실적'!I:I,'양시 실적'!B:B,양시!CA53),"")</f>
        <v>108</v>
      </c>
      <c r="CE53" s="29" t="str">
        <f>IF(CD53&lt;&gt;0,IFERROR(MID(I53,FIND("R",I53)+1,2),""),"")</f>
        <v>16</v>
      </c>
      <c r="CF53" s="29" t="s">
        <v>11034</v>
      </c>
      <c r="CG53" s="26" t="str">
        <f>"KT"&amp;LEFT(H53,7)&amp;"T000"&amp;RIGHT(P53,2)</f>
        <v>KT2022629T00000</v>
      </c>
      <c r="CH53" s="29" t="str">
        <f>IFERROR(VLOOKUP(CG53,Status_0526!F:BK,58,FALSE),"")</f>
        <v>OK</v>
      </c>
      <c r="CJ53" s="24">
        <f>IFERROR(VLOOKUP(BZ53,양시요청!EV:EZ,5,FALSE),"")</f>
        <v>0</v>
      </c>
    </row>
    <row r="54" spans="1:88" ht="30" customHeight="1">
      <c r="A54" s="372">
        <v>7</v>
      </c>
      <c r="B54" s="630" t="s">
        <v>43</v>
      </c>
      <c r="C54" s="630" t="s">
        <v>4081</v>
      </c>
      <c r="D54" s="634" t="s">
        <v>30</v>
      </c>
      <c r="E54" s="632" t="s">
        <v>1501</v>
      </c>
      <c r="F54" s="630">
        <v>2026013012</v>
      </c>
      <c r="G54" s="631" t="s">
        <v>767</v>
      </c>
      <c r="H54" s="628">
        <v>2022563</v>
      </c>
      <c r="I54" s="628" t="s">
        <v>1953</v>
      </c>
      <c r="J54" s="628" t="s">
        <v>1954</v>
      </c>
      <c r="K54" s="628">
        <v>10</v>
      </c>
      <c r="L54" s="628" t="s">
        <v>32</v>
      </c>
      <c r="M54" s="628" t="s">
        <v>33</v>
      </c>
      <c r="N54" s="628" t="s">
        <v>57</v>
      </c>
      <c r="O54" s="628" t="s">
        <v>1955</v>
      </c>
      <c r="P54" s="628" t="s">
        <v>2014</v>
      </c>
      <c r="Q54" s="665" t="s">
        <v>2012</v>
      </c>
      <c r="R54" s="375" t="s">
        <v>4414</v>
      </c>
      <c r="S54" s="633" t="s">
        <v>1502</v>
      </c>
      <c r="T54" s="630" t="s">
        <v>49</v>
      </c>
      <c r="U54" s="630" t="s">
        <v>62</v>
      </c>
      <c r="V54" s="630" t="s">
        <v>1503</v>
      </c>
      <c r="W54" s="630" t="s">
        <v>37</v>
      </c>
      <c r="X54" s="630" t="s">
        <v>63</v>
      </c>
      <c r="Y54" s="628" t="s">
        <v>1959</v>
      </c>
      <c r="Z54" s="628" t="s">
        <v>1327</v>
      </c>
      <c r="AA54" s="630">
        <v>288</v>
      </c>
      <c r="AB54" s="630" t="s">
        <v>40</v>
      </c>
      <c r="AC54" s="630" t="s">
        <v>41</v>
      </c>
      <c r="AD54" s="628" t="s">
        <v>4036</v>
      </c>
      <c r="AE54" s="628" t="s">
        <v>5064</v>
      </c>
      <c r="AF54" s="628">
        <v>215</v>
      </c>
      <c r="AG54" s="628">
        <v>934</v>
      </c>
      <c r="AH54" s="628">
        <v>2485</v>
      </c>
      <c r="AI54" s="628" t="s">
        <v>1275</v>
      </c>
      <c r="AJ54" s="628">
        <v>560</v>
      </c>
      <c r="AK54" s="628">
        <v>525</v>
      </c>
      <c r="AL54" s="628" t="s">
        <v>1964</v>
      </c>
      <c r="AM54" s="628" t="s">
        <v>1212</v>
      </c>
      <c r="AN54" s="628">
        <v>770</v>
      </c>
      <c r="AO54" s="628">
        <v>90</v>
      </c>
      <c r="AP54" s="628" t="s">
        <v>1966</v>
      </c>
      <c r="AQ54" s="628" t="s">
        <v>1212</v>
      </c>
      <c r="AR54" s="628" t="s">
        <v>1592</v>
      </c>
      <c r="AS54" s="628" t="s">
        <v>105</v>
      </c>
      <c r="AT54" s="628" t="s">
        <v>1217</v>
      </c>
      <c r="AU54" s="628" t="s">
        <v>1218</v>
      </c>
      <c r="AV54" s="628">
        <v>240</v>
      </c>
      <c r="AW54" s="628">
        <v>24</v>
      </c>
      <c r="AX54" s="628" t="s">
        <v>1221</v>
      </c>
      <c r="AY54" s="628" t="s">
        <v>1218</v>
      </c>
      <c r="AZ54" s="628">
        <v>225</v>
      </c>
      <c r="BA54" s="628">
        <v>24</v>
      </c>
      <c r="BB54" s="628" t="s">
        <v>88</v>
      </c>
      <c r="BC54" s="628" t="s">
        <v>57</v>
      </c>
      <c r="BD54" s="628" t="s">
        <v>57</v>
      </c>
      <c r="BE54" s="628" t="s">
        <v>57</v>
      </c>
      <c r="BF54" s="628" t="s">
        <v>57</v>
      </c>
      <c r="BG54" s="628" t="s">
        <v>1215</v>
      </c>
      <c r="BH54" s="628" t="s">
        <v>1216</v>
      </c>
      <c r="BI54" s="628" t="s">
        <v>164</v>
      </c>
      <c r="BJ54" s="628" t="s">
        <v>331</v>
      </c>
      <c r="BK54" s="628" t="s">
        <v>57</v>
      </c>
      <c r="BL54" s="628"/>
      <c r="BM54" s="628">
        <v>20</v>
      </c>
      <c r="BN54" s="628" t="s">
        <v>2019</v>
      </c>
      <c r="BO54" s="628" t="s">
        <v>1897</v>
      </c>
      <c r="BP54" s="630" t="s">
        <v>1968</v>
      </c>
      <c r="BQ54" s="630" t="s">
        <v>95</v>
      </c>
      <c r="BR54" s="630"/>
      <c r="BS54" s="628" t="s">
        <v>1894</v>
      </c>
      <c r="BT54" s="628" t="s">
        <v>1895</v>
      </c>
      <c r="BU54" s="628" t="s">
        <v>1224</v>
      </c>
      <c r="BV54" s="628">
        <v>1638</v>
      </c>
      <c r="BW54" s="403" t="s">
        <v>1504</v>
      </c>
      <c r="BX54" s="630" t="s">
        <v>107</v>
      </c>
      <c r="BY54" s="631" t="s">
        <v>83</v>
      </c>
      <c r="BZ54" s="26" t="str">
        <f>A54&amp;LEFT(H54,7)&amp;P54</f>
        <v>72022563T01</v>
      </c>
      <c r="CA54" s="26" t="str">
        <f>A54&amp;LEFT(H54,7)</f>
        <v>72022563</v>
      </c>
      <c r="CB54" s="26" t="str">
        <f>"2026-"&amp;LEFT(R54,2)&amp;"-"&amp;MID(R54,4,2)&amp;"T"&amp;LEFT(H54,7)</f>
        <v>2026-02-20T2022563</v>
      </c>
      <c r="CC54" s="169" t="str">
        <f>IFERROR(VLOOKUP(CB54,'양시 실적'!A:I,4,FALSE),"")</f>
        <v>H107C</v>
      </c>
      <c r="CD54" s="169">
        <f>IFERROR(SUMIFS('양시 실적'!I:I,'양시 실적'!B:B,양시!CA54),"")</f>
        <v>25</v>
      </c>
      <c r="CE54" s="29" t="str">
        <f>IF(CD54&lt;&gt;0,IFERROR(MID(I54,FIND("R",I54)+1,2),""),"")</f>
        <v>20</v>
      </c>
      <c r="CF54" s="30" t="s">
        <v>5683</v>
      </c>
      <c r="CG54" s="26" t="str">
        <f>"KT"&amp;LEFT(H54,7)&amp;"T000"&amp;RIGHT(P54,2)</f>
        <v>KT2022563T00001</v>
      </c>
      <c r="CH54" s="29" t="str">
        <f>IFERROR(VLOOKUP(CG54,Status_0526!F:BK,58,FALSE),"")</f>
        <v>Re_Mass</v>
      </c>
      <c r="CJ54" s="24">
        <f>IFERROR(VLOOKUP(BZ54,양시요청!EV:EZ,5,FALSE),"")</f>
        <v>0</v>
      </c>
    </row>
    <row r="55" spans="1:88" ht="30" customHeight="1">
      <c r="A55" s="372">
        <v>7</v>
      </c>
      <c r="B55" s="587" t="s">
        <v>29</v>
      </c>
      <c r="C55" s="587" t="s">
        <v>44</v>
      </c>
      <c r="D55" s="592" t="s">
        <v>30</v>
      </c>
      <c r="E55" s="587" t="s">
        <v>45</v>
      </c>
      <c r="F55" s="587">
        <v>2026012212</v>
      </c>
      <c r="G55" s="590" t="s">
        <v>767</v>
      </c>
      <c r="H55" s="589">
        <v>2022635</v>
      </c>
      <c r="I55" s="589" t="s">
        <v>4320</v>
      </c>
      <c r="J55" s="589" t="s">
        <v>1359</v>
      </c>
      <c r="K55" s="589">
        <v>8</v>
      </c>
      <c r="L55" s="589" t="s">
        <v>32</v>
      </c>
      <c r="M55" s="589" t="s">
        <v>33</v>
      </c>
      <c r="N55" s="589" t="s">
        <v>57</v>
      </c>
      <c r="O55" s="589" t="s">
        <v>48</v>
      </c>
      <c r="P55" s="589" t="s">
        <v>73</v>
      </c>
      <c r="Q55" s="589" t="s">
        <v>2012</v>
      </c>
      <c r="R55" s="635" t="s">
        <v>5065</v>
      </c>
      <c r="S55" s="591" t="s">
        <v>4417</v>
      </c>
      <c r="T55" s="587" t="s">
        <v>35</v>
      </c>
      <c r="U55" s="587" t="s">
        <v>1508</v>
      </c>
      <c r="V55" s="587" t="s">
        <v>60</v>
      </c>
      <c r="W55" s="587" t="s">
        <v>37</v>
      </c>
      <c r="X55" s="587" t="s">
        <v>1509</v>
      </c>
      <c r="Y55" s="589" t="s">
        <v>4324</v>
      </c>
      <c r="Z55" s="588" t="s">
        <v>42</v>
      </c>
      <c r="AA55" s="587">
        <v>224</v>
      </c>
      <c r="AB55" s="587" t="s">
        <v>40</v>
      </c>
      <c r="AC55" s="587" t="s">
        <v>41</v>
      </c>
      <c r="AD55" s="589" t="s">
        <v>4325</v>
      </c>
      <c r="AE55" s="588" t="s">
        <v>42</v>
      </c>
      <c r="AF55" s="589">
        <v>190</v>
      </c>
      <c r="AG55" s="589">
        <v>806</v>
      </c>
      <c r="AH55" s="589">
        <v>2005</v>
      </c>
      <c r="AI55" s="589" t="s">
        <v>4326</v>
      </c>
      <c r="AJ55" s="589">
        <v>480</v>
      </c>
      <c r="AK55" s="589">
        <v>445</v>
      </c>
      <c r="AL55" s="589" t="s">
        <v>4327</v>
      </c>
      <c r="AM55" s="589" t="s">
        <v>99</v>
      </c>
      <c r="AN55" s="589">
        <v>660</v>
      </c>
      <c r="AO55" s="589">
        <v>90</v>
      </c>
      <c r="AP55" s="589" t="s">
        <v>4328</v>
      </c>
      <c r="AQ55" s="589" t="s">
        <v>99</v>
      </c>
      <c r="AR55" s="589">
        <v>510</v>
      </c>
      <c r="AS55" s="589">
        <v>90</v>
      </c>
      <c r="AT55" s="589" t="s">
        <v>1399</v>
      </c>
      <c r="AU55" s="589" t="s">
        <v>1281</v>
      </c>
      <c r="AV55" s="589">
        <v>190</v>
      </c>
      <c r="AW55" s="589">
        <v>27</v>
      </c>
      <c r="AX55" s="589" t="s">
        <v>1400</v>
      </c>
      <c r="AY55" s="589" t="s">
        <v>1281</v>
      </c>
      <c r="AZ55" s="589">
        <v>175</v>
      </c>
      <c r="BA55" s="589">
        <v>27</v>
      </c>
      <c r="BB55" s="589" t="s">
        <v>88</v>
      </c>
      <c r="BC55" s="589" t="s">
        <v>57</v>
      </c>
      <c r="BD55" s="589" t="s">
        <v>57</v>
      </c>
      <c r="BE55" s="589" t="s">
        <v>57</v>
      </c>
      <c r="BF55" s="589" t="s">
        <v>57</v>
      </c>
      <c r="BG55" s="589" t="s">
        <v>1215</v>
      </c>
      <c r="BH55" s="589" t="s">
        <v>1216</v>
      </c>
      <c r="BI55" s="589" t="s">
        <v>164</v>
      </c>
      <c r="BJ55" s="589">
        <v>40</v>
      </c>
      <c r="BK55" s="589" t="s">
        <v>57</v>
      </c>
      <c r="BL55" s="589"/>
      <c r="BM55" s="589">
        <v>15</v>
      </c>
      <c r="BN55" s="589" t="s">
        <v>4418</v>
      </c>
      <c r="BO55" s="589" t="s">
        <v>4331</v>
      </c>
      <c r="BP55" s="587" t="s">
        <v>4332</v>
      </c>
      <c r="BQ55" s="587" t="s">
        <v>95</v>
      </c>
      <c r="BR55" s="587"/>
      <c r="BS55" s="589" t="s">
        <v>4329</v>
      </c>
      <c r="BT55" s="589" t="s">
        <v>4330</v>
      </c>
      <c r="BU55" s="589" t="s">
        <v>1254</v>
      </c>
      <c r="BV55" s="589">
        <v>1208</v>
      </c>
      <c r="BW55" s="140"/>
      <c r="BX55" s="587" t="s">
        <v>107</v>
      </c>
      <c r="BY55" s="590" t="s">
        <v>950</v>
      </c>
      <c r="BZ55" s="26" t="str">
        <f>A55&amp;LEFT(H55,7)&amp;P55</f>
        <v>72022635T00</v>
      </c>
      <c r="CA55" s="26" t="str">
        <f>A55&amp;LEFT(H55,7)</f>
        <v>72022635</v>
      </c>
      <c r="CB55" s="26" t="str">
        <f>"2026-"&amp;LEFT(R55,2)&amp;"-"&amp;MID(R55,4,2)&amp;"T"&amp;LEFT(H55,7)</f>
        <v>2026-02-21T2022635</v>
      </c>
      <c r="CC55" s="169" t="str">
        <f>IFERROR(VLOOKUP(CB55,'양시 실적'!A:I,4,FALSE),"")</f>
        <v>H175C</v>
      </c>
      <c r="CD55" s="169">
        <f>IFERROR(SUMIFS('양시 실적'!I:I,'양시 실적'!B:B,양시!CA55),"")</f>
        <v>92</v>
      </c>
      <c r="CE55" s="29" t="str">
        <f>IF(CD55&lt;&gt;0,IFERROR(MID(I55,FIND("R",I55)+1,2),""),"")</f>
        <v>15</v>
      </c>
      <c r="CF55" s="29" t="s">
        <v>11034</v>
      </c>
      <c r="CG55" s="26" t="str">
        <f>"KT"&amp;LEFT(H55,7)&amp;"T000"&amp;RIGHT(P55,2)</f>
        <v>KT2022635T00000</v>
      </c>
      <c r="CH55" s="29" t="str">
        <f>IFERROR(VLOOKUP(CG55,Status_0526!F:BK,58,FALSE),"")</f>
        <v>OK</v>
      </c>
      <c r="CJ55" s="24">
        <f>IFERROR(VLOOKUP(BZ55,양시요청!EV:EZ,5,FALSE),"")</f>
        <v>0</v>
      </c>
    </row>
    <row r="56" spans="1:88" ht="30" customHeight="1">
      <c r="A56" s="29">
        <v>8</v>
      </c>
      <c r="B56" s="599" t="s">
        <v>29</v>
      </c>
      <c r="C56" s="599" t="s">
        <v>4982</v>
      </c>
      <c r="D56" s="610" t="s">
        <v>30</v>
      </c>
      <c r="E56" s="599" t="s">
        <v>45</v>
      </c>
      <c r="F56" s="599">
        <v>2026012517</v>
      </c>
      <c r="G56" s="605" t="s">
        <v>680</v>
      </c>
      <c r="H56" s="602">
        <v>2022634</v>
      </c>
      <c r="I56" s="602" t="s">
        <v>1358</v>
      </c>
      <c r="J56" s="602" t="s">
        <v>1359</v>
      </c>
      <c r="K56" s="602">
        <v>8</v>
      </c>
      <c r="L56" s="602" t="s">
        <v>32</v>
      </c>
      <c r="M56" s="602" t="s">
        <v>33</v>
      </c>
      <c r="N56" s="602" t="s">
        <v>57</v>
      </c>
      <c r="O56" s="602" t="s">
        <v>48</v>
      </c>
      <c r="P56" s="602" t="s">
        <v>73</v>
      </c>
      <c r="Q56" s="602" t="s">
        <v>2012</v>
      </c>
      <c r="R56" s="615" t="s">
        <v>4926</v>
      </c>
      <c r="S56" s="607" t="s">
        <v>2607</v>
      </c>
      <c r="T56" s="599" t="s">
        <v>35</v>
      </c>
      <c r="U56" s="599" t="s">
        <v>1508</v>
      </c>
      <c r="V56" s="599" t="s">
        <v>60</v>
      </c>
      <c r="W56" s="599" t="s">
        <v>37</v>
      </c>
      <c r="X56" s="599" t="s">
        <v>1509</v>
      </c>
      <c r="Y56" s="602" t="s">
        <v>4505</v>
      </c>
      <c r="Z56" s="601" t="s">
        <v>42</v>
      </c>
      <c r="AA56" s="599">
        <v>204</v>
      </c>
      <c r="AB56" s="599" t="s">
        <v>40</v>
      </c>
      <c r="AC56" s="599" t="s">
        <v>41</v>
      </c>
      <c r="AD56" s="602" t="s">
        <v>4506</v>
      </c>
      <c r="AE56" s="601" t="s">
        <v>42</v>
      </c>
      <c r="AF56" s="602">
        <v>175</v>
      </c>
      <c r="AG56" s="602">
        <v>730</v>
      </c>
      <c r="AH56" s="602">
        <v>2010</v>
      </c>
      <c r="AI56" s="602" t="s">
        <v>4507</v>
      </c>
      <c r="AJ56" s="602">
        <v>430</v>
      </c>
      <c r="AK56" s="602">
        <v>395</v>
      </c>
      <c r="AL56" s="602" t="s">
        <v>4508</v>
      </c>
      <c r="AM56" s="602" t="s">
        <v>99</v>
      </c>
      <c r="AN56" s="602">
        <v>610</v>
      </c>
      <c r="AO56" s="602">
        <v>90</v>
      </c>
      <c r="AP56" s="602" t="s">
        <v>4509</v>
      </c>
      <c r="AQ56" s="602" t="s">
        <v>99</v>
      </c>
      <c r="AR56" s="602" t="s">
        <v>668</v>
      </c>
      <c r="AS56" s="602" t="s">
        <v>105</v>
      </c>
      <c r="AT56" s="602" t="s">
        <v>1369</v>
      </c>
      <c r="AU56" s="602" t="s">
        <v>1281</v>
      </c>
      <c r="AV56" s="602">
        <v>165</v>
      </c>
      <c r="AW56" s="602">
        <v>27</v>
      </c>
      <c r="AX56" s="602" t="s">
        <v>1370</v>
      </c>
      <c r="AY56" s="602" t="s">
        <v>1281</v>
      </c>
      <c r="AZ56" s="602">
        <v>150</v>
      </c>
      <c r="BA56" s="602">
        <v>27</v>
      </c>
      <c r="BB56" s="602" t="s">
        <v>88</v>
      </c>
      <c r="BC56" s="602" t="s">
        <v>57</v>
      </c>
      <c r="BD56" s="602" t="s">
        <v>57</v>
      </c>
      <c r="BE56" s="602" t="s">
        <v>57</v>
      </c>
      <c r="BF56" s="602" t="s">
        <v>57</v>
      </c>
      <c r="BG56" s="602" t="s">
        <v>1215</v>
      </c>
      <c r="BH56" s="602" t="s">
        <v>1216</v>
      </c>
      <c r="BI56" s="602" t="s">
        <v>164</v>
      </c>
      <c r="BJ56" s="602" t="s">
        <v>331</v>
      </c>
      <c r="BK56" s="602" t="s">
        <v>57</v>
      </c>
      <c r="BL56" s="602"/>
      <c r="BM56" s="602">
        <v>16</v>
      </c>
      <c r="BN56" s="602" t="s">
        <v>2029</v>
      </c>
      <c r="BO56" s="602" t="s">
        <v>80</v>
      </c>
      <c r="BP56" s="599" t="s">
        <v>4510</v>
      </c>
      <c r="BQ56" s="599" t="s">
        <v>95</v>
      </c>
      <c r="BR56" s="599"/>
      <c r="BS56" s="602" t="s">
        <v>3521</v>
      </c>
      <c r="BT56" s="602" t="s">
        <v>3234</v>
      </c>
      <c r="BU56" s="602" t="s">
        <v>1337</v>
      </c>
      <c r="BV56" s="602">
        <v>1289</v>
      </c>
      <c r="BW56" s="605" t="s">
        <v>4983</v>
      </c>
      <c r="BX56" s="599" t="s">
        <v>107</v>
      </c>
      <c r="BY56" s="605" t="s">
        <v>950</v>
      </c>
      <c r="BZ56" s="26" t="str">
        <f t="shared" ref="BZ56:BZ64" si="22">A56&amp;LEFT(H56,7)&amp;P56</f>
        <v>82022634T00</v>
      </c>
      <c r="CA56" s="26" t="str">
        <f t="shared" ref="CA56:CA64" si="23">A56&amp;LEFT(H56,7)</f>
        <v>82022634</v>
      </c>
      <c r="CB56" s="26" t="str">
        <f t="shared" si="12"/>
        <v>2026-02-23T2022634</v>
      </c>
      <c r="CC56" s="169" t="str">
        <f>IFERROR(VLOOKUP(CB56,'양시 실적'!A:I,4,FALSE),"")</f>
        <v>H161C</v>
      </c>
      <c r="CD56" s="169">
        <f>IFERROR(SUMIFS('양시 실적'!I:I,'양시 실적'!B:B,양시!CA56),"")</f>
        <v>108</v>
      </c>
      <c r="CE56" s="29" t="str">
        <f t="shared" ref="CE56:CE64" si="24">IF(CD56&lt;&gt;0,IFERROR(MID(I56,FIND("R",I56)+1,2),""),"")</f>
        <v>16</v>
      </c>
      <c r="CF56" s="29" t="s">
        <v>11034</v>
      </c>
      <c r="CG56" s="26" t="str">
        <f t="shared" ref="CG56:CG65" si="25">"KT"&amp;LEFT(H56,7)&amp;"T000"&amp;RIGHT(P56,2)</f>
        <v>KT2022634T00000</v>
      </c>
      <c r="CH56" s="29" t="str">
        <f>IFERROR(VLOOKUP(CG56,Status_0526!F:BK,58,FALSE),"")</f>
        <v>OK</v>
      </c>
      <c r="CJ56" s="24">
        <f>IFERROR(VLOOKUP(BZ56,양시요청!EV:EZ,5,FALSE),"")</f>
        <v>0</v>
      </c>
    </row>
    <row r="57" spans="1:88" ht="30" customHeight="1">
      <c r="A57" s="29">
        <v>8</v>
      </c>
      <c r="B57" s="600" t="s">
        <v>43</v>
      </c>
      <c r="C57" s="600" t="s">
        <v>4984</v>
      </c>
      <c r="D57" s="600" t="s">
        <v>4985</v>
      </c>
      <c r="E57" s="608" t="s">
        <v>1501</v>
      </c>
      <c r="F57" s="600">
        <v>2025120454</v>
      </c>
      <c r="G57" s="606" t="s">
        <v>767</v>
      </c>
      <c r="H57" s="1162">
        <v>1038858</v>
      </c>
      <c r="I57" s="603" t="s">
        <v>1996</v>
      </c>
      <c r="J57" s="603" t="s">
        <v>1170</v>
      </c>
      <c r="K57" s="603">
        <v>4</v>
      </c>
      <c r="L57" s="603" t="s">
        <v>32</v>
      </c>
      <c r="M57" s="603" t="s">
        <v>33</v>
      </c>
      <c r="N57" s="603" t="s">
        <v>57</v>
      </c>
      <c r="O57" s="603" t="s">
        <v>48</v>
      </c>
      <c r="P57" s="603" t="s">
        <v>73</v>
      </c>
      <c r="Q57" s="604">
        <v>160</v>
      </c>
      <c r="R57" s="420" t="s">
        <v>1801</v>
      </c>
      <c r="S57" s="609" t="s">
        <v>4958</v>
      </c>
      <c r="T57" s="600" t="s">
        <v>49</v>
      </c>
      <c r="U57" s="600" t="s">
        <v>62</v>
      </c>
      <c r="V57" s="600" t="s">
        <v>36</v>
      </c>
      <c r="W57" s="600" t="s">
        <v>37</v>
      </c>
      <c r="X57" s="600" t="s">
        <v>63</v>
      </c>
      <c r="Y57" s="603" t="s">
        <v>1326</v>
      </c>
      <c r="Z57" s="603" t="s">
        <v>1327</v>
      </c>
      <c r="AA57" s="600" t="s">
        <v>1328</v>
      </c>
      <c r="AB57" s="600" t="s">
        <v>40</v>
      </c>
      <c r="AC57" s="600" t="s">
        <v>41</v>
      </c>
      <c r="AD57" s="603" t="s">
        <v>2000</v>
      </c>
      <c r="AE57" s="603" t="s">
        <v>1061</v>
      </c>
      <c r="AF57" s="603" t="s">
        <v>1028</v>
      </c>
      <c r="AG57" s="603" t="s">
        <v>1997</v>
      </c>
      <c r="AH57" s="603" t="s">
        <v>1998</v>
      </c>
      <c r="AI57" s="603" t="s">
        <v>2001</v>
      </c>
      <c r="AJ57" s="603" t="s">
        <v>1308</v>
      </c>
      <c r="AK57" s="603" t="s">
        <v>1916</v>
      </c>
      <c r="AL57" s="603" t="s">
        <v>2002</v>
      </c>
      <c r="AM57" s="603" t="s">
        <v>99</v>
      </c>
      <c r="AN57" s="603" t="s">
        <v>1889</v>
      </c>
      <c r="AO57" s="603" t="s">
        <v>105</v>
      </c>
      <c r="AP57" s="603" t="s">
        <v>2003</v>
      </c>
      <c r="AQ57" s="603" t="s">
        <v>99</v>
      </c>
      <c r="AR57" s="603" t="s">
        <v>998</v>
      </c>
      <c r="AS57" s="603" t="s">
        <v>105</v>
      </c>
      <c r="AT57" s="603" t="s">
        <v>2004</v>
      </c>
      <c r="AU57" s="603" t="s">
        <v>1153</v>
      </c>
      <c r="AV57" s="603" t="s">
        <v>761</v>
      </c>
      <c r="AW57" s="603" t="s">
        <v>121</v>
      </c>
      <c r="AX57" s="603" t="s">
        <v>2005</v>
      </c>
      <c r="AY57" s="603" t="s">
        <v>1153</v>
      </c>
      <c r="AZ57" s="603" t="s">
        <v>178</v>
      </c>
      <c r="BA57" s="603" t="s">
        <v>121</v>
      </c>
      <c r="BB57" s="603" t="s">
        <v>88</v>
      </c>
      <c r="BC57" s="603" t="s">
        <v>57</v>
      </c>
      <c r="BD57" s="603" t="s">
        <v>57</v>
      </c>
      <c r="BE57" s="603" t="s">
        <v>57</v>
      </c>
      <c r="BF57" s="603" t="s">
        <v>57</v>
      </c>
      <c r="BG57" s="603" t="s">
        <v>1215</v>
      </c>
      <c r="BH57" s="603" t="s">
        <v>1216</v>
      </c>
      <c r="BI57" s="603" t="s">
        <v>164</v>
      </c>
      <c r="BJ57" s="603" t="s">
        <v>331</v>
      </c>
      <c r="BK57" s="603" t="s">
        <v>57</v>
      </c>
      <c r="BL57" s="603"/>
      <c r="BM57" s="603" t="s">
        <v>2049</v>
      </c>
      <c r="BN57" s="604" t="s">
        <v>5418</v>
      </c>
      <c r="BO57" s="603" t="s">
        <v>1922</v>
      </c>
      <c r="BP57" s="600" t="s">
        <v>2007</v>
      </c>
      <c r="BQ57" s="600" t="s">
        <v>1704</v>
      </c>
      <c r="BR57" s="600"/>
      <c r="BS57" s="603" t="s">
        <v>2006</v>
      </c>
      <c r="BT57" s="603" t="s">
        <v>1574</v>
      </c>
      <c r="BU57" s="603" t="s">
        <v>1337</v>
      </c>
      <c r="BV57" s="603" t="s">
        <v>1576</v>
      </c>
      <c r="BW57" s="433"/>
      <c r="BX57" s="600" t="s">
        <v>1136</v>
      </c>
      <c r="BY57" s="606" t="s">
        <v>83</v>
      </c>
      <c r="BZ57" s="26" t="str">
        <f t="shared" si="22"/>
        <v>81038858T00</v>
      </c>
      <c r="CA57" s="26" t="str">
        <f t="shared" si="23"/>
        <v>81038858</v>
      </c>
      <c r="CB57" s="26" t="str">
        <f t="shared" si="12"/>
        <v>2026-X-T1038858</v>
      </c>
      <c r="CC57" s="169" t="str">
        <f>IFERROR(VLOOKUP(CB57,'양시 실적'!A:I,4,FALSE),"")</f>
        <v/>
      </c>
      <c r="CD57" s="169">
        <f>IFERROR(SUMIFS('양시 실적'!I:I,'양시 실적'!B:B,양시!CA57),"")</f>
        <v>0</v>
      </c>
      <c r="CE57" s="29" t="str">
        <f t="shared" si="24"/>
        <v/>
      </c>
      <c r="CF57" s="30" t="s">
        <v>5417</v>
      </c>
      <c r="CG57" s="26" t="str">
        <f t="shared" si="25"/>
        <v>KT1038858T00000</v>
      </c>
      <c r="CH57" s="29" t="str">
        <f>IFERROR(VLOOKUP(CG57,Status_0526!F:BK,58,FALSE),"")</f>
        <v/>
      </c>
      <c r="CJ57" s="24">
        <f>IFERROR(VLOOKUP(BZ57,양시요청!EV:EZ,5,FALSE),"")</f>
        <v>0</v>
      </c>
    </row>
    <row r="58" spans="1:88" ht="30" customHeight="1">
      <c r="A58" s="29">
        <v>8</v>
      </c>
      <c r="B58" s="600" t="s">
        <v>43</v>
      </c>
      <c r="C58" s="600" t="s">
        <v>4984</v>
      </c>
      <c r="D58" s="600" t="s">
        <v>918</v>
      </c>
      <c r="E58" s="608" t="s">
        <v>1501</v>
      </c>
      <c r="F58" s="600">
        <v>2025120467</v>
      </c>
      <c r="G58" s="606" t="s">
        <v>767</v>
      </c>
      <c r="H58" s="1162">
        <v>2022671</v>
      </c>
      <c r="I58" s="603" t="s">
        <v>1907</v>
      </c>
      <c r="J58" s="603" t="s">
        <v>1170</v>
      </c>
      <c r="K58" s="603">
        <v>10</v>
      </c>
      <c r="L58" s="603" t="s">
        <v>32</v>
      </c>
      <c r="M58" s="603" t="s">
        <v>33</v>
      </c>
      <c r="N58" s="603" t="s">
        <v>57</v>
      </c>
      <c r="O58" s="603" t="s">
        <v>48</v>
      </c>
      <c r="P58" s="603" t="s">
        <v>73</v>
      </c>
      <c r="Q58" s="603" t="s">
        <v>2012</v>
      </c>
      <c r="R58" s="624" t="s">
        <v>4930</v>
      </c>
      <c r="S58" s="609" t="s">
        <v>4958</v>
      </c>
      <c r="T58" s="600" t="s">
        <v>49</v>
      </c>
      <c r="U58" s="600" t="s">
        <v>62</v>
      </c>
      <c r="V58" s="600" t="s">
        <v>1503</v>
      </c>
      <c r="W58" s="600" t="s">
        <v>37</v>
      </c>
      <c r="X58" s="600" t="s">
        <v>63</v>
      </c>
      <c r="Y58" s="603" t="s">
        <v>1911</v>
      </c>
      <c r="Z58" s="604" t="s">
        <v>42</v>
      </c>
      <c r="AA58" s="600" t="s">
        <v>1912</v>
      </c>
      <c r="AB58" s="600" t="s">
        <v>40</v>
      </c>
      <c r="AC58" s="600" t="s">
        <v>41</v>
      </c>
      <c r="AD58" s="603" t="s">
        <v>1913</v>
      </c>
      <c r="AE58" s="603" t="s">
        <v>2022</v>
      </c>
      <c r="AF58" s="603" t="s">
        <v>178</v>
      </c>
      <c r="AG58" s="603" t="s">
        <v>1908</v>
      </c>
      <c r="AH58" s="603" t="s">
        <v>1909</v>
      </c>
      <c r="AI58" s="603" t="s">
        <v>1915</v>
      </c>
      <c r="AJ58" s="603" t="s">
        <v>1308</v>
      </c>
      <c r="AK58" s="603" t="s">
        <v>1916</v>
      </c>
      <c r="AL58" s="603" t="s">
        <v>1917</v>
      </c>
      <c r="AM58" s="603" t="s">
        <v>1212</v>
      </c>
      <c r="AN58" s="603" t="s">
        <v>1278</v>
      </c>
      <c r="AO58" s="603" t="s">
        <v>105</v>
      </c>
      <c r="AP58" s="603" t="s">
        <v>1888</v>
      </c>
      <c r="AQ58" s="603" t="s">
        <v>1212</v>
      </c>
      <c r="AR58" s="603" t="s">
        <v>1889</v>
      </c>
      <c r="AS58" s="603" t="s">
        <v>105</v>
      </c>
      <c r="AT58" s="603" t="s">
        <v>1217</v>
      </c>
      <c r="AU58" s="603" t="s">
        <v>1218</v>
      </c>
      <c r="AV58" s="603" t="s">
        <v>334</v>
      </c>
      <c r="AW58" s="603" t="s">
        <v>121</v>
      </c>
      <c r="AX58" s="603" t="s">
        <v>1221</v>
      </c>
      <c r="AY58" s="603" t="s">
        <v>1218</v>
      </c>
      <c r="AZ58" s="603" t="s">
        <v>762</v>
      </c>
      <c r="BA58" s="603" t="s">
        <v>121</v>
      </c>
      <c r="BB58" s="603" t="s">
        <v>88</v>
      </c>
      <c r="BC58" s="603" t="s">
        <v>57</v>
      </c>
      <c r="BD58" s="603" t="s">
        <v>57</v>
      </c>
      <c r="BE58" s="603" t="s">
        <v>57</v>
      </c>
      <c r="BF58" s="603" t="s">
        <v>57</v>
      </c>
      <c r="BG58" s="603" t="s">
        <v>1215</v>
      </c>
      <c r="BH58" s="603" t="s">
        <v>1216</v>
      </c>
      <c r="BI58" s="603" t="s">
        <v>164</v>
      </c>
      <c r="BJ58" s="603" t="s">
        <v>331</v>
      </c>
      <c r="BK58" s="603" t="s">
        <v>57</v>
      </c>
      <c r="BL58" s="603"/>
      <c r="BM58" s="603" t="s">
        <v>2049</v>
      </c>
      <c r="BN58" s="604" t="s">
        <v>4988</v>
      </c>
      <c r="BO58" s="603" t="s">
        <v>1922</v>
      </c>
      <c r="BP58" s="600" t="s">
        <v>1923</v>
      </c>
      <c r="BQ58" s="600" t="s">
        <v>1704</v>
      </c>
      <c r="BR58" s="600"/>
      <c r="BS58" s="603" t="s">
        <v>1919</v>
      </c>
      <c r="BT58" s="603" t="s">
        <v>1920</v>
      </c>
      <c r="BU58" s="603" t="s">
        <v>1224</v>
      </c>
      <c r="BV58" s="603" t="s">
        <v>1921</v>
      </c>
      <c r="BW58" s="606" t="s">
        <v>4989</v>
      </c>
      <c r="BX58" s="600" t="s">
        <v>1136</v>
      </c>
      <c r="BY58" s="606" t="s">
        <v>83</v>
      </c>
      <c r="BZ58" s="26" t="str">
        <f>A58&amp;LEFT(H58,7)&amp;P58</f>
        <v>82022671T00</v>
      </c>
      <c r="CA58" s="26" t="str">
        <f>A58&amp;LEFT(H58,7)</f>
        <v>82022671</v>
      </c>
      <c r="CB58" s="26" t="str">
        <f>"2026-"&amp;LEFT(R58,2)&amp;"-"&amp;MID(R58,4,2)&amp;"T"&amp;LEFT(H58,7)</f>
        <v>2026-02-24T2022671</v>
      </c>
      <c r="CC58" s="169" t="str">
        <f>IFERROR(VLOOKUP(CB58,'양시 실적'!A:I,4,FALSE),"")</f>
        <v>H107C</v>
      </c>
      <c r="CD58" s="169">
        <f>IFERROR(SUMIFS('양시 실적'!I:I,'양시 실적'!B:B,양시!CA58),"")</f>
        <v>106</v>
      </c>
      <c r="CE58" s="29" t="str">
        <f>IF(CD58&lt;&gt;0,IFERROR(MID(I58,FIND("R",I58)+1,2),""),"")</f>
        <v>18</v>
      </c>
      <c r="CF58" s="30" t="s">
        <v>11034</v>
      </c>
      <c r="CG58" s="26" t="str">
        <f>"KT"&amp;LEFT(H58,7)&amp;"T000"&amp;RIGHT(P58,2)</f>
        <v>KT2022671T00000</v>
      </c>
      <c r="CH58" s="29" t="str">
        <f>IFERROR(VLOOKUP(CG58,Status_0526!F:BK,58,FALSE),"")</f>
        <v>OK</v>
      </c>
      <c r="CJ58" s="24">
        <f>IFERROR(VLOOKUP(BZ58,양시요청!EV:EZ,5,FALSE),"")</f>
        <v>0</v>
      </c>
    </row>
    <row r="59" spans="1:88" ht="30" customHeight="1">
      <c r="A59" s="29">
        <v>8</v>
      </c>
      <c r="B59" s="599" t="s">
        <v>29</v>
      </c>
      <c r="C59" s="599" t="s">
        <v>1505</v>
      </c>
      <c r="D59" s="610" t="s">
        <v>953</v>
      </c>
      <c r="E59" s="599" t="s">
        <v>45</v>
      </c>
      <c r="F59" s="599">
        <v>2026013489</v>
      </c>
      <c r="G59" s="605" t="s">
        <v>1506</v>
      </c>
      <c r="H59" s="602">
        <v>2022628</v>
      </c>
      <c r="I59" s="602" t="s">
        <v>1444</v>
      </c>
      <c r="J59" s="602" t="s">
        <v>1359</v>
      </c>
      <c r="K59" s="602">
        <v>8</v>
      </c>
      <c r="L59" s="602" t="s">
        <v>32</v>
      </c>
      <c r="M59" s="602" t="s">
        <v>33</v>
      </c>
      <c r="N59" s="602" t="s">
        <v>57</v>
      </c>
      <c r="O59" s="602" t="s">
        <v>48</v>
      </c>
      <c r="P59" s="602" t="s">
        <v>73</v>
      </c>
      <c r="Q59" s="602" t="s">
        <v>2012</v>
      </c>
      <c r="R59" s="414" t="s">
        <v>4947</v>
      </c>
      <c r="S59" s="607" t="s">
        <v>5775</v>
      </c>
      <c r="T59" s="599" t="s">
        <v>35</v>
      </c>
      <c r="U59" s="599" t="s">
        <v>1508</v>
      </c>
      <c r="V59" s="599" t="s">
        <v>60</v>
      </c>
      <c r="W59" s="599" t="s">
        <v>37</v>
      </c>
      <c r="X59" s="599" t="s">
        <v>1509</v>
      </c>
      <c r="Y59" s="428" t="s">
        <v>4306</v>
      </c>
      <c r="Z59" s="601" t="s">
        <v>42</v>
      </c>
      <c r="AA59" s="599">
        <v>206</v>
      </c>
      <c r="AB59" s="599" t="s">
        <v>40</v>
      </c>
      <c r="AC59" s="599" t="s">
        <v>41</v>
      </c>
      <c r="AD59" s="602" t="s">
        <v>1450</v>
      </c>
      <c r="AE59" s="602" t="s">
        <v>1061</v>
      </c>
      <c r="AF59" s="602">
        <v>165</v>
      </c>
      <c r="AG59" s="602">
        <v>680</v>
      </c>
      <c r="AH59" s="602">
        <v>1880</v>
      </c>
      <c r="AI59" s="602" t="s">
        <v>1452</v>
      </c>
      <c r="AJ59" s="602">
        <v>410</v>
      </c>
      <c r="AK59" s="602">
        <v>375</v>
      </c>
      <c r="AL59" s="602" t="s">
        <v>1453</v>
      </c>
      <c r="AM59" s="605" t="s">
        <v>843</v>
      </c>
      <c r="AN59" s="602">
        <v>570</v>
      </c>
      <c r="AO59" s="602">
        <v>90</v>
      </c>
      <c r="AP59" s="602" t="s">
        <v>57</v>
      </c>
      <c r="AQ59" s="602" t="s">
        <v>57</v>
      </c>
      <c r="AR59" s="602" t="s">
        <v>57</v>
      </c>
      <c r="AS59" s="602" t="s">
        <v>57</v>
      </c>
      <c r="AT59" s="602" t="s">
        <v>1454</v>
      </c>
      <c r="AU59" s="602" t="s">
        <v>1281</v>
      </c>
      <c r="AV59" s="602">
        <v>170</v>
      </c>
      <c r="AW59" s="602">
        <v>27</v>
      </c>
      <c r="AX59" s="602" t="s">
        <v>1455</v>
      </c>
      <c r="AY59" s="602" t="s">
        <v>1281</v>
      </c>
      <c r="AZ59" s="602">
        <v>155</v>
      </c>
      <c r="BA59" s="602">
        <v>27</v>
      </c>
      <c r="BB59" s="602" t="s">
        <v>88</v>
      </c>
      <c r="BC59" s="602" t="s">
        <v>57</v>
      </c>
      <c r="BD59" s="602" t="s">
        <v>57</v>
      </c>
      <c r="BE59" s="602" t="s">
        <v>57</v>
      </c>
      <c r="BF59" s="602" t="s">
        <v>57</v>
      </c>
      <c r="BG59" s="602" t="s">
        <v>1215</v>
      </c>
      <c r="BH59" s="602" t="s">
        <v>1216</v>
      </c>
      <c r="BI59" s="602" t="s">
        <v>164</v>
      </c>
      <c r="BJ59" s="602" t="s">
        <v>57</v>
      </c>
      <c r="BK59" s="602" t="s">
        <v>969</v>
      </c>
      <c r="BL59" s="602"/>
      <c r="BM59" s="602">
        <v>15</v>
      </c>
      <c r="BN59" s="602" t="s">
        <v>1510</v>
      </c>
      <c r="BO59" s="602" t="s">
        <v>887</v>
      </c>
      <c r="BP59" s="599" t="s">
        <v>1374</v>
      </c>
      <c r="BQ59" s="599" t="s">
        <v>81</v>
      </c>
      <c r="BR59" s="599"/>
      <c r="BS59" s="602" t="s">
        <v>1456</v>
      </c>
      <c r="BT59" s="602" t="s">
        <v>1457</v>
      </c>
      <c r="BU59" s="602" t="s">
        <v>1458</v>
      </c>
      <c r="BV59" s="602">
        <v>1204</v>
      </c>
      <c r="BW59" s="140"/>
      <c r="BX59" s="599" t="s">
        <v>107</v>
      </c>
      <c r="BY59" s="605" t="s">
        <v>168</v>
      </c>
      <c r="BZ59" s="26" t="str">
        <f t="shared" si="22"/>
        <v>82022628T00</v>
      </c>
      <c r="CA59" s="26" t="str">
        <f t="shared" si="23"/>
        <v>82022628</v>
      </c>
      <c r="CB59" s="26" t="str">
        <f t="shared" si="12"/>
        <v>2026-02-25T2022628</v>
      </c>
      <c r="CC59" s="169" t="str">
        <f>IFERROR(VLOOKUP(CB59,'양시 실적'!A:I,4,FALSE),"")</f>
        <v>H151C</v>
      </c>
      <c r="CD59" s="169">
        <f>IFERROR(SUMIFS('양시 실적'!I:I,'양시 실적'!B:B,양시!CA59),"")</f>
        <v>121</v>
      </c>
      <c r="CE59" s="29" t="str">
        <f t="shared" si="24"/>
        <v>15</v>
      </c>
      <c r="CF59" s="30" t="s">
        <v>11034</v>
      </c>
      <c r="CG59" s="26" t="str">
        <f t="shared" si="25"/>
        <v>KT2022628T00000</v>
      </c>
      <c r="CH59" s="29" t="str">
        <f>IFERROR(VLOOKUP(CG59,Status_0526!F:BK,58,FALSE),"")</f>
        <v>OK</v>
      </c>
      <c r="CJ59" s="24">
        <f>IFERROR(VLOOKUP(BZ59,양시요청!EV:EZ,5,FALSE),"")</f>
        <v>0</v>
      </c>
    </row>
    <row r="60" spans="1:88" ht="30" customHeight="1">
      <c r="A60" s="29">
        <v>8</v>
      </c>
      <c r="B60" s="600" t="s">
        <v>43</v>
      </c>
      <c r="C60" s="600" t="s">
        <v>1500</v>
      </c>
      <c r="D60" s="471" t="s">
        <v>953</v>
      </c>
      <c r="E60" s="608" t="s">
        <v>1501</v>
      </c>
      <c r="F60" s="600">
        <v>2026020724</v>
      </c>
      <c r="G60" s="606" t="s">
        <v>680</v>
      </c>
      <c r="H60" s="603">
        <v>1038859</v>
      </c>
      <c r="I60" s="603" t="s">
        <v>1169</v>
      </c>
      <c r="J60" s="603" t="s">
        <v>1170</v>
      </c>
      <c r="K60" s="603">
        <v>4</v>
      </c>
      <c r="L60" s="603" t="s">
        <v>32</v>
      </c>
      <c r="M60" s="603" t="s">
        <v>33</v>
      </c>
      <c r="N60" s="603" t="s">
        <v>57</v>
      </c>
      <c r="O60" s="603" t="s">
        <v>48</v>
      </c>
      <c r="P60" s="603" t="s">
        <v>73</v>
      </c>
      <c r="Q60" s="673" t="s">
        <v>933</v>
      </c>
      <c r="R60" s="503" t="s">
        <v>4947</v>
      </c>
      <c r="S60" s="609" t="s">
        <v>1702</v>
      </c>
      <c r="T60" s="600" t="s">
        <v>49</v>
      </c>
      <c r="U60" s="600" t="s">
        <v>62</v>
      </c>
      <c r="V60" s="600" t="s">
        <v>36</v>
      </c>
      <c r="W60" s="600" t="s">
        <v>37</v>
      </c>
      <c r="X60" s="600" t="s">
        <v>63</v>
      </c>
      <c r="Y60" s="603" t="s">
        <v>1175</v>
      </c>
      <c r="Z60" s="603" t="s">
        <v>1327</v>
      </c>
      <c r="AA60" s="600">
        <v>298</v>
      </c>
      <c r="AB60" s="600" t="s">
        <v>40</v>
      </c>
      <c r="AC60" s="600" t="s">
        <v>41</v>
      </c>
      <c r="AD60" s="603" t="s">
        <v>4494</v>
      </c>
      <c r="AE60" s="604" t="s">
        <v>42</v>
      </c>
      <c r="AF60" s="603">
        <v>175</v>
      </c>
      <c r="AG60" s="603">
        <v>828</v>
      </c>
      <c r="AH60" s="603">
        <v>2365</v>
      </c>
      <c r="AI60" s="603" t="s">
        <v>1179</v>
      </c>
      <c r="AJ60" s="603">
        <v>530</v>
      </c>
      <c r="AK60" s="603">
        <v>495</v>
      </c>
      <c r="AL60" s="603" t="s">
        <v>1181</v>
      </c>
      <c r="AM60" s="603" t="s">
        <v>99</v>
      </c>
      <c r="AN60" s="603">
        <v>680</v>
      </c>
      <c r="AO60" s="603">
        <v>90</v>
      </c>
      <c r="AP60" s="603" t="s">
        <v>1183</v>
      </c>
      <c r="AQ60" s="603" t="s">
        <v>99</v>
      </c>
      <c r="AR60" s="603" t="s">
        <v>191</v>
      </c>
      <c r="AS60" s="603" t="s">
        <v>105</v>
      </c>
      <c r="AT60" s="603" t="s">
        <v>1184</v>
      </c>
      <c r="AU60" s="603" t="s">
        <v>79</v>
      </c>
      <c r="AV60" s="603">
        <v>250</v>
      </c>
      <c r="AW60" s="603">
        <v>24</v>
      </c>
      <c r="AX60" s="603" t="s">
        <v>1185</v>
      </c>
      <c r="AY60" s="603" t="s">
        <v>79</v>
      </c>
      <c r="AZ60" s="603">
        <v>240</v>
      </c>
      <c r="BA60" s="603">
        <v>24</v>
      </c>
      <c r="BB60" s="603" t="s">
        <v>88</v>
      </c>
      <c r="BC60" s="603" t="s">
        <v>57</v>
      </c>
      <c r="BD60" s="603" t="s">
        <v>57</v>
      </c>
      <c r="BE60" s="603" t="s">
        <v>57</v>
      </c>
      <c r="BF60" s="603" t="s">
        <v>57</v>
      </c>
      <c r="BG60" s="603" t="s">
        <v>57</v>
      </c>
      <c r="BH60" s="603" t="s">
        <v>57</v>
      </c>
      <c r="BI60" s="603" t="s">
        <v>603</v>
      </c>
      <c r="BJ60" s="603" t="s">
        <v>331</v>
      </c>
      <c r="BK60" s="603" t="s">
        <v>57</v>
      </c>
      <c r="BL60" s="603"/>
      <c r="BM60" s="603">
        <v>20</v>
      </c>
      <c r="BN60" s="603" t="s">
        <v>4986</v>
      </c>
      <c r="BO60" s="603" t="s">
        <v>1188</v>
      </c>
      <c r="BP60" s="600" t="s">
        <v>335</v>
      </c>
      <c r="BQ60" s="600" t="s">
        <v>1704</v>
      </c>
      <c r="BR60" s="600"/>
      <c r="BS60" s="603" t="s">
        <v>1186</v>
      </c>
      <c r="BT60" s="603" t="s">
        <v>91</v>
      </c>
      <c r="BU60" s="603" t="s">
        <v>1187</v>
      </c>
      <c r="BV60" s="603">
        <v>1626</v>
      </c>
      <c r="BW60" s="433"/>
      <c r="BX60" s="600" t="s">
        <v>107</v>
      </c>
      <c r="BY60" s="606" t="s">
        <v>83</v>
      </c>
      <c r="BZ60" s="26" t="str">
        <f>A60&amp;LEFT(H60,7)&amp;P60</f>
        <v>81038859T00</v>
      </c>
      <c r="CA60" s="26" t="str">
        <f>A60&amp;LEFT(H60,7)</f>
        <v>81038859</v>
      </c>
      <c r="CB60" s="26" t="str">
        <f>"2026-"&amp;LEFT(R60,2)&amp;"-"&amp;MID(R60,4,2)&amp;"T"&amp;LEFT(H60,7)</f>
        <v>2026-02-25T1038859</v>
      </c>
      <c r="CC60" s="169" t="str">
        <f>IFERROR(VLOOKUP(CB60,'양시 실적'!A:I,4,FALSE),"")</f>
        <v>H101C</v>
      </c>
      <c r="CD60" s="169">
        <f>IFERROR(SUMIFS('양시 실적'!I:I,'양시 실적'!B:B,양시!CA60),"")</f>
        <v>179</v>
      </c>
      <c r="CE60" s="29" t="str">
        <f>IF(CD60&lt;&gt;0,IFERROR(MID(I60,FIND("R",I60)+1,2),""),"")</f>
        <v>20</v>
      </c>
      <c r="CF60" s="30" t="s">
        <v>11034</v>
      </c>
      <c r="CG60" s="26" t="str">
        <f>"KT"&amp;LEFT(H60,7)&amp;"T000"&amp;RIGHT(P60,2)</f>
        <v>KT1038859T00000</v>
      </c>
      <c r="CH60" s="29" t="str">
        <f>IFERROR(VLOOKUP(CG60,Status_0526!F:BK,58,FALSE),"")</f>
        <v>OK</v>
      </c>
      <c r="CJ60" s="24">
        <f>IFERROR(VLOOKUP(BZ60,양시요청!EV:EZ,5,FALSE),"")</f>
        <v>0</v>
      </c>
    </row>
    <row r="61" spans="1:88" ht="30" customHeight="1">
      <c r="A61" s="29">
        <v>8</v>
      </c>
      <c r="B61" s="599" t="s">
        <v>43</v>
      </c>
      <c r="C61" s="599" t="s">
        <v>932</v>
      </c>
      <c r="D61" s="610" t="s">
        <v>30</v>
      </c>
      <c r="E61" s="599" t="s">
        <v>45</v>
      </c>
      <c r="F61" s="599">
        <v>2026013937</v>
      </c>
      <c r="G61" s="605" t="s">
        <v>954</v>
      </c>
      <c r="H61" s="413">
        <v>1035157</v>
      </c>
      <c r="I61" s="602" t="s">
        <v>4526</v>
      </c>
      <c r="J61" s="602" t="s">
        <v>602</v>
      </c>
      <c r="K61" s="602">
        <v>4</v>
      </c>
      <c r="L61" s="602" t="s">
        <v>32</v>
      </c>
      <c r="M61" s="602" t="s">
        <v>33</v>
      </c>
      <c r="N61" s="602" t="s">
        <v>57</v>
      </c>
      <c r="O61" s="602" t="s">
        <v>48</v>
      </c>
      <c r="P61" s="602" t="s">
        <v>73</v>
      </c>
      <c r="Q61" s="602" t="s">
        <v>933</v>
      </c>
      <c r="R61" s="621" t="s">
        <v>4952</v>
      </c>
      <c r="S61" s="607" t="s">
        <v>4991</v>
      </c>
      <c r="T61" s="599" t="s">
        <v>35</v>
      </c>
      <c r="U61" s="599" t="s">
        <v>956</v>
      </c>
      <c r="V61" s="599" t="s">
        <v>50</v>
      </c>
      <c r="W61" s="599" t="s">
        <v>37</v>
      </c>
      <c r="X61" s="599" t="s">
        <v>38</v>
      </c>
      <c r="Y61" s="602" t="s">
        <v>4528</v>
      </c>
      <c r="Z61" s="602" t="s">
        <v>4992</v>
      </c>
      <c r="AA61" s="599" t="s">
        <v>1559</v>
      </c>
      <c r="AB61" s="599" t="s">
        <v>40</v>
      </c>
      <c r="AC61" s="599" t="s">
        <v>41</v>
      </c>
      <c r="AD61" s="602" t="s">
        <v>4529</v>
      </c>
      <c r="AE61" s="601" t="s">
        <v>42</v>
      </c>
      <c r="AF61" s="602" t="s">
        <v>663</v>
      </c>
      <c r="AG61" s="602" t="s">
        <v>2499</v>
      </c>
      <c r="AH61" s="602">
        <v>2005</v>
      </c>
      <c r="AI61" s="602" t="s">
        <v>1824</v>
      </c>
      <c r="AJ61" s="602" t="s">
        <v>661</v>
      </c>
      <c r="AK61" s="602" t="s">
        <v>1825</v>
      </c>
      <c r="AL61" s="602" t="s">
        <v>2332</v>
      </c>
      <c r="AM61" s="602" t="s">
        <v>92</v>
      </c>
      <c r="AN61" s="602" t="s">
        <v>1427</v>
      </c>
      <c r="AO61" s="602" t="s">
        <v>105</v>
      </c>
      <c r="AP61" s="602" t="s">
        <v>4531</v>
      </c>
      <c r="AQ61" s="602" t="s">
        <v>92</v>
      </c>
      <c r="AR61" s="602" t="s">
        <v>797</v>
      </c>
      <c r="AS61" s="602" t="s">
        <v>105</v>
      </c>
      <c r="AT61" s="602" t="s">
        <v>1694</v>
      </c>
      <c r="AU61" s="602" t="s">
        <v>86</v>
      </c>
      <c r="AV61" s="602" t="s">
        <v>177</v>
      </c>
      <c r="AW61" s="602" t="s">
        <v>119</v>
      </c>
      <c r="AX61" s="602" t="s">
        <v>1695</v>
      </c>
      <c r="AY61" s="602" t="s">
        <v>86</v>
      </c>
      <c r="AZ61" s="602" t="s">
        <v>178</v>
      </c>
      <c r="BA61" s="602" t="s">
        <v>119</v>
      </c>
      <c r="BB61" s="605" t="s">
        <v>122</v>
      </c>
      <c r="BC61" s="602" t="s">
        <v>123</v>
      </c>
      <c r="BD61" s="602" t="s">
        <v>57</v>
      </c>
      <c r="BE61" s="602" t="s">
        <v>57</v>
      </c>
      <c r="BF61" s="602" t="s">
        <v>57</v>
      </c>
      <c r="BG61" s="602" t="s">
        <v>57</v>
      </c>
      <c r="BH61" s="602" t="s">
        <v>57</v>
      </c>
      <c r="BI61" s="602" t="s">
        <v>603</v>
      </c>
      <c r="BJ61" s="602" t="s">
        <v>57</v>
      </c>
      <c r="BK61" s="602" t="s">
        <v>57</v>
      </c>
      <c r="BL61" s="602"/>
      <c r="BM61" s="602" t="s">
        <v>2049</v>
      </c>
      <c r="BN61" s="601" t="s">
        <v>4993</v>
      </c>
      <c r="BO61" s="602" t="s">
        <v>1831</v>
      </c>
      <c r="BP61" s="599" t="s">
        <v>2602</v>
      </c>
      <c r="BQ61" s="599" t="s">
        <v>95</v>
      </c>
      <c r="BR61" s="599"/>
      <c r="BS61" s="602" t="s">
        <v>4532</v>
      </c>
      <c r="BT61" s="602" t="s">
        <v>4282</v>
      </c>
      <c r="BU61" s="602" t="s">
        <v>1830</v>
      </c>
      <c r="BV61" s="602" t="s">
        <v>1576</v>
      </c>
      <c r="BW61" s="140"/>
      <c r="BX61" s="599" t="s">
        <v>4994</v>
      </c>
      <c r="BY61" s="605" t="s">
        <v>2053</v>
      </c>
      <c r="BZ61" s="26" t="str">
        <f t="shared" si="22"/>
        <v>81035157T00</v>
      </c>
      <c r="CA61" s="26" t="str">
        <f t="shared" si="23"/>
        <v>81035157</v>
      </c>
      <c r="CB61" s="26" t="str">
        <f t="shared" si="12"/>
        <v>2026-02-26T1035157</v>
      </c>
      <c r="CC61" s="169" t="str">
        <f>IFERROR(VLOOKUP(CB61,'양시 실적'!A:I,4,FALSE),"")</f>
        <v>H162C</v>
      </c>
      <c r="CD61" s="169">
        <f>IFERROR(SUMIFS('양시 실적'!I:I,'양시 실적'!B:B,양시!CA61),"")</f>
        <v>201</v>
      </c>
      <c r="CE61" s="29" t="str">
        <f t="shared" si="24"/>
        <v>18</v>
      </c>
      <c r="CF61" s="30" t="s">
        <v>11034</v>
      </c>
      <c r="CG61" s="26" t="str">
        <f t="shared" si="25"/>
        <v>KT1035157T00000</v>
      </c>
      <c r="CH61" s="29" t="str">
        <f>IFERROR(VLOOKUP(CG61,Status_0526!F:BK,58,FALSE),"")</f>
        <v>OK</v>
      </c>
      <c r="CJ61" s="24">
        <f>IFERROR(VLOOKUP(BZ61,양시요청!EV:EZ,5,FALSE),"")</f>
        <v>0</v>
      </c>
    </row>
    <row r="62" spans="1:88" ht="30" customHeight="1">
      <c r="A62" s="29">
        <v>8</v>
      </c>
      <c r="B62" s="599" t="s">
        <v>43</v>
      </c>
      <c r="C62" s="599" t="s">
        <v>2838</v>
      </c>
      <c r="D62" s="610" t="s">
        <v>52</v>
      </c>
      <c r="E62" s="599" t="s">
        <v>45</v>
      </c>
      <c r="F62" s="599">
        <v>2026020902</v>
      </c>
      <c r="G62" s="605" t="s">
        <v>954</v>
      </c>
      <c r="H62" s="602">
        <v>1037465</v>
      </c>
      <c r="I62" s="602" t="s">
        <v>2670</v>
      </c>
      <c r="J62" s="602" t="s">
        <v>2671</v>
      </c>
      <c r="K62" s="602">
        <v>4</v>
      </c>
      <c r="L62" s="602" t="s">
        <v>32</v>
      </c>
      <c r="M62" s="602" t="s">
        <v>33</v>
      </c>
      <c r="N62" s="602" t="s">
        <v>57</v>
      </c>
      <c r="O62" s="602" t="s">
        <v>48</v>
      </c>
      <c r="P62" s="602" t="s">
        <v>4995</v>
      </c>
      <c r="Q62" s="602" t="s">
        <v>933</v>
      </c>
      <c r="R62" s="621" t="s">
        <v>4952</v>
      </c>
      <c r="S62" s="607" t="s">
        <v>971</v>
      </c>
      <c r="T62" s="599" t="s">
        <v>49</v>
      </c>
      <c r="U62" s="599" t="s">
        <v>968</v>
      </c>
      <c r="V62" s="599" t="s">
        <v>60</v>
      </c>
      <c r="W62" s="599" t="s">
        <v>37</v>
      </c>
      <c r="X62" s="599" t="s">
        <v>61</v>
      </c>
      <c r="Y62" s="602" t="s">
        <v>4540</v>
      </c>
      <c r="Z62" s="601" t="s">
        <v>42</v>
      </c>
      <c r="AA62" s="599">
        <v>284</v>
      </c>
      <c r="AB62" s="599" t="s">
        <v>40</v>
      </c>
      <c r="AC62" s="599" t="s">
        <v>41</v>
      </c>
      <c r="AD62" s="602" t="s">
        <v>4541</v>
      </c>
      <c r="AE62" s="601" t="s">
        <v>42</v>
      </c>
      <c r="AF62" s="602">
        <v>85</v>
      </c>
      <c r="AG62" s="602">
        <v>496</v>
      </c>
      <c r="AH62" s="602">
        <v>1955</v>
      </c>
      <c r="AI62" s="602" t="s">
        <v>2678</v>
      </c>
      <c r="AJ62" s="602">
        <v>345</v>
      </c>
      <c r="AK62" s="602">
        <v>380</v>
      </c>
      <c r="AL62" s="602" t="s">
        <v>2679</v>
      </c>
      <c r="AM62" s="602" t="s">
        <v>99</v>
      </c>
      <c r="AN62" s="602">
        <v>540</v>
      </c>
      <c r="AO62" s="602">
        <v>90</v>
      </c>
      <c r="AP62" s="602" t="s">
        <v>57</v>
      </c>
      <c r="AQ62" s="602" t="s">
        <v>57</v>
      </c>
      <c r="AR62" s="602" t="s">
        <v>57</v>
      </c>
      <c r="AS62" s="602" t="s">
        <v>57</v>
      </c>
      <c r="AT62" s="602" t="s">
        <v>2680</v>
      </c>
      <c r="AU62" s="602" t="s">
        <v>86</v>
      </c>
      <c r="AV62" s="602">
        <v>250</v>
      </c>
      <c r="AW62" s="602">
        <v>30</v>
      </c>
      <c r="AX62" s="602" t="s">
        <v>2681</v>
      </c>
      <c r="AY62" s="602" t="s">
        <v>86</v>
      </c>
      <c r="AZ62" s="602">
        <v>240</v>
      </c>
      <c r="BA62" s="602">
        <v>30</v>
      </c>
      <c r="BB62" s="605" t="s">
        <v>122</v>
      </c>
      <c r="BC62" s="602" t="s">
        <v>123</v>
      </c>
      <c r="BD62" s="602" t="s">
        <v>57</v>
      </c>
      <c r="BE62" s="602" t="s">
        <v>57</v>
      </c>
      <c r="BF62" s="602" t="s">
        <v>57</v>
      </c>
      <c r="BG62" s="602" t="s">
        <v>57</v>
      </c>
      <c r="BH62" s="602" t="s">
        <v>57</v>
      </c>
      <c r="BI62" s="602" t="s">
        <v>900</v>
      </c>
      <c r="BJ62" s="602" t="s">
        <v>57</v>
      </c>
      <c r="BK62" s="602" t="s">
        <v>57</v>
      </c>
      <c r="BL62" s="602"/>
      <c r="BM62" s="602">
        <v>20</v>
      </c>
      <c r="BN62" s="602" t="s">
        <v>4996</v>
      </c>
      <c r="BO62" s="602" t="s">
        <v>2682</v>
      </c>
      <c r="BP62" s="599" t="s">
        <v>2683</v>
      </c>
      <c r="BQ62" s="599" t="s">
        <v>95</v>
      </c>
      <c r="BR62" s="599"/>
      <c r="BS62" s="602" t="s">
        <v>100</v>
      </c>
      <c r="BT62" s="602" t="s">
        <v>101</v>
      </c>
      <c r="BU62" s="602" t="s">
        <v>802</v>
      </c>
      <c r="BV62" s="602">
        <v>1622</v>
      </c>
      <c r="BW62" s="140"/>
      <c r="BX62" s="599" t="s">
        <v>107</v>
      </c>
      <c r="BY62" s="605" t="s">
        <v>950</v>
      </c>
      <c r="BZ62" s="26" t="str">
        <f t="shared" si="22"/>
        <v>81037465T03</v>
      </c>
      <c r="CA62" s="26" t="str">
        <f t="shared" si="23"/>
        <v>81037465</v>
      </c>
      <c r="CB62" s="26" t="str">
        <f t="shared" si="12"/>
        <v>2026-02-26T1037465</v>
      </c>
      <c r="CC62" s="169" t="str">
        <f>IFERROR(VLOOKUP(CB62,'양시 실적'!A:I,4,FALSE),"")</f>
        <v>H132C</v>
      </c>
      <c r="CD62" s="169">
        <f>IFERROR(SUMIFS('양시 실적'!I:I,'양시 실적'!B:B,양시!CA62),"")</f>
        <v>169</v>
      </c>
      <c r="CE62" s="29" t="str">
        <f t="shared" si="24"/>
        <v>20</v>
      </c>
      <c r="CF62" s="30" t="s">
        <v>11034</v>
      </c>
      <c r="CG62" s="26" t="str">
        <f t="shared" si="25"/>
        <v>KT1037465T00003</v>
      </c>
      <c r="CH62" s="29" t="str">
        <f>IFERROR(VLOOKUP(CG62,Status_0526!F:BK,58,FALSE),"")</f>
        <v>OK</v>
      </c>
      <c r="CJ62" s="24">
        <f>IFERROR(VLOOKUP(BZ62,양시요청!EV:EZ,5,FALSE),"")</f>
        <v>0</v>
      </c>
    </row>
    <row r="63" spans="1:88" ht="30" customHeight="1">
      <c r="A63" s="29">
        <v>8</v>
      </c>
      <c r="B63" s="599" t="s">
        <v>29</v>
      </c>
      <c r="C63" s="599" t="s">
        <v>4419</v>
      </c>
      <c r="D63" s="610" t="s">
        <v>953</v>
      </c>
      <c r="E63" s="599" t="s">
        <v>45</v>
      </c>
      <c r="F63" s="599">
        <v>2026012127</v>
      </c>
      <c r="G63" s="605" t="s">
        <v>767</v>
      </c>
      <c r="H63" s="602">
        <v>2022630</v>
      </c>
      <c r="I63" s="602" t="s">
        <v>4305</v>
      </c>
      <c r="J63" s="602" t="s">
        <v>1359</v>
      </c>
      <c r="K63" s="602">
        <v>8</v>
      </c>
      <c r="L63" s="602" t="s">
        <v>32</v>
      </c>
      <c r="M63" s="602" t="s">
        <v>33</v>
      </c>
      <c r="N63" s="602" t="s">
        <v>57</v>
      </c>
      <c r="O63" s="602" t="s">
        <v>48</v>
      </c>
      <c r="P63" s="602" t="s">
        <v>73</v>
      </c>
      <c r="Q63" s="602" t="s">
        <v>2012</v>
      </c>
      <c r="R63" s="504" t="s">
        <v>4963</v>
      </c>
      <c r="S63" s="607" t="s">
        <v>5423</v>
      </c>
      <c r="T63" s="599" t="s">
        <v>35</v>
      </c>
      <c r="U63" s="625" t="s">
        <v>1508</v>
      </c>
      <c r="V63" s="625" t="s">
        <v>60</v>
      </c>
      <c r="W63" s="625" t="s">
        <v>37</v>
      </c>
      <c r="X63" s="625" t="s">
        <v>1509</v>
      </c>
      <c r="Y63" s="626" t="s">
        <v>4306</v>
      </c>
      <c r="Z63" s="601" t="s">
        <v>5055</v>
      </c>
      <c r="AA63" s="599">
        <v>206</v>
      </c>
      <c r="AB63" s="599" t="s">
        <v>40</v>
      </c>
      <c r="AC63" s="599" t="s">
        <v>41</v>
      </c>
      <c r="AD63" s="602" t="s">
        <v>4307</v>
      </c>
      <c r="AE63" s="601" t="s">
        <v>42</v>
      </c>
      <c r="AF63" s="602">
        <v>180</v>
      </c>
      <c r="AG63" s="602">
        <v>760</v>
      </c>
      <c r="AH63" s="602">
        <v>2050</v>
      </c>
      <c r="AI63" s="602" t="s">
        <v>2699</v>
      </c>
      <c r="AJ63" s="602">
        <v>450</v>
      </c>
      <c r="AK63" s="602">
        <v>415</v>
      </c>
      <c r="AL63" s="602" t="s">
        <v>4308</v>
      </c>
      <c r="AM63" s="602" t="s">
        <v>99</v>
      </c>
      <c r="AN63" s="602">
        <v>630</v>
      </c>
      <c r="AO63" s="602">
        <v>90</v>
      </c>
      <c r="AP63" s="602" t="s">
        <v>4309</v>
      </c>
      <c r="AQ63" s="602" t="s">
        <v>99</v>
      </c>
      <c r="AR63" s="602" t="s">
        <v>186</v>
      </c>
      <c r="AS63" s="602" t="s">
        <v>105</v>
      </c>
      <c r="AT63" s="602" t="s">
        <v>1454</v>
      </c>
      <c r="AU63" s="602" t="s">
        <v>1281</v>
      </c>
      <c r="AV63" s="602">
        <v>170</v>
      </c>
      <c r="AW63" s="602">
        <v>27</v>
      </c>
      <c r="AX63" s="602" t="s">
        <v>1455</v>
      </c>
      <c r="AY63" s="602" t="s">
        <v>1281</v>
      </c>
      <c r="AZ63" s="602">
        <v>155</v>
      </c>
      <c r="BA63" s="602">
        <v>27</v>
      </c>
      <c r="BB63" s="602" t="s">
        <v>88</v>
      </c>
      <c r="BC63" s="602" t="s">
        <v>57</v>
      </c>
      <c r="BD63" s="602" t="s">
        <v>57</v>
      </c>
      <c r="BE63" s="602" t="s">
        <v>57</v>
      </c>
      <c r="BF63" s="602" t="s">
        <v>57</v>
      </c>
      <c r="BG63" s="602" t="s">
        <v>1215</v>
      </c>
      <c r="BH63" s="602" t="s">
        <v>1216</v>
      </c>
      <c r="BI63" s="602" t="s">
        <v>164</v>
      </c>
      <c r="BJ63" s="602" t="s">
        <v>331</v>
      </c>
      <c r="BK63" s="602" t="s">
        <v>57</v>
      </c>
      <c r="BL63" s="602"/>
      <c r="BM63" s="602">
        <v>16</v>
      </c>
      <c r="BN63" s="602" t="s">
        <v>4997</v>
      </c>
      <c r="BO63" s="602" t="s">
        <v>3500</v>
      </c>
      <c r="BP63" s="599" t="s">
        <v>4310</v>
      </c>
      <c r="BQ63" s="599" t="s">
        <v>95</v>
      </c>
      <c r="BR63" s="599"/>
      <c r="BS63" s="602" t="s">
        <v>1252</v>
      </c>
      <c r="BT63" s="602" t="s">
        <v>1253</v>
      </c>
      <c r="BU63" s="602" t="s">
        <v>1254</v>
      </c>
      <c r="BV63" s="602">
        <v>1289</v>
      </c>
      <c r="BW63" s="140"/>
      <c r="BX63" s="599" t="s">
        <v>107</v>
      </c>
      <c r="BY63" s="605" t="s">
        <v>950</v>
      </c>
      <c r="BZ63" s="26" t="str">
        <f t="shared" si="22"/>
        <v>82022630T00</v>
      </c>
      <c r="CA63" s="26" t="str">
        <f t="shared" si="23"/>
        <v>82022630</v>
      </c>
      <c r="CB63" s="26" t="str">
        <f t="shared" si="12"/>
        <v>2026-02-27T2022630</v>
      </c>
      <c r="CC63" s="169" t="str">
        <f>IFERROR(VLOOKUP(CB63,'양시 실적'!A:I,4,FALSE),"")</f>
        <v>H161C</v>
      </c>
      <c r="CD63" s="169">
        <f>IFERROR(SUMIFS('양시 실적'!I:I,'양시 실적'!B:B,양시!CA63),"")</f>
        <v>102</v>
      </c>
      <c r="CE63" s="29" t="str">
        <f t="shared" si="24"/>
        <v>16</v>
      </c>
      <c r="CF63" s="30" t="s">
        <v>11034</v>
      </c>
      <c r="CG63" s="26" t="str">
        <f t="shared" si="25"/>
        <v>KT2022630T00000</v>
      </c>
      <c r="CH63" s="29" t="str">
        <f>IFERROR(VLOOKUP(CG63,Status_0526!F:BK,58,FALSE),"")</f>
        <v>Re_Mass</v>
      </c>
      <c r="CJ63" s="24">
        <f>IFERROR(VLOOKUP(BZ63,양시요청!EV:EZ,5,FALSE),"")</f>
        <v>0</v>
      </c>
    </row>
    <row r="64" spans="1:88" ht="30" customHeight="1">
      <c r="A64" s="29">
        <v>8</v>
      </c>
      <c r="B64" s="600" t="s">
        <v>43</v>
      </c>
      <c r="C64" s="600" t="s">
        <v>4984</v>
      </c>
      <c r="D64" s="471" t="s">
        <v>30</v>
      </c>
      <c r="E64" s="608" t="s">
        <v>1501</v>
      </c>
      <c r="F64" s="600">
        <v>2026020729</v>
      </c>
      <c r="G64" s="606" t="s">
        <v>767</v>
      </c>
      <c r="H64" s="1162">
        <v>2022670</v>
      </c>
      <c r="I64" s="603" t="s">
        <v>1268</v>
      </c>
      <c r="J64" s="603" t="s">
        <v>1170</v>
      </c>
      <c r="K64" s="603">
        <v>10</v>
      </c>
      <c r="L64" s="603" t="s">
        <v>32</v>
      </c>
      <c r="M64" s="603" t="s">
        <v>33</v>
      </c>
      <c r="N64" s="603" t="s">
        <v>57</v>
      </c>
      <c r="O64" s="603" t="s">
        <v>48</v>
      </c>
      <c r="P64" s="603" t="s">
        <v>73</v>
      </c>
      <c r="Q64" s="603" t="s">
        <v>2012</v>
      </c>
      <c r="R64" s="375" t="s">
        <v>4963</v>
      </c>
      <c r="S64" s="609" t="s">
        <v>4958</v>
      </c>
      <c r="T64" s="600" t="s">
        <v>49</v>
      </c>
      <c r="U64" s="600" t="s">
        <v>62</v>
      </c>
      <c r="V64" s="600" t="s">
        <v>1503</v>
      </c>
      <c r="W64" s="600" t="s">
        <v>37</v>
      </c>
      <c r="X64" s="600" t="s">
        <v>63</v>
      </c>
      <c r="Y64" s="603" t="s">
        <v>1273</v>
      </c>
      <c r="Z64" s="603" t="s">
        <v>1327</v>
      </c>
      <c r="AA64" s="600" t="s">
        <v>994</v>
      </c>
      <c r="AB64" s="600" t="s">
        <v>40</v>
      </c>
      <c r="AC64" s="600" t="s">
        <v>41</v>
      </c>
      <c r="AD64" s="603" t="s">
        <v>4472</v>
      </c>
      <c r="AE64" s="604" t="s">
        <v>42</v>
      </c>
      <c r="AF64" s="603" t="s">
        <v>178</v>
      </c>
      <c r="AG64" s="603" t="s">
        <v>4471</v>
      </c>
      <c r="AH64" s="603" t="s">
        <v>1998</v>
      </c>
      <c r="AI64" s="603" t="s">
        <v>1915</v>
      </c>
      <c r="AJ64" s="603" t="s">
        <v>1308</v>
      </c>
      <c r="AK64" s="603" t="s">
        <v>1916</v>
      </c>
      <c r="AL64" s="603" t="s">
        <v>1277</v>
      </c>
      <c r="AM64" s="603" t="s">
        <v>1212</v>
      </c>
      <c r="AN64" s="603" t="s">
        <v>1278</v>
      </c>
      <c r="AO64" s="603" t="s">
        <v>105</v>
      </c>
      <c r="AP64" s="603" t="s">
        <v>4473</v>
      </c>
      <c r="AQ64" s="603" t="s">
        <v>1212</v>
      </c>
      <c r="AR64" s="603" t="s">
        <v>176</v>
      </c>
      <c r="AS64" s="603" t="s">
        <v>105</v>
      </c>
      <c r="AT64" s="603" t="s">
        <v>1280</v>
      </c>
      <c r="AU64" s="603" t="s">
        <v>1281</v>
      </c>
      <c r="AV64" s="603" t="s">
        <v>801</v>
      </c>
      <c r="AW64" s="603" t="s">
        <v>121</v>
      </c>
      <c r="AX64" s="603" t="s">
        <v>1282</v>
      </c>
      <c r="AY64" s="603" t="s">
        <v>1281</v>
      </c>
      <c r="AZ64" s="603" t="s">
        <v>715</v>
      </c>
      <c r="BA64" s="603" t="s">
        <v>121</v>
      </c>
      <c r="BB64" s="603" t="s">
        <v>88</v>
      </c>
      <c r="BC64" s="603" t="s">
        <v>57</v>
      </c>
      <c r="BD64" s="603" t="s">
        <v>57</v>
      </c>
      <c r="BE64" s="603" t="s">
        <v>57</v>
      </c>
      <c r="BF64" s="603" t="s">
        <v>57</v>
      </c>
      <c r="BG64" s="603" t="s">
        <v>1215</v>
      </c>
      <c r="BH64" s="603" t="s">
        <v>1216</v>
      </c>
      <c r="BI64" s="603" t="s">
        <v>164</v>
      </c>
      <c r="BJ64" s="603" t="s">
        <v>331</v>
      </c>
      <c r="BK64" s="603" t="s">
        <v>57</v>
      </c>
      <c r="BL64" s="603"/>
      <c r="BM64" s="603" t="s">
        <v>2049</v>
      </c>
      <c r="BN64" s="603" t="s">
        <v>4999</v>
      </c>
      <c r="BO64" s="603" t="s">
        <v>1286</v>
      </c>
      <c r="BP64" s="600" t="s">
        <v>4474</v>
      </c>
      <c r="BQ64" s="600" t="s">
        <v>1512</v>
      </c>
      <c r="BR64" s="600"/>
      <c r="BS64" s="603" t="s">
        <v>1283</v>
      </c>
      <c r="BT64" s="603" t="s">
        <v>1284</v>
      </c>
      <c r="BU64" s="603" t="s">
        <v>1224</v>
      </c>
      <c r="BV64" s="603" t="s">
        <v>1285</v>
      </c>
      <c r="BW64" s="433"/>
      <c r="BX64" s="600" t="s">
        <v>107</v>
      </c>
      <c r="BY64" s="606" t="s">
        <v>5000</v>
      </c>
      <c r="BZ64" s="26" t="str">
        <f t="shared" si="22"/>
        <v>82022670T00</v>
      </c>
      <c r="CA64" s="26" t="str">
        <f t="shared" si="23"/>
        <v>82022670</v>
      </c>
      <c r="CB64" s="26" t="str">
        <f t="shared" si="12"/>
        <v>2026-02-27T2022670</v>
      </c>
      <c r="CC64" s="169" t="str">
        <f>IFERROR(VLOOKUP(CB64,'양시 실적'!A:I,4,FALSE),"")</f>
        <v>H107C</v>
      </c>
      <c r="CD64" s="169">
        <f>IFERROR(SUMIFS('양시 실적'!I:I,'양시 실적'!B:B,양시!CA64),"")</f>
        <v>93</v>
      </c>
      <c r="CE64" s="29" t="str">
        <f t="shared" si="24"/>
        <v>18</v>
      </c>
      <c r="CF64" s="30" t="s">
        <v>11034</v>
      </c>
      <c r="CG64" s="26" t="str">
        <f t="shared" si="25"/>
        <v>KT2022670T00000</v>
      </c>
      <c r="CH64" s="29" t="str">
        <f>IFERROR(VLOOKUP(CG64,Status_0526!F:BK,58,FALSE),"")</f>
        <v>OK</v>
      </c>
      <c r="CJ64" s="24">
        <f>IFERROR(VLOOKUP(BZ64,양시요청!EV:EZ,5,FALSE),"")</f>
        <v>0</v>
      </c>
    </row>
    <row r="65" spans="1:88" ht="30" customHeight="1">
      <c r="A65" s="372">
        <v>9</v>
      </c>
      <c r="B65" s="667" t="s">
        <v>29</v>
      </c>
      <c r="C65" s="667" t="s">
        <v>1513</v>
      </c>
      <c r="D65" s="672" t="s">
        <v>953</v>
      </c>
      <c r="E65" s="669" t="s">
        <v>1501</v>
      </c>
      <c r="F65" s="667">
        <v>2026011585</v>
      </c>
      <c r="G65" s="668" t="s">
        <v>767</v>
      </c>
      <c r="H65" s="666">
        <v>1031414</v>
      </c>
      <c r="I65" s="666" t="s">
        <v>3552</v>
      </c>
      <c r="J65" s="666" t="s">
        <v>2435</v>
      </c>
      <c r="K65" s="666">
        <v>4</v>
      </c>
      <c r="L65" s="666" t="s">
        <v>32</v>
      </c>
      <c r="M65" s="666" t="s">
        <v>33</v>
      </c>
      <c r="N65" s="666" t="s">
        <v>57</v>
      </c>
      <c r="O65" s="666" t="s">
        <v>48</v>
      </c>
      <c r="P65" s="666" t="s">
        <v>73</v>
      </c>
      <c r="Q65" s="666" t="s">
        <v>933</v>
      </c>
      <c r="R65" s="368" t="s">
        <v>5404</v>
      </c>
      <c r="S65" s="670" t="s">
        <v>1702</v>
      </c>
      <c r="T65" s="667" t="s">
        <v>35</v>
      </c>
      <c r="U65" s="667" t="s">
        <v>2520</v>
      </c>
      <c r="V65" s="667" t="s">
        <v>60</v>
      </c>
      <c r="W65" s="667" t="s">
        <v>37</v>
      </c>
      <c r="X65" s="667" t="s">
        <v>61</v>
      </c>
      <c r="Y65" s="666" t="s">
        <v>3555</v>
      </c>
      <c r="Z65" s="666" t="s">
        <v>752</v>
      </c>
      <c r="AA65" s="667">
        <v>274</v>
      </c>
      <c r="AB65" s="667" t="s">
        <v>40</v>
      </c>
      <c r="AC65" s="667" t="s">
        <v>41</v>
      </c>
      <c r="AD65" s="666" t="s">
        <v>3556</v>
      </c>
      <c r="AE65" s="671" t="s">
        <v>42</v>
      </c>
      <c r="AF65" s="666">
        <v>125</v>
      </c>
      <c r="AG65" s="666">
        <v>634</v>
      </c>
      <c r="AH65" s="666">
        <v>2140</v>
      </c>
      <c r="AI65" s="666" t="s">
        <v>1121</v>
      </c>
      <c r="AJ65" s="666" t="s">
        <v>797</v>
      </c>
      <c r="AK65" s="666" t="s">
        <v>1122</v>
      </c>
      <c r="AL65" s="666" t="s">
        <v>1123</v>
      </c>
      <c r="AM65" s="666" t="s">
        <v>92</v>
      </c>
      <c r="AN65" s="666">
        <v>550</v>
      </c>
      <c r="AO65" s="666">
        <v>90</v>
      </c>
      <c r="AP65" s="666" t="s">
        <v>3557</v>
      </c>
      <c r="AQ65" s="666" t="s">
        <v>92</v>
      </c>
      <c r="AR65" s="666" t="s">
        <v>668</v>
      </c>
      <c r="AS65" s="666" t="s">
        <v>105</v>
      </c>
      <c r="AT65" s="666" t="s">
        <v>760</v>
      </c>
      <c r="AU65" s="666" t="s">
        <v>86</v>
      </c>
      <c r="AV65" s="666">
        <v>235</v>
      </c>
      <c r="AW65" s="666">
        <v>27</v>
      </c>
      <c r="AX65" s="666" t="s">
        <v>87</v>
      </c>
      <c r="AY65" s="666" t="s">
        <v>86</v>
      </c>
      <c r="AZ65" s="666">
        <v>225</v>
      </c>
      <c r="BA65" s="666">
        <v>27</v>
      </c>
      <c r="BB65" s="666" t="s">
        <v>88</v>
      </c>
      <c r="BC65" s="666" t="s">
        <v>57</v>
      </c>
      <c r="BD65" s="666" t="s">
        <v>57</v>
      </c>
      <c r="BE65" s="666" t="s">
        <v>57</v>
      </c>
      <c r="BF65" s="666" t="s">
        <v>57</v>
      </c>
      <c r="BG65" s="666" t="s">
        <v>57</v>
      </c>
      <c r="BH65" s="666" t="s">
        <v>57</v>
      </c>
      <c r="BI65" s="666" t="s">
        <v>603</v>
      </c>
      <c r="BJ65" s="666" t="s">
        <v>57</v>
      </c>
      <c r="BK65" s="666" t="s">
        <v>57</v>
      </c>
      <c r="BL65" s="666"/>
      <c r="BM65" s="666">
        <v>20</v>
      </c>
      <c r="BN65" s="666" t="s">
        <v>3655</v>
      </c>
      <c r="BO65" s="666" t="s">
        <v>187</v>
      </c>
      <c r="BP65" s="667" t="s">
        <v>3559</v>
      </c>
      <c r="BQ65" s="667" t="s">
        <v>95</v>
      </c>
      <c r="BR65" s="667"/>
      <c r="BS65" s="666" t="s">
        <v>3558</v>
      </c>
      <c r="BT65" s="666" t="s">
        <v>91</v>
      </c>
      <c r="BU65" s="666" t="s">
        <v>765</v>
      </c>
      <c r="BV65" s="666">
        <v>1626</v>
      </c>
      <c r="BW65" s="433"/>
      <c r="BX65" s="667" t="s">
        <v>107</v>
      </c>
      <c r="BY65" s="668" t="s">
        <v>2550</v>
      </c>
      <c r="BZ65" s="26" t="str">
        <f t="shared" ref="BZ65:BZ80" si="26">A65&amp;LEFT(H65,7)&amp;P65</f>
        <v>91031414T00</v>
      </c>
      <c r="CA65" s="26" t="str">
        <f t="shared" ref="CA65:CA80" si="27">A65&amp;LEFT(H65,7)</f>
        <v>91031414</v>
      </c>
      <c r="CB65" s="26" t="str">
        <f t="shared" ref="CB65:CB80" si="28">"2026-"&amp;LEFT(R65,2)&amp;"-"&amp;MID(R65,4,2)&amp;"T"&amp;LEFT(H65,7)</f>
        <v>2026-03-02T1031414</v>
      </c>
      <c r="CC65" s="169" t="str">
        <f>IFERROR(VLOOKUP(CB65,'양시 실적'!A:I,4,FALSE),"")</f>
        <v>H101C</v>
      </c>
      <c r="CD65" s="169">
        <f>IFERROR(SUMIFS('양시 실적'!I:I,'양시 실적'!B:B,양시!CA65),"")</f>
        <v>199</v>
      </c>
      <c r="CE65" s="29" t="str">
        <f t="shared" ref="CE65:CE80" si="29">IF(CD65&lt;&gt;0,IFERROR(MID(I65,FIND("R",I65)+1,2),""),"")</f>
        <v>20</v>
      </c>
      <c r="CF65" s="30" t="s">
        <v>5406</v>
      </c>
      <c r="CG65" s="26" t="str">
        <f t="shared" si="25"/>
        <v>KT1031414T00000</v>
      </c>
      <c r="CH65" s="29" t="str">
        <f>IFERROR(VLOOKUP(CG65,Status_0526!F:BK,58,FALSE),"")</f>
        <v>OK</v>
      </c>
      <c r="CJ65" s="24">
        <f>IFERROR(VLOOKUP(BZ65,양시요청!EV:EZ,5,FALSE),"")</f>
        <v>0</v>
      </c>
    </row>
    <row r="66" spans="1:88" ht="30" customHeight="1">
      <c r="A66" s="372">
        <v>9</v>
      </c>
      <c r="B66" s="640" t="s">
        <v>43</v>
      </c>
      <c r="C66" s="640" t="s">
        <v>2017</v>
      </c>
      <c r="D66" s="649" t="s">
        <v>953</v>
      </c>
      <c r="E66" s="640" t="s">
        <v>45</v>
      </c>
      <c r="F66" s="640">
        <v>2026020098</v>
      </c>
      <c r="G66" s="644" t="s">
        <v>954</v>
      </c>
      <c r="H66" s="643">
        <v>1037387</v>
      </c>
      <c r="I66" s="643" t="s">
        <v>4567</v>
      </c>
      <c r="J66" s="643" t="s">
        <v>59</v>
      </c>
      <c r="K66" s="643">
        <v>4</v>
      </c>
      <c r="L66" s="643" t="s">
        <v>32</v>
      </c>
      <c r="M66" s="643" t="s">
        <v>33</v>
      </c>
      <c r="N66" s="643" t="s">
        <v>57</v>
      </c>
      <c r="O66" s="643" t="s">
        <v>48</v>
      </c>
      <c r="P66" s="643" t="s">
        <v>1798</v>
      </c>
      <c r="Q66" s="643" t="s">
        <v>933</v>
      </c>
      <c r="R66" s="652" t="s">
        <v>5301</v>
      </c>
      <c r="S66" s="651" t="s">
        <v>971</v>
      </c>
      <c r="T66" s="640" t="s">
        <v>49</v>
      </c>
      <c r="U66" s="640" t="s">
        <v>2599</v>
      </c>
      <c r="V66" s="640" t="s">
        <v>60</v>
      </c>
      <c r="W66" s="640" t="s">
        <v>37</v>
      </c>
      <c r="X66" s="640" t="s">
        <v>61</v>
      </c>
      <c r="Y66" s="643" t="s">
        <v>4569</v>
      </c>
      <c r="Z66" s="648" t="s">
        <v>42</v>
      </c>
      <c r="AA66" s="640">
        <v>280</v>
      </c>
      <c r="AB66" s="640" t="s">
        <v>40</v>
      </c>
      <c r="AC66" s="640" t="s">
        <v>41</v>
      </c>
      <c r="AD66" s="643" t="s">
        <v>4570</v>
      </c>
      <c r="AE66" s="643" t="s">
        <v>51</v>
      </c>
      <c r="AF66" s="643">
        <v>90</v>
      </c>
      <c r="AG66" s="643">
        <v>540</v>
      </c>
      <c r="AH66" s="643">
        <v>1945</v>
      </c>
      <c r="AI66" s="643" t="s">
        <v>4571</v>
      </c>
      <c r="AJ66" s="643">
        <v>365</v>
      </c>
      <c r="AK66" s="643">
        <v>400</v>
      </c>
      <c r="AL66" s="643" t="s">
        <v>4572</v>
      </c>
      <c r="AM66" s="643" t="s">
        <v>99</v>
      </c>
      <c r="AN66" s="643">
        <v>570</v>
      </c>
      <c r="AO66" s="643">
        <v>90</v>
      </c>
      <c r="AP66" s="643" t="s">
        <v>57</v>
      </c>
      <c r="AQ66" s="643" t="s">
        <v>57</v>
      </c>
      <c r="AR66" s="643" t="s">
        <v>57</v>
      </c>
      <c r="AS66" s="643" t="s">
        <v>57</v>
      </c>
      <c r="AT66" s="643" t="s">
        <v>4573</v>
      </c>
      <c r="AU66" s="643" t="s">
        <v>86</v>
      </c>
      <c r="AV66" s="643">
        <v>245</v>
      </c>
      <c r="AW66" s="643">
        <v>27</v>
      </c>
      <c r="AX66" s="643" t="s">
        <v>4574</v>
      </c>
      <c r="AY66" s="643" t="s">
        <v>86</v>
      </c>
      <c r="AZ66" s="643">
        <v>235</v>
      </c>
      <c r="BA66" s="643">
        <v>27</v>
      </c>
      <c r="BB66" s="644" t="s">
        <v>122</v>
      </c>
      <c r="BC66" s="643" t="s">
        <v>123</v>
      </c>
      <c r="BD66" s="643" t="s">
        <v>57</v>
      </c>
      <c r="BE66" s="643" t="s">
        <v>57</v>
      </c>
      <c r="BF66" s="643" t="s">
        <v>57</v>
      </c>
      <c r="BG66" s="643" t="s">
        <v>57</v>
      </c>
      <c r="BH66" s="643" t="s">
        <v>57</v>
      </c>
      <c r="BI66" s="643" t="s">
        <v>900</v>
      </c>
      <c r="BJ66" s="643" t="s">
        <v>57</v>
      </c>
      <c r="BK66" s="643"/>
      <c r="BL66" s="643"/>
      <c r="BM66" s="643">
        <v>20</v>
      </c>
      <c r="BN66" s="643" t="s">
        <v>5302</v>
      </c>
      <c r="BO66" s="643" t="s">
        <v>2536</v>
      </c>
      <c r="BP66" s="640" t="s">
        <v>4576</v>
      </c>
      <c r="BQ66" s="640" t="s">
        <v>95</v>
      </c>
      <c r="BR66" s="640"/>
      <c r="BS66" s="643" t="s">
        <v>4575</v>
      </c>
      <c r="BT66" s="643" t="s">
        <v>2444</v>
      </c>
      <c r="BU66" s="643" t="s">
        <v>802</v>
      </c>
      <c r="BV66" s="643">
        <v>1622</v>
      </c>
      <c r="BW66" s="140"/>
      <c r="BX66" s="640" t="s">
        <v>107</v>
      </c>
      <c r="BY66" s="644" t="s">
        <v>168</v>
      </c>
      <c r="BZ66" s="26" t="str">
        <f t="shared" si="26"/>
        <v>91037387T02</v>
      </c>
      <c r="CA66" s="26" t="str">
        <f t="shared" si="27"/>
        <v>91037387</v>
      </c>
      <c r="CB66" s="26" t="str">
        <f t="shared" si="28"/>
        <v>2026-03-03T1037387</v>
      </c>
      <c r="CC66" s="169" t="str">
        <f>IFERROR(VLOOKUP(CB66,'양시 실적'!A:I,4,FALSE),"")</f>
        <v>H132C</v>
      </c>
      <c r="CD66" s="169">
        <f>IFERROR(SUMIFS('양시 실적'!I:I,'양시 실적'!B:B,양시!CA66),"")</f>
        <v>170</v>
      </c>
      <c r="CE66" s="29" t="str">
        <f t="shared" si="29"/>
        <v>20</v>
      </c>
      <c r="CF66" s="30" t="s">
        <v>11034</v>
      </c>
      <c r="CG66" s="26" t="str">
        <f t="shared" ref="CG66:CG80" si="30">"KT"&amp;LEFT(H66,7)&amp;"T000"&amp;RIGHT(P66,2)</f>
        <v>KT1037387T00002</v>
      </c>
      <c r="CH66" s="29" t="str">
        <f>IFERROR(VLOOKUP(CG66,Status_0526!F:BK,58,FALSE),"")</f>
        <v>OK</v>
      </c>
      <c r="CJ66" s="24">
        <f>IFERROR(VLOOKUP(BZ66,양시요청!EV:EZ,5,FALSE),"")</f>
        <v>0</v>
      </c>
    </row>
    <row r="67" spans="1:88" ht="30" customHeight="1">
      <c r="A67" s="372">
        <v>9</v>
      </c>
      <c r="B67" s="641" t="s">
        <v>43</v>
      </c>
      <c r="C67" s="641" t="s">
        <v>5303</v>
      </c>
      <c r="D67" s="645" t="s">
        <v>1498</v>
      </c>
      <c r="E67" s="646" t="s">
        <v>1501</v>
      </c>
      <c r="F67" s="641">
        <v>2026013028</v>
      </c>
      <c r="G67" s="639" t="s">
        <v>767</v>
      </c>
      <c r="H67" s="642">
        <v>2022571</v>
      </c>
      <c r="I67" s="642" t="s">
        <v>1907</v>
      </c>
      <c r="J67" s="642" t="s">
        <v>1954</v>
      </c>
      <c r="K67" s="642">
        <v>10</v>
      </c>
      <c r="L67" s="642" t="s">
        <v>32</v>
      </c>
      <c r="M67" s="642" t="s">
        <v>33</v>
      </c>
      <c r="N67" s="642" t="s">
        <v>57</v>
      </c>
      <c r="O67" s="642" t="s">
        <v>1955</v>
      </c>
      <c r="P67" s="642" t="s">
        <v>73</v>
      </c>
      <c r="Q67" s="642" t="s">
        <v>2012</v>
      </c>
      <c r="R67" s="716" t="s">
        <v>5794</v>
      </c>
      <c r="S67" s="647" t="s">
        <v>1502</v>
      </c>
      <c r="T67" s="641" t="s">
        <v>49</v>
      </c>
      <c r="U67" s="641" t="s">
        <v>62</v>
      </c>
      <c r="V67" s="641" t="s">
        <v>1503</v>
      </c>
      <c r="W67" s="641" t="s">
        <v>37</v>
      </c>
      <c r="X67" s="641" t="s">
        <v>63</v>
      </c>
      <c r="Y67" s="642" t="s">
        <v>4335</v>
      </c>
      <c r="Z67" s="638" t="s">
        <v>42</v>
      </c>
      <c r="AA67" s="641">
        <v>282</v>
      </c>
      <c r="AB67" s="641" t="s">
        <v>40</v>
      </c>
      <c r="AC67" s="641" t="s">
        <v>41</v>
      </c>
      <c r="AD67" s="642" t="s">
        <v>4336</v>
      </c>
      <c r="AE67" s="638" t="s">
        <v>42</v>
      </c>
      <c r="AF67" s="642">
        <v>210</v>
      </c>
      <c r="AG67" s="642">
        <v>920</v>
      </c>
      <c r="AH67" s="642">
        <v>2325</v>
      </c>
      <c r="AI67" s="642" t="s">
        <v>1275</v>
      </c>
      <c r="AJ67" s="642">
        <v>560</v>
      </c>
      <c r="AK67" s="642">
        <v>525</v>
      </c>
      <c r="AL67" s="642" t="s">
        <v>1964</v>
      </c>
      <c r="AM67" s="642" t="s">
        <v>1212</v>
      </c>
      <c r="AN67" s="642">
        <v>770</v>
      </c>
      <c r="AO67" s="642">
        <v>90</v>
      </c>
      <c r="AP67" s="642" t="s">
        <v>1966</v>
      </c>
      <c r="AQ67" s="642" t="s">
        <v>1212</v>
      </c>
      <c r="AR67" s="642" t="s">
        <v>1592</v>
      </c>
      <c r="AS67" s="642" t="s">
        <v>105</v>
      </c>
      <c r="AT67" s="642" t="s">
        <v>1217</v>
      </c>
      <c r="AU67" s="642" t="s">
        <v>1218</v>
      </c>
      <c r="AV67" s="642">
        <v>240</v>
      </c>
      <c r="AW67" s="642">
        <v>24</v>
      </c>
      <c r="AX67" s="642" t="s">
        <v>1221</v>
      </c>
      <c r="AY67" s="642" t="s">
        <v>1218</v>
      </c>
      <c r="AZ67" s="642">
        <v>225</v>
      </c>
      <c r="BA67" s="642">
        <v>24</v>
      </c>
      <c r="BB67" s="642" t="s">
        <v>88</v>
      </c>
      <c r="BC67" s="642" t="s">
        <v>57</v>
      </c>
      <c r="BD67" s="642" t="s">
        <v>57</v>
      </c>
      <c r="BE67" s="642" t="s">
        <v>57</v>
      </c>
      <c r="BF67" s="642" t="s">
        <v>57</v>
      </c>
      <c r="BG67" s="642" t="s">
        <v>1215</v>
      </c>
      <c r="BH67" s="642" t="s">
        <v>1216</v>
      </c>
      <c r="BI67" s="642" t="s">
        <v>164</v>
      </c>
      <c r="BJ67" s="642" t="s">
        <v>331</v>
      </c>
      <c r="BK67" s="642"/>
      <c r="BL67" s="642"/>
      <c r="BM67" s="642">
        <v>18</v>
      </c>
      <c r="BN67" s="642" t="s">
        <v>5305</v>
      </c>
      <c r="BO67" s="642" t="s">
        <v>1922</v>
      </c>
      <c r="BP67" s="641" t="s">
        <v>4338</v>
      </c>
      <c r="BQ67" s="641" t="s">
        <v>1704</v>
      </c>
      <c r="BR67" s="641"/>
      <c r="BS67" s="642" t="s">
        <v>1919</v>
      </c>
      <c r="BT67" s="642" t="s">
        <v>1920</v>
      </c>
      <c r="BU67" s="642" t="s">
        <v>1224</v>
      </c>
      <c r="BV67" s="642">
        <v>1479</v>
      </c>
      <c r="BW67" s="403" t="s">
        <v>1504</v>
      </c>
      <c r="BX67" s="641" t="s">
        <v>107</v>
      </c>
      <c r="BY67" s="639" t="s">
        <v>83</v>
      </c>
      <c r="BZ67" s="26" t="str">
        <f t="shared" si="26"/>
        <v>92022571T00</v>
      </c>
      <c r="CA67" s="26" t="str">
        <f t="shared" si="27"/>
        <v>92022571</v>
      </c>
      <c r="CB67" s="26" t="str">
        <f t="shared" si="28"/>
        <v>2026-X-T2022571</v>
      </c>
      <c r="CC67" s="169" t="str">
        <f>IFERROR(VLOOKUP(CB67,'양시 실적'!A:I,4,FALSE),"")</f>
        <v/>
      </c>
      <c r="CD67" s="169">
        <f>IFERROR(SUMIFS('양시 실적'!I:I,'양시 실적'!B:B,양시!CA67),"")</f>
        <v>0</v>
      </c>
      <c r="CE67" s="29" t="str">
        <f t="shared" si="29"/>
        <v/>
      </c>
      <c r="CF67" s="30" t="s">
        <v>5795</v>
      </c>
      <c r="CG67" s="26" t="str">
        <f t="shared" si="30"/>
        <v>KT2022571T00000</v>
      </c>
      <c r="CH67" s="29" t="str">
        <f>IFERROR(VLOOKUP(CG67,Status_0526!F:BK,58,FALSE),"")</f>
        <v>OK</v>
      </c>
      <c r="CJ67" s="24">
        <f>IFERROR(VLOOKUP(BZ67,양시요청!EV:EZ,5,FALSE),"")</f>
        <v>0</v>
      </c>
    </row>
    <row r="68" spans="1:88" ht="30" customHeight="1">
      <c r="A68" s="372">
        <v>9</v>
      </c>
      <c r="B68" s="654" t="s">
        <v>29</v>
      </c>
      <c r="C68" s="654" t="s">
        <v>5306</v>
      </c>
      <c r="D68" s="658" t="s">
        <v>1498</v>
      </c>
      <c r="E68" s="660" t="s">
        <v>31</v>
      </c>
      <c r="F68" s="654">
        <v>2026021113</v>
      </c>
      <c r="G68" s="659" t="s">
        <v>2545</v>
      </c>
      <c r="H68" s="653">
        <v>1019792</v>
      </c>
      <c r="I68" s="653" t="s">
        <v>4550</v>
      </c>
      <c r="J68" s="653" t="s">
        <v>2352</v>
      </c>
      <c r="K68" s="653">
        <v>4</v>
      </c>
      <c r="L68" s="653" t="s">
        <v>32</v>
      </c>
      <c r="M68" s="653" t="s">
        <v>33</v>
      </c>
      <c r="N68" s="655" t="s">
        <v>102</v>
      </c>
      <c r="O68" s="653" t="s">
        <v>34</v>
      </c>
      <c r="P68" s="653" t="s">
        <v>73</v>
      </c>
      <c r="Q68" s="653" t="s">
        <v>933</v>
      </c>
      <c r="R68" s="661" t="s">
        <v>5307</v>
      </c>
      <c r="S68" s="657" t="s">
        <v>5308</v>
      </c>
      <c r="T68" s="654" t="s">
        <v>35</v>
      </c>
      <c r="U68" s="654" t="s">
        <v>2585</v>
      </c>
      <c r="V68" s="654" t="s">
        <v>36</v>
      </c>
      <c r="W68" s="654" t="s">
        <v>37</v>
      </c>
      <c r="X68" s="654" t="s">
        <v>63</v>
      </c>
      <c r="Y68" s="653" t="s">
        <v>4553</v>
      </c>
      <c r="Z68" s="653" t="s">
        <v>55</v>
      </c>
      <c r="AA68" s="654">
        <v>182</v>
      </c>
      <c r="AB68" s="654" t="s">
        <v>40</v>
      </c>
      <c r="AC68" s="654" t="s">
        <v>41</v>
      </c>
      <c r="AD68" s="653" t="s">
        <v>4555</v>
      </c>
      <c r="AE68" s="660" t="s">
        <v>42</v>
      </c>
      <c r="AF68" s="653">
        <v>140</v>
      </c>
      <c r="AG68" s="653">
        <v>0</v>
      </c>
      <c r="AH68" s="653">
        <v>1740</v>
      </c>
      <c r="AI68" s="653" t="s">
        <v>4556</v>
      </c>
      <c r="AJ68" s="653">
        <v>360</v>
      </c>
      <c r="AK68" s="653">
        <v>380</v>
      </c>
      <c r="AL68" s="653" t="s">
        <v>173</v>
      </c>
      <c r="AM68" s="653" t="s">
        <v>78</v>
      </c>
      <c r="AN68" s="653">
        <v>490</v>
      </c>
      <c r="AO68" s="653">
        <v>90</v>
      </c>
      <c r="AP68" s="653" t="s">
        <v>57</v>
      </c>
      <c r="AQ68" s="653" t="s">
        <v>57</v>
      </c>
      <c r="AR68" s="653" t="s">
        <v>57</v>
      </c>
      <c r="AS68" s="653" t="s">
        <v>57</v>
      </c>
      <c r="AT68" s="653" t="s">
        <v>4557</v>
      </c>
      <c r="AU68" s="653" t="s">
        <v>79</v>
      </c>
      <c r="AV68" s="653">
        <v>140</v>
      </c>
      <c r="AW68" s="653">
        <v>24</v>
      </c>
      <c r="AX68" s="653" t="s">
        <v>4558</v>
      </c>
      <c r="AY68" s="653" t="s">
        <v>79</v>
      </c>
      <c r="AZ68" s="339">
        <v>130</v>
      </c>
      <c r="BA68" s="653">
        <v>24</v>
      </c>
      <c r="BB68" s="653" t="s">
        <v>88</v>
      </c>
      <c r="BC68" s="653" t="s">
        <v>57</v>
      </c>
      <c r="BD68" s="653" t="s">
        <v>57</v>
      </c>
      <c r="BE68" s="653" t="s">
        <v>57</v>
      </c>
      <c r="BF68" s="653" t="s">
        <v>57</v>
      </c>
      <c r="BG68" s="653" t="s">
        <v>57</v>
      </c>
      <c r="BH68" s="653" t="s">
        <v>57</v>
      </c>
      <c r="BI68" s="653" t="s">
        <v>164</v>
      </c>
      <c r="BJ68" s="653" t="s">
        <v>57</v>
      </c>
      <c r="BK68" s="653"/>
      <c r="BL68" s="653"/>
      <c r="BM68" s="653">
        <v>14</v>
      </c>
      <c r="BN68" s="660" t="s">
        <v>5309</v>
      </c>
      <c r="BO68" s="653" t="s">
        <v>5297</v>
      </c>
      <c r="BP68" s="654" t="s">
        <v>5298</v>
      </c>
      <c r="BQ68" s="654" t="s">
        <v>81</v>
      </c>
      <c r="BR68" s="654"/>
      <c r="BS68" s="653" t="s">
        <v>4559</v>
      </c>
      <c r="BT68" s="653" t="s">
        <v>2365</v>
      </c>
      <c r="BU68" s="653" t="s">
        <v>4560</v>
      </c>
      <c r="BV68" s="653">
        <v>1124</v>
      </c>
      <c r="BW68" s="659" t="s">
        <v>2587</v>
      </c>
      <c r="BX68" s="654" t="s">
        <v>107</v>
      </c>
      <c r="BY68" s="659" t="s">
        <v>2550</v>
      </c>
      <c r="BZ68" s="26" t="str">
        <f t="shared" si="26"/>
        <v>91019792T00</v>
      </c>
      <c r="CA68" s="26" t="str">
        <f t="shared" si="27"/>
        <v>91019792</v>
      </c>
      <c r="CB68" s="26" t="str">
        <f t="shared" si="28"/>
        <v>2026-03-05T1019792</v>
      </c>
      <c r="CC68" s="169" t="str">
        <f>IFERROR(VLOOKUP(CB68,'양시 실적'!A:I,4,FALSE),"")</f>
        <v>H113C</v>
      </c>
      <c r="CD68" s="169">
        <f>IFERROR(SUMIFS('양시 실적'!I:I,'양시 실적'!B:B,양시!CA68),"")</f>
        <v>56</v>
      </c>
      <c r="CE68" s="29" t="str">
        <f t="shared" si="29"/>
        <v>14</v>
      </c>
      <c r="CF68" s="30" t="s">
        <v>6415</v>
      </c>
      <c r="CG68" s="26" t="str">
        <f t="shared" si="30"/>
        <v>KT1019792T00000</v>
      </c>
      <c r="CH68" s="29" t="str">
        <f>IFERROR(VLOOKUP(CG68,Status_0526!F:BK,58,FALSE),"")</f>
        <v>Re_Mass</v>
      </c>
      <c r="CJ68" s="24">
        <f>IFERROR(VLOOKUP(BZ68,양시요청!EV:EZ,5,FALSE),"")</f>
        <v>0</v>
      </c>
    </row>
    <row r="69" spans="1:88" ht="30" customHeight="1">
      <c r="A69" s="372">
        <v>9</v>
      </c>
      <c r="B69" s="641" t="s">
        <v>43</v>
      </c>
      <c r="C69" s="641" t="s">
        <v>1500</v>
      </c>
      <c r="D69" s="645" t="s">
        <v>953</v>
      </c>
      <c r="E69" s="646" t="s">
        <v>1501</v>
      </c>
      <c r="F69" s="641">
        <v>2026020728</v>
      </c>
      <c r="G69" s="639" t="s">
        <v>680</v>
      </c>
      <c r="H69" s="642">
        <v>1038860</v>
      </c>
      <c r="I69" s="642" t="s">
        <v>1322</v>
      </c>
      <c r="J69" s="642" t="s">
        <v>1170</v>
      </c>
      <c r="K69" s="642">
        <v>4</v>
      </c>
      <c r="L69" s="642" t="s">
        <v>32</v>
      </c>
      <c r="M69" s="642" t="s">
        <v>33</v>
      </c>
      <c r="N69" s="642" t="s">
        <v>57</v>
      </c>
      <c r="O69" s="642" t="s">
        <v>48</v>
      </c>
      <c r="P69" s="642" t="s">
        <v>73</v>
      </c>
      <c r="Q69" s="642" t="s">
        <v>933</v>
      </c>
      <c r="R69" s="375" t="s">
        <v>5310</v>
      </c>
      <c r="S69" s="647" t="s">
        <v>1702</v>
      </c>
      <c r="T69" s="641" t="s">
        <v>49</v>
      </c>
      <c r="U69" s="641" t="s">
        <v>62</v>
      </c>
      <c r="V69" s="641" t="s">
        <v>36</v>
      </c>
      <c r="W69" s="641" t="s">
        <v>37</v>
      </c>
      <c r="X69" s="641" t="s">
        <v>63</v>
      </c>
      <c r="Y69" s="642" t="s">
        <v>1326</v>
      </c>
      <c r="Z69" s="642" t="s">
        <v>1327</v>
      </c>
      <c r="AA69" s="641">
        <v>290</v>
      </c>
      <c r="AB69" s="641" t="s">
        <v>40</v>
      </c>
      <c r="AC69" s="641" t="s">
        <v>41</v>
      </c>
      <c r="AD69" s="642" t="s">
        <v>4518</v>
      </c>
      <c r="AE69" s="638" t="s">
        <v>42</v>
      </c>
      <c r="AF69" s="642">
        <v>200</v>
      </c>
      <c r="AG69" s="642">
        <v>910</v>
      </c>
      <c r="AH69" s="642">
        <v>2440</v>
      </c>
      <c r="AI69" s="642" t="s">
        <v>325</v>
      </c>
      <c r="AJ69" s="642">
        <v>560</v>
      </c>
      <c r="AK69" s="642">
        <v>525</v>
      </c>
      <c r="AL69" s="642" t="s">
        <v>1332</v>
      </c>
      <c r="AM69" s="642" t="s">
        <v>99</v>
      </c>
      <c r="AN69" s="642">
        <v>710</v>
      </c>
      <c r="AO69" s="642">
        <v>90</v>
      </c>
      <c r="AP69" s="642" t="s">
        <v>4519</v>
      </c>
      <c r="AQ69" s="642" t="s">
        <v>99</v>
      </c>
      <c r="AR69" s="642" t="s">
        <v>182</v>
      </c>
      <c r="AS69" s="642" t="s">
        <v>105</v>
      </c>
      <c r="AT69" s="642" t="s">
        <v>1334</v>
      </c>
      <c r="AU69" s="642" t="s">
        <v>79</v>
      </c>
      <c r="AV69" s="642">
        <v>230</v>
      </c>
      <c r="AW69" s="642">
        <v>24</v>
      </c>
      <c r="AX69" s="642" t="s">
        <v>1335</v>
      </c>
      <c r="AY69" s="642" t="s">
        <v>79</v>
      </c>
      <c r="AZ69" s="642">
        <v>220</v>
      </c>
      <c r="BA69" s="642">
        <v>24</v>
      </c>
      <c r="BB69" s="642" t="s">
        <v>88</v>
      </c>
      <c r="BC69" s="642" t="s">
        <v>57</v>
      </c>
      <c r="BD69" s="642" t="s">
        <v>57</v>
      </c>
      <c r="BE69" s="642" t="s">
        <v>57</v>
      </c>
      <c r="BF69" s="642" t="s">
        <v>57</v>
      </c>
      <c r="BG69" s="642" t="s">
        <v>1215</v>
      </c>
      <c r="BH69" s="642" t="s">
        <v>1216</v>
      </c>
      <c r="BI69" s="642" t="s">
        <v>164</v>
      </c>
      <c r="BJ69" s="642" t="s">
        <v>331</v>
      </c>
      <c r="BK69" s="642"/>
      <c r="BL69" s="642"/>
      <c r="BM69" s="642">
        <v>20</v>
      </c>
      <c r="BN69" s="642" t="s">
        <v>5311</v>
      </c>
      <c r="BO69" s="642" t="s">
        <v>1188</v>
      </c>
      <c r="BP69" s="641" t="s">
        <v>4332</v>
      </c>
      <c r="BQ69" s="641" t="s">
        <v>1512</v>
      </c>
      <c r="BR69" s="641"/>
      <c r="BS69" s="642" t="s">
        <v>1336</v>
      </c>
      <c r="BT69" s="642" t="s">
        <v>91</v>
      </c>
      <c r="BU69" s="642" t="s">
        <v>1337</v>
      </c>
      <c r="BV69" s="642">
        <v>1626</v>
      </c>
      <c r="BW69" s="433"/>
      <c r="BX69" s="641" t="s">
        <v>107</v>
      </c>
      <c r="BY69" s="639" t="s">
        <v>83</v>
      </c>
      <c r="BZ69" s="26" t="str">
        <f t="shared" si="26"/>
        <v>91038860T00</v>
      </c>
      <c r="CA69" s="26" t="str">
        <f t="shared" si="27"/>
        <v>91038860</v>
      </c>
      <c r="CB69" s="26" t="str">
        <f t="shared" si="28"/>
        <v>2026-03-06T1038860</v>
      </c>
      <c r="CC69" s="169" t="str">
        <f>IFERROR(VLOOKUP(CB69,'양시 실적'!A:I,4,FALSE),"")</f>
        <v>H101C</v>
      </c>
      <c r="CD69" s="169">
        <f>IFERROR(SUMIFS('양시 실적'!I:I,'양시 실적'!B:B,양시!CA69),"")</f>
        <v>106</v>
      </c>
      <c r="CE69" s="29" t="str">
        <f t="shared" si="29"/>
        <v>20</v>
      </c>
      <c r="CF69" s="30" t="s">
        <v>11034</v>
      </c>
      <c r="CG69" s="26" t="str">
        <f t="shared" si="30"/>
        <v>KT1038860T00000</v>
      </c>
      <c r="CH69" s="29" t="str">
        <f>IFERROR(VLOOKUP(CG69,Status_0526!F:BK,58,FALSE),"")</f>
        <v>Re_Mass</v>
      </c>
      <c r="CJ69" s="24">
        <f>IFERROR(VLOOKUP(BZ69,양시요청!EV:EZ,5,FALSE),"")</f>
        <v>0</v>
      </c>
    </row>
    <row r="70" spans="1:88" ht="30" customHeight="1">
      <c r="A70" s="29">
        <v>10</v>
      </c>
      <c r="B70" s="683" t="s">
        <v>43</v>
      </c>
      <c r="C70" s="683" t="s">
        <v>1500</v>
      </c>
      <c r="D70" s="687" t="s">
        <v>1498</v>
      </c>
      <c r="E70" s="688" t="s">
        <v>1501</v>
      </c>
      <c r="F70" s="683">
        <v>2026020735</v>
      </c>
      <c r="G70" s="681" t="s">
        <v>767</v>
      </c>
      <c r="H70" s="1162">
        <v>2022682</v>
      </c>
      <c r="I70" s="684" t="s">
        <v>1296</v>
      </c>
      <c r="J70" s="684" t="s">
        <v>1170</v>
      </c>
      <c r="K70" s="684">
        <v>10</v>
      </c>
      <c r="L70" s="684" t="s">
        <v>32</v>
      </c>
      <c r="M70" s="684" t="s">
        <v>33</v>
      </c>
      <c r="N70" s="684" t="s">
        <v>57</v>
      </c>
      <c r="O70" s="684" t="s">
        <v>48</v>
      </c>
      <c r="P70" s="684" t="s">
        <v>73</v>
      </c>
      <c r="Q70" s="684" t="s">
        <v>2012</v>
      </c>
      <c r="R70" s="368" t="s">
        <v>5690</v>
      </c>
      <c r="S70" s="689" t="s">
        <v>1502</v>
      </c>
      <c r="T70" s="683" t="s">
        <v>49</v>
      </c>
      <c r="U70" s="683" t="s">
        <v>62</v>
      </c>
      <c r="V70" s="683" t="s">
        <v>1503</v>
      </c>
      <c r="W70" s="683" t="s">
        <v>5728</v>
      </c>
      <c r="X70" s="683" t="s">
        <v>63</v>
      </c>
      <c r="Y70" s="684" t="s">
        <v>5729</v>
      </c>
      <c r="Z70" s="701" t="s">
        <v>42</v>
      </c>
      <c r="AA70" s="683" t="s">
        <v>1302</v>
      </c>
      <c r="AB70" s="683" t="s">
        <v>40</v>
      </c>
      <c r="AC70" s="683" t="s">
        <v>41</v>
      </c>
      <c r="AD70" s="684" t="s">
        <v>5659</v>
      </c>
      <c r="AE70" s="680" t="s">
        <v>42</v>
      </c>
      <c r="AF70" s="684" t="s">
        <v>1028</v>
      </c>
      <c r="AG70" s="684" t="s">
        <v>5658</v>
      </c>
      <c r="AH70" s="684" t="s">
        <v>1298</v>
      </c>
      <c r="AI70" s="684" t="s">
        <v>1305</v>
      </c>
      <c r="AJ70" s="684" t="s">
        <v>909</v>
      </c>
      <c r="AK70" s="684" t="s">
        <v>1210</v>
      </c>
      <c r="AL70" s="684" t="s">
        <v>1306</v>
      </c>
      <c r="AM70" s="684" t="s">
        <v>1212</v>
      </c>
      <c r="AN70" s="684" t="s">
        <v>327</v>
      </c>
      <c r="AO70" s="684" t="s">
        <v>105</v>
      </c>
      <c r="AP70" s="684" t="s">
        <v>1307</v>
      </c>
      <c r="AQ70" s="684" t="s">
        <v>1212</v>
      </c>
      <c r="AR70" s="684" t="s">
        <v>1308</v>
      </c>
      <c r="AS70" s="684" t="s">
        <v>105</v>
      </c>
      <c r="AT70" s="684" t="s">
        <v>1309</v>
      </c>
      <c r="AU70" s="684" t="s">
        <v>1281</v>
      </c>
      <c r="AV70" s="684" t="s">
        <v>762</v>
      </c>
      <c r="AW70" s="684" t="s">
        <v>121</v>
      </c>
      <c r="AX70" s="684" t="s">
        <v>1310</v>
      </c>
      <c r="AY70" s="684" t="s">
        <v>1281</v>
      </c>
      <c r="AZ70" s="684" t="s">
        <v>1028</v>
      </c>
      <c r="BA70" s="684" t="s">
        <v>121</v>
      </c>
      <c r="BB70" s="684" t="s">
        <v>88</v>
      </c>
      <c r="BC70" s="684" t="s">
        <v>57</v>
      </c>
      <c r="BD70" s="684" t="s">
        <v>57</v>
      </c>
      <c r="BE70" s="684" t="s">
        <v>57</v>
      </c>
      <c r="BF70" s="684" t="s">
        <v>57</v>
      </c>
      <c r="BG70" s="684" t="s">
        <v>1215</v>
      </c>
      <c r="BH70" s="684" t="s">
        <v>1216</v>
      </c>
      <c r="BI70" s="684" t="s">
        <v>164</v>
      </c>
      <c r="BJ70" s="684" t="s">
        <v>331</v>
      </c>
      <c r="BK70" s="684" t="s">
        <v>5691</v>
      </c>
      <c r="BL70" s="684"/>
      <c r="BM70" s="684" t="s">
        <v>2049</v>
      </c>
      <c r="BN70" s="684" t="s">
        <v>5730</v>
      </c>
      <c r="BO70" s="684" t="s">
        <v>1922</v>
      </c>
      <c r="BP70" s="683"/>
      <c r="BQ70" s="683" t="s">
        <v>1704</v>
      </c>
      <c r="BR70" s="683"/>
      <c r="BS70" s="684" t="s">
        <v>1283</v>
      </c>
      <c r="BT70" s="684" t="s">
        <v>1284</v>
      </c>
      <c r="BU70" s="684" t="s">
        <v>1224</v>
      </c>
      <c r="BV70" s="684" t="s">
        <v>1285</v>
      </c>
      <c r="BW70" s="681" t="s">
        <v>5731</v>
      </c>
      <c r="BX70" s="683" t="s">
        <v>107</v>
      </c>
      <c r="BY70" s="681" t="s">
        <v>98</v>
      </c>
      <c r="BZ70" s="26" t="str">
        <f t="shared" si="26"/>
        <v>102022682T00</v>
      </c>
      <c r="CA70" s="26" t="str">
        <f t="shared" si="27"/>
        <v>102022682</v>
      </c>
      <c r="CB70" s="26" t="str">
        <f t="shared" si="28"/>
        <v>2026-03-09T2022682</v>
      </c>
      <c r="CC70" s="169" t="str">
        <f>IFERROR(VLOOKUP(CB70,'양시 실적'!A:I,4,FALSE),"")</f>
        <v>H107C</v>
      </c>
      <c r="CD70" s="169">
        <f>IFERROR(SUMIFS('양시 실적'!I:I,'양시 실적'!B:B,양시!CA70),"")</f>
        <v>89</v>
      </c>
      <c r="CE70" s="29" t="str">
        <f t="shared" si="29"/>
        <v>18</v>
      </c>
      <c r="CF70" s="30" t="s">
        <v>11034</v>
      </c>
      <c r="CG70" s="26" t="str">
        <f t="shared" si="30"/>
        <v>KT2022682T00000</v>
      </c>
      <c r="CH70" s="29" t="str">
        <f>IFERROR(VLOOKUP(CG70,Status_0526!F:BK,58,FALSE),"")</f>
        <v>OK</v>
      </c>
      <c r="CJ70" s="24">
        <f>IFERROR(VLOOKUP(BZ70,양시요청!EV:EZ,5,FALSE),"")</f>
        <v>0</v>
      </c>
    </row>
    <row r="71" spans="1:88" ht="30" customHeight="1">
      <c r="A71" s="29">
        <v>10</v>
      </c>
      <c r="B71" s="686" t="s">
        <v>2515</v>
      </c>
      <c r="C71" s="682" t="s">
        <v>2526</v>
      </c>
      <c r="D71" s="693" t="s">
        <v>52</v>
      </c>
      <c r="E71" s="682" t="s">
        <v>45</v>
      </c>
      <c r="F71" s="682">
        <v>2026021788</v>
      </c>
      <c r="G71" s="686" t="s">
        <v>767</v>
      </c>
      <c r="H71" s="413">
        <v>2022594</v>
      </c>
      <c r="I71" s="685" t="s">
        <v>2527</v>
      </c>
      <c r="J71" s="685" t="s">
        <v>2528</v>
      </c>
      <c r="K71" s="685">
        <v>8</v>
      </c>
      <c r="L71" s="685" t="s">
        <v>32</v>
      </c>
      <c r="M71" s="685" t="s">
        <v>33</v>
      </c>
      <c r="N71" s="696" t="s">
        <v>2215</v>
      </c>
      <c r="O71" s="685" t="s">
        <v>48</v>
      </c>
      <c r="P71" s="686" t="s">
        <v>5733</v>
      </c>
      <c r="Q71" s="686">
        <v>130</v>
      </c>
      <c r="R71" s="695" t="s">
        <v>5699</v>
      </c>
      <c r="S71" s="697" t="s">
        <v>5734</v>
      </c>
      <c r="T71" s="682" t="s">
        <v>2123</v>
      </c>
      <c r="U71" s="682" t="s">
        <v>2520</v>
      </c>
      <c r="V71" s="682" t="s">
        <v>60</v>
      </c>
      <c r="W71" s="682" t="s">
        <v>37</v>
      </c>
      <c r="X71" s="682" t="s">
        <v>1509</v>
      </c>
      <c r="Y71" s="685" t="s">
        <v>2530</v>
      </c>
      <c r="Z71" s="685" t="s">
        <v>752</v>
      </c>
      <c r="AA71" s="682" t="s">
        <v>324</v>
      </c>
      <c r="AB71" s="682" t="s">
        <v>40</v>
      </c>
      <c r="AC71" s="690" t="s">
        <v>2521</v>
      </c>
      <c r="AD71" s="685" t="s">
        <v>5668</v>
      </c>
      <c r="AE71" s="691" t="s">
        <v>42</v>
      </c>
      <c r="AF71" s="685" t="s">
        <v>109</v>
      </c>
      <c r="AG71" s="685" t="s">
        <v>1114</v>
      </c>
      <c r="AH71" s="685" t="s">
        <v>3296</v>
      </c>
      <c r="AI71" s="685" t="s">
        <v>2532</v>
      </c>
      <c r="AJ71" s="685" t="s">
        <v>117</v>
      </c>
      <c r="AK71" s="685" t="s">
        <v>841</v>
      </c>
      <c r="AL71" s="685" t="s">
        <v>2533</v>
      </c>
      <c r="AM71" s="685" t="s">
        <v>99</v>
      </c>
      <c r="AN71" s="685" t="s">
        <v>5669</v>
      </c>
      <c r="AO71" s="685" t="s">
        <v>105</v>
      </c>
      <c r="AP71" s="685" t="s">
        <v>2534</v>
      </c>
      <c r="AQ71" s="685" t="s">
        <v>99</v>
      </c>
      <c r="AR71" s="685" t="s">
        <v>709</v>
      </c>
      <c r="AS71" s="685" t="s">
        <v>105</v>
      </c>
      <c r="AT71" s="685" t="s">
        <v>1280</v>
      </c>
      <c r="AU71" s="685" t="s">
        <v>1281</v>
      </c>
      <c r="AV71" s="685" t="s">
        <v>801</v>
      </c>
      <c r="AW71" s="685" t="s">
        <v>121</v>
      </c>
      <c r="AX71" s="685" t="s">
        <v>1282</v>
      </c>
      <c r="AY71" s="685" t="s">
        <v>1281</v>
      </c>
      <c r="AZ71" s="685" t="s">
        <v>715</v>
      </c>
      <c r="BA71" s="685" t="s">
        <v>121</v>
      </c>
      <c r="BB71" s="685" t="s">
        <v>88</v>
      </c>
      <c r="BC71" s="685" t="s">
        <v>57</v>
      </c>
      <c r="BD71" s="685" t="s">
        <v>57</v>
      </c>
      <c r="BE71" s="685" t="s">
        <v>57</v>
      </c>
      <c r="BF71" s="685" t="s">
        <v>57</v>
      </c>
      <c r="BG71" s="685" t="s">
        <v>1215</v>
      </c>
      <c r="BH71" s="685" t="s">
        <v>1216</v>
      </c>
      <c r="BI71" s="685" t="s">
        <v>164</v>
      </c>
      <c r="BJ71" s="685" t="s">
        <v>331</v>
      </c>
      <c r="BK71" s="685" t="s">
        <v>5691</v>
      </c>
      <c r="BL71" s="685"/>
      <c r="BM71" s="685" t="s">
        <v>2076</v>
      </c>
      <c r="BN71" s="692" t="s">
        <v>2535</v>
      </c>
      <c r="BO71" s="685" t="s">
        <v>2536</v>
      </c>
      <c r="BP71" s="682" t="s">
        <v>5670</v>
      </c>
      <c r="BQ71" s="682" t="s">
        <v>95</v>
      </c>
      <c r="BR71" s="691" t="s">
        <v>2523</v>
      </c>
      <c r="BS71" s="685" t="s">
        <v>2538</v>
      </c>
      <c r="BT71" s="685" t="s">
        <v>2539</v>
      </c>
      <c r="BU71" s="685" t="s">
        <v>2313</v>
      </c>
      <c r="BV71" s="685" t="s">
        <v>2778</v>
      </c>
      <c r="BW71" s="140"/>
      <c r="BX71" s="682"/>
      <c r="BY71" s="686" t="s">
        <v>168</v>
      </c>
      <c r="BZ71" s="563" t="str">
        <f t="shared" si="26"/>
        <v>102022594P01</v>
      </c>
      <c r="CA71" s="563" t="str">
        <f t="shared" si="27"/>
        <v>102022594</v>
      </c>
      <c r="CB71" s="563" t="str">
        <f t="shared" si="28"/>
        <v>2026-03-10T2022594</v>
      </c>
      <c r="CC71" s="169" t="str">
        <f>IFERROR(VLOOKUP(CB71,'양시 실적'!A:I,4,FALSE),"")</f>
        <v/>
      </c>
      <c r="CD71" s="169">
        <f>IFERROR(SUMIFS('양시 실적'!I:I,'양시 실적'!B:B,양시!CA71),"")</f>
        <v>0</v>
      </c>
      <c r="CE71" s="29" t="str">
        <f t="shared" si="29"/>
        <v/>
      </c>
      <c r="CF71" s="30" t="s">
        <v>5745</v>
      </c>
      <c r="CG71" s="26" t="str">
        <f t="shared" si="30"/>
        <v>KT2022594T00001</v>
      </c>
      <c r="CH71" s="29" t="str">
        <f>IFERROR(VLOOKUP(CG71,Status_0526!F:BK,58,FALSE),"")</f>
        <v/>
      </c>
      <c r="CJ71" s="24">
        <f>IFERROR(VLOOKUP(BZ71,양시요청!EV:EZ,5,FALSE),"")</f>
        <v>0</v>
      </c>
    </row>
    <row r="72" spans="1:88" ht="30" customHeight="1">
      <c r="A72" s="29">
        <v>10</v>
      </c>
      <c r="B72" s="682" t="s">
        <v>43</v>
      </c>
      <c r="C72" s="682" t="s">
        <v>965</v>
      </c>
      <c r="D72" s="693" t="s">
        <v>30</v>
      </c>
      <c r="E72" s="682" t="s">
        <v>45</v>
      </c>
      <c r="F72" s="682">
        <v>2026011886</v>
      </c>
      <c r="G72" s="686" t="s">
        <v>767</v>
      </c>
      <c r="H72" s="413">
        <v>1037805</v>
      </c>
      <c r="I72" s="685" t="s">
        <v>5736</v>
      </c>
      <c r="J72" s="685" t="s">
        <v>785</v>
      </c>
      <c r="K72" s="685">
        <v>4</v>
      </c>
      <c r="L72" s="685" t="s">
        <v>32</v>
      </c>
      <c r="M72" s="685" t="s">
        <v>33</v>
      </c>
      <c r="N72" s="685" t="s">
        <v>57</v>
      </c>
      <c r="O72" s="685" t="s">
        <v>48</v>
      </c>
      <c r="P72" s="685" t="s">
        <v>73</v>
      </c>
      <c r="Q72" s="691" t="s">
        <v>5737</v>
      </c>
      <c r="R72" s="593" t="s">
        <v>5704</v>
      </c>
      <c r="S72" s="694" t="s">
        <v>971</v>
      </c>
      <c r="T72" s="682" t="s">
        <v>49</v>
      </c>
      <c r="U72" s="682" t="s">
        <v>935</v>
      </c>
      <c r="V72" s="682" t="s">
        <v>60</v>
      </c>
      <c r="W72" s="682" t="s">
        <v>37</v>
      </c>
      <c r="X72" s="682" t="s">
        <v>61</v>
      </c>
      <c r="Y72" s="685" t="s">
        <v>5604</v>
      </c>
      <c r="Z72" s="691" t="s">
        <v>42</v>
      </c>
      <c r="AA72" s="682" t="s">
        <v>1912</v>
      </c>
      <c r="AB72" s="682" t="s">
        <v>40</v>
      </c>
      <c r="AC72" s="682" t="s">
        <v>41</v>
      </c>
      <c r="AD72" s="685" t="s">
        <v>5605</v>
      </c>
      <c r="AE72" s="691" t="s">
        <v>42</v>
      </c>
      <c r="AF72" s="685" t="s">
        <v>105</v>
      </c>
      <c r="AG72" s="685" t="s">
        <v>5601</v>
      </c>
      <c r="AH72" s="685" t="s">
        <v>5602</v>
      </c>
      <c r="AI72" s="685" t="s">
        <v>5607</v>
      </c>
      <c r="AJ72" s="685" t="s">
        <v>2505</v>
      </c>
      <c r="AK72" s="685" t="s">
        <v>111</v>
      </c>
      <c r="AL72" s="685" t="s">
        <v>5608</v>
      </c>
      <c r="AM72" s="685" t="s">
        <v>99</v>
      </c>
      <c r="AN72" s="685" t="s">
        <v>1035</v>
      </c>
      <c r="AO72" s="685" t="s">
        <v>105</v>
      </c>
      <c r="AP72" s="685" t="s">
        <v>57</v>
      </c>
      <c r="AQ72" s="685" t="s">
        <v>57</v>
      </c>
      <c r="AR72" s="685" t="s">
        <v>57</v>
      </c>
      <c r="AS72" s="685" t="s">
        <v>57</v>
      </c>
      <c r="AT72" s="685" t="s">
        <v>2334</v>
      </c>
      <c r="AU72" s="685" t="s">
        <v>86</v>
      </c>
      <c r="AV72" s="685" t="s">
        <v>332</v>
      </c>
      <c r="AW72" s="685" t="s">
        <v>106</v>
      </c>
      <c r="AX72" s="685" t="s">
        <v>2335</v>
      </c>
      <c r="AY72" s="685" t="s">
        <v>86</v>
      </c>
      <c r="AZ72" s="685" t="s">
        <v>334</v>
      </c>
      <c r="BA72" s="685" t="s">
        <v>106</v>
      </c>
      <c r="BB72" s="685" t="s">
        <v>682</v>
      </c>
      <c r="BC72" s="685" t="s">
        <v>123</v>
      </c>
      <c r="BD72" s="685" t="s">
        <v>57</v>
      </c>
      <c r="BE72" s="685" t="s">
        <v>57</v>
      </c>
      <c r="BF72" s="685" t="s">
        <v>57</v>
      </c>
      <c r="BG72" s="685" t="s">
        <v>57</v>
      </c>
      <c r="BH72" s="685" t="s">
        <v>57</v>
      </c>
      <c r="BI72" s="685" t="s">
        <v>900</v>
      </c>
      <c r="BJ72" s="685" t="s">
        <v>57</v>
      </c>
      <c r="BK72" s="685" t="s">
        <v>5691</v>
      </c>
      <c r="BL72" s="685"/>
      <c r="BM72" s="685" t="s">
        <v>205</v>
      </c>
      <c r="BN72" s="685" t="s">
        <v>5738</v>
      </c>
      <c r="BO72" s="685" t="s">
        <v>3808</v>
      </c>
      <c r="BP72" s="682" t="s">
        <v>4576</v>
      </c>
      <c r="BQ72" s="682" t="s">
        <v>95</v>
      </c>
      <c r="BR72" s="682"/>
      <c r="BS72" s="685" t="s">
        <v>100</v>
      </c>
      <c r="BT72" s="685" t="s">
        <v>101</v>
      </c>
      <c r="BU72" s="685" t="s">
        <v>802</v>
      </c>
      <c r="BV72" s="685" t="s">
        <v>184</v>
      </c>
      <c r="BW72" s="140"/>
      <c r="BX72" s="682" t="s">
        <v>107</v>
      </c>
      <c r="BY72" s="686" t="s">
        <v>83</v>
      </c>
      <c r="BZ72" s="26" t="str">
        <f t="shared" si="26"/>
        <v>101037805T00</v>
      </c>
      <c r="CA72" s="26" t="str">
        <f t="shared" si="27"/>
        <v>101037805</v>
      </c>
      <c r="CB72" s="26" t="str">
        <f t="shared" si="28"/>
        <v>2026-03-11T1037805</v>
      </c>
      <c r="CC72" s="169" t="str">
        <f>IFERROR(VLOOKUP(CB72,'양시 실적'!A:I,4,FALSE),"")</f>
        <v>H132C</v>
      </c>
      <c r="CD72" s="169">
        <f>IFERROR(SUMIFS('양시 실적'!I:I,'양시 실적'!B:B,양시!CA72),"")</f>
        <v>173</v>
      </c>
      <c r="CE72" s="29" t="str">
        <f t="shared" si="29"/>
        <v>20</v>
      </c>
      <c r="CF72" s="30" t="s">
        <v>11034</v>
      </c>
      <c r="CG72" s="26" t="str">
        <f t="shared" si="30"/>
        <v>KT1037805T00000</v>
      </c>
      <c r="CH72" s="29" t="str">
        <f>IFERROR(VLOOKUP(CG72,Status_0526!F:BK,58,FALSE),"")</f>
        <v>OK</v>
      </c>
      <c r="CJ72" s="24">
        <f>IFERROR(VLOOKUP(BZ72,양시요청!EV:EZ,5,FALSE),"")</f>
        <v>0</v>
      </c>
    </row>
    <row r="73" spans="1:88" ht="30" customHeight="1">
      <c r="A73" s="29">
        <v>10</v>
      </c>
      <c r="B73" s="686" t="s">
        <v>2515</v>
      </c>
      <c r="C73" s="682" t="s">
        <v>2517</v>
      </c>
      <c r="D73" s="693" t="s">
        <v>52</v>
      </c>
      <c r="E73" s="682" t="s">
        <v>45</v>
      </c>
      <c r="F73" s="682">
        <v>2026021781</v>
      </c>
      <c r="G73" s="686" t="s">
        <v>942</v>
      </c>
      <c r="H73" s="413">
        <v>2022650</v>
      </c>
      <c r="I73" s="685" t="s">
        <v>2213</v>
      </c>
      <c r="J73" s="685" t="s">
        <v>2214</v>
      </c>
      <c r="K73" s="685">
        <v>8</v>
      </c>
      <c r="L73" s="685" t="s">
        <v>32</v>
      </c>
      <c r="M73" s="685" t="s">
        <v>33</v>
      </c>
      <c r="N73" s="696" t="s">
        <v>2215</v>
      </c>
      <c r="O73" s="685" t="s">
        <v>48</v>
      </c>
      <c r="P73" s="686" t="s">
        <v>5739</v>
      </c>
      <c r="Q73" s="686">
        <v>90</v>
      </c>
      <c r="R73" s="348" t="s">
        <v>5715</v>
      </c>
      <c r="S73" s="697" t="s">
        <v>10360</v>
      </c>
      <c r="T73" s="682" t="s">
        <v>2123</v>
      </c>
      <c r="U73" s="682" t="s">
        <v>2520</v>
      </c>
      <c r="V73" s="682" t="s">
        <v>60</v>
      </c>
      <c r="W73" s="682" t="s">
        <v>37</v>
      </c>
      <c r="X73" s="682" t="s">
        <v>1509</v>
      </c>
      <c r="Y73" s="685" t="s">
        <v>2219</v>
      </c>
      <c r="Z73" s="685" t="s">
        <v>752</v>
      </c>
      <c r="AA73" s="682" t="s">
        <v>334</v>
      </c>
      <c r="AB73" s="682" t="s">
        <v>40</v>
      </c>
      <c r="AC73" s="690" t="s">
        <v>2521</v>
      </c>
      <c r="AD73" s="685" t="s">
        <v>5677</v>
      </c>
      <c r="AE73" s="691" t="s">
        <v>42</v>
      </c>
      <c r="AF73" s="685" t="s">
        <v>204</v>
      </c>
      <c r="AG73" s="685" t="s">
        <v>2216</v>
      </c>
      <c r="AH73" s="685" t="s">
        <v>2217</v>
      </c>
      <c r="AI73" s="685" t="s">
        <v>2221</v>
      </c>
      <c r="AJ73" s="685" t="s">
        <v>878</v>
      </c>
      <c r="AK73" s="685" t="s">
        <v>1064</v>
      </c>
      <c r="AL73" s="685" t="s">
        <v>2222</v>
      </c>
      <c r="AM73" s="685" t="s">
        <v>99</v>
      </c>
      <c r="AN73" s="685" t="s">
        <v>2223</v>
      </c>
      <c r="AO73" s="685" t="s">
        <v>105</v>
      </c>
      <c r="AP73" s="685" t="s">
        <v>2224</v>
      </c>
      <c r="AQ73" s="685" t="s">
        <v>99</v>
      </c>
      <c r="AR73" s="685" t="s">
        <v>708</v>
      </c>
      <c r="AS73" s="685" t="s">
        <v>105</v>
      </c>
      <c r="AT73" s="685" t="s">
        <v>2226</v>
      </c>
      <c r="AU73" s="685" t="s">
        <v>1281</v>
      </c>
      <c r="AV73" s="685" t="s">
        <v>1038</v>
      </c>
      <c r="AW73" s="685" t="s">
        <v>121</v>
      </c>
      <c r="AX73" s="685" t="s">
        <v>2227</v>
      </c>
      <c r="AY73" s="685" t="s">
        <v>1281</v>
      </c>
      <c r="AZ73" s="685" t="s">
        <v>118</v>
      </c>
      <c r="BA73" s="685" t="s">
        <v>121</v>
      </c>
      <c r="BB73" s="685" t="s">
        <v>682</v>
      </c>
      <c r="BC73" s="685" t="s">
        <v>57</v>
      </c>
      <c r="BD73" s="340" t="s">
        <v>2225</v>
      </c>
      <c r="BE73" s="16" t="s">
        <v>673</v>
      </c>
      <c r="BF73" s="685" t="s">
        <v>121</v>
      </c>
      <c r="BG73" s="685" t="s">
        <v>57</v>
      </c>
      <c r="BH73" s="685" t="s">
        <v>57</v>
      </c>
      <c r="BI73" s="685" t="s">
        <v>164</v>
      </c>
      <c r="BJ73" s="685" t="s">
        <v>331</v>
      </c>
      <c r="BK73" s="685" t="s">
        <v>945</v>
      </c>
      <c r="BL73" s="685"/>
      <c r="BM73" s="685" t="s">
        <v>1461</v>
      </c>
      <c r="BN73" s="702" t="s">
        <v>5740</v>
      </c>
      <c r="BO73" s="685" t="s">
        <v>1831</v>
      </c>
      <c r="BP73" s="682" t="s">
        <v>5678</v>
      </c>
      <c r="BQ73" s="682" t="s">
        <v>95</v>
      </c>
      <c r="BR73" s="691" t="s">
        <v>2523</v>
      </c>
      <c r="BS73" s="703" t="s">
        <v>2524</v>
      </c>
      <c r="BT73" s="685" t="s">
        <v>2229</v>
      </c>
      <c r="BU73" s="685" t="s">
        <v>2230</v>
      </c>
      <c r="BV73" s="685" t="s">
        <v>720</v>
      </c>
      <c r="BW73" s="691" t="s">
        <v>5741</v>
      </c>
      <c r="BX73" s="682" t="s">
        <v>2581</v>
      </c>
      <c r="BY73" s="686" t="s">
        <v>168</v>
      </c>
      <c r="BZ73" s="563" t="str">
        <f t="shared" si="26"/>
        <v>102022650P00</v>
      </c>
      <c r="CA73" s="563" t="str">
        <f t="shared" si="27"/>
        <v>102022650</v>
      </c>
      <c r="CB73" s="563" t="str">
        <f t="shared" si="28"/>
        <v>2026-03-12T2022650</v>
      </c>
      <c r="CC73" s="169" t="str">
        <f>IFERROR(VLOOKUP(CB73,'양시 실적'!A:I,4,FALSE),"")</f>
        <v/>
      </c>
      <c r="CD73" s="169">
        <f>IFERROR(SUMIFS('양시 실적'!I:I,'양시 실적'!B:B,양시!CA73),"")</f>
        <v>0</v>
      </c>
      <c r="CE73" s="29" t="str">
        <f t="shared" si="29"/>
        <v/>
      </c>
      <c r="CF73" s="30" t="s">
        <v>5745</v>
      </c>
      <c r="CG73" s="26" t="str">
        <f t="shared" si="30"/>
        <v>KT2022650T00000</v>
      </c>
      <c r="CH73" s="29" t="str">
        <f>IFERROR(VLOOKUP(CG73,Status_0526!F:BK,58,FALSE),"")</f>
        <v/>
      </c>
      <c r="CJ73" s="24">
        <f>IFERROR(VLOOKUP(BZ73,양시요청!EV:EZ,5,FALSE),"")</f>
        <v>0</v>
      </c>
    </row>
    <row r="74" spans="1:88" ht="30" customHeight="1">
      <c r="A74" s="29">
        <v>10</v>
      </c>
      <c r="B74" s="682" t="s">
        <v>43</v>
      </c>
      <c r="C74" s="682" t="s">
        <v>965</v>
      </c>
      <c r="D74" s="693" t="s">
        <v>1498</v>
      </c>
      <c r="E74" s="682" t="s">
        <v>45</v>
      </c>
      <c r="F74" s="682">
        <v>2026011870</v>
      </c>
      <c r="G74" s="686" t="s">
        <v>629</v>
      </c>
      <c r="H74" s="413">
        <v>1037667</v>
      </c>
      <c r="I74" s="685" t="s">
        <v>5743</v>
      </c>
      <c r="J74" s="685" t="s">
        <v>785</v>
      </c>
      <c r="K74" s="685">
        <v>4</v>
      </c>
      <c r="L74" s="685" t="s">
        <v>32</v>
      </c>
      <c r="M74" s="685" t="s">
        <v>33</v>
      </c>
      <c r="N74" s="685" t="s">
        <v>57</v>
      </c>
      <c r="O74" s="685" t="s">
        <v>48</v>
      </c>
      <c r="P74" s="685" t="s">
        <v>73</v>
      </c>
      <c r="Q74" s="685" t="s">
        <v>933</v>
      </c>
      <c r="R74" s="504" t="s">
        <v>6988</v>
      </c>
      <c r="S74" s="694" t="s">
        <v>961</v>
      </c>
      <c r="T74" s="682" t="s">
        <v>49</v>
      </c>
      <c r="U74" s="682" t="s">
        <v>968</v>
      </c>
      <c r="V74" s="682" t="s">
        <v>60</v>
      </c>
      <c r="W74" s="682" t="s">
        <v>37</v>
      </c>
      <c r="X74" s="682" t="s">
        <v>61</v>
      </c>
      <c r="Y74" s="685" t="s">
        <v>1084</v>
      </c>
      <c r="Z74" s="685" t="s">
        <v>752</v>
      </c>
      <c r="AA74" s="682" t="s">
        <v>1086</v>
      </c>
      <c r="AB74" s="682" t="s">
        <v>40</v>
      </c>
      <c r="AC74" s="682" t="s">
        <v>41</v>
      </c>
      <c r="AD74" s="685" t="s">
        <v>5615</v>
      </c>
      <c r="AE74" s="691" t="s">
        <v>42</v>
      </c>
      <c r="AF74" s="685" t="s">
        <v>876</v>
      </c>
      <c r="AG74" s="685" t="s">
        <v>5614</v>
      </c>
      <c r="AH74" s="685" t="s">
        <v>190</v>
      </c>
      <c r="AI74" s="685" t="s">
        <v>1088</v>
      </c>
      <c r="AJ74" s="685" t="s">
        <v>1089</v>
      </c>
      <c r="AK74" s="685" t="s">
        <v>1090</v>
      </c>
      <c r="AL74" s="685" t="s">
        <v>1091</v>
      </c>
      <c r="AM74" s="685" t="s">
        <v>99</v>
      </c>
      <c r="AN74" s="685" t="s">
        <v>112</v>
      </c>
      <c r="AO74" s="685" t="s">
        <v>105</v>
      </c>
      <c r="AP74" s="685" t="s">
        <v>57</v>
      </c>
      <c r="AQ74" s="685" t="s">
        <v>57</v>
      </c>
      <c r="AR74" s="685" t="s">
        <v>57</v>
      </c>
      <c r="AS74" s="685" t="s">
        <v>57</v>
      </c>
      <c r="AT74" s="685" t="s">
        <v>1092</v>
      </c>
      <c r="AU74" s="685" t="s">
        <v>86</v>
      </c>
      <c r="AV74" s="685" t="s">
        <v>1028</v>
      </c>
      <c r="AW74" s="685" t="s">
        <v>106</v>
      </c>
      <c r="AX74" s="685" t="s">
        <v>1093</v>
      </c>
      <c r="AY74" s="685" t="s">
        <v>86</v>
      </c>
      <c r="AZ74" s="685" t="s">
        <v>622</v>
      </c>
      <c r="BA74" s="685" t="s">
        <v>106</v>
      </c>
      <c r="BB74" s="685" t="s">
        <v>682</v>
      </c>
      <c r="BC74" s="685" t="s">
        <v>123</v>
      </c>
      <c r="BD74" s="685" t="s">
        <v>57</v>
      </c>
      <c r="BE74" s="685" t="s">
        <v>57</v>
      </c>
      <c r="BF74" s="685" t="s">
        <v>57</v>
      </c>
      <c r="BG74" s="685" t="s">
        <v>57</v>
      </c>
      <c r="BH74" s="685" t="s">
        <v>57</v>
      </c>
      <c r="BI74" s="685" t="s">
        <v>603</v>
      </c>
      <c r="BJ74" s="685" t="s">
        <v>57</v>
      </c>
      <c r="BK74" s="685" t="s">
        <v>5691</v>
      </c>
      <c r="BL74" s="685"/>
      <c r="BM74" s="685" t="s">
        <v>2076</v>
      </c>
      <c r="BN74" s="685" t="s">
        <v>1499</v>
      </c>
      <c r="BO74" s="685" t="s">
        <v>1096</v>
      </c>
      <c r="BP74" s="682" t="s">
        <v>5617</v>
      </c>
      <c r="BQ74" s="682" t="s">
        <v>947</v>
      </c>
      <c r="BR74" s="682"/>
      <c r="BS74" s="685" t="s">
        <v>1094</v>
      </c>
      <c r="BT74" s="685" t="s">
        <v>180</v>
      </c>
      <c r="BU74" s="685" t="s">
        <v>1095</v>
      </c>
      <c r="BV74" s="685" t="s">
        <v>181</v>
      </c>
      <c r="BW74" s="686" t="s">
        <v>5744</v>
      </c>
      <c r="BX74" s="682" t="s">
        <v>107</v>
      </c>
      <c r="BY74" s="686" t="s">
        <v>83</v>
      </c>
      <c r="BZ74" s="26" t="str">
        <f t="shared" si="26"/>
        <v>101037667T00</v>
      </c>
      <c r="CA74" s="26" t="str">
        <f t="shared" si="27"/>
        <v>101037667</v>
      </c>
      <c r="CB74" s="26" t="str">
        <f t="shared" si="28"/>
        <v>2026-03-13T1037667</v>
      </c>
      <c r="CC74" s="169" t="str">
        <f>IFERROR(VLOOKUP(CB74,'양시 실적'!A:I,4,FALSE),"")</f>
        <v>H131C</v>
      </c>
      <c r="CD74" s="169">
        <f>IFERROR(SUMIFS('양시 실적'!I:I,'양시 실적'!B:B,양시!CA74),"")</f>
        <v>191</v>
      </c>
      <c r="CE74" s="29" t="str">
        <f t="shared" si="29"/>
        <v>19</v>
      </c>
      <c r="CF74" s="30" t="s">
        <v>6991</v>
      </c>
      <c r="CG74" s="26" t="str">
        <f t="shared" si="30"/>
        <v>KT1037667T00000</v>
      </c>
      <c r="CH74" s="29" t="str">
        <f>IFERROR(VLOOKUP(CG74,Status_0526!F:BK,58,FALSE),"")</f>
        <v>OK</v>
      </c>
      <c r="CJ74" s="24">
        <f>IFERROR(VLOOKUP(BZ74,양시요청!EV:EZ,5,FALSE),"")</f>
        <v>0</v>
      </c>
    </row>
    <row r="75" spans="1:88" ht="30" customHeight="1">
      <c r="A75" s="29">
        <v>10</v>
      </c>
      <c r="B75" s="757" t="s">
        <v>29</v>
      </c>
      <c r="C75" s="757" t="s">
        <v>1505</v>
      </c>
      <c r="D75" s="757" t="s">
        <v>932</v>
      </c>
      <c r="E75" s="760" t="s">
        <v>31</v>
      </c>
      <c r="F75" s="757">
        <v>2026012468</v>
      </c>
      <c r="G75" s="759" t="s">
        <v>767</v>
      </c>
      <c r="H75" s="1117">
        <v>2022659</v>
      </c>
      <c r="I75" s="758" t="s">
        <v>6404</v>
      </c>
      <c r="J75" s="758" t="s">
        <v>1359</v>
      </c>
      <c r="K75" s="759">
        <v>10</v>
      </c>
      <c r="L75" s="758" t="s">
        <v>32</v>
      </c>
      <c r="M75" s="758" t="s">
        <v>33</v>
      </c>
      <c r="N75" s="758" t="s">
        <v>57</v>
      </c>
      <c r="O75" s="758" t="s">
        <v>48</v>
      </c>
      <c r="P75" s="758" t="s">
        <v>73</v>
      </c>
      <c r="Q75" s="758" t="s">
        <v>2012</v>
      </c>
      <c r="R75" s="716" t="s">
        <v>1801</v>
      </c>
      <c r="S75" s="761" t="s">
        <v>6405</v>
      </c>
      <c r="T75" s="757" t="s">
        <v>35</v>
      </c>
      <c r="U75" s="757" t="s">
        <v>1508</v>
      </c>
      <c r="V75" s="757" t="s">
        <v>60</v>
      </c>
      <c r="W75" s="757" t="s">
        <v>37</v>
      </c>
      <c r="X75" s="757" t="s">
        <v>1509</v>
      </c>
      <c r="Y75" s="758" t="s">
        <v>4483</v>
      </c>
      <c r="Z75" s="760" t="s">
        <v>42</v>
      </c>
      <c r="AA75" s="757" t="s">
        <v>704</v>
      </c>
      <c r="AB75" s="757" t="s">
        <v>40</v>
      </c>
      <c r="AC75" s="757" t="s">
        <v>41</v>
      </c>
      <c r="AD75" s="758" t="s">
        <v>4484</v>
      </c>
      <c r="AE75" s="760" t="s">
        <v>42</v>
      </c>
      <c r="AF75" s="758" t="s">
        <v>204</v>
      </c>
      <c r="AG75" s="758" t="s">
        <v>110</v>
      </c>
      <c r="AH75" s="758" t="s">
        <v>2828</v>
      </c>
      <c r="AI75" s="339" t="s">
        <v>4485</v>
      </c>
      <c r="AJ75" s="758" t="s">
        <v>186</v>
      </c>
      <c r="AK75" s="758" t="s">
        <v>668</v>
      </c>
      <c r="AL75" s="758" t="s">
        <v>4486</v>
      </c>
      <c r="AM75" s="758" t="s">
        <v>1367</v>
      </c>
      <c r="AN75" s="758" t="s">
        <v>711</v>
      </c>
      <c r="AO75" s="758" t="s">
        <v>105</v>
      </c>
      <c r="AP75" s="758" t="s">
        <v>4487</v>
      </c>
      <c r="AQ75" s="758" t="s">
        <v>1367</v>
      </c>
      <c r="AR75" s="758" t="s">
        <v>878</v>
      </c>
      <c r="AS75" s="758" t="s">
        <v>105</v>
      </c>
      <c r="AT75" s="758" t="s">
        <v>2572</v>
      </c>
      <c r="AU75" s="758" t="s">
        <v>1281</v>
      </c>
      <c r="AV75" s="758" t="s">
        <v>1038</v>
      </c>
      <c r="AW75" s="758" t="s">
        <v>106</v>
      </c>
      <c r="AX75" s="758" t="s">
        <v>2573</v>
      </c>
      <c r="AY75" s="758" t="s">
        <v>1281</v>
      </c>
      <c r="AZ75" s="758" t="s">
        <v>118</v>
      </c>
      <c r="BA75" s="758" t="s">
        <v>106</v>
      </c>
      <c r="BB75" s="758" t="s">
        <v>88</v>
      </c>
      <c r="BC75" s="758" t="s">
        <v>57</v>
      </c>
      <c r="BD75" s="758" t="s">
        <v>57</v>
      </c>
      <c r="BE75" s="758" t="s">
        <v>57</v>
      </c>
      <c r="BF75" s="758" t="s">
        <v>57</v>
      </c>
      <c r="BG75" s="758" t="s">
        <v>1215</v>
      </c>
      <c r="BH75" s="758" t="s">
        <v>1216</v>
      </c>
      <c r="BI75" s="758" t="s">
        <v>164</v>
      </c>
      <c r="BJ75" s="758" t="s">
        <v>331</v>
      </c>
      <c r="BK75" s="758" t="s">
        <v>5691</v>
      </c>
      <c r="BL75" s="758"/>
      <c r="BM75" s="758" t="s">
        <v>1433</v>
      </c>
      <c r="BN75" s="758" t="s">
        <v>5314</v>
      </c>
      <c r="BO75" s="758" t="s">
        <v>4462</v>
      </c>
      <c r="BP75" s="757" t="s">
        <v>2007</v>
      </c>
      <c r="BQ75" s="757" t="s">
        <v>95</v>
      </c>
      <c r="BR75" s="757"/>
      <c r="BS75" s="758" t="s">
        <v>1371</v>
      </c>
      <c r="BT75" s="758" t="s">
        <v>1372</v>
      </c>
      <c r="BU75" s="758" t="s">
        <v>1254</v>
      </c>
      <c r="BV75" s="758" t="s">
        <v>1373</v>
      </c>
      <c r="BW75" s="759" t="s">
        <v>6406</v>
      </c>
      <c r="BX75" s="757" t="s">
        <v>107</v>
      </c>
      <c r="BY75" s="759" t="s">
        <v>950</v>
      </c>
      <c r="BZ75" s="26" t="str">
        <f t="shared" si="26"/>
        <v>102022659T00</v>
      </c>
      <c r="CA75" s="26" t="str">
        <f t="shared" si="27"/>
        <v>102022659</v>
      </c>
      <c r="CB75" s="26" t="str">
        <f t="shared" si="28"/>
        <v>2026-X-T2022659</v>
      </c>
      <c r="CC75" s="169" t="str">
        <f>IFERROR(VLOOKUP(CB75,'양시 실적'!A:I,4,FALSE),"")</f>
        <v/>
      </c>
      <c r="CD75" s="169">
        <f>IFERROR(SUMIFS('양시 실적'!I:I,'양시 실적'!B:B,양시!CA75),"")</f>
        <v>0</v>
      </c>
      <c r="CE75" s="29" t="str">
        <f t="shared" si="29"/>
        <v/>
      </c>
      <c r="CF75" s="30" t="s">
        <v>6979</v>
      </c>
      <c r="CG75" s="26" t="str">
        <f t="shared" si="30"/>
        <v>KT2022659T00000</v>
      </c>
      <c r="CH75" s="29" t="str">
        <f>IFERROR(VLOOKUP(CG75,Status_0526!F:BK,58,FALSE),"")</f>
        <v>OK</v>
      </c>
      <c r="CJ75" s="24">
        <f>IFERROR(VLOOKUP(BZ75,양시요청!EV:EZ,5,FALSE),"")</f>
        <v>0</v>
      </c>
    </row>
    <row r="76" spans="1:88" ht="30" customHeight="1">
      <c r="A76" s="372">
        <v>11</v>
      </c>
      <c r="B76" s="829" t="s">
        <v>29</v>
      </c>
      <c r="C76" s="829" t="s">
        <v>1505</v>
      </c>
      <c r="D76" s="829" t="s">
        <v>932</v>
      </c>
      <c r="E76" s="832" t="s">
        <v>31</v>
      </c>
      <c r="F76" s="829">
        <v>2026012468</v>
      </c>
      <c r="G76" s="833" t="s">
        <v>767</v>
      </c>
      <c r="H76" s="1117">
        <v>2022659</v>
      </c>
      <c r="I76" s="831" t="s">
        <v>6404</v>
      </c>
      <c r="J76" s="831" t="s">
        <v>1359</v>
      </c>
      <c r="K76" s="833">
        <v>10</v>
      </c>
      <c r="L76" s="831" t="s">
        <v>32</v>
      </c>
      <c r="M76" s="831" t="s">
        <v>33</v>
      </c>
      <c r="N76" s="831" t="s">
        <v>57</v>
      </c>
      <c r="O76" s="831" t="s">
        <v>48</v>
      </c>
      <c r="P76" s="831" t="s">
        <v>73</v>
      </c>
      <c r="Q76" s="831" t="s">
        <v>2012</v>
      </c>
      <c r="R76" s="368" t="s">
        <v>6978</v>
      </c>
      <c r="S76" s="834" t="s">
        <v>6405</v>
      </c>
      <c r="T76" s="829" t="s">
        <v>35</v>
      </c>
      <c r="U76" s="829" t="s">
        <v>1508</v>
      </c>
      <c r="V76" s="829" t="s">
        <v>60</v>
      </c>
      <c r="W76" s="829" t="s">
        <v>37</v>
      </c>
      <c r="X76" s="829" t="s">
        <v>1509</v>
      </c>
      <c r="Y76" s="831" t="s">
        <v>4483</v>
      </c>
      <c r="Z76" s="832" t="s">
        <v>42</v>
      </c>
      <c r="AA76" s="829" t="s">
        <v>704</v>
      </c>
      <c r="AB76" s="829" t="s">
        <v>40</v>
      </c>
      <c r="AC76" s="829" t="s">
        <v>41</v>
      </c>
      <c r="AD76" s="831" t="s">
        <v>4484</v>
      </c>
      <c r="AE76" s="832" t="s">
        <v>42</v>
      </c>
      <c r="AF76" s="831" t="s">
        <v>204</v>
      </c>
      <c r="AG76" s="831" t="s">
        <v>110</v>
      </c>
      <c r="AH76" s="831" t="s">
        <v>2828</v>
      </c>
      <c r="AI76" s="339" t="s">
        <v>4485</v>
      </c>
      <c r="AJ76" s="831" t="s">
        <v>186</v>
      </c>
      <c r="AK76" s="831" t="s">
        <v>668</v>
      </c>
      <c r="AL76" s="831" t="s">
        <v>4486</v>
      </c>
      <c r="AM76" s="831" t="s">
        <v>1367</v>
      </c>
      <c r="AN76" s="831" t="s">
        <v>711</v>
      </c>
      <c r="AO76" s="831" t="s">
        <v>105</v>
      </c>
      <c r="AP76" s="831" t="s">
        <v>4487</v>
      </c>
      <c r="AQ76" s="831" t="s">
        <v>1367</v>
      </c>
      <c r="AR76" s="831" t="s">
        <v>878</v>
      </c>
      <c r="AS76" s="831" t="s">
        <v>105</v>
      </c>
      <c r="AT76" s="831" t="s">
        <v>2572</v>
      </c>
      <c r="AU76" s="831" t="s">
        <v>1281</v>
      </c>
      <c r="AV76" s="831" t="s">
        <v>1038</v>
      </c>
      <c r="AW76" s="831" t="s">
        <v>106</v>
      </c>
      <c r="AX76" s="831" t="s">
        <v>2573</v>
      </c>
      <c r="AY76" s="831" t="s">
        <v>1281</v>
      </c>
      <c r="AZ76" s="831" t="s">
        <v>118</v>
      </c>
      <c r="BA76" s="831" t="s">
        <v>106</v>
      </c>
      <c r="BB76" s="831" t="s">
        <v>88</v>
      </c>
      <c r="BC76" s="831" t="s">
        <v>57</v>
      </c>
      <c r="BD76" s="831" t="s">
        <v>57</v>
      </c>
      <c r="BE76" s="831" t="s">
        <v>57</v>
      </c>
      <c r="BF76" s="831" t="s">
        <v>57</v>
      </c>
      <c r="BG76" s="831" t="s">
        <v>1215</v>
      </c>
      <c r="BH76" s="831" t="s">
        <v>1216</v>
      </c>
      <c r="BI76" s="831" t="s">
        <v>164</v>
      </c>
      <c r="BJ76" s="831" t="s">
        <v>331</v>
      </c>
      <c r="BK76" s="831" t="s">
        <v>5691</v>
      </c>
      <c r="BL76" s="831"/>
      <c r="BM76" s="831" t="s">
        <v>1433</v>
      </c>
      <c r="BN76" s="831" t="s">
        <v>5314</v>
      </c>
      <c r="BO76" s="831" t="s">
        <v>4462</v>
      </c>
      <c r="BP76" s="829" t="s">
        <v>2007</v>
      </c>
      <c r="BQ76" s="829" t="s">
        <v>95</v>
      </c>
      <c r="BR76" s="829"/>
      <c r="BS76" s="831" t="s">
        <v>1371</v>
      </c>
      <c r="BT76" s="831" t="s">
        <v>1372</v>
      </c>
      <c r="BU76" s="831" t="s">
        <v>1254</v>
      </c>
      <c r="BV76" s="831" t="s">
        <v>1373</v>
      </c>
      <c r="BW76" s="833" t="s">
        <v>6406</v>
      </c>
      <c r="BX76" s="829" t="s">
        <v>107</v>
      </c>
      <c r="BY76" s="833" t="s">
        <v>950</v>
      </c>
      <c r="BZ76" s="26" t="str">
        <f t="shared" si="26"/>
        <v>112022659T00</v>
      </c>
      <c r="CA76" s="26" t="str">
        <f t="shared" si="27"/>
        <v>112022659</v>
      </c>
      <c r="CB76" s="26" t="str">
        <f t="shared" si="28"/>
        <v>2026-03-16T2022659</v>
      </c>
      <c r="CC76" s="169" t="str">
        <f>IFERROR(VLOOKUP(CB76,'양시 실적'!A:I,4,FALSE),"")</f>
        <v>H191C</v>
      </c>
      <c r="CD76" s="169">
        <f>IFERROR(SUMIFS('양시 실적'!I:I,'양시 실적'!B:B,양시!CA76),"")</f>
        <v>89</v>
      </c>
      <c r="CE76" s="29" t="str">
        <f t="shared" si="29"/>
        <v>16</v>
      </c>
      <c r="CF76" s="30" t="s">
        <v>6980</v>
      </c>
      <c r="CG76" s="26" t="str">
        <f t="shared" si="30"/>
        <v>KT2022659T00000</v>
      </c>
      <c r="CH76" s="29" t="str">
        <f>IFERROR(VLOOKUP(CG76,Status_0526!F:BK,58,FALSE),"")</f>
        <v>OK</v>
      </c>
      <c r="CJ76" s="24">
        <f>IFERROR(VLOOKUP(BZ76,양시요청!EV:EZ,5,FALSE),"")</f>
        <v>0</v>
      </c>
    </row>
    <row r="77" spans="1:88" ht="30" customHeight="1">
      <c r="A77" s="372">
        <v>11</v>
      </c>
      <c r="B77" s="718" t="s">
        <v>43</v>
      </c>
      <c r="C77" s="718" t="s">
        <v>2606</v>
      </c>
      <c r="D77" s="718" t="s">
        <v>932</v>
      </c>
      <c r="E77" s="718" t="s">
        <v>45</v>
      </c>
      <c r="F77" s="718">
        <v>2025120953</v>
      </c>
      <c r="G77" s="720" t="s">
        <v>1506</v>
      </c>
      <c r="H77" s="413">
        <v>1035096</v>
      </c>
      <c r="I77" s="719" t="s">
        <v>2757</v>
      </c>
      <c r="J77" s="719" t="s">
        <v>2435</v>
      </c>
      <c r="K77" s="719">
        <v>4</v>
      </c>
      <c r="L77" s="719" t="s">
        <v>32</v>
      </c>
      <c r="M77" s="719" t="s">
        <v>33</v>
      </c>
      <c r="N77" s="719" t="s">
        <v>57</v>
      </c>
      <c r="O77" s="719" t="s">
        <v>48</v>
      </c>
      <c r="P77" s="719" t="s">
        <v>1798</v>
      </c>
      <c r="Q77" s="719" t="s">
        <v>933</v>
      </c>
      <c r="R77" s="733" t="s">
        <v>6248</v>
      </c>
      <c r="S77" s="725" t="s">
        <v>6416</v>
      </c>
      <c r="T77" s="718" t="s">
        <v>2381</v>
      </c>
      <c r="U77" s="718" t="s">
        <v>2520</v>
      </c>
      <c r="V77" s="718" t="s">
        <v>60</v>
      </c>
      <c r="W77" s="718" t="s">
        <v>37</v>
      </c>
      <c r="X77" s="718" t="s">
        <v>61</v>
      </c>
      <c r="Y77" s="719" t="s">
        <v>2760</v>
      </c>
      <c r="Z77" s="719" t="s">
        <v>752</v>
      </c>
      <c r="AA77" s="718" t="s">
        <v>837</v>
      </c>
      <c r="AB77" s="718" t="s">
        <v>40</v>
      </c>
      <c r="AC77" s="718" t="s">
        <v>41</v>
      </c>
      <c r="AD77" s="719" t="s">
        <v>2761</v>
      </c>
      <c r="AE77" s="719" t="s">
        <v>1061</v>
      </c>
      <c r="AF77" s="719" t="s">
        <v>113</v>
      </c>
      <c r="AG77" s="719" t="s">
        <v>2758</v>
      </c>
      <c r="AH77" s="719" t="s">
        <v>2387</v>
      </c>
      <c r="AI77" s="719" t="s">
        <v>1121</v>
      </c>
      <c r="AJ77" s="719" t="s">
        <v>797</v>
      </c>
      <c r="AK77" s="719" t="s">
        <v>1122</v>
      </c>
      <c r="AL77" s="719" t="s">
        <v>2762</v>
      </c>
      <c r="AM77" s="720" t="s">
        <v>843</v>
      </c>
      <c r="AN77" s="719" t="s">
        <v>1308</v>
      </c>
      <c r="AO77" s="719" t="s">
        <v>105</v>
      </c>
      <c r="AP77" s="719" t="s">
        <v>57</v>
      </c>
      <c r="AQ77" s="719" t="s">
        <v>57</v>
      </c>
      <c r="AR77" s="719" t="s">
        <v>57</v>
      </c>
      <c r="AS77" s="719" t="s">
        <v>57</v>
      </c>
      <c r="AT77" s="719" t="s">
        <v>844</v>
      </c>
      <c r="AU77" s="719" t="s">
        <v>79</v>
      </c>
      <c r="AV77" s="719" t="s">
        <v>622</v>
      </c>
      <c r="AW77" s="719" t="s">
        <v>106</v>
      </c>
      <c r="AX77" s="719" t="s">
        <v>845</v>
      </c>
      <c r="AY77" s="719" t="s">
        <v>79</v>
      </c>
      <c r="AZ77" s="719" t="s">
        <v>624</v>
      </c>
      <c r="BA77" s="719" t="s">
        <v>106</v>
      </c>
      <c r="BB77" s="719" t="s">
        <v>88</v>
      </c>
      <c r="BC77" s="719" t="s">
        <v>57</v>
      </c>
      <c r="BD77" s="719" t="s">
        <v>57</v>
      </c>
      <c r="BE77" s="719" t="s">
        <v>57</v>
      </c>
      <c r="BF77" s="719" t="s">
        <v>57</v>
      </c>
      <c r="BG77" s="719" t="s">
        <v>57</v>
      </c>
      <c r="BH77" s="719" t="s">
        <v>57</v>
      </c>
      <c r="BI77" s="719" t="s">
        <v>164</v>
      </c>
      <c r="BJ77" s="719" t="s">
        <v>57</v>
      </c>
      <c r="BK77" s="719" t="s">
        <v>969</v>
      </c>
      <c r="BL77" s="719"/>
      <c r="BM77" s="719" t="s">
        <v>2049</v>
      </c>
      <c r="BN77" s="719" t="s">
        <v>6254</v>
      </c>
      <c r="BO77" s="719" t="s">
        <v>2764</v>
      </c>
      <c r="BP77" s="718" t="s">
        <v>1677</v>
      </c>
      <c r="BQ77" s="718" t="s">
        <v>95</v>
      </c>
      <c r="BR77" s="718"/>
      <c r="BS77" s="719" t="s">
        <v>2763</v>
      </c>
      <c r="BT77" s="719" t="s">
        <v>626</v>
      </c>
      <c r="BU77" s="719" t="s">
        <v>2445</v>
      </c>
      <c r="BV77" s="719" t="s">
        <v>628</v>
      </c>
      <c r="BW77" s="720" t="s">
        <v>6249</v>
      </c>
      <c r="BX77" s="718" t="s">
        <v>107</v>
      </c>
      <c r="BY77" s="720" t="s">
        <v>950</v>
      </c>
      <c r="BZ77" s="26" t="str">
        <f t="shared" si="26"/>
        <v>111035096T02</v>
      </c>
      <c r="CA77" s="26" t="str">
        <f t="shared" si="27"/>
        <v>111035096</v>
      </c>
      <c r="CB77" s="26" t="str">
        <f t="shared" si="28"/>
        <v>2026-03-17T1035096</v>
      </c>
      <c r="CC77" s="169" t="str">
        <f>IFERROR(VLOOKUP(CB77,'양시 실적'!A:I,4,FALSE),"")</f>
        <v>H162C</v>
      </c>
      <c r="CD77" s="169">
        <f>IFERROR(SUMIFS('양시 실적'!I:I,'양시 실적'!B:B,양시!CA77),"")</f>
        <v>187</v>
      </c>
      <c r="CE77" s="29" t="str">
        <f t="shared" si="29"/>
        <v>18</v>
      </c>
      <c r="CF77" s="30" t="s">
        <v>11034</v>
      </c>
      <c r="CG77" s="26" t="str">
        <f t="shared" si="30"/>
        <v>KT1035096T00002</v>
      </c>
      <c r="CH77" s="29" t="str">
        <f>IFERROR(VLOOKUP(CG77,Status_0526!F:BK,58,FALSE),"")</f>
        <v>Re_Mass</v>
      </c>
      <c r="CJ77" s="24">
        <f>IFERROR(VLOOKUP(BZ77,양시요청!EV:EZ,5,FALSE),"")</f>
        <v>0</v>
      </c>
    </row>
    <row r="78" spans="1:88" ht="30" customHeight="1">
      <c r="A78" s="372">
        <v>11</v>
      </c>
      <c r="B78" s="728" t="s">
        <v>43</v>
      </c>
      <c r="C78" s="728" t="s">
        <v>2017</v>
      </c>
      <c r="D78" s="728" t="s">
        <v>918</v>
      </c>
      <c r="E78" s="731" t="s">
        <v>1501</v>
      </c>
      <c r="F78" s="728">
        <v>2026022392</v>
      </c>
      <c r="G78" s="727" t="s">
        <v>767</v>
      </c>
      <c r="H78" s="1162">
        <v>2022575</v>
      </c>
      <c r="I78" s="729" t="s">
        <v>5626</v>
      </c>
      <c r="J78" s="729" t="s">
        <v>1954</v>
      </c>
      <c r="K78" s="729">
        <v>10</v>
      </c>
      <c r="L78" s="729" t="s">
        <v>32</v>
      </c>
      <c r="M78" s="729" t="s">
        <v>33</v>
      </c>
      <c r="N78" s="729" t="s">
        <v>57</v>
      </c>
      <c r="O78" s="729" t="s">
        <v>1955</v>
      </c>
      <c r="P78" s="729" t="s">
        <v>73</v>
      </c>
      <c r="Q78" s="729" t="s">
        <v>2012</v>
      </c>
      <c r="R78" s="754" t="s">
        <v>6253</v>
      </c>
      <c r="S78" s="732" t="s">
        <v>1502</v>
      </c>
      <c r="T78" s="728" t="s">
        <v>49</v>
      </c>
      <c r="U78" s="728" t="s">
        <v>62</v>
      </c>
      <c r="V78" s="728" t="s">
        <v>1503</v>
      </c>
      <c r="W78" s="728" t="s">
        <v>6246</v>
      </c>
      <c r="X78" s="728" t="s">
        <v>63</v>
      </c>
      <c r="Y78" s="729" t="s">
        <v>5628</v>
      </c>
      <c r="Z78" s="726" t="s">
        <v>42</v>
      </c>
      <c r="AA78" s="728" t="s">
        <v>4239</v>
      </c>
      <c r="AB78" s="728" t="s">
        <v>40</v>
      </c>
      <c r="AC78" s="728" t="s">
        <v>41</v>
      </c>
      <c r="AD78" s="729" t="s">
        <v>5629</v>
      </c>
      <c r="AE78" s="726" t="s">
        <v>42</v>
      </c>
      <c r="AF78" s="729" t="s">
        <v>762</v>
      </c>
      <c r="AG78" s="729" t="s">
        <v>1239</v>
      </c>
      <c r="AH78" s="729" t="s">
        <v>1880</v>
      </c>
      <c r="AI78" s="729" t="s">
        <v>5631</v>
      </c>
      <c r="AJ78" s="729" t="s">
        <v>176</v>
      </c>
      <c r="AK78" s="729" t="s">
        <v>5632</v>
      </c>
      <c r="AL78" s="729" t="s">
        <v>5633</v>
      </c>
      <c r="AM78" s="729" t="s">
        <v>1212</v>
      </c>
      <c r="AN78" s="729" t="s">
        <v>5634</v>
      </c>
      <c r="AO78" s="729" t="s">
        <v>105</v>
      </c>
      <c r="AP78" s="729" t="s">
        <v>5635</v>
      </c>
      <c r="AQ78" s="729" t="s">
        <v>1212</v>
      </c>
      <c r="AR78" s="729" t="s">
        <v>1965</v>
      </c>
      <c r="AS78" s="729" t="s">
        <v>105</v>
      </c>
      <c r="AT78" s="729" t="s">
        <v>3476</v>
      </c>
      <c r="AU78" s="729" t="s">
        <v>1218</v>
      </c>
      <c r="AV78" s="729" t="s">
        <v>177</v>
      </c>
      <c r="AW78" s="729" t="s">
        <v>121</v>
      </c>
      <c r="AX78" s="729" t="s">
        <v>3477</v>
      </c>
      <c r="AY78" s="729" t="s">
        <v>1218</v>
      </c>
      <c r="AZ78" s="729" t="s">
        <v>801</v>
      </c>
      <c r="BA78" s="729" t="s">
        <v>121</v>
      </c>
      <c r="BB78" s="729" t="s">
        <v>88</v>
      </c>
      <c r="BC78" s="729" t="s">
        <v>57</v>
      </c>
      <c r="BD78" s="729" t="s">
        <v>57</v>
      </c>
      <c r="BE78" s="729" t="s">
        <v>57</v>
      </c>
      <c r="BF78" s="729" t="s">
        <v>57</v>
      </c>
      <c r="BG78" s="729" t="s">
        <v>1215</v>
      </c>
      <c r="BH78" s="729" t="s">
        <v>1216</v>
      </c>
      <c r="BI78" s="729" t="s">
        <v>164</v>
      </c>
      <c r="BJ78" s="729" t="s">
        <v>331</v>
      </c>
      <c r="BK78" s="729" t="s">
        <v>5691</v>
      </c>
      <c r="BL78" s="729"/>
      <c r="BM78" s="729" t="s">
        <v>2049</v>
      </c>
      <c r="BN78" s="729" t="s">
        <v>6247</v>
      </c>
      <c r="BO78" s="729" t="s">
        <v>1922</v>
      </c>
      <c r="BP78" s="728" t="s">
        <v>5637</v>
      </c>
      <c r="BQ78" s="728" t="s">
        <v>1512</v>
      </c>
      <c r="BR78" s="728"/>
      <c r="BS78" s="729" t="s">
        <v>1919</v>
      </c>
      <c r="BT78" s="729" t="s">
        <v>1920</v>
      </c>
      <c r="BU78" s="729" t="s">
        <v>1224</v>
      </c>
      <c r="BV78" s="729" t="s">
        <v>1921</v>
      </c>
      <c r="BW78" s="727" t="s">
        <v>5731</v>
      </c>
      <c r="BX78" s="728" t="s">
        <v>107</v>
      </c>
      <c r="BY78" s="727" t="s">
        <v>83</v>
      </c>
      <c r="BZ78" s="26" t="str">
        <f t="shared" si="26"/>
        <v>112022575T00</v>
      </c>
      <c r="CA78" s="26" t="str">
        <f t="shared" si="27"/>
        <v>112022575</v>
      </c>
      <c r="CB78" s="26" t="str">
        <f t="shared" si="28"/>
        <v>2026-03-19T2022575</v>
      </c>
      <c r="CC78" s="169" t="str">
        <f>IFERROR(VLOOKUP(CB78,'양시 실적'!A:I,4,FALSE),"")</f>
        <v>H107C</v>
      </c>
      <c r="CD78" s="169">
        <f>IFERROR(SUMIFS('양시 실적'!I:I,'양시 실적'!B:B,양시!CA78),"")</f>
        <v>99</v>
      </c>
      <c r="CE78" s="29" t="str">
        <f t="shared" si="29"/>
        <v>18</v>
      </c>
      <c r="CF78" s="30" t="s">
        <v>11034</v>
      </c>
      <c r="CG78" s="26" t="str">
        <f t="shared" si="30"/>
        <v>KT2022575T00000</v>
      </c>
      <c r="CH78" s="29" t="str">
        <f>IFERROR(VLOOKUP(CG78,Status_0526!F:BK,58,FALSE),"")</f>
        <v>OK</v>
      </c>
      <c r="CJ78" s="24">
        <f>IFERROR(VLOOKUP(BZ78,양시요청!EV:EZ,5,FALSE),"")</f>
        <v>0</v>
      </c>
    </row>
    <row r="79" spans="1:88" ht="30" customHeight="1">
      <c r="A79" s="372">
        <v>11</v>
      </c>
      <c r="B79" s="810" t="s">
        <v>43</v>
      </c>
      <c r="C79" s="810" t="s">
        <v>965</v>
      </c>
      <c r="D79" s="814" t="s">
        <v>1498</v>
      </c>
      <c r="E79" s="810" t="s">
        <v>45</v>
      </c>
      <c r="F79" s="810">
        <v>2026011870</v>
      </c>
      <c r="G79" s="813" t="s">
        <v>629</v>
      </c>
      <c r="H79" s="413">
        <v>1037667</v>
      </c>
      <c r="I79" s="811" t="s">
        <v>5743</v>
      </c>
      <c r="J79" s="811" t="s">
        <v>785</v>
      </c>
      <c r="K79" s="811">
        <v>4</v>
      </c>
      <c r="L79" s="811" t="s">
        <v>32</v>
      </c>
      <c r="M79" s="811" t="s">
        <v>33</v>
      </c>
      <c r="N79" s="811" t="s">
        <v>57</v>
      </c>
      <c r="O79" s="811" t="s">
        <v>48</v>
      </c>
      <c r="P79" s="811" t="s">
        <v>73</v>
      </c>
      <c r="Q79" s="811" t="s">
        <v>933</v>
      </c>
      <c r="R79" s="716" t="s">
        <v>1801</v>
      </c>
      <c r="S79" s="816" t="s">
        <v>961</v>
      </c>
      <c r="T79" s="810" t="s">
        <v>49</v>
      </c>
      <c r="U79" s="810" t="s">
        <v>968</v>
      </c>
      <c r="V79" s="810" t="s">
        <v>60</v>
      </c>
      <c r="W79" s="810" t="s">
        <v>37</v>
      </c>
      <c r="X79" s="810" t="s">
        <v>61</v>
      </c>
      <c r="Y79" s="811" t="s">
        <v>1084</v>
      </c>
      <c r="Z79" s="811" t="s">
        <v>752</v>
      </c>
      <c r="AA79" s="810" t="s">
        <v>1086</v>
      </c>
      <c r="AB79" s="810" t="s">
        <v>40</v>
      </c>
      <c r="AC79" s="810" t="s">
        <v>41</v>
      </c>
      <c r="AD79" s="811" t="s">
        <v>5615</v>
      </c>
      <c r="AE79" s="812" t="s">
        <v>42</v>
      </c>
      <c r="AF79" s="811" t="s">
        <v>876</v>
      </c>
      <c r="AG79" s="811" t="s">
        <v>5614</v>
      </c>
      <c r="AH79" s="811" t="s">
        <v>190</v>
      </c>
      <c r="AI79" s="811" t="s">
        <v>1088</v>
      </c>
      <c r="AJ79" s="811" t="s">
        <v>1089</v>
      </c>
      <c r="AK79" s="811" t="s">
        <v>1090</v>
      </c>
      <c r="AL79" s="811" t="s">
        <v>1091</v>
      </c>
      <c r="AM79" s="811" t="s">
        <v>99</v>
      </c>
      <c r="AN79" s="811" t="s">
        <v>112</v>
      </c>
      <c r="AO79" s="811" t="s">
        <v>105</v>
      </c>
      <c r="AP79" s="811" t="s">
        <v>57</v>
      </c>
      <c r="AQ79" s="811" t="s">
        <v>57</v>
      </c>
      <c r="AR79" s="811" t="s">
        <v>57</v>
      </c>
      <c r="AS79" s="811" t="s">
        <v>57</v>
      </c>
      <c r="AT79" s="811" t="s">
        <v>1092</v>
      </c>
      <c r="AU79" s="811" t="s">
        <v>86</v>
      </c>
      <c r="AV79" s="811" t="s">
        <v>1028</v>
      </c>
      <c r="AW79" s="811" t="s">
        <v>106</v>
      </c>
      <c r="AX79" s="811" t="s">
        <v>1093</v>
      </c>
      <c r="AY79" s="811" t="s">
        <v>86</v>
      </c>
      <c r="AZ79" s="811" t="s">
        <v>622</v>
      </c>
      <c r="BA79" s="811" t="s">
        <v>106</v>
      </c>
      <c r="BB79" s="811" t="s">
        <v>682</v>
      </c>
      <c r="BC79" s="811" t="s">
        <v>123</v>
      </c>
      <c r="BD79" s="811" t="s">
        <v>57</v>
      </c>
      <c r="BE79" s="811" t="s">
        <v>57</v>
      </c>
      <c r="BF79" s="811" t="s">
        <v>57</v>
      </c>
      <c r="BG79" s="811" t="s">
        <v>57</v>
      </c>
      <c r="BH79" s="811" t="s">
        <v>57</v>
      </c>
      <c r="BI79" s="811" t="s">
        <v>603</v>
      </c>
      <c r="BJ79" s="811" t="s">
        <v>57</v>
      </c>
      <c r="BK79" s="811" t="s">
        <v>5691</v>
      </c>
      <c r="BL79" s="811"/>
      <c r="BM79" s="811" t="s">
        <v>2076</v>
      </c>
      <c r="BN79" s="811" t="s">
        <v>1499</v>
      </c>
      <c r="BO79" s="811" t="s">
        <v>1096</v>
      </c>
      <c r="BP79" s="810" t="s">
        <v>5617</v>
      </c>
      <c r="BQ79" s="810" t="s">
        <v>947</v>
      </c>
      <c r="BR79" s="810"/>
      <c r="BS79" s="811" t="s">
        <v>1094</v>
      </c>
      <c r="BT79" s="811" t="s">
        <v>180</v>
      </c>
      <c r="BU79" s="811" t="s">
        <v>1095</v>
      </c>
      <c r="BV79" s="811" t="s">
        <v>181</v>
      </c>
      <c r="BW79" s="813" t="s">
        <v>5744</v>
      </c>
      <c r="BX79" s="810" t="s">
        <v>107</v>
      </c>
      <c r="BY79" s="813" t="s">
        <v>83</v>
      </c>
      <c r="BZ79" s="26" t="str">
        <f t="shared" si="26"/>
        <v>111037667T00</v>
      </c>
      <c r="CA79" s="26" t="str">
        <f t="shared" si="27"/>
        <v>111037667</v>
      </c>
      <c r="CB79" s="26" t="str">
        <f t="shared" si="28"/>
        <v>2026-X-T1037667</v>
      </c>
      <c r="CC79" s="169" t="str">
        <f>IFERROR(VLOOKUP(CB79,'양시 실적'!A:I,4,FALSE),"")</f>
        <v/>
      </c>
      <c r="CD79" s="169">
        <f>IFERROR(SUMIFS('양시 실적'!I:I,'양시 실적'!B:B,양시!CA79),"")</f>
        <v>0</v>
      </c>
      <c r="CE79" s="29" t="str">
        <f t="shared" si="29"/>
        <v/>
      </c>
      <c r="CF79" s="30" t="s">
        <v>6991</v>
      </c>
      <c r="CG79" s="26" t="str">
        <f t="shared" si="30"/>
        <v>KT1037667T00000</v>
      </c>
      <c r="CH79" s="29" t="str">
        <f>IFERROR(VLOOKUP(CG79,Status_0526!F:BK,58,FALSE),"")</f>
        <v>OK</v>
      </c>
      <c r="CJ79" s="24" t="str">
        <f>IFERROR(VLOOKUP(BZ79,양시요청!EV:EZ,5,FALSE),"")</f>
        <v/>
      </c>
    </row>
    <row r="80" spans="1:88" ht="30" customHeight="1">
      <c r="A80" s="372">
        <v>11</v>
      </c>
      <c r="B80" s="728" t="s">
        <v>43</v>
      </c>
      <c r="C80" s="728" t="s">
        <v>5303</v>
      </c>
      <c r="D80" s="730" t="s">
        <v>1498</v>
      </c>
      <c r="E80" s="731" t="s">
        <v>1501</v>
      </c>
      <c r="F80" s="728">
        <v>2026013028</v>
      </c>
      <c r="G80" s="727" t="s">
        <v>767</v>
      </c>
      <c r="H80" s="729">
        <v>2022571</v>
      </c>
      <c r="I80" s="729" t="s">
        <v>1907</v>
      </c>
      <c r="J80" s="729" t="s">
        <v>1954</v>
      </c>
      <c r="K80" s="729">
        <v>10</v>
      </c>
      <c r="L80" s="729" t="s">
        <v>32</v>
      </c>
      <c r="M80" s="729" t="s">
        <v>33</v>
      </c>
      <c r="N80" s="729" t="s">
        <v>57</v>
      </c>
      <c r="O80" s="729" t="s">
        <v>1955</v>
      </c>
      <c r="P80" s="729" t="s">
        <v>73</v>
      </c>
      <c r="Q80" s="729" t="s">
        <v>2012</v>
      </c>
      <c r="R80" s="754" t="s">
        <v>6384</v>
      </c>
      <c r="S80" s="732" t="s">
        <v>1502</v>
      </c>
      <c r="T80" s="728" t="s">
        <v>49</v>
      </c>
      <c r="U80" s="728" t="s">
        <v>62</v>
      </c>
      <c r="V80" s="728" t="s">
        <v>1503</v>
      </c>
      <c r="W80" s="728" t="s">
        <v>37</v>
      </c>
      <c r="X80" s="728" t="s">
        <v>63</v>
      </c>
      <c r="Y80" s="729" t="s">
        <v>4335</v>
      </c>
      <c r="Z80" s="729" t="s">
        <v>2021</v>
      </c>
      <c r="AA80" s="728">
        <v>282</v>
      </c>
      <c r="AB80" s="728" t="s">
        <v>40</v>
      </c>
      <c r="AC80" s="728" t="s">
        <v>41</v>
      </c>
      <c r="AD80" s="729" t="s">
        <v>4336</v>
      </c>
      <c r="AE80" s="729" t="s">
        <v>2022</v>
      </c>
      <c r="AF80" s="729">
        <v>210</v>
      </c>
      <c r="AG80" s="729">
        <v>920</v>
      </c>
      <c r="AH80" s="729">
        <v>2325</v>
      </c>
      <c r="AI80" s="729" t="s">
        <v>1275</v>
      </c>
      <c r="AJ80" s="729">
        <v>560</v>
      </c>
      <c r="AK80" s="729">
        <v>525</v>
      </c>
      <c r="AL80" s="729" t="s">
        <v>1964</v>
      </c>
      <c r="AM80" s="729" t="s">
        <v>1212</v>
      </c>
      <c r="AN80" s="729">
        <v>770</v>
      </c>
      <c r="AO80" s="729">
        <v>90</v>
      </c>
      <c r="AP80" s="729" t="s">
        <v>1966</v>
      </c>
      <c r="AQ80" s="729" t="s">
        <v>1212</v>
      </c>
      <c r="AR80" s="729" t="s">
        <v>1592</v>
      </c>
      <c r="AS80" s="729" t="s">
        <v>105</v>
      </c>
      <c r="AT80" s="729" t="s">
        <v>1217</v>
      </c>
      <c r="AU80" s="729" t="s">
        <v>1218</v>
      </c>
      <c r="AV80" s="729">
        <v>240</v>
      </c>
      <c r="AW80" s="729">
        <v>24</v>
      </c>
      <c r="AX80" s="729" t="s">
        <v>1221</v>
      </c>
      <c r="AY80" s="729" t="s">
        <v>1218</v>
      </c>
      <c r="AZ80" s="729">
        <v>225</v>
      </c>
      <c r="BA80" s="729">
        <v>24</v>
      </c>
      <c r="BB80" s="729" t="s">
        <v>88</v>
      </c>
      <c r="BC80" s="729" t="s">
        <v>57</v>
      </c>
      <c r="BD80" s="729" t="s">
        <v>57</v>
      </c>
      <c r="BE80" s="729" t="s">
        <v>57</v>
      </c>
      <c r="BF80" s="729" t="s">
        <v>57</v>
      </c>
      <c r="BG80" s="729" t="s">
        <v>1215</v>
      </c>
      <c r="BH80" s="729" t="s">
        <v>1216</v>
      </c>
      <c r="BI80" s="729" t="s">
        <v>164</v>
      </c>
      <c r="BJ80" s="729" t="s">
        <v>331</v>
      </c>
      <c r="BK80" s="729"/>
      <c r="BL80" s="729"/>
      <c r="BM80" s="729">
        <v>18</v>
      </c>
      <c r="BN80" s="726" t="s">
        <v>6251</v>
      </c>
      <c r="BO80" s="729" t="s">
        <v>1922</v>
      </c>
      <c r="BP80" s="728" t="s">
        <v>4338</v>
      </c>
      <c r="BQ80" s="728" t="s">
        <v>1704</v>
      </c>
      <c r="BR80" s="728"/>
      <c r="BS80" s="729" t="s">
        <v>1919</v>
      </c>
      <c r="BT80" s="729" t="s">
        <v>1920</v>
      </c>
      <c r="BU80" s="729" t="s">
        <v>1224</v>
      </c>
      <c r="BV80" s="729">
        <v>1479</v>
      </c>
      <c r="BW80" s="403" t="s">
        <v>1504</v>
      </c>
      <c r="BX80" s="728" t="s">
        <v>107</v>
      </c>
      <c r="BY80" s="727" t="s">
        <v>959</v>
      </c>
      <c r="BZ80" s="26" t="str">
        <f t="shared" si="26"/>
        <v>112022571T00</v>
      </c>
      <c r="CA80" s="26" t="str">
        <f t="shared" si="27"/>
        <v>112022571</v>
      </c>
      <c r="CB80" s="26" t="str">
        <f t="shared" si="28"/>
        <v>2026-03-21T2022571</v>
      </c>
      <c r="CC80" s="169" t="str">
        <f>IFERROR(VLOOKUP(CB80,'양시 실적'!A:I,4,FALSE),"")</f>
        <v>H107C</v>
      </c>
      <c r="CD80" s="169">
        <f>IFERROR(SUMIFS('양시 실적'!I:I,'양시 실적'!B:B,양시!CA80),"")</f>
        <v>99</v>
      </c>
      <c r="CE80" s="29" t="str">
        <f t="shared" si="29"/>
        <v>18</v>
      </c>
      <c r="CF80" s="30" t="s">
        <v>6386</v>
      </c>
      <c r="CG80" s="26" t="str">
        <f t="shared" si="30"/>
        <v>KT2022571T00000</v>
      </c>
      <c r="CH80" s="29" t="str">
        <f>IFERROR(VLOOKUP(CG80,Status_0526!F:BK,58,FALSE),"")</f>
        <v>OK</v>
      </c>
      <c r="CJ80" s="24">
        <f>IFERROR(VLOOKUP(BZ80,양시요청!EV:EZ,5,FALSE),"")</f>
        <v>0</v>
      </c>
    </row>
    <row r="81" spans="1:88" ht="30" customHeight="1">
      <c r="A81" s="29">
        <v>12</v>
      </c>
      <c r="B81" s="774" t="s">
        <v>29</v>
      </c>
      <c r="C81" s="774" t="s">
        <v>4419</v>
      </c>
      <c r="D81" s="779" t="s">
        <v>6879</v>
      </c>
      <c r="E81" s="777" t="s">
        <v>31</v>
      </c>
      <c r="F81" s="774">
        <v>2026013812</v>
      </c>
      <c r="G81" s="776" t="s">
        <v>767</v>
      </c>
      <c r="H81" s="1117">
        <v>2022662</v>
      </c>
      <c r="I81" s="775" t="s">
        <v>6930</v>
      </c>
      <c r="J81" s="775" t="s">
        <v>1359</v>
      </c>
      <c r="K81" s="776">
        <v>10</v>
      </c>
      <c r="L81" s="775" t="s">
        <v>32</v>
      </c>
      <c r="M81" s="775" t="s">
        <v>33</v>
      </c>
      <c r="N81" s="775" t="s">
        <v>57</v>
      </c>
      <c r="O81" s="775" t="s">
        <v>48</v>
      </c>
      <c r="P81" s="775" t="s">
        <v>73</v>
      </c>
      <c r="Q81" s="775" t="s">
        <v>2012</v>
      </c>
      <c r="R81" s="402" t="s">
        <v>6861</v>
      </c>
      <c r="S81" s="781" t="s">
        <v>6405</v>
      </c>
      <c r="T81" s="774" t="s">
        <v>35</v>
      </c>
      <c r="U81" s="774" t="s">
        <v>1508</v>
      </c>
      <c r="V81" s="774" t="s">
        <v>60</v>
      </c>
      <c r="W81" s="774" t="s">
        <v>37</v>
      </c>
      <c r="X81" s="774" t="s">
        <v>1509</v>
      </c>
      <c r="Y81" s="775" t="s">
        <v>4306</v>
      </c>
      <c r="Z81" s="775" t="s">
        <v>39</v>
      </c>
      <c r="AA81" s="774" t="s">
        <v>170</v>
      </c>
      <c r="AB81" s="774" t="s">
        <v>40</v>
      </c>
      <c r="AC81" s="774" t="s">
        <v>41</v>
      </c>
      <c r="AD81" s="775" t="s">
        <v>6830</v>
      </c>
      <c r="AE81" s="777" t="s">
        <v>42</v>
      </c>
      <c r="AF81" s="775" t="s">
        <v>204</v>
      </c>
      <c r="AG81" s="775" t="s">
        <v>110</v>
      </c>
      <c r="AH81" s="775" t="s">
        <v>6828</v>
      </c>
      <c r="AI81" s="339" t="s">
        <v>6831</v>
      </c>
      <c r="AJ81" s="775" t="s">
        <v>797</v>
      </c>
      <c r="AK81" s="775" t="s">
        <v>661</v>
      </c>
      <c r="AL81" s="775" t="s">
        <v>6832</v>
      </c>
      <c r="AM81" s="775" t="s">
        <v>1367</v>
      </c>
      <c r="AN81" s="775" t="s">
        <v>998</v>
      </c>
      <c r="AO81" s="775" t="s">
        <v>105</v>
      </c>
      <c r="AP81" s="775" t="s">
        <v>6833</v>
      </c>
      <c r="AQ81" s="775" t="s">
        <v>1367</v>
      </c>
      <c r="AR81" s="775" t="s">
        <v>117</v>
      </c>
      <c r="AS81" s="775" t="s">
        <v>105</v>
      </c>
      <c r="AT81" s="775" t="s">
        <v>1454</v>
      </c>
      <c r="AU81" s="775" t="s">
        <v>1281</v>
      </c>
      <c r="AV81" s="775" t="s">
        <v>204</v>
      </c>
      <c r="AW81" s="775" t="s">
        <v>106</v>
      </c>
      <c r="AX81" s="775" t="s">
        <v>1455</v>
      </c>
      <c r="AY81" s="775" t="s">
        <v>1281</v>
      </c>
      <c r="AZ81" s="775" t="s">
        <v>114</v>
      </c>
      <c r="BA81" s="775" t="s">
        <v>106</v>
      </c>
      <c r="BB81" s="775" t="s">
        <v>88</v>
      </c>
      <c r="BC81" s="775" t="s">
        <v>57</v>
      </c>
      <c r="BD81" s="775" t="s">
        <v>57</v>
      </c>
      <c r="BE81" s="775" t="s">
        <v>57</v>
      </c>
      <c r="BF81" s="775" t="s">
        <v>57</v>
      </c>
      <c r="BG81" s="775" t="s">
        <v>1215</v>
      </c>
      <c r="BH81" s="775" t="s">
        <v>1216</v>
      </c>
      <c r="BI81" s="775" t="s">
        <v>164</v>
      </c>
      <c r="BJ81" s="775" t="s">
        <v>331</v>
      </c>
      <c r="BK81" s="775" t="s">
        <v>5691</v>
      </c>
      <c r="BL81" s="775"/>
      <c r="BM81" s="775" t="s">
        <v>1433</v>
      </c>
      <c r="BN81" s="775" t="s">
        <v>4997</v>
      </c>
      <c r="BO81" s="775" t="s">
        <v>3500</v>
      </c>
      <c r="BP81" s="774" t="s">
        <v>335</v>
      </c>
      <c r="BQ81" s="774" t="s">
        <v>95</v>
      </c>
      <c r="BR81" s="774"/>
      <c r="BS81" s="775" t="s">
        <v>1371</v>
      </c>
      <c r="BT81" s="775" t="s">
        <v>1372</v>
      </c>
      <c r="BU81" s="775" t="s">
        <v>1254</v>
      </c>
      <c r="BV81" s="775" t="s">
        <v>1373</v>
      </c>
      <c r="BW81" s="776" t="s">
        <v>6931</v>
      </c>
      <c r="BX81" s="774" t="s">
        <v>107</v>
      </c>
      <c r="BY81" s="776" t="s">
        <v>950</v>
      </c>
      <c r="BZ81" s="26" t="str">
        <f t="shared" ref="BZ81:BZ88" si="31">A81&amp;LEFT(H81,7)&amp;P81</f>
        <v>122022662T00</v>
      </c>
      <c r="CA81" s="26" t="str">
        <f t="shared" ref="CA81:CA88" si="32">A81&amp;LEFT(H81,7)</f>
        <v>122022662</v>
      </c>
      <c r="CB81" s="26" t="str">
        <f t="shared" ref="CB81:CB88" si="33">"2026-"&amp;LEFT(R81,2)&amp;"-"&amp;MID(R81,4,2)&amp;"T"&amp;LEFT(H81,7)</f>
        <v>2026-03-23T2022662</v>
      </c>
      <c r="CC81" s="169" t="str">
        <f>IFERROR(VLOOKUP(CB81,'양시 실적'!A:I,4,FALSE),"")</f>
        <v>H191C</v>
      </c>
      <c r="CD81" s="169">
        <f>IFERROR(SUMIFS('양시 실적'!I:I,'양시 실적'!B:B,양시!CA81),"")</f>
        <v>91</v>
      </c>
      <c r="CE81" s="29" t="str">
        <f t="shared" ref="CE81:CE88" si="34">IF(CD81&lt;&gt;0,IFERROR(MID(I81,FIND("R",I81)+1,2),""),"")</f>
        <v>16</v>
      </c>
      <c r="CF81" s="30" t="s">
        <v>11034</v>
      </c>
      <c r="CG81" s="26" t="str">
        <f t="shared" ref="CG81:CG88" si="35">"KT"&amp;LEFT(H81,7)&amp;"T000"&amp;RIGHT(P81,2)</f>
        <v>KT2022662T00000</v>
      </c>
      <c r="CH81" s="29" t="str">
        <f>IFERROR(VLOOKUP(CG81,Status_0526!F:BK,58,FALSE),"")</f>
        <v>OK</v>
      </c>
      <c r="CJ81" s="24" t="str">
        <f>IFERROR(VLOOKUP(BZ81,양시요청!EV:EZ,5,FALSE),"")</f>
        <v>OKEY</v>
      </c>
    </row>
    <row r="82" spans="1:88" ht="30" customHeight="1">
      <c r="A82" s="29">
        <v>12</v>
      </c>
      <c r="B82" s="785" t="s">
        <v>43</v>
      </c>
      <c r="C82" s="785" t="s">
        <v>1498</v>
      </c>
      <c r="D82" s="795" t="s">
        <v>1498</v>
      </c>
      <c r="E82" s="785" t="s">
        <v>45</v>
      </c>
      <c r="F82" s="785">
        <v>2026031262</v>
      </c>
      <c r="G82" s="788" t="s">
        <v>1506</v>
      </c>
      <c r="H82" s="413">
        <v>2022625</v>
      </c>
      <c r="I82" s="782" t="s">
        <v>2497</v>
      </c>
      <c r="J82" s="782" t="s">
        <v>1359</v>
      </c>
      <c r="K82" s="782">
        <v>6</v>
      </c>
      <c r="L82" s="782" t="s">
        <v>32</v>
      </c>
      <c r="M82" s="782" t="s">
        <v>33</v>
      </c>
      <c r="N82" s="782" t="s">
        <v>57</v>
      </c>
      <c r="O82" s="782" t="s">
        <v>48</v>
      </c>
      <c r="P82" s="782" t="s">
        <v>73</v>
      </c>
      <c r="Q82" s="782" t="s">
        <v>2012</v>
      </c>
      <c r="R82" s="791" t="s">
        <v>6874</v>
      </c>
      <c r="S82" s="796" t="s">
        <v>2591</v>
      </c>
      <c r="T82" s="785" t="s">
        <v>35</v>
      </c>
      <c r="U82" s="785" t="s">
        <v>1508</v>
      </c>
      <c r="V82" s="785" t="s">
        <v>60</v>
      </c>
      <c r="W82" s="785" t="s">
        <v>37</v>
      </c>
      <c r="X82" s="785" t="s">
        <v>1509</v>
      </c>
      <c r="Y82" s="782" t="s">
        <v>4349</v>
      </c>
      <c r="Z82" s="782" t="s">
        <v>39</v>
      </c>
      <c r="AA82" s="785" t="s">
        <v>1422</v>
      </c>
      <c r="AB82" s="785" t="s">
        <v>40</v>
      </c>
      <c r="AC82" s="785" t="s">
        <v>41</v>
      </c>
      <c r="AD82" s="782" t="s">
        <v>6822</v>
      </c>
      <c r="AE82" s="789" t="s">
        <v>42</v>
      </c>
      <c r="AF82" s="782" t="s">
        <v>659</v>
      </c>
      <c r="AG82" s="782" t="s">
        <v>2467</v>
      </c>
      <c r="AH82" s="782" t="s">
        <v>1476</v>
      </c>
      <c r="AI82" s="782" t="s">
        <v>2504</v>
      </c>
      <c r="AJ82" s="782" t="s">
        <v>111</v>
      </c>
      <c r="AK82" s="782" t="s">
        <v>2505</v>
      </c>
      <c r="AL82" s="782" t="s">
        <v>2506</v>
      </c>
      <c r="AM82" s="788" t="s">
        <v>843</v>
      </c>
      <c r="AN82" s="782" t="s">
        <v>909</v>
      </c>
      <c r="AO82" s="782" t="s">
        <v>105</v>
      </c>
      <c r="AP82" s="782" t="s">
        <v>57</v>
      </c>
      <c r="AQ82" s="782" t="s">
        <v>57</v>
      </c>
      <c r="AR82" s="782" t="s">
        <v>57</v>
      </c>
      <c r="AS82" s="782" t="s">
        <v>57</v>
      </c>
      <c r="AT82" s="782" t="s">
        <v>2507</v>
      </c>
      <c r="AU82" s="782" t="s">
        <v>1281</v>
      </c>
      <c r="AV82" s="782" t="s">
        <v>192</v>
      </c>
      <c r="AW82" s="782" t="s">
        <v>106</v>
      </c>
      <c r="AX82" s="782" t="s">
        <v>2508</v>
      </c>
      <c r="AY82" s="782" t="s">
        <v>1281</v>
      </c>
      <c r="AZ82" s="782" t="s">
        <v>1062</v>
      </c>
      <c r="BA82" s="782" t="s">
        <v>106</v>
      </c>
      <c r="BB82" s="782" t="s">
        <v>682</v>
      </c>
      <c r="BC82" s="782" t="s">
        <v>57</v>
      </c>
      <c r="BD82" s="782" t="s">
        <v>57</v>
      </c>
      <c r="BE82" s="782" t="s">
        <v>57</v>
      </c>
      <c r="BF82" s="782" t="s">
        <v>57</v>
      </c>
      <c r="BG82" s="782" t="s">
        <v>1215</v>
      </c>
      <c r="BH82" s="782" t="s">
        <v>1216</v>
      </c>
      <c r="BI82" s="782" t="s">
        <v>164</v>
      </c>
      <c r="BJ82" s="782" t="s">
        <v>57</v>
      </c>
      <c r="BK82" s="782" t="s">
        <v>969</v>
      </c>
      <c r="BL82" s="782"/>
      <c r="BM82" s="782" t="s">
        <v>1433</v>
      </c>
      <c r="BN82" s="782" t="s">
        <v>2592</v>
      </c>
      <c r="BO82" s="782" t="s">
        <v>2511</v>
      </c>
      <c r="BP82" s="785" t="s">
        <v>57</v>
      </c>
      <c r="BQ82" s="785" t="s">
        <v>81</v>
      </c>
      <c r="BR82" s="785"/>
      <c r="BS82" s="782" t="s">
        <v>2509</v>
      </c>
      <c r="BT82" s="782" t="s">
        <v>2510</v>
      </c>
      <c r="BU82" s="782" t="s">
        <v>1458</v>
      </c>
      <c r="BV82" s="782" t="s">
        <v>1373</v>
      </c>
      <c r="BW82" s="788" t="s">
        <v>6933</v>
      </c>
      <c r="BX82" s="785" t="s">
        <v>107</v>
      </c>
      <c r="BY82" s="788" t="s">
        <v>168</v>
      </c>
      <c r="BZ82" s="26" t="str">
        <f t="shared" si="31"/>
        <v>122022625T00</v>
      </c>
      <c r="CA82" s="26" t="str">
        <f t="shared" si="32"/>
        <v>122022625</v>
      </c>
      <c r="CB82" s="26" t="str">
        <f t="shared" si="33"/>
        <v>2026-03-24T2022625</v>
      </c>
      <c r="CC82" s="169" t="str">
        <f>IFERROR(VLOOKUP(CB82,'양시 실적'!A:I,4,FALSE),"")</f>
        <v>H164C</v>
      </c>
      <c r="CD82" s="169">
        <f>IFERROR(SUMIFS('양시 실적'!I:I,'양시 실적'!B:B,양시!CA82),"")</f>
        <v>94</v>
      </c>
      <c r="CE82" s="29" t="str">
        <f t="shared" si="34"/>
        <v>16</v>
      </c>
      <c r="CF82" s="30" t="s">
        <v>7389</v>
      </c>
      <c r="CG82" s="26" t="str">
        <f t="shared" si="35"/>
        <v>KT2022625T00000</v>
      </c>
      <c r="CH82" s="29" t="str">
        <f>IFERROR(VLOOKUP(CG82,Status_0526!F:BK,58,FALSE),"")</f>
        <v>Re_Mass</v>
      </c>
      <c r="CJ82" s="24" t="str">
        <f>IFERROR(VLOOKUP(BZ82,양시요청!EV:EZ,5,FALSE),"")</f>
        <v>OKEY</v>
      </c>
    </row>
    <row r="83" spans="1:88" ht="30" customHeight="1">
      <c r="A83" s="29">
        <v>12</v>
      </c>
      <c r="B83" s="774" t="s">
        <v>43</v>
      </c>
      <c r="C83" s="774" t="s">
        <v>1498</v>
      </c>
      <c r="D83" s="779" t="s">
        <v>1498</v>
      </c>
      <c r="E83" s="777" t="s">
        <v>31</v>
      </c>
      <c r="F83" s="774">
        <v>2026030025</v>
      </c>
      <c r="G83" s="776" t="s">
        <v>680</v>
      </c>
      <c r="H83" s="1117">
        <v>2022657</v>
      </c>
      <c r="I83" s="775" t="s">
        <v>6935</v>
      </c>
      <c r="J83" s="775" t="s">
        <v>1359</v>
      </c>
      <c r="K83" s="776">
        <v>10</v>
      </c>
      <c r="L83" s="775" t="s">
        <v>32</v>
      </c>
      <c r="M83" s="775" t="s">
        <v>33</v>
      </c>
      <c r="N83" s="775" t="s">
        <v>57</v>
      </c>
      <c r="O83" s="775" t="s">
        <v>48</v>
      </c>
      <c r="P83" s="775" t="s">
        <v>73</v>
      </c>
      <c r="Q83" s="775" t="s">
        <v>2012</v>
      </c>
      <c r="R83" s="346" t="s">
        <v>6882</v>
      </c>
      <c r="S83" s="781" t="s">
        <v>6405</v>
      </c>
      <c r="T83" s="774" t="s">
        <v>35</v>
      </c>
      <c r="U83" s="774" t="s">
        <v>1508</v>
      </c>
      <c r="V83" s="774" t="s">
        <v>60</v>
      </c>
      <c r="W83" s="774" t="s">
        <v>37</v>
      </c>
      <c r="X83" s="774" t="s">
        <v>1509</v>
      </c>
      <c r="Y83" s="775" t="s">
        <v>4505</v>
      </c>
      <c r="Z83" s="775" t="s">
        <v>39</v>
      </c>
      <c r="AA83" s="774" t="s">
        <v>1085</v>
      </c>
      <c r="AB83" s="774" t="s">
        <v>40</v>
      </c>
      <c r="AC83" s="774" t="s">
        <v>41</v>
      </c>
      <c r="AD83" s="775" t="s">
        <v>6841</v>
      </c>
      <c r="AE83" s="777" t="s">
        <v>42</v>
      </c>
      <c r="AF83" s="775" t="s">
        <v>113</v>
      </c>
      <c r="AG83" s="775" t="s">
        <v>110</v>
      </c>
      <c r="AH83" s="775" t="s">
        <v>4322</v>
      </c>
      <c r="AI83" s="339" t="s">
        <v>1365</v>
      </c>
      <c r="AJ83" s="775" t="s">
        <v>661</v>
      </c>
      <c r="AK83" s="775" t="s">
        <v>104</v>
      </c>
      <c r="AL83" s="775" t="s">
        <v>6843</v>
      </c>
      <c r="AM83" s="775" t="s">
        <v>1367</v>
      </c>
      <c r="AN83" s="775" t="s">
        <v>182</v>
      </c>
      <c r="AO83" s="775" t="s">
        <v>105</v>
      </c>
      <c r="AP83" s="775" t="s">
        <v>6844</v>
      </c>
      <c r="AQ83" s="775" t="s">
        <v>1367</v>
      </c>
      <c r="AR83" s="775" t="s">
        <v>112</v>
      </c>
      <c r="AS83" s="775" t="s">
        <v>105</v>
      </c>
      <c r="AT83" s="775" t="s">
        <v>1369</v>
      </c>
      <c r="AU83" s="775" t="s">
        <v>1281</v>
      </c>
      <c r="AV83" s="775" t="s">
        <v>113</v>
      </c>
      <c r="AW83" s="775" t="s">
        <v>106</v>
      </c>
      <c r="AX83" s="775" t="s">
        <v>1370</v>
      </c>
      <c r="AY83" s="775" t="s">
        <v>1281</v>
      </c>
      <c r="AZ83" s="339" t="s">
        <v>109</v>
      </c>
      <c r="BA83" s="775" t="s">
        <v>106</v>
      </c>
      <c r="BB83" s="775" t="s">
        <v>88</v>
      </c>
      <c r="BC83" s="775" t="s">
        <v>57</v>
      </c>
      <c r="BD83" s="775" t="s">
        <v>57</v>
      </c>
      <c r="BE83" s="775" t="s">
        <v>57</v>
      </c>
      <c r="BF83" s="775" t="s">
        <v>57</v>
      </c>
      <c r="BG83" s="775" t="s">
        <v>1215</v>
      </c>
      <c r="BH83" s="775" t="s">
        <v>1216</v>
      </c>
      <c r="BI83" s="775" t="s">
        <v>164</v>
      </c>
      <c r="BJ83" s="775" t="s">
        <v>331</v>
      </c>
      <c r="BK83" s="775" t="s">
        <v>5691</v>
      </c>
      <c r="BL83" s="775"/>
      <c r="BM83" s="775" t="s">
        <v>1433</v>
      </c>
      <c r="BN83" s="775" t="s">
        <v>2029</v>
      </c>
      <c r="BO83" s="775" t="s">
        <v>6845</v>
      </c>
      <c r="BP83" s="774" t="s">
        <v>6846</v>
      </c>
      <c r="BQ83" s="774" t="s">
        <v>95</v>
      </c>
      <c r="BR83" s="774"/>
      <c r="BS83" s="775" t="s">
        <v>1371</v>
      </c>
      <c r="BT83" s="775" t="s">
        <v>1372</v>
      </c>
      <c r="BU83" s="775" t="s">
        <v>1254</v>
      </c>
      <c r="BV83" s="775" t="s">
        <v>1373</v>
      </c>
      <c r="BW83" s="776" t="s">
        <v>6936</v>
      </c>
      <c r="BX83" s="774" t="s">
        <v>107</v>
      </c>
      <c r="BY83" s="776" t="s">
        <v>950</v>
      </c>
      <c r="BZ83" s="26" t="str">
        <f t="shared" si="31"/>
        <v>122022657T00</v>
      </c>
      <c r="CA83" s="26" t="str">
        <f t="shared" si="32"/>
        <v>122022657</v>
      </c>
      <c r="CB83" s="26" t="str">
        <f t="shared" si="33"/>
        <v>2026-03-25T2022657</v>
      </c>
      <c r="CC83" s="169" t="str">
        <f>IFERROR(VLOOKUP(CB83,'양시 실적'!A:I,4,FALSE),"")</f>
        <v>H191C</v>
      </c>
      <c r="CD83" s="169">
        <f>IFERROR(SUMIFS('양시 실적'!I:I,'양시 실적'!B:B,양시!CA83),"")</f>
        <v>96</v>
      </c>
      <c r="CE83" s="29" t="str">
        <f t="shared" si="34"/>
        <v>16</v>
      </c>
      <c r="CF83" s="30" t="s">
        <v>11034</v>
      </c>
      <c r="CG83" s="26" t="str">
        <f t="shared" si="35"/>
        <v>KT2022657T00000</v>
      </c>
      <c r="CH83" s="29" t="str">
        <f>IFERROR(VLOOKUP(CG83,Status_0526!F:BK,58,FALSE),"")</f>
        <v>OK</v>
      </c>
      <c r="CJ83" s="24">
        <f>IFERROR(VLOOKUP(BZ83,양시요청!EV:EZ,5,FALSE),"")</f>
        <v>0</v>
      </c>
    </row>
    <row r="84" spans="1:88" ht="30" customHeight="1">
      <c r="A84" s="29">
        <v>12</v>
      </c>
      <c r="B84" s="785" t="s">
        <v>43</v>
      </c>
      <c r="C84" s="785" t="s">
        <v>2606</v>
      </c>
      <c r="D84" s="795" t="s">
        <v>52</v>
      </c>
      <c r="E84" s="785" t="s">
        <v>45</v>
      </c>
      <c r="F84" s="785">
        <v>2026030997</v>
      </c>
      <c r="G84" s="788" t="s">
        <v>1506</v>
      </c>
      <c r="H84" s="413">
        <v>1035098</v>
      </c>
      <c r="I84" s="782" t="s">
        <v>2743</v>
      </c>
      <c r="J84" s="782" t="s">
        <v>2435</v>
      </c>
      <c r="K84" s="782">
        <v>4</v>
      </c>
      <c r="L84" s="782" t="s">
        <v>32</v>
      </c>
      <c r="M84" s="782" t="s">
        <v>33</v>
      </c>
      <c r="N84" s="782" t="s">
        <v>57</v>
      </c>
      <c r="O84" s="782" t="s">
        <v>48</v>
      </c>
      <c r="P84" s="782" t="s">
        <v>6937</v>
      </c>
      <c r="Q84" s="782" t="s">
        <v>933</v>
      </c>
      <c r="R84" s="804" t="s">
        <v>6882</v>
      </c>
      <c r="S84" s="796" t="s">
        <v>967</v>
      </c>
      <c r="T84" s="785" t="s">
        <v>2381</v>
      </c>
      <c r="U84" s="785" t="s">
        <v>3564</v>
      </c>
      <c r="V84" s="785" t="s">
        <v>60</v>
      </c>
      <c r="W84" s="785" t="s">
        <v>37</v>
      </c>
      <c r="X84" s="785" t="s">
        <v>61</v>
      </c>
      <c r="Y84" s="782" t="s">
        <v>6938</v>
      </c>
      <c r="Z84" s="782" t="s">
        <v>39</v>
      </c>
      <c r="AA84" s="785" t="s">
        <v>1086</v>
      </c>
      <c r="AB84" s="785" t="s">
        <v>40</v>
      </c>
      <c r="AC84" s="785" t="s">
        <v>41</v>
      </c>
      <c r="AD84" s="782" t="s">
        <v>2748</v>
      </c>
      <c r="AE84" s="782" t="s">
        <v>1061</v>
      </c>
      <c r="AF84" s="782" t="s">
        <v>1062</v>
      </c>
      <c r="AG84" s="782" t="s">
        <v>2744</v>
      </c>
      <c r="AH84" s="782" t="s">
        <v>2745</v>
      </c>
      <c r="AI84" s="782" t="s">
        <v>758</v>
      </c>
      <c r="AJ84" s="782" t="s">
        <v>167</v>
      </c>
      <c r="AK84" s="782" t="s">
        <v>166</v>
      </c>
      <c r="AL84" s="782" t="s">
        <v>2419</v>
      </c>
      <c r="AM84" s="788" t="s">
        <v>843</v>
      </c>
      <c r="AN84" s="782" t="s">
        <v>182</v>
      </c>
      <c r="AO84" s="782" t="s">
        <v>105</v>
      </c>
      <c r="AP84" s="782" t="s">
        <v>57</v>
      </c>
      <c r="AQ84" s="782" t="s">
        <v>57</v>
      </c>
      <c r="AR84" s="782" t="s">
        <v>57</v>
      </c>
      <c r="AS84" s="782" t="s">
        <v>57</v>
      </c>
      <c r="AT84" s="782" t="s">
        <v>2441</v>
      </c>
      <c r="AU84" s="782" t="s">
        <v>79</v>
      </c>
      <c r="AV84" s="782" t="s">
        <v>801</v>
      </c>
      <c r="AW84" s="782" t="s">
        <v>106</v>
      </c>
      <c r="AX84" s="782" t="s">
        <v>2442</v>
      </c>
      <c r="AY84" s="782" t="s">
        <v>79</v>
      </c>
      <c r="AZ84" s="782" t="s">
        <v>1038</v>
      </c>
      <c r="BA84" s="782" t="s">
        <v>106</v>
      </c>
      <c r="BB84" s="782" t="s">
        <v>88</v>
      </c>
      <c r="BC84" s="782" t="s">
        <v>57</v>
      </c>
      <c r="BD84" s="782" t="s">
        <v>57</v>
      </c>
      <c r="BE84" s="782" t="s">
        <v>57</v>
      </c>
      <c r="BF84" s="782" t="s">
        <v>57</v>
      </c>
      <c r="BG84" s="782" t="s">
        <v>57</v>
      </c>
      <c r="BH84" s="782" t="s">
        <v>57</v>
      </c>
      <c r="BI84" s="782" t="s">
        <v>164</v>
      </c>
      <c r="BJ84" s="782" t="s">
        <v>57</v>
      </c>
      <c r="BK84" s="782" t="s">
        <v>969</v>
      </c>
      <c r="BL84" s="782"/>
      <c r="BM84" s="782" t="s">
        <v>2076</v>
      </c>
      <c r="BN84" s="789" t="s">
        <v>6889</v>
      </c>
      <c r="BO84" s="782" t="s">
        <v>187</v>
      </c>
      <c r="BP84" s="785" t="s">
        <v>2602</v>
      </c>
      <c r="BQ84" s="785" t="s">
        <v>95</v>
      </c>
      <c r="BR84" s="785"/>
      <c r="BS84" s="782" t="s">
        <v>846</v>
      </c>
      <c r="BT84" s="782" t="s">
        <v>180</v>
      </c>
      <c r="BU84" s="782" t="s">
        <v>847</v>
      </c>
      <c r="BV84" s="782" t="s">
        <v>181</v>
      </c>
      <c r="BW84" s="788"/>
      <c r="BX84" s="785" t="s">
        <v>1861</v>
      </c>
      <c r="BY84" s="788" t="s">
        <v>950</v>
      </c>
      <c r="BZ84" s="26" t="str">
        <f t="shared" si="31"/>
        <v>121035098T09</v>
      </c>
      <c r="CA84" s="26" t="str">
        <f t="shared" si="32"/>
        <v>121035098</v>
      </c>
      <c r="CB84" s="26" t="str">
        <f t="shared" si="33"/>
        <v>2026-03-25T1035098</v>
      </c>
      <c r="CC84" s="169" t="str">
        <f>IFERROR(VLOOKUP(CB84,'양시 실적'!A:I,4,FALSE),"")</f>
        <v>H187C</v>
      </c>
      <c r="CD84" s="169">
        <f>IFERROR(SUMIFS('양시 실적'!I:I,'양시 실적'!B:B,양시!CA84),"")</f>
        <v>200</v>
      </c>
      <c r="CE84" s="29" t="str">
        <f t="shared" si="34"/>
        <v>19</v>
      </c>
      <c r="CF84" s="30" t="s">
        <v>11034</v>
      </c>
      <c r="CG84" s="26" t="str">
        <f t="shared" si="35"/>
        <v>KT1035098T00009</v>
      </c>
      <c r="CH84" s="29" t="str">
        <f>IFERROR(VLOOKUP(CG84,Status_0526!F:BK,58,FALSE),"")</f>
        <v>OK</v>
      </c>
      <c r="CJ84" s="24">
        <f>IFERROR(VLOOKUP(BZ84,양시요청!EV:EZ,5,FALSE),"")</f>
        <v>0</v>
      </c>
    </row>
    <row r="85" spans="1:88" ht="30" customHeight="1">
      <c r="A85" s="29">
        <v>12</v>
      </c>
      <c r="B85" s="785" t="s">
        <v>43</v>
      </c>
      <c r="C85" s="785" t="s">
        <v>2606</v>
      </c>
      <c r="D85" s="795" t="s">
        <v>30</v>
      </c>
      <c r="E85" s="785" t="s">
        <v>45</v>
      </c>
      <c r="F85" s="785">
        <v>2026030104</v>
      </c>
      <c r="G85" s="788" t="s">
        <v>966</v>
      </c>
      <c r="H85" s="413">
        <v>1029425</v>
      </c>
      <c r="I85" s="782" t="s">
        <v>2411</v>
      </c>
      <c r="J85" s="782" t="s">
        <v>2412</v>
      </c>
      <c r="K85" s="782">
        <v>4</v>
      </c>
      <c r="L85" s="782" t="s">
        <v>32</v>
      </c>
      <c r="M85" s="782" t="s">
        <v>33</v>
      </c>
      <c r="N85" s="782" t="s">
        <v>57</v>
      </c>
      <c r="O85" s="782" t="s">
        <v>34</v>
      </c>
      <c r="P85" s="782" t="s">
        <v>6940</v>
      </c>
      <c r="Q85" s="782" t="s">
        <v>933</v>
      </c>
      <c r="R85" s="803" t="s">
        <v>6888</v>
      </c>
      <c r="S85" s="796" t="s">
        <v>6941</v>
      </c>
      <c r="T85" s="785" t="s">
        <v>2381</v>
      </c>
      <c r="U85" s="785" t="s">
        <v>2594</v>
      </c>
      <c r="V85" s="785" t="s">
        <v>36</v>
      </c>
      <c r="W85" s="785" t="s">
        <v>37</v>
      </c>
      <c r="X85" s="785" t="s">
        <v>63</v>
      </c>
      <c r="Y85" s="782" t="s">
        <v>2415</v>
      </c>
      <c r="Z85" s="782" t="s">
        <v>55</v>
      </c>
      <c r="AA85" s="785" t="s">
        <v>177</v>
      </c>
      <c r="AB85" s="785" t="s">
        <v>40</v>
      </c>
      <c r="AC85" s="785" t="s">
        <v>41</v>
      </c>
      <c r="AD85" s="782" t="s">
        <v>6853</v>
      </c>
      <c r="AE85" s="782" t="s">
        <v>1061</v>
      </c>
      <c r="AF85" s="782" t="s">
        <v>204</v>
      </c>
      <c r="AG85" s="782" t="s">
        <v>6852</v>
      </c>
      <c r="AH85" s="782" t="s">
        <v>1819</v>
      </c>
      <c r="AI85" s="782" t="s">
        <v>2418</v>
      </c>
      <c r="AJ85" s="782" t="s">
        <v>167</v>
      </c>
      <c r="AK85" s="782" t="s">
        <v>166</v>
      </c>
      <c r="AL85" s="782" t="s">
        <v>2419</v>
      </c>
      <c r="AM85" s="788" t="s">
        <v>843</v>
      </c>
      <c r="AN85" s="782" t="s">
        <v>182</v>
      </c>
      <c r="AO85" s="782" t="s">
        <v>105</v>
      </c>
      <c r="AP85" s="782" t="s">
        <v>57</v>
      </c>
      <c r="AQ85" s="782" t="s">
        <v>57</v>
      </c>
      <c r="AR85" s="782" t="s">
        <v>57</v>
      </c>
      <c r="AS85" s="782" t="s">
        <v>57</v>
      </c>
      <c r="AT85" s="782" t="s">
        <v>2420</v>
      </c>
      <c r="AU85" s="782" t="s">
        <v>79</v>
      </c>
      <c r="AV85" s="782" t="s">
        <v>118</v>
      </c>
      <c r="AW85" s="782" t="s">
        <v>121</v>
      </c>
      <c r="AX85" s="782" t="s">
        <v>2421</v>
      </c>
      <c r="AY85" s="782" t="s">
        <v>79</v>
      </c>
      <c r="AZ85" s="782" t="s">
        <v>872</v>
      </c>
      <c r="BA85" s="782" t="s">
        <v>121</v>
      </c>
      <c r="BB85" s="782" t="s">
        <v>88</v>
      </c>
      <c r="BC85" s="782" t="s">
        <v>57</v>
      </c>
      <c r="BD85" s="782" t="s">
        <v>57</v>
      </c>
      <c r="BE85" s="782" t="s">
        <v>57</v>
      </c>
      <c r="BF85" s="782" t="s">
        <v>57</v>
      </c>
      <c r="BG85" s="782" t="s">
        <v>57</v>
      </c>
      <c r="BH85" s="782" t="s">
        <v>57</v>
      </c>
      <c r="BI85" s="782" t="s">
        <v>164</v>
      </c>
      <c r="BJ85" s="782" t="s">
        <v>57</v>
      </c>
      <c r="BK85" s="782" t="s">
        <v>969</v>
      </c>
      <c r="BL85" s="782"/>
      <c r="BM85" s="782" t="s">
        <v>1433</v>
      </c>
      <c r="BN85" s="782" t="s">
        <v>2608</v>
      </c>
      <c r="BO85" s="782" t="s">
        <v>1754</v>
      </c>
      <c r="BP85" s="785" t="s">
        <v>1630</v>
      </c>
      <c r="BQ85" s="785" t="s">
        <v>95</v>
      </c>
      <c r="BR85" s="785"/>
      <c r="BS85" s="782" t="s">
        <v>2422</v>
      </c>
      <c r="BT85" s="782" t="s">
        <v>2423</v>
      </c>
      <c r="BU85" s="782" t="s">
        <v>1430</v>
      </c>
      <c r="BV85" s="782" t="s">
        <v>1373</v>
      </c>
      <c r="BW85" s="788"/>
      <c r="BX85" s="785" t="s">
        <v>107</v>
      </c>
      <c r="BY85" s="788" t="s">
        <v>950</v>
      </c>
      <c r="BZ85" s="26" t="str">
        <f t="shared" si="31"/>
        <v>121029425T10</v>
      </c>
      <c r="CA85" s="26" t="str">
        <f t="shared" si="32"/>
        <v>121029425</v>
      </c>
      <c r="CB85" s="26" t="str">
        <f t="shared" si="33"/>
        <v>2026-03-26T1029425</v>
      </c>
      <c r="CC85" s="169" t="str">
        <f>IFERROR(VLOOKUP(CB85,'양시 실적'!A:I,4,FALSE),"")</f>
        <v>H165C</v>
      </c>
      <c r="CD85" s="169">
        <f>IFERROR(SUMIFS('양시 실적'!I:I,'양시 실적'!B:B,양시!CA85),"")</f>
        <v>186</v>
      </c>
      <c r="CE85" s="29" t="str">
        <f t="shared" si="34"/>
        <v>16</v>
      </c>
      <c r="CF85" s="30" t="s">
        <v>11034</v>
      </c>
      <c r="CG85" s="26" t="str">
        <f t="shared" si="35"/>
        <v>KT1029425T00010</v>
      </c>
      <c r="CH85" s="29" t="str">
        <f>IFERROR(VLOOKUP(CG85,Status_0526!F:BK,58,FALSE),"")</f>
        <v>OK</v>
      </c>
      <c r="CJ85" s="24">
        <f>IFERROR(VLOOKUP(BZ85,양시요청!EV:EZ,5,FALSE),"")</f>
        <v>0</v>
      </c>
    </row>
    <row r="86" spans="1:88" ht="30" customHeight="1">
      <c r="A86" s="29">
        <v>12</v>
      </c>
      <c r="B86" s="774" t="s">
        <v>29</v>
      </c>
      <c r="C86" s="774" t="s">
        <v>1505</v>
      </c>
      <c r="D86" s="779" t="s">
        <v>1498</v>
      </c>
      <c r="E86" s="777" t="s">
        <v>31</v>
      </c>
      <c r="F86" s="774">
        <v>2026012469</v>
      </c>
      <c r="G86" s="776" t="s">
        <v>767</v>
      </c>
      <c r="H86" s="1117">
        <v>2022661</v>
      </c>
      <c r="I86" s="775" t="s">
        <v>6943</v>
      </c>
      <c r="J86" s="775" t="s">
        <v>1359</v>
      </c>
      <c r="K86" s="777">
        <v>10</v>
      </c>
      <c r="L86" s="775" t="s">
        <v>32</v>
      </c>
      <c r="M86" s="775" t="s">
        <v>33</v>
      </c>
      <c r="N86" s="775" t="s">
        <v>57</v>
      </c>
      <c r="O86" s="775" t="s">
        <v>48</v>
      </c>
      <c r="P86" s="775" t="s">
        <v>73</v>
      </c>
      <c r="Q86" s="775" t="s">
        <v>2012</v>
      </c>
      <c r="R86" s="954" t="s">
        <v>6905</v>
      </c>
      <c r="S86" s="781" t="s">
        <v>6405</v>
      </c>
      <c r="T86" s="774" t="s">
        <v>35</v>
      </c>
      <c r="U86" s="774" t="s">
        <v>1508</v>
      </c>
      <c r="V86" s="774" t="s">
        <v>60</v>
      </c>
      <c r="W86" s="774" t="s">
        <v>37</v>
      </c>
      <c r="X86" s="774" t="s">
        <v>1509</v>
      </c>
      <c r="Y86" s="775" t="s">
        <v>4453</v>
      </c>
      <c r="Z86" s="775" t="s">
        <v>39</v>
      </c>
      <c r="AA86" s="774" t="s">
        <v>4454</v>
      </c>
      <c r="AB86" s="774" t="s">
        <v>40</v>
      </c>
      <c r="AC86" s="774" t="s">
        <v>41</v>
      </c>
      <c r="AD86" s="775" t="s">
        <v>4455</v>
      </c>
      <c r="AE86" s="777" t="s">
        <v>42</v>
      </c>
      <c r="AF86" s="775" t="s">
        <v>192</v>
      </c>
      <c r="AG86" s="775" t="s">
        <v>110</v>
      </c>
      <c r="AH86" s="775" t="s">
        <v>2976</v>
      </c>
      <c r="AI86" s="339" t="s">
        <v>4457</v>
      </c>
      <c r="AJ86" s="775" t="s">
        <v>668</v>
      </c>
      <c r="AK86" s="775" t="s">
        <v>797</v>
      </c>
      <c r="AL86" s="775" t="s">
        <v>4458</v>
      </c>
      <c r="AM86" s="775" t="s">
        <v>1367</v>
      </c>
      <c r="AN86" s="775" t="s">
        <v>2467</v>
      </c>
      <c r="AO86" s="775" t="s">
        <v>105</v>
      </c>
      <c r="AP86" s="775" t="s">
        <v>4459</v>
      </c>
      <c r="AQ86" s="775" t="s">
        <v>1367</v>
      </c>
      <c r="AR86" s="775" t="s">
        <v>167</v>
      </c>
      <c r="AS86" s="775" t="s">
        <v>105</v>
      </c>
      <c r="AT86" s="775" t="s">
        <v>4460</v>
      </c>
      <c r="AU86" s="775" t="s">
        <v>1281</v>
      </c>
      <c r="AV86" s="775" t="s">
        <v>872</v>
      </c>
      <c r="AW86" s="775" t="s">
        <v>106</v>
      </c>
      <c r="AX86" s="775" t="s">
        <v>4461</v>
      </c>
      <c r="AY86" s="775" t="s">
        <v>1281</v>
      </c>
      <c r="AZ86" s="775" t="s">
        <v>113</v>
      </c>
      <c r="BA86" s="775" t="s">
        <v>106</v>
      </c>
      <c r="BB86" s="775" t="s">
        <v>88</v>
      </c>
      <c r="BC86" s="775" t="s">
        <v>57</v>
      </c>
      <c r="BD86" s="775" t="s">
        <v>57</v>
      </c>
      <c r="BE86" s="775" t="s">
        <v>57</v>
      </c>
      <c r="BF86" s="775" t="s">
        <v>57</v>
      </c>
      <c r="BG86" s="775" t="s">
        <v>1215</v>
      </c>
      <c r="BH86" s="775" t="s">
        <v>1216</v>
      </c>
      <c r="BI86" s="775" t="s">
        <v>164</v>
      </c>
      <c r="BJ86" s="775" t="s">
        <v>331</v>
      </c>
      <c r="BK86" s="775" t="s">
        <v>5691</v>
      </c>
      <c r="BL86" s="775"/>
      <c r="BM86" s="775" t="s">
        <v>1433</v>
      </c>
      <c r="BN86" s="775" t="s">
        <v>6944</v>
      </c>
      <c r="BO86" s="775" t="s">
        <v>4462</v>
      </c>
      <c r="BP86" s="774" t="s">
        <v>4463</v>
      </c>
      <c r="BQ86" s="774" t="s">
        <v>95</v>
      </c>
      <c r="BR86" s="774"/>
      <c r="BS86" s="775" t="s">
        <v>1371</v>
      </c>
      <c r="BT86" s="775" t="s">
        <v>1372</v>
      </c>
      <c r="BU86" s="775" t="s">
        <v>1254</v>
      </c>
      <c r="BV86" s="775" t="s">
        <v>1373</v>
      </c>
      <c r="BW86" s="776" t="s">
        <v>6945</v>
      </c>
      <c r="BX86" s="774" t="s">
        <v>107</v>
      </c>
      <c r="BY86" s="776" t="s">
        <v>168</v>
      </c>
      <c r="BZ86" s="26" t="str">
        <f t="shared" si="31"/>
        <v>122022661T00</v>
      </c>
      <c r="CA86" s="26" t="str">
        <f t="shared" si="32"/>
        <v>122022661</v>
      </c>
      <c r="CB86" s="26" t="str">
        <f t="shared" si="33"/>
        <v>2026-03-27T2022661</v>
      </c>
      <c r="CC86" s="169" t="str">
        <f>IFERROR(VLOOKUP(CB86,'양시 실적'!A:I,4,FALSE),"")</f>
        <v>H191C</v>
      </c>
      <c r="CD86" s="169">
        <f>IFERROR(SUMIFS('양시 실적'!I:I,'양시 실적'!B:B,양시!CA86),"")</f>
        <v>97</v>
      </c>
      <c r="CE86" s="29" t="str">
        <f t="shared" si="34"/>
        <v>16</v>
      </c>
      <c r="CF86" s="30" t="s">
        <v>11034</v>
      </c>
      <c r="CG86" s="26" t="str">
        <f t="shared" si="35"/>
        <v>KT2022661T00000</v>
      </c>
      <c r="CH86" s="29" t="str">
        <f>IFERROR(VLOOKUP(CG86,Status_0526!F:BK,58,FALSE),"")</f>
        <v>On Going</v>
      </c>
      <c r="CJ86" s="24" t="str">
        <f>IFERROR(VLOOKUP(BZ86,양시요청!EV:EZ,5,FALSE),"")</f>
        <v>OKEY</v>
      </c>
    </row>
    <row r="87" spans="1:88" ht="30" customHeight="1">
      <c r="A87" s="29">
        <v>12</v>
      </c>
      <c r="B87" s="774" t="s">
        <v>43</v>
      </c>
      <c r="C87" s="774" t="s">
        <v>1714</v>
      </c>
      <c r="D87" s="779" t="s">
        <v>30</v>
      </c>
      <c r="E87" s="777" t="s">
        <v>31</v>
      </c>
      <c r="F87" s="774">
        <v>2026022455</v>
      </c>
      <c r="G87" s="776" t="s">
        <v>6946</v>
      </c>
      <c r="H87" s="1117">
        <v>1038588</v>
      </c>
      <c r="I87" s="775" t="s">
        <v>5553</v>
      </c>
      <c r="J87" s="775" t="s">
        <v>1736</v>
      </c>
      <c r="K87" s="775">
        <v>4</v>
      </c>
      <c r="L87" s="775" t="s">
        <v>32</v>
      </c>
      <c r="M87" s="775" t="s">
        <v>33</v>
      </c>
      <c r="N87" s="780" t="s">
        <v>5554</v>
      </c>
      <c r="O87" s="775" t="s">
        <v>48</v>
      </c>
      <c r="P87" s="775" t="s">
        <v>73</v>
      </c>
      <c r="Q87" s="775" t="s">
        <v>831</v>
      </c>
      <c r="R87" s="805" t="s">
        <v>6905</v>
      </c>
      <c r="S87" s="781" t="s">
        <v>1716</v>
      </c>
      <c r="T87" s="774" t="s">
        <v>49</v>
      </c>
      <c r="U87" s="774" t="s">
        <v>1752</v>
      </c>
      <c r="V87" s="774" t="s">
        <v>50</v>
      </c>
      <c r="W87" s="774" t="s">
        <v>57</v>
      </c>
      <c r="X87" s="774" t="s">
        <v>63</v>
      </c>
      <c r="Y87" s="775" t="s">
        <v>5555</v>
      </c>
      <c r="Z87" s="775" t="s">
        <v>657</v>
      </c>
      <c r="AA87" s="774" t="s">
        <v>2305</v>
      </c>
      <c r="AB87" s="774" t="s">
        <v>924</v>
      </c>
      <c r="AC87" s="774" t="s">
        <v>57</v>
      </c>
      <c r="AD87" s="775" t="s">
        <v>5556</v>
      </c>
      <c r="AE87" s="777" t="s">
        <v>42</v>
      </c>
      <c r="AF87" s="775" t="s">
        <v>663</v>
      </c>
      <c r="AG87" s="775" t="s">
        <v>110</v>
      </c>
      <c r="AH87" s="775" t="s">
        <v>605</v>
      </c>
      <c r="AI87" s="775" t="s">
        <v>57</v>
      </c>
      <c r="AJ87" s="775" t="s">
        <v>57</v>
      </c>
      <c r="AK87" s="775" t="s">
        <v>57</v>
      </c>
      <c r="AL87" s="775" t="s">
        <v>5557</v>
      </c>
      <c r="AM87" s="775" t="s">
        <v>665</v>
      </c>
      <c r="AN87" s="775" t="s">
        <v>1916</v>
      </c>
      <c r="AO87" s="775" t="s">
        <v>2984</v>
      </c>
      <c r="AP87" s="775" t="s">
        <v>5558</v>
      </c>
      <c r="AQ87" s="775" t="s">
        <v>665</v>
      </c>
      <c r="AR87" s="775" t="s">
        <v>104</v>
      </c>
      <c r="AS87" s="775" t="s">
        <v>2984</v>
      </c>
      <c r="AT87" s="775" t="s">
        <v>5561</v>
      </c>
      <c r="AU87" s="775" t="s">
        <v>621</v>
      </c>
      <c r="AV87" s="775" t="s">
        <v>334</v>
      </c>
      <c r="AW87" s="775" t="s">
        <v>1569</v>
      </c>
      <c r="AX87" s="775" t="s">
        <v>5562</v>
      </c>
      <c r="AY87" s="775" t="s">
        <v>621</v>
      </c>
      <c r="AZ87" s="775" t="s">
        <v>762</v>
      </c>
      <c r="BA87" s="775" t="s">
        <v>1569</v>
      </c>
      <c r="BB87" s="776" t="s">
        <v>122</v>
      </c>
      <c r="BC87" s="775" t="s">
        <v>57</v>
      </c>
      <c r="BD87" s="775" t="s">
        <v>57</v>
      </c>
      <c r="BE87" s="775" t="s">
        <v>57</v>
      </c>
      <c r="BF87" s="775" t="s">
        <v>57</v>
      </c>
      <c r="BG87" s="775" t="s">
        <v>57</v>
      </c>
      <c r="BH87" s="775" t="s">
        <v>57</v>
      </c>
      <c r="BI87" s="775" t="s">
        <v>164</v>
      </c>
      <c r="BJ87" s="775" t="s">
        <v>331</v>
      </c>
      <c r="BK87" s="775" t="s">
        <v>1718</v>
      </c>
      <c r="BL87" s="775"/>
      <c r="BM87" s="775" t="s">
        <v>2049</v>
      </c>
      <c r="BN87" s="775" t="s">
        <v>6948</v>
      </c>
      <c r="BO87" s="775" t="s">
        <v>5565</v>
      </c>
      <c r="BP87" s="774" t="s">
        <v>5566</v>
      </c>
      <c r="BQ87" s="774" t="s">
        <v>947</v>
      </c>
      <c r="BR87" s="774"/>
      <c r="BS87" s="775" t="s">
        <v>5563</v>
      </c>
      <c r="BT87" s="775" t="s">
        <v>1574</v>
      </c>
      <c r="BU87" s="775" t="s">
        <v>5564</v>
      </c>
      <c r="BV87" s="775" t="s">
        <v>1576</v>
      </c>
      <c r="BW87" s="776"/>
      <c r="BX87" s="774" t="s">
        <v>107</v>
      </c>
      <c r="BY87" s="776" t="s">
        <v>950</v>
      </c>
      <c r="BZ87" s="26" t="str">
        <f t="shared" si="31"/>
        <v>121038588T00</v>
      </c>
      <c r="CA87" s="26" t="str">
        <f t="shared" si="32"/>
        <v>121038588</v>
      </c>
      <c r="CB87" s="26" t="str">
        <f t="shared" si="33"/>
        <v>2026-03-27T1038588</v>
      </c>
      <c r="CC87" s="169" t="str">
        <f>IFERROR(VLOOKUP(CB87,'양시 실적'!A:I,4,FALSE),"")</f>
        <v>H103C</v>
      </c>
      <c r="CD87" s="169">
        <f>IFERROR(SUMIFS('양시 실적'!I:I,'양시 실적'!B:B,양시!CA87),"")</f>
        <v>42</v>
      </c>
      <c r="CE87" s="29" t="str">
        <f t="shared" si="34"/>
        <v>18</v>
      </c>
      <c r="CF87" s="30" t="s">
        <v>11034</v>
      </c>
      <c r="CG87" s="26" t="str">
        <f t="shared" si="35"/>
        <v>KT1038588T00000</v>
      </c>
      <c r="CH87" s="29" t="str">
        <f>IFERROR(VLOOKUP(CG87,Status_0526!F:BK,58,FALSE),"")</f>
        <v>Re_Mass</v>
      </c>
      <c r="CJ87" s="24">
        <f>IFERROR(VLOOKUP(BZ87,양시요청!EV:EZ,5,FALSE),"")</f>
        <v>0</v>
      </c>
    </row>
    <row r="88" spans="1:88" ht="30" customHeight="1">
      <c r="A88" s="29">
        <v>12</v>
      </c>
      <c r="B88" s="774" t="s">
        <v>43</v>
      </c>
      <c r="C88" s="774" t="s">
        <v>1714</v>
      </c>
      <c r="D88" s="779" t="s">
        <v>52</v>
      </c>
      <c r="E88" s="777" t="s">
        <v>31</v>
      </c>
      <c r="F88" s="774">
        <v>2026022458</v>
      </c>
      <c r="G88" s="776" t="s">
        <v>6946</v>
      </c>
      <c r="H88" s="1117">
        <v>1038590</v>
      </c>
      <c r="I88" s="775" t="s">
        <v>5578</v>
      </c>
      <c r="J88" s="775" t="s">
        <v>1736</v>
      </c>
      <c r="K88" s="775">
        <v>4</v>
      </c>
      <c r="L88" s="775" t="s">
        <v>32</v>
      </c>
      <c r="M88" s="775" t="s">
        <v>33</v>
      </c>
      <c r="N88" s="780" t="s">
        <v>5554</v>
      </c>
      <c r="O88" s="775" t="s">
        <v>48</v>
      </c>
      <c r="P88" s="775" t="s">
        <v>73</v>
      </c>
      <c r="Q88" s="775" t="s">
        <v>831</v>
      </c>
      <c r="R88" s="805" t="s">
        <v>6905</v>
      </c>
      <c r="S88" s="781" t="s">
        <v>1716</v>
      </c>
      <c r="T88" s="774" t="s">
        <v>49</v>
      </c>
      <c r="U88" s="774" t="s">
        <v>1752</v>
      </c>
      <c r="V88" s="774" t="s">
        <v>50</v>
      </c>
      <c r="W88" s="774" t="s">
        <v>57</v>
      </c>
      <c r="X88" s="774" t="s">
        <v>63</v>
      </c>
      <c r="Y88" s="775" t="s">
        <v>5581</v>
      </c>
      <c r="Z88" s="775" t="s">
        <v>657</v>
      </c>
      <c r="AA88" s="774" t="s">
        <v>612</v>
      </c>
      <c r="AB88" s="774" t="s">
        <v>924</v>
      </c>
      <c r="AC88" s="774" t="s">
        <v>57</v>
      </c>
      <c r="AD88" s="775" t="s">
        <v>5582</v>
      </c>
      <c r="AE88" s="775" t="s">
        <v>657</v>
      </c>
      <c r="AF88" s="775" t="s">
        <v>1589</v>
      </c>
      <c r="AG88" s="775" t="s">
        <v>110</v>
      </c>
      <c r="AH88" s="775" t="s">
        <v>5579</v>
      </c>
      <c r="AI88" s="775" t="s">
        <v>57</v>
      </c>
      <c r="AJ88" s="775" t="s">
        <v>57</v>
      </c>
      <c r="AK88" s="775" t="s">
        <v>57</v>
      </c>
      <c r="AL88" s="775" t="s">
        <v>5583</v>
      </c>
      <c r="AM88" s="775" t="s">
        <v>665</v>
      </c>
      <c r="AN88" s="775" t="s">
        <v>1397</v>
      </c>
      <c r="AO88" s="775" t="s">
        <v>2984</v>
      </c>
      <c r="AP88" s="775" t="s">
        <v>5584</v>
      </c>
      <c r="AQ88" s="775" t="s">
        <v>665</v>
      </c>
      <c r="AR88" s="775" t="s">
        <v>5585</v>
      </c>
      <c r="AS88" s="775" t="s">
        <v>2984</v>
      </c>
      <c r="AT88" s="775" t="s">
        <v>5588</v>
      </c>
      <c r="AU88" s="775" t="s">
        <v>621</v>
      </c>
      <c r="AV88" s="775" t="s">
        <v>1302</v>
      </c>
      <c r="AW88" s="775" t="s">
        <v>1569</v>
      </c>
      <c r="AX88" s="775" t="s">
        <v>1571</v>
      </c>
      <c r="AY88" s="775" t="s">
        <v>621</v>
      </c>
      <c r="AZ88" s="775" t="s">
        <v>1572</v>
      </c>
      <c r="BA88" s="775" t="s">
        <v>1569</v>
      </c>
      <c r="BB88" s="776" t="s">
        <v>122</v>
      </c>
      <c r="BC88" s="775" t="s">
        <v>57</v>
      </c>
      <c r="BD88" s="775" t="s">
        <v>57</v>
      </c>
      <c r="BE88" s="775" t="s">
        <v>57</v>
      </c>
      <c r="BF88" s="775" t="s">
        <v>57</v>
      </c>
      <c r="BG88" s="775" t="s">
        <v>57</v>
      </c>
      <c r="BH88" s="775" t="s">
        <v>57</v>
      </c>
      <c r="BI88" s="775" t="s">
        <v>164</v>
      </c>
      <c r="BJ88" s="775" t="s">
        <v>331</v>
      </c>
      <c r="BK88" s="775" t="s">
        <v>1718</v>
      </c>
      <c r="BL88" s="775"/>
      <c r="BM88" s="775" t="s">
        <v>2049</v>
      </c>
      <c r="BN88" s="775" t="s">
        <v>6950</v>
      </c>
      <c r="BO88" s="775" t="s">
        <v>5219</v>
      </c>
      <c r="BP88" s="774" t="s">
        <v>5591</v>
      </c>
      <c r="BQ88" s="774" t="s">
        <v>1721</v>
      </c>
      <c r="BR88" s="774"/>
      <c r="BS88" s="775" t="s">
        <v>5589</v>
      </c>
      <c r="BT88" s="775" t="s">
        <v>1574</v>
      </c>
      <c r="BU88" s="775" t="s">
        <v>5590</v>
      </c>
      <c r="BV88" s="775" t="s">
        <v>1576</v>
      </c>
      <c r="BW88" s="776"/>
      <c r="BX88" s="774" t="s">
        <v>107</v>
      </c>
      <c r="BY88" s="776" t="s">
        <v>950</v>
      </c>
      <c r="BZ88" s="26" t="str">
        <f t="shared" si="31"/>
        <v>121038590T00</v>
      </c>
      <c r="CA88" s="26" t="str">
        <f t="shared" si="32"/>
        <v>121038590</v>
      </c>
      <c r="CB88" s="26" t="str">
        <f t="shared" si="33"/>
        <v>2026-03-27T1038590</v>
      </c>
      <c r="CC88" s="169" t="str">
        <f>IFERROR(VLOOKUP(CB88,'양시 실적'!A:I,4,FALSE),"")</f>
        <v>H103C</v>
      </c>
      <c r="CD88" s="169">
        <f>IFERROR(SUMIFS('양시 실적'!I:I,'양시 실적'!B:B,양시!CA88),"")</f>
        <v>48</v>
      </c>
      <c r="CE88" s="29" t="str">
        <f t="shared" si="34"/>
        <v>18</v>
      </c>
      <c r="CF88" s="30" t="s">
        <v>11034</v>
      </c>
      <c r="CG88" s="26" t="str">
        <f t="shared" si="35"/>
        <v>KT1038590T00000</v>
      </c>
      <c r="CH88" s="29" t="str">
        <f>IFERROR(VLOOKUP(CG88,Status_0526!F:BK,58,FALSE),"")</f>
        <v>Re_Mass</v>
      </c>
      <c r="CJ88" s="24">
        <f>IFERROR(VLOOKUP(BZ88,양시요청!EV:EZ,5,FALSE),"")</f>
        <v>0</v>
      </c>
    </row>
    <row r="89" spans="1:88" ht="30" customHeight="1">
      <c r="A89" s="372">
        <v>13</v>
      </c>
      <c r="B89" s="867" t="s">
        <v>43</v>
      </c>
      <c r="C89" s="867" t="s">
        <v>1500</v>
      </c>
      <c r="D89" s="867" t="s">
        <v>918</v>
      </c>
      <c r="E89" s="869" t="s">
        <v>1501</v>
      </c>
      <c r="F89" s="867">
        <v>2026020732</v>
      </c>
      <c r="G89" s="870" t="s">
        <v>767</v>
      </c>
      <c r="H89" s="871">
        <v>2022673</v>
      </c>
      <c r="I89" s="871" t="s">
        <v>7274</v>
      </c>
      <c r="J89" s="871" t="s">
        <v>1170</v>
      </c>
      <c r="K89" s="871">
        <v>8</v>
      </c>
      <c r="L89" s="871" t="s">
        <v>32</v>
      </c>
      <c r="M89" s="871" t="s">
        <v>33</v>
      </c>
      <c r="N89" s="871" t="s">
        <v>57</v>
      </c>
      <c r="O89" s="871" t="s">
        <v>48</v>
      </c>
      <c r="P89" s="871" t="s">
        <v>73</v>
      </c>
      <c r="Q89" s="871" t="s">
        <v>2012</v>
      </c>
      <c r="R89" s="368" t="s">
        <v>7275</v>
      </c>
      <c r="S89" s="872" t="s">
        <v>1502</v>
      </c>
      <c r="T89" s="867" t="s">
        <v>49</v>
      </c>
      <c r="U89" s="867" t="s">
        <v>62</v>
      </c>
      <c r="V89" s="867" t="s">
        <v>1503</v>
      </c>
      <c r="W89" s="867" t="s">
        <v>5728</v>
      </c>
      <c r="X89" s="867" t="s">
        <v>63</v>
      </c>
      <c r="Y89" s="807" t="s">
        <v>7276</v>
      </c>
      <c r="Z89" s="877" t="s">
        <v>7361</v>
      </c>
      <c r="AA89" s="867">
        <v>292</v>
      </c>
      <c r="AB89" s="867" t="s">
        <v>40</v>
      </c>
      <c r="AC89" s="867" t="s">
        <v>41</v>
      </c>
      <c r="AD89" s="871" t="s">
        <v>5647</v>
      </c>
      <c r="AE89" s="866" t="s">
        <v>42</v>
      </c>
      <c r="AF89" s="871">
        <v>185</v>
      </c>
      <c r="AG89" s="871">
        <v>848</v>
      </c>
      <c r="AH89" s="871">
        <v>2325</v>
      </c>
      <c r="AI89" s="871" t="s">
        <v>5648</v>
      </c>
      <c r="AJ89" s="871">
        <v>530</v>
      </c>
      <c r="AK89" s="871">
        <v>495</v>
      </c>
      <c r="AL89" s="871" t="s">
        <v>5649</v>
      </c>
      <c r="AM89" s="871" t="s">
        <v>1212</v>
      </c>
      <c r="AN89" s="871">
        <v>710</v>
      </c>
      <c r="AO89" s="871">
        <v>90</v>
      </c>
      <c r="AP89" s="871" t="s">
        <v>1214</v>
      </c>
      <c r="AQ89" s="871" t="s">
        <v>1212</v>
      </c>
      <c r="AR89" s="871" t="s">
        <v>191</v>
      </c>
      <c r="AS89" s="871" t="s">
        <v>105</v>
      </c>
      <c r="AT89" s="871" t="s">
        <v>1217</v>
      </c>
      <c r="AU89" s="871" t="s">
        <v>1218</v>
      </c>
      <c r="AV89" s="871">
        <v>240</v>
      </c>
      <c r="AW89" s="871">
        <v>24</v>
      </c>
      <c r="AX89" s="871" t="s">
        <v>1221</v>
      </c>
      <c r="AY89" s="871" t="s">
        <v>1218</v>
      </c>
      <c r="AZ89" s="871">
        <v>225</v>
      </c>
      <c r="BA89" s="871">
        <v>24</v>
      </c>
      <c r="BB89" s="871" t="s">
        <v>88</v>
      </c>
      <c r="BC89" s="871" t="s">
        <v>57</v>
      </c>
      <c r="BD89" s="871" t="s">
        <v>57</v>
      </c>
      <c r="BE89" s="871" t="s">
        <v>57</v>
      </c>
      <c r="BF89" s="871" t="s">
        <v>57</v>
      </c>
      <c r="BG89" s="871" t="s">
        <v>1215</v>
      </c>
      <c r="BH89" s="871" t="s">
        <v>1216</v>
      </c>
      <c r="BI89" s="871" t="s">
        <v>164</v>
      </c>
      <c r="BJ89" s="871" t="s">
        <v>331</v>
      </c>
      <c r="BK89" s="871"/>
      <c r="BL89" s="871"/>
      <c r="BM89" s="871">
        <v>20</v>
      </c>
      <c r="BN89" s="871" t="s">
        <v>2026</v>
      </c>
      <c r="BO89" s="871" t="s">
        <v>1226</v>
      </c>
      <c r="BP89" s="867" t="s">
        <v>1227</v>
      </c>
      <c r="BQ89" s="867" t="s">
        <v>1704</v>
      </c>
      <c r="BR89" s="867"/>
      <c r="BS89" s="871" t="s">
        <v>1222</v>
      </c>
      <c r="BT89" s="871" t="s">
        <v>1223</v>
      </c>
      <c r="BU89" s="871" t="s">
        <v>1224</v>
      </c>
      <c r="BV89" s="871">
        <v>1634</v>
      </c>
      <c r="BW89" s="870" t="s">
        <v>7292</v>
      </c>
      <c r="BX89" s="867" t="s">
        <v>107</v>
      </c>
      <c r="BY89" s="870" t="s">
        <v>98</v>
      </c>
      <c r="BZ89" s="26" t="str">
        <f t="shared" ref="BZ89:BZ99" si="36">A89&amp;LEFT(H89,7)&amp;P89</f>
        <v>132022673T00</v>
      </c>
      <c r="CA89" s="26" t="str">
        <f t="shared" ref="CA89:CA99" si="37">A89&amp;LEFT(H89,7)</f>
        <v>132022673</v>
      </c>
      <c r="CB89" s="26" t="str">
        <f t="shared" ref="CB89:CB99" si="38">"2026-"&amp;LEFT(R89,2)&amp;"-"&amp;MID(R89,4,2)&amp;"T"&amp;LEFT(H89,7)</f>
        <v>2026-03-30T2022673</v>
      </c>
      <c r="CC89" s="169" t="str">
        <f>IFERROR(VLOOKUP(CB89,'양시 실적'!A:I,4,FALSE),"")</f>
        <v>H107C</v>
      </c>
      <c r="CD89" s="169">
        <f>IFERROR(SUMIFS('양시 실적'!I:I,'양시 실적'!B:B,양시!CA89),"")</f>
        <v>95</v>
      </c>
      <c r="CE89" s="29" t="str">
        <f t="shared" ref="CE89:CE99" si="39">IF(CD89&lt;&gt;0,IFERROR(MID(I89,FIND("R",I89)+1,2),""),"")</f>
        <v>20</v>
      </c>
      <c r="CF89" s="29" t="s">
        <v>11034</v>
      </c>
      <c r="CG89" s="26" t="str">
        <f t="shared" ref="CG89:CG99" si="40">"KT"&amp;LEFT(H89,7)&amp;"T000"&amp;RIGHT(P89,2)</f>
        <v>KT2022673T00000</v>
      </c>
      <c r="CH89" s="29" t="str">
        <f>IFERROR(VLOOKUP(CG89,Status_0526!F:BK,58,FALSE),"")</f>
        <v>OK</v>
      </c>
      <c r="CJ89" s="24">
        <f>IFERROR(VLOOKUP(BZ89,양시요청!EV:EZ,5,FALSE),"")</f>
        <v>0</v>
      </c>
    </row>
    <row r="90" spans="1:88" ht="30" customHeight="1">
      <c r="A90" s="372">
        <v>13</v>
      </c>
      <c r="B90" s="867" t="s">
        <v>43</v>
      </c>
      <c r="C90" s="867" t="s">
        <v>1500</v>
      </c>
      <c r="D90" s="867" t="s">
        <v>932</v>
      </c>
      <c r="E90" s="869" t="s">
        <v>1501</v>
      </c>
      <c r="F90" s="867">
        <v>2026031049</v>
      </c>
      <c r="G90" s="870" t="s">
        <v>680</v>
      </c>
      <c r="H90" s="871">
        <v>1038860</v>
      </c>
      <c r="I90" s="871" t="s">
        <v>1322</v>
      </c>
      <c r="J90" s="871" t="s">
        <v>1170</v>
      </c>
      <c r="K90" s="871">
        <v>4</v>
      </c>
      <c r="L90" s="871" t="s">
        <v>32</v>
      </c>
      <c r="M90" s="871" t="s">
        <v>33</v>
      </c>
      <c r="N90" s="871" t="s">
        <v>57</v>
      </c>
      <c r="O90" s="871" t="s">
        <v>48</v>
      </c>
      <c r="P90" s="871" t="s">
        <v>2014</v>
      </c>
      <c r="Q90" s="871" t="s">
        <v>933</v>
      </c>
      <c r="R90" s="878" t="s">
        <v>7277</v>
      </c>
      <c r="S90" s="872" t="s">
        <v>1702</v>
      </c>
      <c r="T90" s="867" t="s">
        <v>49</v>
      </c>
      <c r="U90" s="867" t="s">
        <v>62</v>
      </c>
      <c r="V90" s="867" t="s">
        <v>36</v>
      </c>
      <c r="W90" s="867" t="s">
        <v>37</v>
      </c>
      <c r="X90" s="867" t="s">
        <v>63</v>
      </c>
      <c r="Y90" s="871" t="s">
        <v>1326</v>
      </c>
      <c r="Z90" s="871" t="s">
        <v>1327</v>
      </c>
      <c r="AA90" s="867">
        <v>290</v>
      </c>
      <c r="AB90" s="867" t="s">
        <v>40</v>
      </c>
      <c r="AC90" s="867" t="s">
        <v>41</v>
      </c>
      <c r="AD90" s="871" t="s">
        <v>7008</v>
      </c>
      <c r="AE90" s="866" t="s">
        <v>42</v>
      </c>
      <c r="AF90" s="871">
        <v>200</v>
      </c>
      <c r="AG90" s="871">
        <v>910</v>
      </c>
      <c r="AH90" s="871">
        <v>2440</v>
      </c>
      <c r="AI90" s="871" t="s">
        <v>325</v>
      </c>
      <c r="AJ90" s="871">
        <v>560</v>
      </c>
      <c r="AK90" s="871">
        <v>525</v>
      </c>
      <c r="AL90" s="871" t="s">
        <v>1332</v>
      </c>
      <c r="AM90" s="871" t="s">
        <v>99</v>
      </c>
      <c r="AN90" s="871">
        <v>710</v>
      </c>
      <c r="AO90" s="871">
        <v>90</v>
      </c>
      <c r="AP90" s="871" t="s">
        <v>4519</v>
      </c>
      <c r="AQ90" s="871" t="s">
        <v>99</v>
      </c>
      <c r="AR90" s="871" t="s">
        <v>182</v>
      </c>
      <c r="AS90" s="871" t="s">
        <v>105</v>
      </c>
      <c r="AT90" s="871" t="s">
        <v>1334</v>
      </c>
      <c r="AU90" s="871" t="s">
        <v>79</v>
      </c>
      <c r="AV90" s="871">
        <v>230</v>
      </c>
      <c r="AW90" s="871">
        <v>24</v>
      </c>
      <c r="AX90" s="871" t="s">
        <v>1335</v>
      </c>
      <c r="AY90" s="871" t="s">
        <v>79</v>
      </c>
      <c r="AZ90" s="871">
        <v>220</v>
      </c>
      <c r="BA90" s="871">
        <v>24</v>
      </c>
      <c r="BB90" s="871" t="s">
        <v>88</v>
      </c>
      <c r="BC90" s="871" t="s">
        <v>57</v>
      </c>
      <c r="BD90" s="871" t="s">
        <v>57</v>
      </c>
      <c r="BE90" s="871" t="s">
        <v>57</v>
      </c>
      <c r="BF90" s="871" t="s">
        <v>57</v>
      </c>
      <c r="BG90" s="871" t="s">
        <v>1215</v>
      </c>
      <c r="BH90" s="871" t="s">
        <v>1216</v>
      </c>
      <c r="BI90" s="871" t="s">
        <v>164</v>
      </c>
      <c r="BJ90" s="871" t="s">
        <v>331</v>
      </c>
      <c r="BK90" s="871"/>
      <c r="BL90" s="871"/>
      <c r="BM90" s="871">
        <v>20</v>
      </c>
      <c r="BN90" s="871" t="s">
        <v>5311</v>
      </c>
      <c r="BO90" s="871" t="s">
        <v>1188</v>
      </c>
      <c r="BP90" s="867" t="s">
        <v>4332</v>
      </c>
      <c r="BQ90" s="867" t="s">
        <v>1512</v>
      </c>
      <c r="BR90" s="867"/>
      <c r="BS90" s="871" t="s">
        <v>1336</v>
      </c>
      <c r="BT90" s="871" t="s">
        <v>91</v>
      </c>
      <c r="BU90" s="871" t="s">
        <v>1337</v>
      </c>
      <c r="BV90" s="871">
        <v>1626</v>
      </c>
      <c r="BW90" s="866" t="s">
        <v>7278</v>
      </c>
      <c r="BX90" s="867" t="s">
        <v>107</v>
      </c>
      <c r="BY90" s="870" t="s">
        <v>83</v>
      </c>
      <c r="BZ90" s="26" t="str">
        <f t="shared" si="36"/>
        <v>131038860T01</v>
      </c>
      <c r="CA90" s="26" t="str">
        <f t="shared" si="37"/>
        <v>131038860</v>
      </c>
      <c r="CB90" s="26" t="str">
        <f t="shared" si="38"/>
        <v>2026-03-31T1038860</v>
      </c>
      <c r="CC90" s="169" t="str">
        <f>IFERROR(VLOOKUP(CB90,'양시 실적'!A:I,4,FALSE),"")</f>
        <v>H101C</v>
      </c>
      <c r="CD90" s="169">
        <f>IFERROR(SUMIFS('양시 실적'!I:I,'양시 실적'!B:B,양시!CA90),"")</f>
        <v>172</v>
      </c>
      <c r="CE90" s="29" t="str">
        <f t="shared" si="39"/>
        <v>20</v>
      </c>
      <c r="CF90" s="29" t="s">
        <v>11034</v>
      </c>
      <c r="CG90" s="26" t="str">
        <f t="shared" si="40"/>
        <v>KT1038860T00001</v>
      </c>
      <c r="CH90" s="29" t="str">
        <f>IFERROR(VLOOKUP(CG90,Status_0526!F:BK,58,FALSE),"")</f>
        <v>OK</v>
      </c>
      <c r="CJ90" s="24" t="str">
        <f>IFERROR(VLOOKUP(BZ90,양시요청!EV:EZ,5,FALSE),"")</f>
        <v>OKEY</v>
      </c>
    </row>
    <row r="91" spans="1:88" ht="30" customHeight="1">
      <c r="A91" s="372">
        <v>13</v>
      </c>
      <c r="B91" s="856" t="s">
        <v>43</v>
      </c>
      <c r="C91" s="856" t="s">
        <v>6879</v>
      </c>
      <c r="D91" s="856" t="s">
        <v>7280</v>
      </c>
      <c r="E91" s="856" t="s">
        <v>45</v>
      </c>
      <c r="F91" s="856">
        <v>2026030705</v>
      </c>
      <c r="G91" s="863" t="s">
        <v>966</v>
      </c>
      <c r="H91" s="862">
        <v>1023385</v>
      </c>
      <c r="I91" s="862" t="s">
        <v>2384</v>
      </c>
      <c r="J91" s="862" t="s">
        <v>2385</v>
      </c>
      <c r="K91" s="862">
        <v>4</v>
      </c>
      <c r="L91" s="862" t="s">
        <v>32</v>
      </c>
      <c r="M91" s="862" t="s">
        <v>33</v>
      </c>
      <c r="N91" s="862" t="s">
        <v>57</v>
      </c>
      <c r="O91" s="862" t="s">
        <v>48</v>
      </c>
      <c r="P91" s="862" t="s">
        <v>7281</v>
      </c>
      <c r="Q91" s="862" t="s">
        <v>933</v>
      </c>
      <c r="R91" s="621" t="s">
        <v>7283</v>
      </c>
      <c r="S91" s="864" t="s">
        <v>5705</v>
      </c>
      <c r="T91" s="856" t="s">
        <v>2381</v>
      </c>
      <c r="U91" s="856" t="s">
        <v>2594</v>
      </c>
      <c r="V91" s="856" t="s">
        <v>50</v>
      </c>
      <c r="W91" s="856" t="s">
        <v>37</v>
      </c>
      <c r="X91" s="856" t="s">
        <v>63</v>
      </c>
      <c r="Y91" s="862" t="s">
        <v>2390</v>
      </c>
      <c r="Z91" s="862" t="s">
        <v>55</v>
      </c>
      <c r="AA91" s="856">
        <v>240</v>
      </c>
      <c r="AB91" s="856" t="s">
        <v>40</v>
      </c>
      <c r="AC91" s="856" t="s">
        <v>41</v>
      </c>
      <c r="AD91" s="862" t="s">
        <v>6859</v>
      </c>
      <c r="AE91" s="862" t="s">
        <v>2022</v>
      </c>
      <c r="AF91" s="862">
        <v>160</v>
      </c>
      <c r="AG91" s="862">
        <v>712</v>
      </c>
      <c r="AH91" s="862">
        <v>2110</v>
      </c>
      <c r="AI91" s="862" t="s">
        <v>1121</v>
      </c>
      <c r="AJ91" s="862">
        <v>440</v>
      </c>
      <c r="AK91" s="862">
        <v>405</v>
      </c>
      <c r="AL91" s="862" t="s">
        <v>2394</v>
      </c>
      <c r="AM91" s="863" t="s">
        <v>843</v>
      </c>
      <c r="AN91" s="862">
        <v>590</v>
      </c>
      <c r="AO91" s="862">
        <v>90</v>
      </c>
      <c r="AP91" s="862" t="s">
        <v>57</v>
      </c>
      <c r="AQ91" s="862" t="s">
        <v>57</v>
      </c>
      <c r="AR91" s="862" t="s">
        <v>57</v>
      </c>
      <c r="AS91" s="862" t="s">
        <v>57</v>
      </c>
      <c r="AT91" s="862" t="s">
        <v>2395</v>
      </c>
      <c r="AU91" s="862" t="s">
        <v>1153</v>
      </c>
      <c r="AV91" s="862">
        <v>200</v>
      </c>
      <c r="AW91" s="862">
        <v>24</v>
      </c>
      <c r="AX91" s="862" t="s">
        <v>2396</v>
      </c>
      <c r="AY91" s="862" t="s">
        <v>1153</v>
      </c>
      <c r="AZ91" s="862">
        <v>190</v>
      </c>
      <c r="BA91" s="862">
        <v>24</v>
      </c>
      <c r="BB91" s="862" t="s">
        <v>88</v>
      </c>
      <c r="BC91" s="862" t="s">
        <v>57</v>
      </c>
      <c r="BD91" s="862" t="s">
        <v>57</v>
      </c>
      <c r="BE91" s="862" t="s">
        <v>57</v>
      </c>
      <c r="BF91" s="862" t="s">
        <v>57</v>
      </c>
      <c r="BG91" s="862" t="s">
        <v>1215</v>
      </c>
      <c r="BH91" s="862" t="s">
        <v>1216</v>
      </c>
      <c r="BI91" s="862" t="s">
        <v>164</v>
      </c>
      <c r="BJ91" s="862" t="s">
        <v>57</v>
      </c>
      <c r="BK91" s="862" t="s">
        <v>969</v>
      </c>
      <c r="BL91" s="862"/>
      <c r="BM91" s="862">
        <v>18</v>
      </c>
      <c r="BN91" s="865" t="s">
        <v>7282</v>
      </c>
      <c r="BO91" s="862" t="s">
        <v>1831</v>
      </c>
      <c r="BP91" s="856" t="s">
        <v>2398</v>
      </c>
      <c r="BQ91" s="856" t="s">
        <v>95</v>
      </c>
      <c r="BR91" s="856"/>
      <c r="BS91" s="862" t="s">
        <v>2397</v>
      </c>
      <c r="BT91" s="862" t="s">
        <v>2051</v>
      </c>
      <c r="BU91" s="862" t="s">
        <v>1337</v>
      </c>
      <c r="BV91" s="862">
        <v>1462</v>
      </c>
      <c r="BW91" s="856"/>
      <c r="BX91" s="856" t="s">
        <v>1861</v>
      </c>
      <c r="BY91" s="863" t="s">
        <v>950</v>
      </c>
      <c r="BZ91" s="26" t="str">
        <f t="shared" si="36"/>
        <v>131023385T20</v>
      </c>
      <c r="CA91" s="26" t="str">
        <f t="shared" si="37"/>
        <v>131023385</v>
      </c>
      <c r="CB91" s="26" t="str">
        <f t="shared" si="38"/>
        <v>2026-04-02T1023385</v>
      </c>
      <c r="CC91" s="169" t="str">
        <f>IFERROR(VLOOKUP(CB91,'양시 실적'!A:I,4,FALSE),"")</f>
        <v>H187C</v>
      </c>
      <c r="CD91" s="169">
        <f>IFERROR(SUMIFS('양시 실적'!I:I,'양시 실적'!B:B,양시!CA91),"")</f>
        <v>186</v>
      </c>
      <c r="CE91" s="29" t="str">
        <f t="shared" si="39"/>
        <v>18</v>
      </c>
      <c r="CF91" s="29" t="s">
        <v>11034</v>
      </c>
      <c r="CG91" s="26" t="str">
        <f t="shared" si="40"/>
        <v>KT1023385T00020</v>
      </c>
      <c r="CH91" s="29" t="str">
        <f>IFERROR(VLOOKUP(CG91,Status_0526!F:BK,58,FALSE),"")</f>
        <v>OK</v>
      </c>
      <c r="CJ91" s="24">
        <f>IFERROR(VLOOKUP(BZ91,양시요청!EV:EZ,5,FALSE),"")</f>
        <v>0</v>
      </c>
    </row>
    <row r="92" spans="1:88" ht="30" customHeight="1">
      <c r="A92" s="372">
        <v>13</v>
      </c>
      <c r="B92" s="856" t="s">
        <v>29</v>
      </c>
      <c r="C92" s="856" t="s">
        <v>1513</v>
      </c>
      <c r="D92" s="856" t="s">
        <v>7280</v>
      </c>
      <c r="E92" s="856" t="s">
        <v>45</v>
      </c>
      <c r="F92" s="856">
        <v>2026030432</v>
      </c>
      <c r="G92" s="863" t="s">
        <v>680</v>
      </c>
      <c r="H92" s="862">
        <v>1028488</v>
      </c>
      <c r="I92" s="862" t="s">
        <v>1473</v>
      </c>
      <c r="J92" s="862" t="s">
        <v>1474</v>
      </c>
      <c r="K92" s="862">
        <v>4</v>
      </c>
      <c r="L92" s="862" t="s">
        <v>32</v>
      </c>
      <c r="M92" s="862" t="s">
        <v>33</v>
      </c>
      <c r="N92" s="862" t="s">
        <v>57</v>
      </c>
      <c r="O92" s="862" t="s">
        <v>48</v>
      </c>
      <c r="P92" s="862" t="s">
        <v>73</v>
      </c>
      <c r="Q92" s="862" t="s">
        <v>933</v>
      </c>
      <c r="R92" s="873" t="s">
        <v>7289</v>
      </c>
      <c r="S92" s="864" t="s">
        <v>7392</v>
      </c>
      <c r="T92" s="856" t="s">
        <v>35</v>
      </c>
      <c r="U92" s="856" t="s">
        <v>1515</v>
      </c>
      <c r="V92" s="856" t="s">
        <v>60</v>
      </c>
      <c r="W92" s="856" t="s">
        <v>37</v>
      </c>
      <c r="X92" s="856" t="s">
        <v>61</v>
      </c>
      <c r="Y92" s="862" t="s">
        <v>7016</v>
      </c>
      <c r="Z92" s="865" t="s">
        <v>42</v>
      </c>
      <c r="AA92" s="856">
        <v>244</v>
      </c>
      <c r="AB92" s="856" t="s">
        <v>40</v>
      </c>
      <c r="AC92" s="856" t="s">
        <v>41</v>
      </c>
      <c r="AD92" s="862" t="s">
        <v>7017</v>
      </c>
      <c r="AE92" s="865" t="s">
        <v>42</v>
      </c>
      <c r="AF92" s="862">
        <v>110</v>
      </c>
      <c r="AG92" s="862">
        <v>550</v>
      </c>
      <c r="AH92" s="862">
        <v>1835</v>
      </c>
      <c r="AI92" s="862" t="s">
        <v>1481</v>
      </c>
      <c r="AJ92" s="862">
        <v>380</v>
      </c>
      <c r="AK92" s="862">
        <v>345</v>
      </c>
      <c r="AL92" s="862" t="s">
        <v>1482</v>
      </c>
      <c r="AM92" s="862" t="s">
        <v>99</v>
      </c>
      <c r="AN92" s="862">
        <v>480</v>
      </c>
      <c r="AO92" s="862">
        <v>90</v>
      </c>
      <c r="AP92" s="862" t="s">
        <v>57</v>
      </c>
      <c r="AQ92" s="862" t="s">
        <v>57</v>
      </c>
      <c r="AR92" s="862" t="s">
        <v>57</v>
      </c>
      <c r="AS92" s="862" t="s">
        <v>57</v>
      </c>
      <c r="AT92" s="862" t="s">
        <v>1483</v>
      </c>
      <c r="AU92" s="862" t="s">
        <v>621</v>
      </c>
      <c r="AV92" s="862">
        <v>205</v>
      </c>
      <c r="AW92" s="862">
        <v>27</v>
      </c>
      <c r="AX92" s="862" t="s">
        <v>1484</v>
      </c>
      <c r="AY92" s="862" t="s">
        <v>621</v>
      </c>
      <c r="AZ92" s="862">
        <v>195</v>
      </c>
      <c r="BA92" s="862">
        <v>27</v>
      </c>
      <c r="BB92" s="862" t="s">
        <v>682</v>
      </c>
      <c r="BC92" s="862" t="s">
        <v>57</v>
      </c>
      <c r="BD92" s="862" t="s">
        <v>57</v>
      </c>
      <c r="BE92" s="862" t="s">
        <v>57</v>
      </c>
      <c r="BF92" s="862" t="s">
        <v>57</v>
      </c>
      <c r="BG92" s="862" t="s">
        <v>57</v>
      </c>
      <c r="BH92" s="862" t="s">
        <v>57</v>
      </c>
      <c r="BI92" s="862" t="s">
        <v>603</v>
      </c>
      <c r="BJ92" s="862" t="s">
        <v>57</v>
      </c>
      <c r="BK92" s="862"/>
      <c r="BL92" s="862"/>
      <c r="BM92" s="862">
        <v>17</v>
      </c>
      <c r="BN92" s="862" t="s">
        <v>7290</v>
      </c>
      <c r="BO92" s="862" t="s">
        <v>7018</v>
      </c>
      <c r="BP92" s="856" t="s">
        <v>6278</v>
      </c>
      <c r="BQ92" s="856" t="s">
        <v>81</v>
      </c>
      <c r="BR92" s="856"/>
      <c r="BS92" s="862" t="s">
        <v>1485</v>
      </c>
      <c r="BT92" s="862" t="s">
        <v>1486</v>
      </c>
      <c r="BU92" s="862" t="s">
        <v>765</v>
      </c>
      <c r="BV92" s="862">
        <v>1383</v>
      </c>
      <c r="BW92" s="856"/>
      <c r="BX92" s="856" t="s">
        <v>107</v>
      </c>
      <c r="BY92" s="863" t="s">
        <v>168</v>
      </c>
      <c r="BZ92" s="26" t="str">
        <f t="shared" si="36"/>
        <v>131028488T00</v>
      </c>
      <c r="CA92" s="26" t="str">
        <f t="shared" si="37"/>
        <v>131028488</v>
      </c>
      <c r="CB92" s="26" t="str">
        <f t="shared" si="38"/>
        <v>2026-04-03T1028488</v>
      </c>
      <c r="CC92" s="169" t="str">
        <f>IFERROR(VLOOKUP(CB92,'양시 실적'!A:I,4,FALSE),"")</f>
        <v>H143C</v>
      </c>
      <c r="CD92" s="169">
        <f>IFERROR(SUMIFS('양시 실적'!I:I,'양시 실적'!B:B,양시!CA92),"")</f>
        <v>188</v>
      </c>
      <c r="CE92" s="29" t="str">
        <f t="shared" si="39"/>
        <v>17</v>
      </c>
      <c r="CF92" s="29" t="s">
        <v>11034</v>
      </c>
      <c r="CG92" s="26" t="str">
        <f t="shared" si="40"/>
        <v>KT1028488T00000</v>
      </c>
      <c r="CH92" s="29" t="str">
        <f>IFERROR(VLOOKUP(CG92,Status_0526!F:BK,58,FALSE),"")</f>
        <v>OK</v>
      </c>
      <c r="CJ92" s="24">
        <f>IFERROR(VLOOKUP(BZ92,양시요청!EV:EZ,5,FALSE),"")</f>
        <v>0</v>
      </c>
    </row>
    <row r="93" spans="1:88" ht="30" customHeight="1">
      <c r="A93" s="372">
        <v>13</v>
      </c>
      <c r="B93" s="857" t="s">
        <v>29</v>
      </c>
      <c r="C93" s="857" t="s">
        <v>1513</v>
      </c>
      <c r="D93" s="857" t="s">
        <v>932</v>
      </c>
      <c r="E93" s="859" t="s">
        <v>31</v>
      </c>
      <c r="F93" s="857">
        <v>2026020773</v>
      </c>
      <c r="G93" s="858" t="s">
        <v>767</v>
      </c>
      <c r="H93" s="860">
        <v>2022660</v>
      </c>
      <c r="I93" s="860" t="s">
        <v>4157</v>
      </c>
      <c r="J93" s="860" t="s">
        <v>1359</v>
      </c>
      <c r="K93" s="860">
        <v>10</v>
      </c>
      <c r="L93" s="860" t="s">
        <v>32</v>
      </c>
      <c r="M93" s="860" t="s">
        <v>33</v>
      </c>
      <c r="N93" s="860" t="s">
        <v>57</v>
      </c>
      <c r="O93" s="860" t="s">
        <v>48</v>
      </c>
      <c r="P93" s="860" t="s">
        <v>73</v>
      </c>
      <c r="Q93" s="860" t="s">
        <v>2012</v>
      </c>
      <c r="R93" s="879" t="s">
        <v>7289</v>
      </c>
      <c r="S93" s="861" t="s">
        <v>6405</v>
      </c>
      <c r="T93" s="857" t="s">
        <v>35</v>
      </c>
      <c r="U93" s="857" t="s">
        <v>1508</v>
      </c>
      <c r="V93" s="857" t="s">
        <v>60</v>
      </c>
      <c r="W93" s="857" t="s">
        <v>37</v>
      </c>
      <c r="X93" s="857" t="s">
        <v>1509</v>
      </c>
      <c r="Y93" s="860" t="s">
        <v>3515</v>
      </c>
      <c r="Z93" s="860" t="s">
        <v>39</v>
      </c>
      <c r="AA93" s="857">
        <v>224</v>
      </c>
      <c r="AB93" s="857" t="s">
        <v>40</v>
      </c>
      <c r="AC93" s="857" t="s">
        <v>41</v>
      </c>
      <c r="AD93" s="860" t="s">
        <v>6814</v>
      </c>
      <c r="AE93" s="859" t="s">
        <v>42</v>
      </c>
      <c r="AF93" s="860">
        <v>180</v>
      </c>
      <c r="AG93" s="860">
        <v>0</v>
      </c>
      <c r="AH93" s="860">
        <v>2145</v>
      </c>
      <c r="AI93" s="339" t="s">
        <v>6815</v>
      </c>
      <c r="AJ93" s="860">
        <v>490</v>
      </c>
      <c r="AK93" s="860">
        <v>470</v>
      </c>
      <c r="AL93" s="860" t="s">
        <v>1396</v>
      </c>
      <c r="AM93" s="860" t="s">
        <v>1367</v>
      </c>
      <c r="AN93" s="860">
        <v>660</v>
      </c>
      <c r="AO93" s="860">
        <v>90</v>
      </c>
      <c r="AP93" s="860" t="s">
        <v>1398</v>
      </c>
      <c r="AQ93" s="860" t="s">
        <v>1367</v>
      </c>
      <c r="AR93" s="860" t="s">
        <v>878</v>
      </c>
      <c r="AS93" s="860" t="s">
        <v>105</v>
      </c>
      <c r="AT93" s="860" t="s">
        <v>1399</v>
      </c>
      <c r="AU93" s="860" t="s">
        <v>1281</v>
      </c>
      <c r="AV93" s="860">
        <v>190</v>
      </c>
      <c r="AW93" s="860">
        <v>27</v>
      </c>
      <c r="AX93" s="860" t="s">
        <v>1400</v>
      </c>
      <c r="AY93" s="860" t="s">
        <v>1281</v>
      </c>
      <c r="AZ93" s="860">
        <v>175</v>
      </c>
      <c r="BA93" s="860">
        <v>27</v>
      </c>
      <c r="BB93" s="860" t="s">
        <v>88</v>
      </c>
      <c r="BC93" s="860" t="s">
        <v>57</v>
      </c>
      <c r="BD93" s="860" t="s">
        <v>57</v>
      </c>
      <c r="BE93" s="860" t="s">
        <v>57</v>
      </c>
      <c r="BF93" s="860" t="s">
        <v>57</v>
      </c>
      <c r="BG93" s="860" t="s">
        <v>1215</v>
      </c>
      <c r="BH93" s="860" t="s">
        <v>1216</v>
      </c>
      <c r="BI93" s="860" t="s">
        <v>164</v>
      </c>
      <c r="BJ93" s="860" t="s">
        <v>331</v>
      </c>
      <c r="BK93" s="860"/>
      <c r="BL93" s="860"/>
      <c r="BM93" s="860">
        <v>16</v>
      </c>
      <c r="BN93" s="859" t="s">
        <v>7291</v>
      </c>
      <c r="BO93" s="860" t="s">
        <v>2563</v>
      </c>
      <c r="BP93" s="857" t="s">
        <v>6816</v>
      </c>
      <c r="BQ93" s="857" t="s">
        <v>95</v>
      </c>
      <c r="BR93" s="857"/>
      <c r="BS93" s="860" t="s">
        <v>1371</v>
      </c>
      <c r="BT93" s="860" t="s">
        <v>1372</v>
      </c>
      <c r="BU93" s="860" t="s">
        <v>1254</v>
      </c>
      <c r="BV93" s="860">
        <v>1285</v>
      </c>
      <c r="BW93" s="858" t="s">
        <v>7293</v>
      </c>
      <c r="BX93" s="857" t="s">
        <v>4865</v>
      </c>
      <c r="BY93" s="858" t="s">
        <v>83</v>
      </c>
      <c r="BZ93" s="26" t="str">
        <f t="shared" si="36"/>
        <v>132022660T00</v>
      </c>
      <c r="CA93" s="26" t="str">
        <f t="shared" si="37"/>
        <v>132022660</v>
      </c>
      <c r="CB93" s="26" t="str">
        <f t="shared" si="38"/>
        <v>2026-04-03T2022660</v>
      </c>
      <c r="CC93" s="169" t="str">
        <f>IFERROR(VLOOKUP(CB93,'양시 실적'!A:I,4,FALSE),"")</f>
        <v>H191C</v>
      </c>
      <c r="CD93" s="169">
        <f>IFERROR(SUMIFS('양시 실적'!I:I,'양시 실적'!B:B,양시!CA93),"")</f>
        <v>90</v>
      </c>
      <c r="CE93" s="29" t="str">
        <f t="shared" si="39"/>
        <v>16</v>
      </c>
      <c r="CF93" s="29" t="s">
        <v>11034</v>
      </c>
      <c r="CG93" s="26" t="str">
        <f t="shared" si="40"/>
        <v>KT2022660T00000</v>
      </c>
      <c r="CH93" s="29" t="str">
        <f>IFERROR(VLOOKUP(CG93,Status_0526!F:BK,58,FALSE),"")</f>
        <v>OK</v>
      </c>
      <c r="CJ93" s="24" t="str">
        <f>IFERROR(VLOOKUP(BZ93,양시요청!EV:EZ,5,FALSE),"")</f>
        <v>OKEY</v>
      </c>
    </row>
    <row r="94" spans="1:88" ht="30" customHeight="1">
      <c r="A94" s="372">
        <v>13</v>
      </c>
      <c r="B94" s="867" t="s">
        <v>43</v>
      </c>
      <c r="C94" s="867" t="s">
        <v>2017</v>
      </c>
      <c r="D94" s="868" t="s">
        <v>30</v>
      </c>
      <c r="E94" s="869" t="s">
        <v>1501</v>
      </c>
      <c r="F94" s="867">
        <v>2026031609</v>
      </c>
      <c r="G94" s="870" t="s">
        <v>767</v>
      </c>
      <c r="H94" s="871" t="s">
        <v>7284</v>
      </c>
      <c r="I94" s="871" t="s">
        <v>7285</v>
      </c>
      <c r="J94" s="871" t="s">
        <v>1954</v>
      </c>
      <c r="K94" s="871">
        <v>10</v>
      </c>
      <c r="L94" s="871" t="s">
        <v>32</v>
      </c>
      <c r="M94" s="871" t="s">
        <v>33</v>
      </c>
      <c r="N94" s="871" t="s">
        <v>57</v>
      </c>
      <c r="O94" s="871" t="s">
        <v>1955</v>
      </c>
      <c r="P94" s="871" t="s">
        <v>1798</v>
      </c>
      <c r="Q94" s="871" t="s">
        <v>2012</v>
      </c>
      <c r="R94" s="971" t="s">
        <v>7857</v>
      </c>
      <c r="S94" s="872" t="s">
        <v>1502</v>
      </c>
      <c r="T94" s="867" t="s">
        <v>49</v>
      </c>
      <c r="U94" s="867" t="s">
        <v>62</v>
      </c>
      <c r="V94" s="867" t="s">
        <v>1503</v>
      </c>
      <c r="W94" s="867" t="s">
        <v>5728</v>
      </c>
      <c r="X94" s="867" t="s">
        <v>63</v>
      </c>
      <c r="Y94" s="871" t="s">
        <v>7286</v>
      </c>
      <c r="Z94" s="866" t="s">
        <v>42</v>
      </c>
      <c r="AA94" s="867">
        <v>288</v>
      </c>
      <c r="AB94" s="867" t="s">
        <v>40</v>
      </c>
      <c r="AC94" s="867" t="s">
        <v>41</v>
      </c>
      <c r="AD94" s="871" t="s">
        <v>4036</v>
      </c>
      <c r="AE94" s="871" t="s">
        <v>1061</v>
      </c>
      <c r="AF94" s="871">
        <v>215</v>
      </c>
      <c r="AG94" s="871">
        <v>934</v>
      </c>
      <c r="AH94" s="871">
        <v>2485</v>
      </c>
      <c r="AI94" s="871" t="s">
        <v>1275</v>
      </c>
      <c r="AJ94" s="871">
        <v>560</v>
      </c>
      <c r="AK94" s="871">
        <v>525</v>
      </c>
      <c r="AL94" s="871" t="s">
        <v>1964</v>
      </c>
      <c r="AM94" s="871" t="s">
        <v>1212</v>
      </c>
      <c r="AN94" s="871">
        <v>770</v>
      </c>
      <c r="AO94" s="871">
        <v>90</v>
      </c>
      <c r="AP94" s="871" t="s">
        <v>1966</v>
      </c>
      <c r="AQ94" s="871" t="s">
        <v>1212</v>
      </c>
      <c r="AR94" s="871" t="s">
        <v>1592</v>
      </c>
      <c r="AS94" s="871" t="s">
        <v>105</v>
      </c>
      <c r="AT94" s="871" t="s">
        <v>1217</v>
      </c>
      <c r="AU94" s="871" t="s">
        <v>1218</v>
      </c>
      <c r="AV94" s="871">
        <v>240</v>
      </c>
      <c r="AW94" s="871">
        <v>24</v>
      </c>
      <c r="AX94" s="871" t="s">
        <v>1221</v>
      </c>
      <c r="AY94" s="871" t="s">
        <v>1218</v>
      </c>
      <c r="AZ94" s="871">
        <v>225</v>
      </c>
      <c r="BA94" s="871">
        <v>24</v>
      </c>
      <c r="BB94" s="871" t="s">
        <v>88</v>
      </c>
      <c r="BC94" s="871" t="s">
        <v>57</v>
      </c>
      <c r="BD94" s="871" t="s">
        <v>57</v>
      </c>
      <c r="BE94" s="871" t="s">
        <v>57</v>
      </c>
      <c r="BF94" s="871" t="s">
        <v>57</v>
      </c>
      <c r="BG94" s="871" t="s">
        <v>1215</v>
      </c>
      <c r="BH94" s="871" t="s">
        <v>1216</v>
      </c>
      <c r="BI94" s="871" t="s">
        <v>164</v>
      </c>
      <c r="BJ94" s="871" t="s">
        <v>331</v>
      </c>
      <c r="BK94" s="871"/>
      <c r="BL94" s="871"/>
      <c r="BM94" s="871">
        <v>20</v>
      </c>
      <c r="BN94" s="866" t="s">
        <v>7287</v>
      </c>
      <c r="BO94" s="871" t="s">
        <v>1897</v>
      </c>
      <c r="BP94" s="867" t="s">
        <v>1968</v>
      </c>
      <c r="BQ94" s="867" t="s">
        <v>95</v>
      </c>
      <c r="BR94" s="867"/>
      <c r="BS94" s="871" t="s">
        <v>1894</v>
      </c>
      <c r="BT94" s="871" t="s">
        <v>1895</v>
      </c>
      <c r="BU94" s="871" t="s">
        <v>1224</v>
      </c>
      <c r="BV94" s="871">
        <v>1638</v>
      </c>
      <c r="BW94" s="870" t="s">
        <v>1504</v>
      </c>
      <c r="BX94" s="867" t="s">
        <v>7002</v>
      </c>
      <c r="BY94" s="870" t="s">
        <v>7288</v>
      </c>
      <c r="BZ94" s="26" t="str">
        <f t="shared" si="36"/>
        <v>132022563T02</v>
      </c>
      <c r="CA94" s="26" t="str">
        <f t="shared" si="37"/>
        <v>132022563</v>
      </c>
      <c r="CB94" s="26" t="str">
        <f t="shared" si="38"/>
        <v>2026-X-T2022563</v>
      </c>
      <c r="CC94" s="169" t="str">
        <f>IFERROR(VLOOKUP(CB94,'양시 실적'!A:I,4,FALSE),"")</f>
        <v/>
      </c>
      <c r="CD94" s="169">
        <f>IFERROR(SUMIFS('양시 실적'!I:I,'양시 실적'!B:B,양시!CA94),"")</f>
        <v>0</v>
      </c>
      <c r="CE94" s="29" t="str">
        <f t="shared" si="39"/>
        <v/>
      </c>
      <c r="CF94" s="29" t="s">
        <v>7858</v>
      </c>
      <c r="CG94" s="26" t="str">
        <f t="shared" si="40"/>
        <v>KT2022563T00002</v>
      </c>
      <c r="CH94" s="29" t="str">
        <f>IFERROR(VLOOKUP(CG94,Status_0526!F:BK,58,FALSE),"")</f>
        <v>OK</v>
      </c>
      <c r="CJ94" s="24">
        <f>IFERROR(VLOOKUP(BZ94,양시요청!EV:EZ,5,FALSE),"")</f>
        <v>0</v>
      </c>
    </row>
    <row r="95" spans="1:88" ht="30" customHeight="1">
      <c r="A95" s="29">
        <v>14</v>
      </c>
      <c r="B95" s="933" t="s">
        <v>29</v>
      </c>
      <c r="C95" s="933" t="s">
        <v>4091</v>
      </c>
      <c r="D95" s="941" t="s">
        <v>1498</v>
      </c>
      <c r="E95" s="933" t="s">
        <v>45</v>
      </c>
      <c r="F95" s="933">
        <v>2026031618</v>
      </c>
      <c r="G95" s="938" t="s">
        <v>680</v>
      </c>
      <c r="H95" s="413">
        <v>1033066</v>
      </c>
      <c r="I95" s="937" t="s">
        <v>3817</v>
      </c>
      <c r="J95" s="937" t="s">
        <v>7032</v>
      </c>
      <c r="K95" s="937">
        <v>4</v>
      </c>
      <c r="L95" s="937" t="s">
        <v>32</v>
      </c>
      <c r="M95" s="937" t="s">
        <v>33</v>
      </c>
      <c r="N95" s="937" t="s">
        <v>57</v>
      </c>
      <c r="O95" s="937" t="s">
        <v>48</v>
      </c>
      <c r="P95" s="937" t="s">
        <v>2849</v>
      </c>
      <c r="Q95" s="937" t="s">
        <v>933</v>
      </c>
      <c r="R95" s="506" t="s">
        <v>7850</v>
      </c>
      <c r="S95" s="940" t="s">
        <v>2596</v>
      </c>
      <c r="T95" s="933" t="s">
        <v>1548</v>
      </c>
      <c r="U95" s="933" t="s">
        <v>2520</v>
      </c>
      <c r="V95" s="933" t="s">
        <v>60</v>
      </c>
      <c r="W95" s="933" t="s">
        <v>37</v>
      </c>
      <c r="X95" s="933" t="s">
        <v>61</v>
      </c>
      <c r="Y95" s="937" t="s">
        <v>7034</v>
      </c>
      <c r="Z95" s="937" t="s">
        <v>752</v>
      </c>
      <c r="AA95" s="933">
        <v>240</v>
      </c>
      <c r="AB95" s="933" t="s">
        <v>40</v>
      </c>
      <c r="AC95" s="933" t="s">
        <v>41</v>
      </c>
      <c r="AD95" s="937" t="s">
        <v>7035</v>
      </c>
      <c r="AE95" s="937" t="s">
        <v>51</v>
      </c>
      <c r="AF95" s="937">
        <v>120</v>
      </c>
      <c r="AG95" s="937">
        <v>610</v>
      </c>
      <c r="AH95" s="937">
        <v>1895</v>
      </c>
      <c r="AI95" s="937" t="s">
        <v>1824</v>
      </c>
      <c r="AJ95" s="937">
        <v>420</v>
      </c>
      <c r="AK95" s="937">
        <v>385</v>
      </c>
      <c r="AL95" s="937" t="s">
        <v>1826</v>
      </c>
      <c r="AM95" s="937" t="s">
        <v>99</v>
      </c>
      <c r="AN95" s="937">
        <v>650</v>
      </c>
      <c r="AO95" s="937">
        <v>90</v>
      </c>
      <c r="AP95" s="937" t="s">
        <v>57</v>
      </c>
      <c r="AQ95" s="937" t="s">
        <v>57</v>
      </c>
      <c r="AR95" s="937" t="s">
        <v>57</v>
      </c>
      <c r="AS95" s="937" t="s">
        <v>57</v>
      </c>
      <c r="AT95" s="937" t="s">
        <v>714</v>
      </c>
      <c r="AU95" s="937" t="s">
        <v>86</v>
      </c>
      <c r="AV95" s="937">
        <v>200</v>
      </c>
      <c r="AW95" s="937">
        <v>27</v>
      </c>
      <c r="AX95" s="937" t="s">
        <v>716</v>
      </c>
      <c r="AY95" s="937" t="s">
        <v>86</v>
      </c>
      <c r="AZ95" s="937">
        <v>190</v>
      </c>
      <c r="BA95" s="937">
        <v>27</v>
      </c>
      <c r="BB95" s="937" t="s">
        <v>88</v>
      </c>
      <c r="BC95" s="937" t="s">
        <v>57</v>
      </c>
      <c r="BD95" s="937" t="s">
        <v>57</v>
      </c>
      <c r="BE95" s="937" t="s">
        <v>57</v>
      </c>
      <c r="BF95" s="937" t="s">
        <v>57</v>
      </c>
      <c r="BG95" s="937" t="s">
        <v>57</v>
      </c>
      <c r="BH95" s="937" t="s">
        <v>57</v>
      </c>
      <c r="BI95" s="937" t="s">
        <v>900</v>
      </c>
      <c r="BJ95" s="937" t="s">
        <v>57</v>
      </c>
      <c r="BK95" s="937"/>
      <c r="BL95" s="937"/>
      <c r="BM95" s="937">
        <v>17</v>
      </c>
      <c r="BN95" s="937" t="s">
        <v>7730</v>
      </c>
      <c r="BO95" s="937" t="s">
        <v>2717</v>
      </c>
      <c r="BP95" s="933" t="s">
        <v>1655</v>
      </c>
      <c r="BQ95" s="933" t="s">
        <v>95</v>
      </c>
      <c r="BR95" s="933"/>
      <c r="BS95" s="937" t="s">
        <v>6780</v>
      </c>
      <c r="BT95" s="937" t="s">
        <v>1486</v>
      </c>
      <c r="BU95" s="937" t="s">
        <v>2445</v>
      </c>
      <c r="BV95" s="937">
        <v>1383</v>
      </c>
      <c r="BW95" s="938" t="s">
        <v>7732</v>
      </c>
      <c r="BX95" s="933" t="s">
        <v>3215</v>
      </c>
      <c r="BY95" s="938" t="s">
        <v>950</v>
      </c>
      <c r="BZ95" s="26" t="str">
        <f t="shared" si="36"/>
        <v>141033066T07</v>
      </c>
      <c r="CA95" s="26" t="str">
        <f t="shared" si="37"/>
        <v>141033066</v>
      </c>
      <c r="CB95" s="26" t="str">
        <f t="shared" si="38"/>
        <v>2026-04-07T1033066</v>
      </c>
      <c r="CC95" s="169" t="str">
        <f>IFERROR(VLOOKUP(CB95,'양시 실적'!A:I,4,FALSE),"")</f>
        <v>H138C</v>
      </c>
      <c r="CD95" s="169">
        <f>IFERROR(SUMIFS('양시 실적'!I:I,'양시 실적'!B:B,양시!CA95),"")</f>
        <v>189</v>
      </c>
      <c r="CE95" s="29" t="str">
        <f t="shared" si="39"/>
        <v>17</v>
      </c>
      <c r="CF95" s="29" t="s">
        <v>11034</v>
      </c>
      <c r="CG95" s="26" t="str">
        <f t="shared" si="40"/>
        <v>KT1033066T00007</v>
      </c>
      <c r="CH95" s="29" t="str">
        <f>IFERROR(VLOOKUP(CG95,Status_0526!F:BK,58,FALSE),"")</f>
        <v>On Going</v>
      </c>
      <c r="CJ95" s="24">
        <f>IFERROR(VLOOKUP(BZ95,양시요청!EV:EZ,5,FALSE),"")</f>
        <v>0</v>
      </c>
    </row>
    <row r="96" spans="1:88" ht="30" customHeight="1">
      <c r="A96" s="29">
        <v>14</v>
      </c>
      <c r="B96" s="967" t="s">
        <v>43</v>
      </c>
      <c r="C96" s="967" t="s">
        <v>2017</v>
      </c>
      <c r="D96" s="972" t="s">
        <v>30</v>
      </c>
      <c r="E96" s="968" t="s">
        <v>1501</v>
      </c>
      <c r="F96" s="967">
        <v>2026031609</v>
      </c>
      <c r="G96" s="965" t="s">
        <v>767</v>
      </c>
      <c r="H96" s="964" t="s">
        <v>7284</v>
      </c>
      <c r="I96" s="964" t="s">
        <v>7285</v>
      </c>
      <c r="J96" s="964" t="s">
        <v>1954</v>
      </c>
      <c r="K96" s="964">
        <v>10</v>
      </c>
      <c r="L96" s="964" t="s">
        <v>32</v>
      </c>
      <c r="M96" s="964" t="s">
        <v>33</v>
      </c>
      <c r="N96" s="964" t="s">
        <v>57</v>
      </c>
      <c r="O96" s="964" t="s">
        <v>1955</v>
      </c>
      <c r="P96" s="964" t="s">
        <v>1798</v>
      </c>
      <c r="Q96" s="964" t="s">
        <v>2012</v>
      </c>
      <c r="R96" s="976" t="s">
        <v>7850</v>
      </c>
      <c r="S96" s="969" t="s">
        <v>1502</v>
      </c>
      <c r="T96" s="967" t="s">
        <v>49</v>
      </c>
      <c r="U96" s="967" t="s">
        <v>62</v>
      </c>
      <c r="V96" s="967" t="s">
        <v>1503</v>
      </c>
      <c r="W96" s="967" t="s">
        <v>5728</v>
      </c>
      <c r="X96" s="967" t="s">
        <v>63</v>
      </c>
      <c r="Y96" s="964" t="s">
        <v>7286</v>
      </c>
      <c r="Z96" s="970" t="s">
        <v>42</v>
      </c>
      <c r="AA96" s="967">
        <v>288</v>
      </c>
      <c r="AB96" s="967" t="s">
        <v>40</v>
      </c>
      <c r="AC96" s="967" t="s">
        <v>41</v>
      </c>
      <c r="AD96" s="964" t="s">
        <v>4036</v>
      </c>
      <c r="AE96" s="964" t="s">
        <v>1061</v>
      </c>
      <c r="AF96" s="964">
        <v>215</v>
      </c>
      <c r="AG96" s="964">
        <v>934</v>
      </c>
      <c r="AH96" s="964">
        <v>2485</v>
      </c>
      <c r="AI96" s="964" t="s">
        <v>1275</v>
      </c>
      <c r="AJ96" s="964">
        <v>560</v>
      </c>
      <c r="AK96" s="964">
        <v>525</v>
      </c>
      <c r="AL96" s="964" t="s">
        <v>1964</v>
      </c>
      <c r="AM96" s="964" t="s">
        <v>1212</v>
      </c>
      <c r="AN96" s="964">
        <v>770</v>
      </c>
      <c r="AO96" s="964">
        <v>90</v>
      </c>
      <c r="AP96" s="964" t="s">
        <v>1966</v>
      </c>
      <c r="AQ96" s="964" t="s">
        <v>1212</v>
      </c>
      <c r="AR96" s="964" t="s">
        <v>1592</v>
      </c>
      <c r="AS96" s="964" t="s">
        <v>105</v>
      </c>
      <c r="AT96" s="964" t="s">
        <v>1217</v>
      </c>
      <c r="AU96" s="964" t="s">
        <v>1218</v>
      </c>
      <c r="AV96" s="964">
        <v>240</v>
      </c>
      <c r="AW96" s="964">
        <v>24</v>
      </c>
      <c r="AX96" s="964" t="s">
        <v>1221</v>
      </c>
      <c r="AY96" s="964" t="s">
        <v>1218</v>
      </c>
      <c r="AZ96" s="964">
        <v>225</v>
      </c>
      <c r="BA96" s="964">
        <v>24</v>
      </c>
      <c r="BB96" s="964" t="s">
        <v>88</v>
      </c>
      <c r="BC96" s="964" t="s">
        <v>57</v>
      </c>
      <c r="BD96" s="964" t="s">
        <v>57</v>
      </c>
      <c r="BE96" s="964" t="s">
        <v>57</v>
      </c>
      <c r="BF96" s="964" t="s">
        <v>57</v>
      </c>
      <c r="BG96" s="964" t="s">
        <v>1215</v>
      </c>
      <c r="BH96" s="964" t="s">
        <v>1216</v>
      </c>
      <c r="BI96" s="964" t="s">
        <v>164</v>
      </c>
      <c r="BJ96" s="964" t="s">
        <v>331</v>
      </c>
      <c r="BK96" s="964"/>
      <c r="BL96" s="964"/>
      <c r="BM96" s="964">
        <v>20</v>
      </c>
      <c r="BN96" s="970" t="s">
        <v>7287</v>
      </c>
      <c r="BO96" s="964" t="s">
        <v>1897</v>
      </c>
      <c r="BP96" s="967" t="s">
        <v>1968</v>
      </c>
      <c r="BQ96" s="967" t="s">
        <v>95</v>
      </c>
      <c r="BR96" s="967"/>
      <c r="BS96" s="964" t="s">
        <v>1894</v>
      </c>
      <c r="BT96" s="964" t="s">
        <v>1895</v>
      </c>
      <c r="BU96" s="964" t="s">
        <v>1224</v>
      </c>
      <c r="BV96" s="964">
        <v>1638</v>
      </c>
      <c r="BW96" s="965" t="s">
        <v>1504</v>
      </c>
      <c r="BX96" s="967" t="s">
        <v>7002</v>
      </c>
      <c r="BY96" s="965" t="s">
        <v>7288</v>
      </c>
      <c r="BZ96" s="26" t="str">
        <f t="shared" si="36"/>
        <v>142022563T02</v>
      </c>
      <c r="CA96" s="26" t="str">
        <f t="shared" si="37"/>
        <v>142022563</v>
      </c>
      <c r="CB96" s="26" t="str">
        <f t="shared" si="38"/>
        <v>2026-04-07T2022563</v>
      </c>
      <c r="CC96" s="169" t="str">
        <f>IFERROR(VLOOKUP(CB96,'양시 실적'!A:I,4,FALSE),"")</f>
        <v>H107C</v>
      </c>
      <c r="CD96" s="169">
        <f>IFERROR(SUMIFS('양시 실적'!I:I,'양시 실적'!B:B,양시!CA96),"")</f>
        <v>94</v>
      </c>
      <c r="CE96" s="29" t="str">
        <f t="shared" si="39"/>
        <v>20</v>
      </c>
      <c r="CF96" s="29" t="s">
        <v>7859</v>
      </c>
      <c r="CG96" s="26" t="str">
        <f t="shared" si="40"/>
        <v>KT2022563T00002</v>
      </c>
      <c r="CH96" s="29" t="str">
        <f>IFERROR(VLOOKUP(CG96,Status_0526!F:BK,58,FALSE),"")</f>
        <v>OK</v>
      </c>
      <c r="CJ96" s="24">
        <f>IFERROR(VLOOKUP(BZ96,양시요청!EV:EZ,5,FALSE),"")</f>
        <v>0</v>
      </c>
    </row>
    <row r="97" spans="1:88" ht="30" customHeight="1">
      <c r="A97" s="29">
        <v>14</v>
      </c>
      <c r="B97" s="933" t="s">
        <v>29</v>
      </c>
      <c r="C97" s="933" t="s">
        <v>4419</v>
      </c>
      <c r="D97" s="933" t="s">
        <v>52</v>
      </c>
      <c r="E97" s="933" t="s">
        <v>45</v>
      </c>
      <c r="F97" s="933">
        <v>2026032519</v>
      </c>
      <c r="G97" s="938" t="s">
        <v>767</v>
      </c>
      <c r="H97" s="413">
        <v>2022630</v>
      </c>
      <c r="I97" s="937" t="s">
        <v>4305</v>
      </c>
      <c r="J97" s="937" t="s">
        <v>1359</v>
      </c>
      <c r="K97" s="938">
        <v>8</v>
      </c>
      <c r="L97" s="937" t="s">
        <v>32</v>
      </c>
      <c r="M97" s="937" t="s">
        <v>33</v>
      </c>
      <c r="N97" s="937" t="s">
        <v>57</v>
      </c>
      <c r="O97" s="937" t="s">
        <v>48</v>
      </c>
      <c r="P97" s="937" t="s">
        <v>2014</v>
      </c>
      <c r="Q97" s="937" t="s">
        <v>2012</v>
      </c>
      <c r="R97" s="874" t="s">
        <v>7725</v>
      </c>
      <c r="S97" s="940" t="s">
        <v>2607</v>
      </c>
      <c r="T97" s="933" t="s">
        <v>35</v>
      </c>
      <c r="U97" s="933" t="s">
        <v>1508</v>
      </c>
      <c r="V97" s="933" t="s">
        <v>60</v>
      </c>
      <c r="W97" s="933" t="s">
        <v>37</v>
      </c>
      <c r="X97" s="933" t="s">
        <v>1509</v>
      </c>
      <c r="Y97" s="937" t="s">
        <v>7461</v>
      </c>
      <c r="Z97" s="942" t="s">
        <v>42</v>
      </c>
      <c r="AA97" s="933">
        <v>202</v>
      </c>
      <c r="AB97" s="933" t="s">
        <v>40</v>
      </c>
      <c r="AC97" s="933" t="s">
        <v>41</v>
      </c>
      <c r="AD97" s="937" t="s">
        <v>7462</v>
      </c>
      <c r="AE97" s="942" t="s">
        <v>42</v>
      </c>
      <c r="AF97" s="937">
        <v>180</v>
      </c>
      <c r="AG97" s="937">
        <v>760</v>
      </c>
      <c r="AH97" s="937">
        <v>2050</v>
      </c>
      <c r="AI97" s="937" t="s">
        <v>7463</v>
      </c>
      <c r="AJ97" s="937">
        <v>440</v>
      </c>
      <c r="AK97" s="937">
        <v>405</v>
      </c>
      <c r="AL97" s="937" t="s">
        <v>7464</v>
      </c>
      <c r="AM97" s="937" t="s">
        <v>99</v>
      </c>
      <c r="AN97" s="937">
        <v>630</v>
      </c>
      <c r="AO97" s="937">
        <v>90</v>
      </c>
      <c r="AP97" s="937" t="s">
        <v>4309</v>
      </c>
      <c r="AQ97" s="937" t="s">
        <v>99</v>
      </c>
      <c r="AR97" s="937" t="s">
        <v>186</v>
      </c>
      <c r="AS97" s="937" t="s">
        <v>105</v>
      </c>
      <c r="AT97" s="937" t="s">
        <v>1454</v>
      </c>
      <c r="AU97" s="937" t="s">
        <v>1281</v>
      </c>
      <c r="AV97" s="937">
        <v>170</v>
      </c>
      <c r="AW97" s="937">
        <v>27</v>
      </c>
      <c r="AX97" s="937" t="s">
        <v>1455</v>
      </c>
      <c r="AY97" s="937" t="s">
        <v>1281</v>
      </c>
      <c r="AZ97" s="937">
        <v>155</v>
      </c>
      <c r="BA97" s="937">
        <v>27</v>
      </c>
      <c r="BB97" s="937" t="s">
        <v>88</v>
      </c>
      <c r="BC97" s="937" t="s">
        <v>57</v>
      </c>
      <c r="BD97" s="937" t="s">
        <v>57</v>
      </c>
      <c r="BE97" s="937" t="s">
        <v>57</v>
      </c>
      <c r="BF97" s="937" t="s">
        <v>57</v>
      </c>
      <c r="BG97" s="937" t="s">
        <v>1215</v>
      </c>
      <c r="BH97" s="937" t="s">
        <v>1216</v>
      </c>
      <c r="BI97" s="937" t="s">
        <v>164</v>
      </c>
      <c r="BJ97" s="937" t="s">
        <v>331</v>
      </c>
      <c r="BK97" s="937"/>
      <c r="BL97" s="937"/>
      <c r="BM97" s="937">
        <v>16</v>
      </c>
      <c r="BN97" s="937" t="s">
        <v>4997</v>
      </c>
      <c r="BO97" s="937" t="s">
        <v>3500</v>
      </c>
      <c r="BP97" s="933" t="s">
        <v>7465</v>
      </c>
      <c r="BQ97" s="933" t="s">
        <v>95</v>
      </c>
      <c r="BR97" s="933"/>
      <c r="BS97" s="937" t="s">
        <v>1252</v>
      </c>
      <c r="BT97" s="937" t="s">
        <v>1253</v>
      </c>
      <c r="BU97" s="937" t="s">
        <v>1254</v>
      </c>
      <c r="BV97" s="937">
        <v>1289</v>
      </c>
      <c r="BW97" s="938" t="s">
        <v>7726</v>
      </c>
      <c r="BX97" s="933" t="s">
        <v>3215</v>
      </c>
      <c r="BY97" s="938" t="s">
        <v>950</v>
      </c>
      <c r="BZ97" s="26" t="str">
        <f t="shared" si="36"/>
        <v>142022630T01</v>
      </c>
      <c r="CA97" s="26" t="str">
        <f t="shared" si="37"/>
        <v>142022630</v>
      </c>
      <c r="CB97" s="26" t="str">
        <f t="shared" si="38"/>
        <v>2026-04-08T2022630</v>
      </c>
      <c r="CC97" s="169" t="str">
        <f>IFERROR(VLOOKUP(CB97,'양시 실적'!A:I,4,FALSE),"")</f>
        <v>H161C</v>
      </c>
      <c r="CD97" s="169">
        <f>IFERROR(SUMIFS('양시 실적'!I:I,'양시 실적'!B:B,양시!CA97),"")</f>
        <v>92</v>
      </c>
      <c r="CE97" s="29" t="str">
        <f t="shared" si="39"/>
        <v>16</v>
      </c>
      <c r="CF97" s="29" t="s">
        <v>11034</v>
      </c>
      <c r="CG97" s="26" t="str">
        <f t="shared" si="40"/>
        <v>KT2022630T00001</v>
      </c>
      <c r="CH97" s="29" t="str">
        <f>IFERROR(VLOOKUP(CG97,Status_0526!F:BK,58,FALSE),"")</f>
        <v>Re_Mass</v>
      </c>
      <c r="CJ97" s="24">
        <f>IFERROR(VLOOKUP(BZ97,양시요청!EV:EZ,5,FALSE),"")</f>
        <v>0</v>
      </c>
    </row>
    <row r="98" spans="1:88" ht="30" customHeight="1">
      <c r="A98" s="29">
        <v>14</v>
      </c>
      <c r="B98" s="933" t="s">
        <v>43</v>
      </c>
      <c r="C98" s="933" t="s">
        <v>2017</v>
      </c>
      <c r="D98" s="941" t="s">
        <v>30</v>
      </c>
      <c r="E98" s="933" t="s">
        <v>45</v>
      </c>
      <c r="F98" s="933">
        <v>2026032790</v>
      </c>
      <c r="G98" s="938" t="s">
        <v>954</v>
      </c>
      <c r="H98" s="937" t="s">
        <v>7721</v>
      </c>
      <c r="I98" s="937" t="s">
        <v>7733</v>
      </c>
      <c r="J98" s="937" t="s">
        <v>59</v>
      </c>
      <c r="K98" s="937">
        <v>4</v>
      </c>
      <c r="L98" s="937" t="s">
        <v>32</v>
      </c>
      <c r="M98" s="937" t="s">
        <v>33</v>
      </c>
      <c r="N98" s="937" t="s">
        <v>57</v>
      </c>
      <c r="O98" s="937" t="s">
        <v>48</v>
      </c>
      <c r="P98" s="937" t="s">
        <v>73</v>
      </c>
      <c r="Q98" s="937" t="s">
        <v>933</v>
      </c>
      <c r="R98" s="803" t="s">
        <v>7727</v>
      </c>
      <c r="S98" s="940" t="s">
        <v>3569</v>
      </c>
      <c r="T98" s="933" t="s">
        <v>49</v>
      </c>
      <c r="U98" s="933" t="s">
        <v>2599</v>
      </c>
      <c r="V98" s="933" t="s">
        <v>60</v>
      </c>
      <c r="W98" s="933" t="s">
        <v>37</v>
      </c>
      <c r="X98" s="933" t="s">
        <v>61</v>
      </c>
      <c r="Y98" s="937" t="s">
        <v>3298</v>
      </c>
      <c r="Z98" s="937" t="s">
        <v>752</v>
      </c>
      <c r="AA98" s="933">
        <v>276</v>
      </c>
      <c r="AB98" s="933" t="s">
        <v>40</v>
      </c>
      <c r="AC98" s="933" t="s">
        <v>41</v>
      </c>
      <c r="AD98" s="937" t="s">
        <v>7734</v>
      </c>
      <c r="AE98" s="937" t="s">
        <v>51</v>
      </c>
      <c r="AF98" s="937">
        <v>130</v>
      </c>
      <c r="AG98" s="937">
        <v>644</v>
      </c>
      <c r="AH98" s="937">
        <v>2095</v>
      </c>
      <c r="AI98" s="937" t="s">
        <v>1121</v>
      </c>
      <c r="AJ98" s="937">
        <v>440</v>
      </c>
      <c r="AK98" s="937">
        <v>405</v>
      </c>
      <c r="AL98" s="937" t="s">
        <v>3302</v>
      </c>
      <c r="AM98" s="937" t="s">
        <v>92</v>
      </c>
      <c r="AN98" s="937">
        <v>560</v>
      </c>
      <c r="AO98" s="937">
        <v>90</v>
      </c>
      <c r="AP98" s="937" t="s">
        <v>3303</v>
      </c>
      <c r="AQ98" s="937" t="s">
        <v>92</v>
      </c>
      <c r="AR98" s="937" t="s">
        <v>878</v>
      </c>
      <c r="AS98" s="937" t="s">
        <v>105</v>
      </c>
      <c r="AT98" s="937" t="s">
        <v>760</v>
      </c>
      <c r="AU98" s="937" t="s">
        <v>86</v>
      </c>
      <c r="AV98" s="937">
        <v>235</v>
      </c>
      <c r="AW98" s="937">
        <v>27</v>
      </c>
      <c r="AX98" s="937" t="s">
        <v>87</v>
      </c>
      <c r="AY98" s="937" t="s">
        <v>86</v>
      </c>
      <c r="AZ98" s="937">
        <v>225</v>
      </c>
      <c r="BA98" s="937">
        <v>27</v>
      </c>
      <c r="BB98" s="938" t="s">
        <v>122</v>
      </c>
      <c r="BC98" s="937" t="s">
        <v>123</v>
      </c>
      <c r="BD98" s="937" t="s">
        <v>57</v>
      </c>
      <c r="BE98" s="937" t="s">
        <v>57</v>
      </c>
      <c r="BF98" s="937" t="s">
        <v>57</v>
      </c>
      <c r="BG98" s="937" t="s">
        <v>57</v>
      </c>
      <c r="BH98" s="937" t="s">
        <v>57</v>
      </c>
      <c r="BI98" s="937" t="s">
        <v>603</v>
      </c>
      <c r="BJ98" s="937" t="s">
        <v>57</v>
      </c>
      <c r="BK98" s="937"/>
      <c r="BL98" s="937"/>
      <c r="BM98" s="937">
        <v>19</v>
      </c>
      <c r="BN98" s="942" t="s">
        <v>7723</v>
      </c>
      <c r="BO98" s="937" t="s">
        <v>7724</v>
      </c>
      <c r="BP98" s="933" t="s">
        <v>57</v>
      </c>
      <c r="BQ98" s="933" t="s">
        <v>95</v>
      </c>
      <c r="BR98" s="933"/>
      <c r="BS98" s="937" t="s">
        <v>3304</v>
      </c>
      <c r="BT98" s="937" t="s">
        <v>2539</v>
      </c>
      <c r="BU98" s="937" t="s">
        <v>765</v>
      </c>
      <c r="BV98" s="937">
        <v>1546</v>
      </c>
      <c r="BW98" s="140"/>
      <c r="BX98" s="933" t="s">
        <v>1861</v>
      </c>
      <c r="BY98" s="938" t="s">
        <v>3649</v>
      </c>
      <c r="BZ98" s="26" t="str">
        <f t="shared" si="36"/>
        <v>141038834T00</v>
      </c>
      <c r="CA98" s="26" t="str">
        <f t="shared" si="37"/>
        <v>141038834</v>
      </c>
      <c r="CB98" s="26" t="str">
        <f t="shared" si="38"/>
        <v>2026-04-09T1038834</v>
      </c>
      <c r="CC98" s="169" t="str">
        <f>IFERROR(VLOOKUP(CB98,'양시 실적'!A:I,4,FALSE),"")</f>
        <v>H185C</v>
      </c>
      <c r="CD98" s="169">
        <f>IFERROR(SUMIFS('양시 실적'!I:I,'양시 실적'!B:B,양시!CA98),"")</f>
        <v>192</v>
      </c>
      <c r="CE98" s="29" t="str">
        <f t="shared" si="39"/>
        <v>19</v>
      </c>
      <c r="CF98" s="29" t="s">
        <v>11034</v>
      </c>
      <c r="CG98" s="26" t="str">
        <f t="shared" si="40"/>
        <v>KT1038834T00000</v>
      </c>
      <c r="CH98" s="29" t="str">
        <f>IFERROR(VLOOKUP(CG98,Status_0526!F:BK,58,FALSE),"")</f>
        <v>OK</v>
      </c>
      <c r="CJ98" s="24" t="str">
        <f>IFERROR(VLOOKUP(BZ98,양시요청!EV:EZ,5,FALSE),"")</f>
        <v>OKEY</v>
      </c>
    </row>
    <row r="99" spans="1:88" ht="30" customHeight="1">
      <c r="A99" s="29">
        <v>14</v>
      </c>
      <c r="B99" s="933" t="s">
        <v>43</v>
      </c>
      <c r="C99" s="933" t="s">
        <v>2606</v>
      </c>
      <c r="D99" s="933" t="s">
        <v>6879</v>
      </c>
      <c r="E99" s="933" t="s">
        <v>45</v>
      </c>
      <c r="F99" s="933">
        <v>2026032612</v>
      </c>
      <c r="G99" s="938" t="s">
        <v>1506</v>
      </c>
      <c r="H99" s="413">
        <v>1035096</v>
      </c>
      <c r="I99" s="937" t="s">
        <v>2757</v>
      </c>
      <c r="J99" s="937" t="s">
        <v>2435</v>
      </c>
      <c r="K99" s="937">
        <v>4</v>
      </c>
      <c r="L99" s="937" t="s">
        <v>32</v>
      </c>
      <c r="M99" s="937" t="s">
        <v>33</v>
      </c>
      <c r="N99" s="937" t="s">
        <v>57</v>
      </c>
      <c r="O99" s="937" t="s">
        <v>48</v>
      </c>
      <c r="P99" s="937" t="s">
        <v>4995</v>
      </c>
      <c r="Q99" s="937" t="s">
        <v>933</v>
      </c>
      <c r="R99" s="946" t="s">
        <v>7729</v>
      </c>
      <c r="S99" s="940" t="s">
        <v>5773</v>
      </c>
      <c r="T99" s="933" t="s">
        <v>2381</v>
      </c>
      <c r="U99" s="933" t="s">
        <v>2520</v>
      </c>
      <c r="V99" s="933" t="s">
        <v>60</v>
      </c>
      <c r="W99" s="933" t="s">
        <v>37</v>
      </c>
      <c r="X99" s="933" t="s">
        <v>61</v>
      </c>
      <c r="Y99" s="937" t="s">
        <v>2760</v>
      </c>
      <c r="Z99" s="937" t="s">
        <v>752</v>
      </c>
      <c r="AA99" s="933">
        <v>234</v>
      </c>
      <c r="AB99" s="933" t="s">
        <v>40</v>
      </c>
      <c r="AC99" s="933" t="s">
        <v>41</v>
      </c>
      <c r="AD99" s="937" t="s">
        <v>7479</v>
      </c>
      <c r="AE99" s="942" t="s">
        <v>42</v>
      </c>
      <c r="AF99" s="937">
        <v>165</v>
      </c>
      <c r="AG99" s="937">
        <v>728</v>
      </c>
      <c r="AH99" s="937">
        <v>2110</v>
      </c>
      <c r="AI99" s="937" t="s">
        <v>1121</v>
      </c>
      <c r="AJ99" s="937">
        <v>440</v>
      </c>
      <c r="AK99" s="937">
        <v>405</v>
      </c>
      <c r="AL99" s="937" t="s">
        <v>2762</v>
      </c>
      <c r="AM99" s="938" t="s">
        <v>843</v>
      </c>
      <c r="AN99" s="937">
        <v>570</v>
      </c>
      <c r="AO99" s="937">
        <v>90</v>
      </c>
      <c r="AP99" s="937" t="s">
        <v>57</v>
      </c>
      <c r="AQ99" s="937" t="s">
        <v>57</v>
      </c>
      <c r="AR99" s="937" t="s">
        <v>57</v>
      </c>
      <c r="AS99" s="937" t="s">
        <v>57</v>
      </c>
      <c r="AT99" s="937" t="s">
        <v>844</v>
      </c>
      <c r="AU99" s="937" t="s">
        <v>79</v>
      </c>
      <c r="AV99" s="937">
        <v>195</v>
      </c>
      <c r="AW99" s="937">
        <v>27</v>
      </c>
      <c r="AX99" s="937" t="s">
        <v>845</v>
      </c>
      <c r="AY99" s="937" t="s">
        <v>79</v>
      </c>
      <c r="AZ99" s="937">
        <v>185</v>
      </c>
      <c r="BA99" s="937">
        <v>27</v>
      </c>
      <c r="BB99" s="937" t="s">
        <v>88</v>
      </c>
      <c r="BC99" s="937" t="s">
        <v>57</v>
      </c>
      <c r="BD99" s="937" t="s">
        <v>57</v>
      </c>
      <c r="BE99" s="937" t="s">
        <v>57</v>
      </c>
      <c r="BF99" s="937" t="s">
        <v>57</v>
      </c>
      <c r="BG99" s="937" t="s">
        <v>57</v>
      </c>
      <c r="BH99" s="937" t="s">
        <v>57</v>
      </c>
      <c r="BI99" s="937" t="s">
        <v>164</v>
      </c>
      <c r="BJ99" s="937" t="s">
        <v>57</v>
      </c>
      <c r="BK99" s="937" t="s">
        <v>969</v>
      </c>
      <c r="BL99" s="937"/>
      <c r="BM99" s="937">
        <v>18</v>
      </c>
      <c r="BN99" s="937" t="s">
        <v>6254</v>
      </c>
      <c r="BO99" s="937" t="s">
        <v>2764</v>
      </c>
      <c r="BP99" s="933" t="s">
        <v>1677</v>
      </c>
      <c r="BQ99" s="933" t="s">
        <v>95</v>
      </c>
      <c r="BR99" s="933"/>
      <c r="BS99" s="937" t="s">
        <v>2763</v>
      </c>
      <c r="BT99" s="937" t="s">
        <v>626</v>
      </c>
      <c r="BU99" s="937" t="s">
        <v>2445</v>
      </c>
      <c r="BV99" s="937">
        <v>1462</v>
      </c>
      <c r="BW99" s="938" t="s">
        <v>7731</v>
      </c>
      <c r="BX99" s="933" t="s">
        <v>107</v>
      </c>
      <c r="BY99" s="938" t="s">
        <v>950</v>
      </c>
      <c r="BZ99" s="26" t="str">
        <f t="shared" si="36"/>
        <v>141035096T03</v>
      </c>
      <c r="CA99" s="26" t="str">
        <f t="shared" si="37"/>
        <v>141035096</v>
      </c>
      <c r="CB99" s="26" t="str">
        <f t="shared" si="38"/>
        <v>2026-04-10T1035096</v>
      </c>
      <c r="CC99" s="169" t="str">
        <f>IFERROR(VLOOKUP(CB99,'양시 실적'!A:I,4,FALSE),"")</f>
        <v>H187C</v>
      </c>
      <c r="CD99" s="169">
        <f>IFERROR(SUMIFS('양시 실적'!I:I,'양시 실적'!B:B,양시!CA99),"")</f>
        <v>200</v>
      </c>
      <c r="CE99" s="29" t="str">
        <f t="shared" si="39"/>
        <v>18</v>
      </c>
      <c r="CF99" s="29" t="s">
        <v>11034</v>
      </c>
      <c r="CG99" s="26" t="str">
        <f t="shared" si="40"/>
        <v>KT1035096T00003</v>
      </c>
      <c r="CH99" s="29" t="str">
        <f>IFERROR(VLOOKUP(CG99,Status_0526!F:BK,58,FALSE),"")</f>
        <v>OK</v>
      </c>
      <c r="CJ99" s="24" t="str">
        <f>IFERROR(VLOOKUP(BZ99,양시요청!EV:EZ,5,FALSE),"")</f>
        <v>OKEY</v>
      </c>
    </row>
    <row r="100" spans="1:88" ht="30" customHeight="1">
      <c r="A100" s="29">
        <v>15</v>
      </c>
      <c r="B100" s="982" t="s">
        <v>43</v>
      </c>
      <c r="C100" s="982" t="s">
        <v>6879</v>
      </c>
      <c r="D100" s="989" t="s">
        <v>1498</v>
      </c>
      <c r="E100" s="982" t="s">
        <v>45</v>
      </c>
      <c r="F100" s="982">
        <v>2026033675</v>
      </c>
      <c r="G100" s="985" t="s">
        <v>966</v>
      </c>
      <c r="H100" s="413">
        <v>1023384</v>
      </c>
      <c r="I100" s="984" t="s">
        <v>2826</v>
      </c>
      <c r="J100" s="984" t="s">
        <v>2385</v>
      </c>
      <c r="K100" s="984">
        <v>4</v>
      </c>
      <c r="L100" s="984" t="s">
        <v>32</v>
      </c>
      <c r="M100" s="984" t="s">
        <v>33</v>
      </c>
      <c r="N100" s="984" t="s">
        <v>57</v>
      </c>
      <c r="O100" s="984" t="s">
        <v>48</v>
      </c>
      <c r="P100" s="984" t="s">
        <v>2039</v>
      </c>
      <c r="Q100" s="984" t="s">
        <v>933</v>
      </c>
      <c r="R100" s="999" t="s">
        <v>8099</v>
      </c>
      <c r="S100" s="991" t="s">
        <v>4107</v>
      </c>
      <c r="T100" s="982" t="s">
        <v>2381</v>
      </c>
      <c r="U100" s="982" t="s">
        <v>2594</v>
      </c>
      <c r="V100" s="982" t="s">
        <v>50</v>
      </c>
      <c r="W100" s="982" t="s">
        <v>37</v>
      </c>
      <c r="X100" s="982" t="s">
        <v>63</v>
      </c>
      <c r="Y100" s="984" t="s">
        <v>2830</v>
      </c>
      <c r="Z100" s="984" t="s">
        <v>55</v>
      </c>
      <c r="AA100" s="982">
        <v>242</v>
      </c>
      <c r="AB100" s="982" t="s">
        <v>40</v>
      </c>
      <c r="AC100" s="982" t="s">
        <v>41</v>
      </c>
      <c r="AD100" s="984" t="s">
        <v>7956</v>
      </c>
      <c r="AE100" s="1000" t="s">
        <v>42</v>
      </c>
      <c r="AF100" s="984">
        <v>150</v>
      </c>
      <c r="AG100" s="984">
        <v>678</v>
      </c>
      <c r="AH100" s="984">
        <v>2050</v>
      </c>
      <c r="AI100" s="984" t="s">
        <v>1824</v>
      </c>
      <c r="AJ100" s="984">
        <v>420</v>
      </c>
      <c r="AK100" s="984">
        <v>385</v>
      </c>
      <c r="AL100" s="984" t="s">
        <v>5291</v>
      </c>
      <c r="AM100" s="985" t="s">
        <v>843</v>
      </c>
      <c r="AN100" s="984">
        <v>560</v>
      </c>
      <c r="AO100" s="984">
        <v>90</v>
      </c>
      <c r="AP100" s="984" t="s">
        <v>57</v>
      </c>
      <c r="AQ100" s="984" t="s">
        <v>57</v>
      </c>
      <c r="AR100" s="984" t="s">
        <v>57</v>
      </c>
      <c r="AS100" s="984" t="s">
        <v>57</v>
      </c>
      <c r="AT100" s="984" t="s">
        <v>2395</v>
      </c>
      <c r="AU100" s="984" t="s">
        <v>1153</v>
      </c>
      <c r="AV100" s="984">
        <v>200</v>
      </c>
      <c r="AW100" s="984">
        <v>24</v>
      </c>
      <c r="AX100" s="984" t="s">
        <v>2396</v>
      </c>
      <c r="AY100" s="984" t="s">
        <v>1153</v>
      </c>
      <c r="AZ100" s="984">
        <v>190</v>
      </c>
      <c r="BA100" s="984">
        <v>24</v>
      </c>
      <c r="BB100" s="984" t="s">
        <v>88</v>
      </c>
      <c r="BC100" s="984" t="s">
        <v>57</v>
      </c>
      <c r="BD100" s="984" t="s">
        <v>57</v>
      </c>
      <c r="BE100" s="984" t="s">
        <v>57</v>
      </c>
      <c r="BF100" s="984" t="s">
        <v>57</v>
      </c>
      <c r="BG100" s="984" t="s">
        <v>1215</v>
      </c>
      <c r="BH100" s="984" t="s">
        <v>1216</v>
      </c>
      <c r="BI100" s="984" t="s">
        <v>164</v>
      </c>
      <c r="BJ100" s="984" t="s">
        <v>57</v>
      </c>
      <c r="BK100" s="984" t="s">
        <v>969</v>
      </c>
      <c r="BL100" s="984"/>
      <c r="BM100" s="984">
        <v>18</v>
      </c>
      <c r="BN100" s="984" t="s">
        <v>5706</v>
      </c>
      <c r="BO100" s="984" t="s">
        <v>1831</v>
      </c>
      <c r="BP100" s="982" t="s">
        <v>1655</v>
      </c>
      <c r="BQ100" s="982" t="s">
        <v>95</v>
      </c>
      <c r="BR100" s="982"/>
      <c r="BS100" s="984" t="s">
        <v>2833</v>
      </c>
      <c r="BT100" s="984" t="s">
        <v>626</v>
      </c>
      <c r="BU100" s="984" t="s">
        <v>1337</v>
      </c>
      <c r="BV100" s="984">
        <v>1462</v>
      </c>
      <c r="BW100" s="985"/>
      <c r="BX100" s="982" t="s">
        <v>107</v>
      </c>
      <c r="BY100" s="985" t="s">
        <v>3649</v>
      </c>
      <c r="BZ100" s="26" t="str">
        <f t="shared" ref="BZ100:BZ105" si="41">A100&amp;LEFT(H100,7)&amp;P100</f>
        <v>151023384T16</v>
      </c>
      <c r="CA100" s="26" t="str">
        <f t="shared" ref="CA100:CA105" si="42">A100&amp;LEFT(H100,7)</f>
        <v>151023384</v>
      </c>
      <c r="CB100" s="26" t="str">
        <f t="shared" ref="CB100:CB105" si="43">"2026-"&amp;LEFT(R100,2)&amp;"-"&amp;MID(R100,4,2)&amp;"T"&amp;LEFT(H100,7)</f>
        <v>2026-04-13T1023384</v>
      </c>
      <c r="CC100" s="169" t="str">
        <f>IFERROR(VLOOKUP(CB100,'양시 실적'!A:I,4,FALSE),"")</f>
        <v>H162C</v>
      </c>
      <c r="CD100" s="169">
        <f>IFERROR(SUMIFS('양시 실적'!I:I,'양시 실적'!B:B,양시!CA100),"")</f>
        <v>195</v>
      </c>
      <c r="CE100" s="29" t="str">
        <f t="shared" ref="CE100:CE105" si="44">IF(CD100&lt;&gt;0,IFERROR(MID(I100,FIND("R",I100)+1,2),""),"")</f>
        <v>18</v>
      </c>
      <c r="CF100" s="29" t="s">
        <v>11034</v>
      </c>
      <c r="CG100" s="26" t="str">
        <f t="shared" ref="CG100:CG105" si="45">"KT"&amp;LEFT(H100,7)&amp;"T000"&amp;RIGHT(P100,2)</f>
        <v>KT1023384T00016</v>
      </c>
      <c r="CH100" s="29" t="str">
        <f>IFERROR(VLOOKUP(CG100,Status_0526!F:BK,58,FALSE),"")</f>
        <v>OK</v>
      </c>
      <c r="CJ100" s="24">
        <f>IFERROR(VLOOKUP(BZ100,양시요청!EV:EZ,5,FALSE),"")</f>
        <v>0</v>
      </c>
    </row>
    <row r="101" spans="1:88" ht="30" customHeight="1">
      <c r="A101" s="29">
        <v>15</v>
      </c>
      <c r="B101" s="983" t="s">
        <v>29</v>
      </c>
      <c r="C101" s="983" t="s">
        <v>5306</v>
      </c>
      <c r="D101" s="983" t="s">
        <v>918</v>
      </c>
      <c r="E101" s="986" t="s">
        <v>1501</v>
      </c>
      <c r="F101" s="983">
        <v>2026033512</v>
      </c>
      <c r="G101" s="987" t="s">
        <v>767</v>
      </c>
      <c r="H101" s="1162">
        <v>1033019</v>
      </c>
      <c r="I101" s="988" t="s">
        <v>1169</v>
      </c>
      <c r="J101" s="988" t="s">
        <v>4760</v>
      </c>
      <c r="K101" s="988">
        <v>4</v>
      </c>
      <c r="L101" s="988" t="s">
        <v>32</v>
      </c>
      <c r="M101" s="988" t="s">
        <v>33</v>
      </c>
      <c r="N101" s="988" t="s">
        <v>57</v>
      </c>
      <c r="O101" s="988" t="s">
        <v>48</v>
      </c>
      <c r="P101" s="988" t="s">
        <v>73</v>
      </c>
      <c r="Q101" s="988" t="s">
        <v>933</v>
      </c>
      <c r="R101" s="1037" t="s">
        <v>8826</v>
      </c>
      <c r="S101" s="992" t="s">
        <v>1702</v>
      </c>
      <c r="T101" s="983" t="s">
        <v>35</v>
      </c>
      <c r="U101" s="983" t="s">
        <v>62</v>
      </c>
      <c r="V101" s="983" t="s">
        <v>36</v>
      </c>
      <c r="W101" s="983" t="s">
        <v>37</v>
      </c>
      <c r="X101" s="983" t="s">
        <v>63</v>
      </c>
      <c r="Y101" s="988" t="s">
        <v>1175</v>
      </c>
      <c r="Z101" s="988" t="s">
        <v>1327</v>
      </c>
      <c r="AA101" s="983">
        <v>298</v>
      </c>
      <c r="AB101" s="983" t="s">
        <v>40</v>
      </c>
      <c r="AC101" s="983" t="s">
        <v>41</v>
      </c>
      <c r="AD101" s="988" t="s">
        <v>7919</v>
      </c>
      <c r="AE101" s="993" t="s">
        <v>42</v>
      </c>
      <c r="AF101" s="988">
        <v>170</v>
      </c>
      <c r="AG101" s="988">
        <v>830</v>
      </c>
      <c r="AH101" s="988">
        <v>2365</v>
      </c>
      <c r="AI101" s="988" t="s">
        <v>7920</v>
      </c>
      <c r="AJ101" s="988">
        <v>540</v>
      </c>
      <c r="AK101" s="988">
        <v>505</v>
      </c>
      <c r="AL101" s="988" t="s">
        <v>7921</v>
      </c>
      <c r="AM101" s="988" t="s">
        <v>99</v>
      </c>
      <c r="AN101" s="988">
        <v>670</v>
      </c>
      <c r="AO101" s="988">
        <v>90</v>
      </c>
      <c r="AP101" s="988" t="s">
        <v>1183</v>
      </c>
      <c r="AQ101" s="988" t="s">
        <v>99</v>
      </c>
      <c r="AR101" s="988" t="s">
        <v>191</v>
      </c>
      <c r="AS101" s="988" t="s">
        <v>105</v>
      </c>
      <c r="AT101" s="988" t="s">
        <v>4763</v>
      </c>
      <c r="AU101" s="988" t="s">
        <v>1153</v>
      </c>
      <c r="AV101" s="988">
        <v>250</v>
      </c>
      <c r="AW101" s="988">
        <v>24</v>
      </c>
      <c r="AX101" s="988" t="s">
        <v>4764</v>
      </c>
      <c r="AY101" s="988" t="s">
        <v>1153</v>
      </c>
      <c r="AZ101" s="988">
        <v>235</v>
      </c>
      <c r="BA101" s="988">
        <v>24</v>
      </c>
      <c r="BB101" s="988" t="s">
        <v>88</v>
      </c>
      <c r="BC101" s="988" t="s">
        <v>57</v>
      </c>
      <c r="BD101" s="988" t="s">
        <v>57</v>
      </c>
      <c r="BE101" s="988" t="s">
        <v>57</v>
      </c>
      <c r="BF101" s="988" t="s">
        <v>57</v>
      </c>
      <c r="BG101" s="988" t="s">
        <v>57</v>
      </c>
      <c r="BH101" s="988" t="s">
        <v>57</v>
      </c>
      <c r="BI101" s="988" t="s">
        <v>603</v>
      </c>
      <c r="BJ101" s="988" t="s">
        <v>331</v>
      </c>
      <c r="BK101" s="988"/>
      <c r="BL101" s="988"/>
      <c r="BM101" s="988">
        <v>20</v>
      </c>
      <c r="BN101" s="988" t="s">
        <v>8133</v>
      </c>
      <c r="BO101" s="988" t="s">
        <v>1188</v>
      </c>
      <c r="BP101" s="983" t="s">
        <v>1338</v>
      </c>
      <c r="BQ101" s="983" t="s">
        <v>1704</v>
      </c>
      <c r="BR101" s="983"/>
      <c r="BS101" s="988" t="s">
        <v>2312</v>
      </c>
      <c r="BT101" s="988" t="s">
        <v>91</v>
      </c>
      <c r="BU101" s="988" t="s">
        <v>2313</v>
      </c>
      <c r="BV101" s="988">
        <v>1626</v>
      </c>
      <c r="BW101" s="987"/>
      <c r="BX101" s="983" t="s">
        <v>107</v>
      </c>
      <c r="BY101" s="987" t="s">
        <v>2550</v>
      </c>
      <c r="BZ101" s="26" t="str">
        <f t="shared" si="41"/>
        <v>151033019T00</v>
      </c>
      <c r="CA101" s="26" t="str">
        <f t="shared" si="42"/>
        <v>151033019</v>
      </c>
      <c r="CB101" s="26" t="str">
        <f t="shared" si="43"/>
        <v>2026-X-T1033019</v>
      </c>
      <c r="CC101" s="169" t="str">
        <f>IFERROR(VLOOKUP(CB101,'양시 실적'!A:I,4,FALSE),"")</f>
        <v/>
      </c>
      <c r="CD101" s="169">
        <f>IFERROR(SUMIFS('양시 실적'!I:I,'양시 실적'!B:B,양시!CA101),"")</f>
        <v>0</v>
      </c>
      <c r="CE101" s="29" t="str">
        <f t="shared" si="44"/>
        <v/>
      </c>
      <c r="CF101" s="29" t="s">
        <v>8827</v>
      </c>
      <c r="CG101" s="26" t="str">
        <f t="shared" si="45"/>
        <v>KT1033019T00000</v>
      </c>
      <c r="CH101" s="29" t="str">
        <f>IFERROR(VLOOKUP(CG101,Status_0526!F:BK,58,FALSE),"")</f>
        <v>On Going</v>
      </c>
      <c r="CJ101" s="24">
        <f>IFERROR(VLOOKUP(BZ101,양시요청!EV:EZ,5,FALSE),"")</f>
        <v>0</v>
      </c>
    </row>
    <row r="102" spans="1:88" ht="30" customHeight="1">
      <c r="A102" s="29">
        <v>15</v>
      </c>
      <c r="B102" s="982" t="s">
        <v>43</v>
      </c>
      <c r="C102" s="982" t="s">
        <v>2017</v>
      </c>
      <c r="D102" s="982" t="s">
        <v>918</v>
      </c>
      <c r="E102" s="982" t="s">
        <v>45</v>
      </c>
      <c r="F102" s="982">
        <v>2026033695</v>
      </c>
      <c r="G102" s="985" t="s">
        <v>954</v>
      </c>
      <c r="H102" s="984" t="s">
        <v>8134</v>
      </c>
      <c r="I102" s="984" t="s">
        <v>8135</v>
      </c>
      <c r="J102" s="984" t="s">
        <v>59</v>
      </c>
      <c r="K102" s="984">
        <v>4</v>
      </c>
      <c r="L102" s="984" t="s">
        <v>32</v>
      </c>
      <c r="M102" s="984" t="s">
        <v>33</v>
      </c>
      <c r="N102" s="984" t="s">
        <v>57</v>
      </c>
      <c r="O102" s="984" t="s">
        <v>48</v>
      </c>
      <c r="P102" s="984" t="s">
        <v>73</v>
      </c>
      <c r="Q102" s="984" t="s">
        <v>933</v>
      </c>
      <c r="R102" s="1003" t="s">
        <v>8104</v>
      </c>
      <c r="S102" s="991" t="s">
        <v>2844</v>
      </c>
      <c r="T102" s="982" t="s">
        <v>49</v>
      </c>
      <c r="U102" s="982" t="s">
        <v>2599</v>
      </c>
      <c r="V102" s="982" t="s">
        <v>60</v>
      </c>
      <c r="W102" s="982" t="s">
        <v>37</v>
      </c>
      <c r="X102" s="982" t="s">
        <v>61</v>
      </c>
      <c r="Y102" s="984" t="s">
        <v>2462</v>
      </c>
      <c r="Z102" s="1000" t="s">
        <v>42</v>
      </c>
      <c r="AA102" s="982">
        <v>252</v>
      </c>
      <c r="AB102" s="982" t="s">
        <v>40</v>
      </c>
      <c r="AC102" s="982" t="s">
        <v>41</v>
      </c>
      <c r="AD102" s="343" t="s">
        <v>7872</v>
      </c>
      <c r="AE102" s="344" t="s">
        <v>42</v>
      </c>
      <c r="AF102" s="984">
        <v>120</v>
      </c>
      <c r="AG102" s="984">
        <v>588</v>
      </c>
      <c r="AH102" s="984">
        <v>2045</v>
      </c>
      <c r="AI102" s="984" t="s">
        <v>1848</v>
      </c>
      <c r="AJ102" s="984">
        <v>410</v>
      </c>
      <c r="AK102" s="984">
        <v>375</v>
      </c>
      <c r="AL102" s="984" t="s">
        <v>7873</v>
      </c>
      <c r="AM102" s="984" t="s">
        <v>99</v>
      </c>
      <c r="AN102" s="984">
        <v>610</v>
      </c>
      <c r="AO102" s="984">
        <v>90</v>
      </c>
      <c r="AP102" s="984" t="s">
        <v>57</v>
      </c>
      <c r="AQ102" s="984" t="s">
        <v>57</v>
      </c>
      <c r="AR102" s="984" t="s">
        <v>57</v>
      </c>
      <c r="AS102" s="984" t="s">
        <v>57</v>
      </c>
      <c r="AT102" s="984" t="s">
        <v>1036</v>
      </c>
      <c r="AU102" s="984" t="s">
        <v>621</v>
      </c>
      <c r="AV102" s="984">
        <v>215</v>
      </c>
      <c r="AW102" s="984">
        <v>27</v>
      </c>
      <c r="AX102" s="984" t="s">
        <v>1037</v>
      </c>
      <c r="AY102" s="984" t="s">
        <v>621</v>
      </c>
      <c r="AZ102" s="984">
        <v>205</v>
      </c>
      <c r="BA102" s="984">
        <v>27</v>
      </c>
      <c r="BB102" s="985" t="s">
        <v>122</v>
      </c>
      <c r="BC102" s="984" t="s">
        <v>123</v>
      </c>
      <c r="BD102" s="984" t="s">
        <v>57</v>
      </c>
      <c r="BE102" s="984" t="s">
        <v>57</v>
      </c>
      <c r="BF102" s="984" t="s">
        <v>57</v>
      </c>
      <c r="BG102" s="984" t="s">
        <v>57</v>
      </c>
      <c r="BH102" s="984" t="s">
        <v>57</v>
      </c>
      <c r="BI102" s="984" t="s">
        <v>900</v>
      </c>
      <c r="BJ102" s="984" t="s">
        <v>57</v>
      </c>
      <c r="BK102" s="984"/>
      <c r="BL102" s="984"/>
      <c r="BM102" s="984">
        <v>19</v>
      </c>
      <c r="BN102" s="1000" t="s">
        <v>8136</v>
      </c>
      <c r="BO102" s="984" t="s">
        <v>2601</v>
      </c>
      <c r="BP102" s="982" t="s">
        <v>8137</v>
      </c>
      <c r="BQ102" s="982" t="s">
        <v>95</v>
      </c>
      <c r="BR102" s="982"/>
      <c r="BS102" s="984" t="s">
        <v>2482</v>
      </c>
      <c r="BT102" s="984" t="s">
        <v>180</v>
      </c>
      <c r="BU102" s="984" t="s">
        <v>2470</v>
      </c>
      <c r="BV102" s="984">
        <v>1542</v>
      </c>
      <c r="BW102" s="985" t="s">
        <v>8138</v>
      </c>
      <c r="BX102" s="982" t="s">
        <v>1861</v>
      </c>
      <c r="BY102" s="985" t="s">
        <v>3649</v>
      </c>
      <c r="BZ102" s="26" t="str">
        <f t="shared" si="41"/>
        <v>151038832T00</v>
      </c>
      <c r="CA102" s="26" t="str">
        <f t="shared" si="42"/>
        <v>151038832</v>
      </c>
      <c r="CB102" s="26" t="str">
        <f t="shared" si="43"/>
        <v>2026-04-14T1038832</v>
      </c>
      <c r="CC102" s="169" t="str">
        <f>IFERROR(VLOOKUP(CB102,'양시 실적'!A:I,4,FALSE),"")</f>
        <v>H136C</v>
      </c>
      <c r="CD102" s="169">
        <f>IFERROR(SUMIFS('양시 실적'!I:I,'양시 실적'!B:B,양시!CA102),"")</f>
        <v>186</v>
      </c>
      <c r="CE102" s="29" t="str">
        <f t="shared" si="44"/>
        <v>19</v>
      </c>
      <c r="CF102" s="29" t="s">
        <v>11034</v>
      </c>
      <c r="CG102" s="26" t="str">
        <f t="shared" si="45"/>
        <v>KT1038832T00000</v>
      </c>
      <c r="CH102" s="29" t="str">
        <f>IFERROR(VLOOKUP(CG102,Status_0526!F:BK,58,FALSE),"")</f>
        <v>OK</v>
      </c>
      <c r="CJ102" s="24" t="str">
        <f>IFERROR(VLOOKUP(BZ102,양시요청!EV:EZ,5,FALSE),"")</f>
        <v>OKEY</v>
      </c>
    </row>
    <row r="103" spans="1:88" ht="30" customHeight="1">
      <c r="A103" s="29">
        <v>15</v>
      </c>
      <c r="B103" s="982" t="s">
        <v>29</v>
      </c>
      <c r="C103" s="982" t="s">
        <v>1513</v>
      </c>
      <c r="D103" s="989" t="s">
        <v>30</v>
      </c>
      <c r="E103" s="982" t="s">
        <v>45</v>
      </c>
      <c r="F103" s="982">
        <v>2026032556</v>
      </c>
      <c r="G103" s="985" t="s">
        <v>1518</v>
      </c>
      <c r="H103" s="413">
        <v>1038787</v>
      </c>
      <c r="I103" s="984" t="s">
        <v>832</v>
      </c>
      <c r="J103" s="984" t="s">
        <v>1143</v>
      </c>
      <c r="K103" s="984">
        <v>4</v>
      </c>
      <c r="L103" s="984" t="s">
        <v>32</v>
      </c>
      <c r="M103" s="984" t="s">
        <v>33</v>
      </c>
      <c r="N103" s="984" t="s">
        <v>57</v>
      </c>
      <c r="O103" s="984" t="s">
        <v>34</v>
      </c>
      <c r="P103" s="984" t="s">
        <v>73</v>
      </c>
      <c r="Q103" s="984" t="s">
        <v>933</v>
      </c>
      <c r="R103" s="414" t="s">
        <v>8108</v>
      </c>
      <c r="S103" s="991" t="s">
        <v>3569</v>
      </c>
      <c r="T103" s="982" t="s">
        <v>35</v>
      </c>
      <c r="U103" s="982" t="s">
        <v>75</v>
      </c>
      <c r="V103" s="982" t="s">
        <v>36</v>
      </c>
      <c r="W103" s="982" t="s">
        <v>37</v>
      </c>
      <c r="X103" s="982" t="s">
        <v>63</v>
      </c>
      <c r="Y103" s="984" t="s">
        <v>7905</v>
      </c>
      <c r="Z103" s="1000" t="s">
        <v>42</v>
      </c>
      <c r="AA103" s="982">
        <v>248</v>
      </c>
      <c r="AB103" s="982" t="s">
        <v>40</v>
      </c>
      <c r="AC103" s="982" t="s">
        <v>41</v>
      </c>
      <c r="AD103" s="984" t="s">
        <v>1150</v>
      </c>
      <c r="AE103" s="984" t="s">
        <v>51</v>
      </c>
      <c r="AF103" s="984">
        <v>140</v>
      </c>
      <c r="AG103" s="984">
        <v>660</v>
      </c>
      <c r="AH103" s="984">
        <v>2130</v>
      </c>
      <c r="AI103" s="984" t="s">
        <v>1121</v>
      </c>
      <c r="AJ103" s="984">
        <v>440</v>
      </c>
      <c r="AK103" s="984">
        <v>405</v>
      </c>
      <c r="AL103" s="984" t="s">
        <v>1151</v>
      </c>
      <c r="AM103" s="985" t="s">
        <v>843</v>
      </c>
      <c r="AN103" s="984">
        <v>550</v>
      </c>
      <c r="AO103" s="984">
        <v>90</v>
      </c>
      <c r="AP103" s="984" t="s">
        <v>57</v>
      </c>
      <c r="AQ103" s="984" t="s">
        <v>57</v>
      </c>
      <c r="AR103" s="984" t="s">
        <v>57</v>
      </c>
      <c r="AS103" s="984" t="s">
        <v>57</v>
      </c>
      <c r="AT103" s="984" t="s">
        <v>1152</v>
      </c>
      <c r="AU103" s="984" t="s">
        <v>1153</v>
      </c>
      <c r="AV103" s="984">
        <v>200</v>
      </c>
      <c r="AW103" s="984">
        <v>27</v>
      </c>
      <c r="AX103" s="984" t="s">
        <v>1154</v>
      </c>
      <c r="AY103" s="984" t="s">
        <v>1153</v>
      </c>
      <c r="AZ103" s="984">
        <v>190</v>
      </c>
      <c r="BA103" s="984">
        <v>27</v>
      </c>
      <c r="BB103" s="984" t="s">
        <v>88</v>
      </c>
      <c r="BC103" s="984" t="s">
        <v>57</v>
      </c>
      <c r="BD103" s="984" t="s">
        <v>57</v>
      </c>
      <c r="BE103" s="984" t="s">
        <v>57</v>
      </c>
      <c r="BF103" s="984" t="s">
        <v>57</v>
      </c>
      <c r="BG103" s="984" t="s">
        <v>57</v>
      </c>
      <c r="BH103" s="984" t="s">
        <v>57</v>
      </c>
      <c r="BI103" s="984" t="s">
        <v>603</v>
      </c>
      <c r="BJ103" s="984" t="s">
        <v>57</v>
      </c>
      <c r="BK103" s="984" t="s">
        <v>969</v>
      </c>
      <c r="BL103" s="984"/>
      <c r="BM103" s="984">
        <v>19</v>
      </c>
      <c r="BN103" s="1000" t="s">
        <v>8140</v>
      </c>
      <c r="BO103" s="984" t="s">
        <v>183</v>
      </c>
      <c r="BP103" s="982" t="s">
        <v>5252</v>
      </c>
      <c r="BQ103" s="982" t="s">
        <v>95</v>
      </c>
      <c r="BR103" s="982"/>
      <c r="BS103" s="984" t="s">
        <v>1155</v>
      </c>
      <c r="BT103" s="984" t="s">
        <v>180</v>
      </c>
      <c r="BU103" s="984" t="s">
        <v>765</v>
      </c>
      <c r="BV103" s="984">
        <v>1542</v>
      </c>
      <c r="BW103" s="140"/>
      <c r="BX103" s="982" t="s">
        <v>1861</v>
      </c>
      <c r="BY103" s="985" t="s">
        <v>3649</v>
      </c>
      <c r="BZ103" s="26" t="str">
        <f t="shared" si="41"/>
        <v>151038787T00</v>
      </c>
      <c r="CA103" s="26" t="str">
        <f t="shared" si="42"/>
        <v>151038787</v>
      </c>
      <c r="CB103" s="26" t="str">
        <f t="shared" si="43"/>
        <v>2026-04-15T1038787</v>
      </c>
      <c r="CC103" s="169" t="str">
        <f>IFERROR(VLOOKUP(CB103,'양시 실적'!A:I,4,FALSE),"")</f>
        <v>H185C</v>
      </c>
      <c r="CD103" s="169">
        <f>IFERROR(SUMIFS('양시 실적'!I:I,'양시 실적'!B:B,양시!CA103),"")</f>
        <v>197</v>
      </c>
      <c r="CE103" s="29" t="str">
        <f t="shared" si="44"/>
        <v>19</v>
      </c>
      <c r="CF103" s="29" t="s">
        <v>11034</v>
      </c>
      <c r="CG103" s="26" t="str">
        <f t="shared" si="45"/>
        <v>KT1038787T00000</v>
      </c>
      <c r="CH103" s="29" t="str">
        <f>IFERROR(VLOOKUP(CG103,Status_0526!F:BK,58,FALSE),"")</f>
        <v>OK</v>
      </c>
      <c r="CJ103" s="24">
        <f>IFERROR(VLOOKUP(BZ103,양시요청!EV:EZ,5,FALSE),"")</f>
        <v>0</v>
      </c>
    </row>
    <row r="104" spans="1:88" ht="30" customHeight="1">
      <c r="A104" s="29">
        <v>15</v>
      </c>
      <c r="B104" s="983" t="s">
        <v>29</v>
      </c>
      <c r="C104" s="983" t="s">
        <v>952</v>
      </c>
      <c r="D104" s="1001" t="s">
        <v>30</v>
      </c>
      <c r="E104" s="986" t="s">
        <v>1501</v>
      </c>
      <c r="F104" s="983">
        <v>2026032812</v>
      </c>
      <c r="G104" s="987" t="s">
        <v>767</v>
      </c>
      <c r="H104" s="1162">
        <v>1037804</v>
      </c>
      <c r="I104" s="988" t="s">
        <v>3336</v>
      </c>
      <c r="J104" s="988" t="s">
        <v>785</v>
      </c>
      <c r="K104" s="988">
        <v>4</v>
      </c>
      <c r="L104" s="988" t="s">
        <v>32</v>
      </c>
      <c r="M104" s="988" t="s">
        <v>33</v>
      </c>
      <c r="N104" s="988" t="s">
        <v>57</v>
      </c>
      <c r="O104" s="988" t="s">
        <v>48</v>
      </c>
      <c r="P104" s="988" t="s">
        <v>73</v>
      </c>
      <c r="Q104" s="988" t="s">
        <v>933</v>
      </c>
      <c r="R104" s="622" t="s">
        <v>8126</v>
      </c>
      <c r="S104" s="992" t="s">
        <v>1702</v>
      </c>
      <c r="T104" s="983" t="s">
        <v>35</v>
      </c>
      <c r="U104" s="983" t="s">
        <v>935</v>
      </c>
      <c r="V104" s="983" t="s">
        <v>60</v>
      </c>
      <c r="W104" s="983" t="s">
        <v>37</v>
      </c>
      <c r="X104" s="983" t="s">
        <v>61</v>
      </c>
      <c r="Y104" s="988" t="s">
        <v>3337</v>
      </c>
      <c r="Z104" s="988" t="s">
        <v>752</v>
      </c>
      <c r="AA104" s="983">
        <v>252</v>
      </c>
      <c r="AB104" s="983" t="s">
        <v>40</v>
      </c>
      <c r="AC104" s="983" t="s">
        <v>41</v>
      </c>
      <c r="AD104" s="988" t="s">
        <v>7880</v>
      </c>
      <c r="AE104" s="993" t="s">
        <v>42</v>
      </c>
      <c r="AF104" s="988">
        <v>125</v>
      </c>
      <c r="AG104" s="988">
        <v>612</v>
      </c>
      <c r="AH104" s="988">
        <v>2135</v>
      </c>
      <c r="AI104" s="988" t="s">
        <v>1848</v>
      </c>
      <c r="AJ104" s="988">
        <v>410</v>
      </c>
      <c r="AK104" s="988">
        <v>375</v>
      </c>
      <c r="AL104" s="988" t="s">
        <v>3339</v>
      </c>
      <c r="AM104" s="988" t="s">
        <v>92</v>
      </c>
      <c r="AN104" s="988">
        <v>530</v>
      </c>
      <c r="AO104" s="988">
        <v>90</v>
      </c>
      <c r="AP104" s="988" t="s">
        <v>3340</v>
      </c>
      <c r="AQ104" s="988" t="s">
        <v>92</v>
      </c>
      <c r="AR104" s="988" t="s">
        <v>797</v>
      </c>
      <c r="AS104" s="988" t="s">
        <v>105</v>
      </c>
      <c r="AT104" s="988" t="s">
        <v>3341</v>
      </c>
      <c r="AU104" s="988" t="s">
        <v>86</v>
      </c>
      <c r="AV104" s="988">
        <v>220</v>
      </c>
      <c r="AW104" s="988">
        <v>27</v>
      </c>
      <c r="AX104" s="988" t="s">
        <v>1654</v>
      </c>
      <c r="AY104" s="988" t="s">
        <v>86</v>
      </c>
      <c r="AZ104" s="988">
        <v>210</v>
      </c>
      <c r="BA104" s="988">
        <v>27</v>
      </c>
      <c r="BB104" s="988" t="s">
        <v>88</v>
      </c>
      <c r="BC104" s="988" t="s">
        <v>57</v>
      </c>
      <c r="BD104" s="988" t="s">
        <v>57</v>
      </c>
      <c r="BE104" s="988" t="s">
        <v>57</v>
      </c>
      <c r="BF104" s="988" t="s">
        <v>57</v>
      </c>
      <c r="BG104" s="988" t="s">
        <v>57</v>
      </c>
      <c r="BH104" s="988" t="s">
        <v>57</v>
      </c>
      <c r="BI104" s="988" t="s">
        <v>603</v>
      </c>
      <c r="BJ104" s="988" t="s">
        <v>57</v>
      </c>
      <c r="BK104" s="988"/>
      <c r="BL104" s="988"/>
      <c r="BM104" s="988">
        <v>20</v>
      </c>
      <c r="BN104" s="993" t="s">
        <v>8142</v>
      </c>
      <c r="BO104" s="988" t="s">
        <v>187</v>
      </c>
      <c r="BP104" s="983" t="s">
        <v>2602</v>
      </c>
      <c r="BQ104" s="983" t="s">
        <v>95</v>
      </c>
      <c r="BR104" s="983"/>
      <c r="BS104" s="988" t="s">
        <v>3342</v>
      </c>
      <c r="BT104" s="988" t="s">
        <v>2337</v>
      </c>
      <c r="BU104" s="988" t="s">
        <v>765</v>
      </c>
      <c r="BV104" s="988">
        <v>1626</v>
      </c>
      <c r="BW104" s="433"/>
      <c r="BX104" s="983" t="s">
        <v>1861</v>
      </c>
      <c r="BY104" s="987" t="s">
        <v>168</v>
      </c>
      <c r="BZ104" s="26" t="str">
        <f t="shared" si="41"/>
        <v>151037804T00</v>
      </c>
      <c r="CA104" s="26" t="str">
        <f t="shared" si="42"/>
        <v>151037804</v>
      </c>
      <c r="CB104" s="26" t="str">
        <f t="shared" si="43"/>
        <v>2026-04-16T1037804</v>
      </c>
      <c r="CC104" s="169" t="str">
        <f>IFERROR(VLOOKUP(CB104,'양시 실적'!A:I,4,FALSE),"")</f>
        <v>H101C</v>
      </c>
      <c r="CD104" s="169">
        <f>IFERROR(SUMIFS('양시 실적'!I:I,'양시 실적'!B:B,양시!CA104),"")</f>
        <v>142</v>
      </c>
      <c r="CE104" s="29" t="str">
        <f t="shared" si="44"/>
        <v>20</v>
      </c>
      <c r="CF104" s="29" t="s">
        <v>11034</v>
      </c>
      <c r="CG104" s="26" t="str">
        <f t="shared" si="45"/>
        <v>KT1037804T00000</v>
      </c>
      <c r="CH104" s="29" t="str">
        <f>IFERROR(VLOOKUP(CG104,Status_0526!F:BK,58,FALSE),"")</f>
        <v>OK</v>
      </c>
      <c r="CJ104" s="24">
        <f>IFERROR(VLOOKUP(BZ104,양시요청!EV:EZ,5,FALSE),"")</f>
        <v>0</v>
      </c>
    </row>
    <row r="105" spans="1:88" ht="30" customHeight="1">
      <c r="A105" s="29">
        <v>15</v>
      </c>
      <c r="B105" s="982" t="s">
        <v>43</v>
      </c>
      <c r="C105" s="982" t="s">
        <v>2606</v>
      </c>
      <c r="D105" s="989" t="s">
        <v>52</v>
      </c>
      <c r="E105" s="982" t="s">
        <v>45</v>
      </c>
      <c r="F105" s="982">
        <v>2026033378</v>
      </c>
      <c r="G105" s="985" t="s">
        <v>1506</v>
      </c>
      <c r="H105" s="413">
        <v>1035083</v>
      </c>
      <c r="I105" s="984" t="s">
        <v>8144</v>
      </c>
      <c r="J105" s="984" t="s">
        <v>2435</v>
      </c>
      <c r="K105" s="984">
        <v>4</v>
      </c>
      <c r="L105" s="984" t="s">
        <v>32</v>
      </c>
      <c r="M105" s="984" t="s">
        <v>33</v>
      </c>
      <c r="N105" s="984" t="s">
        <v>57</v>
      </c>
      <c r="O105" s="984" t="s">
        <v>48</v>
      </c>
      <c r="P105" s="984" t="s">
        <v>8145</v>
      </c>
      <c r="Q105" s="984" t="s">
        <v>933</v>
      </c>
      <c r="R105" s="803" t="s">
        <v>8126</v>
      </c>
      <c r="S105" s="991" t="s">
        <v>971</v>
      </c>
      <c r="T105" s="982" t="s">
        <v>2381</v>
      </c>
      <c r="U105" s="982" t="s">
        <v>2520</v>
      </c>
      <c r="V105" s="982" t="s">
        <v>60</v>
      </c>
      <c r="W105" s="982" t="s">
        <v>37</v>
      </c>
      <c r="X105" s="982" t="s">
        <v>61</v>
      </c>
      <c r="Y105" s="984" t="s">
        <v>2439</v>
      </c>
      <c r="Z105" s="984" t="s">
        <v>752</v>
      </c>
      <c r="AA105" s="982">
        <v>258</v>
      </c>
      <c r="AB105" s="982" t="s">
        <v>40</v>
      </c>
      <c r="AC105" s="982" t="s">
        <v>41</v>
      </c>
      <c r="AD105" s="343" t="s">
        <v>8146</v>
      </c>
      <c r="AE105" s="343" t="s">
        <v>2071</v>
      </c>
      <c r="AF105" s="984">
        <v>150</v>
      </c>
      <c r="AG105" s="984">
        <v>692</v>
      </c>
      <c r="AH105" s="984">
        <v>2220</v>
      </c>
      <c r="AI105" s="984" t="s">
        <v>758</v>
      </c>
      <c r="AJ105" s="984">
        <v>450</v>
      </c>
      <c r="AK105" s="984">
        <v>415</v>
      </c>
      <c r="AL105" s="984" t="s">
        <v>2419</v>
      </c>
      <c r="AM105" s="985" t="s">
        <v>843</v>
      </c>
      <c r="AN105" s="984">
        <v>580</v>
      </c>
      <c r="AO105" s="984">
        <v>90</v>
      </c>
      <c r="AP105" s="984" t="s">
        <v>57</v>
      </c>
      <c r="AQ105" s="984" t="s">
        <v>57</v>
      </c>
      <c r="AR105" s="984" t="s">
        <v>57</v>
      </c>
      <c r="AS105" s="984" t="s">
        <v>57</v>
      </c>
      <c r="AT105" s="984" t="s">
        <v>7888</v>
      </c>
      <c r="AU105" s="984" t="s">
        <v>79</v>
      </c>
      <c r="AV105" s="984">
        <v>215</v>
      </c>
      <c r="AW105" s="984">
        <v>24</v>
      </c>
      <c r="AX105" s="984" t="s">
        <v>1251</v>
      </c>
      <c r="AY105" s="984" t="s">
        <v>79</v>
      </c>
      <c r="AZ105" s="984">
        <v>205</v>
      </c>
      <c r="BA105" s="984">
        <v>24</v>
      </c>
      <c r="BB105" s="984" t="s">
        <v>88</v>
      </c>
      <c r="BC105" s="984" t="s">
        <v>57</v>
      </c>
      <c r="BD105" s="984" t="s">
        <v>57</v>
      </c>
      <c r="BE105" s="984" t="s">
        <v>57</v>
      </c>
      <c r="BF105" s="984" t="s">
        <v>57</v>
      </c>
      <c r="BG105" s="984" t="s">
        <v>57</v>
      </c>
      <c r="BH105" s="984" t="s">
        <v>57</v>
      </c>
      <c r="BI105" s="984" t="s">
        <v>164</v>
      </c>
      <c r="BJ105" s="984" t="s">
        <v>57</v>
      </c>
      <c r="BK105" s="984" t="s">
        <v>969</v>
      </c>
      <c r="BL105" s="984"/>
      <c r="BM105" s="984">
        <v>20</v>
      </c>
      <c r="BN105" s="1000" t="s">
        <v>8147</v>
      </c>
      <c r="BO105" s="984" t="s">
        <v>187</v>
      </c>
      <c r="BP105" s="982" t="s">
        <v>3786</v>
      </c>
      <c r="BQ105" s="982" t="s">
        <v>939</v>
      </c>
      <c r="BR105" s="982"/>
      <c r="BS105" s="984" t="s">
        <v>2443</v>
      </c>
      <c r="BT105" s="984" t="s">
        <v>2444</v>
      </c>
      <c r="BU105" s="984" t="s">
        <v>2445</v>
      </c>
      <c r="BV105" s="984">
        <v>1622</v>
      </c>
      <c r="BW105" s="140"/>
      <c r="BX105" s="982" t="s">
        <v>107</v>
      </c>
      <c r="BY105" s="985" t="s">
        <v>950</v>
      </c>
      <c r="BZ105" s="26" t="str">
        <f t="shared" si="41"/>
        <v>151035083T05</v>
      </c>
      <c r="CA105" s="26" t="str">
        <f t="shared" si="42"/>
        <v>151035083</v>
      </c>
      <c r="CB105" s="26" t="str">
        <f t="shared" si="43"/>
        <v>2026-04-16T1035083</v>
      </c>
      <c r="CC105" s="169" t="str">
        <f>IFERROR(VLOOKUP(CB105,'양시 실적'!A:I,4,FALSE),"")</f>
        <v>H132C</v>
      </c>
      <c r="CD105" s="169">
        <f>IFERROR(SUMIFS('양시 실적'!I:I,'양시 실적'!B:B,양시!CA105),"")</f>
        <v>143</v>
      </c>
      <c r="CE105" s="29" t="str">
        <f t="shared" si="44"/>
        <v>20</v>
      </c>
      <c r="CF105" s="29" t="s">
        <v>11034</v>
      </c>
      <c r="CG105" s="26" t="str">
        <f t="shared" si="45"/>
        <v>KT1035083T00005</v>
      </c>
      <c r="CH105" s="29" t="str">
        <f>IFERROR(VLOOKUP(CG105,Status_0526!F:BK,58,FALSE),"")</f>
        <v>Re_Mass</v>
      </c>
      <c r="CJ105" s="24" t="str">
        <f>IFERROR(VLOOKUP(BZ105,양시요청!EV:EZ,5,FALSE),"")</f>
        <v>OKEY</v>
      </c>
    </row>
    <row r="106" spans="1:88" ht="30" customHeight="1">
      <c r="A106" s="29">
        <v>15</v>
      </c>
      <c r="B106" s="982" t="s">
        <v>29</v>
      </c>
      <c r="C106" s="982" t="s">
        <v>1505</v>
      </c>
      <c r="D106" s="982" t="s">
        <v>4985</v>
      </c>
      <c r="E106" s="982" t="s">
        <v>45</v>
      </c>
      <c r="F106" s="982">
        <v>2026030483</v>
      </c>
      <c r="G106" s="985" t="s">
        <v>767</v>
      </c>
      <c r="H106" s="413">
        <v>2022631</v>
      </c>
      <c r="I106" s="984" t="s">
        <v>4157</v>
      </c>
      <c r="J106" s="984" t="s">
        <v>1359</v>
      </c>
      <c r="K106" s="985">
        <v>8</v>
      </c>
      <c r="L106" s="984" t="s">
        <v>32</v>
      </c>
      <c r="M106" s="984" t="s">
        <v>33</v>
      </c>
      <c r="N106" s="984" t="s">
        <v>57</v>
      </c>
      <c r="O106" s="984" t="s">
        <v>48</v>
      </c>
      <c r="P106" s="984" t="s">
        <v>2014</v>
      </c>
      <c r="Q106" s="984" t="s">
        <v>2012</v>
      </c>
      <c r="R106" s="504" t="s">
        <v>8129</v>
      </c>
      <c r="S106" s="991" t="s">
        <v>967</v>
      </c>
      <c r="T106" s="982" t="s">
        <v>35</v>
      </c>
      <c r="U106" s="982" t="s">
        <v>1508</v>
      </c>
      <c r="V106" s="982" t="s">
        <v>60</v>
      </c>
      <c r="W106" s="982" t="s">
        <v>37</v>
      </c>
      <c r="X106" s="982" t="s">
        <v>1509</v>
      </c>
      <c r="Y106" s="984" t="s">
        <v>3515</v>
      </c>
      <c r="Z106" s="984" t="s">
        <v>39</v>
      </c>
      <c r="AA106" s="982">
        <v>224</v>
      </c>
      <c r="AB106" s="982" t="s">
        <v>40</v>
      </c>
      <c r="AC106" s="982" t="s">
        <v>41</v>
      </c>
      <c r="AD106" s="343" t="s">
        <v>7935</v>
      </c>
      <c r="AE106" s="344" t="s">
        <v>42</v>
      </c>
      <c r="AF106" s="984">
        <v>190</v>
      </c>
      <c r="AG106" s="984">
        <v>836</v>
      </c>
      <c r="AH106" s="984">
        <v>2140</v>
      </c>
      <c r="AI106" s="984" t="s">
        <v>3518</v>
      </c>
      <c r="AJ106" s="984">
        <v>500</v>
      </c>
      <c r="AK106" s="984">
        <v>465</v>
      </c>
      <c r="AL106" s="984" t="s">
        <v>3519</v>
      </c>
      <c r="AM106" s="984" t="s">
        <v>99</v>
      </c>
      <c r="AN106" s="984">
        <v>690</v>
      </c>
      <c r="AO106" s="984">
        <v>90</v>
      </c>
      <c r="AP106" s="984" t="s">
        <v>3520</v>
      </c>
      <c r="AQ106" s="984" t="s">
        <v>99</v>
      </c>
      <c r="AR106" s="984" t="s">
        <v>1427</v>
      </c>
      <c r="AS106" s="984" t="s">
        <v>105</v>
      </c>
      <c r="AT106" s="984" t="s">
        <v>1399</v>
      </c>
      <c r="AU106" s="984" t="s">
        <v>1281</v>
      </c>
      <c r="AV106" s="984">
        <v>190</v>
      </c>
      <c r="AW106" s="984">
        <v>27</v>
      </c>
      <c r="AX106" s="984" t="s">
        <v>1400</v>
      </c>
      <c r="AY106" s="984" t="s">
        <v>1281</v>
      </c>
      <c r="AZ106" s="984">
        <v>175</v>
      </c>
      <c r="BA106" s="984">
        <v>27</v>
      </c>
      <c r="BB106" s="984" t="s">
        <v>88</v>
      </c>
      <c r="BC106" s="984" t="s">
        <v>57</v>
      </c>
      <c r="BD106" s="984" t="s">
        <v>57</v>
      </c>
      <c r="BE106" s="984" t="s">
        <v>57</v>
      </c>
      <c r="BF106" s="984" t="s">
        <v>57</v>
      </c>
      <c r="BG106" s="984" t="s">
        <v>1215</v>
      </c>
      <c r="BH106" s="984" t="s">
        <v>1216</v>
      </c>
      <c r="BI106" s="984" t="s">
        <v>164</v>
      </c>
      <c r="BJ106" s="984" t="s">
        <v>331</v>
      </c>
      <c r="BK106" s="984"/>
      <c r="BL106" s="984"/>
      <c r="BM106" s="984">
        <v>16</v>
      </c>
      <c r="BN106" s="1000" t="s">
        <v>7291</v>
      </c>
      <c r="BO106" s="984" t="s">
        <v>2563</v>
      </c>
      <c r="BP106" s="982" t="s">
        <v>7936</v>
      </c>
      <c r="BQ106" s="982" t="s">
        <v>95</v>
      </c>
      <c r="BR106" s="982"/>
      <c r="BS106" s="984" t="s">
        <v>3521</v>
      </c>
      <c r="BT106" s="984" t="s">
        <v>3234</v>
      </c>
      <c r="BU106" s="984" t="s">
        <v>1337</v>
      </c>
      <c r="BV106" s="984">
        <v>1289</v>
      </c>
      <c r="BW106" s="985" t="s">
        <v>7726</v>
      </c>
      <c r="BX106" s="982" t="s">
        <v>4865</v>
      </c>
      <c r="BY106" s="985" t="s">
        <v>83</v>
      </c>
      <c r="BZ106" s="26" t="str">
        <f>A106&amp;LEFT(H106,7)&amp;P106</f>
        <v>152022631T01</v>
      </c>
      <c r="CA106" s="26" t="str">
        <f>A106&amp;LEFT(H106,7)</f>
        <v>152022631</v>
      </c>
      <c r="CB106" s="26" t="str">
        <f>"2026-"&amp;LEFT(R106,2)&amp;"-"&amp;MID(R106,4,2)&amp;"T"&amp;LEFT(H106,7)</f>
        <v>2026-04-17T2022631</v>
      </c>
      <c r="CC106" s="169" t="str">
        <f>IFERROR(VLOOKUP(CB106,'양시 실적'!A:I,4,FALSE),"")</f>
        <v>H181C</v>
      </c>
      <c r="CD106" s="169">
        <f>IFERROR(SUMIFS('양시 실적'!I:I,'양시 실적'!B:B,양시!CA106),"")</f>
        <v>95</v>
      </c>
      <c r="CE106" s="29" t="str">
        <f>IF(CD106&lt;&gt;0,IFERROR(MID(I106,FIND("R",I106)+1,2),""),"")</f>
        <v>16</v>
      </c>
      <c r="CF106" s="29" t="s">
        <v>11034</v>
      </c>
      <c r="CG106" s="26" t="str">
        <f>"KT"&amp;LEFT(H106,7)&amp;"T000"&amp;RIGHT(P106,2)</f>
        <v>KT2022631T00001</v>
      </c>
      <c r="CH106" s="29" t="str">
        <f>IFERROR(VLOOKUP(CG106,Status_0526!F:BK,58,FALSE),"")</f>
        <v>OK</v>
      </c>
      <c r="CJ106" s="24">
        <f>IFERROR(VLOOKUP(BZ106,양시요청!EV:EZ,5,FALSE),"")</f>
        <v>0</v>
      </c>
    </row>
    <row r="107" spans="1:88" ht="30" customHeight="1">
      <c r="A107" s="29">
        <v>15</v>
      </c>
      <c r="B107" s="982" t="s">
        <v>43</v>
      </c>
      <c r="C107" s="982" t="s">
        <v>1498</v>
      </c>
      <c r="D107" s="982" t="s">
        <v>932</v>
      </c>
      <c r="E107" s="982" t="s">
        <v>45</v>
      </c>
      <c r="F107" s="982">
        <v>2026030655</v>
      </c>
      <c r="G107" s="985" t="s">
        <v>767</v>
      </c>
      <c r="H107" s="413">
        <v>1027947</v>
      </c>
      <c r="I107" s="984" t="s">
        <v>1844</v>
      </c>
      <c r="J107" s="984" t="s">
        <v>1474</v>
      </c>
      <c r="K107" s="984">
        <v>4</v>
      </c>
      <c r="L107" s="984" t="s">
        <v>32</v>
      </c>
      <c r="M107" s="984" t="s">
        <v>33</v>
      </c>
      <c r="N107" s="997" t="s">
        <v>1554</v>
      </c>
      <c r="O107" s="984" t="s">
        <v>48</v>
      </c>
      <c r="P107" s="984" t="s">
        <v>73</v>
      </c>
      <c r="Q107" s="984" t="s">
        <v>933</v>
      </c>
      <c r="R107" s="504" t="s">
        <v>8129</v>
      </c>
      <c r="S107" s="991" t="s">
        <v>4094</v>
      </c>
      <c r="T107" s="982" t="s">
        <v>35</v>
      </c>
      <c r="U107" s="982" t="s">
        <v>1515</v>
      </c>
      <c r="V107" s="982" t="s">
        <v>60</v>
      </c>
      <c r="W107" s="982" t="s">
        <v>37</v>
      </c>
      <c r="X107" s="982" t="s">
        <v>61</v>
      </c>
      <c r="Y107" s="984" t="s">
        <v>1846</v>
      </c>
      <c r="Z107" s="984" t="s">
        <v>752</v>
      </c>
      <c r="AA107" s="982">
        <v>254</v>
      </c>
      <c r="AB107" s="982" t="s">
        <v>40</v>
      </c>
      <c r="AC107" s="982" t="s">
        <v>41</v>
      </c>
      <c r="AD107" s="984" t="s">
        <v>7929</v>
      </c>
      <c r="AE107" s="984" t="s">
        <v>51</v>
      </c>
      <c r="AF107" s="984">
        <v>120</v>
      </c>
      <c r="AG107" s="984">
        <v>598</v>
      </c>
      <c r="AH107" s="984">
        <v>1970</v>
      </c>
      <c r="AI107" s="984" t="s">
        <v>3200</v>
      </c>
      <c r="AJ107" s="984">
        <v>400</v>
      </c>
      <c r="AK107" s="984">
        <v>365</v>
      </c>
      <c r="AL107" s="984" t="s">
        <v>1849</v>
      </c>
      <c r="AM107" s="984" t="s">
        <v>99</v>
      </c>
      <c r="AN107" s="984">
        <v>630</v>
      </c>
      <c r="AO107" s="984">
        <v>90</v>
      </c>
      <c r="AP107" s="984" t="s">
        <v>57</v>
      </c>
      <c r="AQ107" s="984" t="s">
        <v>57</v>
      </c>
      <c r="AR107" s="984" t="s">
        <v>57</v>
      </c>
      <c r="AS107" s="984" t="s">
        <v>57</v>
      </c>
      <c r="AT107" s="984" t="s">
        <v>1092</v>
      </c>
      <c r="AU107" s="984" t="s">
        <v>86</v>
      </c>
      <c r="AV107" s="984">
        <v>210</v>
      </c>
      <c r="AW107" s="984">
        <v>27</v>
      </c>
      <c r="AX107" s="984" t="s">
        <v>1626</v>
      </c>
      <c r="AY107" s="984" t="s">
        <v>86</v>
      </c>
      <c r="AZ107" s="984">
        <v>200</v>
      </c>
      <c r="BA107" s="984">
        <v>27</v>
      </c>
      <c r="BB107" s="984" t="s">
        <v>88</v>
      </c>
      <c r="BC107" s="984" t="s">
        <v>57</v>
      </c>
      <c r="BD107" s="984" t="s">
        <v>57</v>
      </c>
      <c r="BE107" s="984" t="s">
        <v>57</v>
      </c>
      <c r="BF107" s="984" t="s">
        <v>57</v>
      </c>
      <c r="BG107" s="984" t="s">
        <v>57</v>
      </c>
      <c r="BH107" s="984" t="s">
        <v>57</v>
      </c>
      <c r="BI107" s="984" t="s">
        <v>900</v>
      </c>
      <c r="BJ107" s="984" t="s">
        <v>57</v>
      </c>
      <c r="BK107" s="984"/>
      <c r="BL107" s="984"/>
      <c r="BM107" s="984">
        <v>18</v>
      </c>
      <c r="BN107" s="1000" t="s">
        <v>8149</v>
      </c>
      <c r="BO107" s="984" t="s">
        <v>2717</v>
      </c>
      <c r="BP107" s="982" t="s">
        <v>3559</v>
      </c>
      <c r="BQ107" s="982" t="s">
        <v>95</v>
      </c>
      <c r="BR107" s="982"/>
      <c r="BS107" s="984" t="s">
        <v>1851</v>
      </c>
      <c r="BT107" s="984" t="s">
        <v>626</v>
      </c>
      <c r="BU107" s="984" t="s">
        <v>765</v>
      </c>
      <c r="BV107" s="984">
        <v>1462</v>
      </c>
      <c r="BW107" s="985"/>
      <c r="BX107" s="982" t="s">
        <v>1861</v>
      </c>
      <c r="BY107" s="985" t="s">
        <v>168</v>
      </c>
      <c r="BZ107" s="26" t="str">
        <f>A107&amp;LEFT(H107,7)&amp;P107</f>
        <v>151027947T00</v>
      </c>
      <c r="CA107" s="26" t="str">
        <f>A107&amp;LEFT(H107,7)</f>
        <v>151027947</v>
      </c>
      <c r="CB107" s="26" t="str">
        <f>"2026-"&amp;LEFT(R107,2)&amp;"-"&amp;MID(R107,4,2)&amp;"T"&amp;LEFT(H107,7)</f>
        <v>2026-04-17T1027947</v>
      </c>
      <c r="CC107" s="169" t="str">
        <f>IFERROR(VLOOKUP(CB107,'양시 실적'!A:I,4,FALSE),"")</f>
        <v>H139C</v>
      </c>
      <c r="CD107" s="169">
        <f>IFERROR(SUMIFS('양시 실적'!I:I,'양시 실적'!B:B,양시!CA107),"")</f>
        <v>197</v>
      </c>
      <c r="CE107" s="29" t="str">
        <f>IF(CD107&lt;&gt;0,IFERROR(MID(I107,FIND("R",I107)+1,2),""),"")</f>
        <v>18</v>
      </c>
      <c r="CF107" s="29" t="s">
        <v>11034</v>
      </c>
      <c r="CG107" s="26" t="str">
        <f>"KT"&amp;LEFT(H107,7)&amp;"T000"&amp;RIGHT(P107,2)</f>
        <v>KT1027947T00000</v>
      </c>
      <c r="CH107" s="29" t="str">
        <f>IFERROR(VLOOKUP(CG107,Status_0526!F:BK,58,FALSE),"")</f>
        <v>OK</v>
      </c>
      <c r="CJ107" s="24">
        <f>IFERROR(VLOOKUP(BZ107,양시요청!EV:EZ,5,FALSE),"")</f>
        <v>0</v>
      </c>
    </row>
    <row r="108" spans="1:88" ht="30" customHeight="1">
      <c r="A108" s="372">
        <v>16</v>
      </c>
      <c r="B108" s="1051" t="s">
        <v>29</v>
      </c>
      <c r="C108" s="1051" t="s">
        <v>953</v>
      </c>
      <c r="D108" s="1069" t="s">
        <v>1498</v>
      </c>
      <c r="E108" s="1056" t="s">
        <v>1501</v>
      </c>
      <c r="F108" s="1051">
        <v>2026032625</v>
      </c>
      <c r="G108" s="1057" t="s">
        <v>680</v>
      </c>
      <c r="H108" s="1053">
        <v>1035086</v>
      </c>
      <c r="I108" s="1053" t="s">
        <v>2620</v>
      </c>
      <c r="J108" s="1053" t="s">
        <v>2435</v>
      </c>
      <c r="K108" s="1053">
        <v>4</v>
      </c>
      <c r="L108" s="1053" t="s">
        <v>32</v>
      </c>
      <c r="M108" s="1053" t="s">
        <v>33</v>
      </c>
      <c r="N108" s="1053" t="s">
        <v>57</v>
      </c>
      <c r="O108" s="1053" t="s">
        <v>48</v>
      </c>
      <c r="P108" s="1053" t="s">
        <v>4995</v>
      </c>
      <c r="Q108" s="1053" t="s">
        <v>933</v>
      </c>
      <c r="R108" s="368" t="s">
        <v>8704</v>
      </c>
      <c r="S108" s="1054" t="s">
        <v>1702</v>
      </c>
      <c r="T108" s="1051" t="s">
        <v>35</v>
      </c>
      <c r="U108" s="1051" t="s">
        <v>2520</v>
      </c>
      <c r="V108" s="1051" t="s">
        <v>60</v>
      </c>
      <c r="W108" s="1051" t="s">
        <v>37</v>
      </c>
      <c r="X108" s="1051" t="s">
        <v>61</v>
      </c>
      <c r="Y108" s="1053" t="s">
        <v>2624</v>
      </c>
      <c r="Z108" s="1053" t="s">
        <v>4992</v>
      </c>
      <c r="AA108" s="1051">
        <v>274</v>
      </c>
      <c r="AB108" s="1051" t="s">
        <v>40</v>
      </c>
      <c r="AC108" s="1051" t="s">
        <v>41</v>
      </c>
      <c r="AD108" s="1053" t="s">
        <v>8694</v>
      </c>
      <c r="AE108" s="1055" t="s">
        <v>42</v>
      </c>
      <c r="AF108" s="1053">
        <v>155</v>
      </c>
      <c r="AG108" s="1053">
        <v>762</v>
      </c>
      <c r="AH108" s="1053">
        <v>2300</v>
      </c>
      <c r="AI108" s="1053" t="s">
        <v>2628</v>
      </c>
      <c r="AJ108" s="1053">
        <v>500</v>
      </c>
      <c r="AK108" s="1053">
        <v>465</v>
      </c>
      <c r="AL108" s="1053" t="s">
        <v>2629</v>
      </c>
      <c r="AM108" s="1053" t="s">
        <v>78</v>
      </c>
      <c r="AN108" s="1053">
        <v>640</v>
      </c>
      <c r="AO108" s="1053">
        <v>90</v>
      </c>
      <c r="AP108" s="1053" t="s">
        <v>2630</v>
      </c>
      <c r="AQ108" s="1053" t="s">
        <v>78</v>
      </c>
      <c r="AR108" s="1053" t="s">
        <v>1427</v>
      </c>
      <c r="AS108" s="1053" t="s">
        <v>105</v>
      </c>
      <c r="AT108" s="1053" t="s">
        <v>2631</v>
      </c>
      <c r="AU108" s="1053" t="s">
        <v>86</v>
      </c>
      <c r="AV108" s="1053">
        <v>230</v>
      </c>
      <c r="AW108" s="1053">
        <v>27</v>
      </c>
      <c r="AX108" s="1053" t="s">
        <v>2632</v>
      </c>
      <c r="AY108" s="1053" t="s">
        <v>86</v>
      </c>
      <c r="AZ108" s="1053">
        <v>220</v>
      </c>
      <c r="BA108" s="1053">
        <v>27</v>
      </c>
      <c r="BB108" s="1053" t="s">
        <v>682</v>
      </c>
      <c r="BC108" s="1053" t="s">
        <v>57</v>
      </c>
      <c r="BD108" s="1053" t="s">
        <v>57</v>
      </c>
      <c r="BE108" s="1053" t="s">
        <v>57</v>
      </c>
      <c r="BF108" s="1053" t="s">
        <v>57</v>
      </c>
      <c r="BG108" s="1053" t="s">
        <v>57</v>
      </c>
      <c r="BH108" s="1053" t="s">
        <v>57</v>
      </c>
      <c r="BI108" s="1053" t="s">
        <v>603</v>
      </c>
      <c r="BJ108" s="1053" t="s">
        <v>331</v>
      </c>
      <c r="BK108" s="1053"/>
      <c r="BL108" s="1053"/>
      <c r="BM108" s="1053">
        <v>20</v>
      </c>
      <c r="BN108" s="1053" t="s">
        <v>8808</v>
      </c>
      <c r="BO108" s="1053" t="s">
        <v>1188</v>
      </c>
      <c r="BP108" s="1051" t="s">
        <v>8696</v>
      </c>
      <c r="BQ108" s="1051" t="s">
        <v>1704</v>
      </c>
      <c r="BR108" s="1051"/>
      <c r="BS108" s="1053" t="s">
        <v>2633</v>
      </c>
      <c r="BT108" s="1053" t="s">
        <v>91</v>
      </c>
      <c r="BU108" s="1053" t="s">
        <v>2634</v>
      </c>
      <c r="BV108" s="1053">
        <v>1626</v>
      </c>
      <c r="BW108" s="1057"/>
      <c r="BX108" s="1051" t="s">
        <v>107</v>
      </c>
      <c r="BY108" s="1057" t="s">
        <v>168</v>
      </c>
      <c r="BZ108" s="26" t="str">
        <f t="shared" ref="BZ108:BZ112" si="46">A108&amp;LEFT(H108,7)&amp;P108</f>
        <v>161035086T03</v>
      </c>
      <c r="CA108" s="26" t="str">
        <f t="shared" ref="CA108:CA112" si="47">A108&amp;LEFT(H108,7)</f>
        <v>161035086</v>
      </c>
      <c r="CB108" s="26" t="str">
        <f t="shared" ref="CB108:CB112" si="48">"2026-"&amp;LEFT(R108,2)&amp;"-"&amp;MID(R108,4,2)&amp;"T"&amp;LEFT(H108,7)</f>
        <v>2026-04-20T1035086</v>
      </c>
      <c r="CC108" s="169" t="str">
        <f>IFERROR(VLOOKUP(CB108,'양시 실적'!A:I,4,FALSE),"")</f>
        <v>H101C</v>
      </c>
      <c r="CD108" s="169">
        <f>IFERROR(SUMIFS('양시 실적'!I:I,'양시 실적'!B:B,양시!CA108),"")</f>
        <v>194</v>
      </c>
      <c r="CE108" s="29" t="str">
        <f t="shared" ref="CE108:CE113" si="49">IF(CD108&lt;&gt;0,IFERROR(MID(I108,FIND("R",I108)+1,2),""),"")</f>
        <v>20</v>
      </c>
      <c r="CF108" s="29" t="s">
        <v>10359</v>
      </c>
      <c r="CG108" s="26" t="str">
        <f t="shared" ref="CG108:CG119" si="50">"KT"&amp;LEFT(H108,7)&amp;"T000"&amp;RIGHT(P108,2)</f>
        <v>KT1035086T00003</v>
      </c>
      <c r="CH108" s="29" t="str">
        <f>IFERROR(VLOOKUP(CG108,Status_0526!F:BK,58,FALSE),"")</f>
        <v>Re_Mass</v>
      </c>
      <c r="CJ108" s="24">
        <f>IFERROR(VLOOKUP(BZ108,양시요청!EV:EZ,5,FALSE),"")</f>
        <v>0</v>
      </c>
    </row>
    <row r="109" spans="1:88" ht="30" customHeight="1">
      <c r="A109" s="372">
        <v>16</v>
      </c>
      <c r="B109" s="1047" t="s">
        <v>29</v>
      </c>
      <c r="C109" s="1047" t="s">
        <v>9518</v>
      </c>
      <c r="D109" s="1047" t="s">
        <v>932</v>
      </c>
      <c r="E109" s="1047" t="s">
        <v>45</v>
      </c>
      <c r="F109" s="1047">
        <v>2026041358</v>
      </c>
      <c r="G109" s="1048" t="s">
        <v>966</v>
      </c>
      <c r="H109" s="413">
        <v>1037711</v>
      </c>
      <c r="I109" s="1046" t="s">
        <v>9429</v>
      </c>
      <c r="J109" s="1046" t="s">
        <v>698</v>
      </c>
      <c r="K109" s="1046">
        <v>4</v>
      </c>
      <c r="L109" s="1046" t="s">
        <v>32</v>
      </c>
      <c r="M109" s="1046" t="s">
        <v>33</v>
      </c>
      <c r="N109" s="1046" t="s">
        <v>57</v>
      </c>
      <c r="O109" s="1046" t="s">
        <v>48</v>
      </c>
      <c r="P109" s="1046" t="s">
        <v>73</v>
      </c>
      <c r="Q109" s="1046" t="s">
        <v>933</v>
      </c>
      <c r="R109" s="1071" t="s">
        <v>8714</v>
      </c>
      <c r="S109" s="1050" t="s">
        <v>4107</v>
      </c>
      <c r="T109" s="1047" t="s">
        <v>35</v>
      </c>
      <c r="U109" s="526" t="s">
        <v>935</v>
      </c>
      <c r="V109" s="526" t="s">
        <v>60</v>
      </c>
      <c r="W109" s="526" t="s">
        <v>37</v>
      </c>
      <c r="X109" s="526" t="s">
        <v>61</v>
      </c>
      <c r="Y109" s="1079" t="s">
        <v>8855</v>
      </c>
      <c r="Z109" s="344" t="s">
        <v>42</v>
      </c>
      <c r="AA109" s="526" t="s">
        <v>324</v>
      </c>
      <c r="AB109" s="526" t="s">
        <v>40</v>
      </c>
      <c r="AC109" s="526" t="s">
        <v>41</v>
      </c>
      <c r="AD109" s="1079" t="s">
        <v>8856</v>
      </c>
      <c r="AE109" s="344" t="s">
        <v>42</v>
      </c>
      <c r="AF109" s="1046" t="s">
        <v>109</v>
      </c>
      <c r="AG109" s="1046" t="s">
        <v>8476</v>
      </c>
      <c r="AH109" s="1046">
        <v>2100</v>
      </c>
      <c r="AI109" s="1046" t="s">
        <v>1622</v>
      </c>
      <c r="AJ109" s="1046" t="s">
        <v>668</v>
      </c>
      <c r="AK109" s="1046" t="s">
        <v>1623</v>
      </c>
      <c r="AL109" s="1046" t="s">
        <v>2419</v>
      </c>
      <c r="AM109" s="1048" t="s">
        <v>843</v>
      </c>
      <c r="AN109" s="1046" t="s">
        <v>182</v>
      </c>
      <c r="AO109" s="1046" t="s">
        <v>105</v>
      </c>
      <c r="AP109" s="1046" t="s">
        <v>57</v>
      </c>
      <c r="AQ109" s="1046" t="s">
        <v>57</v>
      </c>
      <c r="AR109" s="1046" t="s">
        <v>57</v>
      </c>
      <c r="AS109" s="1046" t="s">
        <v>57</v>
      </c>
      <c r="AT109" s="1046" t="s">
        <v>9431</v>
      </c>
      <c r="AU109" s="1046" t="s">
        <v>79</v>
      </c>
      <c r="AV109" s="1046" t="s">
        <v>1038</v>
      </c>
      <c r="AW109" s="1046" t="s">
        <v>106</v>
      </c>
      <c r="AX109" s="1046" t="s">
        <v>7780</v>
      </c>
      <c r="AY109" s="1046" t="s">
        <v>79</v>
      </c>
      <c r="AZ109" s="1046" t="s">
        <v>622</v>
      </c>
      <c r="BA109" s="1046" t="s">
        <v>106</v>
      </c>
      <c r="BB109" s="1046" t="s">
        <v>682</v>
      </c>
      <c r="BC109" s="1046" t="s">
        <v>57</v>
      </c>
      <c r="BD109" s="1046" t="s">
        <v>57</v>
      </c>
      <c r="BE109" s="1046" t="s">
        <v>57</v>
      </c>
      <c r="BF109" s="1046" t="s">
        <v>57</v>
      </c>
      <c r="BG109" s="1046" t="s">
        <v>57</v>
      </c>
      <c r="BH109" s="1046" t="s">
        <v>57</v>
      </c>
      <c r="BI109" s="1046" t="s">
        <v>164</v>
      </c>
      <c r="BJ109" s="1046" t="s">
        <v>57</v>
      </c>
      <c r="BK109" s="1046" t="s">
        <v>969</v>
      </c>
      <c r="BL109" s="1046"/>
      <c r="BM109" s="1046">
        <v>18</v>
      </c>
      <c r="BN109" s="1049" t="s">
        <v>9480</v>
      </c>
      <c r="BO109" s="1046" t="s">
        <v>721</v>
      </c>
      <c r="BP109" s="1047" t="s">
        <v>9432</v>
      </c>
      <c r="BQ109" s="1047" t="s">
        <v>95</v>
      </c>
      <c r="BR109" s="1047"/>
      <c r="BS109" s="1046" t="s">
        <v>5160</v>
      </c>
      <c r="BT109" s="1046" t="s">
        <v>626</v>
      </c>
      <c r="BU109" s="1046" t="s">
        <v>847</v>
      </c>
      <c r="BV109" s="1046">
        <v>1462</v>
      </c>
      <c r="BW109" s="1049" t="s">
        <v>9475</v>
      </c>
      <c r="BX109" s="1047"/>
      <c r="BY109" s="1048" t="s">
        <v>2053</v>
      </c>
      <c r="BZ109" s="26" t="str">
        <f t="shared" si="46"/>
        <v>161037711T00</v>
      </c>
      <c r="CA109" s="26" t="str">
        <f t="shared" si="47"/>
        <v>161037711</v>
      </c>
      <c r="CB109" s="26" t="str">
        <f t="shared" si="48"/>
        <v>2026-04-21T1037711</v>
      </c>
      <c r="CC109" s="169" t="str">
        <f>IFERROR(VLOOKUP(CB109,'양시 실적'!A:I,4,FALSE),"")</f>
        <v>H162C</v>
      </c>
      <c r="CD109" s="169">
        <f>IFERROR(SUMIFS('양시 실적'!I:I,'양시 실적'!B:B,양시!CA109),"")</f>
        <v>197</v>
      </c>
      <c r="CE109" s="29" t="str">
        <f t="shared" si="49"/>
        <v>18</v>
      </c>
      <c r="CF109" s="29" t="s">
        <v>9484</v>
      </c>
      <c r="CG109" s="26" t="str">
        <f t="shared" si="50"/>
        <v>KT1037711T00000</v>
      </c>
      <c r="CH109" s="29" t="str">
        <f>IFERROR(VLOOKUP(CG109,Status_0526!F:BK,58,FALSE),"")</f>
        <v>OK</v>
      </c>
      <c r="CJ109" s="24">
        <f>IFERROR(VLOOKUP(BZ109,양시요청!EV:EZ,5,FALSE),"")</f>
        <v>0</v>
      </c>
    </row>
    <row r="110" spans="1:88" ht="30" customHeight="1">
      <c r="A110" s="372">
        <v>16</v>
      </c>
      <c r="B110" s="1047" t="s">
        <v>43</v>
      </c>
      <c r="C110" s="1047" t="s">
        <v>965</v>
      </c>
      <c r="D110" s="1047" t="s">
        <v>918</v>
      </c>
      <c r="E110" s="1047" t="s">
        <v>45</v>
      </c>
      <c r="F110" s="1047">
        <v>2026011888</v>
      </c>
      <c r="G110" s="1048" t="s">
        <v>767</v>
      </c>
      <c r="H110" s="1046">
        <v>1037806</v>
      </c>
      <c r="I110" s="1046" t="s">
        <v>4236</v>
      </c>
      <c r="J110" s="1046" t="s">
        <v>698</v>
      </c>
      <c r="K110" s="1046">
        <v>4</v>
      </c>
      <c r="L110" s="1046" t="s">
        <v>32</v>
      </c>
      <c r="M110" s="1046" t="s">
        <v>33</v>
      </c>
      <c r="N110" s="1046" t="s">
        <v>57</v>
      </c>
      <c r="O110" s="1046" t="s">
        <v>48</v>
      </c>
      <c r="P110" s="1046" t="s">
        <v>73</v>
      </c>
      <c r="Q110" s="1046" t="s">
        <v>933</v>
      </c>
      <c r="R110" s="1071" t="s">
        <v>8714</v>
      </c>
      <c r="S110" s="1050" t="s">
        <v>934</v>
      </c>
      <c r="T110" s="1047" t="s">
        <v>49</v>
      </c>
      <c r="U110" s="1047" t="s">
        <v>935</v>
      </c>
      <c r="V110" s="1047" t="s">
        <v>60</v>
      </c>
      <c r="W110" s="1047" t="s">
        <v>37</v>
      </c>
      <c r="X110" s="1047" t="s">
        <v>61</v>
      </c>
      <c r="Y110" s="1046" t="s">
        <v>4238</v>
      </c>
      <c r="Z110" s="1046" t="s">
        <v>752</v>
      </c>
      <c r="AA110" s="339">
        <v>310</v>
      </c>
      <c r="AB110" s="1047" t="s">
        <v>40</v>
      </c>
      <c r="AC110" s="1047" t="s">
        <v>41</v>
      </c>
      <c r="AD110" s="1046" t="s">
        <v>7455</v>
      </c>
      <c r="AE110" s="1049" t="s">
        <v>42</v>
      </c>
      <c r="AF110" s="1046">
        <v>145</v>
      </c>
      <c r="AG110" s="1046">
        <v>754</v>
      </c>
      <c r="AH110" s="1046">
        <v>2300</v>
      </c>
      <c r="AI110" s="1046" t="s">
        <v>4242</v>
      </c>
      <c r="AJ110" s="1046">
        <v>510</v>
      </c>
      <c r="AK110" s="1046">
        <v>475</v>
      </c>
      <c r="AL110" s="1046" t="s">
        <v>4243</v>
      </c>
      <c r="AM110" s="1046" t="s">
        <v>99</v>
      </c>
      <c r="AN110" s="1046">
        <v>640</v>
      </c>
      <c r="AO110" s="1046">
        <v>90</v>
      </c>
      <c r="AP110" s="1046" t="s">
        <v>4244</v>
      </c>
      <c r="AQ110" s="1046" t="s">
        <v>99</v>
      </c>
      <c r="AR110" s="1046" t="s">
        <v>909</v>
      </c>
      <c r="AS110" s="1046" t="s">
        <v>105</v>
      </c>
      <c r="AT110" s="1046" t="s">
        <v>4067</v>
      </c>
      <c r="AU110" s="1046" t="s">
        <v>86</v>
      </c>
      <c r="AV110" s="339">
        <v>275</v>
      </c>
      <c r="AW110" s="1046">
        <v>27</v>
      </c>
      <c r="AX110" s="1046" t="s">
        <v>4069</v>
      </c>
      <c r="AY110" s="1046" t="s">
        <v>86</v>
      </c>
      <c r="AZ110" s="1046">
        <v>265</v>
      </c>
      <c r="BA110" s="1046">
        <v>27</v>
      </c>
      <c r="BB110" s="1046" t="s">
        <v>88</v>
      </c>
      <c r="BC110" s="1046" t="s">
        <v>57</v>
      </c>
      <c r="BD110" s="1046" t="s">
        <v>57</v>
      </c>
      <c r="BE110" s="1046" t="s">
        <v>57</v>
      </c>
      <c r="BF110" s="1046" t="s">
        <v>57</v>
      </c>
      <c r="BG110" s="1046" t="s">
        <v>57</v>
      </c>
      <c r="BH110" s="1046" t="s">
        <v>57</v>
      </c>
      <c r="BI110" s="1046" t="s">
        <v>603</v>
      </c>
      <c r="BJ110" s="1046" t="s">
        <v>57</v>
      </c>
      <c r="BK110" s="1046"/>
      <c r="BL110" s="1046"/>
      <c r="BM110" s="1046">
        <v>21</v>
      </c>
      <c r="BN110" s="1046" t="s">
        <v>4416</v>
      </c>
      <c r="BO110" s="1046" t="s">
        <v>7456</v>
      </c>
      <c r="BP110" s="1047" t="s">
        <v>4246</v>
      </c>
      <c r="BQ110" s="1047" t="s">
        <v>1704</v>
      </c>
      <c r="BR110" s="1047"/>
      <c r="BS110" s="1046" t="s">
        <v>1985</v>
      </c>
      <c r="BT110" s="1046" t="s">
        <v>764</v>
      </c>
      <c r="BU110" s="1046" t="s">
        <v>847</v>
      </c>
      <c r="BV110" s="1046">
        <v>1706</v>
      </c>
      <c r="BW110" s="1048"/>
      <c r="BX110" s="1047" t="s">
        <v>107</v>
      </c>
      <c r="BY110" s="1048" t="s">
        <v>950</v>
      </c>
      <c r="BZ110" s="26" t="str">
        <f t="shared" si="46"/>
        <v>161037806T00</v>
      </c>
      <c r="CA110" s="26" t="str">
        <f t="shared" si="47"/>
        <v>161037806</v>
      </c>
      <c r="CB110" s="26" t="str">
        <f t="shared" si="48"/>
        <v>2026-04-21T1037806</v>
      </c>
      <c r="CC110" s="169" t="str">
        <f>IFERROR(VLOOKUP(CB110,'양시 실적'!A:I,4,FALSE),"")</f>
        <v>H133C</v>
      </c>
      <c r="CD110" s="169">
        <f>IFERROR(SUMIFS('양시 실적'!I:I,'양시 실적'!B:B,양시!CA110),"")</f>
        <v>216</v>
      </c>
      <c r="CE110" s="29" t="str">
        <f t="shared" si="49"/>
        <v>21</v>
      </c>
      <c r="CF110" s="29" t="s">
        <v>11034</v>
      </c>
      <c r="CG110" s="26" t="str">
        <f t="shared" si="50"/>
        <v>KT1037806T00000</v>
      </c>
      <c r="CH110" s="29" t="str">
        <f>IFERROR(VLOOKUP(CG110,Status_0526!F:BK,58,FALSE),"")</f>
        <v>OK</v>
      </c>
      <c r="CJ110" s="24">
        <f>IFERROR(VLOOKUP(BZ110,양시요청!EV:EZ,5,FALSE),"")</f>
        <v>0</v>
      </c>
    </row>
    <row r="111" spans="1:88" ht="30" customHeight="1">
      <c r="A111" s="372">
        <v>16</v>
      </c>
      <c r="B111" s="1051" t="s">
        <v>29</v>
      </c>
      <c r="C111" s="1051" t="s">
        <v>1505</v>
      </c>
      <c r="D111" s="1051" t="s">
        <v>932</v>
      </c>
      <c r="E111" s="1056" t="s">
        <v>1501</v>
      </c>
      <c r="F111" s="1051">
        <v>2026030619</v>
      </c>
      <c r="G111" s="1057" t="s">
        <v>680</v>
      </c>
      <c r="H111" s="1053">
        <v>1031801</v>
      </c>
      <c r="I111" s="1053" t="s">
        <v>8670</v>
      </c>
      <c r="J111" s="1053" t="s">
        <v>3253</v>
      </c>
      <c r="K111" s="1053">
        <v>4</v>
      </c>
      <c r="L111" s="1053" t="s">
        <v>32</v>
      </c>
      <c r="M111" s="1053" t="s">
        <v>33</v>
      </c>
      <c r="N111" s="1053" t="s">
        <v>57</v>
      </c>
      <c r="O111" s="1053" t="s">
        <v>48</v>
      </c>
      <c r="P111" s="1053" t="s">
        <v>73</v>
      </c>
      <c r="Q111" s="1053" t="s">
        <v>933</v>
      </c>
      <c r="R111" s="370" t="s">
        <v>8718</v>
      </c>
      <c r="S111" s="1054" t="s">
        <v>1702</v>
      </c>
      <c r="T111" s="1051" t="s">
        <v>35</v>
      </c>
      <c r="U111" s="1051" t="s">
        <v>2041</v>
      </c>
      <c r="V111" s="1051" t="s">
        <v>60</v>
      </c>
      <c r="W111" s="1051" t="s">
        <v>37</v>
      </c>
      <c r="X111" s="1051" t="s">
        <v>61</v>
      </c>
      <c r="Y111" s="1053" t="s">
        <v>8673</v>
      </c>
      <c r="Z111" s="1055" t="s">
        <v>42</v>
      </c>
      <c r="AA111" s="1051">
        <v>218</v>
      </c>
      <c r="AB111" s="1051" t="s">
        <v>40</v>
      </c>
      <c r="AC111" s="1051" t="s">
        <v>41</v>
      </c>
      <c r="AD111" s="1053" t="s">
        <v>8674</v>
      </c>
      <c r="AE111" s="1055" t="s">
        <v>42</v>
      </c>
      <c r="AF111" s="1053">
        <v>125</v>
      </c>
      <c r="AG111" s="1053">
        <v>558</v>
      </c>
      <c r="AH111" s="1053">
        <v>2095</v>
      </c>
      <c r="AI111" s="1053" t="s">
        <v>8676</v>
      </c>
      <c r="AJ111" s="1053">
        <v>370</v>
      </c>
      <c r="AK111" s="1053">
        <v>335</v>
      </c>
      <c r="AL111" s="1053" t="s">
        <v>8677</v>
      </c>
      <c r="AM111" s="1053" t="s">
        <v>99</v>
      </c>
      <c r="AN111" s="1053">
        <v>590</v>
      </c>
      <c r="AO111" s="1053">
        <v>90</v>
      </c>
      <c r="AP111" s="1053" t="s">
        <v>57</v>
      </c>
      <c r="AQ111" s="1053" t="s">
        <v>57</v>
      </c>
      <c r="AR111" s="1053" t="s">
        <v>57</v>
      </c>
      <c r="AS111" s="1053" t="s">
        <v>57</v>
      </c>
      <c r="AT111" s="1053" t="s">
        <v>8678</v>
      </c>
      <c r="AU111" s="1053" t="s">
        <v>621</v>
      </c>
      <c r="AV111" s="1053">
        <v>175</v>
      </c>
      <c r="AW111" s="1053">
        <v>24</v>
      </c>
      <c r="AX111" s="1053" t="s">
        <v>8679</v>
      </c>
      <c r="AY111" s="1053" t="s">
        <v>621</v>
      </c>
      <c r="AZ111" s="1053">
        <v>165</v>
      </c>
      <c r="BA111" s="1053">
        <v>24</v>
      </c>
      <c r="BB111" s="1053" t="s">
        <v>88</v>
      </c>
      <c r="BC111" s="1053" t="s">
        <v>57</v>
      </c>
      <c r="BD111" s="1053" t="s">
        <v>57</v>
      </c>
      <c r="BE111" s="1053" t="s">
        <v>57</v>
      </c>
      <c r="BF111" s="1053" t="s">
        <v>57</v>
      </c>
      <c r="BG111" s="1053" t="s">
        <v>57</v>
      </c>
      <c r="BH111" s="1053" t="s">
        <v>57</v>
      </c>
      <c r="BI111" s="1053" t="s">
        <v>900</v>
      </c>
      <c r="BJ111" s="1053" t="s">
        <v>57</v>
      </c>
      <c r="BK111" s="1053"/>
      <c r="BL111" s="1053"/>
      <c r="BM111" s="1053">
        <v>20</v>
      </c>
      <c r="BN111" s="1055" t="s">
        <v>8809</v>
      </c>
      <c r="BO111" s="1053" t="s">
        <v>3205</v>
      </c>
      <c r="BP111" s="1051" t="s">
        <v>4879</v>
      </c>
      <c r="BQ111" s="1051" t="s">
        <v>95</v>
      </c>
      <c r="BR111" s="1051"/>
      <c r="BS111" s="1053" t="s">
        <v>8680</v>
      </c>
      <c r="BT111" s="1053" t="s">
        <v>101</v>
      </c>
      <c r="BU111" s="1053" t="s">
        <v>8681</v>
      </c>
      <c r="BV111" s="1053">
        <v>1622</v>
      </c>
      <c r="BW111" s="1057" t="s">
        <v>8810</v>
      </c>
      <c r="BX111" s="1051"/>
      <c r="BY111" s="1057" t="s">
        <v>2550</v>
      </c>
      <c r="BZ111" s="26" t="str">
        <f t="shared" si="46"/>
        <v>161031801T00</v>
      </c>
      <c r="CA111" s="26" t="str">
        <f t="shared" si="47"/>
        <v>161031801</v>
      </c>
      <c r="CB111" s="26" t="str">
        <f t="shared" si="48"/>
        <v>2026-04-22T1031801</v>
      </c>
      <c r="CC111" s="169" t="str">
        <f>IFERROR(VLOOKUP(CB111,'양시 실적'!A:I,4,FALSE),"")</f>
        <v>H101C</v>
      </c>
      <c r="CD111" s="169">
        <f>IFERROR(SUMIFS('양시 실적'!I:I,'양시 실적'!B:B,양시!CA111),"")</f>
        <v>187</v>
      </c>
      <c r="CE111" s="29" t="str">
        <f t="shared" si="49"/>
        <v>20</v>
      </c>
      <c r="CF111" s="29" t="s">
        <v>11034</v>
      </c>
      <c r="CG111" s="26" t="str">
        <f t="shared" si="50"/>
        <v>KT1031801T00000</v>
      </c>
      <c r="CH111" s="29" t="str">
        <f>IFERROR(VLOOKUP(CG111,Status_0526!F:BK,58,FALSE),"")</f>
        <v>On Going</v>
      </c>
      <c r="CJ111" s="24" t="str">
        <f>IFERROR(VLOOKUP(BZ111,양시요청!EV:EZ,5,FALSE),"")</f>
        <v>OKEY</v>
      </c>
    </row>
    <row r="112" spans="1:88" ht="30" customHeight="1">
      <c r="A112" s="372">
        <v>16</v>
      </c>
      <c r="B112" s="1047" t="s">
        <v>43</v>
      </c>
      <c r="C112" s="1047" t="s">
        <v>6879</v>
      </c>
      <c r="D112" s="1047" t="s">
        <v>6879</v>
      </c>
      <c r="E112" s="1047" t="s">
        <v>45</v>
      </c>
      <c r="F112" s="1047">
        <v>2026033701</v>
      </c>
      <c r="G112" s="1048" t="s">
        <v>1506</v>
      </c>
      <c r="H112" s="1046">
        <v>1031425</v>
      </c>
      <c r="I112" s="1046" t="s">
        <v>7944</v>
      </c>
      <c r="J112" s="1046" t="s">
        <v>2435</v>
      </c>
      <c r="K112" s="1046">
        <v>4</v>
      </c>
      <c r="L112" s="1046" t="s">
        <v>32</v>
      </c>
      <c r="M112" s="1046" t="s">
        <v>33</v>
      </c>
      <c r="N112" s="1063" t="s">
        <v>320</v>
      </c>
      <c r="O112" s="1046" t="s">
        <v>48</v>
      </c>
      <c r="P112" s="1046" t="s">
        <v>8811</v>
      </c>
      <c r="Q112" s="1046" t="s">
        <v>933</v>
      </c>
      <c r="R112" s="1076" t="s">
        <v>8734</v>
      </c>
      <c r="S112" s="1050" t="s">
        <v>4107</v>
      </c>
      <c r="T112" s="1047" t="s">
        <v>2381</v>
      </c>
      <c r="U112" s="1047" t="s">
        <v>2520</v>
      </c>
      <c r="V112" s="1047" t="s">
        <v>60</v>
      </c>
      <c r="W112" s="1047" t="s">
        <v>37</v>
      </c>
      <c r="X112" s="1047" t="s">
        <v>61</v>
      </c>
      <c r="Y112" s="1046" t="s">
        <v>3780</v>
      </c>
      <c r="Z112" s="1046" t="s">
        <v>752</v>
      </c>
      <c r="AA112" s="1047">
        <v>256</v>
      </c>
      <c r="AB112" s="1047" t="s">
        <v>40</v>
      </c>
      <c r="AC112" s="1047" t="s">
        <v>41</v>
      </c>
      <c r="AD112" s="1046" t="s">
        <v>7948</v>
      </c>
      <c r="AE112" s="1049" t="s">
        <v>42</v>
      </c>
      <c r="AF112" s="1046">
        <v>150</v>
      </c>
      <c r="AG112" s="1046">
        <v>708</v>
      </c>
      <c r="AH112" s="1046">
        <v>2070</v>
      </c>
      <c r="AI112" s="1046" t="s">
        <v>1622</v>
      </c>
      <c r="AJ112" s="1046">
        <v>460</v>
      </c>
      <c r="AK112" s="1046">
        <v>425</v>
      </c>
      <c r="AL112" s="1046" t="s">
        <v>7950</v>
      </c>
      <c r="AM112" s="1048" t="s">
        <v>843</v>
      </c>
      <c r="AN112" s="1046">
        <v>580</v>
      </c>
      <c r="AO112" s="1046">
        <v>90</v>
      </c>
      <c r="AP112" s="1046" t="s">
        <v>57</v>
      </c>
      <c r="AQ112" s="1046" t="s">
        <v>57</v>
      </c>
      <c r="AR112" s="1046" t="s">
        <v>57</v>
      </c>
      <c r="AS112" s="1046" t="s">
        <v>57</v>
      </c>
      <c r="AT112" s="1046" t="s">
        <v>2441</v>
      </c>
      <c r="AU112" s="1046" t="s">
        <v>79</v>
      </c>
      <c r="AV112" s="1046">
        <v>215</v>
      </c>
      <c r="AW112" s="1046">
        <v>27</v>
      </c>
      <c r="AX112" s="1046" t="s">
        <v>2442</v>
      </c>
      <c r="AY112" s="1046" t="s">
        <v>79</v>
      </c>
      <c r="AZ112" s="1046">
        <v>205</v>
      </c>
      <c r="BA112" s="1046">
        <v>27</v>
      </c>
      <c r="BB112" s="1046" t="s">
        <v>88</v>
      </c>
      <c r="BC112" s="1046" t="s">
        <v>57</v>
      </c>
      <c r="BD112" s="1046" t="s">
        <v>57</v>
      </c>
      <c r="BE112" s="1046" t="s">
        <v>57</v>
      </c>
      <c r="BF112" s="1046" t="s">
        <v>57</v>
      </c>
      <c r="BG112" s="1046" t="s">
        <v>57</v>
      </c>
      <c r="BH112" s="1046" t="s">
        <v>57</v>
      </c>
      <c r="BI112" s="1046" t="s">
        <v>603</v>
      </c>
      <c r="BJ112" s="1046" t="s">
        <v>57</v>
      </c>
      <c r="BK112" s="1046" t="s">
        <v>969</v>
      </c>
      <c r="BL112" s="1046"/>
      <c r="BM112" s="1046">
        <v>18</v>
      </c>
      <c r="BN112" s="1049" t="s">
        <v>9519</v>
      </c>
      <c r="BO112" s="1046" t="s">
        <v>1720</v>
      </c>
      <c r="BP112" s="1047" t="s">
        <v>3928</v>
      </c>
      <c r="BQ112" s="1047" t="s">
        <v>95</v>
      </c>
      <c r="BR112" s="1047"/>
      <c r="BS112" s="1046" t="s">
        <v>7951</v>
      </c>
      <c r="BT112" s="1046" t="s">
        <v>2051</v>
      </c>
      <c r="BU112" s="1046" t="s">
        <v>2445</v>
      </c>
      <c r="BV112" s="1046">
        <v>1462</v>
      </c>
      <c r="BW112" s="1048"/>
      <c r="BX112" s="1047" t="s">
        <v>107</v>
      </c>
      <c r="BY112" s="1048" t="s">
        <v>9520</v>
      </c>
      <c r="BZ112" s="26" t="str">
        <f t="shared" si="46"/>
        <v>161031425T12</v>
      </c>
      <c r="CA112" s="26" t="str">
        <f t="shared" si="47"/>
        <v>161031425</v>
      </c>
      <c r="CB112" s="26" t="str">
        <f t="shared" si="48"/>
        <v>2026-04-23T1031425</v>
      </c>
      <c r="CC112" s="169" t="str">
        <f>IFERROR(VLOOKUP(CB112,'양시 실적'!A:I,4,FALSE),"")</f>
        <v>H162C</v>
      </c>
      <c r="CD112" s="169">
        <f>IFERROR(SUMIFS('양시 실적'!I:I,'양시 실적'!B:B,양시!CA112),"")</f>
        <v>199</v>
      </c>
      <c r="CE112" s="29" t="str">
        <f t="shared" si="49"/>
        <v>18</v>
      </c>
      <c r="CF112" s="29" t="s">
        <v>11034</v>
      </c>
      <c r="CG112" s="26" t="str">
        <f t="shared" si="50"/>
        <v>KT1031425T00012</v>
      </c>
      <c r="CH112" s="29" t="str">
        <f>IFERROR(VLOOKUP(CG112,Status_0526!F:BK,58,FALSE),"")</f>
        <v>OK</v>
      </c>
      <c r="CJ112" s="24">
        <f>IFERROR(VLOOKUP(BZ112,양시요청!EV:EZ,5,FALSE),"")</f>
        <v>0</v>
      </c>
    </row>
    <row r="113" spans="1:88" ht="30" customHeight="1">
      <c r="A113" s="372">
        <v>16</v>
      </c>
      <c r="B113" s="1051" t="s">
        <v>29</v>
      </c>
      <c r="C113" s="1051" t="s">
        <v>1513</v>
      </c>
      <c r="D113" s="1069" t="s">
        <v>1498</v>
      </c>
      <c r="E113" s="1056" t="s">
        <v>1501</v>
      </c>
      <c r="F113" s="1051">
        <v>2026030441</v>
      </c>
      <c r="G113" s="1057" t="s">
        <v>767</v>
      </c>
      <c r="H113" s="1053">
        <v>1030686</v>
      </c>
      <c r="I113" s="1053" t="s">
        <v>7897</v>
      </c>
      <c r="J113" s="1053" t="s">
        <v>1143</v>
      </c>
      <c r="K113" s="1053">
        <v>4</v>
      </c>
      <c r="L113" s="1053" t="s">
        <v>32</v>
      </c>
      <c r="M113" s="1053" t="s">
        <v>33</v>
      </c>
      <c r="N113" s="1053" t="s">
        <v>57</v>
      </c>
      <c r="O113" s="1053" t="s">
        <v>34</v>
      </c>
      <c r="P113" s="1053" t="s">
        <v>73</v>
      </c>
      <c r="Q113" s="1053" t="s">
        <v>933</v>
      </c>
      <c r="R113" s="1070" t="s">
        <v>8751</v>
      </c>
      <c r="S113" s="1054" t="s">
        <v>1702</v>
      </c>
      <c r="T113" s="1051" t="s">
        <v>35</v>
      </c>
      <c r="U113" s="1051" t="s">
        <v>75</v>
      </c>
      <c r="V113" s="1051" t="s">
        <v>36</v>
      </c>
      <c r="W113" s="1051" t="s">
        <v>37</v>
      </c>
      <c r="X113" s="1051" t="s">
        <v>63</v>
      </c>
      <c r="Y113" s="1053" t="s">
        <v>7898</v>
      </c>
      <c r="Z113" s="1053" t="s">
        <v>55</v>
      </c>
      <c r="AA113" s="1051">
        <v>266</v>
      </c>
      <c r="AB113" s="1051" t="s">
        <v>40</v>
      </c>
      <c r="AC113" s="1051" t="s">
        <v>41</v>
      </c>
      <c r="AD113" s="1053" t="s">
        <v>7899</v>
      </c>
      <c r="AE113" s="1053" t="s">
        <v>51</v>
      </c>
      <c r="AF113" s="1053">
        <v>150</v>
      </c>
      <c r="AG113" s="1053">
        <v>726</v>
      </c>
      <c r="AH113" s="1053">
        <v>2240</v>
      </c>
      <c r="AI113" s="1053" t="s">
        <v>84</v>
      </c>
      <c r="AJ113" s="1053">
        <v>480</v>
      </c>
      <c r="AK113" s="1053">
        <v>445</v>
      </c>
      <c r="AL113" s="1053" t="s">
        <v>3260</v>
      </c>
      <c r="AM113" s="1053" t="s">
        <v>99</v>
      </c>
      <c r="AN113" s="1053">
        <v>600</v>
      </c>
      <c r="AO113" s="1053">
        <v>90</v>
      </c>
      <c r="AP113" s="1053" t="s">
        <v>7900</v>
      </c>
      <c r="AQ113" s="1053" t="s">
        <v>99</v>
      </c>
      <c r="AR113" s="1053" t="s">
        <v>708</v>
      </c>
      <c r="AS113" s="1053" t="s">
        <v>105</v>
      </c>
      <c r="AT113" s="1053" t="s">
        <v>2631</v>
      </c>
      <c r="AU113" s="1053" t="s">
        <v>86</v>
      </c>
      <c r="AV113" s="1053">
        <v>230</v>
      </c>
      <c r="AW113" s="1053">
        <v>27</v>
      </c>
      <c r="AX113" s="1053" t="s">
        <v>2632</v>
      </c>
      <c r="AY113" s="1053" t="s">
        <v>86</v>
      </c>
      <c r="AZ113" s="1053">
        <v>220</v>
      </c>
      <c r="BA113" s="1053">
        <v>27</v>
      </c>
      <c r="BB113" s="1053" t="s">
        <v>88</v>
      </c>
      <c r="BC113" s="1053" t="s">
        <v>57</v>
      </c>
      <c r="BD113" s="1053" t="s">
        <v>57</v>
      </c>
      <c r="BE113" s="1053" t="s">
        <v>57</v>
      </c>
      <c r="BF113" s="1053" t="s">
        <v>57</v>
      </c>
      <c r="BG113" s="1053" t="s">
        <v>57</v>
      </c>
      <c r="BH113" s="1053" t="s">
        <v>57</v>
      </c>
      <c r="BI113" s="1053" t="s">
        <v>603</v>
      </c>
      <c r="BJ113" s="1053" t="s">
        <v>57</v>
      </c>
      <c r="BK113" s="1053"/>
      <c r="BL113" s="1053"/>
      <c r="BM113" s="1053">
        <v>20</v>
      </c>
      <c r="BN113" s="1055" t="s">
        <v>8812</v>
      </c>
      <c r="BO113" s="1053" t="s">
        <v>89</v>
      </c>
      <c r="BP113" s="1051" t="s">
        <v>3786</v>
      </c>
      <c r="BQ113" s="1051" t="s">
        <v>939</v>
      </c>
      <c r="BR113" s="1051"/>
      <c r="BS113" s="1053" t="s">
        <v>3558</v>
      </c>
      <c r="BT113" s="1053" t="s">
        <v>91</v>
      </c>
      <c r="BU113" s="1053" t="s">
        <v>765</v>
      </c>
      <c r="BV113" s="1053">
        <v>1626</v>
      </c>
      <c r="BW113" s="1057"/>
      <c r="BX113" s="1051"/>
      <c r="BY113" s="1057" t="s">
        <v>2550</v>
      </c>
      <c r="BZ113" s="26" t="str">
        <f t="shared" ref="BZ113" si="51">A113&amp;LEFT(H113,7)&amp;P113</f>
        <v>161030686T00</v>
      </c>
      <c r="CA113" s="26" t="str">
        <f t="shared" ref="CA113" si="52">A113&amp;LEFT(H113,7)</f>
        <v>161030686</v>
      </c>
      <c r="CB113" s="26" t="str">
        <f t="shared" ref="CB113" si="53">"2026-"&amp;LEFT(R113,2)&amp;"-"&amp;MID(R113,4,2)&amp;"T"&amp;LEFT(H113,7)</f>
        <v>2026-04-24T1030686</v>
      </c>
      <c r="CC113" s="169" t="str">
        <f>IFERROR(VLOOKUP(CB113,'양시 실적'!A:I,4,FALSE),"")</f>
        <v>H101C</v>
      </c>
      <c r="CD113" s="169">
        <f>IFERROR(SUMIFS('양시 실적'!I:I,'양시 실적'!B:B,양시!CA113),"")</f>
        <v>175</v>
      </c>
      <c r="CE113" s="29" t="str">
        <f t="shared" si="49"/>
        <v>20</v>
      </c>
      <c r="CF113" s="29" t="s">
        <v>11034</v>
      </c>
      <c r="CG113" s="26" t="str">
        <f t="shared" si="50"/>
        <v>KT1030686T00000</v>
      </c>
      <c r="CH113" s="29" t="str">
        <f>IFERROR(VLOOKUP(CG113,Status_0526!F:BK,58,FALSE),"")</f>
        <v>On Going</v>
      </c>
      <c r="CJ113" s="24">
        <f>IFERROR(VLOOKUP(BZ113,양시요청!EV:EZ,5,FALSE),"")</f>
        <v>0</v>
      </c>
    </row>
    <row r="114" spans="1:88" ht="30" customHeight="1">
      <c r="A114" s="29">
        <v>17</v>
      </c>
      <c r="B114" s="1047" t="s">
        <v>29</v>
      </c>
      <c r="C114" s="1047" t="s">
        <v>9521</v>
      </c>
      <c r="D114" s="1047" t="s">
        <v>932</v>
      </c>
      <c r="E114" s="1047" t="s">
        <v>45</v>
      </c>
      <c r="F114" s="1047">
        <v>2026041314</v>
      </c>
      <c r="G114" s="1048" t="s">
        <v>629</v>
      </c>
      <c r="H114" s="413">
        <v>1038659</v>
      </c>
      <c r="I114" s="1046" t="s">
        <v>9379</v>
      </c>
      <c r="J114" s="1046" t="s">
        <v>785</v>
      </c>
      <c r="K114" s="1046">
        <v>4</v>
      </c>
      <c r="L114" s="1046" t="s">
        <v>32</v>
      </c>
      <c r="M114" s="1046" t="s">
        <v>33</v>
      </c>
      <c r="N114" s="1063" t="s">
        <v>320</v>
      </c>
      <c r="O114" s="1046" t="s">
        <v>48</v>
      </c>
      <c r="P114" s="1046" t="s">
        <v>73</v>
      </c>
      <c r="Q114" s="1046" t="s">
        <v>933</v>
      </c>
      <c r="R114" s="414" t="s">
        <v>10129</v>
      </c>
      <c r="S114" s="1050" t="s">
        <v>2844</v>
      </c>
      <c r="T114" s="1047" t="s">
        <v>35</v>
      </c>
      <c r="U114" s="1047" t="s">
        <v>935</v>
      </c>
      <c r="V114" s="1047" t="s">
        <v>60</v>
      </c>
      <c r="W114" s="1047" t="s">
        <v>37</v>
      </c>
      <c r="X114" s="1047" t="s">
        <v>61</v>
      </c>
      <c r="Y114" s="1046" t="s">
        <v>9381</v>
      </c>
      <c r="Z114" s="1049" t="s">
        <v>42</v>
      </c>
      <c r="AA114" s="1047" t="s">
        <v>1029</v>
      </c>
      <c r="AB114" s="1047" t="s">
        <v>40</v>
      </c>
      <c r="AC114" s="1047" t="s">
        <v>41</v>
      </c>
      <c r="AD114" s="1046" t="s">
        <v>9382</v>
      </c>
      <c r="AE114" s="1049" t="s">
        <v>42</v>
      </c>
      <c r="AF114" s="1046" t="s">
        <v>185</v>
      </c>
      <c r="AG114" s="1046" t="s">
        <v>3553</v>
      </c>
      <c r="AH114" s="1046">
        <v>2065</v>
      </c>
      <c r="AI114" s="1046" t="s">
        <v>840</v>
      </c>
      <c r="AJ114" s="1046" t="s">
        <v>117</v>
      </c>
      <c r="AK114" s="1046" t="s">
        <v>841</v>
      </c>
      <c r="AL114" s="1046" t="s">
        <v>9383</v>
      </c>
      <c r="AM114" s="1046" t="s">
        <v>92</v>
      </c>
      <c r="AN114" s="1046" t="s">
        <v>909</v>
      </c>
      <c r="AO114" s="1046" t="s">
        <v>105</v>
      </c>
      <c r="AP114" s="1046" t="s">
        <v>9384</v>
      </c>
      <c r="AQ114" s="1046" t="s">
        <v>92</v>
      </c>
      <c r="AR114" s="1046" t="s">
        <v>668</v>
      </c>
      <c r="AS114" s="1046" t="s">
        <v>105</v>
      </c>
      <c r="AT114" s="1046" t="s">
        <v>8710</v>
      </c>
      <c r="AU114" s="1046" t="s">
        <v>86</v>
      </c>
      <c r="AV114" s="1046" t="s">
        <v>801</v>
      </c>
      <c r="AW114" s="1046" t="s">
        <v>106</v>
      </c>
      <c r="AX114" s="1046" t="s">
        <v>3785</v>
      </c>
      <c r="AY114" s="1046" t="s">
        <v>86</v>
      </c>
      <c r="AZ114" s="1046" t="s">
        <v>1038</v>
      </c>
      <c r="BA114" s="1046" t="s">
        <v>106</v>
      </c>
      <c r="BB114" s="1046" t="s">
        <v>682</v>
      </c>
      <c r="BC114" s="1046" t="s">
        <v>57</v>
      </c>
      <c r="BD114" s="1046" t="s">
        <v>57</v>
      </c>
      <c r="BE114" s="1046" t="s">
        <v>57</v>
      </c>
      <c r="BF114" s="1046" t="s">
        <v>57</v>
      </c>
      <c r="BG114" s="1046" t="s">
        <v>57</v>
      </c>
      <c r="BH114" s="1046" t="s">
        <v>57</v>
      </c>
      <c r="BI114" s="1046" t="s">
        <v>603</v>
      </c>
      <c r="BJ114" s="1046" t="s">
        <v>57</v>
      </c>
      <c r="BK114" s="1046"/>
      <c r="BL114" s="1046"/>
      <c r="BM114" s="1046">
        <v>19</v>
      </c>
      <c r="BN114" s="344" t="s">
        <v>9522</v>
      </c>
      <c r="BO114" s="1046" t="s">
        <v>3808</v>
      </c>
      <c r="BP114" s="1047" t="s">
        <v>2602</v>
      </c>
      <c r="BQ114" s="1047" t="s">
        <v>95</v>
      </c>
      <c r="BR114" s="1047"/>
      <c r="BS114" s="1046" t="s">
        <v>5111</v>
      </c>
      <c r="BT114" s="1046" t="s">
        <v>2539</v>
      </c>
      <c r="BU114" s="1046" t="s">
        <v>2445</v>
      </c>
      <c r="BV114" s="1046">
        <v>1546</v>
      </c>
      <c r="BW114" s="1047"/>
      <c r="BX114" s="1047"/>
      <c r="BY114" s="1048" t="s">
        <v>2053</v>
      </c>
      <c r="BZ114" s="26" t="str">
        <f t="shared" ref="BZ114:BZ119" si="54">A114&amp;LEFT(H114,7)&amp;P114</f>
        <v>171038659T00</v>
      </c>
      <c r="CA114" s="26" t="str">
        <f t="shared" ref="CA114:CA119" si="55">A114&amp;LEFT(H114,7)</f>
        <v>171038659</v>
      </c>
      <c r="CB114" s="26" t="str">
        <f t="shared" ref="CB114:CB119" si="56">"2026-"&amp;LEFT(R114,2)&amp;"-"&amp;MID(R114,4,2)&amp;"T"&amp;LEFT(H114,7)</f>
        <v>2026-04-29T1038659</v>
      </c>
      <c r="CC114" s="169" t="str">
        <f>IFERROR(VLOOKUP(CB114,'양시 실적'!A:I,4,FALSE),"")</f>
        <v>H136C</v>
      </c>
      <c r="CD114" s="169">
        <f>IFERROR(SUMIFS('양시 실적'!I:I,'양시 실적'!B:B,양시!CA114),"")</f>
        <v>185</v>
      </c>
      <c r="CE114" s="29" t="str">
        <f t="shared" ref="CE114:CE119" si="57">IF(CD114&lt;&gt;0,IFERROR(MID(I114,FIND("R",I114)+1,2),""),"")</f>
        <v>19</v>
      </c>
      <c r="CF114" s="29" t="s">
        <v>10130</v>
      </c>
      <c r="CG114" s="26" t="str">
        <f t="shared" si="50"/>
        <v>KT1038659T00000</v>
      </c>
      <c r="CH114" s="29" t="str">
        <f>IFERROR(VLOOKUP(CG114,Status_0526!F:BK,58,FALSE),"")</f>
        <v>OK</v>
      </c>
      <c r="CJ114" s="24">
        <f>IFERROR(VLOOKUP(BZ114,양시요청!EV:EZ,5,FALSE),"")</f>
        <v>0</v>
      </c>
    </row>
    <row r="115" spans="1:88" ht="30" customHeight="1">
      <c r="A115" s="29">
        <v>17</v>
      </c>
      <c r="B115" s="1059" t="s">
        <v>43</v>
      </c>
      <c r="C115" s="1059" t="s">
        <v>9534</v>
      </c>
      <c r="D115" s="1073" t="s">
        <v>30</v>
      </c>
      <c r="E115" s="1062" t="s">
        <v>31</v>
      </c>
      <c r="F115" s="1059">
        <v>2026031133</v>
      </c>
      <c r="G115" s="1061" t="s">
        <v>6923</v>
      </c>
      <c r="H115" s="1117">
        <v>1037889</v>
      </c>
      <c r="I115" s="1060" t="s">
        <v>7078</v>
      </c>
      <c r="J115" s="1060" t="s">
        <v>7079</v>
      </c>
      <c r="K115" s="1060">
        <v>4</v>
      </c>
      <c r="L115" s="1060" t="s">
        <v>32</v>
      </c>
      <c r="M115" s="1060" t="s">
        <v>33</v>
      </c>
      <c r="N115" s="1063" t="s">
        <v>7080</v>
      </c>
      <c r="O115" s="1062" t="s">
        <v>93</v>
      </c>
      <c r="P115" s="1060" t="s">
        <v>73</v>
      </c>
      <c r="Q115" s="1060" t="s">
        <v>865</v>
      </c>
      <c r="R115" s="1214" t="s">
        <v>9513</v>
      </c>
      <c r="S115" s="1064" t="s">
        <v>922</v>
      </c>
      <c r="T115" s="1059" t="s">
        <v>1018</v>
      </c>
      <c r="U115" s="1059" t="s">
        <v>7381</v>
      </c>
      <c r="V115" s="1059" t="s">
        <v>57</v>
      </c>
      <c r="W115" s="1059" t="s">
        <v>57</v>
      </c>
      <c r="X115" s="1059" t="s">
        <v>63</v>
      </c>
      <c r="Y115" s="1060" t="s">
        <v>7083</v>
      </c>
      <c r="Z115" s="1060" t="s">
        <v>657</v>
      </c>
      <c r="AA115" s="1059" t="s">
        <v>1085</v>
      </c>
      <c r="AB115" s="1059" t="s">
        <v>924</v>
      </c>
      <c r="AC115" s="1059" t="s">
        <v>57</v>
      </c>
      <c r="AD115" s="1060" t="s">
        <v>9535</v>
      </c>
      <c r="AE115" s="1062" t="s">
        <v>42</v>
      </c>
      <c r="AF115" s="1060" t="s">
        <v>114</v>
      </c>
      <c r="AG115" s="1060" t="s">
        <v>110</v>
      </c>
      <c r="AH115" s="1060">
        <v>1770</v>
      </c>
      <c r="AI115" s="339" t="s">
        <v>7085</v>
      </c>
      <c r="AJ115" s="1060" t="s">
        <v>104</v>
      </c>
      <c r="AK115" s="1060" t="s">
        <v>111</v>
      </c>
      <c r="AL115" s="1060" t="s">
        <v>7086</v>
      </c>
      <c r="AM115" s="1060" t="s">
        <v>665</v>
      </c>
      <c r="AN115" s="1060" t="s">
        <v>998</v>
      </c>
      <c r="AO115" s="1060" t="s">
        <v>666</v>
      </c>
      <c r="AP115" s="1060" t="s">
        <v>7087</v>
      </c>
      <c r="AQ115" s="1060" t="s">
        <v>665</v>
      </c>
      <c r="AR115" s="1060" t="s">
        <v>794</v>
      </c>
      <c r="AS115" s="1060" t="s">
        <v>666</v>
      </c>
      <c r="AT115" s="1060" t="s">
        <v>675</v>
      </c>
      <c r="AU115" s="1060" t="s">
        <v>621</v>
      </c>
      <c r="AV115" s="1060" t="s">
        <v>113</v>
      </c>
      <c r="AW115" s="1060" t="s">
        <v>119</v>
      </c>
      <c r="AX115" s="1060" t="s">
        <v>7090</v>
      </c>
      <c r="AY115" s="1060" t="s">
        <v>621</v>
      </c>
      <c r="AZ115" s="1060" t="s">
        <v>109</v>
      </c>
      <c r="BA115" s="1060" t="s">
        <v>119</v>
      </c>
      <c r="BB115" s="1060" t="s">
        <v>57</v>
      </c>
      <c r="BC115" s="1060" t="s">
        <v>57</v>
      </c>
      <c r="BD115" s="340" t="s">
        <v>4692</v>
      </c>
      <c r="BE115" s="1060" t="s">
        <v>331</v>
      </c>
      <c r="BF115" s="1060" t="s">
        <v>121</v>
      </c>
      <c r="BG115" s="1060" t="s">
        <v>57</v>
      </c>
      <c r="BH115" s="1060" t="s">
        <v>57</v>
      </c>
      <c r="BI115" s="1060" t="s">
        <v>164</v>
      </c>
      <c r="BJ115" s="1060" t="s">
        <v>57</v>
      </c>
      <c r="BK115" s="1060" t="s">
        <v>945</v>
      </c>
      <c r="BL115" s="1060"/>
      <c r="BM115" s="1060">
        <v>15</v>
      </c>
      <c r="BN115" s="1060" t="s">
        <v>9536</v>
      </c>
      <c r="BO115" s="1060" t="s">
        <v>927</v>
      </c>
      <c r="BP115" s="1059" t="s">
        <v>9414</v>
      </c>
      <c r="BQ115" s="1059" t="s">
        <v>81</v>
      </c>
      <c r="BR115" s="1059"/>
      <c r="BS115" s="1062" t="s">
        <v>9537</v>
      </c>
      <c r="BT115" s="1060" t="s">
        <v>677</v>
      </c>
      <c r="BU115" s="1060" t="s">
        <v>6916</v>
      </c>
      <c r="BV115" s="1060">
        <v>1208</v>
      </c>
      <c r="BW115" s="1059"/>
      <c r="BX115" s="1059" t="s">
        <v>9411</v>
      </c>
      <c r="BY115" s="1061" t="s">
        <v>4090</v>
      </c>
      <c r="BZ115" s="26" t="str">
        <f t="shared" si="54"/>
        <v>171037889T00</v>
      </c>
      <c r="CA115" s="26" t="str">
        <f t="shared" si="55"/>
        <v>171037889</v>
      </c>
      <c r="CB115" s="26" t="str">
        <f t="shared" si="56"/>
        <v>2026-05-01T1037889</v>
      </c>
      <c r="CC115" s="169" t="str">
        <f>IFERROR(VLOOKUP(CB115,'양시 실적'!A:I,4,FALSE),"")</f>
        <v/>
      </c>
      <c r="CD115" s="169">
        <f>IFERROR(SUMIFS('양시 실적'!I:I,'양시 실적'!B:B,양시!CA115),"")</f>
        <v>0</v>
      </c>
      <c r="CE115" s="29" t="str">
        <f t="shared" si="57"/>
        <v/>
      </c>
      <c r="CF115" s="29" t="s">
        <v>11034</v>
      </c>
      <c r="CG115" s="26" t="str">
        <f t="shared" si="50"/>
        <v>KT1037889T00000</v>
      </c>
      <c r="CH115" s="29" t="str">
        <f>IFERROR(VLOOKUP(CG115,Status_0526!F:BK,58,FALSE),"")</f>
        <v>OK</v>
      </c>
      <c r="CJ115" s="24">
        <f>IFERROR(VLOOKUP(BZ115,양시요청!EV:EZ,5,FALSE),"")</f>
        <v>0</v>
      </c>
    </row>
    <row r="116" spans="1:88" ht="30" customHeight="1">
      <c r="A116" s="29">
        <v>17</v>
      </c>
      <c r="B116" s="1059" t="s">
        <v>43</v>
      </c>
      <c r="C116" s="1059" t="s">
        <v>9534</v>
      </c>
      <c r="D116" s="1073" t="s">
        <v>30</v>
      </c>
      <c r="E116" s="1062" t="s">
        <v>31</v>
      </c>
      <c r="F116" s="1059">
        <v>2026031134</v>
      </c>
      <c r="G116" s="1061" t="s">
        <v>6923</v>
      </c>
      <c r="H116" s="1117">
        <v>1037890</v>
      </c>
      <c r="I116" s="1060" t="s">
        <v>7078</v>
      </c>
      <c r="J116" s="1060" t="s">
        <v>7079</v>
      </c>
      <c r="K116" s="1060">
        <v>4</v>
      </c>
      <c r="L116" s="1060" t="s">
        <v>32</v>
      </c>
      <c r="M116" s="1060" t="s">
        <v>33</v>
      </c>
      <c r="N116" s="1063" t="s">
        <v>7080</v>
      </c>
      <c r="O116" s="1062" t="s">
        <v>94</v>
      </c>
      <c r="P116" s="1060" t="s">
        <v>73</v>
      </c>
      <c r="Q116" s="1060" t="s">
        <v>865</v>
      </c>
      <c r="R116" s="1214" t="s">
        <v>9513</v>
      </c>
      <c r="S116" s="1064" t="s">
        <v>922</v>
      </c>
      <c r="T116" s="1059" t="s">
        <v>1018</v>
      </c>
      <c r="U116" s="749" t="s">
        <v>7381</v>
      </c>
      <c r="V116" s="749" t="s">
        <v>57</v>
      </c>
      <c r="W116" s="749" t="s">
        <v>57</v>
      </c>
      <c r="X116" s="749" t="s">
        <v>63</v>
      </c>
      <c r="Y116" s="1080" t="s">
        <v>7083</v>
      </c>
      <c r="Z116" s="1082" t="s">
        <v>657</v>
      </c>
      <c r="AA116" s="1059" t="s">
        <v>1085</v>
      </c>
      <c r="AB116" s="749" t="s">
        <v>924</v>
      </c>
      <c r="AC116" s="749" t="s">
        <v>57</v>
      </c>
      <c r="AD116" s="1080" t="s">
        <v>9535</v>
      </c>
      <c r="AE116" s="1081" t="s">
        <v>9583</v>
      </c>
      <c r="AF116" s="1060" t="s">
        <v>114</v>
      </c>
      <c r="AG116" s="1060" t="s">
        <v>110</v>
      </c>
      <c r="AH116" s="1060">
        <v>1770</v>
      </c>
      <c r="AI116" s="339" t="s">
        <v>7085</v>
      </c>
      <c r="AJ116" s="1060" t="s">
        <v>104</v>
      </c>
      <c r="AK116" s="1060" t="s">
        <v>111</v>
      </c>
      <c r="AL116" s="1060" t="s">
        <v>7086</v>
      </c>
      <c r="AM116" s="1060" t="s">
        <v>665</v>
      </c>
      <c r="AN116" s="1060" t="s">
        <v>998</v>
      </c>
      <c r="AO116" s="1060" t="s">
        <v>666</v>
      </c>
      <c r="AP116" s="1060" t="s">
        <v>7087</v>
      </c>
      <c r="AQ116" s="1060" t="s">
        <v>665</v>
      </c>
      <c r="AR116" s="1060" t="s">
        <v>794</v>
      </c>
      <c r="AS116" s="1060" t="s">
        <v>666</v>
      </c>
      <c r="AT116" s="1060" t="s">
        <v>675</v>
      </c>
      <c r="AU116" s="1060" t="s">
        <v>621</v>
      </c>
      <c r="AV116" s="1060" t="s">
        <v>113</v>
      </c>
      <c r="AW116" s="1060" t="s">
        <v>119</v>
      </c>
      <c r="AX116" s="1060" t="s">
        <v>7090</v>
      </c>
      <c r="AY116" s="1060" t="s">
        <v>621</v>
      </c>
      <c r="AZ116" s="1060" t="s">
        <v>109</v>
      </c>
      <c r="BA116" s="1060" t="s">
        <v>119</v>
      </c>
      <c r="BB116" s="1060" t="s">
        <v>57</v>
      </c>
      <c r="BC116" s="1060" t="s">
        <v>57</v>
      </c>
      <c r="BD116" s="340" t="s">
        <v>4692</v>
      </c>
      <c r="BE116" s="1060" t="s">
        <v>331</v>
      </c>
      <c r="BF116" s="1060" t="s">
        <v>121</v>
      </c>
      <c r="BG116" s="1060" t="s">
        <v>57</v>
      </c>
      <c r="BH116" s="1060" t="s">
        <v>57</v>
      </c>
      <c r="BI116" s="1060" t="s">
        <v>164</v>
      </c>
      <c r="BJ116" s="1060" t="s">
        <v>57</v>
      </c>
      <c r="BK116" s="1060" t="s">
        <v>945</v>
      </c>
      <c r="BL116" s="1060"/>
      <c r="BM116" s="1060">
        <v>15</v>
      </c>
      <c r="BN116" s="1060" t="s">
        <v>9538</v>
      </c>
      <c r="BO116" s="1060" t="s">
        <v>927</v>
      </c>
      <c r="BP116" s="1059" t="s">
        <v>9414</v>
      </c>
      <c r="BQ116" s="1059" t="s">
        <v>81</v>
      </c>
      <c r="BR116" s="1059"/>
      <c r="BS116" s="1062" t="s">
        <v>9537</v>
      </c>
      <c r="BT116" s="1060" t="s">
        <v>677</v>
      </c>
      <c r="BU116" s="1060" t="s">
        <v>6916</v>
      </c>
      <c r="BV116" s="1060">
        <v>1208</v>
      </c>
      <c r="BW116" s="1059"/>
      <c r="BX116" s="1059" t="s">
        <v>9411</v>
      </c>
      <c r="BY116" s="1061" t="s">
        <v>4090</v>
      </c>
      <c r="BZ116" s="26" t="str">
        <f t="shared" si="54"/>
        <v>171037890T00</v>
      </c>
      <c r="CA116" s="26" t="str">
        <f t="shared" si="55"/>
        <v>171037890</v>
      </c>
      <c r="CB116" s="26" t="str">
        <f t="shared" si="56"/>
        <v>2026-05-01T1037890</v>
      </c>
      <c r="CC116" s="169" t="str">
        <f>IFERROR(VLOOKUP(CB116,'양시 실적'!A:I,4,FALSE),"")</f>
        <v>H115C</v>
      </c>
      <c r="CD116" s="169">
        <f>IFERROR(SUMIFS('양시 실적'!I:I,'양시 실적'!B:B,양시!CA116),"")</f>
        <v>29</v>
      </c>
      <c r="CE116" s="29" t="str">
        <f t="shared" si="57"/>
        <v>15</v>
      </c>
      <c r="CF116" s="29" t="s">
        <v>11034</v>
      </c>
      <c r="CG116" s="26" t="str">
        <f t="shared" si="50"/>
        <v>KT1037890T00000</v>
      </c>
      <c r="CH116" s="29" t="str">
        <f>IFERROR(VLOOKUP(CG116,Status_0526!F:BK,58,FALSE),"")</f>
        <v/>
      </c>
      <c r="CJ116" s="24">
        <f>IFERROR(VLOOKUP(BZ116,양시요청!EV:EZ,5,FALSE),"")</f>
        <v>0</v>
      </c>
    </row>
    <row r="117" spans="1:88" ht="30" customHeight="1">
      <c r="A117" s="29">
        <v>17</v>
      </c>
      <c r="B117" s="1059" t="s">
        <v>43</v>
      </c>
      <c r="C117" s="1059" t="s">
        <v>9523</v>
      </c>
      <c r="D117" s="1073" t="s">
        <v>30</v>
      </c>
      <c r="E117" s="1062" t="s">
        <v>31</v>
      </c>
      <c r="F117" s="1059">
        <v>2026041332</v>
      </c>
      <c r="G117" s="1061" t="s">
        <v>629</v>
      </c>
      <c r="H117" s="1117">
        <v>1037337</v>
      </c>
      <c r="I117" s="1060" t="s">
        <v>9524</v>
      </c>
      <c r="J117" s="1060" t="s">
        <v>8286</v>
      </c>
      <c r="K117" s="1060">
        <v>4</v>
      </c>
      <c r="L117" s="1060" t="s">
        <v>32</v>
      </c>
      <c r="M117" s="1060" t="s">
        <v>33</v>
      </c>
      <c r="N117" s="1063" t="s">
        <v>7080</v>
      </c>
      <c r="O117" s="1062" t="s">
        <v>93</v>
      </c>
      <c r="P117" s="1060" t="s">
        <v>73</v>
      </c>
      <c r="Q117" s="1060" t="s">
        <v>619</v>
      </c>
      <c r="R117" s="1214" t="s">
        <v>10647</v>
      </c>
      <c r="S117" s="1212" t="s">
        <v>1716</v>
      </c>
      <c r="T117" s="1059" t="s">
        <v>49</v>
      </c>
      <c r="U117" s="1059" t="s">
        <v>8802</v>
      </c>
      <c r="V117" s="1059" t="s">
        <v>50</v>
      </c>
      <c r="W117" s="1059" t="s">
        <v>57</v>
      </c>
      <c r="X117" s="1059" t="s">
        <v>9525</v>
      </c>
      <c r="Y117" s="1060" t="s">
        <v>9526</v>
      </c>
      <c r="Z117" s="1062" t="s">
        <v>42</v>
      </c>
      <c r="AA117" s="1059" t="s">
        <v>57</v>
      </c>
      <c r="AB117" s="1059" t="s">
        <v>924</v>
      </c>
      <c r="AC117" s="1059" t="s">
        <v>57</v>
      </c>
      <c r="AD117" s="1060" t="s">
        <v>9527</v>
      </c>
      <c r="AE117" s="1062" t="s">
        <v>42</v>
      </c>
      <c r="AF117" s="1060" t="s">
        <v>672</v>
      </c>
      <c r="AG117" s="1060" t="s">
        <v>110</v>
      </c>
      <c r="AH117" s="1060" t="s">
        <v>9528</v>
      </c>
      <c r="AI117" s="339" t="s">
        <v>9529</v>
      </c>
      <c r="AJ117" s="1060" t="s">
        <v>172</v>
      </c>
      <c r="AK117" s="1060" t="s">
        <v>57</v>
      </c>
      <c r="AL117" s="1060" t="s">
        <v>9530</v>
      </c>
      <c r="AM117" s="1060" t="s">
        <v>665</v>
      </c>
      <c r="AN117" s="1060" t="s">
        <v>191</v>
      </c>
      <c r="AO117" s="1060" t="s">
        <v>666</v>
      </c>
      <c r="AP117" s="1060" t="s">
        <v>7104</v>
      </c>
      <c r="AQ117" s="1060" t="s">
        <v>665</v>
      </c>
      <c r="AR117" s="1060" t="s">
        <v>1089</v>
      </c>
      <c r="AS117" s="1060" t="s">
        <v>666</v>
      </c>
      <c r="AT117" s="1060" t="s">
        <v>5457</v>
      </c>
      <c r="AU117" s="1060" t="s">
        <v>621</v>
      </c>
      <c r="AV117" s="1060" t="s">
        <v>715</v>
      </c>
      <c r="AW117" s="1060" t="s">
        <v>119</v>
      </c>
      <c r="AX117" s="1060" t="s">
        <v>5458</v>
      </c>
      <c r="AY117" s="1060" t="s">
        <v>621</v>
      </c>
      <c r="AZ117" s="1060" t="s">
        <v>118</v>
      </c>
      <c r="BA117" s="1060" t="s">
        <v>119</v>
      </c>
      <c r="BB117" s="1060" t="s">
        <v>682</v>
      </c>
      <c r="BC117" s="1060" t="s">
        <v>57</v>
      </c>
      <c r="BD117" s="1060" t="s">
        <v>57</v>
      </c>
      <c r="BE117" s="1060" t="s">
        <v>57</v>
      </c>
      <c r="BF117" s="1060" t="s">
        <v>57</v>
      </c>
      <c r="BG117" s="1060" t="s">
        <v>57</v>
      </c>
      <c r="BH117" s="1060" t="s">
        <v>57</v>
      </c>
      <c r="BI117" s="1060" t="s">
        <v>164</v>
      </c>
      <c r="BJ117" s="1060" t="s">
        <v>57</v>
      </c>
      <c r="BK117" s="1060" t="s">
        <v>5691</v>
      </c>
      <c r="BL117" s="1060"/>
      <c r="BM117" s="1060" t="s">
        <v>2049</v>
      </c>
      <c r="BN117" s="1052" t="s">
        <v>9531</v>
      </c>
      <c r="BO117" s="1060" t="s">
        <v>7018</v>
      </c>
      <c r="BP117" s="1059" t="s">
        <v>57</v>
      </c>
      <c r="BQ117" s="1059" t="s">
        <v>947</v>
      </c>
      <c r="BR117" s="1059"/>
      <c r="BS117" s="1060" t="s">
        <v>9532</v>
      </c>
      <c r="BT117" s="1060" t="s">
        <v>1574</v>
      </c>
      <c r="BU117" s="1060" t="s">
        <v>4943</v>
      </c>
      <c r="BV117" s="1060">
        <v>1466</v>
      </c>
      <c r="BW117" s="1059"/>
      <c r="BX117" s="1059"/>
      <c r="BY117" s="1061" t="s">
        <v>83</v>
      </c>
      <c r="BZ117" s="26" t="str">
        <f>A117&amp;LEFT(H117,7)&amp;P117</f>
        <v>171037337T00</v>
      </c>
      <c r="CA117" s="26" t="str">
        <f>A117&amp;LEFT(H117,7)</f>
        <v>171037337</v>
      </c>
      <c r="CB117" s="26" t="str">
        <f>"2026-"&amp;LEFT(R117,2)&amp;"-"&amp;MID(R117,4,2)&amp;"T"&amp;LEFT(H117,7)</f>
        <v>2026-04-30T1037337</v>
      </c>
      <c r="CC117" s="169" t="str">
        <f>IFERROR(VLOOKUP(CB117,'양시 실적'!A:I,4,FALSE),"")</f>
        <v/>
      </c>
      <c r="CD117" s="169">
        <f>IFERROR(SUMIFS('양시 실적'!I:I,'양시 실적'!B:B,양시!CA117),"")</f>
        <v>0</v>
      </c>
      <c r="CE117" s="29" t="str">
        <f>IF(CD117&lt;&gt;0,IFERROR(MID(I117,FIND("R",I117)+1,2),""),"")</f>
        <v/>
      </c>
      <c r="CF117" s="29" t="s">
        <v>10362</v>
      </c>
      <c r="CG117" s="26" t="str">
        <f>"KT"&amp;LEFT(H117,7)&amp;"T000"&amp;RIGHT(P117,2)</f>
        <v>KT1037337T00000</v>
      </c>
      <c r="CH117" s="29" t="str">
        <f>IFERROR(VLOOKUP(CG117,Status_0526!F:BK,58,FALSE),"")</f>
        <v>OK</v>
      </c>
      <c r="CJ117" s="24">
        <f>IFERROR(VLOOKUP(BZ117,양시요청!EV:EZ,5,FALSE),"")</f>
        <v>0</v>
      </c>
    </row>
    <row r="118" spans="1:88" ht="30" customHeight="1">
      <c r="A118" s="29">
        <v>17</v>
      </c>
      <c r="B118" s="1059" t="s">
        <v>43</v>
      </c>
      <c r="C118" s="1059" t="s">
        <v>9523</v>
      </c>
      <c r="D118" s="1073" t="s">
        <v>30</v>
      </c>
      <c r="E118" s="1062" t="s">
        <v>31</v>
      </c>
      <c r="F118" s="1059">
        <v>2026041327</v>
      </c>
      <c r="G118" s="1061" t="s">
        <v>629</v>
      </c>
      <c r="H118" s="1117">
        <v>1037338</v>
      </c>
      <c r="I118" s="1060" t="s">
        <v>9524</v>
      </c>
      <c r="J118" s="1060" t="s">
        <v>8286</v>
      </c>
      <c r="K118" s="1060">
        <v>4</v>
      </c>
      <c r="L118" s="1060" t="s">
        <v>32</v>
      </c>
      <c r="M118" s="1060" t="s">
        <v>33</v>
      </c>
      <c r="N118" s="1063" t="s">
        <v>7080</v>
      </c>
      <c r="O118" s="1062" t="s">
        <v>94</v>
      </c>
      <c r="P118" s="1060" t="s">
        <v>73</v>
      </c>
      <c r="Q118" s="1060" t="s">
        <v>619</v>
      </c>
      <c r="R118" s="1214" t="s">
        <v>10647</v>
      </c>
      <c r="S118" s="1064" t="s">
        <v>1716</v>
      </c>
      <c r="T118" s="1059" t="s">
        <v>1018</v>
      </c>
      <c r="U118" s="749" t="s">
        <v>8802</v>
      </c>
      <c r="V118" s="749" t="s">
        <v>50</v>
      </c>
      <c r="W118" s="749" t="s">
        <v>57</v>
      </c>
      <c r="X118" s="749" t="s">
        <v>9525</v>
      </c>
      <c r="Y118" s="1080" t="s">
        <v>9526</v>
      </c>
      <c r="Z118" s="1081" t="s">
        <v>9583</v>
      </c>
      <c r="AA118" s="1059" t="s">
        <v>57</v>
      </c>
      <c r="AB118" s="749" t="s">
        <v>924</v>
      </c>
      <c r="AC118" s="749" t="s">
        <v>57</v>
      </c>
      <c r="AD118" s="1080" t="s">
        <v>9527</v>
      </c>
      <c r="AE118" s="1081" t="s">
        <v>9583</v>
      </c>
      <c r="AF118" s="1060" t="s">
        <v>672</v>
      </c>
      <c r="AG118" s="1060" t="s">
        <v>110</v>
      </c>
      <c r="AH118" s="1060" t="s">
        <v>9528</v>
      </c>
      <c r="AI118" s="339" t="s">
        <v>9529</v>
      </c>
      <c r="AJ118" s="1060" t="s">
        <v>172</v>
      </c>
      <c r="AK118" s="1060" t="s">
        <v>57</v>
      </c>
      <c r="AL118" s="1060" t="s">
        <v>9530</v>
      </c>
      <c r="AM118" s="1060" t="s">
        <v>665</v>
      </c>
      <c r="AN118" s="1060" t="s">
        <v>191</v>
      </c>
      <c r="AO118" s="1060" t="s">
        <v>666</v>
      </c>
      <c r="AP118" s="1060" t="s">
        <v>7104</v>
      </c>
      <c r="AQ118" s="1060" t="s">
        <v>665</v>
      </c>
      <c r="AR118" s="1060" t="s">
        <v>1089</v>
      </c>
      <c r="AS118" s="1060" t="s">
        <v>666</v>
      </c>
      <c r="AT118" s="1060" t="s">
        <v>5457</v>
      </c>
      <c r="AU118" s="1060" t="s">
        <v>621</v>
      </c>
      <c r="AV118" s="1060" t="s">
        <v>715</v>
      </c>
      <c r="AW118" s="1060" t="s">
        <v>119</v>
      </c>
      <c r="AX118" s="1060" t="s">
        <v>5458</v>
      </c>
      <c r="AY118" s="1060" t="s">
        <v>621</v>
      </c>
      <c r="AZ118" s="1060" t="s">
        <v>118</v>
      </c>
      <c r="BA118" s="1060" t="s">
        <v>119</v>
      </c>
      <c r="BB118" s="1060" t="s">
        <v>682</v>
      </c>
      <c r="BC118" s="1060" t="s">
        <v>57</v>
      </c>
      <c r="BD118" s="1060" t="s">
        <v>57</v>
      </c>
      <c r="BE118" s="1060" t="s">
        <v>57</v>
      </c>
      <c r="BF118" s="1060" t="s">
        <v>57</v>
      </c>
      <c r="BG118" s="1060" t="s">
        <v>57</v>
      </c>
      <c r="BH118" s="1060" t="s">
        <v>57</v>
      </c>
      <c r="BI118" s="1060" t="s">
        <v>164</v>
      </c>
      <c r="BJ118" s="1060" t="s">
        <v>57</v>
      </c>
      <c r="BK118" s="1060" t="s">
        <v>5691</v>
      </c>
      <c r="BL118" s="1060"/>
      <c r="BM118" s="1060" t="s">
        <v>2049</v>
      </c>
      <c r="BN118" s="1052" t="s">
        <v>9533</v>
      </c>
      <c r="BO118" s="1060" t="s">
        <v>7018</v>
      </c>
      <c r="BP118" s="1059" t="s">
        <v>57</v>
      </c>
      <c r="BQ118" s="1059" t="s">
        <v>947</v>
      </c>
      <c r="BR118" s="1059"/>
      <c r="BS118" s="1060" t="s">
        <v>9532</v>
      </c>
      <c r="BT118" s="1060" t="s">
        <v>1574</v>
      </c>
      <c r="BU118" s="1060" t="s">
        <v>4943</v>
      </c>
      <c r="BV118" s="1060">
        <v>1466</v>
      </c>
      <c r="BW118" s="1059"/>
      <c r="BX118" s="1059"/>
      <c r="BY118" s="1061" t="s">
        <v>83</v>
      </c>
      <c r="BZ118" s="26" t="str">
        <f>A118&amp;LEFT(H118,7)&amp;P118</f>
        <v>171037338T00</v>
      </c>
      <c r="CA118" s="26" t="str">
        <f>A118&amp;LEFT(H118,7)</f>
        <v>171037338</v>
      </c>
      <c r="CB118" s="26" t="str">
        <f>"2026-"&amp;LEFT(R118,2)&amp;"-"&amp;MID(R118,4,2)&amp;"T"&amp;LEFT(H118,7)</f>
        <v>2026-04-30T1037338</v>
      </c>
      <c r="CC118" s="169" t="str">
        <f>IFERROR(VLOOKUP(CB118,'양시 실적'!A:I,4,FALSE),"")</f>
        <v>H103C</v>
      </c>
      <c r="CD118" s="169">
        <f>IFERROR(SUMIFS('양시 실적'!I:I,'양시 실적'!B:B,양시!CA118),"")</f>
        <v>50</v>
      </c>
      <c r="CE118" s="29" t="str">
        <f>IF(CD118&lt;&gt;0,IFERROR(MID(I118,FIND("R",I118)+1,2),""),"")</f>
        <v>18</v>
      </c>
      <c r="CF118" s="29" t="s">
        <v>10362</v>
      </c>
      <c r="CG118" s="26" t="str">
        <f>"KT"&amp;LEFT(H118,7)&amp;"T000"&amp;RIGHT(P118,2)</f>
        <v>KT1037338T00000</v>
      </c>
      <c r="CH118" s="29" t="str">
        <f>IFERROR(VLOOKUP(CG118,Status_0526!F:BK,58,FALSE),"")</f>
        <v/>
      </c>
      <c r="CJ118" s="24">
        <f>IFERROR(VLOOKUP(BZ118,양시요청!EV:EZ,5,FALSE),"")</f>
        <v>0</v>
      </c>
    </row>
    <row r="119" spans="1:88" ht="30" customHeight="1">
      <c r="A119" s="29">
        <v>17</v>
      </c>
      <c r="B119" s="1051" t="s">
        <v>29</v>
      </c>
      <c r="C119" s="1051" t="s">
        <v>9539</v>
      </c>
      <c r="D119" s="1051" t="s">
        <v>918</v>
      </c>
      <c r="E119" s="1056" t="s">
        <v>1501</v>
      </c>
      <c r="F119" s="1051">
        <v>2026033512</v>
      </c>
      <c r="G119" s="1057" t="s">
        <v>767</v>
      </c>
      <c r="H119" s="1162">
        <v>1033019</v>
      </c>
      <c r="I119" s="1053" t="s">
        <v>1169</v>
      </c>
      <c r="J119" s="1053" t="s">
        <v>4760</v>
      </c>
      <c r="K119" s="1053">
        <v>4</v>
      </c>
      <c r="L119" s="1053" t="s">
        <v>32</v>
      </c>
      <c r="M119" s="1053" t="s">
        <v>33</v>
      </c>
      <c r="N119" s="1053" t="s">
        <v>57</v>
      </c>
      <c r="O119" s="1053" t="s">
        <v>48</v>
      </c>
      <c r="P119" s="1053" t="s">
        <v>73</v>
      </c>
      <c r="Q119" s="1053" t="s">
        <v>933</v>
      </c>
      <c r="R119" s="375" t="s">
        <v>9513</v>
      </c>
      <c r="S119" s="1054" t="s">
        <v>1702</v>
      </c>
      <c r="T119" s="1051" t="s">
        <v>35</v>
      </c>
      <c r="U119" s="1051" t="s">
        <v>62</v>
      </c>
      <c r="V119" s="1051" t="s">
        <v>36</v>
      </c>
      <c r="W119" s="1051" t="s">
        <v>37</v>
      </c>
      <c r="X119" s="1051" t="s">
        <v>63</v>
      </c>
      <c r="Y119" s="1053" t="s">
        <v>1175</v>
      </c>
      <c r="Z119" s="1053" t="s">
        <v>1327</v>
      </c>
      <c r="AA119" s="1051" t="s">
        <v>1176</v>
      </c>
      <c r="AB119" s="1051" t="s">
        <v>40</v>
      </c>
      <c r="AC119" s="1051" t="s">
        <v>41</v>
      </c>
      <c r="AD119" s="1053" t="s">
        <v>7919</v>
      </c>
      <c r="AE119" s="1053" t="s">
        <v>1061</v>
      </c>
      <c r="AF119" s="1053" t="s">
        <v>204</v>
      </c>
      <c r="AG119" s="1053" t="s">
        <v>7918</v>
      </c>
      <c r="AH119" s="1053">
        <v>2365</v>
      </c>
      <c r="AI119" s="1053" t="s">
        <v>7920</v>
      </c>
      <c r="AJ119" s="1053" t="s">
        <v>909</v>
      </c>
      <c r="AK119" s="1053" t="s">
        <v>1210</v>
      </c>
      <c r="AL119" s="1053" t="s">
        <v>7921</v>
      </c>
      <c r="AM119" s="1053" t="s">
        <v>99</v>
      </c>
      <c r="AN119" s="1053" t="s">
        <v>2308</v>
      </c>
      <c r="AO119" s="1053" t="s">
        <v>105</v>
      </c>
      <c r="AP119" s="1053" t="s">
        <v>1183</v>
      </c>
      <c r="AQ119" s="1053" t="s">
        <v>99</v>
      </c>
      <c r="AR119" s="1053" t="s">
        <v>191</v>
      </c>
      <c r="AS119" s="1053" t="s">
        <v>105</v>
      </c>
      <c r="AT119" s="1053" t="s">
        <v>4763</v>
      </c>
      <c r="AU119" s="1053" t="s">
        <v>1153</v>
      </c>
      <c r="AV119" s="1053" t="s">
        <v>332</v>
      </c>
      <c r="AW119" s="1053" t="s">
        <v>121</v>
      </c>
      <c r="AX119" s="1053" t="s">
        <v>4764</v>
      </c>
      <c r="AY119" s="1053" t="s">
        <v>1153</v>
      </c>
      <c r="AZ119" s="1053" t="s">
        <v>761</v>
      </c>
      <c r="BA119" s="1053" t="s">
        <v>121</v>
      </c>
      <c r="BB119" s="1053" t="s">
        <v>88</v>
      </c>
      <c r="BC119" s="1053" t="s">
        <v>57</v>
      </c>
      <c r="BD119" s="1053" t="s">
        <v>57</v>
      </c>
      <c r="BE119" s="1053" t="s">
        <v>57</v>
      </c>
      <c r="BF119" s="1053" t="s">
        <v>57</v>
      </c>
      <c r="BG119" s="1053" t="s">
        <v>57</v>
      </c>
      <c r="BH119" s="1053" t="s">
        <v>57</v>
      </c>
      <c r="BI119" s="1053" t="s">
        <v>603</v>
      </c>
      <c r="BJ119" s="1053" t="s">
        <v>331</v>
      </c>
      <c r="BK119" s="1053"/>
      <c r="BL119" s="1053"/>
      <c r="BM119" s="1053">
        <v>20</v>
      </c>
      <c r="BN119" s="1053" t="s">
        <v>8133</v>
      </c>
      <c r="BO119" s="1053" t="s">
        <v>1188</v>
      </c>
      <c r="BP119" s="1051" t="s">
        <v>1338</v>
      </c>
      <c r="BQ119" s="1051" t="s">
        <v>1704</v>
      </c>
      <c r="BR119" s="1051"/>
      <c r="BS119" s="1053" t="s">
        <v>2312</v>
      </c>
      <c r="BT119" s="1053" t="s">
        <v>91</v>
      </c>
      <c r="BU119" s="1053" t="s">
        <v>2313</v>
      </c>
      <c r="BV119" s="1053">
        <v>1626</v>
      </c>
      <c r="BW119" s="1051"/>
      <c r="BX119" s="1051" t="s">
        <v>107</v>
      </c>
      <c r="BY119" s="1057" t="s">
        <v>2550</v>
      </c>
      <c r="BZ119" s="26" t="str">
        <f t="shared" si="54"/>
        <v>171033019T00</v>
      </c>
      <c r="CA119" s="26" t="str">
        <f t="shared" si="55"/>
        <v>171033019</v>
      </c>
      <c r="CB119" s="26" t="str">
        <f t="shared" si="56"/>
        <v>2026-05-01T1033019</v>
      </c>
      <c r="CC119" s="169" t="str">
        <f>IFERROR(VLOOKUP(CB119,'양시 실적'!A:I,4,FALSE),"")</f>
        <v>H101C</v>
      </c>
      <c r="CD119" s="169">
        <f>IFERROR(SUMIFS('양시 실적'!I:I,'양시 실적'!B:B,양시!CA119),"")</f>
        <v>185</v>
      </c>
      <c r="CE119" s="29" t="str">
        <f t="shared" si="57"/>
        <v>20</v>
      </c>
      <c r="CF119" s="29" t="s">
        <v>11034</v>
      </c>
      <c r="CG119" s="26" t="str">
        <f t="shared" si="50"/>
        <v>KT1033019T00000</v>
      </c>
      <c r="CH119" s="29" t="str">
        <f>IFERROR(VLOOKUP(CG119,Status_0526!F:BK,58,FALSE),"")</f>
        <v>On Going</v>
      </c>
      <c r="CJ119" s="24">
        <f>IFERROR(VLOOKUP(BZ119,양시요청!EV:EZ,5,FALSE),"")</f>
        <v>0</v>
      </c>
    </row>
    <row r="120" spans="1:88" ht="30" customHeight="1">
      <c r="A120" s="372">
        <v>18</v>
      </c>
      <c r="B120" s="1128" t="s">
        <v>29</v>
      </c>
      <c r="C120" s="1128" t="s">
        <v>5306</v>
      </c>
      <c r="D120" s="1128" t="s">
        <v>1498</v>
      </c>
      <c r="E120" s="1128" t="s">
        <v>45</v>
      </c>
      <c r="F120" s="1128">
        <v>2026041394</v>
      </c>
      <c r="G120" s="1141" t="s">
        <v>680</v>
      </c>
      <c r="H120" s="1139">
        <v>1037837</v>
      </c>
      <c r="I120" s="1139" t="s">
        <v>9379</v>
      </c>
      <c r="J120" s="1139" t="s">
        <v>785</v>
      </c>
      <c r="K120" s="1139">
        <v>4</v>
      </c>
      <c r="L120" s="1139" t="s">
        <v>32</v>
      </c>
      <c r="M120" s="1139" t="s">
        <v>33</v>
      </c>
      <c r="N120" s="1139" t="s">
        <v>57</v>
      </c>
      <c r="O120" s="1139" t="s">
        <v>48</v>
      </c>
      <c r="P120" s="1139" t="s">
        <v>73</v>
      </c>
      <c r="Q120" s="1139" t="s">
        <v>933</v>
      </c>
      <c r="R120" s="1115" t="s">
        <v>10063</v>
      </c>
      <c r="S120" s="1142" t="s">
        <v>2844</v>
      </c>
      <c r="T120" s="1128" t="s">
        <v>35</v>
      </c>
      <c r="U120" s="1128" t="s">
        <v>935</v>
      </c>
      <c r="V120" s="1128" t="s">
        <v>60</v>
      </c>
      <c r="W120" s="1128" t="s">
        <v>37</v>
      </c>
      <c r="X120" s="1128" t="s">
        <v>61</v>
      </c>
      <c r="Y120" s="1139" t="s">
        <v>9381</v>
      </c>
      <c r="Z120" s="1139" t="s">
        <v>752</v>
      </c>
      <c r="AA120" s="1128">
        <v>254</v>
      </c>
      <c r="AB120" s="1128" t="s">
        <v>40</v>
      </c>
      <c r="AC120" s="1128" t="s">
        <v>41</v>
      </c>
      <c r="AD120" s="1139" t="s">
        <v>9450</v>
      </c>
      <c r="AE120" s="1139" t="s">
        <v>51</v>
      </c>
      <c r="AF120" s="1139">
        <v>125</v>
      </c>
      <c r="AG120" s="1139">
        <v>626</v>
      </c>
      <c r="AH120" s="1139">
        <v>2065</v>
      </c>
      <c r="AI120" s="1139" t="s">
        <v>840</v>
      </c>
      <c r="AJ120" s="1139" t="s">
        <v>117</v>
      </c>
      <c r="AK120" s="1139" t="s">
        <v>841</v>
      </c>
      <c r="AL120" s="1139" t="s">
        <v>9451</v>
      </c>
      <c r="AM120" s="1139" t="s">
        <v>99</v>
      </c>
      <c r="AN120" s="1139">
        <v>660</v>
      </c>
      <c r="AO120" s="1139" t="s">
        <v>105</v>
      </c>
      <c r="AP120" s="1139" t="s">
        <v>57</v>
      </c>
      <c r="AQ120" s="1139" t="s">
        <v>57</v>
      </c>
      <c r="AR120" s="1139" t="s">
        <v>57</v>
      </c>
      <c r="AS120" s="1139" t="s">
        <v>57</v>
      </c>
      <c r="AT120" s="1139" t="s">
        <v>9452</v>
      </c>
      <c r="AU120" s="1139" t="s">
        <v>621</v>
      </c>
      <c r="AV120" s="1139">
        <v>215</v>
      </c>
      <c r="AW120" s="1139">
        <v>27</v>
      </c>
      <c r="AX120" s="1139" t="s">
        <v>1037</v>
      </c>
      <c r="AY120" s="1139" t="s">
        <v>621</v>
      </c>
      <c r="AZ120" s="1139">
        <v>205</v>
      </c>
      <c r="BA120" s="1139">
        <v>27</v>
      </c>
      <c r="BB120" s="1139" t="s">
        <v>682</v>
      </c>
      <c r="BC120" s="1139" t="s">
        <v>57</v>
      </c>
      <c r="BD120" s="1139" t="s">
        <v>57</v>
      </c>
      <c r="BE120" s="1139" t="s">
        <v>57</v>
      </c>
      <c r="BF120" s="1139" t="s">
        <v>57</v>
      </c>
      <c r="BG120" s="1139" t="s">
        <v>57</v>
      </c>
      <c r="BH120" s="1139" t="s">
        <v>57</v>
      </c>
      <c r="BI120" s="1139" t="s">
        <v>900</v>
      </c>
      <c r="BJ120" s="1139" t="s">
        <v>57</v>
      </c>
      <c r="BK120" s="1139"/>
      <c r="BL120" s="1139"/>
      <c r="BM120" s="1139">
        <v>19</v>
      </c>
      <c r="BN120" s="1140" t="s">
        <v>9522</v>
      </c>
      <c r="BO120" s="1139" t="s">
        <v>3808</v>
      </c>
      <c r="BP120" s="1128" t="s">
        <v>9453</v>
      </c>
      <c r="BQ120" s="1128" t="s">
        <v>95</v>
      </c>
      <c r="BR120" s="1128"/>
      <c r="BS120" s="1139" t="s">
        <v>3323</v>
      </c>
      <c r="BT120" s="1139" t="s">
        <v>3324</v>
      </c>
      <c r="BU120" s="1139" t="s">
        <v>2445</v>
      </c>
      <c r="BV120" s="1139">
        <v>1542</v>
      </c>
      <c r="BW120" s="140"/>
      <c r="BX120" s="1128"/>
      <c r="BY120" s="1141" t="s">
        <v>2550</v>
      </c>
      <c r="BZ120" s="26" t="str">
        <f t="shared" ref="BZ120:BZ124" si="58">A120&amp;LEFT(H120,7)&amp;P120</f>
        <v>181037837T00</v>
      </c>
      <c r="CA120" s="26" t="str">
        <f t="shared" ref="CA120:CA124" si="59">A120&amp;LEFT(H120,7)</f>
        <v>181037837</v>
      </c>
      <c r="CB120" s="26" t="str">
        <f t="shared" ref="CB120:CB124" si="60">"2026-"&amp;LEFT(R120,2)&amp;"-"&amp;MID(R120,4,2)&amp;"T"&amp;LEFT(H120,7)</f>
        <v>2026-05-04T1037837</v>
      </c>
      <c r="CC120" s="169" t="str">
        <f>IFERROR(VLOOKUP(CB120,'양시 실적'!A:I,4,FALSE),"")</f>
        <v>H138C</v>
      </c>
      <c r="CD120" s="169">
        <f>IFERROR(SUMIFS('양시 실적'!I:I,'양시 실적'!B:B,양시!CA120),"")</f>
        <v>194</v>
      </c>
      <c r="CE120" s="29" t="str">
        <f t="shared" ref="CE120:CE124" si="61">IF(CD120&lt;&gt;0,IFERROR(MID(I120,FIND("R",I120)+1,2),""),"")</f>
        <v>19</v>
      </c>
      <c r="CF120" s="29" t="s">
        <v>11034</v>
      </c>
      <c r="CG120" s="26" t="str">
        <f t="shared" ref="CG120:CG124" si="62">"KT"&amp;LEFT(H120,7)&amp;"T000"&amp;RIGHT(P120,2)</f>
        <v>KT1037837T00000</v>
      </c>
      <c r="CH120" s="29" t="str">
        <f>IFERROR(VLOOKUP(CG120,Status_0526!F:BK,58,FALSE),"")</f>
        <v>OK</v>
      </c>
      <c r="CJ120" s="24">
        <f>IFERROR(VLOOKUP(BZ120,양시요청!EV:EZ,5,FALSE),"")</f>
        <v>0</v>
      </c>
    </row>
    <row r="121" spans="1:88" ht="30" customHeight="1">
      <c r="A121" s="372">
        <v>18</v>
      </c>
      <c r="B121" s="1132" t="s">
        <v>43</v>
      </c>
      <c r="C121" s="1132" t="s">
        <v>1714</v>
      </c>
      <c r="D121" s="1133" t="s">
        <v>30</v>
      </c>
      <c r="E121" s="1131" t="s">
        <v>31</v>
      </c>
      <c r="F121" s="1132">
        <v>2026042180</v>
      </c>
      <c r="G121" s="1130" t="s">
        <v>680</v>
      </c>
      <c r="H121" s="1129">
        <v>1038588</v>
      </c>
      <c r="I121" s="1129" t="s">
        <v>5553</v>
      </c>
      <c r="J121" s="1129" t="s">
        <v>1736</v>
      </c>
      <c r="K121" s="1129">
        <v>4</v>
      </c>
      <c r="L121" s="1129" t="s">
        <v>32</v>
      </c>
      <c r="M121" s="1129" t="s">
        <v>33</v>
      </c>
      <c r="N121" s="1134" t="s">
        <v>5554</v>
      </c>
      <c r="O121" s="1129" t="s">
        <v>48</v>
      </c>
      <c r="P121" s="1129" t="s">
        <v>2014</v>
      </c>
      <c r="Q121" s="1129">
        <v>60</v>
      </c>
      <c r="R121" s="538" t="s">
        <v>10070</v>
      </c>
      <c r="S121" s="1135" t="s">
        <v>1716</v>
      </c>
      <c r="T121" s="1132" t="s">
        <v>7749</v>
      </c>
      <c r="U121" s="1132" t="s">
        <v>1752</v>
      </c>
      <c r="V121" s="1132" t="s">
        <v>50</v>
      </c>
      <c r="W121" s="1132" t="s">
        <v>57</v>
      </c>
      <c r="X121" s="1132" t="s">
        <v>63</v>
      </c>
      <c r="Y121" s="1129" t="s">
        <v>10064</v>
      </c>
      <c r="Z121" s="1131" t="s">
        <v>42</v>
      </c>
      <c r="AA121" s="1132">
        <v>276</v>
      </c>
      <c r="AB121" s="1132" t="s">
        <v>924</v>
      </c>
      <c r="AC121" s="1132" t="s">
        <v>57</v>
      </c>
      <c r="AD121" s="1129" t="s">
        <v>10065</v>
      </c>
      <c r="AE121" s="1131" t="s">
        <v>42</v>
      </c>
      <c r="AF121" s="1129">
        <v>120</v>
      </c>
      <c r="AG121" s="1129">
        <v>0</v>
      </c>
      <c r="AH121" s="1129">
        <v>1895</v>
      </c>
      <c r="AI121" s="1129" t="s">
        <v>57</v>
      </c>
      <c r="AJ121" s="1129" t="s">
        <v>57</v>
      </c>
      <c r="AK121" s="1129" t="s">
        <v>57</v>
      </c>
      <c r="AL121" s="1129" t="s">
        <v>5557</v>
      </c>
      <c r="AM121" s="1129" t="s">
        <v>665</v>
      </c>
      <c r="AN121" s="1129">
        <v>535</v>
      </c>
      <c r="AO121" s="1129" t="s">
        <v>57</v>
      </c>
      <c r="AP121" s="1129" t="s">
        <v>5558</v>
      </c>
      <c r="AQ121" s="1129" t="s">
        <v>665</v>
      </c>
      <c r="AR121" s="1129">
        <v>400</v>
      </c>
      <c r="AS121" s="1129" t="s">
        <v>57</v>
      </c>
      <c r="AT121" s="1129" t="s">
        <v>10066</v>
      </c>
      <c r="AU121" s="1129" t="s">
        <v>621</v>
      </c>
      <c r="AV121" s="1129">
        <v>235</v>
      </c>
      <c r="AW121" s="1129">
        <v>33</v>
      </c>
      <c r="AX121" s="1129" t="s">
        <v>10067</v>
      </c>
      <c r="AY121" s="1129" t="s">
        <v>621</v>
      </c>
      <c r="AZ121" s="1129">
        <v>220</v>
      </c>
      <c r="BA121" s="1129">
        <v>33</v>
      </c>
      <c r="BB121" s="1130" t="s">
        <v>122</v>
      </c>
      <c r="BC121" s="1129" t="s">
        <v>57</v>
      </c>
      <c r="BD121" s="1129" t="s">
        <v>57</v>
      </c>
      <c r="BE121" s="1129" t="s">
        <v>57</v>
      </c>
      <c r="BF121" s="1129" t="s">
        <v>57</v>
      </c>
      <c r="BG121" s="1129" t="s">
        <v>57</v>
      </c>
      <c r="BH121" s="1129" t="s">
        <v>57</v>
      </c>
      <c r="BI121" s="1129" t="s">
        <v>164</v>
      </c>
      <c r="BJ121" s="1129">
        <v>40</v>
      </c>
      <c r="BK121" s="1129" t="s">
        <v>57</v>
      </c>
      <c r="BL121" s="1129"/>
      <c r="BM121" s="1129">
        <v>18</v>
      </c>
      <c r="BN121" s="1129" t="s">
        <v>6948</v>
      </c>
      <c r="BO121" s="1129" t="s">
        <v>5565</v>
      </c>
      <c r="BP121" s="1132" t="s">
        <v>5566</v>
      </c>
      <c r="BQ121" s="1132" t="s">
        <v>947</v>
      </c>
      <c r="BR121" s="1132"/>
      <c r="BS121" s="1129" t="s">
        <v>5563</v>
      </c>
      <c r="BT121" s="1129" t="s">
        <v>1574</v>
      </c>
      <c r="BU121" s="1129" t="s">
        <v>10068</v>
      </c>
      <c r="BV121" s="1129">
        <v>1466</v>
      </c>
      <c r="BW121" s="1130" t="s">
        <v>2603</v>
      </c>
      <c r="BX121" s="1132"/>
      <c r="BY121" s="1130" t="s">
        <v>950</v>
      </c>
      <c r="BZ121" s="26" t="str">
        <f t="shared" si="58"/>
        <v>181038588T01</v>
      </c>
      <c r="CA121" s="26" t="str">
        <f t="shared" si="59"/>
        <v>181038588</v>
      </c>
      <c r="CB121" s="26" t="str">
        <f t="shared" si="60"/>
        <v>2026-05-07T1038588</v>
      </c>
      <c r="CC121" s="169" t="str">
        <f>IFERROR(VLOOKUP(CB121,'양시 실적'!A:I,4,FALSE),"")</f>
        <v>H103C</v>
      </c>
      <c r="CD121" s="169">
        <f>IFERROR(SUMIFS('양시 실적'!I:I,'양시 실적'!B:B,양시!CA121),"")</f>
        <v>60</v>
      </c>
      <c r="CE121" s="29" t="str">
        <f t="shared" si="61"/>
        <v>18</v>
      </c>
      <c r="CF121" s="29" t="s">
        <v>10617</v>
      </c>
      <c r="CG121" s="26" t="str">
        <f t="shared" si="62"/>
        <v>KT1038588T00001</v>
      </c>
      <c r="CH121" s="29" t="str">
        <f>IFERROR(VLOOKUP(CG121,Status_0526!F:BK,58,FALSE),"")</f>
        <v>On Going</v>
      </c>
      <c r="CJ121" s="24">
        <f>IFERROR(VLOOKUP(BZ121,양시요청!EV:EZ,5,FALSE),"")</f>
        <v>0</v>
      </c>
    </row>
    <row r="122" spans="1:88" ht="30" customHeight="1">
      <c r="A122" s="372">
        <v>18</v>
      </c>
      <c r="B122" s="1132" t="s">
        <v>43</v>
      </c>
      <c r="C122" s="1132" t="s">
        <v>1714</v>
      </c>
      <c r="D122" s="1133" t="s">
        <v>953</v>
      </c>
      <c r="E122" s="1131" t="s">
        <v>31</v>
      </c>
      <c r="F122" s="1132">
        <v>2026042191</v>
      </c>
      <c r="G122" s="1130" t="s">
        <v>680</v>
      </c>
      <c r="H122" s="1129">
        <v>1038590</v>
      </c>
      <c r="I122" s="1129" t="s">
        <v>5578</v>
      </c>
      <c r="J122" s="1129" t="s">
        <v>1736</v>
      </c>
      <c r="K122" s="1129">
        <v>4</v>
      </c>
      <c r="L122" s="1129" t="s">
        <v>32</v>
      </c>
      <c r="M122" s="1129" t="s">
        <v>33</v>
      </c>
      <c r="N122" s="1134" t="s">
        <v>5554</v>
      </c>
      <c r="O122" s="1129" t="s">
        <v>48</v>
      </c>
      <c r="P122" s="1129" t="s">
        <v>2014</v>
      </c>
      <c r="Q122" s="1129">
        <v>60</v>
      </c>
      <c r="R122" s="538" t="s">
        <v>10070</v>
      </c>
      <c r="S122" s="1135" t="s">
        <v>1716</v>
      </c>
      <c r="T122" s="1132" t="s">
        <v>7749</v>
      </c>
      <c r="U122" s="1132" t="s">
        <v>1752</v>
      </c>
      <c r="V122" s="1132" t="s">
        <v>50</v>
      </c>
      <c r="W122" s="1132" t="s">
        <v>57</v>
      </c>
      <c r="X122" s="1132" t="s">
        <v>63</v>
      </c>
      <c r="Y122" s="1129" t="s">
        <v>5581</v>
      </c>
      <c r="Z122" s="1129" t="s">
        <v>657</v>
      </c>
      <c r="AA122" s="1132">
        <v>314</v>
      </c>
      <c r="AB122" s="1132" t="s">
        <v>924</v>
      </c>
      <c r="AC122" s="1132" t="s">
        <v>57</v>
      </c>
      <c r="AD122" s="1129" t="s">
        <v>5582</v>
      </c>
      <c r="AE122" s="1129" t="s">
        <v>657</v>
      </c>
      <c r="AF122" s="1129">
        <v>145</v>
      </c>
      <c r="AG122" s="1129">
        <v>0</v>
      </c>
      <c r="AH122" s="1129">
        <v>2030</v>
      </c>
      <c r="AI122" s="1129" t="s">
        <v>57</v>
      </c>
      <c r="AJ122" s="1129" t="s">
        <v>57</v>
      </c>
      <c r="AK122" s="1129" t="s">
        <v>57</v>
      </c>
      <c r="AL122" s="1129" t="s">
        <v>5583</v>
      </c>
      <c r="AM122" s="1129" t="s">
        <v>665</v>
      </c>
      <c r="AN122" s="1129">
        <v>660</v>
      </c>
      <c r="AO122" s="1129" t="s">
        <v>57</v>
      </c>
      <c r="AP122" s="1129" t="s">
        <v>5584</v>
      </c>
      <c r="AQ122" s="1129" t="s">
        <v>665</v>
      </c>
      <c r="AR122" s="1129">
        <v>485</v>
      </c>
      <c r="AS122" s="1129" t="s">
        <v>57</v>
      </c>
      <c r="AT122" s="1129" t="s">
        <v>5588</v>
      </c>
      <c r="AU122" s="1129" t="s">
        <v>621</v>
      </c>
      <c r="AV122" s="1129">
        <v>270</v>
      </c>
      <c r="AW122" s="1129">
        <v>33</v>
      </c>
      <c r="AX122" s="1129" t="s">
        <v>1571</v>
      </c>
      <c r="AY122" s="1129" t="s">
        <v>621</v>
      </c>
      <c r="AZ122" s="1129">
        <v>255</v>
      </c>
      <c r="BA122" s="1129">
        <v>33</v>
      </c>
      <c r="BB122" s="1130" t="s">
        <v>122</v>
      </c>
      <c r="BC122" s="1129" t="s">
        <v>57</v>
      </c>
      <c r="BD122" s="1129" t="s">
        <v>57</v>
      </c>
      <c r="BE122" s="1129" t="s">
        <v>57</v>
      </c>
      <c r="BF122" s="1129" t="s">
        <v>57</v>
      </c>
      <c r="BG122" s="1129" t="s">
        <v>57</v>
      </c>
      <c r="BH122" s="1129" t="s">
        <v>57</v>
      </c>
      <c r="BI122" s="1129" t="s">
        <v>164</v>
      </c>
      <c r="BJ122" s="1129">
        <v>40</v>
      </c>
      <c r="BK122" s="1129" t="s">
        <v>57</v>
      </c>
      <c r="BL122" s="1129"/>
      <c r="BM122" s="1129">
        <v>18</v>
      </c>
      <c r="BN122" s="1129" t="s">
        <v>6950</v>
      </c>
      <c r="BO122" s="1129" t="s">
        <v>5219</v>
      </c>
      <c r="BP122" s="1132" t="s">
        <v>5591</v>
      </c>
      <c r="BQ122" s="1132" t="s">
        <v>1721</v>
      </c>
      <c r="BR122" s="1132"/>
      <c r="BS122" s="1129" t="s">
        <v>5589</v>
      </c>
      <c r="BT122" s="1129" t="s">
        <v>1574</v>
      </c>
      <c r="BU122" s="1129" t="s">
        <v>10069</v>
      </c>
      <c r="BV122" s="1129">
        <v>1466</v>
      </c>
      <c r="BW122" s="1130" t="s">
        <v>2603</v>
      </c>
      <c r="BX122" s="1132"/>
      <c r="BY122" s="1130" t="s">
        <v>950</v>
      </c>
      <c r="BZ122" s="26" t="str">
        <f t="shared" si="58"/>
        <v>181038590T01</v>
      </c>
      <c r="CA122" s="26" t="str">
        <f t="shared" si="59"/>
        <v>181038590</v>
      </c>
      <c r="CB122" s="26" t="str">
        <f t="shared" si="60"/>
        <v>2026-05-07T1038590</v>
      </c>
      <c r="CC122" s="169" t="str">
        <f>IFERROR(VLOOKUP(CB122,'양시 실적'!A:I,4,FALSE),"")</f>
        <v>H103C</v>
      </c>
      <c r="CD122" s="169">
        <f>IFERROR(SUMIFS('양시 실적'!I:I,'양시 실적'!B:B,양시!CA122),"")</f>
        <v>60</v>
      </c>
      <c r="CE122" s="29" t="str">
        <f t="shared" si="61"/>
        <v>18</v>
      </c>
      <c r="CF122" s="29" t="s">
        <v>10617</v>
      </c>
      <c r="CG122" s="26" t="str">
        <f t="shared" si="62"/>
        <v>KT1038590T00001</v>
      </c>
      <c r="CH122" s="29" t="str">
        <f>IFERROR(VLOOKUP(CG122,Status_0526!F:BK,58,FALSE),"")</f>
        <v>On Going</v>
      </c>
      <c r="CJ122" s="24">
        <f>IFERROR(VLOOKUP(BZ122,양시요청!EV:EZ,5,FALSE),"")</f>
        <v>0</v>
      </c>
    </row>
    <row r="123" spans="1:88" ht="30" customHeight="1">
      <c r="A123" s="372">
        <v>18</v>
      </c>
      <c r="B123" s="1128" t="s">
        <v>29</v>
      </c>
      <c r="C123" s="1128" t="s">
        <v>953</v>
      </c>
      <c r="D123" s="1128" t="s">
        <v>953</v>
      </c>
      <c r="E123" s="1128" t="s">
        <v>45</v>
      </c>
      <c r="F123" s="1128">
        <v>2026033838</v>
      </c>
      <c r="G123" s="1141" t="s">
        <v>954</v>
      </c>
      <c r="H123" s="1139">
        <v>1033144</v>
      </c>
      <c r="I123" s="1139" t="s">
        <v>3314</v>
      </c>
      <c r="J123" s="1139" t="s">
        <v>602</v>
      </c>
      <c r="K123" s="1139">
        <v>4</v>
      </c>
      <c r="L123" s="1139" t="s">
        <v>32</v>
      </c>
      <c r="M123" s="1139" t="s">
        <v>33</v>
      </c>
      <c r="N123" s="1134" t="s">
        <v>1554</v>
      </c>
      <c r="O123" s="1139" t="s">
        <v>48</v>
      </c>
      <c r="P123" s="1139" t="s">
        <v>73</v>
      </c>
      <c r="Q123" s="1139" t="s">
        <v>933</v>
      </c>
      <c r="R123" s="1151" t="s">
        <v>10070</v>
      </c>
      <c r="S123" s="1142" t="s">
        <v>961</v>
      </c>
      <c r="T123" s="1128" t="s">
        <v>35</v>
      </c>
      <c r="U123" s="1128" t="s">
        <v>956</v>
      </c>
      <c r="V123" s="1128" t="s">
        <v>50</v>
      </c>
      <c r="W123" s="1128" t="s">
        <v>37</v>
      </c>
      <c r="X123" s="1128" t="s">
        <v>38</v>
      </c>
      <c r="Y123" s="1139" t="s">
        <v>9958</v>
      </c>
      <c r="Z123" s="1140" t="s">
        <v>42</v>
      </c>
      <c r="AA123" s="1128">
        <v>254</v>
      </c>
      <c r="AB123" s="1128" t="s">
        <v>40</v>
      </c>
      <c r="AC123" s="1128" t="s">
        <v>41</v>
      </c>
      <c r="AD123" s="1139" t="s">
        <v>3318</v>
      </c>
      <c r="AE123" s="1139" t="s">
        <v>51</v>
      </c>
      <c r="AF123" s="1139">
        <v>110</v>
      </c>
      <c r="AG123" s="1139">
        <v>556</v>
      </c>
      <c r="AH123" s="1139">
        <v>1980</v>
      </c>
      <c r="AI123" s="1139" t="s">
        <v>3319</v>
      </c>
      <c r="AJ123" s="1139" t="s">
        <v>111</v>
      </c>
      <c r="AK123" s="1139" t="s">
        <v>2505</v>
      </c>
      <c r="AL123" s="1139" t="s">
        <v>9393</v>
      </c>
      <c r="AM123" s="1139" t="s">
        <v>99</v>
      </c>
      <c r="AN123" s="1139">
        <v>580</v>
      </c>
      <c r="AO123" s="1139" t="s">
        <v>105</v>
      </c>
      <c r="AP123" s="1139" t="s">
        <v>57</v>
      </c>
      <c r="AQ123" s="1139" t="s">
        <v>57</v>
      </c>
      <c r="AR123" s="1139" t="s">
        <v>57</v>
      </c>
      <c r="AS123" s="1139" t="s">
        <v>57</v>
      </c>
      <c r="AT123" s="1139" t="s">
        <v>3321</v>
      </c>
      <c r="AU123" s="1139" t="s">
        <v>621</v>
      </c>
      <c r="AV123" s="1139">
        <v>225</v>
      </c>
      <c r="AW123" s="1139">
        <v>30</v>
      </c>
      <c r="AX123" s="1139" t="s">
        <v>3322</v>
      </c>
      <c r="AY123" s="1139" t="s">
        <v>621</v>
      </c>
      <c r="AZ123" s="1139">
        <v>215</v>
      </c>
      <c r="BA123" s="1139">
        <v>30</v>
      </c>
      <c r="BB123" s="1141" t="s">
        <v>122</v>
      </c>
      <c r="BC123" s="1139" t="s">
        <v>123</v>
      </c>
      <c r="BD123" s="1139" t="s">
        <v>57</v>
      </c>
      <c r="BE123" s="1139" t="s">
        <v>57</v>
      </c>
      <c r="BF123" s="1139" t="s">
        <v>57</v>
      </c>
      <c r="BG123" s="1139" t="s">
        <v>57</v>
      </c>
      <c r="BH123" s="1139" t="s">
        <v>57</v>
      </c>
      <c r="BI123" s="1139" t="s">
        <v>900</v>
      </c>
      <c r="BJ123" s="1139" t="s">
        <v>57</v>
      </c>
      <c r="BK123" s="1139"/>
      <c r="BL123" s="1139"/>
      <c r="BM123" s="1139">
        <v>19</v>
      </c>
      <c r="BN123" s="1139" t="s">
        <v>10071</v>
      </c>
      <c r="BO123" s="1139" t="s">
        <v>3606</v>
      </c>
      <c r="BP123" s="1128" t="s">
        <v>2339</v>
      </c>
      <c r="BQ123" s="1128" t="s">
        <v>95</v>
      </c>
      <c r="BR123" s="1128"/>
      <c r="BS123" s="1139" t="s">
        <v>3323</v>
      </c>
      <c r="BT123" s="1139" t="s">
        <v>3324</v>
      </c>
      <c r="BU123" s="1139" t="s">
        <v>2445</v>
      </c>
      <c r="BV123" s="1139">
        <v>1542</v>
      </c>
      <c r="BW123" s="140"/>
      <c r="BX123" s="1128" t="s">
        <v>107</v>
      </c>
      <c r="BY123" s="1141" t="s">
        <v>168</v>
      </c>
      <c r="BZ123" s="26" t="str">
        <f t="shared" si="58"/>
        <v>181033144T00</v>
      </c>
      <c r="CA123" s="26" t="str">
        <f t="shared" si="59"/>
        <v>181033144</v>
      </c>
      <c r="CB123" s="26" t="str">
        <f t="shared" si="60"/>
        <v>2026-05-07T1033144</v>
      </c>
      <c r="CC123" s="169" t="str">
        <f>IFERROR(VLOOKUP(CB123,'양시 실적'!A:I,4,FALSE),"")</f>
        <v>H136C</v>
      </c>
      <c r="CD123" s="169">
        <f>IFERROR(SUMIFS('양시 실적'!I:I,'양시 실적'!B:B,양시!CA123),"")</f>
        <v>164</v>
      </c>
      <c r="CE123" s="29" t="str">
        <f t="shared" si="61"/>
        <v>19</v>
      </c>
      <c r="CF123" s="29" t="s">
        <v>11034</v>
      </c>
      <c r="CG123" s="26" t="str">
        <f t="shared" si="62"/>
        <v>KT1033144T00000</v>
      </c>
      <c r="CH123" s="29" t="str">
        <f>IFERROR(VLOOKUP(CG123,Status_0526!F:BK,58,FALSE),"")</f>
        <v>On Going</v>
      </c>
      <c r="CJ123" s="24">
        <f>IFERROR(VLOOKUP(BZ123,양시요청!EV:EZ,5,FALSE),"")</f>
        <v>0</v>
      </c>
    </row>
    <row r="124" spans="1:88" ht="30" customHeight="1">
      <c r="A124" s="372">
        <v>18</v>
      </c>
      <c r="B124" s="1143" t="s">
        <v>43</v>
      </c>
      <c r="C124" s="1143" t="s">
        <v>2017</v>
      </c>
      <c r="D124" s="1149" t="s">
        <v>1498</v>
      </c>
      <c r="E124" s="1147" t="s">
        <v>1501</v>
      </c>
      <c r="F124" s="1143">
        <v>2026041854</v>
      </c>
      <c r="G124" s="1148" t="s">
        <v>680</v>
      </c>
      <c r="H124" s="1144">
        <v>2022599</v>
      </c>
      <c r="I124" s="1144" t="s">
        <v>4704</v>
      </c>
      <c r="J124" s="1144" t="s">
        <v>4705</v>
      </c>
      <c r="K124" s="1144">
        <v>12</v>
      </c>
      <c r="L124" s="1144" t="s">
        <v>32</v>
      </c>
      <c r="M124" s="1144" t="s">
        <v>33</v>
      </c>
      <c r="N124" s="1144" t="s">
        <v>57</v>
      </c>
      <c r="O124" s="1144" t="s">
        <v>48</v>
      </c>
      <c r="P124" s="1144" t="s">
        <v>73</v>
      </c>
      <c r="Q124" s="1146">
        <v>60</v>
      </c>
      <c r="R124" s="622" t="s">
        <v>10070</v>
      </c>
      <c r="S124" s="1145" t="s">
        <v>1702</v>
      </c>
      <c r="T124" s="1143" t="s">
        <v>49</v>
      </c>
      <c r="U124" s="1143" t="s">
        <v>62</v>
      </c>
      <c r="V124" s="1143" t="s">
        <v>36</v>
      </c>
      <c r="W124" s="1143" t="s">
        <v>37</v>
      </c>
      <c r="X124" s="1143" t="s">
        <v>63</v>
      </c>
      <c r="Y124" s="1144" t="s">
        <v>9965</v>
      </c>
      <c r="Z124" s="1146" t="s">
        <v>42</v>
      </c>
      <c r="AA124" s="1143">
        <v>254</v>
      </c>
      <c r="AB124" s="1143" t="s">
        <v>40</v>
      </c>
      <c r="AC124" s="1143" t="s">
        <v>41</v>
      </c>
      <c r="AD124" s="1144" t="s">
        <v>9966</v>
      </c>
      <c r="AE124" s="1146" t="s">
        <v>42</v>
      </c>
      <c r="AF124" s="1144">
        <v>130</v>
      </c>
      <c r="AG124" s="1144">
        <v>612</v>
      </c>
      <c r="AH124" s="1144">
        <v>2090</v>
      </c>
      <c r="AI124" s="1144" t="s">
        <v>4730</v>
      </c>
      <c r="AJ124" s="1144" t="s">
        <v>104</v>
      </c>
      <c r="AK124" s="1144" t="s">
        <v>3201</v>
      </c>
      <c r="AL124" s="1144" t="s">
        <v>4731</v>
      </c>
      <c r="AM124" s="1144" t="s">
        <v>99</v>
      </c>
      <c r="AN124" s="1144">
        <v>630</v>
      </c>
      <c r="AO124" s="1144" t="s">
        <v>105</v>
      </c>
      <c r="AP124" s="1144" t="s">
        <v>4732</v>
      </c>
      <c r="AQ124" s="1144" t="s">
        <v>99</v>
      </c>
      <c r="AR124" s="1144" t="s">
        <v>117</v>
      </c>
      <c r="AS124" s="1144" t="s">
        <v>105</v>
      </c>
      <c r="AT124" s="1144" t="s">
        <v>9967</v>
      </c>
      <c r="AU124" s="1144" t="s">
        <v>1281</v>
      </c>
      <c r="AV124" s="1144">
        <v>215</v>
      </c>
      <c r="AW124" s="1144">
        <v>27</v>
      </c>
      <c r="AX124" s="1144" t="s">
        <v>9968</v>
      </c>
      <c r="AY124" s="1144" t="s">
        <v>1281</v>
      </c>
      <c r="AZ124" s="1144">
        <v>205</v>
      </c>
      <c r="BA124" s="1144">
        <v>27</v>
      </c>
      <c r="BB124" s="1144" t="s">
        <v>88</v>
      </c>
      <c r="BC124" s="1144" t="s">
        <v>57</v>
      </c>
      <c r="BD124" s="1144" t="s">
        <v>57</v>
      </c>
      <c r="BE124" s="1144" t="s">
        <v>57</v>
      </c>
      <c r="BF124" s="1144" t="s">
        <v>57</v>
      </c>
      <c r="BG124" s="1144" t="s">
        <v>57</v>
      </c>
      <c r="BH124" s="1144" t="s">
        <v>57</v>
      </c>
      <c r="BI124" s="1144" t="s">
        <v>900</v>
      </c>
      <c r="BJ124" s="1144" t="s">
        <v>331</v>
      </c>
      <c r="BK124" s="1144"/>
      <c r="BL124" s="1144"/>
      <c r="BM124" s="1144">
        <v>20</v>
      </c>
      <c r="BN124" s="1152" t="s">
        <v>10072</v>
      </c>
      <c r="BO124" s="1144" t="s">
        <v>187</v>
      </c>
      <c r="BP124" s="1143" t="s">
        <v>10073</v>
      </c>
      <c r="BQ124" s="1143" t="s">
        <v>95</v>
      </c>
      <c r="BR124" s="1143"/>
      <c r="BS124" s="1144" t="s">
        <v>4717</v>
      </c>
      <c r="BT124" s="1144" t="s">
        <v>91</v>
      </c>
      <c r="BU124" s="1144" t="s">
        <v>4718</v>
      </c>
      <c r="BV124" s="1144">
        <v>1626</v>
      </c>
      <c r="BW124" s="1148" t="s">
        <v>10074</v>
      </c>
      <c r="BX124" s="1143" t="s">
        <v>2581</v>
      </c>
      <c r="BY124" s="1148" t="s">
        <v>168</v>
      </c>
      <c r="BZ124" s="26" t="str">
        <f t="shared" si="58"/>
        <v>182022599T00</v>
      </c>
      <c r="CA124" s="26" t="str">
        <f t="shared" si="59"/>
        <v>182022599</v>
      </c>
      <c r="CB124" s="26" t="str">
        <f t="shared" si="60"/>
        <v>2026-05-07T2022599</v>
      </c>
      <c r="CC124" s="169" t="str">
        <f>IFERROR(VLOOKUP(CB124,'양시 실적'!A:I,4,FALSE),"")</f>
        <v>H101C</v>
      </c>
      <c r="CD124" s="169">
        <f>IFERROR(SUMIFS('양시 실적'!I:I,'양시 실적'!B:B,양시!CA124),"")</f>
        <v>74</v>
      </c>
      <c r="CE124" s="29" t="str">
        <f t="shared" si="61"/>
        <v>20</v>
      </c>
      <c r="CF124" s="30" t="s">
        <v>11766</v>
      </c>
      <c r="CG124" s="26" t="str">
        <f t="shared" si="62"/>
        <v>KT2022599T00000</v>
      </c>
      <c r="CH124" s="29" t="str">
        <f>IFERROR(VLOOKUP(CG124,Status_0526!F:BK,58,FALSE),"")</f>
        <v>On Going</v>
      </c>
      <c r="CJ124" s="24" t="str">
        <f>IFERROR(VLOOKUP(BZ124,양시요청!EV:EZ,5,FALSE),"")</f>
        <v>OKEY</v>
      </c>
    </row>
    <row r="125" spans="1:88" ht="30" customHeight="1">
      <c r="A125" s="29">
        <v>19</v>
      </c>
      <c r="B125" s="1168" t="s">
        <v>29</v>
      </c>
      <c r="C125" s="1168" t="s">
        <v>953</v>
      </c>
      <c r="D125" s="1168" t="s">
        <v>9473</v>
      </c>
      <c r="E125" s="1168" t="s">
        <v>45</v>
      </c>
      <c r="F125" s="1168">
        <v>2026042739</v>
      </c>
      <c r="G125" s="1167" t="s">
        <v>629</v>
      </c>
      <c r="H125" s="1174">
        <v>1037703</v>
      </c>
      <c r="I125" s="1174" t="s">
        <v>8870</v>
      </c>
      <c r="J125" s="1174" t="s">
        <v>698</v>
      </c>
      <c r="K125" s="1174">
        <v>4</v>
      </c>
      <c r="L125" s="1174" t="s">
        <v>32</v>
      </c>
      <c r="M125" s="1174" t="s">
        <v>33</v>
      </c>
      <c r="N125" s="1174" t="s">
        <v>57</v>
      </c>
      <c r="O125" s="1174" t="s">
        <v>48</v>
      </c>
      <c r="P125" s="1174" t="s">
        <v>73</v>
      </c>
      <c r="Q125" s="1174" t="s">
        <v>933</v>
      </c>
      <c r="R125" s="506" t="s">
        <v>10285</v>
      </c>
      <c r="S125" s="1177" t="s">
        <v>10311</v>
      </c>
      <c r="T125" s="1168" t="s">
        <v>35</v>
      </c>
      <c r="U125" s="1168" t="s">
        <v>935</v>
      </c>
      <c r="V125" s="1168" t="s">
        <v>60</v>
      </c>
      <c r="W125" s="1168" t="s">
        <v>37</v>
      </c>
      <c r="X125" s="1168" t="s">
        <v>61</v>
      </c>
      <c r="Y125" s="1174" t="s">
        <v>8874</v>
      </c>
      <c r="Z125" s="1174" t="s">
        <v>752</v>
      </c>
      <c r="AA125" s="1168">
        <v>228</v>
      </c>
      <c r="AB125" s="1168" t="s">
        <v>40</v>
      </c>
      <c r="AC125" s="1168" t="s">
        <v>41</v>
      </c>
      <c r="AD125" s="1275" t="s">
        <v>11014</v>
      </c>
      <c r="AE125" s="1181" t="s">
        <v>937</v>
      </c>
      <c r="AF125" s="1174">
        <v>165</v>
      </c>
      <c r="AG125" s="1174">
        <v>742</v>
      </c>
      <c r="AH125" s="1174">
        <v>2155</v>
      </c>
      <c r="AI125" s="1174" t="s">
        <v>7778</v>
      </c>
      <c r="AJ125" s="1174">
        <v>460</v>
      </c>
      <c r="AK125" s="1174">
        <v>425</v>
      </c>
      <c r="AL125" s="1174" t="s">
        <v>1065</v>
      </c>
      <c r="AM125" s="1174" t="s">
        <v>78</v>
      </c>
      <c r="AN125" s="1174">
        <v>610</v>
      </c>
      <c r="AO125" s="1174" t="s">
        <v>57</v>
      </c>
      <c r="AP125" s="1174" t="s">
        <v>173</v>
      </c>
      <c r="AQ125" s="1174" t="s">
        <v>78</v>
      </c>
      <c r="AR125" s="1174">
        <v>490</v>
      </c>
      <c r="AS125" s="1174" t="s">
        <v>57</v>
      </c>
      <c r="AT125" s="1174" t="s">
        <v>4877</v>
      </c>
      <c r="AU125" s="1174" t="s">
        <v>86</v>
      </c>
      <c r="AV125" s="1174">
        <v>190</v>
      </c>
      <c r="AW125" s="1174">
        <v>27</v>
      </c>
      <c r="AX125" s="1174" t="s">
        <v>8876</v>
      </c>
      <c r="AY125" s="1174" t="s">
        <v>86</v>
      </c>
      <c r="AZ125" s="1174">
        <v>180</v>
      </c>
      <c r="BA125" s="1174">
        <v>27</v>
      </c>
      <c r="BB125" s="1174" t="s">
        <v>682</v>
      </c>
      <c r="BC125" s="1174" t="s">
        <v>57</v>
      </c>
      <c r="BD125" s="1174" t="s">
        <v>57</v>
      </c>
      <c r="BE125" s="1174" t="s">
        <v>57</v>
      </c>
      <c r="BF125" s="1174" t="s">
        <v>57</v>
      </c>
      <c r="BG125" s="1174" t="s">
        <v>57</v>
      </c>
      <c r="BH125" s="1174" t="s">
        <v>57</v>
      </c>
      <c r="BI125" s="1174" t="s">
        <v>164</v>
      </c>
      <c r="BJ125" s="1174" t="s">
        <v>57</v>
      </c>
      <c r="BK125" s="1174" t="s">
        <v>57</v>
      </c>
      <c r="BL125" s="1174"/>
      <c r="BM125" s="1174">
        <v>18</v>
      </c>
      <c r="BN125" s="1175" t="s">
        <v>10312</v>
      </c>
      <c r="BO125" s="1174" t="s">
        <v>721</v>
      </c>
      <c r="BP125" s="1168"/>
      <c r="BQ125" s="1168" t="s">
        <v>10313</v>
      </c>
      <c r="BR125" s="1168"/>
      <c r="BS125" s="1174" t="s">
        <v>8877</v>
      </c>
      <c r="BT125" s="1174" t="s">
        <v>1574</v>
      </c>
      <c r="BU125" s="1174" t="s">
        <v>10314</v>
      </c>
      <c r="BV125" s="1174">
        <v>1466</v>
      </c>
      <c r="BW125" s="140"/>
      <c r="BX125" s="1168"/>
      <c r="BY125" s="1167" t="s">
        <v>3649</v>
      </c>
      <c r="BZ125" s="26" t="str">
        <f t="shared" ref="BZ125:BZ127" si="63">A125&amp;LEFT(H125,7)&amp;P125</f>
        <v>191037703T00</v>
      </c>
      <c r="CA125" s="26" t="str">
        <f t="shared" ref="CA125:CA127" si="64">A125&amp;LEFT(H125,7)</f>
        <v>191037703</v>
      </c>
      <c r="CB125" s="26" t="str">
        <f t="shared" ref="CB125:CB127" si="65">"2026-"&amp;LEFT(R125,2)&amp;"-"&amp;MID(R125,4,2)&amp;"T"&amp;LEFT(H125,7)</f>
        <v>2026-05-12T1037703</v>
      </c>
      <c r="CC125" s="169" t="str">
        <f>IFERROR(VLOOKUP(CB125,'양시 실적'!A:I,4,FALSE),"")</f>
        <v>H171C</v>
      </c>
      <c r="CD125" s="169">
        <f>IFERROR(SUMIFS('양시 실적'!I:I,'양시 실적'!B:B,양시!CA125),"")</f>
        <v>200</v>
      </c>
      <c r="CE125" s="29" t="str">
        <f t="shared" ref="CE125:CE127" si="66">IF(CD125&lt;&gt;0,IFERROR(MID(I125,FIND("R",I125)+1,2),""),"")</f>
        <v>18</v>
      </c>
      <c r="CF125" s="29" t="s">
        <v>11034</v>
      </c>
      <c r="CG125" s="26" t="str">
        <f t="shared" ref="CG125:CG127" si="67">"KT"&amp;LEFT(H125,7)&amp;"T000"&amp;RIGHT(P125,2)</f>
        <v>KT1037703T00000</v>
      </c>
      <c r="CH125" s="29" t="str">
        <f>IFERROR(VLOOKUP(CG125,Status_0526!F:BK,58,FALSE),"")</f>
        <v>OK</v>
      </c>
      <c r="CJ125" s="24">
        <f>IFERROR(VLOOKUP(BZ125,양시요청!EV:EZ,5,FALSE),"")</f>
        <v>0</v>
      </c>
    </row>
    <row r="126" spans="1:88" ht="30" customHeight="1">
      <c r="A126" s="29">
        <v>19</v>
      </c>
      <c r="B126" s="1168" t="s">
        <v>43</v>
      </c>
      <c r="C126" s="1168" t="s">
        <v>1500</v>
      </c>
      <c r="D126" s="1176" t="s">
        <v>30</v>
      </c>
      <c r="E126" s="1168" t="s">
        <v>45</v>
      </c>
      <c r="F126" s="1168">
        <v>2026020743</v>
      </c>
      <c r="G126" s="1167" t="s">
        <v>680</v>
      </c>
      <c r="H126" s="1174">
        <v>1038853</v>
      </c>
      <c r="I126" s="1174" t="s">
        <v>1238</v>
      </c>
      <c r="J126" s="1174" t="s">
        <v>1170</v>
      </c>
      <c r="K126" s="1174">
        <v>4</v>
      </c>
      <c r="L126" s="1174" t="s">
        <v>32</v>
      </c>
      <c r="M126" s="1174" t="s">
        <v>33</v>
      </c>
      <c r="N126" s="1174" t="s">
        <v>57</v>
      </c>
      <c r="O126" s="1174" t="s">
        <v>48</v>
      </c>
      <c r="P126" s="1174" t="s">
        <v>73</v>
      </c>
      <c r="Q126" s="1174" t="s">
        <v>933</v>
      </c>
      <c r="R126" s="1180" t="s">
        <v>10302</v>
      </c>
      <c r="S126" s="1177" t="s">
        <v>10315</v>
      </c>
      <c r="T126" s="1168" t="s">
        <v>49</v>
      </c>
      <c r="U126" s="1168" t="s">
        <v>62</v>
      </c>
      <c r="V126" s="1168" t="s">
        <v>36</v>
      </c>
      <c r="W126" s="1168" t="s">
        <v>37</v>
      </c>
      <c r="X126" s="1168" t="s">
        <v>63</v>
      </c>
      <c r="Y126" s="1174" t="s">
        <v>1242</v>
      </c>
      <c r="Z126" s="1174" t="s">
        <v>55</v>
      </c>
      <c r="AA126" s="1168">
        <v>260</v>
      </c>
      <c r="AB126" s="1168" t="s">
        <v>40</v>
      </c>
      <c r="AC126" s="1168" t="s">
        <v>41</v>
      </c>
      <c r="AD126" s="1174" t="s">
        <v>6806</v>
      </c>
      <c r="AE126" s="1174" t="s">
        <v>1061</v>
      </c>
      <c r="AF126" s="1174">
        <v>230</v>
      </c>
      <c r="AG126" s="1174">
        <v>988</v>
      </c>
      <c r="AH126" s="1174">
        <v>2260</v>
      </c>
      <c r="AI126" s="1174" t="s">
        <v>1244</v>
      </c>
      <c r="AJ126" s="1174">
        <v>580</v>
      </c>
      <c r="AK126" s="1174">
        <v>545</v>
      </c>
      <c r="AL126" s="1174" t="s">
        <v>1247</v>
      </c>
      <c r="AM126" s="1174" t="s">
        <v>99</v>
      </c>
      <c r="AN126" s="1174">
        <v>750</v>
      </c>
      <c r="AO126" s="1174">
        <v>90</v>
      </c>
      <c r="AP126" s="1174" t="s">
        <v>1249</v>
      </c>
      <c r="AQ126" s="1174" t="s">
        <v>99</v>
      </c>
      <c r="AR126" s="1174" t="s">
        <v>1066</v>
      </c>
      <c r="AS126" s="1174" t="s">
        <v>105</v>
      </c>
      <c r="AT126" s="1174" t="s">
        <v>1250</v>
      </c>
      <c r="AU126" s="1174" t="s">
        <v>79</v>
      </c>
      <c r="AV126" s="1174">
        <v>215</v>
      </c>
      <c r="AW126" s="1174">
        <v>24</v>
      </c>
      <c r="AX126" s="1174" t="s">
        <v>1251</v>
      </c>
      <c r="AY126" s="1174" t="s">
        <v>79</v>
      </c>
      <c r="AZ126" s="1174">
        <v>205</v>
      </c>
      <c r="BA126" s="1174">
        <v>24</v>
      </c>
      <c r="BB126" s="1174" t="s">
        <v>88</v>
      </c>
      <c r="BC126" s="1174" t="s">
        <v>57</v>
      </c>
      <c r="BD126" s="1174" t="s">
        <v>57</v>
      </c>
      <c r="BE126" s="1174" t="s">
        <v>57</v>
      </c>
      <c r="BF126" s="1174" t="s">
        <v>57</v>
      </c>
      <c r="BG126" s="1174" t="s">
        <v>1215</v>
      </c>
      <c r="BH126" s="1174" t="s">
        <v>1216</v>
      </c>
      <c r="BI126" s="1174" t="s">
        <v>164</v>
      </c>
      <c r="BJ126" s="1174" t="s">
        <v>331</v>
      </c>
      <c r="BK126" s="1174"/>
      <c r="BL126" s="1174"/>
      <c r="BM126" s="1174">
        <v>16</v>
      </c>
      <c r="BN126" s="1174" t="s">
        <v>10316</v>
      </c>
      <c r="BO126" s="1174" t="s">
        <v>6807</v>
      </c>
      <c r="BP126" s="1168" t="s">
        <v>3607</v>
      </c>
      <c r="BQ126" s="1168" t="s">
        <v>939</v>
      </c>
      <c r="BR126" s="1168"/>
      <c r="BS126" s="1174" t="s">
        <v>1252</v>
      </c>
      <c r="BT126" s="1174" t="s">
        <v>1253</v>
      </c>
      <c r="BU126" s="1174" t="s">
        <v>1254</v>
      </c>
      <c r="BV126" s="1174">
        <v>1289</v>
      </c>
      <c r="BW126" s="140"/>
      <c r="BX126" s="1168" t="s">
        <v>107</v>
      </c>
      <c r="BY126" s="1167" t="s">
        <v>83</v>
      </c>
      <c r="BZ126" s="26" t="str">
        <f t="shared" si="63"/>
        <v>191038853T00</v>
      </c>
      <c r="CA126" s="26" t="str">
        <f t="shared" si="64"/>
        <v>191038853</v>
      </c>
      <c r="CB126" s="26" t="str">
        <f t="shared" si="65"/>
        <v>2026-05-14T1038853</v>
      </c>
      <c r="CC126" s="169" t="str">
        <f>IFERROR(VLOOKUP(CB126,'양시 실적'!A:I,4,FALSE),"")</f>
        <v>H134C</v>
      </c>
      <c r="CD126" s="169">
        <f>IFERROR(SUMIFS('양시 실적'!I:I,'양시 실적'!B:B,양시!CA126),"")</f>
        <v>198</v>
      </c>
      <c r="CE126" s="29" t="str">
        <f t="shared" si="66"/>
        <v>16</v>
      </c>
      <c r="CF126" s="29" t="s">
        <v>11034</v>
      </c>
      <c r="CG126" s="26" t="str">
        <f t="shared" si="67"/>
        <v>KT1038853T00000</v>
      </c>
      <c r="CH126" s="29" t="str">
        <f>IFERROR(VLOOKUP(CG126,Status_0526!F:BK,58,FALSE),"")</f>
        <v>OK</v>
      </c>
      <c r="CJ126" s="24">
        <f>IFERROR(VLOOKUP(BZ126,양시요청!EV:EZ,5,FALSE),"")</f>
        <v>0</v>
      </c>
    </row>
    <row r="127" spans="1:88" ht="30" customHeight="1">
      <c r="A127" s="29">
        <v>19</v>
      </c>
      <c r="B127" s="1169" t="s">
        <v>29</v>
      </c>
      <c r="C127" s="1169" t="s">
        <v>953</v>
      </c>
      <c r="D127" s="1178" t="s">
        <v>953</v>
      </c>
      <c r="E127" s="1171" t="s">
        <v>31</v>
      </c>
      <c r="F127" s="1169">
        <v>2026041940</v>
      </c>
      <c r="G127" s="1172" t="s">
        <v>2582</v>
      </c>
      <c r="H127" s="1170">
        <v>1019795</v>
      </c>
      <c r="I127" s="1170" t="s">
        <v>10317</v>
      </c>
      <c r="J127" s="1170" t="s">
        <v>2352</v>
      </c>
      <c r="K127" s="1170">
        <v>4</v>
      </c>
      <c r="L127" s="1170" t="s">
        <v>32</v>
      </c>
      <c r="M127" s="1170" t="s">
        <v>33</v>
      </c>
      <c r="N127" s="1173" t="s">
        <v>102</v>
      </c>
      <c r="O127" s="1170" t="s">
        <v>34</v>
      </c>
      <c r="P127" s="1170" t="s">
        <v>73</v>
      </c>
      <c r="Q127" s="1170" t="s">
        <v>933</v>
      </c>
      <c r="R127" s="879" t="s">
        <v>10304</v>
      </c>
      <c r="S127" s="1179" t="s">
        <v>2584</v>
      </c>
      <c r="T127" s="1169" t="s">
        <v>35</v>
      </c>
      <c r="U127" s="1169" t="s">
        <v>2585</v>
      </c>
      <c r="V127" s="1169" t="s">
        <v>36</v>
      </c>
      <c r="W127" s="1169" t="s">
        <v>37</v>
      </c>
      <c r="X127" s="1169" t="s">
        <v>63</v>
      </c>
      <c r="Y127" s="1170" t="s">
        <v>10146</v>
      </c>
      <c r="Z127" s="1171" t="s">
        <v>42</v>
      </c>
      <c r="AA127" s="1169">
        <v>178</v>
      </c>
      <c r="AB127" s="1169" t="s">
        <v>40</v>
      </c>
      <c r="AC127" s="1169" t="s">
        <v>41</v>
      </c>
      <c r="AD127" s="1170" t="s">
        <v>10147</v>
      </c>
      <c r="AE127" s="1171" t="s">
        <v>42</v>
      </c>
      <c r="AF127" s="1170">
        <v>135</v>
      </c>
      <c r="AG127" s="1170">
        <v>0</v>
      </c>
      <c r="AH127" s="1170">
        <v>1685</v>
      </c>
      <c r="AI127" s="1170" t="s">
        <v>2360</v>
      </c>
      <c r="AJ127" s="1170">
        <v>350</v>
      </c>
      <c r="AK127" s="1170">
        <v>370</v>
      </c>
      <c r="AL127" s="1170" t="s">
        <v>2361</v>
      </c>
      <c r="AM127" s="1170" t="s">
        <v>78</v>
      </c>
      <c r="AN127" s="1170">
        <v>460</v>
      </c>
      <c r="AO127" s="1170">
        <v>90</v>
      </c>
      <c r="AP127" s="1170" t="s">
        <v>57</v>
      </c>
      <c r="AQ127" s="1170" t="s">
        <v>57</v>
      </c>
      <c r="AR127" s="1170" t="s">
        <v>57</v>
      </c>
      <c r="AS127" s="1170" t="s">
        <v>57</v>
      </c>
      <c r="AT127" s="1170" t="s">
        <v>2362</v>
      </c>
      <c r="AU127" s="1170" t="s">
        <v>79</v>
      </c>
      <c r="AV127" s="1170">
        <v>145</v>
      </c>
      <c r="AW127" s="1170">
        <v>24</v>
      </c>
      <c r="AX127" s="1170" t="s">
        <v>2363</v>
      </c>
      <c r="AY127" s="1170" t="s">
        <v>79</v>
      </c>
      <c r="AZ127" s="339">
        <v>135</v>
      </c>
      <c r="BA127" s="1170">
        <v>24</v>
      </c>
      <c r="BB127" s="1170" t="s">
        <v>88</v>
      </c>
      <c r="BC127" s="1170" t="s">
        <v>57</v>
      </c>
      <c r="BD127" s="1170" t="s">
        <v>57</v>
      </c>
      <c r="BE127" s="1170" t="s">
        <v>57</v>
      </c>
      <c r="BF127" s="1170" t="s">
        <v>57</v>
      </c>
      <c r="BG127" s="1170" t="s">
        <v>57</v>
      </c>
      <c r="BH127" s="1170" t="s">
        <v>57</v>
      </c>
      <c r="BI127" s="1170" t="s">
        <v>164</v>
      </c>
      <c r="BJ127" s="1170" t="s">
        <v>57</v>
      </c>
      <c r="BK127" s="1170"/>
      <c r="BL127" s="1170"/>
      <c r="BM127" s="1170">
        <v>14</v>
      </c>
      <c r="BN127" s="1171" t="s">
        <v>10318</v>
      </c>
      <c r="BO127" s="1170" t="s">
        <v>6340</v>
      </c>
      <c r="BP127" s="1169" t="s">
        <v>2369</v>
      </c>
      <c r="BQ127" s="1169" t="s">
        <v>2586</v>
      </c>
      <c r="BR127" s="1169"/>
      <c r="BS127" s="1170" t="s">
        <v>2364</v>
      </c>
      <c r="BT127" s="1170" t="s">
        <v>2365</v>
      </c>
      <c r="BU127" s="1170" t="s">
        <v>2366</v>
      </c>
      <c r="BV127" s="1170">
        <v>1124</v>
      </c>
      <c r="BW127" s="1172" t="s">
        <v>10319</v>
      </c>
      <c r="BX127" s="1169" t="s">
        <v>107</v>
      </c>
      <c r="BY127" s="1172" t="s">
        <v>2550</v>
      </c>
      <c r="BZ127" s="26" t="str">
        <f t="shared" si="63"/>
        <v>191019795T00</v>
      </c>
      <c r="CA127" s="26" t="str">
        <f t="shared" si="64"/>
        <v>191019795</v>
      </c>
      <c r="CB127" s="26" t="str">
        <f t="shared" si="65"/>
        <v>2026-05-15T1019795</v>
      </c>
      <c r="CC127" s="169" t="str">
        <f>IFERROR(VLOOKUP(CB127,'양시 실적'!A:I,4,FALSE),"")</f>
        <v>H113C</v>
      </c>
      <c r="CD127" s="169">
        <f>IFERROR(SUMIFS('양시 실적'!I:I,'양시 실적'!B:B,양시!CA127),"")</f>
        <v>218</v>
      </c>
      <c r="CE127" s="29" t="str">
        <f t="shared" si="66"/>
        <v>14</v>
      </c>
      <c r="CF127" s="29" t="s">
        <v>11034</v>
      </c>
      <c r="CG127" s="26" t="str">
        <f t="shared" si="67"/>
        <v>KT1019795T00000</v>
      </c>
      <c r="CH127" s="29" t="str">
        <f>IFERROR(VLOOKUP(CG127,Status_0526!F:BK,58,FALSE),"")</f>
        <v>On Going</v>
      </c>
      <c r="CJ127" s="24" t="str">
        <f>IFERROR(VLOOKUP(BZ127,양시요청!EV:EZ,5,FALSE),"")</f>
        <v>OKEY</v>
      </c>
    </row>
    <row r="128" spans="1:88" ht="30" customHeight="1">
      <c r="A128" s="372">
        <v>20</v>
      </c>
      <c r="B128" s="1227" t="s">
        <v>29</v>
      </c>
      <c r="C128" s="1227" t="s">
        <v>953</v>
      </c>
      <c r="D128" s="1227" t="s">
        <v>953</v>
      </c>
      <c r="E128" s="1229" t="s">
        <v>31</v>
      </c>
      <c r="F128" s="1227">
        <v>2026040158</v>
      </c>
      <c r="G128" s="1230" t="s">
        <v>2545</v>
      </c>
      <c r="H128" s="1228">
        <v>1030901</v>
      </c>
      <c r="I128" s="1228" t="s">
        <v>10714</v>
      </c>
      <c r="J128" s="1228" t="s">
        <v>72</v>
      </c>
      <c r="K128" s="1228">
        <v>4</v>
      </c>
      <c r="L128" s="1228" t="s">
        <v>32</v>
      </c>
      <c r="M128" s="1228" t="s">
        <v>33</v>
      </c>
      <c r="N128" s="1228" t="s">
        <v>57</v>
      </c>
      <c r="O128" s="1228" t="s">
        <v>48</v>
      </c>
      <c r="P128" s="1228" t="s">
        <v>73</v>
      </c>
      <c r="Q128" s="1228" t="s">
        <v>933</v>
      </c>
      <c r="R128" s="402" t="s">
        <v>10652</v>
      </c>
      <c r="S128" s="1232" t="s">
        <v>2547</v>
      </c>
      <c r="T128" s="1227" t="s">
        <v>35</v>
      </c>
      <c r="U128" s="1227" t="s">
        <v>62</v>
      </c>
      <c r="V128" s="1227" t="s">
        <v>36</v>
      </c>
      <c r="W128" s="1227" t="s">
        <v>37</v>
      </c>
      <c r="X128" s="1227" t="s">
        <v>63</v>
      </c>
      <c r="Y128" s="1228" t="s">
        <v>10136</v>
      </c>
      <c r="Z128" s="1229" t="s">
        <v>42</v>
      </c>
      <c r="AA128" s="1227">
        <v>216</v>
      </c>
      <c r="AB128" s="1227" t="s">
        <v>40</v>
      </c>
      <c r="AC128" s="1227" t="s">
        <v>41</v>
      </c>
      <c r="AD128" s="1228" t="s">
        <v>10137</v>
      </c>
      <c r="AE128" s="1229" t="s">
        <v>42</v>
      </c>
      <c r="AF128" s="1228">
        <v>140</v>
      </c>
      <c r="AG128" s="1228">
        <v>0</v>
      </c>
      <c r="AH128" s="1228">
        <v>1825</v>
      </c>
      <c r="AI128" s="1228" t="s">
        <v>1425</v>
      </c>
      <c r="AJ128" s="1228">
        <v>390</v>
      </c>
      <c r="AK128" s="1228">
        <v>410</v>
      </c>
      <c r="AL128" s="1228" t="s">
        <v>1426</v>
      </c>
      <c r="AM128" s="1228" t="s">
        <v>78</v>
      </c>
      <c r="AN128" s="1228">
        <v>520</v>
      </c>
      <c r="AO128" s="1228">
        <v>90</v>
      </c>
      <c r="AP128" s="1228" t="s">
        <v>57</v>
      </c>
      <c r="AQ128" s="1228" t="s">
        <v>57</v>
      </c>
      <c r="AR128" s="1228" t="s">
        <v>57</v>
      </c>
      <c r="AS128" s="1228" t="s">
        <v>57</v>
      </c>
      <c r="AT128" s="1228" t="s">
        <v>1428</v>
      </c>
      <c r="AU128" s="1228" t="s">
        <v>79</v>
      </c>
      <c r="AV128" s="1228">
        <v>180</v>
      </c>
      <c r="AW128" s="1228">
        <v>27</v>
      </c>
      <c r="AX128" s="1228" t="s">
        <v>1429</v>
      </c>
      <c r="AY128" s="1228" t="s">
        <v>79</v>
      </c>
      <c r="AZ128" s="1228">
        <v>170</v>
      </c>
      <c r="BA128" s="1228">
        <v>27</v>
      </c>
      <c r="BB128" s="1228" t="s">
        <v>88</v>
      </c>
      <c r="BC128" s="1228" t="s">
        <v>57</v>
      </c>
      <c r="BD128" s="1228" t="s">
        <v>57</v>
      </c>
      <c r="BE128" s="1228" t="s">
        <v>57</v>
      </c>
      <c r="BF128" s="1228" t="s">
        <v>57</v>
      </c>
      <c r="BG128" s="1228" t="s">
        <v>57</v>
      </c>
      <c r="BH128" s="1228" t="s">
        <v>57</v>
      </c>
      <c r="BI128" s="1228" t="s">
        <v>164</v>
      </c>
      <c r="BJ128" s="1228" t="s">
        <v>57</v>
      </c>
      <c r="BK128" s="1228"/>
      <c r="BL128" s="1228"/>
      <c r="BM128" s="1228">
        <v>15</v>
      </c>
      <c r="BN128" s="1228" t="s">
        <v>2548</v>
      </c>
      <c r="BO128" s="1228" t="s">
        <v>887</v>
      </c>
      <c r="BP128" s="1227" t="s">
        <v>10138</v>
      </c>
      <c r="BQ128" s="1227" t="s">
        <v>81</v>
      </c>
      <c r="BR128" s="1227"/>
      <c r="BS128" s="1228" t="s">
        <v>96</v>
      </c>
      <c r="BT128" s="1228" t="s">
        <v>97</v>
      </c>
      <c r="BU128" s="1228" t="s">
        <v>1430</v>
      </c>
      <c r="BV128" s="1228">
        <v>1204</v>
      </c>
      <c r="BW128" s="1230" t="s">
        <v>10715</v>
      </c>
      <c r="BX128" s="1227" t="s">
        <v>107</v>
      </c>
      <c r="BY128" s="1230" t="s">
        <v>2550</v>
      </c>
      <c r="BZ128" s="26" t="str">
        <f t="shared" ref="BZ128:BZ130" si="68">A128&amp;LEFT(H128,7)&amp;P128</f>
        <v>201030901T00</v>
      </c>
      <c r="CA128" s="26" t="str">
        <f t="shared" ref="CA128:CA130" si="69">A128&amp;LEFT(H128,7)</f>
        <v>201030901</v>
      </c>
      <c r="CB128" s="26" t="str">
        <f t="shared" ref="CB128:CB130" si="70">"2026-"&amp;LEFT(R128,2)&amp;"-"&amp;MID(R128,4,2)&amp;"T"&amp;LEFT(H128,7)</f>
        <v>2026-05-18T1030901</v>
      </c>
      <c r="CC128" s="169" t="str">
        <f>IFERROR(VLOOKUP(CB128,'양시 실적'!A:I,4,FALSE),"")</f>
        <v>H183C</v>
      </c>
      <c r="CD128" s="169">
        <f>IFERROR(SUMIFS('양시 실적'!I:I,'양시 실적'!B:B,양시!CA128),"")</f>
        <v>190</v>
      </c>
      <c r="CE128" s="29" t="str">
        <f t="shared" ref="CE128:CE130" si="71">IF(CD128&lt;&gt;0,IFERROR(MID(I128,FIND("R",I128)+1,2),""),"")</f>
        <v>15</v>
      </c>
      <c r="CF128" s="29" t="s">
        <v>11034</v>
      </c>
      <c r="CG128" s="26" t="str">
        <f t="shared" ref="CG128:CG130" si="72">"KT"&amp;LEFT(H128,7)&amp;"T000"&amp;RIGHT(P128,2)</f>
        <v>KT1030901T00000</v>
      </c>
      <c r="CH128" s="29" t="str">
        <f>IFERROR(VLOOKUP(CG128,Status_0526!F:BK,58,FALSE),"")</f>
        <v>On Going</v>
      </c>
      <c r="CJ128" s="24">
        <f>IFERROR(VLOOKUP(BZ128,양시요청!EV:EZ,5,FALSE),"")</f>
        <v>0</v>
      </c>
    </row>
    <row r="129" spans="1:88" ht="30" customHeight="1">
      <c r="A129" s="372">
        <v>20</v>
      </c>
      <c r="B129" s="1221" t="s">
        <v>29</v>
      </c>
      <c r="C129" s="1221" t="s">
        <v>1513</v>
      </c>
      <c r="D129" s="1225" t="s">
        <v>30</v>
      </c>
      <c r="E129" s="1221" t="s">
        <v>45</v>
      </c>
      <c r="F129" s="1221">
        <v>2026042894</v>
      </c>
      <c r="G129" s="1224" t="s">
        <v>629</v>
      </c>
      <c r="H129" s="1220">
        <v>1037718</v>
      </c>
      <c r="I129" s="1220" t="s">
        <v>8852</v>
      </c>
      <c r="J129" s="1220" t="s">
        <v>698</v>
      </c>
      <c r="K129" s="1220">
        <v>4</v>
      </c>
      <c r="L129" s="1220" t="s">
        <v>32</v>
      </c>
      <c r="M129" s="1220" t="s">
        <v>33</v>
      </c>
      <c r="N129" s="1220" t="s">
        <v>57</v>
      </c>
      <c r="O129" s="1220" t="s">
        <v>48</v>
      </c>
      <c r="P129" s="1220" t="s">
        <v>73</v>
      </c>
      <c r="Q129" s="1220" t="s">
        <v>933</v>
      </c>
      <c r="R129" s="1231" t="s">
        <v>10677</v>
      </c>
      <c r="S129" s="1223" t="s">
        <v>3569</v>
      </c>
      <c r="T129" s="1221" t="s">
        <v>35</v>
      </c>
      <c r="U129" s="1221" t="s">
        <v>935</v>
      </c>
      <c r="V129" s="1221" t="s">
        <v>60</v>
      </c>
      <c r="W129" s="1221" t="s">
        <v>37</v>
      </c>
      <c r="X129" s="1221" t="s">
        <v>61</v>
      </c>
      <c r="Y129" s="1220" t="s">
        <v>8855</v>
      </c>
      <c r="Z129" s="1220" t="s">
        <v>752</v>
      </c>
      <c r="AA129" s="1221">
        <v>244</v>
      </c>
      <c r="AB129" s="1221" t="s">
        <v>40</v>
      </c>
      <c r="AC129" s="1221" t="s">
        <v>41</v>
      </c>
      <c r="AD129" s="1220" t="s">
        <v>8856</v>
      </c>
      <c r="AE129" s="1220" t="s">
        <v>51</v>
      </c>
      <c r="AF129" s="1220">
        <v>150</v>
      </c>
      <c r="AG129" s="1220">
        <v>716</v>
      </c>
      <c r="AH129" s="1220">
        <v>2175</v>
      </c>
      <c r="AI129" s="1220" t="s">
        <v>1622</v>
      </c>
      <c r="AJ129" s="1220">
        <v>460</v>
      </c>
      <c r="AK129" s="1220">
        <v>425</v>
      </c>
      <c r="AL129" s="1220" t="s">
        <v>1624</v>
      </c>
      <c r="AM129" s="1220" t="s">
        <v>78</v>
      </c>
      <c r="AN129" s="1220">
        <v>580</v>
      </c>
      <c r="AO129" s="1220">
        <v>90</v>
      </c>
      <c r="AP129" s="1220" t="s">
        <v>6640</v>
      </c>
      <c r="AQ129" s="1220" t="s">
        <v>78</v>
      </c>
      <c r="AR129" s="1220" t="s">
        <v>186</v>
      </c>
      <c r="AS129" s="1220" t="s">
        <v>105</v>
      </c>
      <c r="AT129" s="1220" t="s">
        <v>1067</v>
      </c>
      <c r="AU129" s="1220" t="s">
        <v>86</v>
      </c>
      <c r="AV129" s="1220">
        <v>205</v>
      </c>
      <c r="AW129" s="1220">
        <v>27</v>
      </c>
      <c r="AX129" s="1220" t="s">
        <v>1093</v>
      </c>
      <c r="AY129" s="1220" t="s">
        <v>86</v>
      </c>
      <c r="AZ129" s="1220">
        <v>195</v>
      </c>
      <c r="BA129" s="1220">
        <v>27</v>
      </c>
      <c r="BB129" s="1220" t="s">
        <v>682</v>
      </c>
      <c r="BC129" s="1220" t="s">
        <v>57</v>
      </c>
      <c r="BD129" s="1220" t="s">
        <v>57</v>
      </c>
      <c r="BE129" s="1220" t="s">
        <v>57</v>
      </c>
      <c r="BF129" s="1220" t="s">
        <v>57</v>
      </c>
      <c r="BG129" s="1220" t="s">
        <v>57</v>
      </c>
      <c r="BH129" s="1220" t="s">
        <v>57</v>
      </c>
      <c r="BI129" s="1220" t="s">
        <v>164</v>
      </c>
      <c r="BJ129" s="1220" t="s">
        <v>57</v>
      </c>
      <c r="BK129" s="1220"/>
      <c r="BL129" s="1220"/>
      <c r="BM129" s="1220">
        <v>19</v>
      </c>
      <c r="BN129" s="1226" t="s">
        <v>10716</v>
      </c>
      <c r="BO129" s="1220" t="s">
        <v>187</v>
      </c>
      <c r="BP129" s="1221" t="s">
        <v>8073</v>
      </c>
      <c r="BQ129" s="1221" t="s">
        <v>95</v>
      </c>
      <c r="BR129" s="1221"/>
      <c r="BS129" s="1220" t="s">
        <v>2802</v>
      </c>
      <c r="BT129" s="1220" t="s">
        <v>2539</v>
      </c>
      <c r="BU129" s="1220" t="s">
        <v>847</v>
      </c>
      <c r="BV129" s="1220">
        <v>1546</v>
      </c>
      <c r="BW129" s="140"/>
      <c r="BX129" s="1221" t="s">
        <v>107</v>
      </c>
      <c r="BY129" s="1224" t="s">
        <v>2550</v>
      </c>
      <c r="BZ129" s="26" t="str">
        <f t="shared" si="68"/>
        <v>201037718T00</v>
      </c>
      <c r="CA129" s="26" t="str">
        <f t="shared" si="69"/>
        <v>201037718</v>
      </c>
      <c r="CB129" s="26" t="str">
        <f t="shared" si="70"/>
        <v>2026-05-20T1037718</v>
      </c>
      <c r="CC129" s="169" t="str">
        <f>IFERROR(VLOOKUP(CB129,'양시 실적'!A:I,4,FALSE),"")</f>
        <v>H185C</v>
      </c>
      <c r="CD129" s="169">
        <f>IFERROR(SUMIFS('양시 실적'!I:I,'양시 실적'!B:B,양시!CA129),"")</f>
        <v>205</v>
      </c>
      <c r="CE129" s="29" t="str">
        <f t="shared" si="71"/>
        <v>19</v>
      </c>
      <c r="CF129" s="29" t="s">
        <v>11034</v>
      </c>
      <c r="CG129" s="26" t="str">
        <f t="shared" si="72"/>
        <v>KT1037718T00000</v>
      </c>
      <c r="CH129" s="29" t="str">
        <f>IFERROR(VLOOKUP(CG129,Status_0526!F:BK,58,FALSE),"")</f>
        <v>On Going</v>
      </c>
      <c r="CJ129" s="24">
        <f>IFERROR(VLOOKUP(BZ129,양시요청!EV:EZ,5,FALSE),"")</f>
        <v>0</v>
      </c>
    </row>
    <row r="130" spans="1:88" ht="30" customHeight="1">
      <c r="A130" s="372">
        <v>20</v>
      </c>
      <c r="B130" s="1221" t="s">
        <v>43</v>
      </c>
      <c r="C130" s="1221" t="s">
        <v>2017</v>
      </c>
      <c r="D130" s="1225" t="s">
        <v>52</v>
      </c>
      <c r="E130" s="1221" t="s">
        <v>45</v>
      </c>
      <c r="F130" s="1221">
        <v>2026041320</v>
      </c>
      <c r="G130" s="1224" t="s">
        <v>954</v>
      </c>
      <c r="H130" s="1220">
        <v>1038836</v>
      </c>
      <c r="I130" s="1220" t="s">
        <v>2620</v>
      </c>
      <c r="J130" s="1220" t="s">
        <v>2458</v>
      </c>
      <c r="K130" s="1220">
        <v>4</v>
      </c>
      <c r="L130" s="1220" t="s">
        <v>32</v>
      </c>
      <c r="M130" s="1220" t="s">
        <v>33</v>
      </c>
      <c r="N130" s="1220" t="s">
        <v>57</v>
      </c>
      <c r="O130" s="1220" t="s">
        <v>48</v>
      </c>
      <c r="P130" s="1220" t="s">
        <v>73</v>
      </c>
      <c r="Q130" s="1220" t="s">
        <v>933</v>
      </c>
      <c r="R130" s="1233" t="s">
        <v>10717</v>
      </c>
      <c r="S130" s="1223" t="s">
        <v>971</v>
      </c>
      <c r="T130" s="1221" t="s">
        <v>49</v>
      </c>
      <c r="U130" s="1221" t="s">
        <v>2599</v>
      </c>
      <c r="V130" s="1221" t="s">
        <v>60</v>
      </c>
      <c r="W130" s="1221" t="s">
        <v>37</v>
      </c>
      <c r="X130" s="1221" t="s">
        <v>61</v>
      </c>
      <c r="Y130" s="1220" t="s">
        <v>4291</v>
      </c>
      <c r="Z130" s="1220" t="s">
        <v>752</v>
      </c>
      <c r="AA130" s="1221">
        <v>272</v>
      </c>
      <c r="AB130" s="1221" t="s">
        <v>40</v>
      </c>
      <c r="AC130" s="1221" t="s">
        <v>41</v>
      </c>
      <c r="AD130" s="1220" t="s">
        <v>4292</v>
      </c>
      <c r="AE130" s="1220" t="s">
        <v>1061</v>
      </c>
      <c r="AF130" s="1220">
        <v>160</v>
      </c>
      <c r="AG130" s="1220">
        <v>760</v>
      </c>
      <c r="AH130" s="1220">
        <v>2305</v>
      </c>
      <c r="AI130" s="1220" t="s">
        <v>2798</v>
      </c>
      <c r="AJ130" s="1220">
        <v>490</v>
      </c>
      <c r="AK130" s="1220">
        <v>455</v>
      </c>
      <c r="AL130" s="1220" t="s">
        <v>4293</v>
      </c>
      <c r="AM130" s="1220" t="s">
        <v>92</v>
      </c>
      <c r="AN130" s="1220">
        <v>640</v>
      </c>
      <c r="AO130" s="1220">
        <v>90</v>
      </c>
      <c r="AP130" s="1220" t="s">
        <v>4294</v>
      </c>
      <c r="AQ130" s="1220" t="s">
        <v>92</v>
      </c>
      <c r="AR130" s="1220" t="s">
        <v>1427</v>
      </c>
      <c r="AS130" s="1220" t="s">
        <v>105</v>
      </c>
      <c r="AT130" s="1220" t="s">
        <v>2801</v>
      </c>
      <c r="AU130" s="1220" t="s">
        <v>86</v>
      </c>
      <c r="AV130" s="1220">
        <v>230</v>
      </c>
      <c r="AW130" s="1220">
        <v>27</v>
      </c>
      <c r="AX130" s="1220" t="s">
        <v>2632</v>
      </c>
      <c r="AY130" s="1220" t="s">
        <v>86</v>
      </c>
      <c r="AZ130" s="1220">
        <v>220</v>
      </c>
      <c r="BA130" s="1220">
        <v>27</v>
      </c>
      <c r="BB130" s="1224" t="s">
        <v>122</v>
      </c>
      <c r="BC130" s="1220" t="s">
        <v>123</v>
      </c>
      <c r="BD130" s="1220" t="s">
        <v>57</v>
      </c>
      <c r="BE130" s="1220" t="s">
        <v>57</v>
      </c>
      <c r="BF130" s="1220" t="s">
        <v>57</v>
      </c>
      <c r="BG130" s="1220" t="s">
        <v>57</v>
      </c>
      <c r="BH130" s="1220" t="s">
        <v>57</v>
      </c>
      <c r="BI130" s="1220" t="s">
        <v>164</v>
      </c>
      <c r="BJ130" s="1220" t="s">
        <v>331</v>
      </c>
      <c r="BK130" s="1220"/>
      <c r="BL130" s="1220"/>
      <c r="BM130" s="1220">
        <v>20</v>
      </c>
      <c r="BN130" s="1226" t="s">
        <v>10718</v>
      </c>
      <c r="BO130" s="1220" t="s">
        <v>1629</v>
      </c>
      <c r="BP130" s="1221" t="s">
        <v>1853</v>
      </c>
      <c r="BQ130" s="1221" t="s">
        <v>1704</v>
      </c>
      <c r="BR130" s="1221"/>
      <c r="BS130" s="1220" t="s">
        <v>1068</v>
      </c>
      <c r="BT130" s="1220" t="s">
        <v>91</v>
      </c>
      <c r="BU130" s="1220" t="s">
        <v>719</v>
      </c>
      <c r="BV130" s="1220">
        <v>1626</v>
      </c>
      <c r="BW130" s="140"/>
      <c r="BX130" s="1221" t="s">
        <v>1861</v>
      </c>
      <c r="BY130" s="1224" t="s">
        <v>3649</v>
      </c>
      <c r="BZ130" s="26" t="str">
        <f t="shared" si="68"/>
        <v>201038836T00</v>
      </c>
      <c r="CA130" s="26" t="str">
        <f t="shared" si="69"/>
        <v>201038836</v>
      </c>
      <c r="CB130" s="26" t="str">
        <f t="shared" si="70"/>
        <v>2026-05-21T1038836</v>
      </c>
      <c r="CC130" s="169" t="str">
        <f>IFERROR(VLOOKUP(CB130,'양시 실적'!A:I,4,FALSE),"")</f>
        <v>H138C</v>
      </c>
      <c r="CD130" s="169">
        <f>IFERROR(SUMIFS('양시 실적'!I:I,'양시 실적'!B:B,양시!CA130),"")</f>
        <v>188</v>
      </c>
      <c r="CE130" s="29" t="str">
        <f t="shared" si="71"/>
        <v>20</v>
      </c>
      <c r="CF130" s="29" t="s">
        <v>11034</v>
      </c>
      <c r="CG130" s="26" t="str">
        <f t="shared" si="72"/>
        <v>KT1038836T00000</v>
      </c>
      <c r="CH130" s="29" t="str">
        <f>IFERROR(VLOOKUP(CG130,Status_0526!F:BK,58,FALSE),"")</f>
        <v>On Going</v>
      </c>
      <c r="CJ130" s="24">
        <f>IFERROR(VLOOKUP(BZ130,양시요청!EV:EZ,5,FALSE),"")</f>
        <v>0</v>
      </c>
    </row>
    <row r="131" spans="1:88" ht="30" customHeight="1">
      <c r="A131" s="29">
        <v>21</v>
      </c>
      <c r="B131" s="1273" t="s">
        <v>43</v>
      </c>
      <c r="C131" s="1273" t="s">
        <v>1498</v>
      </c>
      <c r="D131" s="1273" t="s">
        <v>1498</v>
      </c>
      <c r="E131" s="1273" t="s">
        <v>45</v>
      </c>
      <c r="F131" s="1273">
        <v>2026050464</v>
      </c>
      <c r="G131" s="1276" t="s">
        <v>954</v>
      </c>
      <c r="H131" s="1275">
        <v>1035154</v>
      </c>
      <c r="I131" s="1275" t="s">
        <v>4127</v>
      </c>
      <c r="J131" s="1275" t="s">
        <v>602</v>
      </c>
      <c r="K131" s="1275">
        <v>4</v>
      </c>
      <c r="L131" s="1275" t="s">
        <v>32</v>
      </c>
      <c r="M131" s="1275" t="s">
        <v>33</v>
      </c>
      <c r="N131" s="1275" t="s">
        <v>57</v>
      </c>
      <c r="O131" s="1275" t="s">
        <v>48</v>
      </c>
      <c r="P131" s="1275" t="s">
        <v>73</v>
      </c>
      <c r="Q131" s="1275" t="s">
        <v>933</v>
      </c>
      <c r="R131" s="1281" t="s">
        <v>10992</v>
      </c>
      <c r="S131" s="1277" t="s">
        <v>2593</v>
      </c>
      <c r="T131" s="1273" t="s">
        <v>35</v>
      </c>
      <c r="U131" s="1273" t="s">
        <v>956</v>
      </c>
      <c r="V131" s="1273" t="s">
        <v>50</v>
      </c>
      <c r="W131" s="1273" t="s">
        <v>37</v>
      </c>
      <c r="X131" s="1273" t="s">
        <v>38</v>
      </c>
      <c r="Y131" s="1275" t="s">
        <v>11010</v>
      </c>
      <c r="Z131" s="1278" t="s">
        <v>42</v>
      </c>
      <c r="AA131" s="1273">
        <v>242</v>
      </c>
      <c r="AB131" s="1273" t="s">
        <v>40</v>
      </c>
      <c r="AC131" s="1273" t="s">
        <v>41</v>
      </c>
      <c r="AD131" s="1275" t="s">
        <v>11011</v>
      </c>
      <c r="AE131" s="1278" t="s">
        <v>42</v>
      </c>
      <c r="AF131" s="1275">
        <v>105</v>
      </c>
      <c r="AG131" s="1275">
        <v>524</v>
      </c>
      <c r="AH131" s="1275">
        <v>1880</v>
      </c>
      <c r="AI131" s="1275" t="s">
        <v>613</v>
      </c>
      <c r="AJ131" s="1275">
        <v>360</v>
      </c>
      <c r="AK131" s="1275">
        <v>325</v>
      </c>
      <c r="AL131" s="1275" t="s">
        <v>8087</v>
      </c>
      <c r="AM131" s="1275" t="s">
        <v>99</v>
      </c>
      <c r="AN131" s="1275">
        <v>550</v>
      </c>
      <c r="AO131" s="1275" t="s">
        <v>57</v>
      </c>
      <c r="AP131" s="1275" t="s">
        <v>57</v>
      </c>
      <c r="AQ131" s="1275" t="s">
        <v>57</v>
      </c>
      <c r="AR131" s="1275" t="s">
        <v>57</v>
      </c>
      <c r="AS131" s="1275" t="s">
        <v>57</v>
      </c>
      <c r="AT131" s="1275" t="s">
        <v>7693</v>
      </c>
      <c r="AU131" s="1275" t="s">
        <v>621</v>
      </c>
      <c r="AV131" s="1275">
        <v>210</v>
      </c>
      <c r="AW131" s="1275">
        <v>30</v>
      </c>
      <c r="AX131" s="1275" t="s">
        <v>5457</v>
      </c>
      <c r="AY131" s="1275" t="s">
        <v>621</v>
      </c>
      <c r="AZ131" s="1275">
        <v>200</v>
      </c>
      <c r="BA131" s="1275">
        <v>30</v>
      </c>
      <c r="BB131" s="1276" t="s">
        <v>122</v>
      </c>
      <c r="BC131" s="1275" t="s">
        <v>57</v>
      </c>
      <c r="BD131" s="1275" t="s">
        <v>57</v>
      </c>
      <c r="BE131" s="1275" t="s">
        <v>57</v>
      </c>
      <c r="BF131" s="1275" t="s">
        <v>57</v>
      </c>
      <c r="BG131" s="1275" t="s">
        <v>57</v>
      </c>
      <c r="BH131" s="1275" t="s">
        <v>57</v>
      </c>
      <c r="BI131" s="1275" t="s">
        <v>900</v>
      </c>
      <c r="BJ131" s="1275" t="s">
        <v>57</v>
      </c>
      <c r="BK131" s="1275" t="s">
        <v>57</v>
      </c>
      <c r="BL131" s="1275"/>
      <c r="BM131" s="1275">
        <v>18</v>
      </c>
      <c r="BN131" s="1278" t="s">
        <v>11012</v>
      </c>
      <c r="BO131" s="1275" t="s">
        <v>631</v>
      </c>
      <c r="BP131" s="1273"/>
      <c r="BQ131" s="1273" t="s">
        <v>947</v>
      </c>
      <c r="BR131" s="1273"/>
      <c r="BS131" s="1275" t="s">
        <v>625</v>
      </c>
      <c r="BT131" s="1275" t="s">
        <v>626</v>
      </c>
      <c r="BU131" s="1275" t="s">
        <v>11013</v>
      </c>
      <c r="BV131" s="1275">
        <v>1462</v>
      </c>
      <c r="BW131" s="140"/>
      <c r="BX131" s="1273"/>
      <c r="BY131" s="1276" t="s">
        <v>2550</v>
      </c>
      <c r="BZ131" s="26" t="str">
        <f t="shared" ref="BZ131:BZ137" si="73">A131&amp;LEFT(H131,7)&amp;P131</f>
        <v>211035154T00</v>
      </c>
      <c r="CA131" s="26" t="str">
        <f t="shared" ref="CA131" si="74">A131&amp;LEFT(H131,7)</f>
        <v>211035154</v>
      </c>
      <c r="CB131" s="26" t="str">
        <f t="shared" ref="CB131" si="75">"2026-"&amp;LEFT(R131,2)&amp;"-"&amp;MID(R131,4,2)&amp;"T"&amp;LEFT(H131,7)</f>
        <v>2026-05-26T1035154</v>
      </c>
      <c r="CC131" s="169" t="str">
        <f>IFERROR(VLOOKUP(CB131,'양시 실적'!A:I,4,FALSE),"")</f>
        <v/>
      </c>
      <c r="CD131" s="169">
        <f>IFERROR(SUMIFS('양시 실적'!I:I,'양시 실적'!B:B,양시!CA131),"")</f>
        <v>0</v>
      </c>
      <c r="CE131" s="29" t="str">
        <f t="shared" ref="CE131" si="76">IF(CD131&lt;&gt;0,IFERROR(MID(I131,FIND("R",I131)+1,2),""),"")</f>
        <v/>
      </c>
      <c r="CF131" s="29" t="s">
        <v>11034</v>
      </c>
      <c r="CG131" s="26" t="str">
        <f t="shared" ref="CG131" si="77">"KT"&amp;LEFT(H131,7)&amp;"T000"&amp;RIGHT(P131,2)</f>
        <v>KT1035154T00000</v>
      </c>
      <c r="CH131" s="29" t="str">
        <f>IFERROR(VLOOKUP(CG131,Status_0526!F:BK,58,FALSE),"")</f>
        <v/>
      </c>
      <c r="CJ131" s="24">
        <f>IFERROR(VLOOKUP(BZ131,양시요청!EV:EZ,5,FALSE),"")</f>
        <v>0</v>
      </c>
    </row>
    <row r="132" spans="1:88" ht="30" customHeight="1">
      <c r="A132" s="372">
        <v>22</v>
      </c>
      <c r="B132" s="1302" t="s">
        <v>43</v>
      </c>
      <c r="C132" s="1302" t="s">
        <v>2062</v>
      </c>
      <c r="D132" s="1303" t="s">
        <v>30</v>
      </c>
      <c r="E132" s="1302" t="s">
        <v>45</v>
      </c>
      <c r="F132" s="1302">
        <v>2026051036</v>
      </c>
      <c r="G132" s="1301" t="s">
        <v>1506</v>
      </c>
      <c r="H132" s="1300">
        <v>1038543</v>
      </c>
      <c r="I132" s="1300" t="s">
        <v>4852</v>
      </c>
      <c r="J132" s="1300" t="s">
        <v>3277</v>
      </c>
      <c r="K132" s="1300">
        <v>4</v>
      </c>
      <c r="L132" s="1300" t="s">
        <v>32</v>
      </c>
      <c r="M132" s="1300" t="s">
        <v>33</v>
      </c>
      <c r="N132" s="1300" t="s">
        <v>57</v>
      </c>
      <c r="O132" s="1300" t="s">
        <v>34</v>
      </c>
      <c r="P132" s="1300" t="s">
        <v>73</v>
      </c>
      <c r="Q132" s="1300" t="s">
        <v>933</v>
      </c>
      <c r="R132" s="1115" t="s">
        <v>11391</v>
      </c>
      <c r="S132" s="1309" t="s">
        <v>2033</v>
      </c>
      <c r="T132" s="1302" t="s">
        <v>49</v>
      </c>
      <c r="U132" s="1302" t="s">
        <v>3564</v>
      </c>
      <c r="V132" s="1302" t="s">
        <v>60</v>
      </c>
      <c r="W132" s="1302" t="s">
        <v>37</v>
      </c>
      <c r="X132" s="1302" t="s">
        <v>61</v>
      </c>
      <c r="Y132" s="1300" t="s">
        <v>11304</v>
      </c>
      <c r="Z132" s="1306" t="s">
        <v>42</v>
      </c>
      <c r="AA132" s="1302">
        <v>234</v>
      </c>
      <c r="AB132" s="1302" t="s">
        <v>40</v>
      </c>
      <c r="AC132" s="1302" t="s">
        <v>41</v>
      </c>
      <c r="AD132" s="1300" t="s">
        <v>11305</v>
      </c>
      <c r="AE132" s="1306" t="s">
        <v>42</v>
      </c>
      <c r="AF132" s="1300">
        <v>145</v>
      </c>
      <c r="AG132" s="1300">
        <v>674</v>
      </c>
      <c r="AH132" s="1300">
        <v>1965</v>
      </c>
      <c r="AI132" s="1300" t="s">
        <v>840</v>
      </c>
      <c r="AJ132" s="1300">
        <v>430</v>
      </c>
      <c r="AK132" s="1300">
        <v>395</v>
      </c>
      <c r="AL132" s="1300" t="s">
        <v>4857</v>
      </c>
      <c r="AM132" s="1301" t="s">
        <v>843</v>
      </c>
      <c r="AN132" s="1300">
        <v>550</v>
      </c>
      <c r="AO132" s="1300">
        <v>90</v>
      </c>
      <c r="AP132" s="1300" t="s">
        <v>57</v>
      </c>
      <c r="AQ132" s="1300" t="s">
        <v>57</v>
      </c>
      <c r="AR132" s="1300" t="s">
        <v>57</v>
      </c>
      <c r="AS132" s="1300" t="s">
        <v>57</v>
      </c>
      <c r="AT132" s="1300" t="s">
        <v>4858</v>
      </c>
      <c r="AU132" s="1300" t="s">
        <v>79</v>
      </c>
      <c r="AV132" s="1300">
        <v>200</v>
      </c>
      <c r="AW132" s="1300">
        <v>27</v>
      </c>
      <c r="AX132" s="1300" t="s">
        <v>4859</v>
      </c>
      <c r="AY132" s="1300" t="s">
        <v>79</v>
      </c>
      <c r="AZ132" s="1300">
        <v>190</v>
      </c>
      <c r="BA132" s="1300">
        <v>27</v>
      </c>
      <c r="BB132" s="1300" t="s">
        <v>88</v>
      </c>
      <c r="BC132" s="1300" t="s">
        <v>57</v>
      </c>
      <c r="BD132" s="1300" t="s">
        <v>57</v>
      </c>
      <c r="BE132" s="1300" t="s">
        <v>57</v>
      </c>
      <c r="BF132" s="1300" t="s">
        <v>57</v>
      </c>
      <c r="BG132" s="1300" t="s">
        <v>57</v>
      </c>
      <c r="BH132" s="1300" t="s">
        <v>57</v>
      </c>
      <c r="BI132" s="1300" t="s">
        <v>164</v>
      </c>
      <c r="BJ132" s="1300" t="s">
        <v>57</v>
      </c>
      <c r="BK132" s="1300" t="s">
        <v>969</v>
      </c>
      <c r="BL132" s="1300"/>
      <c r="BM132" s="1300">
        <v>17</v>
      </c>
      <c r="BN132" s="1300" t="s">
        <v>11422</v>
      </c>
      <c r="BO132" s="1300" t="s">
        <v>1496</v>
      </c>
      <c r="BP132" s="1302" t="s">
        <v>1832</v>
      </c>
      <c r="BQ132" s="1302" t="s">
        <v>95</v>
      </c>
      <c r="BR132" s="1302"/>
      <c r="BS132" s="1300" t="s">
        <v>4860</v>
      </c>
      <c r="BT132" s="1300" t="s">
        <v>1486</v>
      </c>
      <c r="BU132" s="1300" t="s">
        <v>847</v>
      </c>
      <c r="BV132" s="1300">
        <v>1383</v>
      </c>
      <c r="BW132" s="140"/>
      <c r="BX132" s="1302" t="s">
        <v>107</v>
      </c>
      <c r="BY132" s="1301" t="s">
        <v>83</v>
      </c>
      <c r="BZ132" s="26" t="str">
        <f t="shared" si="73"/>
        <v>221038543T00</v>
      </c>
      <c r="CA132" s="26" t="str">
        <f t="shared" ref="CA132:CA137" si="78">A132&amp;LEFT(H132,7)</f>
        <v>221038543</v>
      </c>
      <c r="CB132" s="26" t="str">
        <f t="shared" ref="CB132:CB137" si="79">"2026-"&amp;LEFT(R132,2)&amp;"-"&amp;MID(R132,4,2)&amp;"T"&amp;LEFT(H132,7)</f>
        <v>2026-06-01T1038543</v>
      </c>
      <c r="CC132" s="169" t="str">
        <f>IFERROR(VLOOKUP(CB132,'양시 실적'!A:I,4,FALSE),"")</f>
        <v/>
      </c>
      <c r="CD132" s="169">
        <f>IFERROR(SUMIFS('양시 실적'!I:I,'양시 실적'!B:B,양시!CA132),"")</f>
        <v>0</v>
      </c>
      <c r="CE132" s="29" t="str">
        <f t="shared" ref="CE132:CE137" si="80">IF(CD132&lt;&gt;0,IFERROR(MID(I132,FIND("R",I132)+1,2),""),"")</f>
        <v/>
      </c>
      <c r="CF132" s="29" t="s">
        <v>1527</v>
      </c>
      <c r="CG132" s="26" t="str">
        <f t="shared" ref="CG132:CG137" si="81">"KT"&amp;LEFT(H132,7)&amp;"T000"&amp;RIGHT(P132,2)</f>
        <v>KT1038543T00000</v>
      </c>
      <c r="CH132" s="29" t="str">
        <f>IFERROR(VLOOKUP(CG132,Status_0526!F:BK,58,FALSE),"")</f>
        <v/>
      </c>
      <c r="CJ132" s="24">
        <f>IFERROR(VLOOKUP(BZ132,양시요청!EV:EZ,5,FALSE),"")</f>
        <v>0</v>
      </c>
    </row>
    <row r="133" spans="1:88" ht="30" customHeight="1">
      <c r="A133" s="372">
        <v>22</v>
      </c>
      <c r="B133" s="1302" t="s">
        <v>43</v>
      </c>
      <c r="C133" s="1302" t="s">
        <v>6879</v>
      </c>
      <c r="D133" s="1302" t="s">
        <v>932</v>
      </c>
      <c r="E133" s="1302" t="s">
        <v>45</v>
      </c>
      <c r="F133" s="1302">
        <v>2026051823</v>
      </c>
      <c r="G133" s="1301" t="s">
        <v>680</v>
      </c>
      <c r="H133" s="1300">
        <v>1031749</v>
      </c>
      <c r="I133" s="1300" t="s">
        <v>6773</v>
      </c>
      <c r="J133" s="1300" t="s">
        <v>6754</v>
      </c>
      <c r="K133" s="1300">
        <v>4</v>
      </c>
      <c r="L133" s="1300" t="s">
        <v>32</v>
      </c>
      <c r="M133" s="1300" t="s">
        <v>33</v>
      </c>
      <c r="N133" s="1300" t="s">
        <v>57</v>
      </c>
      <c r="O133" s="1300" t="s">
        <v>48</v>
      </c>
      <c r="P133" s="1300" t="s">
        <v>2849</v>
      </c>
      <c r="Q133" s="1300" t="s">
        <v>933</v>
      </c>
      <c r="R133" s="1387" t="s">
        <v>11383</v>
      </c>
      <c r="S133" s="1309" t="s">
        <v>11808</v>
      </c>
      <c r="T133" s="1302" t="s">
        <v>1548</v>
      </c>
      <c r="U133" s="1302" t="s">
        <v>1515</v>
      </c>
      <c r="V133" s="1302" t="s">
        <v>60</v>
      </c>
      <c r="W133" s="1302" t="s">
        <v>37</v>
      </c>
      <c r="X133" s="1302" t="s">
        <v>61</v>
      </c>
      <c r="Y133" s="1300" t="s">
        <v>6775</v>
      </c>
      <c r="Z133" s="1300" t="s">
        <v>752</v>
      </c>
      <c r="AA133" s="1302">
        <v>230</v>
      </c>
      <c r="AB133" s="1302" t="s">
        <v>40</v>
      </c>
      <c r="AC133" s="1302" t="s">
        <v>41</v>
      </c>
      <c r="AD133" s="1331" t="s">
        <v>11360</v>
      </c>
      <c r="AE133" s="1306" t="s">
        <v>42</v>
      </c>
      <c r="AF133" s="1300">
        <v>145</v>
      </c>
      <c r="AG133" s="1300">
        <v>662</v>
      </c>
      <c r="AH133" s="1300">
        <v>2010</v>
      </c>
      <c r="AI133" s="1300" t="s">
        <v>6777</v>
      </c>
      <c r="AJ133" s="1300">
        <v>430</v>
      </c>
      <c r="AK133" s="1300">
        <v>395</v>
      </c>
      <c r="AL133" s="1300" t="s">
        <v>6778</v>
      </c>
      <c r="AM133" s="1300" t="s">
        <v>92</v>
      </c>
      <c r="AN133" s="1300">
        <v>700</v>
      </c>
      <c r="AO133" s="1300">
        <v>90</v>
      </c>
      <c r="AP133" s="1300" t="s">
        <v>57</v>
      </c>
      <c r="AQ133" s="1300" t="s">
        <v>57</v>
      </c>
      <c r="AR133" s="1300" t="s">
        <v>57</v>
      </c>
      <c r="AS133" s="1300" t="s">
        <v>57</v>
      </c>
      <c r="AT133" s="1300" t="s">
        <v>6779</v>
      </c>
      <c r="AU133" s="1300" t="s">
        <v>79</v>
      </c>
      <c r="AV133" s="1300">
        <v>190</v>
      </c>
      <c r="AW133" s="1300">
        <v>27</v>
      </c>
      <c r="AX133" s="1300" t="s">
        <v>3204</v>
      </c>
      <c r="AY133" s="1300" t="s">
        <v>79</v>
      </c>
      <c r="AZ133" s="1300">
        <v>180</v>
      </c>
      <c r="BA133" s="1300">
        <v>27</v>
      </c>
      <c r="BB133" s="1300" t="s">
        <v>88</v>
      </c>
      <c r="BC133" s="1300" t="s">
        <v>57</v>
      </c>
      <c r="BD133" s="1300" t="s">
        <v>57</v>
      </c>
      <c r="BE133" s="1300" t="s">
        <v>57</v>
      </c>
      <c r="BF133" s="1300" t="s">
        <v>57</v>
      </c>
      <c r="BG133" s="1300" t="s">
        <v>57</v>
      </c>
      <c r="BH133" s="1300" t="s">
        <v>57</v>
      </c>
      <c r="BI133" s="1300" t="s">
        <v>900</v>
      </c>
      <c r="BJ133" s="1300" t="s">
        <v>57</v>
      </c>
      <c r="BK133" s="1300"/>
      <c r="BL133" s="1300"/>
      <c r="BM133" s="1300">
        <v>17</v>
      </c>
      <c r="BN133" s="1300" t="s">
        <v>11424</v>
      </c>
      <c r="BO133" s="1300" t="s">
        <v>1852</v>
      </c>
      <c r="BP133" s="1302" t="s">
        <v>6781</v>
      </c>
      <c r="BQ133" s="1302" t="s">
        <v>95</v>
      </c>
      <c r="BR133" s="1302"/>
      <c r="BS133" s="1300" t="s">
        <v>6780</v>
      </c>
      <c r="BT133" s="1300" t="s">
        <v>1486</v>
      </c>
      <c r="BU133" s="1300" t="s">
        <v>2445</v>
      </c>
      <c r="BV133" s="1300">
        <v>1383</v>
      </c>
      <c r="BW133" s="140"/>
      <c r="BX133" s="1302" t="s">
        <v>5544</v>
      </c>
      <c r="BY133" s="1301" t="s">
        <v>950</v>
      </c>
      <c r="BZ133" s="26" t="str">
        <f>A133&amp;LEFT(H133,7)&amp;P133</f>
        <v>221031749T07</v>
      </c>
      <c r="CA133" s="26" t="str">
        <f>A133&amp;LEFT(H133,7)</f>
        <v>221031749</v>
      </c>
      <c r="CB133" s="26" t="str">
        <f>"2026-"&amp;LEFT(R133,2)&amp;"-"&amp;MID(R133,4,2)&amp;"T"&amp;LEFT(H133,7)</f>
        <v>2026-06-03T1031749</v>
      </c>
      <c r="CC133" s="169" t="str">
        <f>IFERROR(VLOOKUP(CB133,'양시 실적'!A:I,4,FALSE),"")</f>
        <v/>
      </c>
      <c r="CD133" s="169">
        <f>IFERROR(SUMIFS('양시 실적'!I:I,'양시 실적'!B:B,양시!CA133),"")</f>
        <v>0</v>
      </c>
      <c r="CE133" s="29" t="str">
        <f>IF(CD133&lt;&gt;0,IFERROR(MID(I133,FIND("R",I133)+1,2),""),"")</f>
        <v/>
      </c>
      <c r="CF133" s="29" t="s">
        <v>1527</v>
      </c>
      <c r="CG133" s="26" t="str">
        <f>"KT"&amp;LEFT(H133,7)&amp;"T000"&amp;RIGHT(P133,2)</f>
        <v>KT1031749T00007</v>
      </c>
      <c r="CH133" s="29" t="str">
        <f>IFERROR(VLOOKUP(CG133,Status_0526!F:BK,58,FALSE),"")</f>
        <v/>
      </c>
      <c r="CJ133" s="24">
        <f>IFERROR(VLOOKUP(BZ133,양시요청!EV:EZ,5,FALSE),"")</f>
        <v>0</v>
      </c>
    </row>
    <row r="134" spans="1:88" ht="30" customHeight="1">
      <c r="A134" s="372">
        <v>22</v>
      </c>
      <c r="B134" s="1302" t="s">
        <v>43</v>
      </c>
      <c r="C134" s="1302" t="s">
        <v>4139</v>
      </c>
      <c r="D134" s="1303" t="s">
        <v>52</v>
      </c>
      <c r="E134" s="1302" t="s">
        <v>45</v>
      </c>
      <c r="F134" s="1302">
        <v>2026051662</v>
      </c>
      <c r="G134" s="1301" t="s">
        <v>680</v>
      </c>
      <c r="H134" s="1300">
        <v>1038793</v>
      </c>
      <c r="I134" s="1300" t="s">
        <v>5229</v>
      </c>
      <c r="J134" s="1300" t="s">
        <v>5122</v>
      </c>
      <c r="K134" s="1300">
        <v>4</v>
      </c>
      <c r="L134" s="1300" t="s">
        <v>32</v>
      </c>
      <c r="M134" s="1300" t="s">
        <v>33</v>
      </c>
      <c r="N134" s="1300" t="s">
        <v>57</v>
      </c>
      <c r="O134" s="1300" t="s">
        <v>48</v>
      </c>
      <c r="P134" s="1300" t="s">
        <v>73</v>
      </c>
      <c r="Q134" s="1300" t="s">
        <v>933</v>
      </c>
      <c r="R134" s="1326" t="s">
        <v>11383</v>
      </c>
      <c r="S134" s="1309" t="s">
        <v>11729</v>
      </c>
      <c r="T134" s="1302" t="s">
        <v>49</v>
      </c>
      <c r="U134" s="1302" t="s">
        <v>1515</v>
      </c>
      <c r="V134" s="1302" t="s">
        <v>60</v>
      </c>
      <c r="W134" s="1302" t="s">
        <v>37</v>
      </c>
      <c r="X134" s="1302" t="s">
        <v>61</v>
      </c>
      <c r="Y134" s="1300" t="s">
        <v>5233</v>
      </c>
      <c r="Z134" s="1300" t="s">
        <v>752</v>
      </c>
      <c r="AA134" s="1302">
        <v>258</v>
      </c>
      <c r="AB134" s="1302" t="s">
        <v>40</v>
      </c>
      <c r="AC134" s="1302" t="s">
        <v>41</v>
      </c>
      <c r="AD134" s="1300" t="s">
        <v>11310</v>
      </c>
      <c r="AE134" s="1306" t="s">
        <v>42</v>
      </c>
      <c r="AF134" s="1300">
        <v>135</v>
      </c>
      <c r="AG134" s="1300">
        <v>666</v>
      </c>
      <c r="AH134" s="1300">
        <v>2170</v>
      </c>
      <c r="AI134" s="1300" t="s">
        <v>1121</v>
      </c>
      <c r="AJ134" s="1300">
        <v>440</v>
      </c>
      <c r="AK134" s="1300">
        <v>405</v>
      </c>
      <c r="AL134" s="1300" t="s">
        <v>3302</v>
      </c>
      <c r="AM134" s="1300" t="s">
        <v>92</v>
      </c>
      <c r="AN134" s="1300">
        <v>560</v>
      </c>
      <c r="AO134" s="1300">
        <v>90</v>
      </c>
      <c r="AP134" s="1300" t="s">
        <v>1124</v>
      </c>
      <c r="AQ134" s="1300" t="s">
        <v>92</v>
      </c>
      <c r="AR134" s="1300" t="s">
        <v>668</v>
      </c>
      <c r="AS134" s="1300" t="s">
        <v>105</v>
      </c>
      <c r="AT134" s="1300" t="s">
        <v>1653</v>
      </c>
      <c r="AU134" s="1300" t="s">
        <v>86</v>
      </c>
      <c r="AV134" s="1300">
        <v>220</v>
      </c>
      <c r="AW134" s="1300">
        <v>27</v>
      </c>
      <c r="AX134" s="1300" t="s">
        <v>1654</v>
      </c>
      <c r="AY134" s="1300" t="s">
        <v>86</v>
      </c>
      <c r="AZ134" s="1300">
        <v>210</v>
      </c>
      <c r="BA134" s="1300">
        <v>27</v>
      </c>
      <c r="BB134" s="1300" t="s">
        <v>88</v>
      </c>
      <c r="BC134" s="1300" t="s">
        <v>57</v>
      </c>
      <c r="BD134" s="1300" t="s">
        <v>57</v>
      </c>
      <c r="BE134" s="1300" t="s">
        <v>57</v>
      </c>
      <c r="BF134" s="1300" t="s">
        <v>57</v>
      </c>
      <c r="BG134" s="1300" t="s">
        <v>57</v>
      </c>
      <c r="BH134" s="1300" t="s">
        <v>57</v>
      </c>
      <c r="BI134" s="1300" t="s">
        <v>164</v>
      </c>
      <c r="BJ134" s="1300" t="s">
        <v>57</v>
      </c>
      <c r="BK134" s="1300"/>
      <c r="BL134" s="1300"/>
      <c r="BM134" s="1300">
        <v>20</v>
      </c>
      <c r="BN134" s="1300" t="s">
        <v>11423</v>
      </c>
      <c r="BO134" s="1300" t="s">
        <v>187</v>
      </c>
      <c r="BP134" s="1302" t="s">
        <v>5235</v>
      </c>
      <c r="BQ134" s="1302" t="s">
        <v>95</v>
      </c>
      <c r="BR134" s="1302"/>
      <c r="BS134" s="1300" t="s">
        <v>3342</v>
      </c>
      <c r="BT134" s="1300" t="s">
        <v>2337</v>
      </c>
      <c r="BU134" s="1300" t="s">
        <v>765</v>
      </c>
      <c r="BV134" s="1300">
        <v>1626</v>
      </c>
      <c r="BW134" s="140"/>
      <c r="BX134" s="1302" t="s">
        <v>107</v>
      </c>
      <c r="BY134" s="1301" t="s">
        <v>83</v>
      </c>
      <c r="BZ134" s="26" t="str">
        <f t="shared" si="73"/>
        <v>221038793T00</v>
      </c>
      <c r="CA134" s="26" t="str">
        <f t="shared" si="78"/>
        <v>221038793</v>
      </c>
      <c r="CB134" s="26" t="str">
        <f t="shared" si="79"/>
        <v>2026-06-03T1038793</v>
      </c>
      <c r="CC134" s="169" t="str">
        <f>IFERROR(VLOOKUP(CB134,'양시 실적'!A:I,4,FALSE),"")</f>
        <v/>
      </c>
      <c r="CD134" s="169">
        <f>IFERROR(SUMIFS('양시 실적'!I:I,'양시 실적'!B:B,양시!CA134),"")</f>
        <v>0</v>
      </c>
      <c r="CE134" s="29" t="str">
        <f t="shared" si="80"/>
        <v/>
      </c>
      <c r="CF134" s="29" t="s">
        <v>1527</v>
      </c>
      <c r="CG134" s="26" t="str">
        <f t="shared" si="81"/>
        <v>KT1038793T00000</v>
      </c>
      <c r="CH134" s="29" t="str">
        <f>IFERROR(VLOOKUP(CG134,Status_0526!F:BK,58,FALSE),"")</f>
        <v/>
      </c>
      <c r="CJ134" s="24">
        <f>IFERROR(VLOOKUP(BZ134,양시요청!EV:EZ,5,FALSE),"")</f>
        <v>0</v>
      </c>
    </row>
    <row r="135" spans="1:88" ht="30" customHeight="1">
      <c r="A135" s="372">
        <v>22</v>
      </c>
      <c r="B135" s="1318" t="s">
        <v>43</v>
      </c>
      <c r="C135" s="1318" t="s">
        <v>6879</v>
      </c>
      <c r="D135" s="1318" t="s">
        <v>9473</v>
      </c>
      <c r="E135" s="1320" t="s">
        <v>1501</v>
      </c>
      <c r="F135" s="1318">
        <v>2026051771</v>
      </c>
      <c r="G135" s="1324" t="s">
        <v>767</v>
      </c>
      <c r="H135" s="1322">
        <v>1031746</v>
      </c>
      <c r="I135" s="1322" t="s">
        <v>832</v>
      </c>
      <c r="J135" s="1322" t="s">
        <v>6754</v>
      </c>
      <c r="K135" s="1322">
        <v>4</v>
      </c>
      <c r="L135" s="1322" t="s">
        <v>32</v>
      </c>
      <c r="M135" s="1322" t="s">
        <v>33</v>
      </c>
      <c r="N135" s="1322" t="s">
        <v>57</v>
      </c>
      <c r="O135" s="1322" t="s">
        <v>48</v>
      </c>
      <c r="P135" s="1322" t="s">
        <v>4995</v>
      </c>
      <c r="Q135" s="1322" t="s">
        <v>933</v>
      </c>
      <c r="R135" s="675" t="s">
        <v>11812</v>
      </c>
      <c r="S135" s="1321" t="s">
        <v>10036</v>
      </c>
      <c r="T135" s="1318" t="s">
        <v>1548</v>
      </c>
      <c r="U135" s="1318" t="s">
        <v>1515</v>
      </c>
      <c r="V135" s="1318" t="s">
        <v>60</v>
      </c>
      <c r="W135" s="1318" t="s">
        <v>37</v>
      </c>
      <c r="X135" s="1318" t="s">
        <v>61</v>
      </c>
      <c r="Y135" s="1322" t="s">
        <v>7675</v>
      </c>
      <c r="Z135" s="1322" t="s">
        <v>752</v>
      </c>
      <c r="AA135" s="1318">
        <v>240</v>
      </c>
      <c r="AB135" s="1318" t="s">
        <v>40</v>
      </c>
      <c r="AC135" s="1318" t="s">
        <v>41</v>
      </c>
      <c r="AD135" s="1322" t="s">
        <v>11425</v>
      </c>
      <c r="AE135" s="1322" t="s">
        <v>1061</v>
      </c>
      <c r="AF135" s="1322">
        <v>135</v>
      </c>
      <c r="AG135" s="1322">
        <v>660</v>
      </c>
      <c r="AH135" s="1322">
        <v>2130</v>
      </c>
      <c r="AI135" s="1322" t="s">
        <v>840</v>
      </c>
      <c r="AJ135" s="1322">
        <v>430</v>
      </c>
      <c r="AK135" s="1322">
        <v>395</v>
      </c>
      <c r="AL135" s="1322" t="s">
        <v>6759</v>
      </c>
      <c r="AM135" s="1322" t="s">
        <v>92</v>
      </c>
      <c r="AN135" s="1322">
        <v>680</v>
      </c>
      <c r="AO135" s="1322">
        <v>90</v>
      </c>
      <c r="AP135" s="1322" t="s">
        <v>57</v>
      </c>
      <c r="AQ135" s="1322" t="s">
        <v>57</v>
      </c>
      <c r="AR135" s="1322" t="s">
        <v>57</v>
      </c>
      <c r="AS135" s="1322" t="s">
        <v>57</v>
      </c>
      <c r="AT135" s="1322" t="s">
        <v>4858</v>
      </c>
      <c r="AU135" s="1322" t="s">
        <v>79</v>
      </c>
      <c r="AV135" s="1322">
        <v>200</v>
      </c>
      <c r="AW135" s="1322">
        <v>27</v>
      </c>
      <c r="AX135" s="1322" t="s">
        <v>4859</v>
      </c>
      <c r="AY135" s="1322" t="s">
        <v>79</v>
      </c>
      <c r="AZ135" s="1322">
        <v>190</v>
      </c>
      <c r="BA135" s="1322">
        <v>27</v>
      </c>
      <c r="BB135" s="1322" t="s">
        <v>88</v>
      </c>
      <c r="BC135" s="1322" t="s">
        <v>57</v>
      </c>
      <c r="BD135" s="1322" t="s">
        <v>57</v>
      </c>
      <c r="BE135" s="1322" t="s">
        <v>57</v>
      </c>
      <c r="BF135" s="1322" t="s">
        <v>57</v>
      </c>
      <c r="BG135" s="1322" t="s">
        <v>57</v>
      </c>
      <c r="BH135" s="1322" t="s">
        <v>57</v>
      </c>
      <c r="BI135" s="1322" t="s">
        <v>900</v>
      </c>
      <c r="BJ135" s="1322" t="s">
        <v>57</v>
      </c>
      <c r="BK135" s="1322"/>
      <c r="BL135" s="1322"/>
      <c r="BM135" s="1322">
        <v>19</v>
      </c>
      <c r="BN135" s="1322" t="s">
        <v>11426</v>
      </c>
      <c r="BO135" s="1322" t="s">
        <v>2601</v>
      </c>
      <c r="BP135" s="1318" t="s">
        <v>1832</v>
      </c>
      <c r="BQ135" s="1318" t="s">
        <v>95</v>
      </c>
      <c r="BR135" s="1318"/>
      <c r="BS135" s="1322" t="s">
        <v>846</v>
      </c>
      <c r="BT135" s="1322" t="s">
        <v>180</v>
      </c>
      <c r="BU135" s="1322" t="s">
        <v>847</v>
      </c>
      <c r="BV135" s="1322">
        <v>1542</v>
      </c>
      <c r="BW135" s="433"/>
      <c r="BX135" s="1318" t="s">
        <v>3215</v>
      </c>
      <c r="BY135" s="1324" t="s">
        <v>168</v>
      </c>
      <c r="BZ135" s="26" t="str">
        <f t="shared" si="73"/>
        <v>221031746T03</v>
      </c>
      <c r="CA135" s="26" t="str">
        <f t="shared" si="78"/>
        <v>221031746</v>
      </c>
      <c r="CB135" s="26" t="str">
        <f t="shared" si="79"/>
        <v>2026-X-T1031746</v>
      </c>
      <c r="CC135" s="169" t="str">
        <f>IFERROR(VLOOKUP(CB135,'양시 실적'!A:I,4,FALSE),"")</f>
        <v/>
      </c>
      <c r="CD135" s="169">
        <f>IFERROR(SUMIFS('양시 실적'!I:I,'양시 실적'!B:B,양시!CA135),"")</f>
        <v>0</v>
      </c>
      <c r="CE135" s="29" t="str">
        <f t="shared" si="80"/>
        <v/>
      </c>
      <c r="CF135" s="29" t="s">
        <v>11813</v>
      </c>
      <c r="CG135" s="26" t="str">
        <f t="shared" si="81"/>
        <v>KT1031746T00003</v>
      </c>
      <c r="CH135" s="29" t="str">
        <f>IFERROR(VLOOKUP(CG135,Status_0526!F:BK,58,FALSE),"")</f>
        <v/>
      </c>
      <c r="CJ135" s="24">
        <f>IFERROR(VLOOKUP(BZ135,양시요청!EV:EZ,5,FALSE),"")</f>
        <v>0</v>
      </c>
    </row>
    <row r="136" spans="1:88" ht="30" customHeight="1">
      <c r="A136" s="372">
        <v>22</v>
      </c>
      <c r="B136" s="1318" t="s">
        <v>43</v>
      </c>
      <c r="C136" s="1318" t="s">
        <v>6879</v>
      </c>
      <c r="D136" s="1318" t="s">
        <v>4985</v>
      </c>
      <c r="E136" s="1320" t="s">
        <v>1501</v>
      </c>
      <c r="F136" s="1318">
        <v>2026051766</v>
      </c>
      <c r="G136" s="1324" t="s">
        <v>767</v>
      </c>
      <c r="H136" s="1322">
        <v>1031747</v>
      </c>
      <c r="I136" s="1322" t="s">
        <v>6753</v>
      </c>
      <c r="J136" s="1322" t="s">
        <v>6754</v>
      </c>
      <c r="K136" s="1322">
        <v>4</v>
      </c>
      <c r="L136" s="1322" t="s">
        <v>32</v>
      </c>
      <c r="M136" s="1322" t="s">
        <v>33</v>
      </c>
      <c r="N136" s="1322" t="s">
        <v>57</v>
      </c>
      <c r="O136" s="1322" t="s">
        <v>48</v>
      </c>
      <c r="P136" s="1322" t="s">
        <v>11431</v>
      </c>
      <c r="Q136" s="1322" t="s">
        <v>933</v>
      </c>
      <c r="R136" s="1400" t="s">
        <v>11812</v>
      </c>
      <c r="S136" s="1321" t="s">
        <v>10005</v>
      </c>
      <c r="T136" s="1318" t="s">
        <v>1548</v>
      </c>
      <c r="U136" s="1318" t="s">
        <v>1515</v>
      </c>
      <c r="V136" s="1318" t="s">
        <v>60</v>
      </c>
      <c r="W136" s="1318" t="s">
        <v>37</v>
      </c>
      <c r="X136" s="1318" t="s">
        <v>61</v>
      </c>
      <c r="Y136" s="1322" t="s">
        <v>6757</v>
      </c>
      <c r="Z136" s="1322" t="s">
        <v>752</v>
      </c>
      <c r="AA136" s="1318">
        <v>250</v>
      </c>
      <c r="AB136" s="1318" t="s">
        <v>40</v>
      </c>
      <c r="AC136" s="1318" t="s">
        <v>41</v>
      </c>
      <c r="AD136" s="1322" t="s">
        <v>11427</v>
      </c>
      <c r="AE136" s="1322" t="s">
        <v>51</v>
      </c>
      <c r="AF136" s="1322">
        <v>130</v>
      </c>
      <c r="AG136" s="1322">
        <v>640</v>
      </c>
      <c r="AH136" s="1322">
        <v>2050</v>
      </c>
      <c r="AI136" s="1322" t="s">
        <v>840</v>
      </c>
      <c r="AJ136" s="1322">
        <v>430</v>
      </c>
      <c r="AK136" s="1322">
        <v>395</v>
      </c>
      <c r="AL136" s="1322" t="s">
        <v>6759</v>
      </c>
      <c r="AM136" s="1322" t="s">
        <v>92</v>
      </c>
      <c r="AN136" s="1322">
        <v>680</v>
      </c>
      <c r="AO136" s="1322">
        <v>90</v>
      </c>
      <c r="AP136" s="1322" t="s">
        <v>57</v>
      </c>
      <c r="AQ136" s="1322" t="s">
        <v>57</v>
      </c>
      <c r="AR136" s="1322" t="s">
        <v>57</v>
      </c>
      <c r="AS136" s="1322" t="s">
        <v>57</v>
      </c>
      <c r="AT136" s="1322" t="s">
        <v>6760</v>
      </c>
      <c r="AU136" s="1322" t="s">
        <v>79</v>
      </c>
      <c r="AV136" s="1322">
        <v>205</v>
      </c>
      <c r="AW136" s="1322">
        <v>24</v>
      </c>
      <c r="AX136" s="1322" t="s">
        <v>6761</v>
      </c>
      <c r="AY136" s="1322" t="s">
        <v>79</v>
      </c>
      <c r="AZ136" s="1322">
        <v>195</v>
      </c>
      <c r="BA136" s="1322">
        <v>24</v>
      </c>
      <c r="BB136" s="1322" t="s">
        <v>88</v>
      </c>
      <c r="BC136" s="1322" t="s">
        <v>57</v>
      </c>
      <c r="BD136" s="1322" t="s">
        <v>57</v>
      </c>
      <c r="BE136" s="1322" t="s">
        <v>57</v>
      </c>
      <c r="BF136" s="1322" t="s">
        <v>57</v>
      </c>
      <c r="BG136" s="1322" t="s">
        <v>57</v>
      </c>
      <c r="BH136" s="1322" t="s">
        <v>57</v>
      </c>
      <c r="BI136" s="1322" t="s">
        <v>900</v>
      </c>
      <c r="BJ136" s="1322" t="s">
        <v>57</v>
      </c>
      <c r="BK136" s="1322"/>
      <c r="BL136" s="1322"/>
      <c r="BM136" s="1322">
        <v>18</v>
      </c>
      <c r="BN136" s="1322" t="s">
        <v>11428</v>
      </c>
      <c r="BO136" s="1322" t="s">
        <v>1720</v>
      </c>
      <c r="BP136" s="1318" t="s">
        <v>11429</v>
      </c>
      <c r="BQ136" s="1318" t="s">
        <v>95</v>
      </c>
      <c r="BR136" s="1318"/>
      <c r="BS136" s="1322" t="s">
        <v>5160</v>
      </c>
      <c r="BT136" s="1322" t="s">
        <v>626</v>
      </c>
      <c r="BU136" s="1322" t="s">
        <v>847</v>
      </c>
      <c r="BV136" s="1322">
        <v>1462</v>
      </c>
      <c r="BW136" s="433"/>
      <c r="BX136" s="1318" t="s">
        <v>5482</v>
      </c>
      <c r="BY136" s="1324" t="s">
        <v>168</v>
      </c>
      <c r="BZ136" s="26" t="str">
        <f t="shared" si="73"/>
        <v>221031747T09</v>
      </c>
      <c r="CA136" s="26" t="str">
        <f t="shared" si="78"/>
        <v>221031747</v>
      </c>
      <c r="CB136" s="26" t="str">
        <f t="shared" si="79"/>
        <v>2026-X-T1031747</v>
      </c>
      <c r="CC136" s="169" t="str">
        <f>IFERROR(VLOOKUP(CB136,'양시 실적'!A:I,4,FALSE),"")</f>
        <v/>
      </c>
      <c r="CD136" s="169">
        <f>IFERROR(SUMIFS('양시 실적'!I:I,'양시 실적'!B:B,양시!CA136),"")</f>
        <v>0</v>
      </c>
      <c r="CE136" s="29" t="str">
        <f t="shared" si="80"/>
        <v/>
      </c>
      <c r="CF136" s="29" t="s">
        <v>11813</v>
      </c>
      <c r="CG136" s="26" t="str">
        <f t="shared" si="81"/>
        <v>KT1031747T00009</v>
      </c>
      <c r="CH136" s="29" t="str">
        <f>IFERROR(VLOOKUP(CG136,Status_0526!F:BK,58,FALSE),"")</f>
        <v/>
      </c>
      <c r="CJ136" s="24">
        <f>IFERROR(VLOOKUP(BZ136,양시요청!EV:EZ,5,FALSE),"")</f>
        <v>0</v>
      </c>
    </row>
    <row r="137" spans="1:88" ht="30" customHeight="1">
      <c r="A137" s="372">
        <v>22</v>
      </c>
      <c r="B137" s="1318" t="s">
        <v>43</v>
      </c>
      <c r="C137" s="1318" t="s">
        <v>5303</v>
      </c>
      <c r="D137" s="1319" t="s">
        <v>1498</v>
      </c>
      <c r="E137" s="1320" t="s">
        <v>1501</v>
      </c>
      <c r="F137" s="1318">
        <v>2026051632</v>
      </c>
      <c r="G137" s="1324" t="s">
        <v>680</v>
      </c>
      <c r="H137" s="1322">
        <v>1039090</v>
      </c>
      <c r="I137" s="1322" t="s">
        <v>6635</v>
      </c>
      <c r="J137" s="1322" t="s">
        <v>6622</v>
      </c>
      <c r="K137" s="1322">
        <v>4</v>
      </c>
      <c r="L137" s="1322" t="s">
        <v>32</v>
      </c>
      <c r="M137" s="1322" t="s">
        <v>33</v>
      </c>
      <c r="N137" s="1322" t="s">
        <v>57</v>
      </c>
      <c r="O137" s="1322" t="s">
        <v>48</v>
      </c>
      <c r="P137" s="1322" t="s">
        <v>73</v>
      </c>
      <c r="Q137" s="1322" t="s">
        <v>933</v>
      </c>
      <c r="R137" s="1328" t="s">
        <v>11389</v>
      </c>
      <c r="S137" s="1321" t="s">
        <v>1702</v>
      </c>
      <c r="T137" s="1318" t="s">
        <v>49</v>
      </c>
      <c r="U137" s="1318" t="s">
        <v>1709</v>
      </c>
      <c r="V137" s="1318" t="s">
        <v>50</v>
      </c>
      <c r="W137" s="1318" t="s">
        <v>37</v>
      </c>
      <c r="X137" s="1318" t="s">
        <v>6891</v>
      </c>
      <c r="Y137" s="1322" t="s">
        <v>11292</v>
      </c>
      <c r="Z137" s="1323" t="s">
        <v>42</v>
      </c>
      <c r="AA137" s="1318">
        <v>254</v>
      </c>
      <c r="AB137" s="1318" t="s">
        <v>40</v>
      </c>
      <c r="AC137" s="1318" t="s">
        <v>41</v>
      </c>
      <c r="AD137" s="1322" t="s">
        <v>11293</v>
      </c>
      <c r="AE137" s="1323" t="s">
        <v>42</v>
      </c>
      <c r="AF137" s="1322">
        <v>155</v>
      </c>
      <c r="AG137" s="1322">
        <v>714</v>
      </c>
      <c r="AH137" s="1322">
        <v>2235</v>
      </c>
      <c r="AI137" s="1322" t="s">
        <v>758</v>
      </c>
      <c r="AJ137" s="1322">
        <v>450</v>
      </c>
      <c r="AK137" s="1322">
        <v>415</v>
      </c>
      <c r="AL137" s="1322" t="s">
        <v>1624</v>
      </c>
      <c r="AM137" s="1322" t="s">
        <v>78</v>
      </c>
      <c r="AN137" s="1322">
        <v>580</v>
      </c>
      <c r="AO137" s="1322">
        <v>90</v>
      </c>
      <c r="AP137" s="1322" t="s">
        <v>6640</v>
      </c>
      <c r="AQ137" s="1322" t="s">
        <v>78</v>
      </c>
      <c r="AR137" s="1322" t="s">
        <v>186</v>
      </c>
      <c r="AS137" s="1322" t="s">
        <v>105</v>
      </c>
      <c r="AT137" s="1322" t="s">
        <v>6641</v>
      </c>
      <c r="AU137" s="1322" t="s">
        <v>86</v>
      </c>
      <c r="AV137" s="1322">
        <v>210</v>
      </c>
      <c r="AW137" s="1322">
        <v>24</v>
      </c>
      <c r="AX137" s="1322" t="s">
        <v>2543</v>
      </c>
      <c r="AY137" s="1322" t="s">
        <v>86</v>
      </c>
      <c r="AZ137" s="1322">
        <v>200</v>
      </c>
      <c r="BA137" s="1322">
        <v>24</v>
      </c>
      <c r="BB137" s="1322" t="s">
        <v>88</v>
      </c>
      <c r="BC137" s="1322" t="s">
        <v>57</v>
      </c>
      <c r="BD137" s="1322" t="s">
        <v>57</v>
      </c>
      <c r="BE137" s="1322" t="s">
        <v>57</v>
      </c>
      <c r="BF137" s="1322" t="s">
        <v>57</v>
      </c>
      <c r="BG137" s="1322" t="s">
        <v>57</v>
      </c>
      <c r="BH137" s="1322" t="s">
        <v>57</v>
      </c>
      <c r="BI137" s="1322" t="s">
        <v>164</v>
      </c>
      <c r="BJ137" s="1322" t="s">
        <v>57</v>
      </c>
      <c r="BK137" s="1322"/>
      <c r="BL137" s="1322"/>
      <c r="BM137" s="1322">
        <v>20</v>
      </c>
      <c r="BN137" s="1322" t="s">
        <v>11430</v>
      </c>
      <c r="BO137" s="1322" t="s">
        <v>187</v>
      </c>
      <c r="BP137" s="1318" t="s">
        <v>3325</v>
      </c>
      <c r="BQ137" s="1318" t="s">
        <v>939</v>
      </c>
      <c r="BR137" s="1318"/>
      <c r="BS137" s="1322" t="s">
        <v>90</v>
      </c>
      <c r="BT137" s="1322" t="s">
        <v>91</v>
      </c>
      <c r="BU137" s="1322" t="s">
        <v>847</v>
      </c>
      <c r="BV137" s="1322">
        <v>1626</v>
      </c>
      <c r="BW137" s="433"/>
      <c r="BX137" s="1318" t="s">
        <v>1861</v>
      </c>
      <c r="BY137" s="1324" t="s">
        <v>3649</v>
      </c>
      <c r="BZ137" s="26" t="str">
        <f t="shared" si="73"/>
        <v>221039090T00</v>
      </c>
      <c r="CA137" s="26" t="str">
        <f t="shared" si="78"/>
        <v>221039090</v>
      </c>
      <c r="CB137" s="26" t="str">
        <f t="shared" si="79"/>
        <v>2026-06-05T1039090</v>
      </c>
      <c r="CC137" s="169" t="str">
        <f>IFERROR(VLOOKUP(CB137,'양시 실적'!A:I,4,FALSE),"")</f>
        <v/>
      </c>
      <c r="CD137" s="169">
        <f>IFERROR(SUMIFS('양시 실적'!I:I,'양시 실적'!B:B,양시!CA137),"")</f>
        <v>0</v>
      </c>
      <c r="CE137" s="29" t="str">
        <f t="shared" si="80"/>
        <v/>
      </c>
      <c r="CF137" s="29" t="s">
        <v>1527</v>
      </c>
      <c r="CG137" s="26" t="str">
        <f t="shared" si="81"/>
        <v>KT1039090T00000</v>
      </c>
      <c r="CH137" s="29" t="str">
        <f>IFERROR(VLOOKUP(CG137,Status_0526!F:BK,58,FALSE),"")</f>
        <v/>
      </c>
      <c r="CJ137" s="24">
        <f>IFERROR(VLOOKUP(BZ137,양시요청!EV:EZ,5,FALSE),"")</f>
        <v>0</v>
      </c>
    </row>
    <row r="138" spans="1:88" ht="30" customHeight="1">
      <c r="A138" s="29">
        <v>23</v>
      </c>
      <c r="B138" s="1343" t="s">
        <v>43</v>
      </c>
      <c r="C138" s="1343" t="s">
        <v>7280</v>
      </c>
      <c r="D138" s="1349" t="s">
        <v>953</v>
      </c>
      <c r="E138" s="1343" t="s">
        <v>45</v>
      </c>
      <c r="F138" s="1343">
        <v>2026051235</v>
      </c>
      <c r="G138" s="1341" t="s">
        <v>1518</v>
      </c>
      <c r="H138" s="1350" t="s">
        <v>11695</v>
      </c>
      <c r="I138" s="1350" t="s">
        <v>7658</v>
      </c>
      <c r="J138" s="1350" t="s">
        <v>6792</v>
      </c>
      <c r="K138" s="1350">
        <v>4</v>
      </c>
      <c r="L138" s="1350" t="s">
        <v>32</v>
      </c>
      <c r="M138" s="1350" t="s">
        <v>33</v>
      </c>
      <c r="N138" s="1350" t="s">
        <v>57</v>
      </c>
      <c r="O138" s="1350" t="s">
        <v>48</v>
      </c>
      <c r="P138" s="1350" t="s">
        <v>11696</v>
      </c>
      <c r="Q138" s="1350" t="s">
        <v>933</v>
      </c>
      <c r="R138" s="1356" t="s">
        <v>11665</v>
      </c>
      <c r="S138" s="1351" t="s">
        <v>2593</v>
      </c>
      <c r="T138" s="1343" t="s">
        <v>1548</v>
      </c>
      <c r="U138" s="1343" t="s">
        <v>2041</v>
      </c>
      <c r="V138" s="1343" t="s">
        <v>60</v>
      </c>
      <c r="W138" s="1343" t="s">
        <v>37</v>
      </c>
      <c r="X138" s="1343" t="s">
        <v>61</v>
      </c>
      <c r="Y138" s="1350" t="s">
        <v>7660</v>
      </c>
      <c r="Z138" s="1350" t="s">
        <v>39</v>
      </c>
      <c r="AA138" s="1343" t="s">
        <v>324</v>
      </c>
      <c r="AB138" s="1343" t="s">
        <v>40</v>
      </c>
      <c r="AC138" s="1343" t="s">
        <v>41</v>
      </c>
      <c r="AD138" s="1350" t="s">
        <v>11315</v>
      </c>
      <c r="AE138" s="1347" t="s">
        <v>42</v>
      </c>
      <c r="AF138" s="1350" t="s">
        <v>756</v>
      </c>
      <c r="AG138" s="1350" t="s">
        <v>7659</v>
      </c>
      <c r="AH138" s="1350" t="s">
        <v>2694</v>
      </c>
      <c r="AI138" s="1350" t="s">
        <v>1848</v>
      </c>
      <c r="AJ138" s="1350" t="s">
        <v>112</v>
      </c>
      <c r="AK138" s="1350" t="s">
        <v>116</v>
      </c>
      <c r="AL138" s="1350" t="s">
        <v>7663</v>
      </c>
      <c r="AM138" s="1341" t="s">
        <v>843</v>
      </c>
      <c r="AN138" s="1350" t="s">
        <v>1427</v>
      </c>
      <c r="AO138" s="1350" t="s">
        <v>105</v>
      </c>
      <c r="AP138" s="1350" t="s">
        <v>57</v>
      </c>
      <c r="AQ138" s="1350" t="s">
        <v>57</v>
      </c>
      <c r="AR138" s="1350" t="s">
        <v>57</v>
      </c>
      <c r="AS138" s="1350" t="s">
        <v>57</v>
      </c>
      <c r="AT138" s="1350" t="s">
        <v>7664</v>
      </c>
      <c r="AU138" s="1350" t="s">
        <v>621</v>
      </c>
      <c r="AV138" s="1350" t="s">
        <v>715</v>
      </c>
      <c r="AW138" s="1350" t="s">
        <v>106</v>
      </c>
      <c r="AX138" s="1350" t="s">
        <v>7665</v>
      </c>
      <c r="AY138" s="1350" t="s">
        <v>621</v>
      </c>
      <c r="AZ138" s="1350" t="s">
        <v>118</v>
      </c>
      <c r="BA138" s="1350" t="s">
        <v>106</v>
      </c>
      <c r="BB138" s="1350" t="s">
        <v>88</v>
      </c>
      <c r="BC138" s="1350" t="s">
        <v>57</v>
      </c>
      <c r="BD138" s="1350" t="s">
        <v>57</v>
      </c>
      <c r="BE138" s="1350" t="s">
        <v>57</v>
      </c>
      <c r="BF138" s="1350" t="s">
        <v>57</v>
      </c>
      <c r="BG138" s="1350" t="s">
        <v>57</v>
      </c>
      <c r="BH138" s="1350" t="s">
        <v>57</v>
      </c>
      <c r="BI138" s="1350" t="s">
        <v>603</v>
      </c>
      <c r="BJ138" s="1350" t="s">
        <v>57</v>
      </c>
      <c r="BK138" s="1350" t="s">
        <v>969</v>
      </c>
      <c r="BL138" s="1350"/>
      <c r="BM138" s="1350" t="s">
        <v>2049</v>
      </c>
      <c r="BN138" s="1350" t="s">
        <v>7783</v>
      </c>
      <c r="BO138" s="1350" t="s">
        <v>1496</v>
      </c>
      <c r="BP138" s="1343" t="s">
        <v>4112</v>
      </c>
      <c r="BQ138" s="1343" t="s">
        <v>95</v>
      </c>
      <c r="BR138" s="1343"/>
      <c r="BS138" s="1350" t="s">
        <v>1851</v>
      </c>
      <c r="BT138" s="1350" t="s">
        <v>626</v>
      </c>
      <c r="BU138" s="1350" t="s">
        <v>765</v>
      </c>
      <c r="BV138" s="1350" t="s">
        <v>628</v>
      </c>
      <c r="BW138" s="140"/>
      <c r="BX138" s="1343" t="s">
        <v>107</v>
      </c>
      <c r="BY138" s="1341" t="s">
        <v>2550</v>
      </c>
      <c r="BZ138" s="26" t="str">
        <f t="shared" ref="BZ138:BZ140" si="82">A138&amp;LEFT(H138,7)&amp;P138</f>
        <v>231026312T17</v>
      </c>
      <c r="CA138" s="26" t="str">
        <f t="shared" ref="CA138:CA140" si="83">A138&amp;LEFT(H138,7)</f>
        <v>231026312</v>
      </c>
      <c r="CB138" s="26" t="str">
        <f t="shared" ref="CB138:CB140" si="84">"2026-"&amp;LEFT(R138,2)&amp;"-"&amp;MID(R138,4,2)&amp;"T"&amp;LEFT(H138,7)</f>
        <v>2026-06-09T1026312</v>
      </c>
      <c r="CC138" s="169" t="str">
        <f>IFERROR(VLOOKUP(CB138,'양시 실적'!A:I,4,FALSE),"")</f>
        <v/>
      </c>
      <c r="CD138" s="169">
        <f>IFERROR(SUMIFS('양시 실적'!I:I,'양시 실적'!B:B,양시!CA138),"")</f>
        <v>0</v>
      </c>
      <c r="CE138" s="29" t="str">
        <f t="shared" ref="CE138:CE140" si="85">IF(CD138&lt;&gt;0,IFERROR(MID(I138,FIND("R",I138)+1,2),""),"")</f>
        <v/>
      </c>
      <c r="CF138" s="29" t="s">
        <v>1527</v>
      </c>
      <c r="CG138" s="26" t="str">
        <f t="shared" ref="CG138:CG140" si="86">"KT"&amp;LEFT(H138,7)&amp;"T000"&amp;RIGHT(P138,2)</f>
        <v>KT1026312T00017</v>
      </c>
      <c r="CH138" s="29" t="str">
        <f>IFERROR(VLOOKUP(CG138,Status_0526!F:BK,58,FALSE),"")</f>
        <v/>
      </c>
      <c r="CJ138" s="24">
        <f>IFERROR(VLOOKUP(BZ138,양시요청!EV:EZ,5,FALSE),"")</f>
        <v>0</v>
      </c>
    </row>
    <row r="139" spans="1:88" ht="30" customHeight="1">
      <c r="A139" s="29">
        <v>23</v>
      </c>
      <c r="B139" s="1343" t="s">
        <v>43</v>
      </c>
      <c r="C139" s="1343" t="s">
        <v>11694</v>
      </c>
      <c r="D139" s="1349" t="s">
        <v>52</v>
      </c>
      <c r="E139" s="1343" t="s">
        <v>45</v>
      </c>
      <c r="F139" s="1343">
        <v>2026052206</v>
      </c>
      <c r="G139" s="1341" t="s">
        <v>1506</v>
      </c>
      <c r="H139" s="1350" t="s">
        <v>11697</v>
      </c>
      <c r="I139" s="1350" t="s">
        <v>3817</v>
      </c>
      <c r="J139" s="1350" t="s">
        <v>3277</v>
      </c>
      <c r="K139" s="1350">
        <v>4</v>
      </c>
      <c r="L139" s="1350" t="s">
        <v>32</v>
      </c>
      <c r="M139" s="1350" t="s">
        <v>33</v>
      </c>
      <c r="N139" s="1350" t="s">
        <v>57</v>
      </c>
      <c r="O139" s="1350" t="s">
        <v>34</v>
      </c>
      <c r="P139" s="1350" t="s">
        <v>73</v>
      </c>
      <c r="Q139" s="1350" t="s">
        <v>933</v>
      </c>
      <c r="R139" s="1355" t="s">
        <v>11668</v>
      </c>
      <c r="S139" s="1351" t="s">
        <v>11809</v>
      </c>
      <c r="T139" s="1343" t="s">
        <v>49</v>
      </c>
      <c r="U139" s="1343" t="s">
        <v>3564</v>
      </c>
      <c r="V139" s="1343" t="s">
        <v>60</v>
      </c>
      <c r="W139" s="1343" t="s">
        <v>37</v>
      </c>
      <c r="X139" s="1343" t="s">
        <v>61</v>
      </c>
      <c r="Y139" s="1350" t="s">
        <v>11458</v>
      </c>
      <c r="Z139" s="1347" t="s">
        <v>42</v>
      </c>
      <c r="AA139" s="1343" t="s">
        <v>837</v>
      </c>
      <c r="AB139" s="1343" t="s">
        <v>40</v>
      </c>
      <c r="AC139" s="1343" t="s">
        <v>41</v>
      </c>
      <c r="AD139" s="1350" t="s">
        <v>8515</v>
      </c>
      <c r="AE139" s="1350" t="s">
        <v>51</v>
      </c>
      <c r="AF139" s="1350" t="s">
        <v>659</v>
      </c>
      <c r="AG139" s="1350" t="s">
        <v>3818</v>
      </c>
      <c r="AH139" s="1350" t="s">
        <v>605</v>
      </c>
      <c r="AI139" s="1350" t="s">
        <v>1824</v>
      </c>
      <c r="AJ139" s="1350" t="s">
        <v>661</v>
      </c>
      <c r="AK139" s="1350" t="s">
        <v>1825</v>
      </c>
      <c r="AL139" s="1350" t="s">
        <v>3823</v>
      </c>
      <c r="AM139" s="1341" t="s">
        <v>843</v>
      </c>
      <c r="AN139" s="1350" t="s">
        <v>713</v>
      </c>
      <c r="AO139" s="1350" t="s">
        <v>105</v>
      </c>
      <c r="AP139" s="1350" t="s">
        <v>57</v>
      </c>
      <c r="AQ139" s="1350" t="s">
        <v>57</v>
      </c>
      <c r="AR139" s="1350" t="s">
        <v>57</v>
      </c>
      <c r="AS139" s="1350" t="s">
        <v>57</v>
      </c>
      <c r="AT139" s="1350" t="s">
        <v>8516</v>
      </c>
      <c r="AU139" s="1350" t="s">
        <v>86</v>
      </c>
      <c r="AV139" s="1350" t="s">
        <v>622</v>
      </c>
      <c r="AW139" s="1350" t="s">
        <v>106</v>
      </c>
      <c r="AX139" s="1350" t="s">
        <v>2048</v>
      </c>
      <c r="AY139" s="1350" t="s">
        <v>86</v>
      </c>
      <c r="AZ139" s="1350" t="s">
        <v>624</v>
      </c>
      <c r="BA139" s="1350" t="s">
        <v>106</v>
      </c>
      <c r="BB139" s="1350" t="s">
        <v>682</v>
      </c>
      <c r="BC139" s="1350" t="s">
        <v>57</v>
      </c>
      <c r="BD139" s="1350" t="s">
        <v>57</v>
      </c>
      <c r="BE139" s="1350" t="s">
        <v>57</v>
      </c>
      <c r="BF139" s="1350" t="s">
        <v>57</v>
      </c>
      <c r="BG139" s="1350" t="s">
        <v>57</v>
      </c>
      <c r="BH139" s="1350" t="s">
        <v>57</v>
      </c>
      <c r="BI139" s="1350" t="s">
        <v>164</v>
      </c>
      <c r="BJ139" s="1350" t="s">
        <v>57</v>
      </c>
      <c r="BK139" s="1350" t="s">
        <v>969</v>
      </c>
      <c r="BL139" s="1350"/>
      <c r="BM139" s="1350" t="s">
        <v>1461</v>
      </c>
      <c r="BN139" s="1350" t="s">
        <v>8705</v>
      </c>
      <c r="BO139" s="1350" t="s">
        <v>11698</v>
      </c>
      <c r="BP139" s="1343" t="s">
        <v>57</v>
      </c>
      <c r="BQ139" s="1343" t="s">
        <v>95</v>
      </c>
      <c r="BR139" s="1343"/>
      <c r="BS139" s="1350" t="s">
        <v>1485</v>
      </c>
      <c r="BT139" s="1350" t="s">
        <v>1486</v>
      </c>
      <c r="BU139" s="1350" t="s">
        <v>765</v>
      </c>
      <c r="BV139" s="1350" t="s">
        <v>1487</v>
      </c>
      <c r="BW139" s="140"/>
      <c r="BX139" s="1343" t="s">
        <v>107</v>
      </c>
      <c r="BY139" s="1341" t="s">
        <v>98</v>
      </c>
      <c r="BZ139" s="26" t="str">
        <f t="shared" si="82"/>
        <v>231038542T00</v>
      </c>
      <c r="CA139" s="26" t="str">
        <f t="shared" si="83"/>
        <v>231038542</v>
      </c>
      <c r="CB139" s="26" t="str">
        <f t="shared" si="84"/>
        <v>2026-06-10T1038542</v>
      </c>
      <c r="CC139" s="169" t="str">
        <f>IFERROR(VLOOKUP(CB139,'양시 실적'!A:I,4,FALSE),"")</f>
        <v/>
      </c>
      <c r="CD139" s="169">
        <f>IFERROR(SUMIFS('양시 실적'!I:I,'양시 실적'!B:B,양시!CA139),"")</f>
        <v>0</v>
      </c>
      <c r="CE139" s="29" t="str">
        <f t="shared" si="85"/>
        <v/>
      </c>
      <c r="CF139" s="29" t="s">
        <v>1527</v>
      </c>
      <c r="CG139" s="26" t="str">
        <f t="shared" si="86"/>
        <v>KT1038542T00000</v>
      </c>
      <c r="CH139" s="29" t="str">
        <f>IFERROR(VLOOKUP(CG139,Status_0526!F:BK,58,FALSE),"")</f>
        <v/>
      </c>
      <c r="CJ139" s="24">
        <f>IFERROR(VLOOKUP(BZ139,양시요청!EV:EZ,5,FALSE),"")</f>
        <v>0</v>
      </c>
    </row>
    <row r="140" spans="1:88" ht="30" customHeight="1">
      <c r="A140" s="29">
        <v>23</v>
      </c>
      <c r="B140" s="1343" t="s">
        <v>29</v>
      </c>
      <c r="C140" s="1343" t="s">
        <v>9518</v>
      </c>
      <c r="D140" s="1349" t="s">
        <v>953</v>
      </c>
      <c r="E140" s="1343" t="s">
        <v>45</v>
      </c>
      <c r="F140" s="1343">
        <v>2026051907</v>
      </c>
      <c r="G140" s="1341" t="s">
        <v>767</v>
      </c>
      <c r="H140" s="1350" t="s">
        <v>5823</v>
      </c>
      <c r="I140" s="1350" t="s">
        <v>4305</v>
      </c>
      <c r="J140" s="1350" t="s">
        <v>1359</v>
      </c>
      <c r="K140" s="1350">
        <v>8</v>
      </c>
      <c r="L140" s="1350" t="s">
        <v>32</v>
      </c>
      <c r="M140" s="1350" t="s">
        <v>33</v>
      </c>
      <c r="N140" s="1350" t="s">
        <v>57</v>
      </c>
      <c r="O140" s="1350" t="s">
        <v>48</v>
      </c>
      <c r="P140" s="1350" t="s">
        <v>1798</v>
      </c>
      <c r="Q140" s="1350" t="s">
        <v>2012</v>
      </c>
      <c r="R140" s="1353" t="s">
        <v>11672</v>
      </c>
      <c r="S140" s="1351" t="s">
        <v>5705</v>
      </c>
      <c r="T140" s="1343" t="s">
        <v>35</v>
      </c>
      <c r="U140" s="1343" t="s">
        <v>1508</v>
      </c>
      <c r="V140" s="1343" t="s">
        <v>60</v>
      </c>
      <c r="W140" s="1343" t="s">
        <v>37</v>
      </c>
      <c r="X140" s="1343" t="s">
        <v>1509</v>
      </c>
      <c r="Y140" s="1350" t="s">
        <v>11450</v>
      </c>
      <c r="Z140" s="1350" t="s">
        <v>39</v>
      </c>
      <c r="AA140" s="1343" t="s">
        <v>715</v>
      </c>
      <c r="AB140" s="1343" t="s">
        <v>40</v>
      </c>
      <c r="AC140" s="1343" t="s">
        <v>41</v>
      </c>
      <c r="AD140" s="1350" t="s">
        <v>7462</v>
      </c>
      <c r="AE140" s="1350" t="s">
        <v>1061</v>
      </c>
      <c r="AF140" s="1350" t="s">
        <v>872</v>
      </c>
      <c r="AG140" s="1350" t="s">
        <v>2216</v>
      </c>
      <c r="AH140" s="1350" t="s">
        <v>2828</v>
      </c>
      <c r="AI140" s="1350" t="s">
        <v>2699</v>
      </c>
      <c r="AJ140" s="1350" t="s">
        <v>167</v>
      </c>
      <c r="AK140" s="1350" t="s">
        <v>166</v>
      </c>
      <c r="AL140" s="1350" t="s">
        <v>7464</v>
      </c>
      <c r="AM140" s="1350" t="s">
        <v>99</v>
      </c>
      <c r="AN140" s="1350" t="s">
        <v>1850</v>
      </c>
      <c r="AO140" s="1350" t="s">
        <v>105</v>
      </c>
      <c r="AP140" s="1350" t="s">
        <v>11451</v>
      </c>
      <c r="AQ140" s="1350" t="s">
        <v>99</v>
      </c>
      <c r="AR140" s="1350" t="s">
        <v>186</v>
      </c>
      <c r="AS140" s="1350" t="s">
        <v>105</v>
      </c>
      <c r="AT140" s="1350" t="s">
        <v>1454</v>
      </c>
      <c r="AU140" s="1350" t="s">
        <v>1281</v>
      </c>
      <c r="AV140" s="1350" t="s">
        <v>204</v>
      </c>
      <c r="AW140" s="1350" t="s">
        <v>106</v>
      </c>
      <c r="AX140" s="1350" t="s">
        <v>1455</v>
      </c>
      <c r="AY140" s="1350" t="s">
        <v>1281</v>
      </c>
      <c r="AZ140" s="1350" t="s">
        <v>114</v>
      </c>
      <c r="BA140" s="1350" t="s">
        <v>106</v>
      </c>
      <c r="BB140" s="1350" t="s">
        <v>88</v>
      </c>
      <c r="BC140" s="1350" t="s">
        <v>57</v>
      </c>
      <c r="BD140" s="1350" t="s">
        <v>57</v>
      </c>
      <c r="BE140" s="1350" t="s">
        <v>57</v>
      </c>
      <c r="BF140" s="1350" t="s">
        <v>57</v>
      </c>
      <c r="BG140" s="1350" t="s">
        <v>1215</v>
      </c>
      <c r="BH140" s="1350" t="s">
        <v>1216</v>
      </c>
      <c r="BI140" s="1350" t="s">
        <v>164</v>
      </c>
      <c r="BJ140" s="1350" t="s">
        <v>331</v>
      </c>
      <c r="BK140" s="1350" t="s">
        <v>5691</v>
      </c>
      <c r="BL140" s="1350"/>
      <c r="BM140" s="1350" t="s">
        <v>1433</v>
      </c>
      <c r="BN140" s="1350" t="s">
        <v>4997</v>
      </c>
      <c r="BO140" s="1350" t="s">
        <v>3500</v>
      </c>
      <c r="BP140" s="1343" t="s">
        <v>11452</v>
      </c>
      <c r="BQ140" s="1343" t="s">
        <v>95</v>
      </c>
      <c r="BR140" s="1343"/>
      <c r="BS140" s="1350" t="s">
        <v>1252</v>
      </c>
      <c r="BT140" s="1350" t="s">
        <v>1253</v>
      </c>
      <c r="BU140" s="1350" t="s">
        <v>1254</v>
      </c>
      <c r="BV140" s="1350" t="s">
        <v>1255</v>
      </c>
      <c r="BW140" s="140"/>
      <c r="BX140" s="1343" t="s">
        <v>107</v>
      </c>
      <c r="BY140" s="1341" t="s">
        <v>950</v>
      </c>
      <c r="BZ140" s="26" t="str">
        <f t="shared" si="82"/>
        <v>232022630T02</v>
      </c>
      <c r="CA140" s="26" t="str">
        <f t="shared" si="83"/>
        <v>232022630</v>
      </c>
      <c r="CB140" s="26" t="str">
        <f t="shared" si="84"/>
        <v>2026-06-11T2022630</v>
      </c>
      <c r="CC140" s="169" t="str">
        <f>IFERROR(VLOOKUP(CB140,'양시 실적'!A:I,4,FALSE),"")</f>
        <v/>
      </c>
      <c r="CD140" s="169">
        <f>IFERROR(SUMIFS('양시 실적'!I:I,'양시 실적'!B:B,양시!CA140),"")</f>
        <v>0</v>
      </c>
      <c r="CE140" s="29" t="str">
        <f t="shared" si="85"/>
        <v/>
      </c>
      <c r="CF140" s="29" t="s">
        <v>1527</v>
      </c>
      <c r="CG140" s="26" t="str">
        <f t="shared" si="86"/>
        <v>KT2022630T00002</v>
      </c>
      <c r="CH140" s="29" t="str">
        <f>IFERROR(VLOOKUP(CG140,Status_0526!F:BK,58,FALSE),"")</f>
        <v/>
      </c>
      <c r="CJ140" s="24">
        <f>IFERROR(VLOOKUP(BZ140,양시요청!EV:EZ,5,FALSE),"")</f>
        <v>0</v>
      </c>
    </row>
    <row r="141" spans="1:88" ht="30" customHeight="1">
      <c r="CJ141" s="24"/>
    </row>
    <row r="142" spans="1:88" ht="30" customHeight="1">
      <c r="CJ142" s="24"/>
    </row>
    <row r="143" spans="1:88" ht="30" customHeight="1">
      <c r="CJ143" s="24"/>
    </row>
    <row r="144" spans="1:88" ht="30" customHeight="1">
      <c r="CJ144" s="24"/>
    </row>
    <row r="145" spans="88:88" ht="30" customHeight="1">
      <c r="CJ145" s="24"/>
    </row>
    <row r="146" spans="88:88" ht="30" customHeight="1">
      <c r="CJ146" s="24"/>
    </row>
    <row r="147" spans="88:88" ht="30" customHeight="1">
      <c r="CJ147" s="24"/>
    </row>
    <row r="148" spans="88:88" ht="30" customHeight="1">
      <c r="CJ148" s="24"/>
    </row>
    <row r="149" spans="88:88" ht="30" customHeight="1">
      <c r="CJ149" s="24"/>
    </row>
    <row r="150" spans="88:88" ht="30" customHeight="1">
      <c r="CJ150" s="24"/>
    </row>
    <row r="151" spans="88:88" ht="30" customHeight="1">
      <c r="CJ151" s="24"/>
    </row>
    <row r="152" spans="88:88" ht="30" customHeight="1">
      <c r="CJ152" s="24"/>
    </row>
    <row r="153" spans="88:88" ht="30" customHeight="1">
      <c r="CJ153" s="24"/>
    </row>
    <row r="154" spans="88:88" ht="30" customHeight="1">
      <c r="CJ154" s="24"/>
    </row>
    <row r="155" spans="88:88" ht="30" customHeight="1">
      <c r="CJ155" s="24"/>
    </row>
    <row r="156" spans="88:88" ht="30" customHeight="1">
      <c r="CJ156" s="24"/>
    </row>
    <row r="157" spans="88:88" ht="30" customHeight="1">
      <c r="CJ157" s="24"/>
    </row>
    <row r="158" spans="88:88" ht="30" customHeight="1">
      <c r="CJ158" s="24"/>
    </row>
    <row r="159" spans="88:88" ht="30" customHeight="1">
      <c r="CJ159" s="24"/>
    </row>
    <row r="160" spans="88:88" ht="30" customHeight="1">
      <c r="CJ160" s="24"/>
    </row>
    <row r="161" spans="88:88" ht="30" customHeight="1">
      <c r="CJ161" s="24"/>
    </row>
    <row r="162" spans="88:88" ht="30" customHeight="1">
      <c r="CJ162" s="24"/>
    </row>
    <row r="163" spans="88:88" ht="30" customHeight="1">
      <c r="CJ163" s="24"/>
    </row>
    <row r="164" spans="88:88" ht="30" customHeight="1">
      <c r="CJ164" s="24"/>
    </row>
    <row r="165" spans="88:88" ht="30" customHeight="1">
      <c r="CJ165" s="24"/>
    </row>
    <row r="166" spans="88:88" ht="30" customHeight="1">
      <c r="CJ166" s="24"/>
    </row>
    <row r="167" spans="88:88" ht="30" customHeight="1">
      <c r="CJ167" s="24"/>
    </row>
    <row r="168" spans="88:88" ht="30" customHeight="1">
      <c r="CJ168" s="24"/>
    </row>
    <row r="169" spans="88:88" ht="30" customHeight="1">
      <c r="CJ169" s="24"/>
    </row>
    <row r="170" spans="88:88" ht="30" customHeight="1">
      <c r="CJ170" s="24"/>
    </row>
    <row r="171" spans="88:88" ht="30" customHeight="1">
      <c r="CJ171" s="24"/>
    </row>
    <row r="172" spans="88:88" ht="30" customHeight="1">
      <c r="CJ172" s="24"/>
    </row>
    <row r="173" spans="88:88" ht="30" customHeight="1">
      <c r="CJ173" s="24"/>
    </row>
    <row r="174" spans="88:88" ht="30" customHeight="1">
      <c r="CJ174" s="24"/>
    </row>
    <row r="175" spans="88:88" ht="30" customHeight="1">
      <c r="CJ175" s="24"/>
    </row>
    <row r="176" spans="88:88" ht="30" customHeight="1">
      <c r="CJ176" s="24"/>
    </row>
    <row r="177" spans="88:88" ht="30" customHeight="1">
      <c r="CJ177" s="24"/>
    </row>
    <row r="178" spans="88:88" ht="30" customHeight="1">
      <c r="CJ178" s="24"/>
    </row>
    <row r="179" spans="88:88" ht="30" customHeight="1">
      <c r="CJ179" s="24"/>
    </row>
    <row r="180" spans="88:88" ht="30" customHeight="1">
      <c r="CJ180" s="24"/>
    </row>
  </sheetData>
  <phoneticPr fontId="162" type="noConversion"/>
  <conditionalFormatting sqref="CH1:CH140">
    <cfRule type="cellIs" dxfId="10" priority="36" operator="equal">
      <formula>"Re_Mass"</formula>
    </cfRule>
    <cfRule type="cellIs" dxfId="9" priority="37" operator="equal">
      <formula>"Delay"</formula>
    </cfRule>
  </conditionalFormatting>
  <conditionalFormatting sqref="CJ1:CJ95 CJ97:CJ1048576">
    <cfRule type="cellIs" dxfId="8" priority="6" operator="equal">
      <formula>0</formula>
    </cfRule>
    <cfRule type="cellIs" dxfId="7" priority="7" operator="equal">
      <formula>"OKEY"</formula>
    </cfRule>
  </conditionalFormatting>
  <conditionalFormatting sqref="CJ96">
    <cfRule type="cellIs" dxfId="6" priority="2" operator="equal">
      <formula>0</formula>
    </cfRule>
    <cfRule type="cellIs" dxfId="5" priority="3" operator="equal">
      <formula>"OKEY"</formula>
    </cfRule>
  </conditionalFormatting>
  <conditionalFormatting sqref="F10:F127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1"/>
  <sheetViews>
    <sheetView showGridLines="0" zoomScale="80" zoomScaleNormal="80" workbookViewId="0">
      <pane xSplit="17" ySplit="11" topLeftCell="BC12" activePane="bottomRight" state="frozen"/>
      <selection pane="topRight" activeCell="R1" sqref="R1"/>
      <selection pane="bottomLeft" activeCell="A9" sqref="A9"/>
      <selection pane="bottomRight" activeCell="P22" sqref="P22"/>
    </sheetView>
  </sheetViews>
  <sheetFormatPr defaultRowHeight="30" customHeight="1"/>
  <cols>
    <col min="1" max="1" width="4.69921875" style="29" customWidth="1"/>
    <col min="2" max="2" width="8.69921875" style="22" customWidth="1"/>
    <col min="3" max="5" width="10" customWidth="1"/>
    <col min="6" max="6" width="14" customWidth="1"/>
    <col min="7" max="7" width="10" customWidth="1"/>
    <col min="8" max="8" width="28" customWidth="1"/>
    <col min="9" max="9" width="14" customWidth="1"/>
    <col min="10" max="16" width="7" customWidth="1"/>
    <col min="17" max="18" width="10" customWidth="1"/>
    <col min="19" max="19" width="22" customWidth="1"/>
    <col min="20" max="22" width="7.8984375" customWidth="1"/>
    <col min="23" max="24" width="9.5" customWidth="1"/>
    <col min="25" max="25" width="8.796875" customWidth="1"/>
    <col min="26" max="27" width="7.19921875" customWidth="1"/>
    <col min="28" max="29" width="8.8984375" customWidth="1"/>
    <col min="30" max="30" width="8.796875" customWidth="1"/>
    <col min="31" max="32" width="7.19921875" customWidth="1"/>
    <col min="33" max="34" width="8.8984375" customWidth="1"/>
    <col min="35" max="55" width="8.796875" customWidth="1"/>
    <col min="56" max="69" width="8.796875" hidden="1" customWidth="1"/>
    <col min="70" max="70" width="24.3984375" customWidth="1"/>
    <col min="71" max="72" width="9.19921875" customWidth="1"/>
    <col min="73" max="73" width="6.19921875" customWidth="1"/>
    <col min="74" max="74" width="10.3984375" customWidth="1"/>
    <col min="75" max="75" width="0" hidden="1" customWidth="1"/>
    <col min="76" max="76" width="8.796875" hidden="1" customWidth="1"/>
    <col min="77" max="77" width="21" customWidth="1"/>
    <col min="78" max="78" width="0" hidden="1" customWidth="1"/>
    <col min="79" max="79" width="6.8984375" customWidth="1"/>
    <col min="80" max="81" width="12" hidden="1" customWidth="1"/>
    <col min="82" max="82" width="24" style="24" customWidth="1"/>
  </cols>
  <sheetData>
    <row r="1" spans="1:82" ht="19.95" customHeight="1">
      <c r="C1" s="98" t="s">
        <v>76</v>
      </c>
      <c r="D1" s="98">
        <v>1</v>
      </c>
      <c r="E1" s="98">
        <v>2</v>
      </c>
      <c r="F1" s="98">
        <v>3</v>
      </c>
      <c r="G1" s="98">
        <v>4</v>
      </c>
      <c r="H1" s="98">
        <v>5</v>
      </c>
      <c r="I1" s="98">
        <v>6</v>
      </c>
      <c r="J1" s="98">
        <v>7</v>
      </c>
      <c r="K1" s="98">
        <v>8</v>
      </c>
      <c r="L1" s="98">
        <v>9</v>
      </c>
      <c r="M1" s="98">
        <v>10</v>
      </c>
      <c r="N1" s="98">
        <v>11</v>
      </c>
      <c r="O1" s="98">
        <v>12</v>
      </c>
      <c r="P1" s="98">
        <v>13</v>
      </c>
      <c r="Q1" s="98">
        <v>14</v>
      </c>
      <c r="R1" s="98">
        <v>15</v>
      </c>
      <c r="S1" s="98">
        <v>16</v>
      </c>
      <c r="T1" s="98">
        <v>17</v>
      </c>
      <c r="U1" s="98">
        <v>18</v>
      </c>
      <c r="V1" s="98">
        <v>19</v>
      </c>
      <c r="W1" s="98">
        <v>20</v>
      </c>
      <c r="X1" s="98">
        <v>21</v>
      </c>
      <c r="Y1" s="98">
        <v>22</v>
      </c>
      <c r="Z1" s="98">
        <v>23</v>
      </c>
      <c r="AA1" s="98">
        <v>24</v>
      </c>
      <c r="AB1" s="98">
        <v>25</v>
      </c>
      <c r="AC1" s="98">
        <v>26</v>
      </c>
      <c r="AD1" s="98">
        <v>27</v>
      </c>
      <c r="AE1" s="98">
        <v>28</v>
      </c>
      <c r="AF1" s="98">
        <v>29</v>
      </c>
      <c r="AG1" s="98">
        <v>30</v>
      </c>
      <c r="AH1" s="98">
        <v>31</v>
      </c>
      <c r="AI1" s="98">
        <v>32</v>
      </c>
      <c r="AJ1" s="98">
        <v>33</v>
      </c>
      <c r="AK1" s="98">
        <v>34</v>
      </c>
      <c r="AL1" s="98">
        <v>35</v>
      </c>
      <c r="AM1" s="98">
        <v>36</v>
      </c>
      <c r="AN1" s="98">
        <v>37</v>
      </c>
      <c r="AO1" s="98">
        <v>38</v>
      </c>
      <c r="AP1" s="98">
        <v>39</v>
      </c>
      <c r="AQ1" s="98">
        <v>40</v>
      </c>
      <c r="AR1" s="98">
        <v>41</v>
      </c>
      <c r="AS1" s="98">
        <v>42</v>
      </c>
      <c r="AT1" s="98">
        <v>43</v>
      </c>
      <c r="AU1" s="98">
        <v>44</v>
      </c>
      <c r="AV1" s="98">
        <v>45</v>
      </c>
      <c r="AW1" s="98">
        <v>46</v>
      </c>
      <c r="AX1" s="98">
        <v>47</v>
      </c>
      <c r="AY1" s="98">
        <v>48</v>
      </c>
      <c r="AZ1" s="98">
        <v>49</v>
      </c>
      <c r="BA1" s="98">
        <v>50</v>
      </c>
      <c r="BB1" s="98">
        <v>51</v>
      </c>
      <c r="BC1" s="98">
        <v>52</v>
      </c>
    </row>
    <row r="2" spans="1:82" ht="19.95" customHeight="1">
      <c r="C2" s="28" t="s">
        <v>349</v>
      </c>
      <c r="D2" s="28">
        <f>COUNTIFS($B:$B,D$1)</f>
        <v>0</v>
      </c>
      <c r="E2" s="28">
        <f>COUNTIFS($B:$B,E$1)</f>
        <v>0</v>
      </c>
      <c r="F2" s="28">
        <f>COUNTIFS($B:$B,F$1)</f>
        <v>0</v>
      </c>
      <c r="G2" s="28">
        <f>COUNTIFS($B:$B,G$1)</f>
        <v>0</v>
      </c>
      <c r="H2" s="28">
        <f t="shared" ref="H2:BC2" si="0">COUNTIFS($B:$B,H$1)</f>
        <v>0</v>
      </c>
      <c r="I2" s="28">
        <f t="shared" si="0"/>
        <v>0</v>
      </c>
      <c r="J2" s="28">
        <f t="shared" si="0"/>
        <v>0</v>
      </c>
      <c r="K2" s="28">
        <f t="shared" si="0"/>
        <v>0</v>
      </c>
      <c r="L2" s="28">
        <f t="shared" si="0"/>
        <v>0</v>
      </c>
      <c r="M2" s="28">
        <f t="shared" si="0"/>
        <v>0</v>
      </c>
      <c r="N2" s="28">
        <f t="shared" si="0"/>
        <v>0</v>
      </c>
      <c r="O2" s="28">
        <f t="shared" si="0"/>
        <v>0</v>
      </c>
      <c r="P2" s="28">
        <f t="shared" si="0"/>
        <v>0</v>
      </c>
      <c r="Q2" s="28">
        <f t="shared" si="0"/>
        <v>0</v>
      </c>
      <c r="R2" s="28">
        <f t="shared" si="0"/>
        <v>0</v>
      </c>
      <c r="S2" s="28">
        <f t="shared" si="0"/>
        <v>0</v>
      </c>
      <c r="T2" s="28">
        <f t="shared" si="0"/>
        <v>0</v>
      </c>
      <c r="U2" s="28">
        <f t="shared" si="0"/>
        <v>0</v>
      </c>
      <c r="V2" s="28">
        <f t="shared" si="0"/>
        <v>0</v>
      </c>
      <c r="W2" s="28">
        <f t="shared" si="0"/>
        <v>0</v>
      </c>
      <c r="X2" s="28">
        <f t="shared" si="0"/>
        <v>0</v>
      </c>
      <c r="Y2" s="28">
        <f t="shared" si="0"/>
        <v>0</v>
      </c>
      <c r="Z2" s="28">
        <f t="shared" si="0"/>
        <v>0</v>
      </c>
      <c r="AA2" s="28">
        <f t="shared" si="0"/>
        <v>0</v>
      </c>
      <c r="AB2" s="28">
        <f t="shared" si="0"/>
        <v>0</v>
      </c>
      <c r="AC2" s="28">
        <f t="shared" si="0"/>
        <v>0</v>
      </c>
      <c r="AD2" s="28">
        <f t="shared" si="0"/>
        <v>0</v>
      </c>
      <c r="AE2" s="28">
        <f t="shared" si="0"/>
        <v>0</v>
      </c>
      <c r="AF2" s="28">
        <f t="shared" si="0"/>
        <v>0</v>
      </c>
      <c r="AG2" s="28">
        <f t="shared" si="0"/>
        <v>0</v>
      </c>
      <c r="AH2" s="28">
        <f t="shared" si="0"/>
        <v>0</v>
      </c>
      <c r="AI2" s="28">
        <f t="shared" si="0"/>
        <v>0</v>
      </c>
      <c r="AJ2" s="28">
        <f t="shared" si="0"/>
        <v>0</v>
      </c>
      <c r="AK2" s="28">
        <f t="shared" si="0"/>
        <v>0</v>
      </c>
      <c r="AL2" s="28">
        <f t="shared" si="0"/>
        <v>0</v>
      </c>
      <c r="AM2" s="28">
        <f t="shared" si="0"/>
        <v>0</v>
      </c>
      <c r="AN2" s="28">
        <f t="shared" si="0"/>
        <v>0</v>
      </c>
      <c r="AO2" s="28">
        <f t="shared" si="0"/>
        <v>0</v>
      </c>
      <c r="AP2" s="28">
        <f t="shared" si="0"/>
        <v>0</v>
      </c>
      <c r="AQ2" s="28">
        <f t="shared" si="0"/>
        <v>0</v>
      </c>
      <c r="AR2" s="28">
        <f t="shared" si="0"/>
        <v>0</v>
      </c>
      <c r="AS2" s="28">
        <f t="shared" si="0"/>
        <v>0</v>
      </c>
      <c r="AT2" s="28">
        <f t="shared" si="0"/>
        <v>0</v>
      </c>
      <c r="AU2" s="28">
        <f t="shared" si="0"/>
        <v>0</v>
      </c>
      <c r="AV2" s="28">
        <f t="shared" si="0"/>
        <v>0</v>
      </c>
      <c r="AW2" s="28">
        <f t="shared" si="0"/>
        <v>0</v>
      </c>
      <c r="AX2" s="28">
        <f t="shared" si="0"/>
        <v>0</v>
      </c>
      <c r="AY2" s="28">
        <f t="shared" si="0"/>
        <v>0</v>
      </c>
      <c r="AZ2" s="28">
        <f t="shared" si="0"/>
        <v>0</v>
      </c>
      <c r="BA2" s="28">
        <f t="shared" si="0"/>
        <v>0</v>
      </c>
      <c r="BB2" s="28">
        <f t="shared" si="0"/>
        <v>0</v>
      </c>
      <c r="BC2" s="28">
        <f t="shared" si="0"/>
        <v>0</v>
      </c>
    </row>
    <row r="3" spans="1:82" ht="19.95" customHeight="1">
      <c r="C3" s="28" t="s">
        <v>350</v>
      </c>
      <c r="D3" s="28">
        <f>COUNTIFS($A:$A,D$1,$X:$X,"신제작")</f>
        <v>0</v>
      </c>
      <c r="E3" s="28">
        <f>COUNTIFS($A:$A,E$1,$X:$X,"신제작")</f>
        <v>0</v>
      </c>
      <c r="F3" s="28">
        <f>COUNTIFS($A:$A,F$1,$X:$X,"신제작")</f>
        <v>0</v>
      </c>
      <c r="G3" s="28">
        <f>COUNTIFS($A:$A,G$1,$X:$X,"신제작")</f>
        <v>0</v>
      </c>
      <c r="H3" s="28">
        <f t="shared" ref="H3:BC3" si="1">COUNTIFS($A:$A,H$1,$X:$X,"신제작")</f>
        <v>0</v>
      </c>
      <c r="I3" s="28">
        <f t="shared" si="1"/>
        <v>0</v>
      </c>
      <c r="J3" s="28">
        <f t="shared" si="1"/>
        <v>0</v>
      </c>
      <c r="K3" s="28">
        <f t="shared" si="1"/>
        <v>0</v>
      </c>
      <c r="L3" s="28">
        <f t="shared" si="1"/>
        <v>0</v>
      </c>
      <c r="M3" s="28">
        <f t="shared" si="1"/>
        <v>0</v>
      </c>
      <c r="N3" s="28">
        <f t="shared" si="1"/>
        <v>0</v>
      </c>
      <c r="O3" s="28">
        <f t="shared" si="1"/>
        <v>0</v>
      </c>
      <c r="P3" s="28">
        <f t="shared" si="1"/>
        <v>0</v>
      </c>
      <c r="Q3" s="28">
        <f t="shared" si="1"/>
        <v>0</v>
      </c>
      <c r="R3" s="28">
        <f t="shared" si="1"/>
        <v>0</v>
      </c>
      <c r="S3" s="28">
        <f t="shared" si="1"/>
        <v>0</v>
      </c>
      <c r="T3" s="28">
        <f t="shared" si="1"/>
        <v>0</v>
      </c>
      <c r="U3" s="28">
        <f t="shared" si="1"/>
        <v>0</v>
      </c>
      <c r="V3" s="28">
        <f t="shared" si="1"/>
        <v>0</v>
      </c>
      <c r="W3" s="28">
        <f t="shared" si="1"/>
        <v>0</v>
      </c>
      <c r="X3" s="28">
        <f t="shared" si="1"/>
        <v>0</v>
      </c>
      <c r="Y3" s="28">
        <f t="shared" si="1"/>
        <v>0</v>
      </c>
      <c r="Z3" s="28">
        <f t="shared" si="1"/>
        <v>0</v>
      </c>
      <c r="AA3" s="28">
        <f t="shared" si="1"/>
        <v>0</v>
      </c>
      <c r="AB3" s="28">
        <f t="shared" si="1"/>
        <v>0</v>
      </c>
      <c r="AC3" s="28">
        <f t="shared" si="1"/>
        <v>0</v>
      </c>
      <c r="AD3" s="28">
        <f t="shared" si="1"/>
        <v>0</v>
      </c>
      <c r="AE3" s="28">
        <f t="shared" si="1"/>
        <v>0</v>
      </c>
      <c r="AF3" s="28">
        <f t="shared" si="1"/>
        <v>0</v>
      </c>
      <c r="AG3" s="28">
        <f t="shared" si="1"/>
        <v>0</v>
      </c>
      <c r="AH3" s="28">
        <f t="shared" si="1"/>
        <v>0</v>
      </c>
      <c r="AI3" s="28">
        <f t="shared" si="1"/>
        <v>0</v>
      </c>
      <c r="AJ3" s="28">
        <f t="shared" si="1"/>
        <v>0</v>
      </c>
      <c r="AK3" s="28">
        <f t="shared" si="1"/>
        <v>0</v>
      </c>
      <c r="AL3" s="28">
        <f t="shared" si="1"/>
        <v>0</v>
      </c>
      <c r="AM3" s="28">
        <f t="shared" si="1"/>
        <v>0</v>
      </c>
      <c r="AN3" s="28">
        <f t="shared" si="1"/>
        <v>0</v>
      </c>
      <c r="AO3" s="28">
        <f t="shared" si="1"/>
        <v>0</v>
      </c>
      <c r="AP3" s="28">
        <f t="shared" si="1"/>
        <v>0</v>
      </c>
      <c r="AQ3" s="28">
        <f t="shared" si="1"/>
        <v>0</v>
      </c>
      <c r="AR3" s="28">
        <f t="shared" si="1"/>
        <v>0</v>
      </c>
      <c r="AS3" s="28">
        <f t="shared" si="1"/>
        <v>0</v>
      </c>
      <c r="AT3" s="28">
        <f t="shared" si="1"/>
        <v>0</v>
      </c>
      <c r="AU3" s="28">
        <f t="shared" si="1"/>
        <v>0</v>
      </c>
      <c r="AV3" s="28">
        <f t="shared" si="1"/>
        <v>0</v>
      </c>
      <c r="AW3" s="28">
        <f t="shared" si="1"/>
        <v>0</v>
      </c>
      <c r="AX3" s="28">
        <f t="shared" si="1"/>
        <v>0</v>
      </c>
      <c r="AY3" s="28">
        <f t="shared" si="1"/>
        <v>0</v>
      </c>
      <c r="AZ3" s="28">
        <f t="shared" si="1"/>
        <v>0</v>
      </c>
      <c r="BA3" s="28">
        <f t="shared" si="1"/>
        <v>0</v>
      </c>
      <c r="BB3" s="28">
        <f t="shared" si="1"/>
        <v>0</v>
      </c>
      <c r="BC3" s="28">
        <f t="shared" si="1"/>
        <v>0</v>
      </c>
    </row>
    <row r="4" spans="1:82" ht="19.95" customHeight="1">
      <c r="C4" s="28" t="s">
        <v>351</v>
      </c>
      <c r="D4" s="28">
        <f>COUNTIFS($A:$A,D$1,$AC:$AC,"신제작")</f>
        <v>0</v>
      </c>
      <c r="E4" s="28">
        <f>COUNTIFS($A:$A,E$1,$AC:$AC,"신제작")</f>
        <v>0</v>
      </c>
      <c r="F4" s="28">
        <f>COUNTIFS($A:$A,F$1,$AC:$AC,"신제작")</f>
        <v>0</v>
      </c>
      <c r="G4" s="28">
        <f>COUNTIFS($A:$A,G$1,$AC:$AC,"신제작")</f>
        <v>0</v>
      </c>
      <c r="H4" s="28">
        <f t="shared" ref="H4:BC4" si="2">COUNTIFS($A:$A,H$1,$AC:$AC,"신제작")</f>
        <v>0</v>
      </c>
      <c r="I4" s="28">
        <f t="shared" si="2"/>
        <v>0</v>
      </c>
      <c r="J4" s="28">
        <f t="shared" si="2"/>
        <v>0</v>
      </c>
      <c r="K4" s="28">
        <f t="shared" si="2"/>
        <v>0</v>
      </c>
      <c r="L4" s="28">
        <f t="shared" si="2"/>
        <v>0</v>
      </c>
      <c r="M4" s="28">
        <f t="shared" si="2"/>
        <v>0</v>
      </c>
      <c r="N4" s="28">
        <f t="shared" si="2"/>
        <v>0</v>
      </c>
      <c r="O4" s="28">
        <f t="shared" si="2"/>
        <v>0</v>
      </c>
      <c r="P4" s="28">
        <f t="shared" si="2"/>
        <v>0</v>
      </c>
      <c r="Q4" s="28">
        <f t="shared" si="2"/>
        <v>0</v>
      </c>
      <c r="R4" s="28">
        <f t="shared" si="2"/>
        <v>0</v>
      </c>
      <c r="S4" s="28">
        <f t="shared" si="2"/>
        <v>0</v>
      </c>
      <c r="T4" s="28">
        <f t="shared" si="2"/>
        <v>0</v>
      </c>
      <c r="U4" s="28">
        <f t="shared" si="2"/>
        <v>0</v>
      </c>
      <c r="V4" s="28">
        <f t="shared" si="2"/>
        <v>0</v>
      </c>
      <c r="W4" s="28">
        <f t="shared" si="2"/>
        <v>0</v>
      </c>
      <c r="X4" s="28">
        <f t="shared" si="2"/>
        <v>0</v>
      </c>
      <c r="Y4" s="28">
        <f t="shared" si="2"/>
        <v>0</v>
      </c>
      <c r="Z4" s="28">
        <f t="shared" si="2"/>
        <v>0</v>
      </c>
      <c r="AA4" s="28">
        <f t="shared" si="2"/>
        <v>0</v>
      </c>
      <c r="AB4" s="28">
        <f t="shared" si="2"/>
        <v>0</v>
      </c>
      <c r="AC4" s="28">
        <f t="shared" si="2"/>
        <v>0</v>
      </c>
      <c r="AD4" s="28">
        <f t="shared" si="2"/>
        <v>0</v>
      </c>
      <c r="AE4" s="28">
        <f t="shared" si="2"/>
        <v>0</v>
      </c>
      <c r="AF4" s="28">
        <f t="shared" si="2"/>
        <v>0</v>
      </c>
      <c r="AG4" s="28">
        <f t="shared" si="2"/>
        <v>0</v>
      </c>
      <c r="AH4" s="28">
        <f t="shared" si="2"/>
        <v>0</v>
      </c>
      <c r="AI4" s="28">
        <f t="shared" si="2"/>
        <v>0</v>
      </c>
      <c r="AJ4" s="28">
        <f t="shared" si="2"/>
        <v>0</v>
      </c>
      <c r="AK4" s="28">
        <f t="shared" si="2"/>
        <v>0</v>
      </c>
      <c r="AL4" s="28">
        <f t="shared" si="2"/>
        <v>0</v>
      </c>
      <c r="AM4" s="28">
        <f t="shared" si="2"/>
        <v>0</v>
      </c>
      <c r="AN4" s="28">
        <f t="shared" si="2"/>
        <v>0</v>
      </c>
      <c r="AO4" s="28">
        <f t="shared" si="2"/>
        <v>0</v>
      </c>
      <c r="AP4" s="28">
        <f t="shared" si="2"/>
        <v>0</v>
      </c>
      <c r="AQ4" s="28">
        <f t="shared" si="2"/>
        <v>0</v>
      </c>
      <c r="AR4" s="28">
        <f t="shared" si="2"/>
        <v>0</v>
      </c>
      <c r="AS4" s="28">
        <f t="shared" si="2"/>
        <v>0</v>
      </c>
      <c r="AT4" s="28">
        <f t="shared" si="2"/>
        <v>0</v>
      </c>
      <c r="AU4" s="28">
        <f t="shared" si="2"/>
        <v>0</v>
      </c>
      <c r="AV4" s="28">
        <f t="shared" si="2"/>
        <v>0</v>
      </c>
      <c r="AW4" s="28">
        <f t="shared" si="2"/>
        <v>0</v>
      </c>
      <c r="AX4" s="28">
        <f t="shared" si="2"/>
        <v>0</v>
      </c>
      <c r="AY4" s="28">
        <f t="shared" si="2"/>
        <v>0</v>
      </c>
      <c r="AZ4" s="28">
        <f t="shared" si="2"/>
        <v>0</v>
      </c>
      <c r="BA4" s="28">
        <f t="shared" si="2"/>
        <v>0</v>
      </c>
      <c r="BB4" s="28">
        <f t="shared" si="2"/>
        <v>0</v>
      </c>
      <c r="BC4" s="28">
        <f t="shared" si="2"/>
        <v>0</v>
      </c>
    </row>
    <row r="5" spans="1:82" ht="19.95" customHeight="1">
      <c r="C5" s="28" t="s">
        <v>355</v>
      </c>
      <c r="D5" s="28">
        <f>COUNTIFS($A:$A,D$1,$AH:$AH,"신제작")</f>
        <v>0</v>
      </c>
      <c r="E5" s="28">
        <f>COUNTIFS($A:$A,E$1,$AH:$AH,"신제작")</f>
        <v>0</v>
      </c>
      <c r="F5" s="28">
        <f>COUNTIFS($A:$A,F$1,$AH:$AH,"신제작")</f>
        <v>0</v>
      </c>
      <c r="G5" s="28">
        <f>COUNTIFS($A:$A,G$1,$AH:$AH,"신제작")</f>
        <v>0</v>
      </c>
      <c r="H5" s="28">
        <f t="shared" ref="H5:BC5" si="3">COUNTIFS($A:$A,H$1,$AH:$AH,"신제작")</f>
        <v>0</v>
      </c>
      <c r="I5" s="28">
        <f t="shared" si="3"/>
        <v>0</v>
      </c>
      <c r="J5" s="28">
        <f t="shared" si="3"/>
        <v>0</v>
      </c>
      <c r="K5" s="28">
        <f t="shared" si="3"/>
        <v>0</v>
      </c>
      <c r="L5" s="28">
        <f t="shared" si="3"/>
        <v>0</v>
      </c>
      <c r="M5" s="28">
        <f t="shared" si="3"/>
        <v>0</v>
      </c>
      <c r="N5" s="28">
        <f t="shared" si="3"/>
        <v>0</v>
      </c>
      <c r="O5" s="28">
        <f t="shared" si="3"/>
        <v>0</v>
      </c>
      <c r="P5" s="28">
        <f t="shared" si="3"/>
        <v>0</v>
      </c>
      <c r="Q5" s="28">
        <f t="shared" si="3"/>
        <v>0</v>
      </c>
      <c r="R5" s="28">
        <f t="shared" si="3"/>
        <v>0</v>
      </c>
      <c r="S5" s="28">
        <f t="shared" si="3"/>
        <v>0</v>
      </c>
      <c r="T5" s="28">
        <f t="shared" si="3"/>
        <v>0</v>
      </c>
      <c r="U5" s="28">
        <f t="shared" si="3"/>
        <v>0</v>
      </c>
      <c r="V5" s="28">
        <f t="shared" si="3"/>
        <v>0</v>
      </c>
      <c r="W5" s="28">
        <f t="shared" si="3"/>
        <v>0</v>
      </c>
      <c r="X5" s="28">
        <f t="shared" si="3"/>
        <v>0</v>
      </c>
      <c r="Y5" s="28">
        <f t="shared" si="3"/>
        <v>0</v>
      </c>
      <c r="Z5" s="28">
        <f t="shared" si="3"/>
        <v>0</v>
      </c>
      <c r="AA5" s="28">
        <f t="shared" si="3"/>
        <v>0</v>
      </c>
      <c r="AB5" s="28">
        <f t="shared" si="3"/>
        <v>0</v>
      </c>
      <c r="AC5" s="28">
        <f t="shared" si="3"/>
        <v>0</v>
      </c>
      <c r="AD5" s="28">
        <f t="shared" si="3"/>
        <v>0</v>
      </c>
      <c r="AE5" s="28">
        <f t="shared" si="3"/>
        <v>0</v>
      </c>
      <c r="AF5" s="28">
        <f t="shared" si="3"/>
        <v>0</v>
      </c>
      <c r="AG5" s="28">
        <f t="shared" si="3"/>
        <v>0</v>
      </c>
      <c r="AH5" s="28">
        <f t="shared" si="3"/>
        <v>0</v>
      </c>
      <c r="AI5" s="28">
        <f t="shared" si="3"/>
        <v>0</v>
      </c>
      <c r="AJ5" s="28">
        <f t="shared" si="3"/>
        <v>0</v>
      </c>
      <c r="AK5" s="28">
        <f t="shared" si="3"/>
        <v>0</v>
      </c>
      <c r="AL5" s="28">
        <f t="shared" si="3"/>
        <v>0</v>
      </c>
      <c r="AM5" s="28">
        <f t="shared" si="3"/>
        <v>0</v>
      </c>
      <c r="AN5" s="28">
        <f t="shared" si="3"/>
        <v>0</v>
      </c>
      <c r="AO5" s="28">
        <f t="shared" si="3"/>
        <v>0</v>
      </c>
      <c r="AP5" s="28">
        <f t="shared" si="3"/>
        <v>0</v>
      </c>
      <c r="AQ5" s="28">
        <f t="shared" si="3"/>
        <v>0</v>
      </c>
      <c r="AR5" s="28">
        <f t="shared" si="3"/>
        <v>0</v>
      </c>
      <c r="AS5" s="28">
        <f t="shared" si="3"/>
        <v>0</v>
      </c>
      <c r="AT5" s="28">
        <f t="shared" si="3"/>
        <v>0</v>
      </c>
      <c r="AU5" s="28">
        <f t="shared" si="3"/>
        <v>0</v>
      </c>
      <c r="AV5" s="28">
        <f t="shared" si="3"/>
        <v>0</v>
      </c>
      <c r="AW5" s="28">
        <f t="shared" si="3"/>
        <v>0</v>
      </c>
      <c r="AX5" s="28">
        <f t="shared" si="3"/>
        <v>0</v>
      </c>
      <c r="AY5" s="28">
        <f t="shared" si="3"/>
        <v>0</v>
      </c>
      <c r="AZ5" s="28">
        <f t="shared" si="3"/>
        <v>0</v>
      </c>
      <c r="BA5" s="28">
        <f t="shared" si="3"/>
        <v>0</v>
      </c>
      <c r="BB5" s="28">
        <f t="shared" si="3"/>
        <v>0</v>
      </c>
      <c r="BC5" s="28">
        <f t="shared" si="3"/>
        <v>0</v>
      </c>
    </row>
    <row r="6" spans="1:82" s="138" customFormat="1" ht="19.95" customHeight="1">
      <c r="A6" s="44"/>
      <c r="C6" s="43" t="s">
        <v>437</v>
      </c>
      <c r="D6" s="43">
        <f>COUNTIFS($A:$A,D$1,$Q:$Q,"X")</f>
        <v>0</v>
      </c>
      <c r="E6" s="43">
        <f>COUNTIFS($A:$A,E$1,$Q:$Q,"X")</f>
        <v>0</v>
      </c>
      <c r="F6" s="43">
        <f>COUNTIFS($A:$A,F$1,$Q:$Q,"X")</f>
        <v>0</v>
      </c>
      <c r="G6" s="43">
        <f>COUNTIFS($A:$A,G$1,$Q:$Q,"X")</f>
        <v>0</v>
      </c>
      <c r="H6" s="43">
        <f t="shared" ref="H6:BC6" si="4">COUNTIFS($A:$A,H$1,$Q:$Q,"X")</f>
        <v>0</v>
      </c>
      <c r="I6" s="43">
        <f t="shared" si="4"/>
        <v>0</v>
      </c>
      <c r="J6" s="43">
        <f t="shared" si="4"/>
        <v>0</v>
      </c>
      <c r="K6" s="43">
        <f t="shared" si="4"/>
        <v>0</v>
      </c>
      <c r="L6" s="43">
        <f t="shared" si="4"/>
        <v>0</v>
      </c>
      <c r="M6" s="43">
        <f t="shared" si="4"/>
        <v>0</v>
      </c>
      <c r="N6" s="43">
        <f t="shared" si="4"/>
        <v>0</v>
      </c>
      <c r="O6" s="43">
        <f t="shared" si="4"/>
        <v>0</v>
      </c>
      <c r="P6" s="43">
        <f t="shared" si="4"/>
        <v>0</v>
      </c>
      <c r="Q6" s="43">
        <f t="shared" si="4"/>
        <v>0</v>
      </c>
      <c r="R6" s="43">
        <f t="shared" si="4"/>
        <v>0</v>
      </c>
      <c r="S6" s="43">
        <f t="shared" si="4"/>
        <v>0</v>
      </c>
      <c r="T6" s="43">
        <f t="shared" si="4"/>
        <v>0</v>
      </c>
      <c r="U6" s="43">
        <f t="shared" si="4"/>
        <v>0</v>
      </c>
      <c r="V6" s="43">
        <f t="shared" si="4"/>
        <v>0</v>
      </c>
      <c r="W6" s="43">
        <f t="shared" si="4"/>
        <v>0</v>
      </c>
      <c r="X6" s="43">
        <f t="shared" si="4"/>
        <v>0</v>
      </c>
      <c r="Y6" s="43">
        <f t="shared" si="4"/>
        <v>0</v>
      </c>
      <c r="Z6" s="43">
        <f t="shared" si="4"/>
        <v>0</v>
      </c>
      <c r="AA6" s="43">
        <f t="shared" si="4"/>
        <v>0</v>
      </c>
      <c r="AB6" s="43">
        <f t="shared" si="4"/>
        <v>0</v>
      </c>
      <c r="AC6" s="43">
        <f t="shared" si="4"/>
        <v>0</v>
      </c>
      <c r="AD6" s="43">
        <f t="shared" si="4"/>
        <v>0</v>
      </c>
      <c r="AE6" s="43">
        <f t="shared" si="4"/>
        <v>0</v>
      </c>
      <c r="AF6" s="43">
        <f t="shared" si="4"/>
        <v>0</v>
      </c>
      <c r="AG6" s="43">
        <f t="shared" si="4"/>
        <v>0</v>
      </c>
      <c r="AH6" s="43">
        <f t="shared" si="4"/>
        <v>0</v>
      </c>
      <c r="AI6" s="43">
        <f t="shared" si="4"/>
        <v>0</v>
      </c>
      <c r="AJ6" s="43">
        <f t="shared" si="4"/>
        <v>0</v>
      </c>
      <c r="AK6" s="43">
        <f t="shared" si="4"/>
        <v>0</v>
      </c>
      <c r="AL6" s="43">
        <f t="shared" si="4"/>
        <v>0</v>
      </c>
      <c r="AM6" s="43">
        <f t="shared" si="4"/>
        <v>0</v>
      </c>
      <c r="AN6" s="43">
        <f t="shared" si="4"/>
        <v>0</v>
      </c>
      <c r="AO6" s="43">
        <f t="shared" si="4"/>
        <v>0</v>
      </c>
      <c r="AP6" s="43">
        <f t="shared" si="4"/>
        <v>0</v>
      </c>
      <c r="AQ6" s="43">
        <f t="shared" si="4"/>
        <v>0</v>
      </c>
      <c r="AR6" s="43">
        <f t="shared" si="4"/>
        <v>0</v>
      </c>
      <c r="AS6" s="43">
        <f t="shared" si="4"/>
        <v>0</v>
      </c>
      <c r="AT6" s="43">
        <f t="shared" si="4"/>
        <v>0</v>
      </c>
      <c r="AU6" s="43">
        <f t="shared" si="4"/>
        <v>0</v>
      </c>
      <c r="AV6" s="43">
        <f t="shared" si="4"/>
        <v>0</v>
      </c>
      <c r="AW6" s="43">
        <f t="shared" si="4"/>
        <v>0</v>
      </c>
      <c r="AX6" s="43">
        <f t="shared" si="4"/>
        <v>0</v>
      </c>
      <c r="AY6" s="43">
        <f t="shared" si="4"/>
        <v>0</v>
      </c>
      <c r="AZ6" s="43">
        <f t="shared" si="4"/>
        <v>0</v>
      </c>
      <c r="BA6" s="43">
        <f t="shared" si="4"/>
        <v>0</v>
      </c>
      <c r="BB6" s="43">
        <f t="shared" si="4"/>
        <v>0</v>
      </c>
      <c r="BC6" s="43">
        <f t="shared" si="4"/>
        <v>0</v>
      </c>
      <c r="CD6" s="44"/>
    </row>
    <row r="7" spans="1:82" ht="19.95" customHeight="1">
      <c r="G7" s="35"/>
    </row>
    <row r="8" spans="1:82" ht="19.95" customHeight="1">
      <c r="C8" s="27" t="s">
        <v>409</v>
      </c>
      <c r="D8" s="27">
        <f t="shared" ref="D8:AI8" si="5">COUNTIFS($A:$A,D$1)</f>
        <v>0</v>
      </c>
      <c r="E8" s="27">
        <f t="shared" si="5"/>
        <v>0</v>
      </c>
      <c r="F8" s="27">
        <f t="shared" si="5"/>
        <v>0</v>
      </c>
      <c r="G8" s="27">
        <f t="shared" si="5"/>
        <v>0</v>
      </c>
      <c r="H8" s="27">
        <f t="shared" si="5"/>
        <v>0</v>
      </c>
      <c r="I8" s="27">
        <f t="shared" si="5"/>
        <v>0</v>
      </c>
      <c r="J8" s="27">
        <f t="shared" si="5"/>
        <v>0</v>
      </c>
      <c r="K8" s="27">
        <f t="shared" si="5"/>
        <v>0</v>
      </c>
      <c r="L8" s="27">
        <f t="shared" si="5"/>
        <v>0</v>
      </c>
      <c r="M8" s="27">
        <f t="shared" si="5"/>
        <v>0</v>
      </c>
      <c r="N8" s="27">
        <f t="shared" si="5"/>
        <v>0</v>
      </c>
      <c r="O8" s="27">
        <f t="shared" si="5"/>
        <v>0</v>
      </c>
      <c r="P8" s="27">
        <f t="shared" si="5"/>
        <v>0</v>
      </c>
      <c r="Q8" s="27">
        <f t="shared" si="5"/>
        <v>0</v>
      </c>
      <c r="R8" s="27">
        <f t="shared" si="5"/>
        <v>0</v>
      </c>
      <c r="S8" s="27">
        <f t="shared" si="5"/>
        <v>0</v>
      </c>
      <c r="T8" s="27">
        <f t="shared" si="5"/>
        <v>0</v>
      </c>
      <c r="U8" s="27">
        <f t="shared" si="5"/>
        <v>0</v>
      </c>
      <c r="V8" s="27">
        <f t="shared" si="5"/>
        <v>0</v>
      </c>
      <c r="W8" s="27">
        <f t="shared" si="5"/>
        <v>0</v>
      </c>
      <c r="X8" s="27">
        <f t="shared" si="5"/>
        <v>0</v>
      </c>
      <c r="Y8" s="27">
        <f t="shared" si="5"/>
        <v>0</v>
      </c>
      <c r="Z8" s="27">
        <f t="shared" si="5"/>
        <v>0</v>
      </c>
      <c r="AA8" s="27">
        <f t="shared" si="5"/>
        <v>0</v>
      </c>
      <c r="AB8" s="27">
        <f t="shared" si="5"/>
        <v>0</v>
      </c>
      <c r="AC8" s="27">
        <f t="shared" si="5"/>
        <v>0</v>
      </c>
      <c r="AD8" s="27">
        <f t="shared" si="5"/>
        <v>0</v>
      </c>
      <c r="AE8" s="27">
        <f t="shared" si="5"/>
        <v>0</v>
      </c>
      <c r="AF8" s="27">
        <f t="shared" si="5"/>
        <v>0</v>
      </c>
      <c r="AG8" s="27">
        <f t="shared" si="5"/>
        <v>0</v>
      </c>
      <c r="AH8" s="27">
        <f t="shared" si="5"/>
        <v>0</v>
      </c>
      <c r="AI8" s="27">
        <f t="shared" si="5"/>
        <v>0</v>
      </c>
      <c r="AJ8" s="27">
        <f t="shared" ref="AJ8:BC8" si="6">COUNTIFS($A:$A,AJ$1)</f>
        <v>0</v>
      </c>
      <c r="AK8" s="27">
        <f t="shared" si="6"/>
        <v>0</v>
      </c>
      <c r="AL8" s="27">
        <f t="shared" si="6"/>
        <v>0</v>
      </c>
      <c r="AM8" s="27">
        <f t="shared" si="6"/>
        <v>0</v>
      </c>
      <c r="AN8" s="27">
        <f t="shared" si="6"/>
        <v>0</v>
      </c>
      <c r="AO8" s="27">
        <f t="shared" si="6"/>
        <v>0</v>
      </c>
      <c r="AP8" s="27">
        <f t="shared" si="6"/>
        <v>0</v>
      </c>
      <c r="AQ8" s="27">
        <f t="shared" si="6"/>
        <v>0</v>
      </c>
      <c r="AR8" s="27">
        <f t="shared" si="6"/>
        <v>0</v>
      </c>
      <c r="AS8" s="27">
        <f t="shared" si="6"/>
        <v>0</v>
      </c>
      <c r="AT8" s="27">
        <f t="shared" si="6"/>
        <v>0</v>
      </c>
      <c r="AU8" s="27">
        <f t="shared" si="6"/>
        <v>0</v>
      </c>
      <c r="AV8" s="27">
        <f t="shared" si="6"/>
        <v>0</v>
      </c>
      <c r="AW8" s="27">
        <f t="shared" si="6"/>
        <v>0</v>
      </c>
      <c r="AX8" s="27">
        <f t="shared" si="6"/>
        <v>0</v>
      </c>
      <c r="AY8" s="27">
        <f t="shared" si="6"/>
        <v>0</v>
      </c>
      <c r="AZ8" s="27">
        <f t="shared" si="6"/>
        <v>0</v>
      </c>
      <c r="BA8" s="27">
        <f t="shared" si="6"/>
        <v>0</v>
      </c>
      <c r="BB8" s="27">
        <f t="shared" si="6"/>
        <v>0</v>
      </c>
      <c r="BC8" s="27">
        <f t="shared" si="6"/>
        <v>0</v>
      </c>
    </row>
    <row r="9" spans="1:82" ht="19.95" customHeight="1">
      <c r="C9" s="27" t="s">
        <v>410</v>
      </c>
      <c r="D9" s="27">
        <f t="shared" ref="D9:AI9" si="7">SUMIFS($P:$P,$A:$A,D$1)</f>
        <v>0</v>
      </c>
      <c r="E9" s="27">
        <f t="shared" si="7"/>
        <v>0</v>
      </c>
      <c r="F9" s="27">
        <f t="shared" si="7"/>
        <v>0</v>
      </c>
      <c r="G9" s="27">
        <f t="shared" si="7"/>
        <v>0</v>
      </c>
      <c r="H9" s="27">
        <f t="shared" si="7"/>
        <v>0</v>
      </c>
      <c r="I9" s="27">
        <f t="shared" si="7"/>
        <v>0</v>
      </c>
      <c r="J9" s="27">
        <f t="shared" si="7"/>
        <v>0</v>
      </c>
      <c r="K9" s="27">
        <f t="shared" si="7"/>
        <v>0</v>
      </c>
      <c r="L9" s="27">
        <f t="shared" si="7"/>
        <v>0</v>
      </c>
      <c r="M9" s="27">
        <f t="shared" si="7"/>
        <v>0</v>
      </c>
      <c r="N9" s="27">
        <f t="shared" si="7"/>
        <v>0</v>
      </c>
      <c r="O9" s="27">
        <f t="shared" si="7"/>
        <v>0</v>
      </c>
      <c r="P9" s="27">
        <f t="shared" si="7"/>
        <v>0</v>
      </c>
      <c r="Q9" s="27">
        <f t="shared" si="7"/>
        <v>0</v>
      </c>
      <c r="R9" s="27">
        <f t="shared" si="7"/>
        <v>0</v>
      </c>
      <c r="S9" s="27">
        <f t="shared" si="7"/>
        <v>0</v>
      </c>
      <c r="T9" s="27">
        <f t="shared" si="7"/>
        <v>0</v>
      </c>
      <c r="U9" s="27">
        <f t="shared" si="7"/>
        <v>0</v>
      </c>
      <c r="V9" s="27">
        <f t="shared" si="7"/>
        <v>0</v>
      </c>
      <c r="W9" s="27">
        <f t="shared" si="7"/>
        <v>0</v>
      </c>
      <c r="X9" s="27">
        <f t="shared" si="7"/>
        <v>0</v>
      </c>
      <c r="Y9" s="27">
        <f t="shared" si="7"/>
        <v>0</v>
      </c>
      <c r="Z9" s="27">
        <f t="shared" si="7"/>
        <v>0</v>
      </c>
      <c r="AA9" s="27">
        <f t="shared" si="7"/>
        <v>0</v>
      </c>
      <c r="AB9" s="27">
        <f t="shared" si="7"/>
        <v>0</v>
      </c>
      <c r="AC9" s="27">
        <f t="shared" si="7"/>
        <v>0</v>
      </c>
      <c r="AD9" s="27">
        <f t="shared" si="7"/>
        <v>0</v>
      </c>
      <c r="AE9" s="27">
        <f t="shared" si="7"/>
        <v>0</v>
      </c>
      <c r="AF9" s="27">
        <f t="shared" si="7"/>
        <v>0</v>
      </c>
      <c r="AG9" s="27">
        <f t="shared" si="7"/>
        <v>0</v>
      </c>
      <c r="AH9" s="27">
        <f t="shared" si="7"/>
        <v>0</v>
      </c>
      <c r="AI9" s="27">
        <f t="shared" si="7"/>
        <v>0</v>
      </c>
      <c r="AJ9" s="27">
        <f t="shared" ref="AJ9:BC9" si="8">SUMIFS($P:$P,$A:$A,AJ$1)</f>
        <v>0</v>
      </c>
      <c r="AK9" s="27">
        <f t="shared" si="8"/>
        <v>0</v>
      </c>
      <c r="AL9" s="27">
        <f t="shared" si="8"/>
        <v>0</v>
      </c>
      <c r="AM9" s="27">
        <f t="shared" si="8"/>
        <v>0</v>
      </c>
      <c r="AN9" s="27">
        <f t="shared" si="8"/>
        <v>0</v>
      </c>
      <c r="AO9" s="27">
        <f t="shared" si="8"/>
        <v>0</v>
      </c>
      <c r="AP9" s="27">
        <f t="shared" si="8"/>
        <v>0</v>
      </c>
      <c r="AQ9" s="27">
        <f t="shared" si="8"/>
        <v>0</v>
      </c>
      <c r="AR9" s="27">
        <f t="shared" si="8"/>
        <v>0</v>
      </c>
      <c r="AS9" s="27">
        <f t="shared" si="8"/>
        <v>0</v>
      </c>
      <c r="AT9" s="27">
        <f t="shared" si="8"/>
        <v>0</v>
      </c>
      <c r="AU9" s="27">
        <f t="shared" si="8"/>
        <v>0</v>
      </c>
      <c r="AV9" s="27">
        <f t="shared" si="8"/>
        <v>0</v>
      </c>
      <c r="AW9" s="27">
        <f t="shared" si="8"/>
        <v>0</v>
      </c>
      <c r="AX9" s="27">
        <f t="shared" si="8"/>
        <v>0</v>
      </c>
      <c r="AY9" s="27">
        <f t="shared" si="8"/>
        <v>0</v>
      </c>
      <c r="AZ9" s="27">
        <f t="shared" si="8"/>
        <v>0</v>
      </c>
      <c r="BA9" s="27">
        <f t="shared" si="8"/>
        <v>0</v>
      </c>
      <c r="BB9" s="27">
        <f t="shared" si="8"/>
        <v>0</v>
      </c>
      <c r="BC9" s="27">
        <f t="shared" si="8"/>
        <v>0</v>
      </c>
    </row>
    <row r="10" spans="1:82" ht="19.95" customHeight="1">
      <c r="G10" s="35"/>
    </row>
    <row r="11" spans="1:82" s="11" customFormat="1" ht="30" customHeight="1">
      <c r="A11" s="21" t="s">
        <v>76</v>
      </c>
      <c r="B11" s="21" t="s">
        <v>392</v>
      </c>
      <c r="C11" s="14" t="s">
        <v>67</v>
      </c>
      <c r="D11" s="14" t="s">
        <v>68</v>
      </c>
      <c r="E11" s="14" t="s">
        <v>2</v>
      </c>
      <c r="F11" s="14" t="s">
        <v>4</v>
      </c>
      <c r="G11" s="14" t="s">
        <v>6</v>
      </c>
      <c r="H11" s="14" t="s">
        <v>7</v>
      </c>
      <c r="I11" s="14" t="s">
        <v>8</v>
      </c>
      <c r="J11" s="14" t="s">
        <v>9</v>
      </c>
      <c r="K11" s="14" t="s">
        <v>10</v>
      </c>
      <c r="L11" s="14" t="s">
        <v>11</v>
      </c>
      <c r="M11" s="14" t="s">
        <v>12</v>
      </c>
      <c r="N11" s="14" t="s">
        <v>13</v>
      </c>
      <c r="O11" s="14" t="s">
        <v>14</v>
      </c>
      <c r="P11" s="14" t="s">
        <v>15</v>
      </c>
      <c r="Q11" s="14" t="s">
        <v>16</v>
      </c>
      <c r="R11" s="14" t="s">
        <v>70</v>
      </c>
      <c r="S11" s="14" t="s">
        <v>18</v>
      </c>
      <c r="T11" s="15" t="s">
        <v>19</v>
      </c>
      <c r="U11" s="15" t="s">
        <v>20</v>
      </c>
      <c r="V11" s="15" t="s">
        <v>21</v>
      </c>
      <c r="W11" s="15" t="s">
        <v>23</v>
      </c>
      <c r="X11" s="15" t="s">
        <v>24</v>
      </c>
      <c r="Y11" s="15" t="s">
        <v>124</v>
      </c>
      <c r="Z11" s="16" t="s">
        <v>25</v>
      </c>
      <c r="AA11" s="16" t="s">
        <v>197</v>
      </c>
      <c r="AB11" s="16" t="s">
        <v>27</v>
      </c>
      <c r="AC11" s="16" t="s">
        <v>28</v>
      </c>
      <c r="AD11" s="16" t="s">
        <v>125</v>
      </c>
      <c r="AE11" s="17" t="s">
        <v>198</v>
      </c>
      <c r="AF11" s="17" t="s">
        <v>422</v>
      </c>
      <c r="AG11" s="17" t="s">
        <v>423</v>
      </c>
      <c r="AH11" s="17" t="s">
        <v>199</v>
      </c>
      <c r="AI11" s="14" t="s">
        <v>126</v>
      </c>
      <c r="AJ11" s="14" t="s">
        <v>398</v>
      </c>
      <c r="AK11" s="14" t="s">
        <v>127</v>
      </c>
      <c r="AL11" s="14" t="s">
        <v>128</v>
      </c>
      <c r="AM11" s="14" t="s">
        <v>129</v>
      </c>
      <c r="AN11" s="14" t="s">
        <v>130</v>
      </c>
      <c r="AO11" s="14" t="s">
        <v>254</v>
      </c>
      <c r="AP11" s="14" t="s">
        <v>131</v>
      </c>
      <c r="AQ11" s="14" t="s">
        <v>132</v>
      </c>
      <c r="AR11" s="14" t="s">
        <v>133</v>
      </c>
      <c r="AS11" s="14" t="s">
        <v>139</v>
      </c>
      <c r="AT11" s="14" t="s">
        <v>140</v>
      </c>
      <c r="AU11" s="14" t="s">
        <v>141</v>
      </c>
      <c r="AV11" s="14" t="s">
        <v>142</v>
      </c>
      <c r="AW11" s="14" t="s">
        <v>143</v>
      </c>
      <c r="AX11" s="14" t="s">
        <v>144</v>
      </c>
      <c r="AY11" s="14" t="s">
        <v>145</v>
      </c>
      <c r="AZ11" s="14" t="s">
        <v>146</v>
      </c>
      <c r="BA11" s="14" t="s">
        <v>200</v>
      </c>
      <c r="BB11" s="14" t="s">
        <v>201</v>
      </c>
      <c r="BC11" s="14" t="s">
        <v>202</v>
      </c>
      <c r="BD11" s="14" t="s">
        <v>203</v>
      </c>
      <c r="BE11" s="14" t="s">
        <v>399</v>
      </c>
      <c r="BF11" s="14" t="s">
        <v>400</v>
      </c>
      <c r="BG11" s="14" t="s">
        <v>401</v>
      </c>
      <c r="BH11" s="14" t="s">
        <v>402</v>
      </c>
      <c r="BI11" s="14" t="s">
        <v>403</v>
      </c>
      <c r="BJ11" s="14" t="s">
        <v>404</v>
      </c>
      <c r="BK11" s="14" t="s">
        <v>405</v>
      </c>
      <c r="BL11" s="14" t="s">
        <v>406</v>
      </c>
      <c r="BM11" s="14" t="s">
        <v>407</v>
      </c>
      <c r="BN11" s="14" t="s">
        <v>424</v>
      </c>
      <c r="BO11" s="14" t="s">
        <v>425</v>
      </c>
      <c r="BP11" s="14" t="s">
        <v>426</v>
      </c>
      <c r="BQ11" s="14" t="s">
        <v>427</v>
      </c>
      <c r="BR11" s="14" t="s">
        <v>152</v>
      </c>
      <c r="BS11" s="14" t="s">
        <v>153</v>
      </c>
      <c r="BT11" s="14" t="s">
        <v>154</v>
      </c>
      <c r="BU11" s="14" t="s">
        <v>155</v>
      </c>
      <c r="BV11" s="12" t="s">
        <v>157</v>
      </c>
      <c r="BW11" s="12" t="s">
        <v>158</v>
      </c>
      <c r="BX11" s="12" t="s">
        <v>159</v>
      </c>
      <c r="BY11" s="14" t="s">
        <v>195</v>
      </c>
      <c r="BZ11" s="14" t="s">
        <v>161</v>
      </c>
      <c r="CA11" s="14" t="s">
        <v>162</v>
      </c>
      <c r="CB11" s="14" t="s">
        <v>69</v>
      </c>
      <c r="CC11" s="14" t="s">
        <v>163</v>
      </c>
      <c r="CD11" s="258"/>
    </row>
  </sheetData>
  <phoneticPr fontId="16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424"/>
  <sheetViews>
    <sheetView showGridLines="0" zoomScale="80" zoomScaleNormal="80" workbookViewId="0">
      <pane xSplit="15" ySplit="8" topLeftCell="EU406" activePane="bottomRight" state="frozen"/>
      <selection pane="topRight" activeCell="P1" sqref="P1"/>
      <selection pane="bottomLeft" activeCell="A9" sqref="A9"/>
      <selection pane="bottomRight" activeCell="I410" sqref="I410"/>
    </sheetView>
  </sheetViews>
  <sheetFormatPr defaultRowHeight="30" customHeight="1"/>
  <cols>
    <col min="1" max="1" width="5" style="30" bestFit="1" customWidth="1"/>
    <col min="2" max="2" width="18.3984375" style="18" bestFit="1" customWidth="1"/>
    <col min="3" max="3" width="15.3984375" style="18" bestFit="1" customWidth="1"/>
    <col min="4" max="4" width="19.3984375" style="18" bestFit="1" customWidth="1"/>
    <col min="5" max="5" width="5.796875" style="18" bestFit="1" customWidth="1"/>
    <col min="6" max="6" width="6.69921875" style="18" customWidth="1"/>
    <col min="7" max="7" width="7.69921875" style="18" bestFit="1" customWidth="1"/>
    <col min="8" max="8" width="7.69921875" style="18" customWidth="1"/>
    <col min="9" max="9" width="17.59765625" style="18" customWidth="1"/>
    <col min="10" max="10" width="12.8984375" style="18" customWidth="1"/>
    <col min="11" max="11" width="6.5" style="18" customWidth="1"/>
    <col min="12" max="12" width="15.09765625" style="18" customWidth="1"/>
    <col min="13" max="13" width="18" style="18" bestFit="1" customWidth="1"/>
    <col min="14" max="14" width="14" style="18" customWidth="1"/>
    <col min="15" max="15" width="13.19921875" style="18" customWidth="1"/>
    <col min="16" max="16" width="15.19921875" style="18" bestFit="1" customWidth="1"/>
    <col min="17" max="17" width="17.796875" style="18" bestFit="1" customWidth="1"/>
    <col min="18" max="18" width="7.296875" style="18" customWidth="1"/>
    <col min="19" max="19" width="5.296875" style="18" customWidth="1"/>
    <col min="20" max="20" width="16.59765625" style="18" customWidth="1"/>
    <col min="21" max="21" width="13" style="18" customWidth="1"/>
    <col min="22" max="22" width="5.296875" style="18" customWidth="1"/>
    <col min="23" max="24" width="11" style="18" bestFit="1" customWidth="1"/>
    <col min="25" max="25" width="18.5" style="18" customWidth="1"/>
    <col min="26" max="30" width="11" style="18" customWidth="1"/>
    <col min="31" max="33" width="14.59765625" style="18" customWidth="1"/>
    <col min="34" max="35" width="15.09765625" style="18" customWidth="1"/>
    <col min="36" max="36" width="12.69921875" style="18" customWidth="1"/>
    <col min="37" max="37" width="17.09765625" style="18" customWidth="1"/>
    <col min="38" max="38" width="12.3984375" style="18" customWidth="1"/>
    <col min="39" max="39" width="8.3984375" style="18" customWidth="1"/>
    <col min="40" max="40" width="15.5" style="18" customWidth="1"/>
    <col min="41" max="41" width="17.296875" style="18" bestFit="1" customWidth="1"/>
    <col min="42" max="42" width="16.296875" style="18" bestFit="1" customWidth="1"/>
    <col min="43" max="43" width="19.8984375" style="18" bestFit="1" customWidth="1"/>
    <col min="44" max="44" width="19.3984375" style="18" customWidth="1"/>
    <col min="45" max="45" width="12.59765625" style="18" customWidth="1"/>
    <col min="46" max="46" width="13.296875" style="18" customWidth="1"/>
    <col min="47" max="47" width="20.3984375" style="18" customWidth="1"/>
    <col min="48" max="48" width="13.19921875" style="18" customWidth="1"/>
    <col min="49" max="49" width="19.69921875" style="18" customWidth="1"/>
    <col min="50" max="50" width="11.3984375" style="18" customWidth="1"/>
    <col min="51" max="51" width="7.09765625" style="18" customWidth="1"/>
    <col min="52" max="52" width="19.5" style="18" customWidth="1"/>
    <col min="53" max="53" width="7.3984375" style="18" customWidth="1"/>
    <col min="54" max="54" width="17.296875" style="18" customWidth="1"/>
    <col min="55" max="55" width="7.69921875" style="18" hidden="1" customWidth="1"/>
    <col min="56" max="150" width="8.796875" style="18" hidden="1" customWidth="1"/>
    <col min="151" max="151" width="12.8984375" style="18" customWidth="1"/>
    <col min="152" max="152" width="12.8984375" style="56" customWidth="1"/>
    <col min="153" max="153" width="8.796875" style="23"/>
    <col min="154" max="154" width="37.09765625" style="23" customWidth="1"/>
    <col min="155" max="155" width="26" style="408" bestFit="1" customWidth="1"/>
    <col min="156" max="156" width="12.8984375" style="23" bestFit="1" customWidth="1"/>
    <col min="157" max="16384" width="8.796875" style="18"/>
  </cols>
  <sheetData>
    <row r="1" spans="1:156" s="31" customFormat="1" ht="19.95" customHeight="1">
      <c r="A1" s="30"/>
      <c r="B1" s="105" t="s">
        <v>76</v>
      </c>
      <c r="C1" s="105">
        <v>1</v>
      </c>
      <c r="D1" s="105">
        <v>2</v>
      </c>
      <c r="E1" s="105">
        <v>3</v>
      </c>
      <c r="F1" s="105">
        <v>4</v>
      </c>
      <c r="G1" s="105">
        <v>5</v>
      </c>
      <c r="H1" s="105">
        <v>6</v>
      </c>
      <c r="I1" s="105">
        <v>7</v>
      </c>
      <c r="J1" s="105">
        <v>8</v>
      </c>
      <c r="K1" s="105">
        <v>9</v>
      </c>
      <c r="L1" s="105">
        <v>10</v>
      </c>
      <c r="M1" s="105">
        <v>11</v>
      </c>
      <c r="N1" s="105">
        <v>12</v>
      </c>
      <c r="O1" s="105">
        <v>13</v>
      </c>
      <c r="P1" s="105">
        <v>14</v>
      </c>
      <c r="Q1" s="105">
        <v>15</v>
      </c>
      <c r="R1" s="105">
        <v>16</v>
      </c>
      <c r="S1" s="105">
        <v>17</v>
      </c>
      <c r="T1" s="105">
        <v>18</v>
      </c>
      <c r="U1" s="105">
        <v>19</v>
      </c>
      <c r="V1" s="105">
        <v>20</v>
      </c>
      <c r="W1" s="105">
        <v>21</v>
      </c>
      <c r="X1" s="105">
        <v>22</v>
      </c>
      <c r="Y1" s="105">
        <v>23</v>
      </c>
      <c r="Z1" s="105">
        <v>24</v>
      </c>
      <c r="AA1" s="105">
        <v>25</v>
      </c>
      <c r="AB1" s="105">
        <v>26</v>
      </c>
      <c r="AC1" s="105">
        <v>27</v>
      </c>
      <c r="AD1" s="105">
        <v>28</v>
      </c>
      <c r="AE1" s="105">
        <v>29</v>
      </c>
      <c r="AF1" s="105">
        <v>30</v>
      </c>
      <c r="AG1" s="105">
        <v>31</v>
      </c>
      <c r="AH1" s="105">
        <v>32</v>
      </c>
      <c r="AI1" s="105">
        <v>33</v>
      </c>
      <c r="AJ1" s="105">
        <v>34</v>
      </c>
      <c r="AK1" s="105">
        <v>35</v>
      </c>
      <c r="AL1" s="105">
        <v>36</v>
      </c>
      <c r="AM1" s="105">
        <v>37</v>
      </c>
      <c r="AN1" s="105">
        <v>38</v>
      </c>
      <c r="AO1" s="105">
        <v>39</v>
      </c>
      <c r="AP1" s="105">
        <v>40</v>
      </c>
      <c r="AQ1" s="105">
        <v>41</v>
      </c>
      <c r="AR1" s="105">
        <v>42</v>
      </c>
      <c r="AS1" s="105">
        <v>43</v>
      </c>
      <c r="AT1" s="105">
        <v>44</v>
      </c>
      <c r="AU1" s="105">
        <v>45</v>
      </c>
      <c r="AV1" s="105">
        <v>46</v>
      </c>
      <c r="AW1" s="105">
        <v>47</v>
      </c>
      <c r="AX1" s="105">
        <v>48</v>
      </c>
      <c r="AY1" s="105">
        <v>49</v>
      </c>
      <c r="AZ1" s="105">
        <v>50</v>
      </c>
      <c r="BA1" s="105">
        <v>51</v>
      </c>
      <c r="BB1" s="105">
        <v>52</v>
      </c>
      <c r="EV1" s="55"/>
      <c r="EY1" s="404"/>
    </row>
    <row r="2" spans="1:156" s="31" customFormat="1" ht="19.95" customHeight="1">
      <c r="A2" s="30"/>
      <c r="B2" s="32" t="s">
        <v>465</v>
      </c>
      <c r="C2" s="32">
        <f t="shared" ref="C2:AH2" si="0">COUNTIFS($A:$A,C$1)-C$6</f>
        <v>17</v>
      </c>
      <c r="D2" s="32">
        <f t="shared" si="0"/>
        <v>16</v>
      </c>
      <c r="E2" s="32">
        <f t="shared" si="0"/>
        <v>7</v>
      </c>
      <c r="F2" s="32">
        <f t="shared" si="0"/>
        <v>14</v>
      </c>
      <c r="G2" s="32">
        <f t="shared" si="0"/>
        <v>17</v>
      </c>
      <c r="H2" s="32">
        <f t="shared" si="0"/>
        <v>11</v>
      </c>
      <c r="I2" s="32">
        <f t="shared" si="0"/>
        <v>6</v>
      </c>
      <c r="J2" s="32">
        <f t="shared" si="0"/>
        <v>18</v>
      </c>
      <c r="K2" s="32">
        <f t="shared" si="0"/>
        <v>22</v>
      </c>
      <c r="L2" s="32">
        <f t="shared" si="0"/>
        <v>17</v>
      </c>
      <c r="M2" s="32">
        <f t="shared" si="0"/>
        <v>19</v>
      </c>
      <c r="N2" s="32">
        <f t="shared" si="0"/>
        <v>20</v>
      </c>
      <c r="O2" s="32">
        <f t="shared" si="0"/>
        <v>16</v>
      </c>
      <c r="P2" s="32">
        <f t="shared" si="0"/>
        <v>13</v>
      </c>
      <c r="Q2" s="32">
        <f t="shared" si="0"/>
        <v>12</v>
      </c>
      <c r="R2" s="32">
        <f t="shared" si="0"/>
        <v>20</v>
      </c>
      <c r="S2" s="32">
        <f t="shared" si="0"/>
        <v>30</v>
      </c>
      <c r="T2" s="32">
        <f t="shared" si="0"/>
        <v>30</v>
      </c>
      <c r="U2" s="32">
        <f t="shared" si="0"/>
        <v>20</v>
      </c>
      <c r="V2" s="32">
        <f t="shared" si="0"/>
        <v>16</v>
      </c>
      <c r="W2" s="32">
        <f t="shared" si="0"/>
        <v>19</v>
      </c>
      <c r="X2" s="32">
        <f t="shared" si="0"/>
        <v>23</v>
      </c>
      <c r="Y2" s="32">
        <f t="shared" si="0"/>
        <v>14</v>
      </c>
      <c r="Z2" s="32">
        <f t="shared" si="0"/>
        <v>0</v>
      </c>
      <c r="AA2" s="32">
        <f t="shared" si="0"/>
        <v>0</v>
      </c>
      <c r="AB2" s="32">
        <f t="shared" si="0"/>
        <v>0</v>
      </c>
      <c r="AC2" s="32">
        <f t="shared" si="0"/>
        <v>0</v>
      </c>
      <c r="AD2" s="32">
        <f t="shared" si="0"/>
        <v>0</v>
      </c>
      <c r="AE2" s="32">
        <f t="shared" si="0"/>
        <v>0</v>
      </c>
      <c r="AF2" s="32">
        <f t="shared" si="0"/>
        <v>0</v>
      </c>
      <c r="AG2" s="32">
        <f t="shared" si="0"/>
        <v>0</v>
      </c>
      <c r="AH2" s="32">
        <f t="shared" si="0"/>
        <v>0</v>
      </c>
      <c r="AI2" s="32">
        <f t="shared" ref="AI2:BB2" si="1">COUNTIFS($A:$A,AI$1)-AI$6</f>
        <v>0</v>
      </c>
      <c r="AJ2" s="32">
        <f t="shared" si="1"/>
        <v>0</v>
      </c>
      <c r="AK2" s="32">
        <f t="shared" si="1"/>
        <v>0</v>
      </c>
      <c r="AL2" s="32">
        <f t="shared" si="1"/>
        <v>0</v>
      </c>
      <c r="AM2" s="32">
        <f t="shared" si="1"/>
        <v>0</v>
      </c>
      <c r="AN2" s="32">
        <f t="shared" si="1"/>
        <v>0</v>
      </c>
      <c r="AO2" s="32">
        <f t="shared" si="1"/>
        <v>0</v>
      </c>
      <c r="AP2" s="32">
        <f t="shared" si="1"/>
        <v>0</v>
      </c>
      <c r="AQ2" s="32">
        <f t="shared" si="1"/>
        <v>0</v>
      </c>
      <c r="AR2" s="32">
        <f t="shared" si="1"/>
        <v>0</v>
      </c>
      <c r="AS2" s="32">
        <f t="shared" si="1"/>
        <v>0</v>
      </c>
      <c r="AT2" s="32">
        <f t="shared" si="1"/>
        <v>0</v>
      </c>
      <c r="AU2" s="32">
        <f t="shared" si="1"/>
        <v>0</v>
      </c>
      <c r="AV2" s="32">
        <f t="shared" si="1"/>
        <v>0</v>
      </c>
      <c r="AW2" s="32">
        <f t="shared" si="1"/>
        <v>0</v>
      </c>
      <c r="AX2" s="32">
        <f t="shared" si="1"/>
        <v>0</v>
      </c>
      <c r="AY2" s="32">
        <f t="shared" si="1"/>
        <v>0</v>
      </c>
      <c r="AZ2" s="32">
        <f t="shared" si="1"/>
        <v>0</v>
      </c>
      <c r="BA2" s="32">
        <f t="shared" si="1"/>
        <v>0</v>
      </c>
      <c r="BB2" s="32">
        <f t="shared" si="1"/>
        <v>0</v>
      </c>
      <c r="EV2" s="55"/>
      <c r="EY2" s="404"/>
    </row>
    <row r="3" spans="1:156" s="31" customFormat="1" ht="19.95" customHeight="1">
      <c r="A3" s="30"/>
      <c r="B3" s="32" t="s">
        <v>340</v>
      </c>
      <c r="C3" s="32">
        <f t="shared" ref="C3:AH3" si="2">COUNTIFS($A:$A,C$1,$EW:$EW,"0")</f>
        <v>7</v>
      </c>
      <c r="D3" s="32">
        <f t="shared" si="2"/>
        <v>7</v>
      </c>
      <c r="E3" s="32">
        <f t="shared" si="2"/>
        <v>5</v>
      </c>
      <c r="F3" s="32">
        <f t="shared" si="2"/>
        <v>13</v>
      </c>
      <c r="G3" s="32">
        <f t="shared" si="2"/>
        <v>14</v>
      </c>
      <c r="H3" s="32">
        <f t="shared" si="2"/>
        <v>7</v>
      </c>
      <c r="I3" s="32">
        <f t="shared" si="2"/>
        <v>1</v>
      </c>
      <c r="J3" s="32">
        <f t="shared" si="2"/>
        <v>11</v>
      </c>
      <c r="K3" s="32">
        <f t="shared" si="2"/>
        <v>12</v>
      </c>
      <c r="L3" s="32">
        <f t="shared" si="2"/>
        <v>12</v>
      </c>
      <c r="M3" s="32">
        <f t="shared" si="2"/>
        <v>17</v>
      </c>
      <c r="N3" s="32">
        <f t="shared" si="2"/>
        <v>15</v>
      </c>
      <c r="O3" s="32">
        <f t="shared" si="2"/>
        <v>14</v>
      </c>
      <c r="P3" s="32">
        <f t="shared" si="2"/>
        <v>12</v>
      </c>
      <c r="Q3" s="32">
        <f t="shared" si="2"/>
        <v>11</v>
      </c>
      <c r="R3" s="32">
        <f t="shared" si="2"/>
        <v>18</v>
      </c>
      <c r="S3" s="32">
        <f t="shared" si="2"/>
        <v>16</v>
      </c>
      <c r="T3" s="32">
        <f t="shared" si="2"/>
        <v>18</v>
      </c>
      <c r="U3" s="32">
        <f t="shared" si="2"/>
        <v>14</v>
      </c>
      <c r="V3" s="32">
        <f t="shared" si="2"/>
        <v>14</v>
      </c>
      <c r="W3" s="32">
        <f t="shared" si="2"/>
        <v>9</v>
      </c>
      <c r="X3" s="32">
        <f t="shared" si="2"/>
        <v>14</v>
      </c>
      <c r="Y3" s="32">
        <f t="shared" si="2"/>
        <v>10</v>
      </c>
      <c r="Z3" s="32">
        <f t="shared" si="2"/>
        <v>0</v>
      </c>
      <c r="AA3" s="32">
        <f t="shared" si="2"/>
        <v>0</v>
      </c>
      <c r="AB3" s="32">
        <f t="shared" si="2"/>
        <v>0</v>
      </c>
      <c r="AC3" s="32">
        <f t="shared" si="2"/>
        <v>0</v>
      </c>
      <c r="AD3" s="32">
        <f t="shared" si="2"/>
        <v>0</v>
      </c>
      <c r="AE3" s="32">
        <f t="shared" si="2"/>
        <v>0</v>
      </c>
      <c r="AF3" s="32">
        <f t="shared" si="2"/>
        <v>0</v>
      </c>
      <c r="AG3" s="32">
        <f t="shared" si="2"/>
        <v>0</v>
      </c>
      <c r="AH3" s="32">
        <f t="shared" si="2"/>
        <v>0</v>
      </c>
      <c r="AI3" s="32">
        <f t="shared" ref="AI3:BB3" si="3">COUNTIFS($A:$A,AI$1,$EW:$EW,"0")</f>
        <v>0</v>
      </c>
      <c r="AJ3" s="32">
        <f t="shared" si="3"/>
        <v>0</v>
      </c>
      <c r="AK3" s="32">
        <f t="shared" si="3"/>
        <v>0</v>
      </c>
      <c r="AL3" s="32">
        <f t="shared" si="3"/>
        <v>0</v>
      </c>
      <c r="AM3" s="32">
        <f t="shared" si="3"/>
        <v>0</v>
      </c>
      <c r="AN3" s="32">
        <f t="shared" si="3"/>
        <v>0</v>
      </c>
      <c r="AO3" s="32">
        <f t="shared" si="3"/>
        <v>0</v>
      </c>
      <c r="AP3" s="32">
        <f t="shared" si="3"/>
        <v>0</v>
      </c>
      <c r="AQ3" s="32">
        <f t="shared" si="3"/>
        <v>0</v>
      </c>
      <c r="AR3" s="32">
        <f t="shared" si="3"/>
        <v>0</v>
      </c>
      <c r="AS3" s="32">
        <f t="shared" si="3"/>
        <v>0</v>
      </c>
      <c r="AT3" s="32">
        <f t="shared" si="3"/>
        <v>0</v>
      </c>
      <c r="AU3" s="32">
        <f t="shared" si="3"/>
        <v>0</v>
      </c>
      <c r="AV3" s="32">
        <f t="shared" si="3"/>
        <v>0</v>
      </c>
      <c r="AW3" s="32">
        <f t="shared" si="3"/>
        <v>0</v>
      </c>
      <c r="AX3" s="32">
        <f t="shared" si="3"/>
        <v>0</v>
      </c>
      <c r="AY3" s="32">
        <f t="shared" si="3"/>
        <v>0</v>
      </c>
      <c r="AZ3" s="32">
        <f t="shared" si="3"/>
        <v>0</v>
      </c>
      <c r="BA3" s="32">
        <f t="shared" si="3"/>
        <v>0</v>
      </c>
      <c r="BB3" s="32">
        <f t="shared" si="3"/>
        <v>0</v>
      </c>
      <c r="EV3" s="55"/>
      <c r="EY3" s="404"/>
    </row>
    <row r="4" spans="1:156" s="30" customFormat="1" ht="19.95" customHeight="1">
      <c r="B4" s="33" t="s">
        <v>346</v>
      </c>
      <c r="C4" s="34">
        <f t="shared" ref="C4:AB4" si="4">(C3-C6)/C2</f>
        <v>0.41176470588235292</v>
      </c>
      <c r="D4" s="34">
        <f t="shared" si="4"/>
        <v>0.4375</v>
      </c>
      <c r="E4" s="34">
        <f t="shared" si="4"/>
        <v>0.7142857142857143</v>
      </c>
      <c r="F4" s="34">
        <f t="shared" si="4"/>
        <v>0.9285714285714286</v>
      </c>
      <c r="G4" s="34">
        <f t="shared" si="4"/>
        <v>0.82352941176470584</v>
      </c>
      <c r="H4" s="34">
        <f t="shared" si="4"/>
        <v>0.63636363636363635</v>
      </c>
      <c r="I4" s="34">
        <f t="shared" si="4"/>
        <v>0.16666666666666666</v>
      </c>
      <c r="J4" s="34">
        <f t="shared" si="4"/>
        <v>0.61111111111111116</v>
      </c>
      <c r="K4" s="34">
        <f t="shared" si="4"/>
        <v>0.5</v>
      </c>
      <c r="L4" s="34">
        <f t="shared" si="4"/>
        <v>0.70588235294117652</v>
      </c>
      <c r="M4" s="34">
        <f t="shared" si="4"/>
        <v>0.84210526315789469</v>
      </c>
      <c r="N4" s="34">
        <f t="shared" si="4"/>
        <v>0.7</v>
      </c>
      <c r="O4" s="34">
        <f t="shared" si="4"/>
        <v>0.75</v>
      </c>
      <c r="P4" s="34">
        <f t="shared" si="4"/>
        <v>0.61538461538461542</v>
      </c>
      <c r="Q4" s="34">
        <f t="shared" si="4"/>
        <v>0.83333333333333337</v>
      </c>
      <c r="R4" s="34">
        <f t="shared" si="4"/>
        <v>0.8</v>
      </c>
      <c r="S4" s="34">
        <f t="shared" si="4"/>
        <v>0.46666666666666667</v>
      </c>
      <c r="T4" s="34">
        <f t="shared" si="4"/>
        <v>0.6</v>
      </c>
      <c r="U4" s="34">
        <f t="shared" si="4"/>
        <v>0.7</v>
      </c>
      <c r="V4" s="34">
        <f t="shared" si="4"/>
        <v>0.8125</v>
      </c>
      <c r="W4" s="34">
        <f t="shared" si="4"/>
        <v>0.31578947368421051</v>
      </c>
      <c r="X4" s="34">
        <f t="shared" si="4"/>
        <v>0.56521739130434778</v>
      </c>
      <c r="Y4" s="34">
        <f t="shared" si="4"/>
        <v>0.7142857142857143</v>
      </c>
      <c r="Z4" s="34" t="e">
        <f t="shared" si="4"/>
        <v>#DIV/0!</v>
      </c>
      <c r="AA4" s="34" t="e">
        <f t="shared" si="4"/>
        <v>#DIV/0!</v>
      </c>
      <c r="AB4" s="34" t="e">
        <f t="shared" si="4"/>
        <v>#DIV/0!</v>
      </c>
      <c r="AC4" s="34" t="e">
        <f t="shared" ref="AC4:AH4" si="5">(AC3-AC6)/AC2</f>
        <v>#DIV/0!</v>
      </c>
      <c r="AD4" s="34" t="e">
        <f t="shared" si="5"/>
        <v>#DIV/0!</v>
      </c>
      <c r="AE4" s="34" t="e">
        <f t="shared" si="5"/>
        <v>#DIV/0!</v>
      </c>
      <c r="AF4" s="34" t="e">
        <f t="shared" si="5"/>
        <v>#DIV/0!</v>
      </c>
      <c r="AG4" s="34" t="e">
        <f t="shared" si="5"/>
        <v>#DIV/0!</v>
      </c>
      <c r="AH4" s="34" t="e">
        <f t="shared" si="5"/>
        <v>#DIV/0!</v>
      </c>
      <c r="AI4" s="34" t="e">
        <f t="shared" ref="AI4:BB4" si="6">(AI3-AI6)/AI2</f>
        <v>#DIV/0!</v>
      </c>
      <c r="AJ4" s="34" t="e">
        <f t="shared" si="6"/>
        <v>#DIV/0!</v>
      </c>
      <c r="AK4" s="34" t="e">
        <f t="shared" si="6"/>
        <v>#DIV/0!</v>
      </c>
      <c r="AL4" s="34" t="e">
        <f t="shared" si="6"/>
        <v>#DIV/0!</v>
      </c>
      <c r="AM4" s="34" t="e">
        <f t="shared" si="6"/>
        <v>#DIV/0!</v>
      </c>
      <c r="AN4" s="34" t="e">
        <f t="shared" si="6"/>
        <v>#DIV/0!</v>
      </c>
      <c r="AO4" s="34" t="e">
        <f t="shared" si="6"/>
        <v>#DIV/0!</v>
      </c>
      <c r="AP4" s="34" t="e">
        <f t="shared" si="6"/>
        <v>#DIV/0!</v>
      </c>
      <c r="AQ4" s="34" t="e">
        <f t="shared" si="6"/>
        <v>#DIV/0!</v>
      </c>
      <c r="AR4" s="34" t="e">
        <f t="shared" si="6"/>
        <v>#DIV/0!</v>
      </c>
      <c r="AS4" s="34" t="e">
        <f t="shared" si="6"/>
        <v>#DIV/0!</v>
      </c>
      <c r="AT4" s="34" t="e">
        <f t="shared" si="6"/>
        <v>#DIV/0!</v>
      </c>
      <c r="AU4" s="34" t="e">
        <f t="shared" si="6"/>
        <v>#DIV/0!</v>
      </c>
      <c r="AV4" s="34" t="e">
        <f t="shared" si="6"/>
        <v>#DIV/0!</v>
      </c>
      <c r="AW4" s="34" t="e">
        <f t="shared" si="6"/>
        <v>#DIV/0!</v>
      </c>
      <c r="AX4" s="34" t="e">
        <f t="shared" si="6"/>
        <v>#DIV/0!</v>
      </c>
      <c r="AY4" s="34" t="e">
        <f t="shared" si="6"/>
        <v>#DIV/0!</v>
      </c>
      <c r="AZ4" s="34" t="e">
        <f t="shared" si="6"/>
        <v>#DIV/0!</v>
      </c>
      <c r="BA4" s="34" t="e">
        <f t="shared" si="6"/>
        <v>#DIV/0!</v>
      </c>
      <c r="BB4" s="34" t="e">
        <f t="shared" si="6"/>
        <v>#DIV/0!</v>
      </c>
      <c r="EV4" s="55"/>
      <c r="EY4" s="405"/>
    </row>
    <row r="5" spans="1:156" s="65" customFormat="1" ht="19.95" customHeight="1">
      <c r="A5" s="64"/>
      <c r="B5" s="65" t="s">
        <v>397</v>
      </c>
      <c r="C5" s="65">
        <f t="shared" ref="C5:AH5" si="7">COUNTIFS($A:$A,C$1,$EW:$EW,"0",$D:$D,"PI") + COUNTIFS($A:$A,C$1,$EW:$EW,"0",$D:$D,"DP)PI Project")</f>
        <v>0</v>
      </c>
      <c r="D5" s="65">
        <f t="shared" si="7"/>
        <v>0</v>
      </c>
      <c r="E5" s="65">
        <f t="shared" si="7"/>
        <v>0</v>
      </c>
      <c r="F5" s="65">
        <f t="shared" si="7"/>
        <v>2</v>
      </c>
      <c r="G5" s="65">
        <f t="shared" si="7"/>
        <v>0</v>
      </c>
      <c r="H5" s="65">
        <f t="shared" si="7"/>
        <v>1</v>
      </c>
      <c r="I5" s="65">
        <f t="shared" si="7"/>
        <v>0</v>
      </c>
      <c r="J5" s="65">
        <f t="shared" si="7"/>
        <v>1</v>
      </c>
      <c r="K5" s="65">
        <f t="shared" si="7"/>
        <v>0</v>
      </c>
      <c r="L5" s="65">
        <f t="shared" si="7"/>
        <v>1</v>
      </c>
      <c r="M5" s="65">
        <f t="shared" si="7"/>
        <v>0</v>
      </c>
      <c r="N5" s="65">
        <f t="shared" si="7"/>
        <v>1</v>
      </c>
      <c r="O5" s="65">
        <f t="shared" si="7"/>
        <v>2</v>
      </c>
      <c r="P5" s="65">
        <f t="shared" si="7"/>
        <v>3</v>
      </c>
      <c r="Q5" s="65">
        <f t="shared" si="7"/>
        <v>4</v>
      </c>
      <c r="R5" s="65">
        <f t="shared" si="7"/>
        <v>2</v>
      </c>
      <c r="S5" s="65">
        <f t="shared" si="7"/>
        <v>1</v>
      </c>
      <c r="T5" s="65">
        <f t="shared" si="7"/>
        <v>0</v>
      </c>
      <c r="U5" s="65">
        <f t="shared" si="7"/>
        <v>1</v>
      </c>
      <c r="V5" s="65">
        <f t="shared" si="7"/>
        <v>0</v>
      </c>
      <c r="W5" s="65">
        <f t="shared" si="7"/>
        <v>0</v>
      </c>
      <c r="X5" s="65">
        <f t="shared" si="7"/>
        <v>1</v>
      </c>
      <c r="Y5" s="65">
        <f t="shared" si="7"/>
        <v>0</v>
      </c>
      <c r="Z5" s="65">
        <f t="shared" si="7"/>
        <v>0</v>
      </c>
      <c r="AA5" s="65">
        <f t="shared" si="7"/>
        <v>0</v>
      </c>
      <c r="AB5" s="65">
        <f t="shared" si="7"/>
        <v>0</v>
      </c>
      <c r="AC5" s="65">
        <f t="shared" si="7"/>
        <v>0</v>
      </c>
      <c r="AD5" s="65">
        <f t="shared" si="7"/>
        <v>0</v>
      </c>
      <c r="AE5" s="65">
        <f t="shared" si="7"/>
        <v>0</v>
      </c>
      <c r="AF5" s="65">
        <f t="shared" si="7"/>
        <v>0</v>
      </c>
      <c r="AG5" s="65">
        <f t="shared" si="7"/>
        <v>0</v>
      </c>
      <c r="AH5" s="65">
        <f t="shared" si="7"/>
        <v>0</v>
      </c>
      <c r="AI5" s="65">
        <f t="shared" ref="AI5:BB5" si="8">COUNTIFS($A:$A,AI$1,$EW:$EW,"0",$D:$D,"PI") + COUNTIFS($A:$A,AI$1,$EW:$EW,"0",$D:$D,"DP)PI Project")</f>
        <v>0</v>
      </c>
      <c r="AJ5" s="65">
        <f t="shared" si="8"/>
        <v>0</v>
      </c>
      <c r="AK5" s="65">
        <f t="shared" si="8"/>
        <v>0</v>
      </c>
      <c r="AL5" s="65">
        <f t="shared" si="8"/>
        <v>0</v>
      </c>
      <c r="AM5" s="65">
        <f t="shared" si="8"/>
        <v>0</v>
      </c>
      <c r="AN5" s="65">
        <f t="shared" si="8"/>
        <v>0</v>
      </c>
      <c r="AO5" s="65">
        <f t="shared" si="8"/>
        <v>0</v>
      </c>
      <c r="AP5" s="65">
        <f t="shared" si="8"/>
        <v>0</v>
      </c>
      <c r="AQ5" s="65">
        <f t="shared" si="8"/>
        <v>0</v>
      </c>
      <c r="AR5" s="65">
        <f t="shared" si="8"/>
        <v>0</v>
      </c>
      <c r="AS5" s="65">
        <f t="shared" si="8"/>
        <v>0</v>
      </c>
      <c r="AT5" s="65">
        <f t="shared" si="8"/>
        <v>0</v>
      </c>
      <c r="AU5" s="65">
        <f t="shared" si="8"/>
        <v>0</v>
      </c>
      <c r="AV5" s="65">
        <f t="shared" si="8"/>
        <v>0</v>
      </c>
      <c r="AW5" s="65">
        <f t="shared" si="8"/>
        <v>0</v>
      </c>
      <c r="AX5" s="65">
        <f t="shared" si="8"/>
        <v>0</v>
      </c>
      <c r="AY5" s="65">
        <f t="shared" si="8"/>
        <v>0</v>
      </c>
      <c r="AZ5" s="65">
        <f t="shared" si="8"/>
        <v>0</v>
      </c>
      <c r="BA5" s="65">
        <f t="shared" si="8"/>
        <v>0</v>
      </c>
      <c r="BB5" s="65">
        <f t="shared" si="8"/>
        <v>0</v>
      </c>
      <c r="EY5" s="406"/>
    </row>
    <row r="6" spans="1:156" s="65" customFormat="1" ht="19.95" customHeight="1">
      <c r="A6" s="64"/>
      <c r="B6" s="65" t="s">
        <v>464</v>
      </c>
      <c r="C6" s="65">
        <f t="shared" ref="C6:AH6" si="9">COUNTIFS($A:$A,C$1,$H:$H,"ETC")</f>
        <v>0</v>
      </c>
      <c r="D6" s="65">
        <f t="shared" si="9"/>
        <v>0</v>
      </c>
      <c r="E6" s="65">
        <f t="shared" si="9"/>
        <v>0</v>
      </c>
      <c r="F6" s="65">
        <f t="shared" si="9"/>
        <v>0</v>
      </c>
      <c r="G6" s="65">
        <f t="shared" si="9"/>
        <v>0</v>
      </c>
      <c r="H6" s="65">
        <f t="shared" si="9"/>
        <v>0</v>
      </c>
      <c r="I6" s="65">
        <f t="shared" si="9"/>
        <v>0</v>
      </c>
      <c r="J6" s="65">
        <f t="shared" si="9"/>
        <v>0</v>
      </c>
      <c r="K6" s="65">
        <f t="shared" si="9"/>
        <v>1</v>
      </c>
      <c r="L6" s="65">
        <f t="shared" si="9"/>
        <v>0</v>
      </c>
      <c r="M6" s="65">
        <f t="shared" si="9"/>
        <v>1</v>
      </c>
      <c r="N6" s="65">
        <f t="shared" si="9"/>
        <v>1</v>
      </c>
      <c r="O6" s="65">
        <f t="shared" si="9"/>
        <v>2</v>
      </c>
      <c r="P6" s="65">
        <f t="shared" si="9"/>
        <v>4</v>
      </c>
      <c r="Q6" s="65">
        <f t="shared" si="9"/>
        <v>1</v>
      </c>
      <c r="R6" s="65">
        <f t="shared" si="9"/>
        <v>2</v>
      </c>
      <c r="S6" s="65">
        <f t="shared" si="9"/>
        <v>2</v>
      </c>
      <c r="T6" s="65">
        <f t="shared" si="9"/>
        <v>0</v>
      </c>
      <c r="U6" s="65">
        <f t="shared" si="9"/>
        <v>0</v>
      </c>
      <c r="V6" s="65">
        <f t="shared" si="9"/>
        <v>1</v>
      </c>
      <c r="W6" s="65">
        <f t="shared" si="9"/>
        <v>3</v>
      </c>
      <c r="X6" s="65">
        <f t="shared" si="9"/>
        <v>1</v>
      </c>
      <c r="Y6" s="65">
        <f t="shared" si="9"/>
        <v>0</v>
      </c>
      <c r="Z6" s="65">
        <f t="shared" si="9"/>
        <v>0</v>
      </c>
      <c r="AA6" s="65">
        <f t="shared" si="9"/>
        <v>0</v>
      </c>
      <c r="AB6" s="65">
        <f t="shared" si="9"/>
        <v>0</v>
      </c>
      <c r="AC6" s="65">
        <f t="shared" si="9"/>
        <v>0</v>
      </c>
      <c r="AD6" s="65">
        <f t="shared" si="9"/>
        <v>0</v>
      </c>
      <c r="AE6" s="65">
        <f t="shared" si="9"/>
        <v>0</v>
      </c>
      <c r="AF6" s="65">
        <f t="shared" si="9"/>
        <v>0</v>
      </c>
      <c r="AG6" s="65">
        <f t="shared" si="9"/>
        <v>0</v>
      </c>
      <c r="AH6" s="65">
        <f t="shared" si="9"/>
        <v>0</v>
      </c>
      <c r="AI6" s="65">
        <f t="shared" ref="AI6:BB6" si="10">COUNTIFS($A:$A,AI$1,$H:$H,"ETC")</f>
        <v>0</v>
      </c>
      <c r="AJ6" s="65">
        <f t="shared" si="10"/>
        <v>0</v>
      </c>
      <c r="AK6" s="65">
        <f t="shared" si="10"/>
        <v>0</v>
      </c>
      <c r="AL6" s="65">
        <f t="shared" si="10"/>
        <v>0</v>
      </c>
      <c r="AM6" s="65">
        <f t="shared" si="10"/>
        <v>0</v>
      </c>
      <c r="AN6" s="65">
        <f t="shared" si="10"/>
        <v>0</v>
      </c>
      <c r="AO6" s="65">
        <f t="shared" si="10"/>
        <v>0</v>
      </c>
      <c r="AP6" s="65">
        <f t="shared" si="10"/>
        <v>0</v>
      </c>
      <c r="AQ6" s="65">
        <f t="shared" si="10"/>
        <v>0</v>
      </c>
      <c r="AR6" s="65">
        <f t="shared" si="10"/>
        <v>0</v>
      </c>
      <c r="AS6" s="65">
        <f t="shared" si="10"/>
        <v>0</v>
      </c>
      <c r="AT6" s="65">
        <f t="shared" si="10"/>
        <v>0</v>
      </c>
      <c r="AU6" s="65">
        <f t="shared" si="10"/>
        <v>0</v>
      </c>
      <c r="AV6" s="65">
        <f t="shared" si="10"/>
        <v>0</v>
      </c>
      <c r="AW6" s="65">
        <f t="shared" si="10"/>
        <v>0</v>
      </c>
      <c r="AX6" s="65">
        <f t="shared" si="10"/>
        <v>0</v>
      </c>
      <c r="AY6" s="65">
        <f t="shared" si="10"/>
        <v>0</v>
      </c>
      <c r="AZ6" s="65">
        <f t="shared" si="10"/>
        <v>0</v>
      </c>
      <c r="BA6" s="65">
        <f t="shared" si="10"/>
        <v>0</v>
      </c>
      <c r="BB6" s="65">
        <f t="shared" si="10"/>
        <v>0</v>
      </c>
      <c r="EY6" s="406"/>
    </row>
    <row r="7" spans="1:156" s="65" customFormat="1" ht="19.95" customHeight="1">
      <c r="A7" s="64"/>
      <c r="EY7" s="406"/>
    </row>
    <row r="8" spans="1:156" s="350" customFormat="1" ht="49.95" customHeight="1">
      <c r="A8" s="39" t="s">
        <v>1767</v>
      </c>
      <c r="B8" s="19" t="s">
        <v>206</v>
      </c>
      <c r="C8" s="19" t="s">
        <v>207</v>
      </c>
      <c r="D8" s="19" t="s">
        <v>67</v>
      </c>
      <c r="E8" s="19" t="s">
        <v>208</v>
      </c>
      <c r="F8" s="19" t="s">
        <v>3</v>
      </c>
      <c r="G8" s="19" t="s">
        <v>209</v>
      </c>
      <c r="H8" s="19" t="s">
        <v>210</v>
      </c>
      <c r="I8" s="19" t="s">
        <v>213</v>
      </c>
      <c r="J8" s="19" t="s">
        <v>436</v>
      </c>
      <c r="K8" s="19" t="s">
        <v>214</v>
      </c>
      <c r="L8" s="19" t="s">
        <v>4</v>
      </c>
      <c r="M8" s="19" t="s">
        <v>217</v>
      </c>
      <c r="N8" s="19" t="s">
        <v>218</v>
      </c>
      <c r="O8" s="19" t="s">
        <v>160</v>
      </c>
      <c r="P8" s="19" t="s">
        <v>236</v>
      </c>
      <c r="Q8" s="19" t="s">
        <v>211</v>
      </c>
      <c r="R8" s="19" t="s">
        <v>219</v>
      </c>
      <c r="S8" s="19" t="s">
        <v>215</v>
      </c>
      <c r="T8" s="19" t="s">
        <v>216</v>
      </c>
      <c r="U8" s="19" t="s">
        <v>212</v>
      </c>
      <c r="V8" s="19" t="s">
        <v>220</v>
      </c>
      <c r="W8" s="19" t="s">
        <v>221</v>
      </c>
      <c r="X8" s="19" t="s">
        <v>222</v>
      </c>
      <c r="Y8" s="19" t="s">
        <v>223</v>
      </c>
      <c r="Z8" s="19" t="s">
        <v>224</v>
      </c>
      <c r="AA8" s="19" t="s">
        <v>225</v>
      </c>
      <c r="AB8" s="19" t="s">
        <v>226</v>
      </c>
      <c r="AC8" s="19"/>
      <c r="AD8" s="19" t="s">
        <v>161</v>
      </c>
      <c r="AE8" s="19" t="s">
        <v>227</v>
      </c>
      <c r="AF8" s="19" t="s">
        <v>228</v>
      </c>
      <c r="AG8" s="19" t="s">
        <v>229</v>
      </c>
      <c r="AH8" s="19" t="s">
        <v>230</v>
      </c>
      <c r="AI8" s="19" t="s">
        <v>231</v>
      </c>
      <c r="AJ8" s="19" t="s">
        <v>232</v>
      </c>
      <c r="AK8" s="19" t="s">
        <v>233</v>
      </c>
      <c r="AL8" s="19" t="s">
        <v>234</v>
      </c>
      <c r="AM8" s="19" t="s">
        <v>235</v>
      </c>
      <c r="AN8" s="19" t="s">
        <v>68</v>
      </c>
      <c r="AO8" s="19" t="s">
        <v>237</v>
      </c>
      <c r="AP8" s="19" t="s">
        <v>238</v>
      </c>
      <c r="AQ8" s="19" t="s">
        <v>18</v>
      </c>
      <c r="AR8" s="19" t="s">
        <v>239</v>
      </c>
      <c r="AS8" s="19" t="s">
        <v>240</v>
      </c>
      <c r="AT8" s="19" t="s">
        <v>241</v>
      </c>
      <c r="AU8" s="19" t="s">
        <v>14</v>
      </c>
      <c r="AV8" s="19" t="s">
        <v>242</v>
      </c>
      <c r="AW8" s="19" t="s">
        <v>15</v>
      </c>
      <c r="AX8" s="19" t="s">
        <v>243</v>
      </c>
      <c r="AY8" s="19" t="s">
        <v>244</v>
      </c>
      <c r="AZ8" s="19" t="s">
        <v>7</v>
      </c>
      <c r="BA8" s="19" t="s">
        <v>8</v>
      </c>
      <c r="BB8" s="19" t="s">
        <v>9</v>
      </c>
      <c r="BC8" s="19" t="s">
        <v>10</v>
      </c>
      <c r="BD8" s="19" t="s">
        <v>11</v>
      </c>
      <c r="BE8" s="19" t="s">
        <v>12</v>
      </c>
      <c r="BF8" s="19" t="s">
        <v>13</v>
      </c>
      <c r="BG8" s="19" t="s">
        <v>245</v>
      </c>
      <c r="BH8" s="19" t="s">
        <v>126</v>
      </c>
      <c r="BI8" s="19" t="s">
        <v>127</v>
      </c>
      <c r="BJ8" s="19" t="s">
        <v>246</v>
      </c>
      <c r="BK8" s="19" t="s">
        <v>247</v>
      </c>
      <c r="BL8" s="19" t="s">
        <v>23</v>
      </c>
      <c r="BM8" s="19" t="s">
        <v>24</v>
      </c>
      <c r="BN8" s="19" t="s">
        <v>19</v>
      </c>
      <c r="BO8" s="19" t="s">
        <v>20</v>
      </c>
      <c r="BP8" s="19" t="s">
        <v>248</v>
      </c>
      <c r="BQ8" s="19" t="s">
        <v>21</v>
      </c>
      <c r="BR8" s="19" t="s">
        <v>22</v>
      </c>
      <c r="BS8" s="19" t="s">
        <v>249</v>
      </c>
      <c r="BT8" s="19" t="s">
        <v>124</v>
      </c>
      <c r="BU8" s="19" t="s">
        <v>27</v>
      </c>
      <c r="BV8" s="19" t="s">
        <v>28</v>
      </c>
      <c r="BW8" s="19" t="s">
        <v>125</v>
      </c>
      <c r="BX8" s="19" t="s">
        <v>25</v>
      </c>
      <c r="BY8" s="19" t="s">
        <v>26</v>
      </c>
      <c r="BZ8" s="19" t="s">
        <v>250</v>
      </c>
      <c r="CA8" s="19" t="s">
        <v>128</v>
      </c>
      <c r="CB8" s="19" t="s">
        <v>251</v>
      </c>
      <c r="CC8" s="19" t="s">
        <v>129</v>
      </c>
      <c r="CD8" s="19" t="s">
        <v>252</v>
      </c>
      <c r="CE8" s="19" t="s">
        <v>253</v>
      </c>
      <c r="CF8" s="19" t="s">
        <v>130</v>
      </c>
      <c r="CG8" s="19" t="s">
        <v>254</v>
      </c>
      <c r="CH8" s="19" t="s">
        <v>255</v>
      </c>
      <c r="CI8" s="19" t="s">
        <v>131</v>
      </c>
      <c r="CJ8" s="19" t="s">
        <v>132</v>
      </c>
      <c r="CK8" s="19" t="s">
        <v>133</v>
      </c>
      <c r="CL8" s="19" t="s">
        <v>134</v>
      </c>
      <c r="CM8" s="19" t="s">
        <v>135</v>
      </c>
      <c r="CN8" s="19" t="s">
        <v>136</v>
      </c>
      <c r="CO8" s="19" t="s">
        <v>137</v>
      </c>
      <c r="CP8" s="19" t="s">
        <v>138</v>
      </c>
      <c r="CQ8" s="19" t="s">
        <v>256</v>
      </c>
      <c r="CR8" s="19" t="s">
        <v>257</v>
      </c>
      <c r="CS8" s="19" t="s">
        <v>258</v>
      </c>
      <c r="CT8" s="19" t="s">
        <v>259</v>
      </c>
      <c r="CU8" s="19" t="s">
        <v>260</v>
      </c>
      <c r="CV8" s="19" t="s">
        <v>261</v>
      </c>
      <c r="CW8" s="19" t="s">
        <v>262</v>
      </c>
      <c r="CX8" s="19" t="s">
        <v>263</v>
      </c>
      <c r="CY8" s="19" t="s">
        <v>264</v>
      </c>
      <c r="CZ8" s="19" t="s">
        <v>265</v>
      </c>
      <c r="DA8" s="19" t="s">
        <v>148</v>
      </c>
      <c r="DB8" s="19" t="s">
        <v>266</v>
      </c>
      <c r="DC8" s="19" t="s">
        <v>267</v>
      </c>
      <c r="DD8" s="19" t="s">
        <v>268</v>
      </c>
      <c r="DE8" s="19" t="s">
        <v>269</v>
      </c>
      <c r="DF8" s="19" t="s">
        <v>270</v>
      </c>
      <c r="DG8" s="19" t="s">
        <v>271</v>
      </c>
      <c r="DH8" s="19" t="s">
        <v>272</v>
      </c>
      <c r="DI8" s="19" t="s">
        <v>273</v>
      </c>
      <c r="DJ8" s="19" t="s">
        <v>274</v>
      </c>
      <c r="DK8" s="19" t="s">
        <v>275</v>
      </c>
      <c r="DL8" s="19" t="s">
        <v>276</v>
      </c>
      <c r="DM8" s="19" t="s">
        <v>277</v>
      </c>
      <c r="DN8" s="19" t="s">
        <v>149</v>
      </c>
      <c r="DO8" s="19" t="s">
        <v>150</v>
      </c>
      <c r="DP8" s="19" t="s">
        <v>151</v>
      </c>
      <c r="DQ8" s="19" t="s">
        <v>278</v>
      </c>
      <c r="DR8" s="19" t="s">
        <v>279</v>
      </c>
      <c r="DS8" s="19" t="s">
        <v>280</v>
      </c>
      <c r="DT8" s="19" t="s">
        <v>139</v>
      </c>
      <c r="DU8" s="19" t="s">
        <v>140</v>
      </c>
      <c r="DV8" s="19" t="s">
        <v>141</v>
      </c>
      <c r="DW8" s="19" t="s">
        <v>142</v>
      </c>
      <c r="DX8" s="19" t="s">
        <v>281</v>
      </c>
      <c r="DY8" s="19" t="s">
        <v>282</v>
      </c>
      <c r="DZ8" s="19" t="s">
        <v>283</v>
      </c>
      <c r="EA8" s="19" t="s">
        <v>284</v>
      </c>
      <c r="EB8" s="19" t="s">
        <v>143</v>
      </c>
      <c r="EC8" s="19" t="s">
        <v>144</v>
      </c>
      <c r="ED8" s="19" t="s">
        <v>145</v>
      </c>
      <c r="EE8" s="19" t="s">
        <v>146</v>
      </c>
      <c r="EF8" s="19" t="s">
        <v>200</v>
      </c>
      <c r="EG8" s="19" t="s">
        <v>201</v>
      </c>
      <c r="EH8" s="19" t="s">
        <v>202</v>
      </c>
      <c r="EI8" s="19" t="s">
        <v>203</v>
      </c>
      <c r="EJ8" s="19" t="s">
        <v>157</v>
      </c>
      <c r="EK8" s="19" t="s">
        <v>158</v>
      </c>
      <c r="EL8" s="19" t="s">
        <v>194</v>
      </c>
      <c r="EM8" s="19" t="s">
        <v>159</v>
      </c>
      <c r="EN8" s="19" t="s">
        <v>394</v>
      </c>
      <c r="EO8" s="19" t="s">
        <v>285</v>
      </c>
      <c r="EP8" s="19" t="s">
        <v>147</v>
      </c>
      <c r="EQ8" s="19" t="s">
        <v>153</v>
      </c>
      <c r="ER8" s="19" t="s">
        <v>235</v>
      </c>
      <c r="ES8" s="19" t="s">
        <v>154</v>
      </c>
      <c r="ET8" s="19" t="s">
        <v>286</v>
      </c>
      <c r="EW8" s="30" t="s">
        <v>341</v>
      </c>
      <c r="EX8" s="30" t="s">
        <v>1488</v>
      </c>
      <c r="EY8" s="407" t="s">
        <v>1763</v>
      </c>
      <c r="EZ8" s="839" t="s">
        <v>6992</v>
      </c>
    </row>
    <row r="9" spans="1:156" ht="49.95" customHeight="1">
      <c r="A9" s="39">
        <v>1</v>
      </c>
      <c r="B9" s="262" t="s">
        <v>287</v>
      </c>
      <c r="C9" s="262" t="s">
        <v>336</v>
      </c>
      <c r="D9" s="262" t="s">
        <v>683</v>
      </c>
      <c r="E9" s="262" t="s">
        <v>31</v>
      </c>
      <c r="F9" s="262" t="s">
        <v>584</v>
      </c>
      <c r="G9" s="262" t="s">
        <v>287</v>
      </c>
      <c r="H9" s="262" t="s">
        <v>732</v>
      </c>
      <c r="I9" s="262" t="s">
        <v>290</v>
      </c>
      <c r="J9" s="262" t="s">
        <v>975</v>
      </c>
      <c r="K9" s="262" t="s">
        <v>291</v>
      </c>
      <c r="L9" s="262" t="s">
        <v>976</v>
      </c>
      <c r="M9" s="262" t="s">
        <v>977</v>
      </c>
      <c r="N9" s="262"/>
      <c r="O9" s="262" t="s">
        <v>978</v>
      </c>
      <c r="P9" s="262"/>
      <c r="Q9" s="262" t="s">
        <v>979</v>
      </c>
      <c r="R9" s="262" t="s">
        <v>980</v>
      </c>
      <c r="S9" s="262" t="s">
        <v>775</v>
      </c>
      <c r="T9" s="262" t="s">
        <v>776</v>
      </c>
      <c r="U9" s="262" t="s">
        <v>592</v>
      </c>
      <c r="V9" s="262"/>
      <c r="W9" s="262" t="s">
        <v>981</v>
      </c>
      <c r="X9" s="262" t="s">
        <v>322</v>
      </c>
      <c r="Y9" s="262" t="s">
        <v>982</v>
      </c>
      <c r="Z9" s="262" t="s">
        <v>982</v>
      </c>
      <c r="AA9" s="262" t="s">
        <v>983</v>
      </c>
      <c r="AB9" s="262" t="s">
        <v>293</v>
      </c>
      <c r="AC9" s="1332"/>
      <c r="AD9" s="262" t="s">
        <v>107</v>
      </c>
      <c r="AE9" s="262" t="s">
        <v>691</v>
      </c>
      <c r="AF9" s="262" t="s">
        <v>692</v>
      </c>
      <c r="AG9" s="262" t="s">
        <v>295</v>
      </c>
      <c r="AH9" s="262" t="s">
        <v>296</v>
      </c>
      <c r="AI9" s="262" t="s">
        <v>297</v>
      </c>
      <c r="AJ9" s="262"/>
      <c r="AK9" s="262"/>
      <c r="AL9" s="262"/>
      <c r="AM9" s="262"/>
      <c r="AN9" s="262" t="s">
        <v>984</v>
      </c>
      <c r="AO9" s="262" t="s">
        <v>985</v>
      </c>
      <c r="AP9" s="262" t="s">
        <v>986</v>
      </c>
      <c r="AQ9" s="262" t="s">
        <v>49</v>
      </c>
      <c r="AR9" s="262"/>
      <c r="AS9" s="262"/>
      <c r="AT9" s="262" t="s">
        <v>599</v>
      </c>
      <c r="AU9" s="262" t="s">
        <v>987</v>
      </c>
      <c r="AV9" s="262" t="s">
        <v>57</v>
      </c>
      <c r="AW9" s="262" t="s">
        <v>988</v>
      </c>
      <c r="AX9" s="262" t="s">
        <v>989</v>
      </c>
      <c r="AY9" s="262"/>
      <c r="AZ9" s="262" t="s">
        <v>74</v>
      </c>
      <c r="BA9" s="262" t="s">
        <v>698</v>
      </c>
      <c r="BB9" s="262" t="s">
        <v>299</v>
      </c>
      <c r="BC9" s="262" t="s">
        <v>32</v>
      </c>
      <c r="BD9" s="262" t="s">
        <v>33</v>
      </c>
      <c r="BE9" s="262" t="s">
        <v>57</v>
      </c>
      <c r="BF9" s="262" t="s">
        <v>48</v>
      </c>
      <c r="BG9" s="262" t="s">
        <v>164</v>
      </c>
      <c r="BH9" s="262" t="s">
        <v>990</v>
      </c>
      <c r="BI9" s="262" t="s">
        <v>991</v>
      </c>
      <c r="BJ9" s="262" t="s">
        <v>992</v>
      </c>
      <c r="BK9" s="262" t="s">
        <v>47</v>
      </c>
      <c r="BL9" s="262" t="s">
        <v>993</v>
      </c>
      <c r="BM9" s="262" t="s">
        <v>752</v>
      </c>
      <c r="BN9" s="262" t="s">
        <v>691</v>
      </c>
      <c r="BO9" s="262" t="s">
        <v>692</v>
      </c>
      <c r="BP9" s="262" t="s">
        <v>595</v>
      </c>
      <c r="BQ9" s="262" t="s">
        <v>295</v>
      </c>
      <c r="BR9" s="262" t="s">
        <v>102</v>
      </c>
      <c r="BS9" s="262" t="s">
        <v>178</v>
      </c>
      <c r="BT9" s="262" t="s">
        <v>994</v>
      </c>
      <c r="BU9" s="262" t="s">
        <v>995</v>
      </c>
      <c r="BV9" s="262" t="s">
        <v>51</v>
      </c>
      <c r="BW9" s="262" t="s">
        <v>109</v>
      </c>
      <c r="BX9" s="262" t="s">
        <v>296</v>
      </c>
      <c r="BY9" s="262" t="s">
        <v>297</v>
      </c>
      <c r="BZ9" s="262" t="s">
        <v>996</v>
      </c>
      <c r="CA9" s="262" t="s">
        <v>84</v>
      </c>
      <c r="CB9" s="262" t="s">
        <v>304</v>
      </c>
      <c r="CC9" s="262" t="s">
        <v>186</v>
      </c>
      <c r="CD9" s="262" t="s">
        <v>305</v>
      </c>
      <c r="CE9" s="262" t="s">
        <v>306</v>
      </c>
      <c r="CF9" s="262" t="s">
        <v>997</v>
      </c>
      <c r="CG9" s="262" t="s">
        <v>307</v>
      </c>
      <c r="CH9" s="262" t="s">
        <v>57</v>
      </c>
      <c r="CI9" s="262" t="s">
        <v>85</v>
      </c>
      <c r="CJ9" s="262" t="s">
        <v>78</v>
      </c>
      <c r="CK9" s="262" t="s">
        <v>998</v>
      </c>
      <c r="CL9" s="262" t="s">
        <v>105</v>
      </c>
      <c r="CM9" s="262" t="s">
        <v>999</v>
      </c>
      <c r="CN9" s="262" t="s">
        <v>78</v>
      </c>
      <c r="CO9" s="262" t="s">
        <v>708</v>
      </c>
      <c r="CP9" s="262" t="s">
        <v>105</v>
      </c>
      <c r="CQ9" s="262" t="s">
        <v>57</v>
      </c>
      <c r="CR9" s="262" t="s">
        <v>57</v>
      </c>
      <c r="CS9" s="262" t="s">
        <v>57</v>
      </c>
      <c r="CT9" s="262" t="s">
        <v>57</v>
      </c>
      <c r="CU9" s="262" t="s">
        <v>57</v>
      </c>
      <c r="CV9" s="262" t="s">
        <v>57</v>
      </c>
      <c r="CW9" s="262" t="s">
        <v>57</v>
      </c>
      <c r="CX9" s="262" t="s">
        <v>57</v>
      </c>
      <c r="CY9" s="262" t="s">
        <v>57</v>
      </c>
      <c r="CZ9" s="262" t="s">
        <v>57</v>
      </c>
      <c r="DA9" s="262" t="s">
        <v>57</v>
      </c>
      <c r="DB9" s="262" t="s">
        <v>57</v>
      </c>
      <c r="DC9" s="262" t="s">
        <v>57</v>
      </c>
      <c r="DD9" s="262" t="s">
        <v>57</v>
      </c>
      <c r="DE9" s="262" t="s">
        <v>57</v>
      </c>
      <c r="DF9" s="262" t="s">
        <v>57</v>
      </c>
      <c r="DG9" s="262" t="s">
        <v>57</v>
      </c>
      <c r="DH9" s="262" t="s">
        <v>57</v>
      </c>
      <c r="DI9" s="262" t="s">
        <v>302</v>
      </c>
      <c r="DJ9" s="262" t="s">
        <v>57</v>
      </c>
      <c r="DK9" s="262" t="s">
        <v>57</v>
      </c>
      <c r="DL9" s="262" t="s">
        <v>57</v>
      </c>
      <c r="DM9" s="262" t="s">
        <v>57</v>
      </c>
      <c r="DN9" s="262" t="s">
        <v>57</v>
      </c>
      <c r="DO9" s="262" t="s">
        <v>57</v>
      </c>
      <c r="DP9" s="262" t="s">
        <v>57</v>
      </c>
      <c r="DQ9" s="262" t="s">
        <v>57</v>
      </c>
      <c r="DR9" s="262" t="s">
        <v>57</v>
      </c>
      <c r="DS9" s="262" t="s">
        <v>57</v>
      </c>
      <c r="DT9" s="262" t="s">
        <v>1000</v>
      </c>
      <c r="DU9" s="262" t="s">
        <v>86</v>
      </c>
      <c r="DV9" s="262" t="s">
        <v>762</v>
      </c>
      <c r="DW9" s="262" t="s">
        <v>106</v>
      </c>
      <c r="DX9" s="262" t="s">
        <v>317</v>
      </c>
      <c r="DY9" s="262" t="s">
        <v>308</v>
      </c>
      <c r="DZ9" s="262" t="s">
        <v>318</v>
      </c>
      <c r="EA9" s="262" t="s">
        <v>319</v>
      </c>
      <c r="EB9" s="262" t="s">
        <v>1001</v>
      </c>
      <c r="EC9" s="262" t="s">
        <v>86</v>
      </c>
      <c r="ED9" s="262" t="s">
        <v>801</v>
      </c>
      <c r="EE9" s="262" t="s">
        <v>106</v>
      </c>
      <c r="EF9" s="262" t="s">
        <v>57</v>
      </c>
      <c r="EG9" s="262" t="s">
        <v>57</v>
      </c>
      <c r="EH9" s="262" t="s">
        <v>57</v>
      </c>
      <c r="EI9" s="262" t="s">
        <v>57</v>
      </c>
      <c r="EJ9" s="262" t="s">
        <v>90</v>
      </c>
      <c r="EK9" s="262" t="s">
        <v>91</v>
      </c>
      <c r="EL9" s="262" t="s">
        <v>847</v>
      </c>
      <c r="EM9" s="262" t="s">
        <v>188</v>
      </c>
      <c r="EN9" s="262" t="s">
        <v>629</v>
      </c>
      <c r="EO9" s="262" t="s">
        <v>681</v>
      </c>
      <c r="EP9" s="262" t="s">
        <v>682</v>
      </c>
      <c r="EQ9" s="262" t="s">
        <v>89</v>
      </c>
      <c r="ER9" s="262" t="s">
        <v>311</v>
      </c>
      <c r="ES9" s="262" t="s">
        <v>1002</v>
      </c>
      <c r="ET9" s="262" t="s">
        <v>1003</v>
      </c>
      <c r="EU9" s="104" t="str">
        <f t="shared" ref="EU9:EU72" si="11">RIGHT(L9,10)</f>
        <v>2025121451</v>
      </c>
      <c r="EV9" s="56" t="str">
        <f t="shared" ref="EV9:EV72" si="12">A9&amp;"&amp;"&amp;EU9</f>
        <v>1&amp;2025121451</v>
      </c>
      <c r="EW9" s="104">
        <f>IFERROR(VLOOKUP(EV9,시험용!CA:CE,4,FALSE),"")</f>
        <v>0</v>
      </c>
    </row>
    <row r="10" spans="1:156" ht="49.95" customHeight="1">
      <c r="A10" s="40">
        <v>1</v>
      </c>
      <c r="B10" s="262" t="s">
        <v>312</v>
      </c>
      <c r="C10" s="262" t="s">
        <v>336</v>
      </c>
      <c r="D10" s="262" t="s">
        <v>1004</v>
      </c>
      <c r="E10" s="262" t="s">
        <v>31</v>
      </c>
      <c r="F10" s="262" t="s">
        <v>584</v>
      </c>
      <c r="G10" s="262" t="s">
        <v>312</v>
      </c>
      <c r="H10" s="262" t="s">
        <v>287</v>
      </c>
      <c r="I10" s="262" t="s">
        <v>290</v>
      </c>
      <c r="J10" s="262" t="s">
        <v>1005</v>
      </c>
      <c r="K10" s="262" t="s">
        <v>291</v>
      </c>
      <c r="L10" s="262" t="s">
        <v>1006</v>
      </c>
      <c r="M10" s="262" t="s">
        <v>1007</v>
      </c>
      <c r="N10" s="262"/>
      <c r="O10" s="262"/>
      <c r="P10" s="262"/>
      <c r="Q10" s="262"/>
      <c r="R10" s="262" t="s">
        <v>1008</v>
      </c>
      <c r="S10" s="262" t="s">
        <v>590</v>
      </c>
      <c r="T10" s="262" t="s">
        <v>591</v>
      </c>
      <c r="U10" s="262" t="s">
        <v>592</v>
      </c>
      <c r="V10" s="262"/>
      <c r="W10" s="262" t="s">
        <v>1009</v>
      </c>
      <c r="X10" s="262" t="s">
        <v>1010</v>
      </c>
      <c r="Y10" s="262" t="s">
        <v>1011</v>
      </c>
      <c r="Z10" s="262" t="s">
        <v>1011</v>
      </c>
      <c r="AA10" s="262" t="s">
        <v>1011</v>
      </c>
      <c r="AB10" s="262" t="s">
        <v>1012</v>
      </c>
      <c r="AC10" s="1332"/>
      <c r="AD10" s="262" t="s">
        <v>1013</v>
      </c>
      <c r="AE10" s="262" t="s">
        <v>1014</v>
      </c>
      <c r="AF10" s="262" t="s">
        <v>692</v>
      </c>
      <c r="AG10" s="262" t="s">
        <v>295</v>
      </c>
      <c r="AH10" s="262" t="s">
        <v>296</v>
      </c>
      <c r="AI10" s="262" t="s">
        <v>297</v>
      </c>
      <c r="AJ10" s="262"/>
      <c r="AK10" s="262"/>
      <c r="AL10" s="262"/>
      <c r="AM10" s="262"/>
      <c r="AN10" s="262" t="s">
        <v>1015</v>
      </c>
      <c r="AO10" s="262" t="s">
        <v>1016</v>
      </c>
      <c r="AP10" s="262" t="s">
        <v>1017</v>
      </c>
      <c r="AQ10" s="262" t="s">
        <v>1018</v>
      </c>
      <c r="AR10" s="262"/>
      <c r="AS10" s="262"/>
      <c r="AT10" s="262" t="s">
        <v>315</v>
      </c>
      <c r="AU10" s="262" t="s">
        <v>1019</v>
      </c>
      <c r="AV10" s="262" t="s">
        <v>57</v>
      </c>
      <c r="AW10" s="262" t="s">
        <v>1020</v>
      </c>
      <c r="AX10" s="262" t="s">
        <v>1021</v>
      </c>
      <c r="AY10" s="262"/>
      <c r="AZ10" s="262" t="s">
        <v>1022</v>
      </c>
      <c r="BA10" s="262" t="s">
        <v>59</v>
      </c>
      <c r="BB10" s="262" t="s">
        <v>299</v>
      </c>
      <c r="BC10" s="262" t="s">
        <v>32</v>
      </c>
      <c r="BD10" s="262" t="s">
        <v>33</v>
      </c>
      <c r="BE10" s="262" t="s">
        <v>771</v>
      </c>
      <c r="BF10" s="262" t="s">
        <v>48</v>
      </c>
      <c r="BG10" s="262" t="s">
        <v>900</v>
      </c>
      <c r="BH10" s="262" t="s">
        <v>1023</v>
      </c>
      <c r="BI10" s="262" t="s">
        <v>1024</v>
      </c>
      <c r="BJ10" s="262" t="s">
        <v>1025</v>
      </c>
      <c r="BK10" s="262" t="s">
        <v>1026</v>
      </c>
      <c r="BL10" s="262" t="s">
        <v>1027</v>
      </c>
      <c r="BM10" s="262" t="s">
        <v>752</v>
      </c>
      <c r="BN10" s="262" t="s">
        <v>1014</v>
      </c>
      <c r="BO10" s="262" t="s">
        <v>692</v>
      </c>
      <c r="BP10" s="262" t="s">
        <v>595</v>
      </c>
      <c r="BQ10" s="262" t="s">
        <v>295</v>
      </c>
      <c r="BR10" s="262" t="s">
        <v>102</v>
      </c>
      <c r="BS10" s="262" t="s">
        <v>1028</v>
      </c>
      <c r="BT10" s="262" t="s">
        <v>1029</v>
      </c>
      <c r="BU10" s="262" t="s">
        <v>1030</v>
      </c>
      <c r="BV10" s="262" t="s">
        <v>51</v>
      </c>
      <c r="BW10" s="262" t="s">
        <v>611</v>
      </c>
      <c r="BX10" s="262" t="s">
        <v>296</v>
      </c>
      <c r="BY10" s="262" t="s">
        <v>297</v>
      </c>
      <c r="BZ10" s="262" t="s">
        <v>1031</v>
      </c>
      <c r="CA10" s="262" t="s">
        <v>1032</v>
      </c>
      <c r="CB10" s="262" t="s">
        <v>304</v>
      </c>
      <c r="CC10" s="262" t="s">
        <v>172</v>
      </c>
      <c r="CD10" s="262" t="s">
        <v>309</v>
      </c>
      <c r="CE10" s="262" t="s">
        <v>306</v>
      </c>
      <c r="CF10" s="262" t="s">
        <v>1033</v>
      </c>
      <c r="CG10" s="262" t="s">
        <v>307</v>
      </c>
      <c r="CH10" s="262" t="s">
        <v>57</v>
      </c>
      <c r="CI10" s="262" t="s">
        <v>1034</v>
      </c>
      <c r="CJ10" s="262" t="s">
        <v>99</v>
      </c>
      <c r="CK10" s="262" t="s">
        <v>1035</v>
      </c>
      <c r="CL10" s="262" t="s">
        <v>105</v>
      </c>
      <c r="CM10" s="262" t="s">
        <v>57</v>
      </c>
      <c r="CN10" s="262" t="s">
        <v>57</v>
      </c>
      <c r="CO10" s="262" t="s">
        <v>57</v>
      </c>
      <c r="CP10" s="262" t="s">
        <v>57</v>
      </c>
      <c r="CQ10" s="262" t="s">
        <v>57</v>
      </c>
      <c r="CR10" s="262" t="s">
        <v>57</v>
      </c>
      <c r="CS10" s="262" t="s">
        <v>57</v>
      </c>
      <c r="CT10" s="262" t="s">
        <v>57</v>
      </c>
      <c r="CU10" s="262" t="s">
        <v>57</v>
      </c>
      <c r="CV10" s="262" t="s">
        <v>57</v>
      </c>
      <c r="CW10" s="262" t="s">
        <v>57</v>
      </c>
      <c r="CX10" s="262" t="s">
        <v>57</v>
      </c>
      <c r="CY10" s="262" t="s">
        <v>798</v>
      </c>
      <c r="CZ10" s="262" t="s">
        <v>329</v>
      </c>
      <c r="DA10" s="262" t="s">
        <v>123</v>
      </c>
      <c r="DB10" s="262" t="s">
        <v>57</v>
      </c>
      <c r="DC10" s="262" t="s">
        <v>57</v>
      </c>
      <c r="DD10" s="262" t="s">
        <v>57</v>
      </c>
      <c r="DE10" s="262" t="s">
        <v>57</v>
      </c>
      <c r="DF10" s="262" t="s">
        <v>57</v>
      </c>
      <c r="DG10" s="262" t="s">
        <v>57</v>
      </c>
      <c r="DH10" s="262" t="s">
        <v>57</v>
      </c>
      <c r="DI10" s="262" t="s">
        <v>302</v>
      </c>
      <c r="DJ10" s="262" t="s">
        <v>57</v>
      </c>
      <c r="DK10" s="262" t="s">
        <v>57</v>
      </c>
      <c r="DL10" s="262" t="s">
        <v>57</v>
      </c>
      <c r="DM10" s="262" t="s">
        <v>57</v>
      </c>
      <c r="DN10" s="262" t="s">
        <v>57</v>
      </c>
      <c r="DO10" s="262" t="s">
        <v>57</v>
      </c>
      <c r="DP10" s="262" t="s">
        <v>57</v>
      </c>
      <c r="DQ10" s="262" t="s">
        <v>57</v>
      </c>
      <c r="DR10" s="262" t="s">
        <v>57</v>
      </c>
      <c r="DS10" s="262" t="s">
        <v>57</v>
      </c>
      <c r="DT10" s="262" t="s">
        <v>1036</v>
      </c>
      <c r="DU10" s="262" t="s">
        <v>621</v>
      </c>
      <c r="DV10" s="262" t="s">
        <v>801</v>
      </c>
      <c r="DW10" s="262" t="s">
        <v>106</v>
      </c>
      <c r="DX10" s="262" t="s">
        <v>317</v>
      </c>
      <c r="DY10" s="262" t="s">
        <v>308</v>
      </c>
      <c r="DZ10" s="262" t="s">
        <v>318</v>
      </c>
      <c r="EA10" s="262" t="s">
        <v>319</v>
      </c>
      <c r="EB10" s="262" t="s">
        <v>1037</v>
      </c>
      <c r="EC10" s="262" t="s">
        <v>621</v>
      </c>
      <c r="ED10" s="262" t="s">
        <v>1038</v>
      </c>
      <c r="EE10" s="262" t="s">
        <v>106</v>
      </c>
      <c r="EF10" s="262" t="s">
        <v>57</v>
      </c>
      <c r="EG10" s="262" t="s">
        <v>57</v>
      </c>
      <c r="EH10" s="262" t="s">
        <v>57</v>
      </c>
      <c r="EI10" s="262" t="s">
        <v>57</v>
      </c>
      <c r="EJ10" s="262" t="s">
        <v>179</v>
      </c>
      <c r="EK10" s="262" t="s">
        <v>180</v>
      </c>
      <c r="EL10" s="262" t="s">
        <v>802</v>
      </c>
      <c r="EM10" s="262" t="s">
        <v>181</v>
      </c>
      <c r="EN10" s="262" t="s">
        <v>1039</v>
      </c>
      <c r="EO10" s="262" t="s">
        <v>630</v>
      </c>
      <c r="EP10" s="262" t="s">
        <v>122</v>
      </c>
      <c r="EQ10" s="262" t="s">
        <v>803</v>
      </c>
      <c r="ER10" s="262" t="s">
        <v>311</v>
      </c>
      <c r="ES10" s="262" t="s">
        <v>1040</v>
      </c>
      <c r="ET10" s="262" t="s">
        <v>1041</v>
      </c>
      <c r="EU10" s="104" t="str">
        <f t="shared" si="11"/>
        <v>2025122990</v>
      </c>
      <c r="EV10" s="56" t="str">
        <f t="shared" si="12"/>
        <v>1&amp;2025122990</v>
      </c>
      <c r="EW10" s="104" t="str">
        <f>IFERROR(VLOOKUP(EV10,시험용!CA:CE,4,FALSE),"")</f>
        <v/>
      </c>
      <c r="EX10" s="357" t="s">
        <v>1520</v>
      </c>
    </row>
    <row r="11" spans="1:156" ht="49.95" customHeight="1">
      <c r="A11" s="40">
        <v>1</v>
      </c>
      <c r="B11" s="262" t="s">
        <v>320</v>
      </c>
      <c r="C11" s="262" t="s">
        <v>336</v>
      </c>
      <c r="D11" s="262" t="s">
        <v>1004</v>
      </c>
      <c r="E11" s="262" t="s">
        <v>31</v>
      </c>
      <c r="F11" s="262" t="s">
        <v>584</v>
      </c>
      <c r="G11" s="262" t="s">
        <v>320</v>
      </c>
      <c r="H11" s="262" t="s">
        <v>312</v>
      </c>
      <c r="I11" s="262" t="s">
        <v>290</v>
      </c>
      <c r="J11" s="262" t="s">
        <v>1042</v>
      </c>
      <c r="K11" s="262" t="s">
        <v>291</v>
      </c>
      <c r="L11" s="262" t="s">
        <v>1043</v>
      </c>
      <c r="M11" s="262" t="s">
        <v>1044</v>
      </c>
      <c r="N11" s="262"/>
      <c r="O11" s="262" t="s">
        <v>1045</v>
      </c>
      <c r="P11" s="262"/>
      <c r="Q11" s="262"/>
      <c r="R11" s="262" t="s">
        <v>313</v>
      </c>
      <c r="S11" s="262" t="s">
        <v>590</v>
      </c>
      <c r="T11" s="262" t="s">
        <v>591</v>
      </c>
      <c r="U11" s="262" t="s">
        <v>592</v>
      </c>
      <c r="V11" s="262"/>
      <c r="W11" s="262" t="s">
        <v>1046</v>
      </c>
      <c r="X11" s="262" t="s">
        <v>1047</v>
      </c>
      <c r="Y11" s="262" t="s">
        <v>1048</v>
      </c>
      <c r="Z11" s="262" t="s">
        <v>1049</v>
      </c>
      <c r="AA11" s="262" t="s">
        <v>1050</v>
      </c>
      <c r="AB11" s="262" t="s">
        <v>293</v>
      </c>
      <c r="AC11" s="1332"/>
      <c r="AD11" s="262" t="s">
        <v>107</v>
      </c>
      <c r="AE11" s="262" t="s">
        <v>1051</v>
      </c>
      <c r="AF11" s="262" t="s">
        <v>595</v>
      </c>
      <c r="AG11" s="262" t="s">
        <v>295</v>
      </c>
      <c r="AH11" s="262" t="s">
        <v>296</v>
      </c>
      <c r="AI11" s="262" t="s">
        <v>297</v>
      </c>
      <c r="AJ11" s="262"/>
      <c r="AK11" s="262"/>
      <c r="AL11" s="262"/>
      <c r="AM11" s="262"/>
      <c r="AN11" s="262" t="s">
        <v>1015</v>
      </c>
      <c r="AO11" s="262" t="s">
        <v>1016</v>
      </c>
      <c r="AP11" s="262" t="s">
        <v>1052</v>
      </c>
      <c r="AQ11" s="262" t="s">
        <v>49</v>
      </c>
      <c r="AR11" s="262"/>
      <c r="AS11" s="262"/>
      <c r="AT11" s="262" t="s">
        <v>315</v>
      </c>
      <c r="AU11" s="262" t="s">
        <v>1053</v>
      </c>
      <c r="AV11" s="262" t="s">
        <v>57</v>
      </c>
      <c r="AW11" s="262" t="s">
        <v>910</v>
      </c>
      <c r="AX11" s="262" t="s">
        <v>1054</v>
      </c>
      <c r="AY11" s="262"/>
      <c r="AZ11" s="262" t="s">
        <v>1055</v>
      </c>
      <c r="BA11" s="262" t="s">
        <v>54</v>
      </c>
      <c r="BB11" s="262" t="s">
        <v>299</v>
      </c>
      <c r="BC11" s="262" t="s">
        <v>32</v>
      </c>
      <c r="BD11" s="262" t="s">
        <v>33</v>
      </c>
      <c r="BE11" s="262" t="s">
        <v>47</v>
      </c>
      <c r="BF11" s="262" t="s">
        <v>48</v>
      </c>
      <c r="BG11" s="262" t="s">
        <v>164</v>
      </c>
      <c r="BH11" s="262" t="s">
        <v>1056</v>
      </c>
      <c r="BI11" s="262" t="s">
        <v>1057</v>
      </c>
      <c r="BJ11" s="262" t="s">
        <v>1058</v>
      </c>
      <c r="BK11" s="262" t="s">
        <v>300</v>
      </c>
      <c r="BL11" s="262" t="s">
        <v>1059</v>
      </c>
      <c r="BM11" s="262" t="s">
        <v>302</v>
      </c>
      <c r="BN11" s="262" t="s">
        <v>1051</v>
      </c>
      <c r="BO11" s="262" t="s">
        <v>595</v>
      </c>
      <c r="BP11" s="262" t="s">
        <v>57</v>
      </c>
      <c r="BQ11" s="262" t="s">
        <v>295</v>
      </c>
      <c r="BR11" s="262" t="s">
        <v>102</v>
      </c>
      <c r="BS11" s="262" t="s">
        <v>715</v>
      </c>
      <c r="BT11" s="262" t="s">
        <v>704</v>
      </c>
      <c r="BU11" s="262" t="s">
        <v>1060</v>
      </c>
      <c r="BV11" s="262" t="s">
        <v>1061</v>
      </c>
      <c r="BW11" s="262" t="s">
        <v>1062</v>
      </c>
      <c r="BX11" s="262" t="s">
        <v>296</v>
      </c>
      <c r="BY11" s="262" t="s">
        <v>297</v>
      </c>
      <c r="BZ11" s="262" t="s">
        <v>996</v>
      </c>
      <c r="CA11" s="262" t="s">
        <v>1063</v>
      </c>
      <c r="CB11" s="262" t="s">
        <v>304</v>
      </c>
      <c r="CC11" s="262" t="s">
        <v>878</v>
      </c>
      <c r="CD11" s="262" t="s">
        <v>305</v>
      </c>
      <c r="CE11" s="262" t="s">
        <v>306</v>
      </c>
      <c r="CF11" s="262" t="s">
        <v>1064</v>
      </c>
      <c r="CG11" s="262" t="s">
        <v>307</v>
      </c>
      <c r="CH11" s="262" t="s">
        <v>57</v>
      </c>
      <c r="CI11" s="262" t="s">
        <v>1065</v>
      </c>
      <c r="CJ11" s="262" t="s">
        <v>78</v>
      </c>
      <c r="CK11" s="262" t="s">
        <v>1066</v>
      </c>
      <c r="CL11" s="262" t="s">
        <v>105</v>
      </c>
      <c r="CM11" s="262" t="s">
        <v>173</v>
      </c>
      <c r="CN11" s="262" t="s">
        <v>78</v>
      </c>
      <c r="CO11" s="262" t="s">
        <v>174</v>
      </c>
      <c r="CP11" s="262" t="s">
        <v>105</v>
      </c>
      <c r="CQ11" s="262" t="s">
        <v>57</v>
      </c>
      <c r="CR11" s="262" t="s">
        <v>57</v>
      </c>
      <c r="CS11" s="262" t="s">
        <v>57</v>
      </c>
      <c r="CT11" s="262" t="s">
        <v>57</v>
      </c>
      <c r="CU11" s="262" t="s">
        <v>57</v>
      </c>
      <c r="CV11" s="262" t="s">
        <v>57</v>
      </c>
      <c r="CW11" s="262" t="s">
        <v>57</v>
      </c>
      <c r="CX11" s="262" t="s">
        <v>57</v>
      </c>
      <c r="CY11" s="262" t="s">
        <v>57</v>
      </c>
      <c r="CZ11" s="262" t="s">
        <v>57</v>
      </c>
      <c r="DA11" s="262" t="s">
        <v>57</v>
      </c>
      <c r="DB11" s="262" t="s">
        <v>57</v>
      </c>
      <c r="DC11" s="262" t="s">
        <v>57</v>
      </c>
      <c r="DD11" s="262" t="s">
        <v>57</v>
      </c>
      <c r="DE11" s="262" t="s">
        <v>57</v>
      </c>
      <c r="DF11" s="262" t="s">
        <v>57</v>
      </c>
      <c r="DG11" s="262" t="s">
        <v>57</v>
      </c>
      <c r="DH11" s="262" t="s">
        <v>57</v>
      </c>
      <c r="DI11" s="262" t="s">
        <v>302</v>
      </c>
      <c r="DJ11" s="262" t="s">
        <v>57</v>
      </c>
      <c r="DK11" s="262" t="s">
        <v>57</v>
      </c>
      <c r="DL11" s="262" t="s">
        <v>57</v>
      </c>
      <c r="DM11" s="262" t="s">
        <v>57</v>
      </c>
      <c r="DN11" s="262" t="s">
        <v>57</v>
      </c>
      <c r="DO11" s="262" t="s">
        <v>57</v>
      </c>
      <c r="DP11" s="262" t="s">
        <v>57</v>
      </c>
      <c r="DQ11" s="262" t="s">
        <v>57</v>
      </c>
      <c r="DR11" s="262" t="s">
        <v>57</v>
      </c>
      <c r="DS11" s="262" t="s">
        <v>57</v>
      </c>
      <c r="DT11" s="262" t="s">
        <v>1067</v>
      </c>
      <c r="DU11" s="262" t="s">
        <v>86</v>
      </c>
      <c r="DV11" s="262" t="s">
        <v>1038</v>
      </c>
      <c r="DW11" s="262" t="s">
        <v>106</v>
      </c>
      <c r="DX11" s="262" t="s">
        <v>317</v>
      </c>
      <c r="DY11" s="262" t="s">
        <v>308</v>
      </c>
      <c r="DZ11" s="262" t="s">
        <v>318</v>
      </c>
      <c r="EA11" s="262" t="s">
        <v>319</v>
      </c>
      <c r="EB11" s="262" t="s">
        <v>716</v>
      </c>
      <c r="EC11" s="262" t="s">
        <v>86</v>
      </c>
      <c r="ED11" s="262" t="s">
        <v>118</v>
      </c>
      <c r="EE11" s="262" t="s">
        <v>106</v>
      </c>
      <c r="EF11" s="262" t="s">
        <v>57</v>
      </c>
      <c r="EG11" s="262" t="s">
        <v>57</v>
      </c>
      <c r="EH11" s="262" t="s">
        <v>57</v>
      </c>
      <c r="EI11" s="262" t="s">
        <v>57</v>
      </c>
      <c r="EJ11" s="262" t="s">
        <v>1068</v>
      </c>
      <c r="EK11" s="262" t="s">
        <v>91</v>
      </c>
      <c r="EL11" s="262" t="s">
        <v>719</v>
      </c>
      <c r="EM11" s="262" t="s">
        <v>188</v>
      </c>
      <c r="EN11" s="262" t="s">
        <v>680</v>
      </c>
      <c r="EO11" s="262" t="s">
        <v>310</v>
      </c>
      <c r="EP11" s="262" t="s">
        <v>88</v>
      </c>
      <c r="EQ11" s="262" t="s">
        <v>89</v>
      </c>
      <c r="ER11" s="262" t="s">
        <v>311</v>
      </c>
      <c r="ES11" s="262" t="s">
        <v>1069</v>
      </c>
      <c r="ET11" s="262" t="s">
        <v>1070</v>
      </c>
      <c r="EU11" s="104" t="str">
        <f t="shared" si="11"/>
        <v>2025122989</v>
      </c>
      <c r="EV11" s="56" t="str">
        <f t="shared" si="12"/>
        <v>1&amp;2025122989</v>
      </c>
      <c r="EW11" s="104" t="str">
        <f>IFERROR(VLOOKUP(EV11,시험용!CA:CE,4,FALSE),"")</f>
        <v/>
      </c>
      <c r="EX11" s="357" t="s">
        <v>1521</v>
      </c>
    </row>
    <row r="12" spans="1:156" ht="49.95" customHeight="1">
      <c r="A12" s="30">
        <v>1</v>
      </c>
      <c r="B12" s="262" t="s">
        <v>724</v>
      </c>
      <c r="C12" s="262" t="s">
        <v>336</v>
      </c>
      <c r="D12" s="262" t="s">
        <v>683</v>
      </c>
      <c r="E12" s="262" t="s">
        <v>31</v>
      </c>
      <c r="F12" s="262" t="s">
        <v>584</v>
      </c>
      <c r="G12" s="262" t="s">
        <v>724</v>
      </c>
      <c r="H12" s="262" t="s">
        <v>320</v>
      </c>
      <c r="I12" s="262" t="s">
        <v>290</v>
      </c>
      <c r="J12" s="262" t="s">
        <v>1071</v>
      </c>
      <c r="K12" s="262" t="s">
        <v>291</v>
      </c>
      <c r="L12" s="262" t="s">
        <v>1072</v>
      </c>
      <c r="M12" s="262" t="s">
        <v>1073</v>
      </c>
      <c r="N12" s="262"/>
      <c r="O12" s="262" t="s">
        <v>1074</v>
      </c>
      <c r="P12" s="262"/>
      <c r="Q12" s="262"/>
      <c r="R12" s="262" t="s">
        <v>1075</v>
      </c>
      <c r="S12" s="262" t="s">
        <v>590</v>
      </c>
      <c r="T12" s="262" t="s">
        <v>591</v>
      </c>
      <c r="U12" s="262" t="s">
        <v>592</v>
      </c>
      <c r="V12" s="262"/>
      <c r="W12" s="262" t="s">
        <v>1076</v>
      </c>
      <c r="X12" s="262" t="s">
        <v>778</v>
      </c>
      <c r="Y12" s="262" t="s">
        <v>1077</v>
      </c>
      <c r="Z12" s="262" t="s">
        <v>739</v>
      </c>
      <c r="AA12" s="262" t="s">
        <v>895</v>
      </c>
      <c r="AB12" s="262" t="s">
        <v>293</v>
      </c>
      <c r="AC12" s="1332"/>
      <c r="AD12" s="262" t="s">
        <v>107</v>
      </c>
      <c r="AE12" s="262" t="s">
        <v>826</v>
      </c>
      <c r="AF12" s="262" t="s">
        <v>692</v>
      </c>
      <c r="AG12" s="262" t="s">
        <v>295</v>
      </c>
      <c r="AH12" s="262" t="s">
        <v>296</v>
      </c>
      <c r="AI12" s="262" t="s">
        <v>297</v>
      </c>
      <c r="AJ12" s="262"/>
      <c r="AK12" s="262"/>
      <c r="AL12" s="262"/>
      <c r="AM12" s="262"/>
      <c r="AN12" s="262" t="s">
        <v>827</v>
      </c>
      <c r="AO12" s="262" t="s">
        <v>828</v>
      </c>
      <c r="AP12" s="262" t="s">
        <v>1078</v>
      </c>
      <c r="AQ12" s="262" t="s">
        <v>49</v>
      </c>
      <c r="AR12" s="262"/>
      <c r="AS12" s="262"/>
      <c r="AT12" s="262" t="s">
        <v>298</v>
      </c>
      <c r="AU12" s="262" t="s">
        <v>1079</v>
      </c>
      <c r="AV12" s="262" t="s">
        <v>57</v>
      </c>
      <c r="AW12" s="262" t="s">
        <v>988</v>
      </c>
      <c r="AX12" s="262" t="s">
        <v>1080</v>
      </c>
      <c r="AY12" s="262"/>
      <c r="AZ12" s="262" t="s">
        <v>1081</v>
      </c>
      <c r="BA12" s="262" t="s">
        <v>785</v>
      </c>
      <c r="BB12" s="262" t="s">
        <v>299</v>
      </c>
      <c r="BC12" s="262" t="s">
        <v>32</v>
      </c>
      <c r="BD12" s="262" t="s">
        <v>33</v>
      </c>
      <c r="BE12" s="262" t="s">
        <v>57</v>
      </c>
      <c r="BF12" s="262" t="s">
        <v>48</v>
      </c>
      <c r="BG12" s="262" t="s">
        <v>603</v>
      </c>
      <c r="BH12" s="262" t="s">
        <v>1082</v>
      </c>
      <c r="BI12" s="262" t="s">
        <v>190</v>
      </c>
      <c r="BJ12" s="262" t="s">
        <v>1083</v>
      </c>
      <c r="BK12" s="262" t="s">
        <v>47</v>
      </c>
      <c r="BL12" s="262" t="s">
        <v>1084</v>
      </c>
      <c r="BM12" s="262" t="s">
        <v>302</v>
      </c>
      <c r="BN12" s="262" t="s">
        <v>826</v>
      </c>
      <c r="BO12" s="262" t="s">
        <v>692</v>
      </c>
      <c r="BP12" s="262" t="s">
        <v>595</v>
      </c>
      <c r="BQ12" s="262" t="s">
        <v>295</v>
      </c>
      <c r="BR12" s="262" t="s">
        <v>102</v>
      </c>
      <c r="BS12" s="262" t="s">
        <v>1085</v>
      </c>
      <c r="BT12" s="262" t="s">
        <v>1086</v>
      </c>
      <c r="BU12" s="262" t="s">
        <v>1087</v>
      </c>
      <c r="BV12" s="262" t="s">
        <v>302</v>
      </c>
      <c r="BW12" s="262" t="s">
        <v>876</v>
      </c>
      <c r="BX12" s="262" t="s">
        <v>296</v>
      </c>
      <c r="BY12" s="262" t="s">
        <v>297</v>
      </c>
      <c r="BZ12" s="262" t="s">
        <v>189</v>
      </c>
      <c r="CA12" s="262" t="s">
        <v>1088</v>
      </c>
      <c r="CB12" s="262" t="s">
        <v>304</v>
      </c>
      <c r="CC12" s="262" t="s">
        <v>1089</v>
      </c>
      <c r="CD12" s="262" t="s">
        <v>309</v>
      </c>
      <c r="CE12" s="262" t="s">
        <v>306</v>
      </c>
      <c r="CF12" s="262" t="s">
        <v>1090</v>
      </c>
      <c r="CG12" s="262" t="s">
        <v>307</v>
      </c>
      <c r="CH12" s="262" t="s">
        <v>57</v>
      </c>
      <c r="CI12" s="262" t="s">
        <v>1091</v>
      </c>
      <c r="CJ12" s="262" t="s">
        <v>99</v>
      </c>
      <c r="CK12" s="262" t="s">
        <v>112</v>
      </c>
      <c r="CL12" s="262" t="s">
        <v>105</v>
      </c>
      <c r="CM12" s="262" t="s">
        <v>57</v>
      </c>
      <c r="CN12" s="262" t="s">
        <v>57</v>
      </c>
      <c r="CO12" s="262" t="s">
        <v>57</v>
      </c>
      <c r="CP12" s="262" t="s">
        <v>57</v>
      </c>
      <c r="CQ12" s="262" t="s">
        <v>57</v>
      </c>
      <c r="CR12" s="262" t="s">
        <v>57</v>
      </c>
      <c r="CS12" s="262" t="s">
        <v>57</v>
      </c>
      <c r="CT12" s="262" t="s">
        <v>57</v>
      </c>
      <c r="CU12" s="262" t="s">
        <v>57</v>
      </c>
      <c r="CV12" s="262" t="s">
        <v>57</v>
      </c>
      <c r="CW12" s="262" t="s">
        <v>57</v>
      </c>
      <c r="CX12" s="262" t="s">
        <v>57</v>
      </c>
      <c r="CY12" s="262" t="s">
        <v>798</v>
      </c>
      <c r="CZ12" s="262" t="s">
        <v>329</v>
      </c>
      <c r="DA12" s="262" t="s">
        <v>123</v>
      </c>
      <c r="DB12" s="262" t="s">
        <v>57</v>
      </c>
      <c r="DC12" s="262" t="s">
        <v>57</v>
      </c>
      <c r="DD12" s="262" t="s">
        <v>57</v>
      </c>
      <c r="DE12" s="262" t="s">
        <v>57</v>
      </c>
      <c r="DF12" s="262" t="s">
        <v>57</v>
      </c>
      <c r="DG12" s="262" t="s">
        <v>57</v>
      </c>
      <c r="DH12" s="262" t="s">
        <v>57</v>
      </c>
      <c r="DI12" s="262" t="s">
        <v>302</v>
      </c>
      <c r="DJ12" s="262" t="s">
        <v>57</v>
      </c>
      <c r="DK12" s="262" t="s">
        <v>57</v>
      </c>
      <c r="DL12" s="262" t="s">
        <v>57</v>
      </c>
      <c r="DM12" s="262" t="s">
        <v>57</v>
      </c>
      <c r="DN12" s="262" t="s">
        <v>57</v>
      </c>
      <c r="DO12" s="262" t="s">
        <v>57</v>
      </c>
      <c r="DP12" s="262" t="s">
        <v>57</v>
      </c>
      <c r="DQ12" s="262" t="s">
        <v>57</v>
      </c>
      <c r="DR12" s="262" t="s">
        <v>57</v>
      </c>
      <c r="DS12" s="262" t="s">
        <v>57</v>
      </c>
      <c r="DT12" s="262" t="s">
        <v>1092</v>
      </c>
      <c r="DU12" s="262" t="s">
        <v>86</v>
      </c>
      <c r="DV12" s="262" t="s">
        <v>1028</v>
      </c>
      <c r="DW12" s="262" t="s">
        <v>106</v>
      </c>
      <c r="DX12" s="262" t="s">
        <v>317</v>
      </c>
      <c r="DY12" s="262" t="s">
        <v>308</v>
      </c>
      <c r="DZ12" s="262" t="s">
        <v>318</v>
      </c>
      <c r="EA12" s="262" t="s">
        <v>319</v>
      </c>
      <c r="EB12" s="262" t="s">
        <v>1093</v>
      </c>
      <c r="EC12" s="262" t="s">
        <v>86</v>
      </c>
      <c r="ED12" s="262" t="s">
        <v>622</v>
      </c>
      <c r="EE12" s="262" t="s">
        <v>106</v>
      </c>
      <c r="EF12" s="262" t="s">
        <v>57</v>
      </c>
      <c r="EG12" s="262" t="s">
        <v>57</v>
      </c>
      <c r="EH12" s="262" t="s">
        <v>57</v>
      </c>
      <c r="EI12" s="262" t="s">
        <v>57</v>
      </c>
      <c r="EJ12" s="262" t="s">
        <v>1094</v>
      </c>
      <c r="EK12" s="262" t="s">
        <v>180</v>
      </c>
      <c r="EL12" s="262" t="s">
        <v>1095</v>
      </c>
      <c r="EM12" s="262" t="s">
        <v>181</v>
      </c>
      <c r="EN12" s="262" t="s">
        <v>629</v>
      </c>
      <c r="EO12" s="262" t="s">
        <v>681</v>
      </c>
      <c r="EP12" s="262" t="s">
        <v>682</v>
      </c>
      <c r="EQ12" s="262" t="s">
        <v>1096</v>
      </c>
      <c r="ER12" s="262" t="s">
        <v>311</v>
      </c>
      <c r="ES12" s="262" t="s">
        <v>1097</v>
      </c>
      <c r="ET12" s="262" t="s">
        <v>1098</v>
      </c>
      <c r="EU12" s="104" t="str">
        <f t="shared" si="11"/>
        <v>2025121454</v>
      </c>
      <c r="EV12" s="56" t="str">
        <f t="shared" si="12"/>
        <v>1&amp;2025121454</v>
      </c>
      <c r="EW12" s="104">
        <f>IFERROR(VLOOKUP(EV12,시험용!CA:CE,4,FALSE),"")</f>
        <v>0</v>
      </c>
    </row>
    <row r="13" spans="1:156" ht="49.95" customHeight="1">
      <c r="A13" s="30">
        <v>1</v>
      </c>
      <c r="B13" s="262" t="s">
        <v>732</v>
      </c>
      <c r="C13" s="262" t="s">
        <v>336</v>
      </c>
      <c r="D13" s="262" t="s">
        <v>683</v>
      </c>
      <c r="E13" s="262" t="s">
        <v>31</v>
      </c>
      <c r="F13" s="262" t="s">
        <v>584</v>
      </c>
      <c r="G13" s="262" t="s">
        <v>732</v>
      </c>
      <c r="H13" s="262" t="s">
        <v>724</v>
      </c>
      <c r="I13" s="262" t="s">
        <v>290</v>
      </c>
      <c r="J13" s="262" t="s">
        <v>1099</v>
      </c>
      <c r="K13" s="262" t="s">
        <v>291</v>
      </c>
      <c r="L13" s="262" t="s">
        <v>1100</v>
      </c>
      <c r="M13" s="262" t="s">
        <v>1101</v>
      </c>
      <c r="N13" s="262"/>
      <c r="O13" s="262" t="s">
        <v>1102</v>
      </c>
      <c r="P13" s="262"/>
      <c r="Q13" s="262"/>
      <c r="R13" s="262" t="s">
        <v>1103</v>
      </c>
      <c r="S13" s="262" t="s">
        <v>590</v>
      </c>
      <c r="T13" s="262" t="s">
        <v>591</v>
      </c>
      <c r="U13" s="262" t="s">
        <v>592</v>
      </c>
      <c r="V13" s="262"/>
      <c r="W13" s="262" t="s">
        <v>1104</v>
      </c>
      <c r="X13" s="262" t="s">
        <v>688</v>
      </c>
      <c r="Y13" s="262" t="s">
        <v>1105</v>
      </c>
      <c r="Z13" s="262" t="s">
        <v>1106</v>
      </c>
      <c r="AA13" s="262" t="s">
        <v>1107</v>
      </c>
      <c r="AB13" s="262" t="s">
        <v>293</v>
      </c>
      <c r="AC13" s="1332"/>
      <c r="AD13" s="262" t="s">
        <v>107</v>
      </c>
      <c r="AE13" s="262" t="s">
        <v>826</v>
      </c>
      <c r="AF13" s="262" t="s">
        <v>692</v>
      </c>
      <c r="AG13" s="262" t="s">
        <v>295</v>
      </c>
      <c r="AH13" s="262" t="s">
        <v>296</v>
      </c>
      <c r="AI13" s="262" t="s">
        <v>297</v>
      </c>
      <c r="AJ13" s="262"/>
      <c r="AK13" s="262"/>
      <c r="AL13" s="262"/>
      <c r="AM13" s="262"/>
      <c r="AN13" s="262" t="s">
        <v>1108</v>
      </c>
      <c r="AO13" s="262" t="s">
        <v>1109</v>
      </c>
      <c r="AP13" s="262" t="s">
        <v>1110</v>
      </c>
      <c r="AQ13" s="262" t="s">
        <v>49</v>
      </c>
      <c r="AR13" s="262"/>
      <c r="AS13" s="262"/>
      <c r="AT13" s="262" t="s">
        <v>315</v>
      </c>
      <c r="AU13" s="262" t="s">
        <v>1111</v>
      </c>
      <c r="AV13" s="262" t="s">
        <v>57</v>
      </c>
      <c r="AW13" s="262" t="s">
        <v>988</v>
      </c>
      <c r="AX13" s="262" t="s">
        <v>1112</v>
      </c>
      <c r="AY13" s="262"/>
      <c r="AZ13" s="262" t="s">
        <v>1113</v>
      </c>
      <c r="BA13" s="262" t="s">
        <v>785</v>
      </c>
      <c r="BB13" s="262" t="s">
        <v>299</v>
      </c>
      <c r="BC13" s="262" t="s">
        <v>32</v>
      </c>
      <c r="BD13" s="262" t="s">
        <v>33</v>
      </c>
      <c r="BE13" s="262" t="s">
        <v>57</v>
      </c>
      <c r="BF13" s="262" t="s">
        <v>48</v>
      </c>
      <c r="BG13" s="262" t="s">
        <v>164</v>
      </c>
      <c r="BH13" s="262" t="s">
        <v>1114</v>
      </c>
      <c r="BI13" s="262" t="s">
        <v>1115</v>
      </c>
      <c r="BJ13" s="262" t="s">
        <v>1116</v>
      </c>
      <c r="BK13" s="262" t="s">
        <v>47</v>
      </c>
      <c r="BL13" s="262" t="s">
        <v>1117</v>
      </c>
      <c r="BM13" s="262" t="s">
        <v>752</v>
      </c>
      <c r="BN13" s="262" t="s">
        <v>826</v>
      </c>
      <c r="BO13" s="262" t="s">
        <v>692</v>
      </c>
      <c r="BP13" s="262" t="s">
        <v>595</v>
      </c>
      <c r="BQ13" s="262" t="s">
        <v>295</v>
      </c>
      <c r="BR13" s="262" t="s">
        <v>102</v>
      </c>
      <c r="BS13" s="262" t="s">
        <v>1118</v>
      </c>
      <c r="BT13" s="262" t="s">
        <v>1086</v>
      </c>
      <c r="BU13" s="262" t="s">
        <v>1119</v>
      </c>
      <c r="BV13" s="262" t="s">
        <v>302</v>
      </c>
      <c r="BW13" s="262" t="s">
        <v>659</v>
      </c>
      <c r="BX13" s="262" t="s">
        <v>296</v>
      </c>
      <c r="BY13" s="262" t="s">
        <v>297</v>
      </c>
      <c r="BZ13" s="262" t="s">
        <v>1120</v>
      </c>
      <c r="CA13" s="262" t="s">
        <v>1121</v>
      </c>
      <c r="CB13" s="262" t="s">
        <v>304</v>
      </c>
      <c r="CC13" s="262" t="s">
        <v>797</v>
      </c>
      <c r="CD13" s="262" t="s">
        <v>305</v>
      </c>
      <c r="CE13" s="262" t="s">
        <v>306</v>
      </c>
      <c r="CF13" s="262" t="s">
        <v>1122</v>
      </c>
      <c r="CG13" s="262" t="s">
        <v>307</v>
      </c>
      <c r="CH13" s="262" t="s">
        <v>57</v>
      </c>
      <c r="CI13" s="262" t="s">
        <v>1123</v>
      </c>
      <c r="CJ13" s="262" t="s">
        <v>92</v>
      </c>
      <c r="CK13" s="262" t="s">
        <v>1035</v>
      </c>
      <c r="CL13" s="262" t="s">
        <v>105</v>
      </c>
      <c r="CM13" s="262" t="s">
        <v>1124</v>
      </c>
      <c r="CN13" s="262" t="s">
        <v>92</v>
      </c>
      <c r="CO13" s="262" t="s">
        <v>668</v>
      </c>
      <c r="CP13" s="262" t="s">
        <v>105</v>
      </c>
      <c r="CQ13" s="262" t="s">
        <v>57</v>
      </c>
      <c r="CR13" s="262" t="s">
        <v>57</v>
      </c>
      <c r="CS13" s="262" t="s">
        <v>57</v>
      </c>
      <c r="CT13" s="262" t="s">
        <v>57</v>
      </c>
      <c r="CU13" s="262" t="s">
        <v>57</v>
      </c>
      <c r="CV13" s="262" t="s">
        <v>57</v>
      </c>
      <c r="CW13" s="262" t="s">
        <v>57</v>
      </c>
      <c r="CX13" s="262" t="s">
        <v>57</v>
      </c>
      <c r="CY13" s="262" t="s">
        <v>57</v>
      </c>
      <c r="CZ13" s="262" t="s">
        <v>57</v>
      </c>
      <c r="DA13" s="262" t="s">
        <v>57</v>
      </c>
      <c r="DB13" s="262" t="s">
        <v>57</v>
      </c>
      <c r="DC13" s="262" t="s">
        <v>57</v>
      </c>
      <c r="DD13" s="262" t="s">
        <v>57</v>
      </c>
      <c r="DE13" s="262" t="s">
        <v>57</v>
      </c>
      <c r="DF13" s="262" t="s">
        <v>57</v>
      </c>
      <c r="DG13" s="262" t="s">
        <v>57</v>
      </c>
      <c r="DH13" s="262" t="s">
        <v>57</v>
      </c>
      <c r="DI13" s="262" t="s">
        <v>302</v>
      </c>
      <c r="DJ13" s="262" t="s">
        <v>57</v>
      </c>
      <c r="DK13" s="262" t="s">
        <v>57</v>
      </c>
      <c r="DL13" s="262" t="s">
        <v>57</v>
      </c>
      <c r="DM13" s="262" t="s">
        <v>57</v>
      </c>
      <c r="DN13" s="262" t="s">
        <v>57</v>
      </c>
      <c r="DO13" s="262" t="s">
        <v>57</v>
      </c>
      <c r="DP13" s="262" t="s">
        <v>57</v>
      </c>
      <c r="DQ13" s="262" t="s">
        <v>57</v>
      </c>
      <c r="DR13" s="262" t="s">
        <v>57</v>
      </c>
      <c r="DS13" s="262" t="s">
        <v>57</v>
      </c>
      <c r="DT13" s="262" t="s">
        <v>1067</v>
      </c>
      <c r="DU13" s="262" t="s">
        <v>86</v>
      </c>
      <c r="DV13" s="262" t="s">
        <v>1038</v>
      </c>
      <c r="DW13" s="262" t="s">
        <v>106</v>
      </c>
      <c r="DX13" s="262" t="s">
        <v>317</v>
      </c>
      <c r="DY13" s="262" t="s">
        <v>308</v>
      </c>
      <c r="DZ13" s="262" t="s">
        <v>318</v>
      </c>
      <c r="EA13" s="262" t="s">
        <v>319</v>
      </c>
      <c r="EB13" s="262" t="s">
        <v>1093</v>
      </c>
      <c r="EC13" s="262" t="s">
        <v>86</v>
      </c>
      <c r="ED13" s="262" t="s">
        <v>622</v>
      </c>
      <c r="EE13" s="262" t="s">
        <v>106</v>
      </c>
      <c r="EF13" s="262" t="s">
        <v>57</v>
      </c>
      <c r="EG13" s="262" t="s">
        <v>57</v>
      </c>
      <c r="EH13" s="262" t="s">
        <v>57</v>
      </c>
      <c r="EI13" s="262" t="s">
        <v>57</v>
      </c>
      <c r="EJ13" s="262" t="s">
        <v>1125</v>
      </c>
      <c r="EK13" s="262" t="s">
        <v>1126</v>
      </c>
      <c r="EL13" s="262" t="s">
        <v>765</v>
      </c>
      <c r="EM13" s="262" t="s">
        <v>720</v>
      </c>
      <c r="EN13" s="262" t="s">
        <v>629</v>
      </c>
      <c r="EO13" s="262" t="s">
        <v>681</v>
      </c>
      <c r="EP13" s="262" t="s">
        <v>682</v>
      </c>
      <c r="EQ13" s="262" t="s">
        <v>57</v>
      </c>
      <c r="ER13" s="262" t="s">
        <v>311</v>
      </c>
      <c r="ES13" s="262" t="s">
        <v>57</v>
      </c>
      <c r="ET13" s="262" t="s">
        <v>57</v>
      </c>
      <c r="EU13" s="104" t="str">
        <f t="shared" si="11"/>
        <v>2025121816</v>
      </c>
      <c r="EV13" s="56" t="str">
        <f t="shared" si="12"/>
        <v>1&amp;2025121816</v>
      </c>
      <c r="EW13" s="104">
        <f>IFERROR(VLOOKUP(EV13,시험용!CA:CE,4,FALSE),"")</f>
        <v>0</v>
      </c>
    </row>
    <row r="14" spans="1:156" ht="49.95" customHeight="1">
      <c r="A14" s="30">
        <v>1</v>
      </c>
      <c r="B14" s="262" t="s">
        <v>771</v>
      </c>
      <c r="C14" s="262" t="s">
        <v>288</v>
      </c>
      <c r="D14" s="262" t="s">
        <v>289</v>
      </c>
      <c r="E14" s="262" t="s">
        <v>31</v>
      </c>
      <c r="F14" s="262" t="s">
        <v>584</v>
      </c>
      <c r="G14" s="262" t="s">
        <v>771</v>
      </c>
      <c r="H14" s="262" t="s">
        <v>287</v>
      </c>
      <c r="I14" s="262" t="s">
        <v>290</v>
      </c>
      <c r="J14" s="262" t="s">
        <v>1127</v>
      </c>
      <c r="K14" s="262" t="s">
        <v>291</v>
      </c>
      <c r="L14" s="262" t="s">
        <v>1128</v>
      </c>
      <c r="M14" s="262" t="s">
        <v>1129</v>
      </c>
      <c r="N14" s="262"/>
      <c r="O14" s="262" t="s">
        <v>1130</v>
      </c>
      <c r="P14" s="262" t="s">
        <v>818</v>
      </c>
      <c r="Q14" s="262"/>
      <c r="R14" s="262" t="s">
        <v>1131</v>
      </c>
      <c r="S14" s="262" t="s">
        <v>590</v>
      </c>
      <c r="T14" s="262" t="s">
        <v>1132</v>
      </c>
      <c r="U14" s="262" t="s">
        <v>592</v>
      </c>
      <c r="V14" s="262" t="s">
        <v>1133</v>
      </c>
      <c r="W14" s="262" t="s">
        <v>1134</v>
      </c>
      <c r="X14" s="262" t="s">
        <v>688</v>
      </c>
      <c r="Y14" s="262" t="s">
        <v>1135</v>
      </c>
      <c r="Z14" s="262" t="s">
        <v>1135</v>
      </c>
      <c r="AA14" s="262" t="s">
        <v>1135</v>
      </c>
      <c r="AB14" s="262" t="s">
        <v>293</v>
      </c>
      <c r="AC14" s="1332"/>
      <c r="AD14" s="262" t="s">
        <v>1136</v>
      </c>
      <c r="AE14" s="262" t="s">
        <v>1137</v>
      </c>
      <c r="AF14" s="262" t="s">
        <v>294</v>
      </c>
      <c r="AG14" s="262" t="s">
        <v>295</v>
      </c>
      <c r="AH14" s="262" t="s">
        <v>296</v>
      </c>
      <c r="AI14" s="262" t="s">
        <v>297</v>
      </c>
      <c r="AJ14" s="262"/>
      <c r="AK14" s="262"/>
      <c r="AL14" s="262"/>
      <c r="AM14" s="262"/>
      <c r="AN14" s="262" t="s">
        <v>1138</v>
      </c>
      <c r="AO14" s="262" t="s">
        <v>1139</v>
      </c>
      <c r="AP14" s="262" t="s">
        <v>1140</v>
      </c>
      <c r="AQ14" s="262" t="s">
        <v>35</v>
      </c>
      <c r="AR14" s="262"/>
      <c r="AS14" s="262"/>
      <c r="AT14" s="262" t="s">
        <v>315</v>
      </c>
      <c r="AU14" s="262" t="s">
        <v>1141</v>
      </c>
      <c r="AV14" s="262" t="s">
        <v>57</v>
      </c>
      <c r="AW14" s="262" t="s">
        <v>910</v>
      </c>
      <c r="AX14" s="262" t="s">
        <v>1142</v>
      </c>
      <c r="AY14" s="262"/>
      <c r="AZ14" s="262" t="s">
        <v>832</v>
      </c>
      <c r="BA14" s="262" t="s">
        <v>1143</v>
      </c>
      <c r="BB14" s="262" t="s">
        <v>299</v>
      </c>
      <c r="BC14" s="262" t="s">
        <v>32</v>
      </c>
      <c r="BD14" s="262" t="s">
        <v>33</v>
      </c>
      <c r="BE14" s="262" t="s">
        <v>57</v>
      </c>
      <c r="BF14" s="262" t="s">
        <v>34</v>
      </c>
      <c r="BG14" s="262" t="s">
        <v>603</v>
      </c>
      <c r="BH14" s="262" t="s">
        <v>1114</v>
      </c>
      <c r="BI14" s="262" t="s">
        <v>1144</v>
      </c>
      <c r="BJ14" s="262" t="s">
        <v>1145</v>
      </c>
      <c r="BK14" s="262" t="s">
        <v>1146</v>
      </c>
      <c r="BL14" s="262" t="s">
        <v>1147</v>
      </c>
      <c r="BM14" s="262" t="s">
        <v>302</v>
      </c>
      <c r="BN14" s="262" t="s">
        <v>1137</v>
      </c>
      <c r="BO14" s="262" t="s">
        <v>294</v>
      </c>
      <c r="BP14" s="262" t="s">
        <v>57</v>
      </c>
      <c r="BQ14" s="262" t="s">
        <v>295</v>
      </c>
      <c r="BR14" s="262" t="s">
        <v>311</v>
      </c>
      <c r="BS14" s="262" t="s">
        <v>1148</v>
      </c>
      <c r="BT14" s="262" t="s">
        <v>1149</v>
      </c>
      <c r="BU14" s="262" t="s">
        <v>1150</v>
      </c>
      <c r="BV14" s="262" t="s">
        <v>302</v>
      </c>
      <c r="BW14" s="262" t="s">
        <v>659</v>
      </c>
      <c r="BX14" s="262" t="s">
        <v>296</v>
      </c>
      <c r="BY14" s="262" t="s">
        <v>297</v>
      </c>
      <c r="BZ14" s="262" t="s">
        <v>1120</v>
      </c>
      <c r="CA14" s="262" t="s">
        <v>1121</v>
      </c>
      <c r="CB14" s="262" t="s">
        <v>304</v>
      </c>
      <c r="CC14" s="262" t="s">
        <v>797</v>
      </c>
      <c r="CD14" s="262" t="s">
        <v>305</v>
      </c>
      <c r="CE14" s="262" t="s">
        <v>306</v>
      </c>
      <c r="CF14" s="262" t="s">
        <v>1122</v>
      </c>
      <c r="CG14" s="262" t="s">
        <v>307</v>
      </c>
      <c r="CH14" s="262" t="s">
        <v>57</v>
      </c>
      <c r="CI14" s="262" t="s">
        <v>1151</v>
      </c>
      <c r="CJ14" s="262" t="s">
        <v>843</v>
      </c>
      <c r="CK14" s="262" t="s">
        <v>1035</v>
      </c>
      <c r="CL14" s="262" t="s">
        <v>105</v>
      </c>
      <c r="CM14" s="262" t="s">
        <v>57</v>
      </c>
      <c r="CN14" s="262" t="s">
        <v>57</v>
      </c>
      <c r="CO14" s="262" t="s">
        <v>57</v>
      </c>
      <c r="CP14" s="262" t="s">
        <v>57</v>
      </c>
      <c r="CQ14" s="262" t="s">
        <v>57</v>
      </c>
      <c r="CR14" s="262" t="s">
        <v>57</v>
      </c>
      <c r="CS14" s="262" t="s">
        <v>57</v>
      </c>
      <c r="CT14" s="262" t="s">
        <v>57</v>
      </c>
      <c r="CU14" s="262" t="s">
        <v>57</v>
      </c>
      <c r="CV14" s="262" t="s">
        <v>57</v>
      </c>
      <c r="CW14" s="262" t="s">
        <v>57</v>
      </c>
      <c r="CX14" s="262" t="s">
        <v>57</v>
      </c>
      <c r="CY14" s="262" t="s">
        <v>57</v>
      </c>
      <c r="CZ14" s="262" t="s">
        <v>57</v>
      </c>
      <c r="DA14" s="262" t="s">
        <v>57</v>
      </c>
      <c r="DB14" s="262" t="s">
        <v>617</v>
      </c>
      <c r="DC14" s="262" t="s">
        <v>618</v>
      </c>
      <c r="DD14" s="262" t="s">
        <v>619</v>
      </c>
      <c r="DE14" s="262" t="s">
        <v>57</v>
      </c>
      <c r="DF14" s="262" t="s">
        <v>57</v>
      </c>
      <c r="DG14" s="262" t="s">
        <v>57</v>
      </c>
      <c r="DH14" s="262" t="s">
        <v>57</v>
      </c>
      <c r="DI14" s="262" t="s">
        <v>302</v>
      </c>
      <c r="DJ14" s="262" t="s">
        <v>57</v>
      </c>
      <c r="DK14" s="262" t="s">
        <v>57</v>
      </c>
      <c r="DL14" s="262" t="s">
        <v>57</v>
      </c>
      <c r="DM14" s="262" t="s">
        <v>57</v>
      </c>
      <c r="DN14" s="262" t="s">
        <v>57</v>
      </c>
      <c r="DO14" s="262" t="s">
        <v>57</v>
      </c>
      <c r="DP14" s="262" t="s">
        <v>57</v>
      </c>
      <c r="DQ14" s="262" t="s">
        <v>57</v>
      </c>
      <c r="DR14" s="262" t="s">
        <v>57</v>
      </c>
      <c r="DS14" s="262" t="s">
        <v>57</v>
      </c>
      <c r="DT14" s="262" t="s">
        <v>1152</v>
      </c>
      <c r="DU14" s="262" t="s">
        <v>1153</v>
      </c>
      <c r="DV14" s="262" t="s">
        <v>715</v>
      </c>
      <c r="DW14" s="262" t="s">
        <v>106</v>
      </c>
      <c r="DX14" s="262" t="s">
        <v>317</v>
      </c>
      <c r="DY14" s="262" t="s">
        <v>308</v>
      </c>
      <c r="DZ14" s="262" t="s">
        <v>318</v>
      </c>
      <c r="EA14" s="262" t="s">
        <v>319</v>
      </c>
      <c r="EB14" s="262" t="s">
        <v>1154</v>
      </c>
      <c r="EC14" s="262" t="s">
        <v>1153</v>
      </c>
      <c r="ED14" s="262" t="s">
        <v>118</v>
      </c>
      <c r="EE14" s="262" t="s">
        <v>106</v>
      </c>
      <c r="EF14" s="262" t="s">
        <v>57</v>
      </c>
      <c r="EG14" s="262" t="s">
        <v>57</v>
      </c>
      <c r="EH14" s="262" t="s">
        <v>57</v>
      </c>
      <c r="EI14" s="262" t="s">
        <v>57</v>
      </c>
      <c r="EJ14" s="262" t="s">
        <v>1155</v>
      </c>
      <c r="EK14" s="262" t="s">
        <v>180</v>
      </c>
      <c r="EL14" s="262" t="s">
        <v>765</v>
      </c>
      <c r="EM14" s="262" t="s">
        <v>181</v>
      </c>
      <c r="EN14" s="262" t="s">
        <v>767</v>
      </c>
      <c r="EO14" s="262" t="s">
        <v>310</v>
      </c>
      <c r="EP14" s="262" t="s">
        <v>88</v>
      </c>
      <c r="EQ14" s="262" t="s">
        <v>57</v>
      </c>
      <c r="ER14" s="262" t="s">
        <v>311</v>
      </c>
      <c r="ES14" s="262" t="s">
        <v>57</v>
      </c>
      <c r="ET14" s="262" t="s">
        <v>57</v>
      </c>
      <c r="EU14" s="104" t="str">
        <f t="shared" si="11"/>
        <v>2025122398</v>
      </c>
      <c r="EV14" s="56" t="str">
        <f t="shared" si="12"/>
        <v>1&amp;2025122398</v>
      </c>
      <c r="EW14" s="104">
        <f>IFERROR(VLOOKUP(EV14,시험용!CA:CE,4,FALSE),"")</f>
        <v>0</v>
      </c>
    </row>
    <row r="15" spans="1:156" ht="49.95" customHeight="1">
      <c r="A15" s="30">
        <v>1</v>
      </c>
      <c r="B15" s="262" t="s">
        <v>806</v>
      </c>
      <c r="C15" s="262" t="s">
        <v>336</v>
      </c>
      <c r="D15" s="262" t="s">
        <v>1156</v>
      </c>
      <c r="E15" s="262" t="s">
        <v>31</v>
      </c>
      <c r="F15" s="262" t="s">
        <v>321</v>
      </c>
      <c r="G15" s="262" t="s">
        <v>806</v>
      </c>
      <c r="H15" s="262" t="s">
        <v>771</v>
      </c>
      <c r="I15" s="262" t="s">
        <v>290</v>
      </c>
      <c r="J15" s="262" t="s">
        <v>1157</v>
      </c>
      <c r="K15" s="262" t="s">
        <v>291</v>
      </c>
      <c r="L15" s="262" t="s">
        <v>1158</v>
      </c>
      <c r="M15" s="262" t="s">
        <v>1159</v>
      </c>
      <c r="N15" s="262"/>
      <c r="O15" s="262"/>
      <c r="P15" s="262"/>
      <c r="Q15" s="262"/>
      <c r="R15" s="262" t="s">
        <v>590</v>
      </c>
      <c r="S15" s="262" t="s">
        <v>590</v>
      </c>
      <c r="T15" s="262" t="s">
        <v>591</v>
      </c>
      <c r="U15" s="262" t="s">
        <v>592</v>
      </c>
      <c r="V15" s="262"/>
      <c r="W15" s="262" t="s">
        <v>1160</v>
      </c>
      <c r="X15" s="262" t="s">
        <v>1047</v>
      </c>
      <c r="Y15" s="262" t="s">
        <v>1161</v>
      </c>
      <c r="Z15" s="262" t="s">
        <v>1161</v>
      </c>
      <c r="AA15" s="262" t="s">
        <v>1135</v>
      </c>
      <c r="AB15" s="262" t="s">
        <v>293</v>
      </c>
      <c r="AC15" s="1332"/>
      <c r="AD15" s="262" t="s">
        <v>1136</v>
      </c>
      <c r="AE15" s="262" t="s">
        <v>314</v>
      </c>
      <c r="AF15" s="262" t="s">
        <v>294</v>
      </c>
      <c r="AG15" s="262" t="s">
        <v>295</v>
      </c>
      <c r="AH15" s="262" t="s">
        <v>296</v>
      </c>
      <c r="AI15" s="262" t="s">
        <v>297</v>
      </c>
      <c r="AJ15" s="262"/>
      <c r="AK15" s="262"/>
      <c r="AL15" s="262"/>
      <c r="AM15" s="262"/>
      <c r="AN15" s="262" t="s">
        <v>1162</v>
      </c>
      <c r="AO15" s="262" t="s">
        <v>1163</v>
      </c>
      <c r="AP15" s="262" t="s">
        <v>1164</v>
      </c>
      <c r="AQ15" s="262" t="s">
        <v>49</v>
      </c>
      <c r="AR15" s="262" t="s">
        <v>1165</v>
      </c>
      <c r="AS15" s="262" t="s">
        <v>1166</v>
      </c>
      <c r="AT15" s="262" t="s">
        <v>298</v>
      </c>
      <c r="AU15" s="262" t="s">
        <v>1167</v>
      </c>
      <c r="AV15" s="262" t="s">
        <v>57</v>
      </c>
      <c r="AW15" s="262" t="s">
        <v>910</v>
      </c>
      <c r="AX15" s="262" t="s">
        <v>1168</v>
      </c>
      <c r="AY15" s="262"/>
      <c r="AZ15" s="262" t="s">
        <v>1169</v>
      </c>
      <c r="BA15" s="262" t="s">
        <v>1170</v>
      </c>
      <c r="BB15" s="262" t="s">
        <v>299</v>
      </c>
      <c r="BC15" s="262" t="s">
        <v>32</v>
      </c>
      <c r="BD15" s="262" t="s">
        <v>33</v>
      </c>
      <c r="BE15" s="262" t="s">
        <v>57</v>
      </c>
      <c r="BF15" s="262" t="s">
        <v>48</v>
      </c>
      <c r="BG15" s="262" t="s">
        <v>603</v>
      </c>
      <c r="BH15" s="262" t="s">
        <v>1171</v>
      </c>
      <c r="BI15" s="262" t="s">
        <v>1172</v>
      </c>
      <c r="BJ15" s="262" t="s">
        <v>1173</v>
      </c>
      <c r="BK15" s="262" t="s">
        <v>1174</v>
      </c>
      <c r="BL15" s="262" t="s">
        <v>1175</v>
      </c>
      <c r="BM15" s="262" t="s">
        <v>302</v>
      </c>
      <c r="BN15" s="262" t="s">
        <v>314</v>
      </c>
      <c r="BO15" s="262" t="s">
        <v>294</v>
      </c>
      <c r="BP15" s="262" t="s">
        <v>57</v>
      </c>
      <c r="BQ15" s="262" t="s">
        <v>295</v>
      </c>
      <c r="BR15" s="262" t="s">
        <v>311</v>
      </c>
      <c r="BS15" s="262" t="s">
        <v>1086</v>
      </c>
      <c r="BT15" s="262" t="s">
        <v>1176</v>
      </c>
      <c r="BU15" s="262" t="s">
        <v>1177</v>
      </c>
      <c r="BV15" s="262" t="s">
        <v>302</v>
      </c>
      <c r="BW15" s="262" t="s">
        <v>192</v>
      </c>
      <c r="BX15" s="262" t="s">
        <v>296</v>
      </c>
      <c r="BY15" s="262" t="s">
        <v>297</v>
      </c>
      <c r="BZ15" s="262" t="s">
        <v>1178</v>
      </c>
      <c r="CA15" s="262" t="s">
        <v>1179</v>
      </c>
      <c r="CB15" s="262" t="s">
        <v>304</v>
      </c>
      <c r="CC15" s="262" t="s">
        <v>713</v>
      </c>
      <c r="CD15" s="262" t="s">
        <v>318</v>
      </c>
      <c r="CE15" s="262" t="s">
        <v>306</v>
      </c>
      <c r="CF15" s="262" t="s">
        <v>1180</v>
      </c>
      <c r="CG15" s="262" t="s">
        <v>307</v>
      </c>
      <c r="CH15" s="262" t="s">
        <v>57</v>
      </c>
      <c r="CI15" s="262" t="s">
        <v>1181</v>
      </c>
      <c r="CJ15" s="262" t="s">
        <v>99</v>
      </c>
      <c r="CK15" s="262" t="s">
        <v>1182</v>
      </c>
      <c r="CL15" s="262" t="s">
        <v>105</v>
      </c>
      <c r="CM15" s="262" t="s">
        <v>1183</v>
      </c>
      <c r="CN15" s="262" t="s">
        <v>99</v>
      </c>
      <c r="CO15" s="262" t="s">
        <v>191</v>
      </c>
      <c r="CP15" s="262" t="s">
        <v>105</v>
      </c>
      <c r="CQ15" s="262" t="s">
        <v>57</v>
      </c>
      <c r="CR15" s="262" t="s">
        <v>57</v>
      </c>
      <c r="CS15" s="262" t="s">
        <v>57</v>
      </c>
      <c r="CT15" s="262" t="s">
        <v>57</v>
      </c>
      <c r="CU15" s="262" t="s">
        <v>328</v>
      </c>
      <c r="CV15" s="262" t="s">
        <v>329</v>
      </c>
      <c r="CW15" s="262" t="s">
        <v>330</v>
      </c>
      <c r="CX15" s="262" t="s">
        <v>331</v>
      </c>
      <c r="CY15" s="262" t="s">
        <v>57</v>
      </c>
      <c r="CZ15" s="262" t="s">
        <v>57</v>
      </c>
      <c r="DA15" s="262" t="s">
        <v>57</v>
      </c>
      <c r="DB15" s="262" t="s">
        <v>617</v>
      </c>
      <c r="DC15" s="262" t="s">
        <v>618</v>
      </c>
      <c r="DD15" s="262" t="s">
        <v>619</v>
      </c>
      <c r="DE15" s="262" t="s">
        <v>57</v>
      </c>
      <c r="DF15" s="262" t="s">
        <v>57</v>
      </c>
      <c r="DG15" s="262" t="s">
        <v>57</v>
      </c>
      <c r="DH15" s="262" t="s">
        <v>57</v>
      </c>
      <c r="DI15" s="262" t="s">
        <v>302</v>
      </c>
      <c r="DJ15" s="262" t="s">
        <v>57</v>
      </c>
      <c r="DK15" s="262" t="s">
        <v>57</v>
      </c>
      <c r="DL15" s="262" t="s">
        <v>57</v>
      </c>
      <c r="DM15" s="262" t="s">
        <v>57</v>
      </c>
      <c r="DN15" s="262" t="s">
        <v>57</v>
      </c>
      <c r="DO15" s="262" t="s">
        <v>57</v>
      </c>
      <c r="DP15" s="262" t="s">
        <v>57</v>
      </c>
      <c r="DQ15" s="262" t="s">
        <v>57</v>
      </c>
      <c r="DR15" s="262" t="s">
        <v>57</v>
      </c>
      <c r="DS15" s="262" t="s">
        <v>57</v>
      </c>
      <c r="DT15" s="262" t="s">
        <v>1184</v>
      </c>
      <c r="DU15" s="262" t="s">
        <v>79</v>
      </c>
      <c r="DV15" s="262" t="s">
        <v>332</v>
      </c>
      <c r="DW15" s="262" t="s">
        <v>121</v>
      </c>
      <c r="DX15" s="262" t="s">
        <v>317</v>
      </c>
      <c r="DY15" s="262" t="s">
        <v>308</v>
      </c>
      <c r="DZ15" s="262" t="s">
        <v>318</v>
      </c>
      <c r="EA15" s="262" t="s">
        <v>319</v>
      </c>
      <c r="EB15" s="262" t="s">
        <v>1185</v>
      </c>
      <c r="EC15" s="262" t="s">
        <v>79</v>
      </c>
      <c r="ED15" s="262" t="s">
        <v>334</v>
      </c>
      <c r="EE15" s="262" t="s">
        <v>121</v>
      </c>
      <c r="EF15" s="262" t="s">
        <v>57</v>
      </c>
      <c r="EG15" s="262" t="s">
        <v>57</v>
      </c>
      <c r="EH15" s="262" t="s">
        <v>57</v>
      </c>
      <c r="EI15" s="262" t="s">
        <v>57</v>
      </c>
      <c r="EJ15" s="262" t="s">
        <v>1186</v>
      </c>
      <c r="EK15" s="262" t="s">
        <v>91</v>
      </c>
      <c r="EL15" s="262" t="s">
        <v>1187</v>
      </c>
      <c r="EM15" s="262" t="s">
        <v>188</v>
      </c>
      <c r="EN15" s="262" t="s">
        <v>680</v>
      </c>
      <c r="EO15" s="262" t="s">
        <v>310</v>
      </c>
      <c r="EP15" s="262" t="s">
        <v>88</v>
      </c>
      <c r="EQ15" s="262" t="s">
        <v>1188</v>
      </c>
      <c r="ER15" s="262" t="s">
        <v>311</v>
      </c>
      <c r="ES15" s="262" t="s">
        <v>335</v>
      </c>
      <c r="ET15" s="262" t="s">
        <v>1189</v>
      </c>
      <c r="EU15" s="104" t="str">
        <f t="shared" si="11"/>
        <v>2025120456</v>
      </c>
      <c r="EV15" s="56" t="str">
        <f t="shared" si="12"/>
        <v>1&amp;2025120456</v>
      </c>
      <c r="EW15" s="104" t="str">
        <f>IFERROR(VLOOKUP(EV15,시험용!CA:CE,4,FALSE),"")</f>
        <v/>
      </c>
      <c r="EX15" s="357" t="s">
        <v>1522</v>
      </c>
    </row>
    <row r="16" spans="1:156" ht="49.95" customHeight="1">
      <c r="A16" s="30">
        <v>1</v>
      </c>
      <c r="B16" s="262" t="s">
        <v>47</v>
      </c>
      <c r="C16" s="262" t="s">
        <v>336</v>
      </c>
      <c r="D16" s="262" t="s">
        <v>1156</v>
      </c>
      <c r="E16" s="262" t="s">
        <v>31</v>
      </c>
      <c r="F16" s="262" t="s">
        <v>321</v>
      </c>
      <c r="G16" s="262" t="s">
        <v>47</v>
      </c>
      <c r="H16" s="262" t="s">
        <v>806</v>
      </c>
      <c r="I16" s="262" t="s">
        <v>290</v>
      </c>
      <c r="J16" s="262" t="s">
        <v>1190</v>
      </c>
      <c r="K16" s="262" t="s">
        <v>291</v>
      </c>
      <c r="L16" s="262" t="s">
        <v>1191</v>
      </c>
      <c r="M16" s="262" t="s">
        <v>1192</v>
      </c>
      <c r="N16" s="262"/>
      <c r="O16" s="262"/>
      <c r="P16" s="262"/>
      <c r="Q16" s="262"/>
      <c r="R16" s="262" t="s">
        <v>1193</v>
      </c>
      <c r="S16" s="262" t="s">
        <v>775</v>
      </c>
      <c r="T16" s="262" t="s">
        <v>1194</v>
      </c>
      <c r="U16" s="262" t="s">
        <v>592</v>
      </c>
      <c r="V16" s="262"/>
      <c r="W16" s="262" t="s">
        <v>1195</v>
      </c>
      <c r="X16" s="262" t="s">
        <v>1047</v>
      </c>
      <c r="Y16" s="262" t="s">
        <v>1135</v>
      </c>
      <c r="Z16" s="262" t="s">
        <v>1135</v>
      </c>
      <c r="AA16" s="262" t="s">
        <v>1135</v>
      </c>
      <c r="AB16" s="262" t="s">
        <v>293</v>
      </c>
      <c r="AC16" s="1332"/>
      <c r="AD16" s="262" t="s">
        <v>1136</v>
      </c>
      <c r="AE16" s="262" t="s">
        <v>314</v>
      </c>
      <c r="AF16" s="262" t="s">
        <v>1196</v>
      </c>
      <c r="AG16" s="262" t="s">
        <v>295</v>
      </c>
      <c r="AH16" s="262" t="s">
        <v>296</v>
      </c>
      <c r="AI16" s="262" t="s">
        <v>297</v>
      </c>
      <c r="AJ16" s="262"/>
      <c r="AK16" s="262"/>
      <c r="AL16" s="262"/>
      <c r="AM16" s="262"/>
      <c r="AN16" s="262" t="s">
        <v>1162</v>
      </c>
      <c r="AO16" s="262" t="s">
        <v>1163</v>
      </c>
      <c r="AP16" s="262" t="s">
        <v>1197</v>
      </c>
      <c r="AQ16" s="262" t="s">
        <v>49</v>
      </c>
      <c r="AR16" s="262" t="s">
        <v>1165</v>
      </c>
      <c r="AS16" s="262" t="s">
        <v>1166</v>
      </c>
      <c r="AT16" s="262" t="s">
        <v>298</v>
      </c>
      <c r="AU16" s="262" t="s">
        <v>1198</v>
      </c>
      <c r="AV16" s="262" t="s">
        <v>57</v>
      </c>
      <c r="AW16" s="262" t="s">
        <v>988</v>
      </c>
      <c r="AX16" s="262" t="s">
        <v>1199</v>
      </c>
      <c r="AY16" s="262"/>
      <c r="AZ16" s="262" t="s">
        <v>1200</v>
      </c>
      <c r="BA16" s="262" t="s">
        <v>1170</v>
      </c>
      <c r="BB16" s="262" t="s">
        <v>1201</v>
      </c>
      <c r="BC16" s="262" t="s">
        <v>32</v>
      </c>
      <c r="BD16" s="262" t="s">
        <v>33</v>
      </c>
      <c r="BE16" s="262" t="s">
        <v>57</v>
      </c>
      <c r="BF16" s="262" t="s">
        <v>48</v>
      </c>
      <c r="BG16" s="262" t="s">
        <v>164</v>
      </c>
      <c r="BH16" s="262" t="s">
        <v>1202</v>
      </c>
      <c r="BI16" s="262" t="s">
        <v>1203</v>
      </c>
      <c r="BJ16" s="262" t="s">
        <v>1204</v>
      </c>
      <c r="BK16" s="262" t="s">
        <v>910</v>
      </c>
      <c r="BL16" s="262" t="s">
        <v>1205</v>
      </c>
      <c r="BM16" s="262" t="s">
        <v>302</v>
      </c>
      <c r="BN16" s="262" t="s">
        <v>314</v>
      </c>
      <c r="BO16" s="262" t="s">
        <v>1196</v>
      </c>
      <c r="BP16" s="262" t="s">
        <v>57</v>
      </c>
      <c r="BQ16" s="262" t="s">
        <v>295</v>
      </c>
      <c r="BR16" s="262" t="s">
        <v>311</v>
      </c>
      <c r="BS16" s="262" t="s">
        <v>177</v>
      </c>
      <c r="BT16" s="262" t="s">
        <v>1206</v>
      </c>
      <c r="BU16" s="262" t="s">
        <v>1207</v>
      </c>
      <c r="BV16" s="262" t="s">
        <v>1061</v>
      </c>
      <c r="BW16" s="262" t="s">
        <v>118</v>
      </c>
      <c r="BX16" s="262" t="s">
        <v>296</v>
      </c>
      <c r="BY16" s="262" t="s">
        <v>297</v>
      </c>
      <c r="BZ16" s="262" t="s">
        <v>878</v>
      </c>
      <c r="CA16" s="262" t="s">
        <v>1208</v>
      </c>
      <c r="CB16" s="262" t="s">
        <v>304</v>
      </c>
      <c r="CC16" s="262" t="s">
        <v>909</v>
      </c>
      <c r="CD16" s="262" t="s">
        <v>1209</v>
      </c>
      <c r="CE16" s="262" t="s">
        <v>306</v>
      </c>
      <c r="CF16" s="262" t="s">
        <v>1210</v>
      </c>
      <c r="CG16" s="262" t="s">
        <v>307</v>
      </c>
      <c r="CH16" s="262" t="s">
        <v>57</v>
      </c>
      <c r="CI16" s="262" t="s">
        <v>1211</v>
      </c>
      <c r="CJ16" s="262" t="s">
        <v>1212</v>
      </c>
      <c r="CK16" s="262" t="s">
        <v>1213</v>
      </c>
      <c r="CL16" s="262" t="s">
        <v>105</v>
      </c>
      <c r="CM16" s="262" t="s">
        <v>1214</v>
      </c>
      <c r="CN16" s="262" t="s">
        <v>1212</v>
      </c>
      <c r="CO16" s="262" t="s">
        <v>191</v>
      </c>
      <c r="CP16" s="262" t="s">
        <v>105</v>
      </c>
      <c r="CQ16" s="262" t="s">
        <v>57</v>
      </c>
      <c r="CR16" s="262" t="s">
        <v>57</v>
      </c>
      <c r="CS16" s="262" t="s">
        <v>57</v>
      </c>
      <c r="CT16" s="262" t="s">
        <v>57</v>
      </c>
      <c r="CU16" s="262" t="s">
        <v>328</v>
      </c>
      <c r="CV16" s="262" t="s">
        <v>329</v>
      </c>
      <c r="CW16" s="262" t="s">
        <v>330</v>
      </c>
      <c r="CX16" s="262" t="s">
        <v>331</v>
      </c>
      <c r="CY16" s="262" t="s">
        <v>57</v>
      </c>
      <c r="CZ16" s="262" t="s">
        <v>57</v>
      </c>
      <c r="DA16" s="262" t="s">
        <v>57</v>
      </c>
      <c r="DB16" s="262" t="s">
        <v>57</v>
      </c>
      <c r="DC16" s="262" t="s">
        <v>57</v>
      </c>
      <c r="DD16" s="262" t="s">
        <v>57</v>
      </c>
      <c r="DE16" s="262" t="s">
        <v>1215</v>
      </c>
      <c r="DF16" s="262" t="s">
        <v>1216</v>
      </c>
      <c r="DG16" s="262" t="s">
        <v>673</v>
      </c>
      <c r="DH16" s="262" t="s">
        <v>57</v>
      </c>
      <c r="DI16" s="262" t="s">
        <v>302</v>
      </c>
      <c r="DJ16" s="262" t="s">
        <v>57</v>
      </c>
      <c r="DK16" s="262" t="s">
        <v>57</v>
      </c>
      <c r="DL16" s="262" t="s">
        <v>57</v>
      </c>
      <c r="DM16" s="262" t="s">
        <v>57</v>
      </c>
      <c r="DN16" s="262" t="s">
        <v>57</v>
      </c>
      <c r="DO16" s="262" t="s">
        <v>57</v>
      </c>
      <c r="DP16" s="262" t="s">
        <v>57</v>
      </c>
      <c r="DQ16" s="262" t="s">
        <v>57</v>
      </c>
      <c r="DR16" s="262" t="s">
        <v>57</v>
      </c>
      <c r="DS16" s="262" t="s">
        <v>57</v>
      </c>
      <c r="DT16" s="262" t="s">
        <v>1217</v>
      </c>
      <c r="DU16" s="262" t="s">
        <v>1218</v>
      </c>
      <c r="DV16" s="262" t="s">
        <v>334</v>
      </c>
      <c r="DW16" s="262" t="s">
        <v>121</v>
      </c>
      <c r="DX16" s="262" t="s">
        <v>1219</v>
      </c>
      <c r="DY16" s="262" t="s">
        <v>1220</v>
      </c>
      <c r="DZ16" s="262" t="s">
        <v>330</v>
      </c>
      <c r="EA16" s="262" t="s">
        <v>205</v>
      </c>
      <c r="EB16" s="262" t="s">
        <v>1221</v>
      </c>
      <c r="EC16" s="262" t="s">
        <v>1218</v>
      </c>
      <c r="ED16" s="262" t="s">
        <v>762</v>
      </c>
      <c r="EE16" s="262" t="s">
        <v>121</v>
      </c>
      <c r="EF16" s="262" t="s">
        <v>57</v>
      </c>
      <c r="EG16" s="262" t="s">
        <v>57</v>
      </c>
      <c r="EH16" s="262" t="s">
        <v>57</v>
      </c>
      <c r="EI16" s="262" t="s">
        <v>57</v>
      </c>
      <c r="EJ16" s="262" t="s">
        <v>1222</v>
      </c>
      <c r="EK16" s="262" t="s">
        <v>1223</v>
      </c>
      <c r="EL16" s="262" t="s">
        <v>1224</v>
      </c>
      <c r="EM16" s="262" t="s">
        <v>1225</v>
      </c>
      <c r="EN16" s="262" t="s">
        <v>767</v>
      </c>
      <c r="EO16" s="262" t="s">
        <v>310</v>
      </c>
      <c r="EP16" s="262" t="s">
        <v>88</v>
      </c>
      <c r="EQ16" s="262" t="s">
        <v>1226</v>
      </c>
      <c r="ER16" s="262" t="s">
        <v>311</v>
      </c>
      <c r="ES16" s="262" t="s">
        <v>1227</v>
      </c>
      <c r="ET16" s="262" t="s">
        <v>1228</v>
      </c>
      <c r="EU16" s="104" t="str">
        <f t="shared" si="11"/>
        <v>2025120470</v>
      </c>
      <c r="EV16" s="56" t="str">
        <f t="shared" si="12"/>
        <v>1&amp;2025120470</v>
      </c>
      <c r="EW16" s="104" t="str">
        <f>IFERROR(VLOOKUP(EV16,시험용!CA:CE,4,FALSE),"")</f>
        <v/>
      </c>
      <c r="EX16" s="357" t="s">
        <v>1522</v>
      </c>
    </row>
    <row r="17" spans="1:154" ht="49.95" customHeight="1">
      <c r="A17" s="30">
        <v>1</v>
      </c>
      <c r="B17" s="262" t="s">
        <v>850</v>
      </c>
      <c r="C17" s="262" t="s">
        <v>336</v>
      </c>
      <c r="D17" s="262" t="s">
        <v>1156</v>
      </c>
      <c r="E17" s="262" t="s">
        <v>31</v>
      </c>
      <c r="F17" s="262" t="s">
        <v>584</v>
      </c>
      <c r="G17" s="262" t="s">
        <v>850</v>
      </c>
      <c r="H17" s="262" t="s">
        <v>47</v>
      </c>
      <c r="I17" s="262" t="s">
        <v>290</v>
      </c>
      <c r="J17" s="262" t="s">
        <v>1229</v>
      </c>
      <c r="K17" s="262" t="s">
        <v>291</v>
      </c>
      <c r="L17" s="262" t="s">
        <v>1230</v>
      </c>
      <c r="M17" s="262" t="s">
        <v>1231</v>
      </c>
      <c r="N17" s="262"/>
      <c r="O17" s="262"/>
      <c r="P17" s="262"/>
      <c r="Q17" s="262"/>
      <c r="R17" s="262" t="s">
        <v>1232</v>
      </c>
      <c r="S17" s="262" t="s">
        <v>775</v>
      </c>
      <c r="T17" s="262" t="s">
        <v>776</v>
      </c>
      <c r="U17" s="262" t="s">
        <v>592</v>
      </c>
      <c r="V17" s="262"/>
      <c r="W17" s="262" t="s">
        <v>1233</v>
      </c>
      <c r="X17" s="262" t="s">
        <v>322</v>
      </c>
      <c r="Y17" s="262" t="s">
        <v>1234</v>
      </c>
      <c r="Z17" s="262" t="s">
        <v>1234</v>
      </c>
      <c r="AA17" s="262" t="s">
        <v>1135</v>
      </c>
      <c r="AB17" s="262" t="s">
        <v>293</v>
      </c>
      <c r="AC17" s="1332"/>
      <c r="AD17" s="262" t="s">
        <v>1136</v>
      </c>
      <c r="AE17" s="262" t="s">
        <v>314</v>
      </c>
      <c r="AF17" s="262" t="s">
        <v>294</v>
      </c>
      <c r="AG17" s="262" t="s">
        <v>295</v>
      </c>
      <c r="AH17" s="262" t="s">
        <v>296</v>
      </c>
      <c r="AI17" s="262" t="s">
        <v>297</v>
      </c>
      <c r="AJ17" s="262"/>
      <c r="AK17" s="262"/>
      <c r="AL17" s="262"/>
      <c r="AM17" s="262"/>
      <c r="AN17" s="262" t="s">
        <v>1162</v>
      </c>
      <c r="AO17" s="262" t="s">
        <v>1163</v>
      </c>
      <c r="AP17" s="262" t="s">
        <v>1235</v>
      </c>
      <c r="AQ17" s="262" t="s">
        <v>49</v>
      </c>
      <c r="AR17" s="262" t="s">
        <v>1165</v>
      </c>
      <c r="AS17" s="262" t="s">
        <v>1166</v>
      </c>
      <c r="AT17" s="262" t="s">
        <v>298</v>
      </c>
      <c r="AU17" s="262" t="s">
        <v>1236</v>
      </c>
      <c r="AV17" s="262" t="s">
        <v>57</v>
      </c>
      <c r="AW17" s="262" t="s">
        <v>988</v>
      </c>
      <c r="AX17" s="262" t="s">
        <v>1237</v>
      </c>
      <c r="AY17" s="262"/>
      <c r="AZ17" s="262" t="s">
        <v>1238</v>
      </c>
      <c r="BA17" s="262" t="s">
        <v>1170</v>
      </c>
      <c r="BB17" s="262" t="s">
        <v>299</v>
      </c>
      <c r="BC17" s="262" t="s">
        <v>32</v>
      </c>
      <c r="BD17" s="262" t="s">
        <v>33</v>
      </c>
      <c r="BE17" s="262" t="s">
        <v>57</v>
      </c>
      <c r="BF17" s="262" t="s">
        <v>48</v>
      </c>
      <c r="BG17" s="262" t="s">
        <v>164</v>
      </c>
      <c r="BH17" s="262" t="s">
        <v>1239</v>
      </c>
      <c r="BI17" s="262" t="s">
        <v>1240</v>
      </c>
      <c r="BJ17" s="262" t="s">
        <v>1241</v>
      </c>
      <c r="BK17" s="262" t="s">
        <v>1174</v>
      </c>
      <c r="BL17" s="262" t="s">
        <v>1242</v>
      </c>
      <c r="BM17" s="262" t="s">
        <v>302</v>
      </c>
      <c r="BN17" s="262" t="s">
        <v>314</v>
      </c>
      <c r="BO17" s="262" t="s">
        <v>294</v>
      </c>
      <c r="BP17" s="262" t="s">
        <v>57</v>
      </c>
      <c r="BQ17" s="262" t="s">
        <v>295</v>
      </c>
      <c r="BR17" s="262" t="s">
        <v>311</v>
      </c>
      <c r="BS17" s="262" t="s">
        <v>1028</v>
      </c>
      <c r="BT17" s="262" t="s">
        <v>905</v>
      </c>
      <c r="BU17" s="262" t="s">
        <v>1243</v>
      </c>
      <c r="BV17" s="262" t="s">
        <v>302</v>
      </c>
      <c r="BW17" s="262" t="s">
        <v>177</v>
      </c>
      <c r="BX17" s="262" t="s">
        <v>296</v>
      </c>
      <c r="BY17" s="262" t="s">
        <v>297</v>
      </c>
      <c r="BZ17" s="262" t="s">
        <v>604</v>
      </c>
      <c r="CA17" s="262" t="s">
        <v>1244</v>
      </c>
      <c r="CB17" s="262" t="s">
        <v>304</v>
      </c>
      <c r="CC17" s="262" t="s">
        <v>182</v>
      </c>
      <c r="CD17" s="262" t="s">
        <v>1245</v>
      </c>
      <c r="CE17" s="262" t="s">
        <v>306</v>
      </c>
      <c r="CF17" s="262" t="s">
        <v>1246</v>
      </c>
      <c r="CG17" s="262" t="s">
        <v>307</v>
      </c>
      <c r="CH17" s="262" t="s">
        <v>57</v>
      </c>
      <c r="CI17" s="262" t="s">
        <v>1247</v>
      </c>
      <c r="CJ17" s="262" t="s">
        <v>99</v>
      </c>
      <c r="CK17" s="262" t="s">
        <v>1248</v>
      </c>
      <c r="CL17" s="262" t="s">
        <v>105</v>
      </c>
      <c r="CM17" s="262" t="s">
        <v>1249</v>
      </c>
      <c r="CN17" s="262" t="s">
        <v>99</v>
      </c>
      <c r="CO17" s="262" t="s">
        <v>1066</v>
      </c>
      <c r="CP17" s="262" t="s">
        <v>105</v>
      </c>
      <c r="CQ17" s="262" t="s">
        <v>57</v>
      </c>
      <c r="CR17" s="262" t="s">
        <v>57</v>
      </c>
      <c r="CS17" s="262" t="s">
        <v>57</v>
      </c>
      <c r="CT17" s="262" t="s">
        <v>57</v>
      </c>
      <c r="CU17" s="262" t="s">
        <v>328</v>
      </c>
      <c r="CV17" s="262" t="s">
        <v>329</v>
      </c>
      <c r="CW17" s="262" t="s">
        <v>330</v>
      </c>
      <c r="CX17" s="262" t="s">
        <v>331</v>
      </c>
      <c r="CY17" s="262" t="s">
        <v>57</v>
      </c>
      <c r="CZ17" s="262" t="s">
        <v>57</v>
      </c>
      <c r="DA17" s="262" t="s">
        <v>57</v>
      </c>
      <c r="DB17" s="262" t="s">
        <v>57</v>
      </c>
      <c r="DC17" s="262" t="s">
        <v>57</v>
      </c>
      <c r="DD17" s="262" t="s">
        <v>57</v>
      </c>
      <c r="DE17" s="262" t="s">
        <v>1215</v>
      </c>
      <c r="DF17" s="262" t="s">
        <v>1216</v>
      </c>
      <c r="DG17" s="262" t="s">
        <v>673</v>
      </c>
      <c r="DH17" s="262" t="s">
        <v>57</v>
      </c>
      <c r="DI17" s="262" t="s">
        <v>302</v>
      </c>
      <c r="DJ17" s="262" t="s">
        <v>57</v>
      </c>
      <c r="DK17" s="262" t="s">
        <v>57</v>
      </c>
      <c r="DL17" s="262" t="s">
        <v>57</v>
      </c>
      <c r="DM17" s="262" t="s">
        <v>57</v>
      </c>
      <c r="DN17" s="262" t="s">
        <v>57</v>
      </c>
      <c r="DO17" s="262" t="s">
        <v>57</v>
      </c>
      <c r="DP17" s="262" t="s">
        <v>57</v>
      </c>
      <c r="DQ17" s="262" t="s">
        <v>57</v>
      </c>
      <c r="DR17" s="262" t="s">
        <v>57</v>
      </c>
      <c r="DS17" s="262" t="s">
        <v>57</v>
      </c>
      <c r="DT17" s="262" t="s">
        <v>1250</v>
      </c>
      <c r="DU17" s="262" t="s">
        <v>79</v>
      </c>
      <c r="DV17" s="262" t="s">
        <v>801</v>
      </c>
      <c r="DW17" s="262" t="s">
        <v>121</v>
      </c>
      <c r="DX17" s="262" t="s">
        <v>333</v>
      </c>
      <c r="DY17" s="262" t="s">
        <v>308</v>
      </c>
      <c r="DZ17" s="262" t="s">
        <v>309</v>
      </c>
      <c r="EA17" s="262" t="s">
        <v>319</v>
      </c>
      <c r="EB17" s="262" t="s">
        <v>1251</v>
      </c>
      <c r="EC17" s="262" t="s">
        <v>79</v>
      </c>
      <c r="ED17" s="262" t="s">
        <v>1038</v>
      </c>
      <c r="EE17" s="262" t="s">
        <v>121</v>
      </c>
      <c r="EF17" s="262" t="s">
        <v>57</v>
      </c>
      <c r="EG17" s="262" t="s">
        <v>57</v>
      </c>
      <c r="EH17" s="262" t="s">
        <v>57</v>
      </c>
      <c r="EI17" s="262" t="s">
        <v>57</v>
      </c>
      <c r="EJ17" s="262" t="s">
        <v>1252</v>
      </c>
      <c r="EK17" s="262" t="s">
        <v>1253</v>
      </c>
      <c r="EL17" s="262" t="s">
        <v>1254</v>
      </c>
      <c r="EM17" s="262" t="s">
        <v>1255</v>
      </c>
      <c r="EN17" s="262" t="s">
        <v>680</v>
      </c>
      <c r="EO17" s="262" t="s">
        <v>310</v>
      </c>
      <c r="EP17" s="262" t="s">
        <v>88</v>
      </c>
      <c r="EQ17" s="262" t="s">
        <v>1256</v>
      </c>
      <c r="ER17" s="262" t="s">
        <v>311</v>
      </c>
      <c r="ES17" s="262" t="s">
        <v>1257</v>
      </c>
      <c r="ET17" s="262" t="s">
        <v>1258</v>
      </c>
      <c r="EU17" s="104" t="str">
        <f t="shared" si="11"/>
        <v>2025120447</v>
      </c>
      <c r="EV17" s="56" t="str">
        <f t="shared" si="12"/>
        <v>1&amp;2025120447</v>
      </c>
      <c r="EW17" s="104" t="str">
        <f>IFERROR(VLOOKUP(EV17,시험용!CA:CE,4,FALSE),"")</f>
        <v/>
      </c>
      <c r="EX17" s="357" t="s">
        <v>1523</v>
      </c>
    </row>
    <row r="18" spans="1:154" ht="49.95" customHeight="1">
      <c r="A18" s="30">
        <v>1</v>
      </c>
      <c r="B18" s="262" t="s">
        <v>323</v>
      </c>
      <c r="C18" s="262" t="s">
        <v>336</v>
      </c>
      <c r="D18" s="262" t="s">
        <v>1156</v>
      </c>
      <c r="E18" s="262" t="s">
        <v>31</v>
      </c>
      <c r="F18" s="262" t="s">
        <v>321</v>
      </c>
      <c r="G18" s="262" t="s">
        <v>323</v>
      </c>
      <c r="H18" s="262" t="s">
        <v>850</v>
      </c>
      <c r="I18" s="262" t="s">
        <v>290</v>
      </c>
      <c r="J18" s="262" t="s">
        <v>1259</v>
      </c>
      <c r="K18" s="262" t="s">
        <v>291</v>
      </c>
      <c r="L18" s="262" t="s">
        <v>1260</v>
      </c>
      <c r="M18" s="262" t="s">
        <v>1261</v>
      </c>
      <c r="N18" s="262"/>
      <c r="O18" s="262"/>
      <c r="P18" s="262"/>
      <c r="Q18" s="262"/>
      <c r="R18" s="262" t="s">
        <v>590</v>
      </c>
      <c r="S18" s="262" t="s">
        <v>590</v>
      </c>
      <c r="T18" s="262" t="s">
        <v>1262</v>
      </c>
      <c r="U18" s="262" t="s">
        <v>592</v>
      </c>
      <c r="V18" s="262"/>
      <c r="W18" s="262" t="s">
        <v>1263</v>
      </c>
      <c r="X18" s="262" t="s">
        <v>1264</v>
      </c>
      <c r="Y18" s="262" t="s">
        <v>1135</v>
      </c>
      <c r="Z18" s="262" t="s">
        <v>1135</v>
      </c>
      <c r="AA18" s="262" t="s">
        <v>1135</v>
      </c>
      <c r="AB18" s="262" t="s">
        <v>293</v>
      </c>
      <c r="AC18" s="1332"/>
      <c r="AD18" s="262" t="s">
        <v>1136</v>
      </c>
      <c r="AE18" s="262" t="s">
        <v>314</v>
      </c>
      <c r="AF18" s="262" t="s">
        <v>1196</v>
      </c>
      <c r="AG18" s="262" t="s">
        <v>295</v>
      </c>
      <c r="AH18" s="262" t="s">
        <v>296</v>
      </c>
      <c r="AI18" s="262" t="s">
        <v>297</v>
      </c>
      <c r="AJ18" s="262"/>
      <c r="AK18" s="262"/>
      <c r="AL18" s="262"/>
      <c r="AM18" s="262"/>
      <c r="AN18" s="262" t="s">
        <v>1162</v>
      </c>
      <c r="AO18" s="262" t="s">
        <v>1163</v>
      </c>
      <c r="AP18" s="262" t="s">
        <v>1265</v>
      </c>
      <c r="AQ18" s="262" t="s">
        <v>49</v>
      </c>
      <c r="AR18" s="262" t="s">
        <v>1165</v>
      </c>
      <c r="AS18" s="262" t="s">
        <v>1166</v>
      </c>
      <c r="AT18" s="262" t="s">
        <v>298</v>
      </c>
      <c r="AU18" s="262" t="s">
        <v>1266</v>
      </c>
      <c r="AV18" s="262" t="s">
        <v>57</v>
      </c>
      <c r="AW18" s="262" t="s">
        <v>910</v>
      </c>
      <c r="AX18" s="262" t="s">
        <v>1267</v>
      </c>
      <c r="AY18" s="262"/>
      <c r="AZ18" s="262" t="s">
        <v>1268</v>
      </c>
      <c r="BA18" s="262" t="s">
        <v>1170</v>
      </c>
      <c r="BB18" s="262" t="s">
        <v>323</v>
      </c>
      <c r="BC18" s="262" t="s">
        <v>32</v>
      </c>
      <c r="BD18" s="262" t="s">
        <v>33</v>
      </c>
      <c r="BE18" s="262" t="s">
        <v>57</v>
      </c>
      <c r="BF18" s="262" t="s">
        <v>48</v>
      </c>
      <c r="BG18" s="262" t="s">
        <v>164</v>
      </c>
      <c r="BH18" s="262" t="s">
        <v>1269</v>
      </c>
      <c r="BI18" s="262" t="s">
        <v>1270</v>
      </c>
      <c r="BJ18" s="262" t="s">
        <v>1271</v>
      </c>
      <c r="BK18" s="262" t="s">
        <v>1272</v>
      </c>
      <c r="BL18" s="262" t="s">
        <v>1273</v>
      </c>
      <c r="BM18" s="262" t="s">
        <v>302</v>
      </c>
      <c r="BN18" s="262" t="s">
        <v>314</v>
      </c>
      <c r="BO18" s="262" t="s">
        <v>1196</v>
      </c>
      <c r="BP18" s="262" t="s">
        <v>57</v>
      </c>
      <c r="BQ18" s="262" t="s">
        <v>295</v>
      </c>
      <c r="BR18" s="262" t="s">
        <v>311</v>
      </c>
      <c r="BS18" s="262" t="s">
        <v>170</v>
      </c>
      <c r="BT18" s="262" t="s">
        <v>994</v>
      </c>
      <c r="BU18" s="262" t="s">
        <v>1274</v>
      </c>
      <c r="BV18" s="262" t="s">
        <v>302</v>
      </c>
      <c r="BW18" s="262" t="s">
        <v>177</v>
      </c>
      <c r="BX18" s="262" t="s">
        <v>296</v>
      </c>
      <c r="BY18" s="262" t="s">
        <v>297</v>
      </c>
      <c r="BZ18" s="262" t="s">
        <v>901</v>
      </c>
      <c r="CA18" s="262" t="s">
        <v>1275</v>
      </c>
      <c r="CB18" s="262" t="s">
        <v>304</v>
      </c>
      <c r="CC18" s="262" t="s">
        <v>191</v>
      </c>
      <c r="CD18" s="262" t="s">
        <v>1276</v>
      </c>
      <c r="CE18" s="262" t="s">
        <v>306</v>
      </c>
      <c r="CF18" s="262" t="s">
        <v>326</v>
      </c>
      <c r="CG18" s="262" t="s">
        <v>307</v>
      </c>
      <c r="CH18" s="262" t="s">
        <v>57</v>
      </c>
      <c r="CI18" s="262" t="s">
        <v>1277</v>
      </c>
      <c r="CJ18" s="262" t="s">
        <v>1212</v>
      </c>
      <c r="CK18" s="262" t="s">
        <v>1278</v>
      </c>
      <c r="CL18" s="262" t="s">
        <v>105</v>
      </c>
      <c r="CM18" s="262" t="s">
        <v>1279</v>
      </c>
      <c r="CN18" s="262" t="s">
        <v>1212</v>
      </c>
      <c r="CO18" s="262" t="s">
        <v>176</v>
      </c>
      <c r="CP18" s="262" t="s">
        <v>105</v>
      </c>
      <c r="CQ18" s="262" t="s">
        <v>57</v>
      </c>
      <c r="CR18" s="262" t="s">
        <v>57</v>
      </c>
      <c r="CS18" s="262" t="s">
        <v>57</v>
      </c>
      <c r="CT18" s="262" t="s">
        <v>57</v>
      </c>
      <c r="CU18" s="262" t="s">
        <v>328</v>
      </c>
      <c r="CV18" s="262" t="s">
        <v>329</v>
      </c>
      <c r="CW18" s="262" t="s">
        <v>330</v>
      </c>
      <c r="CX18" s="262" t="s">
        <v>331</v>
      </c>
      <c r="CY18" s="262" t="s">
        <v>57</v>
      </c>
      <c r="CZ18" s="262" t="s">
        <v>57</v>
      </c>
      <c r="DA18" s="262" t="s">
        <v>57</v>
      </c>
      <c r="DB18" s="262" t="s">
        <v>57</v>
      </c>
      <c r="DC18" s="262" t="s">
        <v>57</v>
      </c>
      <c r="DD18" s="262" t="s">
        <v>57</v>
      </c>
      <c r="DE18" s="262" t="s">
        <v>1215</v>
      </c>
      <c r="DF18" s="262" t="s">
        <v>1216</v>
      </c>
      <c r="DG18" s="262" t="s">
        <v>673</v>
      </c>
      <c r="DH18" s="262" t="s">
        <v>57</v>
      </c>
      <c r="DI18" s="262" t="s">
        <v>302</v>
      </c>
      <c r="DJ18" s="262" t="s">
        <v>57</v>
      </c>
      <c r="DK18" s="262" t="s">
        <v>57</v>
      </c>
      <c r="DL18" s="262" t="s">
        <v>57</v>
      </c>
      <c r="DM18" s="262" t="s">
        <v>57</v>
      </c>
      <c r="DN18" s="262" t="s">
        <v>57</v>
      </c>
      <c r="DO18" s="262" t="s">
        <v>57</v>
      </c>
      <c r="DP18" s="262" t="s">
        <v>57</v>
      </c>
      <c r="DQ18" s="262" t="s">
        <v>57</v>
      </c>
      <c r="DR18" s="262" t="s">
        <v>57</v>
      </c>
      <c r="DS18" s="262" t="s">
        <v>57</v>
      </c>
      <c r="DT18" s="262" t="s">
        <v>1280</v>
      </c>
      <c r="DU18" s="262" t="s">
        <v>1281</v>
      </c>
      <c r="DV18" s="262" t="s">
        <v>801</v>
      </c>
      <c r="DW18" s="262" t="s">
        <v>121</v>
      </c>
      <c r="DX18" s="262" t="s">
        <v>317</v>
      </c>
      <c r="DY18" s="262" t="s">
        <v>308</v>
      </c>
      <c r="DZ18" s="262" t="s">
        <v>318</v>
      </c>
      <c r="EA18" s="262" t="s">
        <v>319</v>
      </c>
      <c r="EB18" s="262" t="s">
        <v>1282</v>
      </c>
      <c r="EC18" s="262" t="s">
        <v>1281</v>
      </c>
      <c r="ED18" s="262" t="s">
        <v>715</v>
      </c>
      <c r="EE18" s="262" t="s">
        <v>121</v>
      </c>
      <c r="EF18" s="262" t="s">
        <v>57</v>
      </c>
      <c r="EG18" s="262" t="s">
        <v>57</v>
      </c>
      <c r="EH18" s="262" t="s">
        <v>57</v>
      </c>
      <c r="EI18" s="262" t="s">
        <v>57</v>
      </c>
      <c r="EJ18" s="262" t="s">
        <v>1283</v>
      </c>
      <c r="EK18" s="262" t="s">
        <v>1284</v>
      </c>
      <c r="EL18" s="262" t="s">
        <v>1224</v>
      </c>
      <c r="EM18" s="262" t="s">
        <v>1285</v>
      </c>
      <c r="EN18" s="262" t="s">
        <v>767</v>
      </c>
      <c r="EO18" s="262" t="s">
        <v>310</v>
      </c>
      <c r="EP18" s="262" t="s">
        <v>88</v>
      </c>
      <c r="EQ18" s="262" t="s">
        <v>1286</v>
      </c>
      <c r="ER18" s="262" t="s">
        <v>311</v>
      </c>
      <c r="ES18" s="262" t="s">
        <v>1287</v>
      </c>
      <c r="ET18" s="262" t="s">
        <v>1288</v>
      </c>
      <c r="EU18" s="104" t="str">
        <f t="shared" si="11"/>
        <v>2025120465</v>
      </c>
      <c r="EV18" s="56" t="str">
        <f t="shared" si="12"/>
        <v>1&amp;2025120465</v>
      </c>
      <c r="EW18" s="104">
        <f>IFERROR(VLOOKUP(EV18,시험용!CA:CE,4,FALSE),"")</f>
        <v>0</v>
      </c>
    </row>
    <row r="19" spans="1:154" ht="49.95" customHeight="1">
      <c r="A19" s="30">
        <v>1</v>
      </c>
      <c r="B19" s="262" t="s">
        <v>890</v>
      </c>
      <c r="C19" s="262" t="s">
        <v>336</v>
      </c>
      <c r="D19" s="262" t="s">
        <v>1156</v>
      </c>
      <c r="E19" s="262" t="s">
        <v>31</v>
      </c>
      <c r="F19" s="262" t="s">
        <v>321</v>
      </c>
      <c r="G19" s="262" t="s">
        <v>890</v>
      </c>
      <c r="H19" s="262" t="s">
        <v>323</v>
      </c>
      <c r="I19" s="262" t="s">
        <v>290</v>
      </c>
      <c r="J19" s="262" t="s">
        <v>1289</v>
      </c>
      <c r="K19" s="262" t="s">
        <v>291</v>
      </c>
      <c r="L19" s="262" t="s">
        <v>1290</v>
      </c>
      <c r="M19" s="262" t="s">
        <v>1291</v>
      </c>
      <c r="N19" s="262"/>
      <c r="O19" s="262"/>
      <c r="P19" s="262"/>
      <c r="Q19" s="262"/>
      <c r="R19" s="262"/>
      <c r="S19" s="262" t="s">
        <v>590</v>
      </c>
      <c r="T19" s="262" t="s">
        <v>591</v>
      </c>
      <c r="U19" s="262" t="s">
        <v>592</v>
      </c>
      <c r="V19" s="262"/>
      <c r="W19" s="262" t="s">
        <v>1292</v>
      </c>
      <c r="X19" s="262" t="s">
        <v>1047</v>
      </c>
      <c r="Y19" s="262" t="s">
        <v>1135</v>
      </c>
      <c r="Z19" s="262" t="s">
        <v>1135</v>
      </c>
      <c r="AA19" s="262" t="s">
        <v>1135</v>
      </c>
      <c r="AB19" s="262" t="s">
        <v>293</v>
      </c>
      <c r="AC19" s="1332"/>
      <c r="AD19" s="262" t="s">
        <v>1136</v>
      </c>
      <c r="AE19" s="262" t="s">
        <v>314</v>
      </c>
      <c r="AF19" s="262" t="s">
        <v>1196</v>
      </c>
      <c r="AG19" s="262" t="s">
        <v>295</v>
      </c>
      <c r="AH19" s="262" t="s">
        <v>296</v>
      </c>
      <c r="AI19" s="262" t="s">
        <v>297</v>
      </c>
      <c r="AJ19" s="262"/>
      <c r="AK19" s="262"/>
      <c r="AL19" s="262"/>
      <c r="AM19" s="262"/>
      <c r="AN19" s="262" t="s">
        <v>1162</v>
      </c>
      <c r="AO19" s="262" t="s">
        <v>1163</v>
      </c>
      <c r="AP19" s="262" t="s">
        <v>1293</v>
      </c>
      <c r="AQ19" s="262" t="s">
        <v>49</v>
      </c>
      <c r="AR19" s="262" t="s">
        <v>1165</v>
      </c>
      <c r="AS19" s="262" t="s">
        <v>1166</v>
      </c>
      <c r="AT19" s="262" t="s">
        <v>298</v>
      </c>
      <c r="AU19" s="262" t="s">
        <v>1294</v>
      </c>
      <c r="AV19" s="262" t="s">
        <v>57</v>
      </c>
      <c r="AW19" s="262" t="s">
        <v>910</v>
      </c>
      <c r="AX19" s="262" t="s">
        <v>1295</v>
      </c>
      <c r="AY19" s="262"/>
      <c r="AZ19" s="262" t="s">
        <v>1296</v>
      </c>
      <c r="BA19" s="262" t="s">
        <v>1170</v>
      </c>
      <c r="BB19" s="262" t="s">
        <v>323</v>
      </c>
      <c r="BC19" s="262" t="s">
        <v>32</v>
      </c>
      <c r="BD19" s="262" t="s">
        <v>33</v>
      </c>
      <c r="BE19" s="262" t="s">
        <v>57</v>
      </c>
      <c r="BF19" s="262" t="s">
        <v>48</v>
      </c>
      <c r="BG19" s="262" t="s">
        <v>164</v>
      </c>
      <c r="BH19" s="262" t="s">
        <v>1297</v>
      </c>
      <c r="BI19" s="262" t="s">
        <v>1298</v>
      </c>
      <c r="BJ19" s="262" t="s">
        <v>1299</v>
      </c>
      <c r="BK19" s="262" t="s">
        <v>910</v>
      </c>
      <c r="BL19" s="262" t="s">
        <v>1300</v>
      </c>
      <c r="BM19" s="262" t="s">
        <v>302</v>
      </c>
      <c r="BN19" s="262" t="s">
        <v>314</v>
      </c>
      <c r="BO19" s="262" t="s">
        <v>1196</v>
      </c>
      <c r="BP19" s="262" t="s">
        <v>57</v>
      </c>
      <c r="BQ19" s="262" t="s">
        <v>295</v>
      </c>
      <c r="BR19" s="262" t="s">
        <v>311</v>
      </c>
      <c r="BS19" s="262" t="s">
        <v>1301</v>
      </c>
      <c r="BT19" s="262" t="s">
        <v>1302</v>
      </c>
      <c r="BU19" s="262" t="s">
        <v>1303</v>
      </c>
      <c r="BV19" s="262" t="s">
        <v>1061</v>
      </c>
      <c r="BW19" s="262" t="s">
        <v>801</v>
      </c>
      <c r="BX19" s="262" t="s">
        <v>296</v>
      </c>
      <c r="BY19" s="262" t="s">
        <v>297</v>
      </c>
      <c r="BZ19" s="262" t="s">
        <v>1304</v>
      </c>
      <c r="CA19" s="262" t="s">
        <v>1305</v>
      </c>
      <c r="CB19" s="262" t="s">
        <v>304</v>
      </c>
      <c r="CC19" s="262" t="s">
        <v>909</v>
      </c>
      <c r="CD19" s="262" t="s">
        <v>1276</v>
      </c>
      <c r="CE19" s="262" t="s">
        <v>306</v>
      </c>
      <c r="CF19" s="262" t="s">
        <v>1210</v>
      </c>
      <c r="CG19" s="262" t="s">
        <v>307</v>
      </c>
      <c r="CH19" s="262" t="s">
        <v>57</v>
      </c>
      <c r="CI19" s="262" t="s">
        <v>1306</v>
      </c>
      <c r="CJ19" s="262" t="s">
        <v>1212</v>
      </c>
      <c r="CK19" s="262" t="s">
        <v>327</v>
      </c>
      <c r="CL19" s="262" t="s">
        <v>105</v>
      </c>
      <c r="CM19" s="262" t="s">
        <v>1307</v>
      </c>
      <c r="CN19" s="262" t="s">
        <v>1212</v>
      </c>
      <c r="CO19" s="262" t="s">
        <v>1308</v>
      </c>
      <c r="CP19" s="262" t="s">
        <v>105</v>
      </c>
      <c r="CQ19" s="262" t="s">
        <v>57</v>
      </c>
      <c r="CR19" s="262" t="s">
        <v>57</v>
      </c>
      <c r="CS19" s="262" t="s">
        <v>57</v>
      </c>
      <c r="CT19" s="262" t="s">
        <v>57</v>
      </c>
      <c r="CU19" s="262" t="s">
        <v>328</v>
      </c>
      <c r="CV19" s="262" t="s">
        <v>329</v>
      </c>
      <c r="CW19" s="262" t="s">
        <v>330</v>
      </c>
      <c r="CX19" s="262" t="s">
        <v>331</v>
      </c>
      <c r="CY19" s="262" t="s">
        <v>57</v>
      </c>
      <c r="CZ19" s="262" t="s">
        <v>57</v>
      </c>
      <c r="DA19" s="262" t="s">
        <v>57</v>
      </c>
      <c r="DB19" s="262" t="s">
        <v>57</v>
      </c>
      <c r="DC19" s="262" t="s">
        <v>57</v>
      </c>
      <c r="DD19" s="262" t="s">
        <v>57</v>
      </c>
      <c r="DE19" s="262" t="s">
        <v>1215</v>
      </c>
      <c r="DF19" s="262" t="s">
        <v>1216</v>
      </c>
      <c r="DG19" s="262" t="s">
        <v>673</v>
      </c>
      <c r="DH19" s="262" t="s">
        <v>57</v>
      </c>
      <c r="DI19" s="262" t="s">
        <v>302</v>
      </c>
      <c r="DJ19" s="262" t="s">
        <v>57</v>
      </c>
      <c r="DK19" s="262" t="s">
        <v>57</v>
      </c>
      <c r="DL19" s="262" t="s">
        <v>57</v>
      </c>
      <c r="DM19" s="262" t="s">
        <v>57</v>
      </c>
      <c r="DN19" s="262" t="s">
        <v>57</v>
      </c>
      <c r="DO19" s="262" t="s">
        <v>57</v>
      </c>
      <c r="DP19" s="262" t="s">
        <v>57</v>
      </c>
      <c r="DQ19" s="262" t="s">
        <v>57</v>
      </c>
      <c r="DR19" s="262" t="s">
        <v>57</v>
      </c>
      <c r="DS19" s="262" t="s">
        <v>57</v>
      </c>
      <c r="DT19" s="262" t="s">
        <v>1309</v>
      </c>
      <c r="DU19" s="262" t="s">
        <v>1281</v>
      </c>
      <c r="DV19" s="262" t="s">
        <v>762</v>
      </c>
      <c r="DW19" s="262" t="s">
        <v>121</v>
      </c>
      <c r="DX19" s="262" t="s">
        <v>317</v>
      </c>
      <c r="DY19" s="262" t="s">
        <v>308</v>
      </c>
      <c r="DZ19" s="262" t="s">
        <v>318</v>
      </c>
      <c r="EA19" s="262" t="s">
        <v>319</v>
      </c>
      <c r="EB19" s="262" t="s">
        <v>1310</v>
      </c>
      <c r="EC19" s="262" t="s">
        <v>1281</v>
      </c>
      <c r="ED19" s="262" t="s">
        <v>1028</v>
      </c>
      <c r="EE19" s="262" t="s">
        <v>121</v>
      </c>
      <c r="EF19" s="262" t="s">
        <v>57</v>
      </c>
      <c r="EG19" s="262" t="s">
        <v>57</v>
      </c>
      <c r="EH19" s="262" t="s">
        <v>57</v>
      </c>
      <c r="EI19" s="262" t="s">
        <v>57</v>
      </c>
      <c r="EJ19" s="262" t="s">
        <v>1283</v>
      </c>
      <c r="EK19" s="262" t="s">
        <v>1284</v>
      </c>
      <c r="EL19" s="262" t="s">
        <v>1224</v>
      </c>
      <c r="EM19" s="262" t="s">
        <v>1285</v>
      </c>
      <c r="EN19" s="262" t="s">
        <v>767</v>
      </c>
      <c r="EO19" s="262" t="s">
        <v>310</v>
      </c>
      <c r="EP19" s="262" t="s">
        <v>88</v>
      </c>
      <c r="EQ19" s="262" t="s">
        <v>1311</v>
      </c>
      <c r="ER19" s="262" t="s">
        <v>311</v>
      </c>
      <c r="ES19" s="262" t="s">
        <v>1312</v>
      </c>
      <c r="ET19" s="262" t="s">
        <v>1313</v>
      </c>
      <c r="EU19" s="104" t="str">
        <f t="shared" si="11"/>
        <v>2025120572</v>
      </c>
      <c r="EV19" s="56" t="str">
        <f t="shared" si="12"/>
        <v>1&amp;2025120572</v>
      </c>
      <c r="EW19" s="104" t="str">
        <f>IFERROR(VLOOKUP(EV19,시험용!CA:CE,4,FALSE),"")</f>
        <v/>
      </c>
      <c r="EX19" s="377" t="s">
        <v>1758</v>
      </c>
    </row>
    <row r="20" spans="1:154" ht="49.95" customHeight="1">
      <c r="A20" s="30">
        <v>1</v>
      </c>
      <c r="B20" s="262" t="s">
        <v>910</v>
      </c>
      <c r="C20" s="262" t="s">
        <v>336</v>
      </c>
      <c r="D20" s="262" t="s">
        <v>1156</v>
      </c>
      <c r="E20" s="262" t="s">
        <v>31</v>
      </c>
      <c r="F20" s="262" t="s">
        <v>321</v>
      </c>
      <c r="G20" s="262" t="s">
        <v>910</v>
      </c>
      <c r="H20" s="262" t="s">
        <v>890</v>
      </c>
      <c r="I20" s="262" t="s">
        <v>290</v>
      </c>
      <c r="J20" s="262" t="s">
        <v>1314</v>
      </c>
      <c r="K20" s="262" t="s">
        <v>291</v>
      </c>
      <c r="L20" s="262" t="s">
        <v>1315</v>
      </c>
      <c r="M20" s="262" t="s">
        <v>1316</v>
      </c>
      <c r="N20" s="262"/>
      <c r="O20" s="262"/>
      <c r="P20" s="262"/>
      <c r="Q20" s="262"/>
      <c r="R20" s="262" t="s">
        <v>590</v>
      </c>
      <c r="S20" s="262" t="s">
        <v>590</v>
      </c>
      <c r="T20" s="262" t="s">
        <v>591</v>
      </c>
      <c r="U20" s="262" t="s">
        <v>592</v>
      </c>
      <c r="V20" s="262"/>
      <c r="W20" s="262" t="s">
        <v>1317</v>
      </c>
      <c r="X20" s="262" t="s">
        <v>1264</v>
      </c>
      <c r="Y20" s="262" t="s">
        <v>1318</v>
      </c>
      <c r="Z20" s="262" t="s">
        <v>1318</v>
      </c>
      <c r="AA20" s="262" t="s">
        <v>1135</v>
      </c>
      <c r="AB20" s="262" t="s">
        <v>293</v>
      </c>
      <c r="AC20" s="1332"/>
      <c r="AD20" s="262" t="s">
        <v>1136</v>
      </c>
      <c r="AE20" s="262" t="s">
        <v>314</v>
      </c>
      <c r="AF20" s="262" t="s">
        <v>294</v>
      </c>
      <c r="AG20" s="262" t="s">
        <v>295</v>
      </c>
      <c r="AH20" s="262" t="s">
        <v>296</v>
      </c>
      <c r="AI20" s="262" t="s">
        <v>297</v>
      </c>
      <c r="AJ20" s="262"/>
      <c r="AK20" s="262"/>
      <c r="AL20" s="262"/>
      <c r="AM20" s="262"/>
      <c r="AN20" s="262" t="s">
        <v>1162</v>
      </c>
      <c r="AO20" s="262" t="s">
        <v>1163</v>
      </c>
      <c r="AP20" s="262" t="s">
        <v>1319</v>
      </c>
      <c r="AQ20" s="262" t="s">
        <v>49</v>
      </c>
      <c r="AR20" s="262" t="s">
        <v>1165</v>
      </c>
      <c r="AS20" s="262" t="s">
        <v>1166</v>
      </c>
      <c r="AT20" s="262" t="s">
        <v>298</v>
      </c>
      <c r="AU20" s="262" t="s">
        <v>1320</v>
      </c>
      <c r="AV20" s="262" t="s">
        <v>57</v>
      </c>
      <c r="AW20" s="262" t="s">
        <v>910</v>
      </c>
      <c r="AX20" s="262" t="s">
        <v>1321</v>
      </c>
      <c r="AY20" s="262"/>
      <c r="AZ20" s="262" t="s">
        <v>1322</v>
      </c>
      <c r="BA20" s="262" t="s">
        <v>1170</v>
      </c>
      <c r="BB20" s="262" t="s">
        <v>299</v>
      </c>
      <c r="BC20" s="262" t="s">
        <v>32</v>
      </c>
      <c r="BD20" s="262" t="s">
        <v>33</v>
      </c>
      <c r="BE20" s="262" t="s">
        <v>57</v>
      </c>
      <c r="BF20" s="262" t="s">
        <v>48</v>
      </c>
      <c r="BG20" s="262" t="s">
        <v>164</v>
      </c>
      <c r="BH20" s="262" t="s">
        <v>1323</v>
      </c>
      <c r="BI20" s="262" t="s">
        <v>1324</v>
      </c>
      <c r="BJ20" s="262" t="s">
        <v>1325</v>
      </c>
      <c r="BK20" s="262" t="s">
        <v>1174</v>
      </c>
      <c r="BL20" s="262" t="s">
        <v>1326</v>
      </c>
      <c r="BM20" s="262" t="s">
        <v>1327</v>
      </c>
      <c r="BN20" s="262" t="s">
        <v>314</v>
      </c>
      <c r="BO20" s="262" t="s">
        <v>294</v>
      </c>
      <c r="BP20" s="262" t="s">
        <v>57</v>
      </c>
      <c r="BQ20" s="262" t="s">
        <v>295</v>
      </c>
      <c r="BR20" s="262" t="s">
        <v>311</v>
      </c>
      <c r="BS20" s="262" t="s">
        <v>753</v>
      </c>
      <c r="BT20" s="262" t="s">
        <v>1328</v>
      </c>
      <c r="BU20" s="262" t="s">
        <v>1329</v>
      </c>
      <c r="BV20" s="262" t="s">
        <v>1330</v>
      </c>
      <c r="BW20" s="262" t="s">
        <v>715</v>
      </c>
      <c r="BX20" s="262" t="s">
        <v>296</v>
      </c>
      <c r="BY20" s="262" t="s">
        <v>297</v>
      </c>
      <c r="BZ20" s="262" t="s">
        <v>1331</v>
      </c>
      <c r="CA20" s="262" t="s">
        <v>325</v>
      </c>
      <c r="CB20" s="262" t="s">
        <v>304</v>
      </c>
      <c r="CC20" s="262" t="s">
        <v>191</v>
      </c>
      <c r="CD20" s="262" t="s">
        <v>318</v>
      </c>
      <c r="CE20" s="262" t="s">
        <v>306</v>
      </c>
      <c r="CF20" s="262" t="s">
        <v>326</v>
      </c>
      <c r="CG20" s="262" t="s">
        <v>307</v>
      </c>
      <c r="CH20" s="262" t="s">
        <v>57</v>
      </c>
      <c r="CI20" s="262" t="s">
        <v>1332</v>
      </c>
      <c r="CJ20" s="262" t="s">
        <v>99</v>
      </c>
      <c r="CK20" s="262" t="s">
        <v>1213</v>
      </c>
      <c r="CL20" s="262" t="s">
        <v>105</v>
      </c>
      <c r="CM20" s="262" t="s">
        <v>1333</v>
      </c>
      <c r="CN20" s="262" t="s">
        <v>99</v>
      </c>
      <c r="CO20" s="262" t="s">
        <v>176</v>
      </c>
      <c r="CP20" s="262" t="s">
        <v>105</v>
      </c>
      <c r="CQ20" s="262" t="s">
        <v>57</v>
      </c>
      <c r="CR20" s="262" t="s">
        <v>57</v>
      </c>
      <c r="CS20" s="262" t="s">
        <v>57</v>
      </c>
      <c r="CT20" s="262" t="s">
        <v>57</v>
      </c>
      <c r="CU20" s="262" t="s">
        <v>328</v>
      </c>
      <c r="CV20" s="262" t="s">
        <v>329</v>
      </c>
      <c r="CW20" s="262" t="s">
        <v>330</v>
      </c>
      <c r="CX20" s="262" t="s">
        <v>331</v>
      </c>
      <c r="CY20" s="262" t="s">
        <v>57</v>
      </c>
      <c r="CZ20" s="262" t="s">
        <v>57</v>
      </c>
      <c r="DA20" s="262" t="s">
        <v>57</v>
      </c>
      <c r="DB20" s="262" t="s">
        <v>57</v>
      </c>
      <c r="DC20" s="262" t="s">
        <v>57</v>
      </c>
      <c r="DD20" s="262" t="s">
        <v>57</v>
      </c>
      <c r="DE20" s="262" t="s">
        <v>1215</v>
      </c>
      <c r="DF20" s="262" t="s">
        <v>1216</v>
      </c>
      <c r="DG20" s="262" t="s">
        <v>673</v>
      </c>
      <c r="DH20" s="262" t="s">
        <v>57</v>
      </c>
      <c r="DI20" s="262" t="s">
        <v>302</v>
      </c>
      <c r="DJ20" s="262" t="s">
        <v>57</v>
      </c>
      <c r="DK20" s="262" t="s">
        <v>57</v>
      </c>
      <c r="DL20" s="262" t="s">
        <v>57</v>
      </c>
      <c r="DM20" s="262" t="s">
        <v>57</v>
      </c>
      <c r="DN20" s="262" t="s">
        <v>57</v>
      </c>
      <c r="DO20" s="262" t="s">
        <v>57</v>
      </c>
      <c r="DP20" s="262" t="s">
        <v>57</v>
      </c>
      <c r="DQ20" s="262" t="s">
        <v>57</v>
      </c>
      <c r="DR20" s="262" t="s">
        <v>57</v>
      </c>
      <c r="DS20" s="262" t="s">
        <v>57</v>
      </c>
      <c r="DT20" s="262" t="s">
        <v>1334</v>
      </c>
      <c r="DU20" s="262" t="s">
        <v>79</v>
      </c>
      <c r="DV20" s="262" t="s">
        <v>177</v>
      </c>
      <c r="DW20" s="262" t="s">
        <v>121</v>
      </c>
      <c r="DX20" s="262" t="s">
        <v>317</v>
      </c>
      <c r="DY20" s="262" t="s">
        <v>308</v>
      </c>
      <c r="DZ20" s="262" t="s">
        <v>318</v>
      </c>
      <c r="EA20" s="262" t="s">
        <v>319</v>
      </c>
      <c r="EB20" s="262" t="s">
        <v>1335</v>
      </c>
      <c r="EC20" s="262" t="s">
        <v>79</v>
      </c>
      <c r="ED20" s="262" t="s">
        <v>178</v>
      </c>
      <c r="EE20" s="262" t="s">
        <v>121</v>
      </c>
      <c r="EF20" s="262" t="s">
        <v>57</v>
      </c>
      <c r="EG20" s="262" t="s">
        <v>57</v>
      </c>
      <c r="EH20" s="262" t="s">
        <v>57</v>
      </c>
      <c r="EI20" s="262" t="s">
        <v>57</v>
      </c>
      <c r="EJ20" s="262" t="s">
        <v>1336</v>
      </c>
      <c r="EK20" s="262" t="s">
        <v>91</v>
      </c>
      <c r="EL20" s="262" t="s">
        <v>1337</v>
      </c>
      <c r="EM20" s="262" t="s">
        <v>188</v>
      </c>
      <c r="EN20" s="262" t="s">
        <v>680</v>
      </c>
      <c r="EO20" s="262" t="s">
        <v>310</v>
      </c>
      <c r="EP20" s="262" t="s">
        <v>88</v>
      </c>
      <c r="EQ20" s="262" t="s">
        <v>1188</v>
      </c>
      <c r="ER20" s="262" t="s">
        <v>311</v>
      </c>
      <c r="ES20" s="262" t="s">
        <v>1338</v>
      </c>
      <c r="ET20" s="262" t="s">
        <v>1339</v>
      </c>
      <c r="EU20" s="104" t="str">
        <f t="shared" si="11"/>
        <v>2025120457</v>
      </c>
      <c r="EV20" s="56" t="str">
        <f t="shared" si="12"/>
        <v>1&amp;2025120457</v>
      </c>
      <c r="EW20" s="104" t="str">
        <f>IFERROR(VLOOKUP(EV20,시험용!CA:CE,4,FALSE),"")</f>
        <v/>
      </c>
      <c r="EX20" s="357" t="s">
        <v>1522</v>
      </c>
    </row>
    <row r="21" spans="1:154" ht="49.95" customHeight="1">
      <c r="A21" s="30">
        <v>1</v>
      </c>
      <c r="B21" s="262" t="s">
        <v>1340</v>
      </c>
      <c r="C21" s="262" t="s">
        <v>288</v>
      </c>
      <c r="D21" s="262" t="s">
        <v>289</v>
      </c>
      <c r="E21" s="262" t="s">
        <v>31</v>
      </c>
      <c r="F21" s="262" t="s">
        <v>287</v>
      </c>
      <c r="G21" s="262" t="s">
        <v>1340</v>
      </c>
      <c r="H21" s="262" t="s">
        <v>312</v>
      </c>
      <c r="I21" s="262" t="s">
        <v>290</v>
      </c>
      <c r="J21" s="262" t="s">
        <v>1341</v>
      </c>
      <c r="K21" s="262" t="s">
        <v>291</v>
      </c>
      <c r="L21" s="262" t="s">
        <v>1342</v>
      </c>
      <c r="M21" s="262" t="s">
        <v>1343</v>
      </c>
      <c r="N21" s="262"/>
      <c r="O21" s="262" t="s">
        <v>1344</v>
      </c>
      <c r="P21" s="262"/>
      <c r="Q21" s="262" t="s">
        <v>1345</v>
      </c>
      <c r="R21" s="262"/>
      <c r="S21" s="262" t="s">
        <v>1346</v>
      </c>
      <c r="T21" s="262" t="s">
        <v>1347</v>
      </c>
      <c r="U21" s="262" t="s">
        <v>592</v>
      </c>
      <c r="V21" s="262"/>
      <c r="W21" s="262" t="s">
        <v>1348</v>
      </c>
      <c r="X21" s="262" t="s">
        <v>688</v>
      </c>
      <c r="Y21" s="262" t="s">
        <v>1349</v>
      </c>
      <c r="Z21" s="262" t="s">
        <v>1350</v>
      </c>
      <c r="AA21" s="262" t="s">
        <v>1351</v>
      </c>
      <c r="AB21" s="262" t="s">
        <v>293</v>
      </c>
      <c r="AC21" s="1332"/>
      <c r="AD21" s="262" t="s">
        <v>107</v>
      </c>
      <c r="AE21" s="262" t="s">
        <v>1352</v>
      </c>
      <c r="AF21" s="262" t="s">
        <v>692</v>
      </c>
      <c r="AG21" s="262" t="s">
        <v>295</v>
      </c>
      <c r="AH21" s="262" t="s">
        <v>296</v>
      </c>
      <c r="AI21" s="262" t="s">
        <v>297</v>
      </c>
      <c r="AJ21" s="262"/>
      <c r="AK21" s="262"/>
      <c r="AL21" s="262"/>
      <c r="AM21" s="262"/>
      <c r="AN21" s="262" t="s">
        <v>1353</v>
      </c>
      <c r="AO21" s="262" t="s">
        <v>1354</v>
      </c>
      <c r="AP21" s="262" t="s">
        <v>1355</v>
      </c>
      <c r="AQ21" s="262" t="s">
        <v>35</v>
      </c>
      <c r="AR21" s="262"/>
      <c r="AS21" s="262"/>
      <c r="AT21" s="262" t="s">
        <v>298</v>
      </c>
      <c r="AU21" s="262" t="s">
        <v>1356</v>
      </c>
      <c r="AV21" s="262" t="s">
        <v>57</v>
      </c>
      <c r="AW21" s="262" t="s">
        <v>323</v>
      </c>
      <c r="AX21" s="262" t="s">
        <v>1357</v>
      </c>
      <c r="AY21" s="262"/>
      <c r="AZ21" s="262" t="s">
        <v>1358</v>
      </c>
      <c r="BA21" s="262" t="s">
        <v>1359</v>
      </c>
      <c r="BB21" s="262" t="s">
        <v>323</v>
      </c>
      <c r="BC21" s="262" t="s">
        <v>32</v>
      </c>
      <c r="BD21" s="262" t="s">
        <v>33</v>
      </c>
      <c r="BE21" s="262" t="s">
        <v>57</v>
      </c>
      <c r="BF21" s="262" t="s">
        <v>48</v>
      </c>
      <c r="BG21" s="262" t="s">
        <v>164</v>
      </c>
      <c r="BH21" s="262" t="s">
        <v>110</v>
      </c>
      <c r="BI21" s="262" t="s">
        <v>1360</v>
      </c>
      <c r="BJ21" s="262" t="s">
        <v>1361</v>
      </c>
      <c r="BK21" s="262" t="s">
        <v>316</v>
      </c>
      <c r="BL21" s="262" t="s">
        <v>1362</v>
      </c>
      <c r="BM21" s="262" t="s">
        <v>39</v>
      </c>
      <c r="BN21" s="262" t="s">
        <v>1352</v>
      </c>
      <c r="BO21" s="262" t="s">
        <v>692</v>
      </c>
      <c r="BP21" s="262" t="s">
        <v>595</v>
      </c>
      <c r="BQ21" s="262" t="s">
        <v>295</v>
      </c>
      <c r="BR21" s="262" t="s">
        <v>1363</v>
      </c>
      <c r="BS21" s="262" t="s">
        <v>301</v>
      </c>
      <c r="BT21" s="262" t="s">
        <v>715</v>
      </c>
      <c r="BU21" s="262" t="s">
        <v>1364</v>
      </c>
      <c r="BV21" s="262" t="s">
        <v>302</v>
      </c>
      <c r="BW21" s="262" t="s">
        <v>1062</v>
      </c>
      <c r="BX21" s="262" t="s">
        <v>296</v>
      </c>
      <c r="BY21" s="262" t="s">
        <v>297</v>
      </c>
      <c r="BZ21" s="262" t="s">
        <v>303</v>
      </c>
      <c r="CA21" s="262" t="s">
        <v>1365</v>
      </c>
      <c r="CB21" s="262" t="s">
        <v>304</v>
      </c>
      <c r="CC21" s="262" t="s">
        <v>661</v>
      </c>
      <c r="CD21" s="262" t="s">
        <v>1209</v>
      </c>
      <c r="CE21" s="262" t="s">
        <v>306</v>
      </c>
      <c r="CF21" s="262" t="s">
        <v>104</v>
      </c>
      <c r="CG21" s="262" t="s">
        <v>307</v>
      </c>
      <c r="CH21" s="262" t="s">
        <v>57</v>
      </c>
      <c r="CI21" s="262" t="s">
        <v>1366</v>
      </c>
      <c r="CJ21" s="262" t="s">
        <v>1367</v>
      </c>
      <c r="CK21" s="262" t="s">
        <v>1308</v>
      </c>
      <c r="CL21" s="262" t="s">
        <v>105</v>
      </c>
      <c r="CM21" s="262" t="s">
        <v>1368</v>
      </c>
      <c r="CN21" s="262" t="s">
        <v>1367</v>
      </c>
      <c r="CO21" s="262" t="s">
        <v>668</v>
      </c>
      <c r="CP21" s="262" t="s">
        <v>105</v>
      </c>
      <c r="CQ21" s="262" t="s">
        <v>57</v>
      </c>
      <c r="CR21" s="262" t="s">
        <v>57</v>
      </c>
      <c r="CS21" s="262" t="s">
        <v>57</v>
      </c>
      <c r="CT21" s="262" t="s">
        <v>57</v>
      </c>
      <c r="CU21" s="262" t="s">
        <v>328</v>
      </c>
      <c r="CV21" s="262" t="s">
        <v>329</v>
      </c>
      <c r="CW21" s="262" t="s">
        <v>330</v>
      </c>
      <c r="CX21" s="262" t="s">
        <v>331</v>
      </c>
      <c r="CY21" s="262" t="s">
        <v>57</v>
      </c>
      <c r="CZ21" s="262" t="s">
        <v>57</v>
      </c>
      <c r="DA21" s="262" t="s">
        <v>57</v>
      </c>
      <c r="DB21" s="262" t="s">
        <v>57</v>
      </c>
      <c r="DC21" s="262" t="s">
        <v>57</v>
      </c>
      <c r="DD21" s="262" t="s">
        <v>57</v>
      </c>
      <c r="DE21" s="262" t="s">
        <v>1215</v>
      </c>
      <c r="DF21" s="262" t="s">
        <v>1216</v>
      </c>
      <c r="DG21" s="262" t="s">
        <v>673</v>
      </c>
      <c r="DH21" s="262" t="s">
        <v>57</v>
      </c>
      <c r="DI21" s="262" t="s">
        <v>302</v>
      </c>
      <c r="DJ21" s="262" t="s">
        <v>57</v>
      </c>
      <c r="DK21" s="262" t="s">
        <v>57</v>
      </c>
      <c r="DL21" s="262" t="s">
        <v>57</v>
      </c>
      <c r="DM21" s="262" t="s">
        <v>57</v>
      </c>
      <c r="DN21" s="262" t="s">
        <v>57</v>
      </c>
      <c r="DO21" s="262" t="s">
        <v>57</v>
      </c>
      <c r="DP21" s="262" t="s">
        <v>57</v>
      </c>
      <c r="DQ21" s="262" t="s">
        <v>57</v>
      </c>
      <c r="DR21" s="262" t="s">
        <v>57</v>
      </c>
      <c r="DS21" s="262" t="s">
        <v>57</v>
      </c>
      <c r="DT21" s="262" t="s">
        <v>1369</v>
      </c>
      <c r="DU21" s="262" t="s">
        <v>1281</v>
      </c>
      <c r="DV21" s="262" t="s">
        <v>113</v>
      </c>
      <c r="DW21" s="262" t="s">
        <v>106</v>
      </c>
      <c r="DX21" s="262" t="s">
        <v>317</v>
      </c>
      <c r="DY21" s="262" t="s">
        <v>308</v>
      </c>
      <c r="DZ21" s="262" t="s">
        <v>318</v>
      </c>
      <c r="EA21" s="262" t="s">
        <v>319</v>
      </c>
      <c r="EB21" s="262" t="s">
        <v>1370</v>
      </c>
      <c r="EC21" s="262" t="s">
        <v>1281</v>
      </c>
      <c r="ED21" s="262" t="s">
        <v>109</v>
      </c>
      <c r="EE21" s="262" t="s">
        <v>106</v>
      </c>
      <c r="EF21" s="262" t="s">
        <v>57</v>
      </c>
      <c r="EG21" s="262" t="s">
        <v>57</v>
      </c>
      <c r="EH21" s="262" t="s">
        <v>57</v>
      </c>
      <c r="EI21" s="262" t="s">
        <v>57</v>
      </c>
      <c r="EJ21" s="262" t="s">
        <v>1371</v>
      </c>
      <c r="EK21" s="262" t="s">
        <v>1372</v>
      </c>
      <c r="EL21" s="262" t="s">
        <v>1254</v>
      </c>
      <c r="EM21" s="262" t="s">
        <v>1373</v>
      </c>
      <c r="EN21" s="262" t="s">
        <v>680</v>
      </c>
      <c r="EO21" s="262" t="s">
        <v>310</v>
      </c>
      <c r="EP21" s="262" t="s">
        <v>88</v>
      </c>
      <c r="EQ21" s="262" t="s">
        <v>80</v>
      </c>
      <c r="ER21" s="262" t="s">
        <v>311</v>
      </c>
      <c r="ES21" s="262" t="s">
        <v>1374</v>
      </c>
      <c r="ET21" s="262" t="s">
        <v>1375</v>
      </c>
      <c r="EU21" s="104" t="str">
        <f t="shared" si="11"/>
        <v>2025102866</v>
      </c>
      <c r="EV21" s="56" t="str">
        <f t="shared" si="12"/>
        <v>1&amp;2025102866</v>
      </c>
      <c r="EW21" s="104" t="str">
        <f>IFERROR(VLOOKUP(EV21,시험용!CA:CE,4,FALSE),"")</f>
        <v/>
      </c>
      <c r="EX21" s="357" t="s">
        <v>1524</v>
      </c>
    </row>
    <row r="22" spans="1:154" ht="49.95" customHeight="1">
      <c r="A22" s="30">
        <v>1</v>
      </c>
      <c r="B22" s="262" t="s">
        <v>988</v>
      </c>
      <c r="C22" s="262" t="s">
        <v>288</v>
      </c>
      <c r="D22" s="262" t="s">
        <v>289</v>
      </c>
      <c r="E22" s="262" t="s">
        <v>31</v>
      </c>
      <c r="F22" s="262" t="s">
        <v>287</v>
      </c>
      <c r="G22" s="262" t="s">
        <v>988</v>
      </c>
      <c r="H22" s="262" t="s">
        <v>320</v>
      </c>
      <c r="I22" s="262" t="s">
        <v>290</v>
      </c>
      <c r="J22" s="262" t="s">
        <v>1376</v>
      </c>
      <c r="K22" s="262" t="s">
        <v>291</v>
      </c>
      <c r="L22" s="262" t="s">
        <v>1377</v>
      </c>
      <c r="M22" s="262" t="s">
        <v>1378</v>
      </c>
      <c r="N22" s="262"/>
      <c r="O22" s="262" t="s">
        <v>1379</v>
      </c>
      <c r="P22" s="262"/>
      <c r="Q22" s="262" t="s">
        <v>1380</v>
      </c>
      <c r="R22" s="262"/>
      <c r="S22" s="262" t="s">
        <v>1232</v>
      </c>
      <c r="T22" s="262" t="s">
        <v>1381</v>
      </c>
      <c r="U22" s="262" t="s">
        <v>592</v>
      </c>
      <c r="V22" s="262" t="s">
        <v>1133</v>
      </c>
      <c r="W22" s="262" t="s">
        <v>1382</v>
      </c>
      <c r="X22" s="262" t="s">
        <v>688</v>
      </c>
      <c r="Y22" s="262" t="s">
        <v>1383</v>
      </c>
      <c r="Z22" s="262" t="s">
        <v>1383</v>
      </c>
      <c r="AA22" s="262" t="s">
        <v>1384</v>
      </c>
      <c r="AB22" s="262" t="s">
        <v>293</v>
      </c>
      <c r="AC22" s="1332"/>
      <c r="AD22" s="262" t="s">
        <v>107</v>
      </c>
      <c r="AE22" s="262" t="s">
        <v>1352</v>
      </c>
      <c r="AF22" s="262" t="s">
        <v>692</v>
      </c>
      <c r="AG22" s="262" t="s">
        <v>295</v>
      </c>
      <c r="AH22" s="262" t="s">
        <v>296</v>
      </c>
      <c r="AI22" s="262" t="s">
        <v>297</v>
      </c>
      <c r="AJ22" s="262"/>
      <c r="AK22" s="262"/>
      <c r="AL22" s="262"/>
      <c r="AM22" s="262"/>
      <c r="AN22" s="262" t="s">
        <v>1138</v>
      </c>
      <c r="AO22" s="262" t="s">
        <v>1139</v>
      </c>
      <c r="AP22" s="262" t="s">
        <v>1385</v>
      </c>
      <c r="AQ22" s="262" t="s">
        <v>35</v>
      </c>
      <c r="AR22" s="262"/>
      <c r="AS22" s="262"/>
      <c r="AT22" s="262" t="s">
        <v>298</v>
      </c>
      <c r="AU22" s="262" t="s">
        <v>1386</v>
      </c>
      <c r="AV22" s="262" t="s">
        <v>57</v>
      </c>
      <c r="AW22" s="262" t="s">
        <v>323</v>
      </c>
      <c r="AX22" s="262" t="s">
        <v>1387</v>
      </c>
      <c r="AY22" s="262"/>
      <c r="AZ22" s="262" t="s">
        <v>1388</v>
      </c>
      <c r="BA22" s="262" t="s">
        <v>1359</v>
      </c>
      <c r="BB22" s="262" t="s">
        <v>323</v>
      </c>
      <c r="BC22" s="262" t="s">
        <v>32</v>
      </c>
      <c r="BD22" s="262" t="s">
        <v>33</v>
      </c>
      <c r="BE22" s="262" t="s">
        <v>57</v>
      </c>
      <c r="BF22" s="262" t="s">
        <v>48</v>
      </c>
      <c r="BG22" s="262" t="s">
        <v>164</v>
      </c>
      <c r="BH22" s="262" t="s">
        <v>110</v>
      </c>
      <c r="BI22" s="262" t="s">
        <v>1389</v>
      </c>
      <c r="BJ22" s="262" t="s">
        <v>1390</v>
      </c>
      <c r="BK22" s="262" t="s">
        <v>1391</v>
      </c>
      <c r="BL22" s="262" t="s">
        <v>1392</v>
      </c>
      <c r="BM22" s="262" t="s">
        <v>302</v>
      </c>
      <c r="BN22" s="262" t="s">
        <v>1352</v>
      </c>
      <c r="BO22" s="262" t="s">
        <v>692</v>
      </c>
      <c r="BP22" s="262" t="s">
        <v>595</v>
      </c>
      <c r="BQ22" s="262" t="s">
        <v>295</v>
      </c>
      <c r="BR22" s="262" t="s">
        <v>1363</v>
      </c>
      <c r="BS22" s="262" t="s">
        <v>872</v>
      </c>
      <c r="BT22" s="262" t="s">
        <v>1393</v>
      </c>
      <c r="BU22" s="262" t="s">
        <v>1394</v>
      </c>
      <c r="BV22" s="262" t="s">
        <v>302</v>
      </c>
      <c r="BW22" s="262" t="s">
        <v>872</v>
      </c>
      <c r="BX22" s="262" t="s">
        <v>296</v>
      </c>
      <c r="BY22" s="262" t="s">
        <v>297</v>
      </c>
      <c r="BZ22" s="262" t="s">
        <v>301</v>
      </c>
      <c r="CA22" s="262" t="s">
        <v>1395</v>
      </c>
      <c r="CB22" s="262" t="s">
        <v>304</v>
      </c>
      <c r="CC22" s="262" t="s">
        <v>174</v>
      </c>
      <c r="CD22" s="262" t="s">
        <v>1276</v>
      </c>
      <c r="CE22" s="262" t="s">
        <v>306</v>
      </c>
      <c r="CF22" s="262" t="s">
        <v>878</v>
      </c>
      <c r="CG22" s="262" t="s">
        <v>307</v>
      </c>
      <c r="CH22" s="262" t="s">
        <v>57</v>
      </c>
      <c r="CI22" s="262" t="s">
        <v>1396</v>
      </c>
      <c r="CJ22" s="262" t="s">
        <v>1367</v>
      </c>
      <c r="CK22" s="262" t="s">
        <v>1397</v>
      </c>
      <c r="CL22" s="262" t="s">
        <v>105</v>
      </c>
      <c r="CM22" s="262" t="s">
        <v>1398</v>
      </c>
      <c r="CN22" s="262" t="s">
        <v>1367</v>
      </c>
      <c r="CO22" s="262" t="s">
        <v>878</v>
      </c>
      <c r="CP22" s="262" t="s">
        <v>105</v>
      </c>
      <c r="CQ22" s="262" t="s">
        <v>57</v>
      </c>
      <c r="CR22" s="262" t="s">
        <v>57</v>
      </c>
      <c r="CS22" s="262" t="s">
        <v>57</v>
      </c>
      <c r="CT22" s="262" t="s">
        <v>57</v>
      </c>
      <c r="CU22" s="262" t="s">
        <v>328</v>
      </c>
      <c r="CV22" s="262" t="s">
        <v>329</v>
      </c>
      <c r="CW22" s="262" t="s">
        <v>330</v>
      </c>
      <c r="CX22" s="262" t="s">
        <v>331</v>
      </c>
      <c r="CY22" s="262" t="s">
        <v>57</v>
      </c>
      <c r="CZ22" s="262" t="s">
        <v>57</v>
      </c>
      <c r="DA22" s="262" t="s">
        <v>57</v>
      </c>
      <c r="DB22" s="262" t="s">
        <v>57</v>
      </c>
      <c r="DC22" s="262" t="s">
        <v>57</v>
      </c>
      <c r="DD22" s="262" t="s">
        <v>57</v>
      </c>
      <c r="DE22" s="262" t="s">
        <v>1215</v>
      </c>
      <c r="DF22" s="262" t="s">
        <v>1216</v>
      </c>
      <c r="DG22" s="262" t="s">
        <v>673</v>
      </c>
      <c r="DH22" s="262" t="s">
        <v>57</v>
      </c>
      <c r="DI22" s="262" t="s">
        <v>302</v>
      </c>
      <c r="DJ22" s="262" t="s">
        <v>57</v>
      </c>
      <c r="DK22" s="262" t="s">
        <v>57</v>
      </c>
      <c r="DL22" s="262" t="s">
        <v>57</v>
      </c>
      <c r="DM22" s="262" t="s">
        <v>57</v>
      </c>
      <c r="DN22" s="262" t="s">
        <v>57</v>
      </c>
      <c r="DO22" s="262" t="s">
        <v>57</v>
      </c>
      <c r="DP22" s="262" t="s">
        <v>57</v>
      </c>
      <c r="DQ22" s="262" t="s">
        <v>57</v>
      </c>
      <c r="DR22" s="262" t="s">
        <v>57</v>
      </c>
      <c r="DS22" s="262" t="s">
        <v>57</v>
      </c>
      <c r="DT22" s="262" t="s">
        <v>1399</v>
      </c>
      <c r="DU22" s="262" t="s">
        <v>1281</v>
      </c>
      <c r="DV22" s="262" t="s">
        <v>118</v>
      </c>
      <c r="DW22" s="262" t="s">
        <v>106</v>
      </c>
      <c r="DX22" s="262" t="s">
        <v>317</v>
      </c>
      <c r="DY22" s="262" t="s">
        <v>308</v>
      </c>
      <c r="DZ22" s="262" t="s">
        <v>318</v>
      </c>
      <c r="EA22" s="262" t="s">
        <v>319</v>
      </c>
      <c r="EB22" s="262" t="s">
        <v>1400</v>
      </c>
      <c r="EC22" s="262" t="s">
        <v>1281</v>
      </c>
      <c r="ED22" s="262" t="s">
        <v>192</v>
      </c>
      <c r="EE22" s="262" t="s">
        <v>106</v>
      </c>
      <c r="EF22" s="262" t="s">
        <v>57</v>
      </c>
      <c r="EG22" s="262" t="s">
        <v>57</v>
      </c>
      <c r="EH22" s="262" t="s">
        <v>57</v>
      </c>
      <c r="EI22" s="262" t="s">
        <v>57</v>
      </c>
      <c r="EJ22" s="262" t="s">
        <v>1371</v>
      </c>
      <c r="EK22" s="262" t="s">
        <v>1372</v>
      </c>
      <c r="EL22" s="262" t="s">
        <v>1254</v>
      </c>
      <c r="EM22" s="262" t="s">
        <v>1373</v>
      </c>
      <c r="EN22" s="262" t="s">
        <v>767</v>
      </c>
      <c r="EO22" s="262" t="s">
        <v>310</v>
      </c>
      <c r="EP22" s="262" t="s">
        <v>88</v>
      </c>
      <c r="EQ22" s="262" t="s">
        <v>1401</v>
      </c>
      <c r="ER22" s="262" t="s">
        <v>311</v>
      </c>
      <c r="ES22" s="262" t="s">
        <v>1402</v>
      </c>
      <c r="ET22" s="262" t="s">
        <v>1403</v>
      </c>
      <c r="EU22" s="104" t="str">
        <f t="shared" si="11"/>
        <v>2025102771</v>
      </c>
      <c r="EV22" s="56" t="str">
        <f t="shared" si="12"/>
        <v>1&amp;2025102771</v>
      </c>
      <c r="EW22" s="104" t="str">
        <f>IFERROR(VLOOKUP(EV22,시험용!CA:CE,4,FALSE),"")</f>
        <v/>
      </c>
      <c r="EX22" s="357" t="s">
        <v>1525</v>
      </c>
    </row>
    <row r="23" spans="1:154" ht="49.95" customHeight="1">
      <c r="A23" s="30">
        <v>1</v>
      </c>
      <c r="B23" s="262" t="s">
        <v>1404</v>
      </c>
      <c r="C23" s="262" t="s">
        <v>288</v>
      </c>
      <c r="D23" s="262" t="s">
        <v>289</v>
      </c>
      <c r="E23" s="262" t="s">
        <v>31</v>
      </c>
      <c r="F23" s="262" t="s">
        <v>287</v>
      </c>
      <c r="G23" s="262" t="s">
        <v>1404</v>
      </c>
      <c r="H23" s="262" t="s">
        <v>724</v>
      </c>
      <c r="I23" s="262" t="s">
        <v>290</v>
      </c>
      <c r="J23" s="262" t="s">
        <v>1405</v>
      </c>
      <c r="K23" s="262" t="s">
        <v>291</v>
      </c>
      <c r="L23" s="262" t="s">
        <v>1406</v>
      </c>
      <c r="M23" s="262" t="s">
        <v>1407</v>
      </c>
      <c r="N23" s="262"/>
      <c r="O23" s="262" t="s">
        <v>1408</v>
      </c>
      <c r="P23" s="262"/>
      <c r="Q23" s="262"/>
      <c r="R23" s="262" t="s">
        <v>1409</v>
      </c>
      <c r="S23" s="262" t="s">
        <v>775</v>
      </c>
      <c r="T23" s="262" t="s">
        <v>776</v>
      </c>
      <c r="U23" s="262" t="s">
        <v>592</v>
      </c>
      <c r="V23" s="262"/>
      <c r="W23" s="262" t="s">
        <v>1410</v>
      </c>
      <c r="X23" s="262" t="s">
        <v>292</v>
      </c>
      <c r="Y23" s="262" t="s">
        <v>1161</v>
      </c>
      <c r="Z23" s="262" t="s">
        <v>1318</v>
      </c>
      <c r="AA23" s="262" t="s">
        <v>1318</v>
      </c>
      <c r="AB23" s="262" t="s">
        <v>293</v>
      </c>
      <c r="AC23" s="1332"/>
      <c r="AD23" s="262" t="s">
        <v>107</v>
      </c>
      <c r="AE23" s="262" t="s">
        <v>314</v>
      </c>
      <c r="AF23" s="262" t="s">
        <v>294</v>
      </c>
      <c r="AG23" s="262" t="s">
        <v>295</v>
      </c>
      <c r="AH23" s="262" t="s">
        <v>296</v>
      </c>
      <c r="AI23" s="262" t="s">
        <v>297</v>
      </c>
      <c r="AJ23" s="262"/>
      <c r="AK23" s="262"/>
      <c r="AL23" s="262"/>
      <c r="AM23" s="262"/>
      <c r="AN23" s="262" t="s">
        <v>1411</v>
      </c>
      <c r="AO23" s="262" t="s">
        <v>1412</v>
      </c>
      <c r="AP23" s="262" t="s">
        <v>1413</v>
      </c>
      <c r="AQ23" s="262" t="s">
        <v>35</v>
      </c>
      <c r="AR23" s="262"/>
      <c r="AS23" s="262"/>
      <c r="AT23" s="262" t="s">
        <v>298</v>
      </c>
      <c r="AU23" s="262" t="s">
        <v>1414</v>
      </c>
      <c r="AV23" s="262" t="s">
        <v>57</v>
      </c>
      <c r="AW23" s="262" t="s">
        <v>323</v>
      </c>
      <c r="AX23" s="262" t="s">
        <v>1415</v>
      </c>
      <c r="AY23" s="262"/>
      <c r="AZ23" s="262" t="s">
        <v>1416</v>
      </c>
      <c r="BA23" s="262" t="s">
        <v>72</v>
      </c>
      <c r="BB23" s="262" t="s">
        <v>299</v>
      </c>
      <c r="BC23" s="262" t="s">
        <v>32</v>
      </c>
      <c r="BD23" s="262" t="s">
        <v>33</v>
      </c>
      <c r="BE23" s="262" t="s">
        <v>57</v>
      </c>
      <c r="BF23" s="262" t="s">
        <v>48</v>
      </c>
      <c r="BG23" s="262" t="s">
        <v>164</v>
      </c>
      <c r="BH23" s="262" t="s">
        <v>110</v>
      </c>
      <c r="BI23" s="262" t="s">
        <v>1417</v>
      </c>
      <c r="BJ23" s="262" t="s">
        <v>1418</v>
      </c>
      <c r="BK23" s="262" t="s">
        <v>1419</v>
      </c>
      <c r="BL23" s="262" t="s">
        <v>1420</v>
      </c>
      <c r="BM23" s="262" t="s">
        <v>302</v>
      </c>
      <c r="BN23" s="262" t="s">
        <v>314</v>
      </c>
      <c r="BO23" s="262" t="s">
        <v>294</v>
      </c>
      <c r="BP23" s="262" t="s">
        <v>57</v>
      </c>
      <c r="BQ23" s="262" t="s">
        <v>295</v>
      </c>
      <c r="BR23" s="262" t="s">
        <v>311</v>
      </c>
      <c r="BS23" s="262" t="s">
        <v>1421</v>
      </c>
      <c r="BT23" s="262" t="s">
        <v>1422</v>
      </c>
      <c r="BU23" s="262" t="s">
        <v>1423</v>
      </c>
      <c r="BV23" s="262" t="s">
        <v>302</v>
      </c>
      <c r="BW23" s="262" t="s">
        <v>659</v>
      </c>
      <c r="BX23" s="262" t="s">
        <v>296</v>
      </c>
      <c r="BY23" s="262" t="s">
        <v>297</v>
      </c>
      <c r="BZ23" s="262" t="s">
        <v>1424</v>
      </c>
      <c r="CA23" s="262" t="s">
        <v>1425</v>
      </c>
      <c r="CB23" s="262" t="s">
        <v>304</v>
      </c>
      <c r="CC23" s="262" t="s">
        <v>111</v>
      </c>
      <c r="CD23" s="262" t="s">
        <v>305</v>
      </c>
      <c r="CE23" s="262" t="s">
        <v>306</v>
      </c>
      <c r="CF23" s="262" t="s">
        <v>112</v>
      </c>
      <c r="CG23" s="262" t="s">
        <v>307</v>
      </c>
      <c r="CH23" s="262" t="s">
        <v>57</v>
      </c>
      <c r="CI23" s="262" t="s">
        <v>1426</v>
      </c>
      <c r="CJ23" s="262" t="s">
        <v>78</v>
      </c>
      <c r="CK23" s="262" t="s">
        <v>1427</v>
      </c>
      <c r="CL23" s="262" t="s">
        <v>105</v>
      </c>
      <c r="CM23" s="262" t="s">
        <v>57</v>
      </c>
      <c r="CN23" s="262" t="s">
        <v>57</v>
      </c>
      <c r="CO23" s="262" t="s">
        <v>57</v>
      </c>
      <c r="CP23" s="262" t="s">
        <v>57</v>
      </c>
      <c r="CQ23" s="262" t="s">
        <v>57</v>
      </c>
      <c r="CR23" s="262" t="s">
        <v>57</v>
      </c>
      <c r="CS23" s="262" t="s">
        <v>57</v>
      </c>
      <c r="CT23" s="262" t="s">
        <v>57</v>
      </c>
      <c r="CU23" s="262" t="s">
        <v>57</v>
      </c>
      <c r="CV23" s="262" t="s">
        <v>57</v>
      </c>
      <c r="CW23" s="262" t="s">
        <v>57</v>
      </c>
      <c r="CX23" s="262" t="s">
        <v>57</v>
      </c>
      <c r="CY23" s="262" t="s">
        <v>57</v>
      </c>
      <c r="CZ23" s="262" t="s">
        <v>57</v>
      </c>
      <c r="DA23" s="262" t="s">
        <v>57</v>
      </c>
      <c r="DB23" s="262" t="s">
        <v>57</v>
      </c>
      <c r="DC23" s="262" t="s">
        <v>57</v>
      </c>
      <c r="DD23" s="262" t="s">
        <v>57</v>
      </c>
      <c r="DE23" s="262" t="s">
        <v>57</v>
      </c>
      <c r="DF23" s="262" t="s">
        <v>57</v>
      </c>
      <c r="DG23" s="262" t="s">
        <v>57</v>
      </c>
      <c r="DH23" s="262" t="s">
        <v>57</v>
      </c>
      <c r="DI23" s="262" t="s">
        <v>302</v>
      </c>
      <c r="DJ23" s="262" t="s">
        <v>57</v>
      </c>
      <c r="DK23" s="262" t="s">
        <v>57</v>
      </c>
      <c r="DL23" s="262" t="s">
        <v>57</v>
      </c>
      <c r="DM23" s="262" t="s">
        <v>57</v>
      </c>
      <c r="DN23" s="262" t="s">
        <v>57</v>
      </c>
      <c r="DO23" s="262" t="s">
        <v>57</v>
      </c>
      <c r="DP23" s="262" t="s">
        <v>57</v>
      </c>
      <c r="DQ23" s="262" t="s">
        <v>57</v>
      </c>
      <c r="DR23" s="262" t="s">
        <v>57</v>
      </c>
      <c r="DS23" s="262" t="s">
        <v>57</v>
      </c>
      <c r="DT23" s="262" t="s">
        <v>1428</v>
      </c>
      <c r="DU23" s="262" t="s">
        <v>79</v>
      </c>
      <c r="DV23" s="262" t="s">
        <v>872</v>
      </c>
      <c r="DW23" s="262" t="s">
        <v>106</v>
      </c>
      <c r="DX23" s="262" t="s">
        <v>333</v>
      </c>
      <c r="DY23" s="262" t="s">
        <v>308</v>
      </c>
      <c r="DZ23" s="262" t="s">
        <v>309</v>
      </c>
      <c r="EA23" s="262" t="s">
        <v>319</v>
      </c>
      <c r="EB23" s="262" t="s">
        <v>1429</v>
      </c>
      <c r="EC23" s="262" t="s">
        <v>79</v>
      </c>
      <c r="ED23" s="262" t="s">
        <v>204</v>
      </c>
      <c r="EE23" s="262" t="s">
        <v>106</v>
      </c>
      <c r="EF23" s="262" t="s">
        <v>57</v>
      </c>
      <c r="EG23" s="262" t="s">
        <v>57</v>
      </c>
      <c r="EH23" s="262" t="s">
        <v>57</v>
      </c>
      <c r="EI23" s="262" t="s">
        <v>57</v>
      </c>
      <c r="EJ23" s="262" t="s">
        <v>96</v>
      </c>
      <c r="EK23" s="262" t="s">
        <v>97</v>
      </c>
      <c r="EL23" s="262" t="s">
        <v>1430</v>
      </c>
      <c r="EM23" s="262" t="s">
        <v>115</v>
      </c>
      <c r="EN23" s="262" t="s">
        <v>629</v>
      </c>
      <c r="EO23" s="262" t="s">
        <v>310</v>
      </c>
      <c r="EP23" s="262" t="s">
        <v>88</v>
      </c>
      <c r="EQ23" s="262" t="s">
        <v>887</v>
      </c>
      <c r="ER23" s="262" t="s">
        <v>311</v>
      </c>
      <c r="ES23" s="262" t="s">
        <v>1431</v>
      </c>
      <c r="ET23" s="262" t="s">
        <v>1432</v>
      </c>
      <c r="EU23" s="104" t="str">
        <f t="shared" si="11"/>
        <v>2025121286</v>
      </c>
      <c r="EV23" s="56" t="str">
        <f t="shared" si="12"/>
        <v>1&amp;2025121286</v>
      </c>
      <c r="EW23" s="104" t="str">
        <f>IFERROR(VLOOKUP(EV23,시험용!CA:CE,4,FALSE),"")</f>
        <v/>
      </c>
      <c r="EX23" s="357" t="s">
        <v>1526</v>
      </c>
    </row>
    <row r="24" spans="1:154" ht="49.95" customHeight="1">
      <c r="A24" s="30">
        <v>1</v>
      </c>
      <c r="B24" s="262" t="s">
        <v>1433</v>
      </c>
      <c r="C24" s="262" t="s">
        <v>288</v>
      </c>
      <c r="D24" s="262" t="s">
        <v>289</v>
      </c>
      <c r="E24" s="262" t="s">
        <v>31</v>
      </c>
      <c r="F24" s="262" t="s">
        <v>584</v>
      </c>
      <c r="G24" s="262" t="s">
        <v>1433</v>
      </c>
      <c r="H24" s="262" t="s">
        <v>732</v>
      </c>
      <c r="I24" s="262" t="s">
        <v>290</v>
      </c>
      <c r="J24" s="262" t="s">
        <v>1434</v>
      </c>
      <c r="K24" s="262" t="s">
        <v>291</v>
      </c>
      <c r="L24" s="262" t="s">
        <v>1435</v>
      </c>
      <c r="M24" s="262" t="s">
        <v>1436</v>
      </c>
      <c r="N24" s="262"/>
      <c r="O24" s="262"/>
      <c r="P24" s="262" t="s">
        <v>818</v>
      </c>
      <c r="Q24" s="262"/>
      <c r="R24" s="262"/>
      <c r="S24" s="262" t="s">
        <v>590</v>
      </c>
      <c r="T24" s="262" t="s">
        <v>591</v>
      </c>
      <c r="U24" s="262" t="s">
        <v>592</v>
      </c>
      <c r="V24" s="262" t="s">
        <v>1133</v>
      </c>
      <c r="W24" s="262" t="s">
        <v>1437</v>
      </c>
      <c r="X24" s="262" t="s">
        <v>292</v>
      </c>
      <c r="Y24" s="262" t="s">
        <v>1349</v>
      </c>
      <c r="Z24" s="262" t="s">
        <v>1349</v>
      </c>
      <c r="AA24" s="262" t="s">
        <v>1438</v>
      </c>
      <c r="AB24" s="262" t="s">
        <v>293</v>
      </c>
      <c r="AC24" s="1332"/>
      <c r="AD24" s="262" t="s">
        <v>107</v>
      </c>
      <c r="AE24" s="262" t="s">
        <v>1352</v>
      </c>
      <c r="AF24" s="262" t="s">
        <v>692</v>
      </c>
      <c r="AG24" s="262" t="s">
        <v>295</v>
      </c>
      <c r="AH24" s="262" t="s">
        <v>296</v>
      </c>
      <c r="AI24" s="262" t="s">
        <v>297</v>
      </c>
      <c r="AJ24" s="262"/>
      <c r="AK24" s="262"/>
      <c r="AL24" s="262"/>
      <c r="AM24" s="262"/>
      <c r="AN24" s="262" t="s">
        <v>1439</v>
      </c>
      <c r="AO24" s="262" t="s">
        <v>1440</v>
      </c>
      <c r="AP24" s="262" t="s">
        <v>1441</v>
      </c>
      <c r="AQ24" s="262" t="s">
        <v>35</v>
      </c>
      <c r="AR24" s="262"/>
      <c r="AS24" s="262"/>
      <c r="AT24" s="262" t="s">
        <v>298</v>
      </c>
      <c r="AU24" s="262" t="s">
        <v>1442</v>
      </c>
      <c r="AV24" s="262" t="s">
        <v>57</v>
      </c>
      <c r="AW24" s="262" t="s">
        <v>323</v>
      </c>
      <c r="AX24" s="262" t="s">
        <v>1443</v>
      </c>
      <c r="AY24" s="262"/>
      <c r="AZ24" s="262" t="s">
        <v>1444</v>
      </c>
      <c r="BA24" s="262" t="s">
        <v>1359</v>
      </c>
      <c r="BB24" s="262" t="s">
        <v>1201</v>
      </c>
      <c r="BC24" s="262" t="s">
        <v>32</v>
      </c>
      <c r="BD24" s="262" t="s">
        <v>33</v>
      </c>
      <c r="BE24" s="262" t="s">
        <v>57</v>
      </c>
      <c r="BF24" s="262" t="s">
        <v>48</v>
      </c>
      <c r="BG24" s="262" t="s">
        <v>164</v>
      </c>
      <c r="BH24" s="262" t="s">
        <v>1445</v>
      </c>
      <c r="BI24" s="262" t="s">
        <v>1446</v>
      </c>
      <c r="BJ24" s="262" t="s">
        <v>1447</v>
      </c>
      <c r="BK24" s="262" t="s">
        <v>316</v>
      </c>
      <c r="BL24" s="262" t="s">
        <v>1448</v>
      </c>
      <c r="BM24" s="262" t="s">
        <v>39</v>
      </c>
      <c r="BN24" s="262" t="s">
        <v>1352</v>
      </c>
      <c r="BO24" s="262" t="s">
        <v>692</v>
      </c>
      <c r="BP24" s="262" t="s">
        <v>595</v>
      </c>
      <c r="BQ24" s="262" t="s">
        <v>295</v>
      </c>
      <c r="BR24" s="262" t="s">
        <v>1363</v>
      </c>
      <c r="BS24" s="262" t="s">
        <v>1449</v>
      </c>
      <c r="BT24" s="262" t="s">
        <v>170</v>
      </c>
      <c r="BU24" s="262" t="s">
        <v>1450</v>
      </c>
      <c r="BV24" s="262" t="s">
        <v>1061</v>
      </c>
      <c r="BW24" s="262" t="s">
        <v>113</v>
      </c>
      <c r="BX24" s="262" t="s">
        <v>296</v>
      </c>
      <c r="BY24" s="262" t="s">
        <v>297</v>
      </c>
      <c r="BZ24" s="262" t="s">
        <v>1451</v>
      </c>
      <c r="CA24" s="262" t="s">
        <v>1452</v>
      </c>
      <c r="CB24" s="262" t="s">
        <v>304</v>
      </c>
      <c r="CC24" s="262" t="s">
        <v>112</v>
      </c>
      <c r="CD24" s="262" t="s">
        <v>1276</v>
      </c>
      <c r="CE24" s="262" t="s">
        <v>306</v>
      </c>
      <c r="CF24" s="262" t="s">
        <v>116</v>
      </c>
      <c r="CG24" s="262" t="s">
        <v>307</v>
      </c>
      <c r="CH24" s="262" t="s">
        <v>57</v>
      </c>
      <c r="CI24" s="262" t="s">
        <v>1453</v>
      </c>
      <c r="CJ24" s="262" t="s">
        <v>843</v>
      </c>
      <c r="CK24" s="262" t="s">
        <v>1308</v>
      </c>
      <c r="CL24" s="262" t="s">
        <v>105</v>
      </c>
      <c r="CM24" s="262" t="s">
        <v>57</v>
      </c>
      <c r="CN24" s="262" t="s">
        <v>57</v>
      </c>
      <c r="CO24" s="262" t="s">
        <v>57</v>
      </c>
      <c r="CP24" s="262" t="s">
        <v>57</v>
      </c>
      <c r="CQ24" s="262" t="s">
        <v>57</v>
      </c>
      <c r="CR24" s="262" t="s">
        <v>57</v>
      </c>
      <c r="CS24" s="262" t="s">
        <v>57</v>
      </c>
      <c r="CT24" s="262" t="s">
        <v>57</v>
      </c>
      <c r="CU24" s="262" t="s">
        <v>57</v>
      </c>
      <c r="CV24" s="262" t="s">
        <v>57</v>
      </c>
      <c r="CW24" s="262" t="s">
        <v>57</v>
      </c>
      <c r="CX24" s="262" t="s">
        <v>57</v>
      </c>
      <c r="CY24" s="262" t="s">
        <v>57</v>
      </c>
      <c r="CZ24" s="262" t="s">
        <v>57</v>
      </c>
      <c r="DA24" s="262" t="s">
        <v>57</v>
      </c>
      <c r="DB24" s="262" t="s">
        <v>57</v>
      </c>
      <c r="DC24" s="262" t="s">
        <v>57</v>
      </c>
      <c r="DD24" s="262" t="s">
        <v>57</v>
      </c>
      <c r="DE24" s="262" t="s">
        <v>1215</v>
      </c>
      <c r="DF24" s="262" t="s">
        <v>1216</v>
      </c>
      <c r="DG24" s="262" t="s">
        <v>673</v>
      </c>
      <c r="DH24" s="262" t="s">
        <v>57</v>
      </c>
      <c r="DI24" s="262" t="s">
        <v>302</v>
      </c>
      <c r="DJ24" s="262" t="s">
        <v>57</v>
      </c>
      <c r="DK24" s="262" t="s">
        <v>57</v>
      </c>
      <c r="DL24" s="262" t="s">
        <v>57</v>
      </c>
      <c r="DM24" s="262" t="s">
        <v>57</v>
      </c>
      <c r="DN24" s="262" t="s">
        <v>57</v>
      </c>
      <c r="DO24" s="262" t="s">
        <v>57</v>
      </c>
      <c r="DP24" s="262" t="s">
        <v>57</v>
      </c>
      <c r="DQ24" s="262" t="s">
        <v>57</v>
      </c>
      <c r="DR24" s="262" t="s">
        <v>57</v>
      </c>
      <c r="DS24" s="262" t="s">
        <v>57</v>
      </c>
      <c r="DT24" s="262" t="s">
        <v>1454</v>
      </c>
      <c r="DU24" s="262" t="s">
        <v>1281</v>
      </c>
      <c r="DV24" s="262" t="s">
        <v>204</v>
      </c>
      <c r="DW24" s="262" t="s">
        <v>106</v>
      </c>
      <c r="DX24" s="262" t="s">
        <v>317</v>
      </c>
      <c r="DY24" s="262" t="s">
        <v>308</v>
      </c>
      <c r="DZ24" s="262" t="s">
        <v>318</v>
      </c>
      <c r="EA24" s="262" t="s">
        <v>319</v>
      </c>
      <c r="EB24" s="262" t="s">
        <v>1455</v>
      </c>
      <c r="EC24" s="262" t="s">
        <v>1281</v>
      </c>
      <c r="ED24" s="262" t="s">
        <v>114</v>
      </c>
      <c r="EE24" s="262" t="s">
        <v>106</v>
      </c>
      <c r="EF24" s="262" t="s">
        <v>57</v>
      </c>
      <c r="EG24" s="262" t="s">
        <v>57</v>
      </c>
      <c r="EH24" s="262" t="s">
        <v>57</v>
      </c>
      <c r="EI24" s="262" t="s">
        <v>57</v>
      </c>
      <c r="EJ24" s="262" t="s">
        <v>1456</v>
      </c>
      <c r="EK24" s="262" t="s">
        <v>1457</v>
      </c>
      <c r="EL24" s="262" t="s">
        <v>1458</v>
      </c>
      <c r="EM24" s="262" t="s">
        <v>115</v>
      </c>
      <c r="EN24" s="262" t="s">
        <v>680</v>
      </c>
      <c r="EO24" s="262" t="s">
        <v>310</v>
      </c>
      <c r="EP24" s="262" t="s">
        <v>88</v>
      </c>
      <c r="EQ24" s="262" t="s">
        <v>887</v>
      </c>
      <c r="ER24" s="262" t="s">
        <v>311</v>
      </c>
      <c r="ES24" s="262" t="s">
        <v>1459</v>
      </c>
      <c r="ET24" s="262" t="s">
        <v>1460</v>
      </c>
      <c r="EU24" s="104" t="str">
        <f t="shared" si="11"/>
        <v>2025122406</v>
      </c>
      <c r="EV24" s="56" t="str">
        <f t="shared" si="12"/>
        <v>1&amp;2025122406</v>
      </c>
      <c r="EW24" s="104">
        <f>IFERROR(VLOOKUP(EV24,시험용!CA:CE,4,FALSE),"")</f>
        <v>0</v>
      </c>
    </row>
    <row r="25" spans="1:154" ht="49.95" customHeight="1">
      <c r="A25" s="30">
        <v>1</v>
      </c>
      <c r="B25" s="262" t="s">
        <v>1461</v>
      </c>
      <c r="C25" s="262" t="s">
        <v>288</v>
      </c>
      <c r="D25" s="262" t="s">
        <v>289</v>
      </c>
      <c r="E25" s="262" t="s">
        <v>31</v>
      </c>
      <c r="F25" s="262" t="s">
        <v>584</v>
      </c>
      <c r="G25" s="262" t="s">
        <v>1461</v>
      </c>
      <c r="H25" s="262" t="s">
        <v>771</v>
      </c>
      <c r="I25" s="262" t="s">
        <v>290</v>
      </c>
      <c r="J25" s="262" t="s">
        <v>1462</v>
      </c>
      <c r="K25" s="262" t="s">
        <v>291</v>
      </c>
      <c r="L25" s="262" t="s">
        <v>1463</v>
      </c>
      <c r="M25" s="262" t="s">
        <v>1464</v>
      </c>
      <c r="N25" s="262"/>
      <c r="O25" s="262" t="s">
        <v>1465</v>
      </c>
      <c r="P25" s="262"/>
      <c r="Q25" s="262"/>
      <c r="R25" s="262" t="s">
        <v>1466</v>
      </c>
      <c r="S25" s="262" t="s">
        <v>1193</v>
      </c>
      <c r="T25" s="262" t="s">
        <v>1467</v>
      </c>
      <c r="U25" s="262" t="s">
        <v>592</v>
      </c>
      <c r="V25" s="262" t="s">
        <v>1133</v>
      </c>
      <c r="W25" s="262" t="s">
        <v>1468</v>
      </c>
      <c r="X25" s="262"/>
      <c r="Y25" s="262"/>
      <c r="Z25" s="262"/>
      <c r="AA25" s="262"/>
      <c r="AB25" s="262"/>
      <c r="AC25" s="1332"/>
      <c r="AD25" s="262"/>
      <c r="AE25" s="262" t="s">
        <v>1469</v>
      </c>
      <c r="AF25" s="262" t="s">
        <v>692</v>
      </c>
      <c r="AG25" s="262" t="s">
        <v>295</v>
      </c>
      <c r="AH25" s="262" t="s">
        <v>296</v>
      </c>
      <c r="AI25" s="262" t="s">
        <v>297</v>
      </c>
      <c r="AJ25" s="262"/>
      <c r="AK25" s="262"/>
      <c r="AL25" s="262"/>
      <c r="AM25" s="262"/>
      <c r="AN25" s="262" t="s">
        <v>1138</v>
      </c>
      <c r="AO25" s="262" t="s">
        <v>1139</v>
      </c>
      <c r="AP25" s="262" t="s">
        <v>1470</v>
      </c>
      <c r="AQ25" s="262" t="s">
        <v>35</v>
      </c>
      <c r="AR25" s="262"/>
      <c r="AS25" s="262"/>
      <c r="AT25" s="262" t="s">
        <v>315</v>
      </c>
      <c r="AU25" s="262" t="s">
        <v>1471</v>
      </c>
      <c r="AV25" s="262" t="s">
        <v>57</v>
      </c>
      <c r="AW25" s="262" t="s">
        <v>323</v>
      </c>
      <c r="AX25" s="262" t="s">
        <v>1472</v>
      </c>
      <c r="AY25" s="262"/>
      <c r="AZ25" s="262" t="s">
        <v>1473</v>
      </c>
      <c r="BA25" s="262" t="s">
        <v>1474</v>
      </c>
      <c r="BB25" s="262" t="s">
        <v>299</v>
      </c>
      <c r="BC25" s="262" t="s">
        <v>32</v>
      </c>
      <c r="BD25" s="262" t="s">
        <v>33</v>
      </c>
      <c r="BE25" s="262" t="s">
        <v>57</v>
      </c>
      <c r="BF25" s="262" t="s">
        <v>48</v>
      </c>
      <c r="BG25" s="262" t="s">
        <v>603</v>
      </c>
      <c r="BH25" s="262" t="s">
        <v>1475</v>
      </c>
      <c r="BI25" s="262" t="s">
        <v>1476</v>
      </c>
      <c r="BJ25" s="262" t="s">
        <v>1477</v>
      </c>
      <c r="BK25" s="262" t="s">
        <v>607</v>
      </c>
      <c r="BL25" s="262" t="s">
        <v>1478</v>
      </c>
      <c r="BM25" s="262" t="s">
        <v>302</v>
      </c>
      <c r="BN25" s="262" t="s">
        <v>1469</v>
      </c>
      <c r="BO25" s="262" t="s">
        <v>692</v>
      </c>
      <c r="BP25" s="262" t="s">
        <v>595</v>
      </c>
      <c r="BQ25" s="262" t="s">
        <v>295</v>
      </c>
      <c r="BR25" s="262" t="s">
        <v>102</v>
      </c>
      <c r="BS25" s="262" t="s">
        <v>715</v>
      </c>
      <c r="BT25" s="262" t="s">
        <v>324</v>
      </c>
      <c r="BU25" s="262" t="s">
        <v>1479</v>
      </c>
      <c r="BV25" s="262" t="s">
        <v>302</v>
      </c>
      <c r="BW25" s="262" t="s">
        <v>175</v>
      </c>
      <c r="BX25" s="262" t="s">
        <v>296</v>
      </c>
      <c r="BY25" s="262" t="s">
        <v>297</v>
      </c>
      <c r="BZ25" s="262" t="s">
        <v>1480</v>
      </c>
      <c r="CA25" s="262" t="s">
        <v>1481</v>
      </c>
      <c r="CB25" s="262" t="s">
        <v>304</v>
      </c>
      <c r="CC25" s="262" t="s">
        <v>794</v>
      </c>
      <c r="CD25" s="262" t="s">
        <v>305</v>
      </c>
      <c r="CE25" s="262" t="s">
        <v>306</v>
      </c>
      <c r="CF25" s="262" t="s">
        <v>795</v>
      </c>
      <c r="CG25" s="262" t="s">
        <v>307</v>
      </c>
      <c r="CH25" s="262" t="s">
        <v>57</v>
      </c>
      <c r="CI25" s="262" t="s">
        <v>1482</v>
      </c>
      <c r="CJ25" s="262" t="s">
        <v>99</v>
      </c>
      <c r="CK25" s="262" t="s">
        <v>186</v>
      </c>
      <c r="CL25" s="262" t="s">
        <v>105</v>
      </c>
      <c r="CM25" s="262" t="s">
        <v>57</v>
      </c>
      <c r="CN25" s="262" t="s">
        <v>57</v>
      </c>
      <c r="CO25" s="262" t="s">
        <v>57</v>
      </c>
      <c r="CP25" s="262" t="s">
        <v>57</v>
      </c>
      <c r="CQ25" s="262" t="s">
        <v>57</v>
      </c>
      <c r="CR25" s="262" t="s">
        <v>57</v>
      </c>
      <c r="CS25" s="262" t="s">
        <v>57</v>
      </c>
      <c r="CT25" s="262" t="s">
        <v>57</v>
      </c>
      <c r="CU25" s="262" t="s">
        <v>57</v>
      </c>
      <c r="CV25" s="262" t="s">
        <v>57</v>
      </c>
      <c r="CW25" s="262" t="s">
        <v>57</v>
      </c>
      <c r="CX25" s="262" t="s">
        <v>57</v>
      </c>
      <c r="CY25" s="262" t="s">
        <v>57</v>
      </c>
      <c r="CZ25" s="262" t="s">
        <v>57</v>
      </c>
      <c r="DA25" s="262" t="s">
        <v>57</v>
      </c>
      <c r="DB25" s="262" t="s">
        <v>617</v>
      </c>
      <c r="DC25" s="262" t="s">
        <v>618</v>
      </c>
      <c r="DD25" s="262" t="s">
        <v>619</v>
      </c>
      <c r="DE25" s="262" t="s">
        <v>57</v>
      </c>
      <c r="DF25" s="262" t="s">
        <v>57</v>
      </c>
      <c r="DG25" s="262" t="s">
        <v>57</v>
      </c>
      <c r="DH25" s="262" t="s">
        <v>57</v>
      </c>
      <c r="DI25" s="262" t="s">
        <v>302</v>
      </c>
      <c r="DJ25" s="262" t="s">
        <v>57</v>
      </c>
      <c r="DK25" s="262" t="s">
        <v>57</v>
      </c>
      <c r="DL25" s="262" t="s">
        <v>57</v>
      </c>
      <c r="DM25" s="262" t="s">
        <v>57</v>
      </c>
      <c r="DN25" s="262" t="s">
        <v>57</v>
      </c>
      <c r="DO25" s="262" t="s">
        <v>57</v>
      </c>
      <c r="DP25" s="262" t="s">
        <v>57</v>
      </c>
      <c r="DQ25" s="262" t="s">
        <v>57</v>
      </c>
      <c r="DR25" s="262" t="s">
        <v>57</v>
      </c>
      <c r="DS25" s="262" t="s">
        <v>57</v>
      </c>
      <c r="DT25" s="262" t="s">
        <v>1483</v>
      </c>
      <c r="DU25" s="262" t="s">
        <v>621</v>
      </c>
      <c r="DV25" s="262" t="s">
        <v>1038</v>
      </c>
      <c r="DW25" s="262" t="s">
        <v>106</v>
      </c>
      <c r="DX25" s="262" t="s">
        <v>317</v>
      </c>
      <c r="DY25" s="262" t="s">
        <v>308</v>
      </c>
      <c r="DZ25" s="262" t="s">
        <v>318</v>
      </c>
      <c r="EA25" s="262" t="s">
        <v>319</v>
      </c>
      <c r="EB25" s="262" t="s">
        <v>1484</v>
      </c>
      <c r="EC25" s="262" t="s">
        <v>621</v>
      </c>
      <c r="ED25" s="262" t="s">
        <v>622</v>
      </c>
      <c r="EE25" s="262" t="s">
        <v>106</v>
      </c>
      <c r="EF25" s="262" t="s">
        <v>57</v>
      </c>
      <c r="EG25" s="262" t="s">
        <v>57</v>
      </c>
      <c r="EH25" s="262" t="s">
        <v>57</v>
      </c>
      <c r="EI25" s="262" t="s">
        <v>57</v>
      </c>
      <c r="EJ25" s="262" t="s">
        <v>1485</v>
      </c>
      <c r="EK25" s="262" t="s">
        <v>1486</v>
      </c>
      <c r="EL25" s="262" t="s">
        <v>765</v>
      </c>
      <c r="EM25" s="262" t="s">
        <v>1487</v>
      </c>
      <c r="EN25" s="262" t="s">
        <v>680</v>
      </c>
      <c r="EO25" s="262" t="s">
        <v>681</v>
      </c>
      <c r="EP25" s="262" t="s">
        <v>682</v>
      </c>
      <c r="EQ25" s="262" t="s">
        <v>57</v>
      </c>
      <c r="ER25" s="262" t="s">
        <v>311</v>
      </c>
      <c r="ES25" s="262" t="s">
        <v>57</v>
      </c>
      <c r="ET25" s="262" t="s">
        <v>57</v>
      </c>
      <c r="EU25" s="104" t="str">
        <f t="shared" si="11"/>
        <v>2025121487</v>
      </c>
      <c r="EV25" s="56" t="str">
        <f t="shared" si="12"/>
        <v>1&amp;2025121487</v>
      </c>
      <c r="EW25" s="104">
        <f>IFERROR(VLOOKUP(EV25,시험용!CA:CE,4,FALSE),"")</f>
        <v>0</v>
      </c>
    </row>
    <row r="26" spans="1:154" ht="49.95" customHeight="1">
      <c r="A26" s="367">
        <v>2</v>
      </c>
      <c r="B26" s="262" t="s">
        <v>287</v>
      </c>
      <c r="C26" s="262" t="s">
        <v>634</v>
      </c>
      <c r="D26" s="262" t="s">
        <v>1534</v>
      </c>
      <c r="E26" s="262" t="s">
        <v>31</v>
      </c>
      <c r="F26" s="262" t="s">
        <v>287</v>
      </c>
      <c r="G26" s="262" t="s">
        <v>287</v>
      </c>
      <c r="H26" s="262" t="s">
        <v>287</v>
      </c>
      <c r="I26" s="262" t="s">
        <v>290</v>
      </c>
      <c r="J26" s="262" t="s">
        <v>1535</v>
      </c>
      <c r="K26" s="262" t="s">
        <v>291</v>
      </c>
      <c r="L26" s="262" t="s">
        <v>1536</v>
      </c>
      <c r="M26" s="262" t="s">
        <v>1537</v>
      </c>
      <c r="N26" s="262"/>
      <c r="O26" s="262" t="s">
        <v>1538</v>
      </c>
      <c r="P26" s="262" t="s">
        <v>1539</v>
      </c>
      <c r="Q26" s="262"/>
      <c r="R26" s="262"/>
      <c r="S26" s="262" t="s">
        <v>1193</v>
      </c>
      <c r="T26" s="262" t="s">
        <v>1540</v>
      </c>
      <c r="U26" s="262" t="s">
        <v>592</v>
      </c>
      <c r="V26" s="262"/>
      <c r="W26" s="262" t="s">
        <v>1541</v>
      </c>
      <c r="X26" s="262" t="s">
        <v>1542</v>
      </c>
      <c r="Y26" s="262" t="s">
        <v>1543</v>
      </c>
      <c r="Z26" s="262" t="s">
        <v>1543</v>
      </c>
      <c r="AA26" s="262" t="s">
        <v>1543</v>
      </c>
      <c r="AB26" s="262" t="s">
        <v>293</v>
      </c>
      <c r="AC26" s="1332"/>
      <c r="AD26" s="262" t="s">
        <v>107</v>
      </c>
      <c r="AE26" s="262" t="s">
        <v>1544</v>
      </c>
      <c r="AF26" s="262" t="s">
        <v>595</v>
      </c>
      <c r="AG26" s="262" t="s">
        <v>57</v>
      </c>
      <c r="AH26" s="262" t="s">
        <v>645</v>
      </c>
      <c r="AI26" s="262" t="s">
        <v>57</v>
      </c>
      <c r="AJ26" s="262"/>
      <c r="AK26" s="262"/>
      <c r="AL26" s="262"/>
      <c r="AM26" s="262"/>
      <c r="AN26" s="262" t="s">
        <v>1545</v>
      </c>
      <c r="AO26" s="262" t="s">
        <v>1546</v>
      </c>
      <c r="AP26" s="262" t="s">
        <v>1547</v>
      </c>
      <c r="AQ26" s="260" t="s">
        <v>1699</v>
      </c>
      <c r="AR26" s="262"/>
      <c r="AS26" s="262"/>
      <c r="AT26" s="262" t="s">
        <v>315</v>
      </c>
      <c r="AU26" s="262" t="s">
        <v>1549</v>
      </c>
      <c r="AV26" s="262" t="s">
        <v>57</v>
      </c>
      <c r="AW26" s="262" t="s">
        <v>1550</v>
      </c>
      <c r="AX26" s="262" t="s">
        <v>1551</v>
      </c>
      <c r="AY26" s="262"/>
      <c r="AZ26" s="262" t="s">
        <v>1552</v>
      </c>
      <c r="BA26" s="262" t="s">
        <v>1553</v>
      </c>
      <c r="BB26" s="262" t="s">
        <v>299</v>
      </c>
      <c r="BC26" s="262" t="s">
        <v>32</v>
      </c>
      <c r="BD26" s="262" t="s">
        <v>33</v>
      </c>
      <c r="BE26" s="262" t="s">
        <v>1554</v>
      </c>
      <c r="BF26" s="262" t="s">
        <v>48</v>
      </c>
      <c r="BG26" s="262" t="s">
        <v>164</v>
      </c>
      <c r="BH26" s="262" t="s">
        <v>110</v>
      </c>
      <c r="BI26" s="262" t="s">
        <v>1555</v>
      </c>
      <c r="BJ26" s="262" t="s">
        <v>1556</v>
      </c>
      <c r="BK26" s="262" t="s">
        <v>1557</v>
      </c>
      <c r="BL26" s="262" t="s">
        <v>1558</v>
      </c>
      <c r="BM26" s="262" t="s">
        <v>657</v>
      </c>
      <c r="BN26" s="262" t="s">
        <v>1544</v>
      </c>
      <c r="BO26" s="262" t="s">
        <v>595</v>
      </c>
      <c r="BP26" s="262" t="s">
        <v>57</v>
      </c>
      <c r="BQ26" s="262" t="s">
        <v>57</v>
      </c>
      <c r="BR26" s="262" t="s">
        <v>311</v>
      </c>
      <c r="BS26" s="262" t="s">
        <v>1559</v>
      </c>
      <c r="BT26" s="262" t="s">
        <v>1560</v>
      </c>
      <c r="BU26" s="262" t="s">
        <v>1561</v>
      </c>
      <c r="BV26" s="262" t="s">
        <v>302</v>
      </c>
      <c r="BW26" s="262" t="s">
        <v>171</v>
      </c>
      <c r="BX26" s="262" t="s">
        <v>645</v>
      </c>
      <c r="BY26" s="262" t="s">
        <v>57</v>
      </c>
      <c r="BZ26" s="262" t="s">
        <v>1562</v>
      </c>
      <c r="CA26" s="262" t="s">
        <v>1563</v>
      </c>
      <c r="CB26" s="262" t="s">
        <v>304</v>
      </c>
      <c r="CC26" s="262" t="s">
        <v>1564</v>
      </c>
      <c r="CD26" s="262" t="s">
        <v>662</v>
      </c>
      <c r="CE26" s="262" t="s">
        <v>57</v>
      </c>
      <c r="CF26" s="262" t="s">
        <v>57</v>
      </c>
      <c r="CG26" s="262" t="s">
        <v>57</v>
      </c>
      <c r="CH26" s="262" t="s">
        <v>57</v>
      </c>
      <c r="CI26" s="262" t="s">
        <v>1565</v>
      </c>
      <c r="CJ26" s="262" t="s">
        <v>665</v>
      </c>
      <c r="CK26" s="262" t="s">
        <v>1566</v>
      </c>
      <c r="CL26" s="262" t="s">
        <v>666</v>
      </c>
      <c r="CM26" s="262" t="s">
        <v>667</v>
      </c>
      <c r="CN26" s="262" t="s">
        <v>665</v>
      </c>
      <c r="CO26" s="262" t="s">
        <v>668</v>
      </c>
      <c r="CP26" s="262" t="s">
        <v>666</v>
      </c>
      <c r="CQ26" s="262" t="s">
        <v>57</v>
      </c>
      <c r="CR26" s="262" t="s">
        <v>57</v>
      </c>
      <c r="CS26" s="262" t="s">
        <v>57</v>
      </c>
      <c r="CT26" s="262" t="s">
        <v>57</v>
      </c>
      <c r="CU26" s="262" t="s">
        <v>57</v>
      </c>
      <c r="CV26" s="262" t="s">
        <v>57</v>
      </c>
      <c r="CW26" s="262" t="s">
        <v>57</v>
      </c>
      <c r="CX26" s="262" t="s">
        <v>57</v>
      </c>
      <c r="CY26" s="262" t="s">
        <v>57</v>
      </c>
      <c r="CZ26" s="262" t="s">
        <v>57</v>
      </c>
      <c r="DA26" s="262" t="s">
        <v>57</v>
      </c>
      <c r="DB26" s="262" t="s">
        <v>57</v>
      </c>
      <c r="DC26" s="262" t="s">
        <v>57</v>
      </c>
      <c r="DD26" s="262" t="s">
        <v>57</v>
      </c>
      <c r="DE26" s="262" t="s">
        <v>57</v>
      </c>
      <c r="DF26" s="262" t="s">
        <v>57</v>
      </c>
      <c r="DG26" s="262" t="s">
        <v>57</v>
      </c>
      <c r="DH26" s="262" t="s">
        <v>57</v>
      </c>
      <c r="DI26" s="262" t="s">
        <v>302</v>
      </c>
      <c r="DJ26" s="262" t="s">
        <v>57</v>
      </c>
      <c r="DK26" s="262" t="s">
        <v>57</v>
      </c>
      <c r="DL26" s="262" t="s">
        <v>57</v>
      </c>
      <c r="DM26" s="262" t="s">
        <v>57</v>
      </c>
      <c r="DN26" s="262" t="s">
        <v>57</v>
      </c>
      <c r="DO26" s="262" t="s">
        <v>57</v>
      </c>
      <c r="DP26" s="262" t="s">
        <v>57</v>
      </c>
      <c r="DQ26" s="262" t="s">
        <v>1567</v>
      </c>
      <c r="DR26" s="262" t="s">
        <v>105</v>
      </c>
      <c r="DS26" s="262" t="s">
        <v>673</v>
      </c>
      <c r="DT26" s="262" t="s">
        <v>1568</v>
      </c>
      <c r="DU26" s="262" t="s">
        <v>621</v>
      </c>
      <c r="DV26" s="262" t="s">
        <v>1302</v>
      </c>
      <c r="DW26" s="262" t="s">
        <v>1569</v>
      </c>
      <c r="DX26" s="262" t="s">
        <v>1570</v>
      </c>
      <c r="DY26" s="262" t="s">
        <v>308</v>
      </c>
      <c r="DZ26" s="262" t="s">
        <v>309</v>
      </c>
      <c r="EA26" s="262" t="s">
        <v>205</v>
      </c>
      <c r="EB26" s="262" t="s">
        <v>1571</v>
      </c>
      <c r="EC26" s="262" t="s">
        <v>621</v>
      </c>
      <c r="ED26" s="262" t="s">
        <v>1572</v>
      </c>
      <c r="EE26" s="262" t="s">
        <v>1569</v>
      </c>
      <c r="EF26" s="262" t="s">
        <v>57</v>
      </c>
      <c r="EG26" s="262" t="s">
        <v>57</v>
      </c>
      <c r="EH26" s="262" t="s">
        <v>57</v>
      </c>
      <c r="EI26" s="262" t="s">
        <v>57</v>
      </c>
      <c r="EJ26" s="262" t="s">
        <v>1573</v>
      </c>
      <c r="EK26" s="262" t="s">
        <v>1574</v>
      </c>
      <c r="EL26" s="262" t="s">
        <v>1575</v>
      </c>
      <c r="EM26" s="262" t="s">
        <v>1576</v>
      </c>
      <c r="EN26" s="262" t="s">
        <v>680</v>
      </c>
      <c r="EO26" s="262" t="s">
        <v>681</v>
      </c>
      <c r="EP26" s="262" t="s">
        <v>682</v>
      </c>
      <c r="EQ26" s="262" t="s">
        <v>57</v>
      </c>
      <c r="ER26" s="262" t="s">
        <v>311</v>
      </c>
      <c r="ES26" s="262" t="s">
        <v>57</v>
      </c>
      <c r="ET26" s="262" t="s">
        <v>57</v>
      </c>
      <c r="EU26" s="104" t="str">
        <f t="shared" si="11"/>
        <v>2025123699</v>
      </c>
      <c r="EV26" s="56" t="str">
        <f t="shared" si="12"/>
        <v>2&amp;2025123699</v>
      </c>
      <c r="EW26" s="104">
        <f>IFERROR(VLOOKUP(EV26,시험용!CA:CE,4,FALSE),"")</f>
        <v>0</v>
      </c>
    </row>
    <row r="27" spans="1:154" ht="49.95" customHeight="1">
      <c r="A27" s="367">
        <v>2</v>
      </c>
      <c r="B27" s="262" t="s">
        <v>312</v>
      </c>
      <c r="C27" s="262" t="s">
        <v>634</v>
      </c>
      <c r="D27" s="262" t="s">
        <v>1534</v>
      </c>
      <c r="E27" s="262" t="s">
        <v>31</v>
      </c>
      <c r="F27" s="262" t="s">
        <v>287</v>
      </c>
      <c r="G27" s="262" t="s">
        <v>312</v>
      </c>
      <c r="H27" s="262" t="s">
        <v>312</v>
      </c>
      <c r="I27" s="262" t="s">
        <v>290</v>
      </c>
      <c r="J27" s="262" t="s">
        <v>1577</v>
      </c>
      <c r="K27" s="262" t="s">
        <v>291</v>
      </c>
      <c r="L27" s="262" t="s">
        <v>1578</v>
      </c>
      <c r="M27" s="262" t="s">
        <v>1579</v>
      </c>
      <c r="N27" s="262"/>
      <c r="O27" s="262" t="s">
        <v>1538</v>
      </c>
      <c r="P27" s="262" t="s">
        <v>1539</v>
      </c>
      <c r="Q27" s="262"/>
      <c r="R27" s="262"/>
      <c r="S27" s="262" t="s">
        <v>1193</v>
      </c>
      <c r="T27" s="262" t="s">
        <v>1540</v>
      </c>
      <c r="U27" s="262" t="s">
        <v>592</v>
      </c>
      <c r="V27" s="262"/>
      <c r="W27" s="262" t="s">
        <v>1580</v>
      </c>
      <c r="X27" s="262" t="s">
        <v>1542</v>
      </c>
      <c r="Y27" s="262" t="s">
        <v>779</v>
      </c>
      <c r="Z27" s="262" t="s">
        <v>779</v>
      </c>
      <c r="AA27" s="262" t="s">
        <v>779</v>
      </c>
      <c r="AB27" s="262" t="s">
        <v>293</v>
      </c>
      <c r="AC27" s="1332"/>
      <c r="AD27" s="262" t="s">
        <v>107</v>
      </c>
      <c r="AE27" s="262" t="s">
        <v>1544</v>
      </c>
      <c r="AF27" s="262" t="s">
        <v>595</v>
      </c>
      <c r="AG27" s="262" t="s">
        <v>57</v>
      </c>
      <c r="AH27" s="262" t="s">
        <v>645</v>
      </c>
      <c r="AI27" s="262" t="s">
        <v>57</v>
      </c>
      <c r="AJ27" s="262"/>
      <c r="AK27" s="262"/>
      <c r="AL27" s="262"/>
      <c r="AM27" s="262"/>
      <c r="AN27" s="262" t="s">
        <v>1545</v>
      </c>
      <c r="AO27" s="262" t="s">
        <v>1546</v>
      </c>
      <c r="AP27" s="262" t="s">
        <v>1581</v>
      </c>
      <c r="AQ27" s="260" t="s">
        <v>1699</v>
      </c>
      <c r="AR27" s="262"/>
      <c r="AS27" s="262"/>
      <c r="AT27" s="262" t="s">
        <v>315</v>
      </c>
      <c r="AU27" s="262" t="s">
        <v>1582</v>
      </c>
      <c r="AV27" s="262" t="s">
        <v>57</v>
      </c>
      <c r="AW27" s="262" t="s">
        <v>1550</v>
      </c>
      <c r="AX27" s="262" t="s">
        <v>1583</v>
      </c>
      <c r="AY27" s="262"/>
      <c r="AZ27" s="262" t="s">
        <v>1584</v>
      </c>
      <c r="BA27" s="262" t="s">
        <v>1553</v>
      </c>
      <c r="BB27" s="262" t="s">
        <v>299</v>
      </c>
      <c r="BC27" s="262" t="s">
        <v>32</v>
      </c>
      <c r="BD27" s="262" t="s">
        <v>33</v>
      </c>
      <c r="BE27" s="262" t="s">
        <v>1554</v>
      </c>
      <c r="BF27" s="262" t="s">
        <v>48</v>
      </c>
      <c r="BG27" s="262" t="s">
        <v>164</v>
      </c>
      <c r="BH27" s="262" t="s">
        <v>110</v>
      </c>
      <c r="BI27" s="262" t="s">
        <v>1585</v>
      </c>
      <c r="BJ27" s="262" t="s">
        <v>1586</v>
      </c>
      <c r="BK27" s="262" t="s">
        <v>806</v>
      </c>
      <c r="BL27" s="262" t="s">
        <v>1587</v>
      </c>
      <c r="BM27" s="262" t="s">
        <v>302</v>
      </c>
      <c r="BN27" s="262" t="s">
        <v>1544</v>
      </c>
      <c r="BO27" s="262" t="s">
        <v>595</v>
      </c>
      <c r="BP27" s="262" t="s">
        <v>57</v>
      </c>
      <c r="BQ27" s="262" t="s">
        <v>57</v>
      </c>
      <c r="BR27" s="262" t="s">
        <v>311</v>
      </c>
      <c r="BS27" s="262" t="s">
        <v>612</v>
      </c>
      <c r="BT27" s="262" t="s">
        <v>1451</v>
      </c>
      <c r="BU27" s="262" t="s">
        <v>1588</v>
      </c>
      <c r="BV27" s="262" t="s">
        <v>657</v>
      </c>
      <c r="BW27" s="262" t="s">
        <v>1589</v>
      </c>
      <c r="BX27" s="262" t="s">
        <v>645</v>
      </c>
      <c r="BY27" s="262" t="s">
        <v>57</v>
      </c>
      <c r="BZ27" s="262" t="s">
        <v>1590</v>
      </c>
      <c r="CA27" s="262" t="s">
        <v>57</v>
      </c>
      <c r="CB27" s="262" t="s">
        <v>57</v>
      </c>
      <c r="CC27" s="262" t="s">
        <v>57</v>
      </c>
      <c r="CD27" s="262" t="s">
        <v>57</v>
      </c>
      <c r="CE27" s="262" t="s">
        <v>57</v>
      </c>
      <c r="CF27" s="262" t="s">
        <v>57</v>
      </c>
      <c r="CG27" s="262" t="s">
        <v>57</v>
      </c>
      <c r="CH27" s="262" t="s">
        <v>57</v>
      </c>
      <c r="CI27" s="262" t="s">
        <v>1591</v>
      </c>
      <c r="CJ27" s="262" t="s">
        <v>665</v>
      </c>
      <c r="CK27" s="262" t="s">
        <v>1592</v>
      </c>
      <c r="CL27" s="262" t="s">
        <v>666</v>
      </c>
      <c r="CM27" s="262" t="s">
        <v>1593</v>
      </c>
      <c r="CN27" s="262" t="s">
        <v>665</v>
      </c>
      <c r="CO27" s="262" t="s">
        <v>909</v>
      </c>
      <c r="CP27" s="262" t="s">
        <v>666</v>
      </c>
      <c r="CQ27" s="262" t="s">
        <v>57</v>
      </c>
      <c r="CR27" s="262" t="s">
        <v>57</v>
      </c>
      <c r="CS27" s="262" t="s">
        <v>57</v>
      </c>
      <c r="CT27" s="262" t="s">
        <v>57</v>
      </c>
      <c r="CU27" s="262" t="s">
        <v>57</v>
      </c>
      <c r="CV27" s="262" t="s">
        <v>57</v>
      </c>
      <c r="CW27" s="262" t="s">
        <v>57</v>
      </c>
      <c r="CX27" s="262" t="s">
        <v>57</v>
      </c>
      <c r="CY27" s="262" t="s">
        <v>57</v>
      </c>
      <c r="CZ27" s="262" t="s">
        <v>57</v>
      </c>
      <c r="DA27" s="262" t="s">
        <v>57</v>
      </c>
      <c r="DB27" s="262" t="s">
        <v>57</v>
      </c>
      <c r="DC27" s="262" t="s">
        <v>57</v>
      </c>
      <c r="DD27" s="262" t="s">
        <v>57</v>
      </c>
      <c r="DE27" s="262" t="s">
        <v>57</v>
      </c>
      <c r="DF27" s="262" t="s">
        <v>57</v>
      </c>
      <c r="DG27" s="262" t="s">
        <v>57</v>
      </c>
      <c r="DH27" s="262" t="s">
        <v>57</v>
      </c>
      <c r="DI27" s="262" t="s">
        <v>302</v>
      </c>
      <c r="DJ27" s="262" t="s">
        <v>57</v>
      </c>
      <c r="DK27" s="262" t="s">
        <v>57</v>
      </c>
      <c r="DL27" s="262" t="s">
        <v>57</v>
      </c>
      <c r="DM27" s="262" t="s">
        <v>57</v>
      </c>
      <c r="DN27" s="262" t="s">
        <v>57</v>
      </c>
      <c r="DO27" s="262" t="s">
        <v>57</v>
      </c>
      <c r="DP27" s="262" t="s">
        <v>57</v>
      </c>
      <c r="DQ27" s="262" t="s">
        <v>882</v>
      </c>
      <c r="DR27" s="262" t="s">
        <v>171</v>
      </c>
      <c r="DS27" s="262" t="s">
        <v>673</v>
      </c>
      <c r="DT27" s="262" t="s">
        <v>1594</v>
      </c>
      <c r="DU27" s="262" t="s">
        <v>621</v>
      </c>
      <c r="DV27" s="262" t="s">
        <v>1090</v>
      </c>
      <c r="DW27" s="262" t="s">
        <v>1569</v>
      </c>
      <c r="DX27" s="262" t="s">
        <v>1570</v>
      </c>
      <c r="DY27" s="262" t="s">
        <v>308</v>
      </c>
      <c r="DZ27" s="262" t="s">
        <v>309</v>
      </c>
      <c r="EA27" s="262" t="s">
        <v>205</v>
      </c>
      <c r="EB27" s="262" t="s">
        <v>1595</v>
      </c>
      <c r="EC27" s="262" t="s">
        <v>621</v>
      </c>
      <c r="ED27" s="262" t="s">
        <v>1560</v>
      </c>
      <c r="EE27" s="262" t="s">
        <v>1569</v>
      </c>
      <c r="EF27" s="262" t="s">
        <v>57</v>
      </c>
      <c r="EG27" s="262" t="s">
        <v>57</v>
      </c>
      <c r="EH27" s="262" t="s">
        <v>57</v>
      </c>
      <c r="EI27" s="262" t="s">
        <v>57</v>
      </c>
      <c r="EJ27" s="262" t="s">
        <v>1596</v>
      </c>
      <c r="EK27" s="262" t="s">
        <v>1574</v>
      </c>
      <c r="EL27" s="262" t="s">
        <v>1597</v>
      </c>
      <c r="EM27" s="262" t="s">
        <v>1576</v>
      </c>
      <c r="EN27" s="262" t="s">
        <v>680</v>
      </c>
      <c r="EO27" s="262" t="s">
        <v>681</v>
      </c>
      <c r="EP27" s="262" t="s">
        <v>682</v>
      </c>
      <c r="EQ27" s="262" t="s">
        <v>57</v>
      </c>
      <c r="ER27" s="262" t="s">
        <v>311</v>
      </c>
      <c r="ES27" s="262" t="s">
        <v>57</v>
      </c>
      <c r="ET27" s="262" t="s">
        <v>57</v>
      </c>
      <c r="EU27" s="104" t="str">
        <f t="shared" si="11"/>
        <v>2025123704</v>
      </c>
      <c r="EV27" s="56" t="str">
        <f t="shared" si="12"/>
        <v>2&amp;2025123704</v>
      </c>
      <c r="EW27" s="104">
        <f>IFERROR(VLOOKUP(EV27,시험용!CA:CE,4,FALSE),"")</f>
        <v>0</v>
      </c>
    </row>
    <row r="28" spans="1:154" ht="49.95" customHeight="1">
      <c r="A28" s="367">
        <v>2</v>
      </c>
      <c r="B28" s="262" t="s">
        <v>320</v>
      </c>
      <c r="C28" s="262" t="s">
        <v>336</v>
      </c>
      <c r="D28" s="262" t="s">
        <v>1156</v>
      </c>
      <c r="E28" s="262" t="s">
        <v>31</v>
      </c>
      <c r="F28" s="262" t="s">
        <v>321</v>
      </c>
      <c r="G28" s="262" t="s">
        <v>320</v>
      </c>
      <c r="H28" s="262" t="s">
        <v>287</v>
      </c>
      <c r="I28" s="262" t="s">
        <v>290</v>
      </c>
      <c r="J28" s="262" t="s">
        <v>1190</v>
      </c>
      <c r="K28" s="262" t="s">
        <v>291</v>
      </c>
      <c r="L28" s="262" t="s">
        <v>1191</v>
      </c>
      <c r="M28" s="262" t="s">
        <v>1192</v>
      </c>
      <c r="N28" s="262"/>
      <c r="O28" s="262"/>
      <c r="P28" s="262"/>
      <c r="Q28" s="262"/>
      <c r="R28" s="262" t="s">
        <v>1193</v>
      </c>
      <c r="S28" s="262" t="s">
        <v>775</v>
      </c>
      <c r="T28" s="262" t="s">
        <v>1194</v>
      </c>
      <c r="U28" s="262" t="s">
        <v>592</v>
      </c>
      <c r="V28" s="262"/>
      <c r="W28" s="262" t="s">
        <v>1195</v>
      </c>
      <c r="X28" s="262" t="s">
        <v>1047</v>
      </c>
      <c r="Y28" s="262" t="s">
        <v>1135</v>
      </c>
      <c r="Z28" s="262" t="s">
        <v>1135</v>
      </c>
      <c r="AA28" s="262" t="s">
        <v>1135</v>
      </c>
      <c r="AB28" s="262" t="s">
        <v>293</v>
      </c>
      <c r="AC28" s="1332"/>
      <c r="AD28" s="262" t="s">
        <v>1136</v>
      </c>
      <c r="AE28" s="262" t="s">
        <v>314</v>
      </c>
      <c r="AF28" s="262" t="s">
        <v>1196</v>
      </c>
      <c r="AG28" s="262" t="s">
        <v>295</v>
      </c>
      <c r="AH28" s="262" t="s">
        <v>296</v>
      </c>
      <c r="AI28" s="262" t="s">
        <v>297</v>
      </c>
      <c r="AJ28" s="262"/>
      <c r="AK28" s="262"/>
      <c r="AL28" s="262"/>
      <c r="AM28" s="262"/>
      <c r="AN28" s="262" t="s">
        <v>1162</v>
      </c>
      <c r="AO28" s="262" t="s">
        <v>1163</v>
      </c>
      <c r="AP28" s="262" t="s">
        <v>1197</v>
      </c>
      <c r="AQ28" s="262" t="s">
        <v>49</v>
      </c>
      <c r="AR28" s="262" t="s">
        <v>1165</v>
      </c>
      <c r="AS28" s="262" t="s">
        <v>1166</v>
      </c>
      <c r="AT28" s="262" t="s">
        <v>298</v>
      </c>
      <c r="AU28" s="262" t="s">
        <v>1198</v>
      </c>
      <c r="AV28" s="262" t="s">
        <v>57</v>
      </c>
      <c r="AW28" s="262" t="s">
        <v>988</v>
      </c>
      <c r="AX28" s="262" t="s">
        <v>1199</v>
      </c>
      <c r="AY28" s="262"/>
      <c r="AZ28" s="262" t="s">
        <v>1200</v>
      </c>
      <c r="BA28" s="262" t="s">
        <v>1170</v>
      </c>
      <c r="BB28" s="262" t="s">
        <v>1201</v>
      </c>
      <c r="BC28" s="262" t="s">
        <v>32</v>
      </c>
      <c r="BD28" s="262" t="s">
        <v>33</v>
      </c>
      <c r="BE28" s="262" t="s">
        <v>57</v>
      </c>
      <c r="BF28" s="262" t="s">
        <v>48</v>
      </c>
      <c r="BG28" s="262" t="s">
        <v>164</v>
      </c>
      <c r="BH28" s="262" t="s">
        <v>1202</v>
      </c>
      <c r="BI28" s="262" t="s">
        <v>1203</v>
      </c>
      <c r="BJ28" s="262" t="s">
        <v>1204</v>
      </c>
      <c r="BK28" s="262" t="s">
        <v>910</v>
      </c>
      <c r="BL28" s="262" t="s">
        <v>1205</v>
      </c>
      <c r="BM28" s="262" t="s">
        <v>302</v>
      </c>
      <c r="BN28" s="262" t="s">
        <v>314</v>
      </c>
      <c r="BO28" s="262" t="s">
        <v>1196</v>
      </c>
      <c r="BP28" s="262" t="s">
        <v>57</v>
      </c>
      <c r="BQ28" s="262" t="s">
        <v>295</v>
      </c>
      <c r="BR28" s="262" t="s">
        <v>311</v>
      </c>
      <c r="BS28" s="262" t="s">
        <v>177</v>
      </c>
      <c r="BT28" s="262" t="s">
        <v>1206</v>
      </c>
      <c r="BU28" s="262" t="s">
        <v>1207</v>
      </c>
      <c r="BV28" s="262" t="s">
        <v>1061</v>
      </c>
      <c r="BW28" s="262" t="s">
        <v>118</v>
      </c>
      <c r="BX28" s="262" t="s">
        <v>296</v>
      </c>
      <c r="BY28" s="262" t="s">
        <v>297</v>
      </c>
      <c r="BZ28" s="262" t="s">
        <v>878</v>
      </c>
      <c r="CA28" s="262" t="s">
        <v>1208</v>
      </c>
      <c r="CB28" s="262" t="s">
        <v>304</v>
      </c>
      <c r="CC28" s="262" t="s">
        <v>909</v>
      </c>
      <c r="CD28" s="262" t="s">
        <v>1209</v>
      </c>
      <c r="CE28" s="262" t="s">
        <v>306</v>
      </c>
      <c r="CF28" s="262" t="s">
        <v>1210</v>
      </c>
      <c r="CG28" s="262" t="s">
        <v>307</v>
      </c>
      <c r="CH28" s="262" t="s">
        <v>57</v>
      </c>
      <c r="CI28" s="262" t="s">
        <v>1211</v>
      </c>
      <c r="CJ28" s="262" t="s">
        <v>1212</v>
      </c>
      <c r="CK28" s="262" t="s">
        <v>1213</v>
      </c>
      <c r="CL28" s="262" t="s">
        <v>105</v>
      </c>
      <c r="CM28" s="262" t="s">
        <v>1214</v>
      </c>
      <c r="CN28" s="262" t="s">
        <v>1212</v>
      </c>
      <c r="CO28" s="262" t="s">
        <v>191</v>
      </c>
      <c r="CP28" s="262" t="s">
        <v>105</v>
      </c>
      <c r="CQ28" s="262" t="s">
        <v>57</v>
      </c>
      <c r="CR28" s="262" t="s">
        <v>57</v>
      </c>
      <c r="CS28" s="262" t="s">
        <v>57</v>
      </c>
      <c r="CT28" s="262" t="s">
        <v>57</v>
      </c>
      <c r="CU28" s="262" t="s">
        <v>328</v>
      </c>
      <c r="CV28" s="262" t="s">
        <v>329</v>
      </c>
      <c r="CW28" s="262" t="s">
        <v>330</v>
      </c>
      <c r="CX28" s="262" t="s">
        <v>331</v>
      </c>
      <c r="CY28" s="262" t="s">
        <v>57</v>
      </c>
      <c r="CZ28" s="262" t="s">
        <v>57</v>
      </c>
      <c r="DA28" s="262" t="s">
        <v>57</v>
      </c>
      <c r="DB28" s="262" t="s">
        <v>57</v>
      </c>
      <c r="DC28" s="262" t="s">
        <v>57</v>
      </c>
      <c r="DD28" s="262" t="s">
        <v>57</v>
      </c>
      <c r="DE28" s="262" t="s">
        <v>1215</v>
      </c>
      <c r="DF28" s="262" t="s">
        <v>1216</v>
      </c>
      <c r="DG28" s="262" t="s">
        <v>673</v>
      </c>
      <c r="DH28" s="262" t="s">
        <v>57</v>
      </c>
      <c r="DI28" s="262" t="s">
        <v>302</v>
      </c>
      <c r="DJ28" s="262" t="s">
        <v>57</v>
      </c>
      <c r="DK28" s="262" t="s">
        <v>57</v>
      </c>
      <c r="DL28" s="262" t="s">
        <v>57</v>
      </c>
      <c r="DM28" s="262" t="s">
        <v>57</v>
      </c>
      <c r="DN28" s="262" t="s">
        <v>57</v>
      </c>
      <c r="DO28" s="262" t="s">
        <v>57</v>
      </c>
      <c r="DP28" s="262" t="s">
        <v>57</v>
      </c>
      <c r="DQ28" s="262" t="s">
        <v>57</v>
      </c>
      <c r="DR28" s="262" t="s">
        <v>57</v>
      </c>
      <c r="DS28" s="262" t="s">
        <v>57</v>
      </c>
      <c r="DT28" s="262" t="s">
        <v>1217</v>
      </c>
      <c r="DU28" s="262" t="s">
        <v>1218</v>
      </c>
      <c r="DV28" s="262" t="s">
        <v>334</v>
      </c>
      <c r="DW28" s="262" t="s">
        <v>121</v>
      </c>
      <c r="DX28" s="262" t="s">
        <v>1219</v>
      </c>
      <c r="DY28" s="262" t="s">
        <v>1220</v>
      </c>
      <c r="DZ28" s="262" t="s">
        <v>330</v>
      </c>
      <c r="EA28" s="262" t="s">
        <v>205</v>
      </c>
      <c r="EB28" s="262" t="s">
        <v>1221</v>
      </c>
      <c r="EC28" s="262" t="s">
        <v>1218</v>
      </c>
      <c r="ED28" s="262" t="s">
        <v>762</v>
      </c>
      <c r="EE28" s="262" t="s">
        <v>121</v>
      </c>
      <c r="EF28" s="262" t="s">
        <v>57</v>
      </c>
      <c r="EG28" s="262" t="s">
        <v>57</v>
      </c>
      <c r="EH28" s="262" t="s">
        <v>57</v>
      </c>
      <c r="EI28" s="262" t="s">
        <v>57</v>
      </c>
      <c r="EJ28" s="262" t="s">
        <v>1222</v>
      </c>
      <c r="EK28" s="262" t="s">
        <v>1223</v>
      </c>
      <c r="EL28" s="262" t="s">
        <v>1224</v>
      </c>
      <c r="EM28" s="262" t="s">
        <v>1225</v>
      </c>
      <c r="EN28" s="262" t="s">
        <v>767</v>
      </c>
      <c r="EO28" s="262" t="s">
        <v>310</v>
      </c>
      <c r="EP28" s="262" t="s">
        <v>88</v>
      </c>
      <c r="EQ28" s="262" t="s">
        <v>1226</v>
      </c>
      <c r="ER28" s="262" t="s">
        <v>311</v>
      </c>
      <c r="ES28" s="262" t="s">
        <v>1227</v>
      </c>
      <c r="ET28" s="262" t="s">
        <v>1228</v>
      </c>
      <c r="EU28" s="104" t="str">
        <f t="shared" si="11"/>
        <v>2025120470</v>
      </c>
      <c r="EV28" s="56" t="str">
        <f t="shared" si="12"/>
        <v>2&amp;2025120470</v>
      </c>
      <c r="EW28" s="104" t="str">
        <f>IFERROR(VLOOKUP(EV28,시험용!CA:CE,4,FALSE),"")</f>
        <v/>
      </c>
      <c r="EX28" s="357" t="s">
        <v>1522</v>
      </c>
    </row>
    <row r="29" spans="1:154" ht="49.95" customHeight="1">
      <c r="A29" s="367">
        <v>2</v>
      </c>
      <c r="B29" s="262" t="s">
        <v>724</v>
      </c>
      <c r="C29" s="262" t="s">
        <v>336</v>
      </c>
      <c r="D29" s="262" t="s">
        <v>1156</v>
      </c>
      <c r="E29" s="262" t="s">
        <v>31</v>
      </c>
      <c r="F29" s="262" t="s">
        <v>584</v>
      </c>
      <c r="G29" s="262" t="s">
        <v>724</v>
      </c>
      <c r="H29" s="262" t="s">
        <v>312</v>
      </c>
      <c r="I29" s="262" t="s">
        <v>290</v>
      </c>
      <c r="J29" s="262" t="s">
        <v>1229</v>
      </c>
      <c r="K29" s="262" t="s">
        <v>291</v>
      </c>
      <c r="L29" s="262" t="s">
        <v>1230</v>
      </c>
      <c r="M29" s="262" t="s">
        <v>1231</v>
      </c>
      <c r="N29" s="262"/>
      <c r="O29" s="262"/>
      <c r="P29" s="262"/>
      <c r="Q29" s="262" t="s">
        <v>1598</v>
      </c>
      <c r="R29" s="262" t="s">
        <v>1232</v>
      </c>
      <c r="S29" s="262" t="s">
        <v>775</v>
      </c>
      <c r="T29" s="262" t="s">
        <v>776</v>
      </c>
      <c r="U29" s="262" t="s">
        <v>592</v>
      </c>
      <c r="V29" s="262"/>
      <c r="W29" s="262" t="s">
        <v>1233</v>
      </c>
      <c r="X29" s="262" t="s">
        <v>322</v>
      </c>
      <c r="Y29" s="262" t="s">
        <v>1234</v>
      </c>
      <c r="Z29" s="262" t="s">
        <v>1234</v>
      </c>
      <c r="AA29" s="262" t="s">
        <v>1135</v>
      </c>
      <c r="AB29" s="262" t="s">
        <v>293</v>
      </c>
      <c r="AC29" s="1332"/>
      <c r="AD29" s="262" t="s">
        <v>1136</v>
      </c>
      <c r="AE29" s="262" t="s">
        <v>314</v>
      </c>
      <c r="AF29" s="262" t="s">
        <v>294</v>
      </c>
      <c r="AG29" s="262" t="s">
        <v>295</v>
      </c>
      <c r="AH29" s="262" t="s">
        <v>296</v>
      </c>
      <c r="AI29" s="262" t="s">
        <v>297</v>
      </c>
      <c r="AJ29" s="262"/>
      <c r="AK29" s="262"/>
      <c r="AL29" s="262"/>
      <c r="AM29" s="262"/>
      <c r="AN29" s="262" t="s">
        <v>1162</v>
      </c>
      <c r="AO29" s="262" t="s">
        <v>1163</v>
      </c>
      <c r="AP29" s="262" t="s">
        <v>1235</v>
      </c>
      <c r="AQ29" s="262" t="s">
        <v>49</v>
      </c>
      <c r="AR29" s="262" t="s">
        <v>1165</v>
      </c>
      <c r="AS29" s="262" t="s">
        <v>1166</v>
      </c>
      <c r="AT29" s="262" t="s">
        <v>298</v>
      </c>
      <c r="AU29" s="262" t="s">
        <v>1236</v>
      </c>
      <c r="AV29" s="262" t="s">
        <v>57</v>
      </c>
      <c r="AW29" s="262" t="s">
        <v>988</v>
      </c>
      <c r="AX29" s="262" t="s">
        <v>1237</v>
      </c>
      <c r="AY29" s="262"/>
      <c r="AZ29" s="262" t="s">
        <v>1238</v>
      </c>
      <c r="BA29" s="262" t="s">
        <v>1170</v>
      </c>
      <c r="BB29" s="262" t="s">
        <v>299</v>
      </c>
      <c r="BC29" s="262" t="s">
        <v>32</v>
      </c>
      <c r="BD29" s="262" t="s">
        <v>33</v>
      </c>
      <c r="BE29" s="262" t="s">
        <v>57</v>
      </c>
      <c r="BF29" s="262" t="s">
        <v>48</v>
      </c>
      <c r="BG29" s="262" t="s">
        <v>164</v>
      </c>
      <c r="BH29" s="262" t="s">
        <v>1239</v>
      </c>
      <c r="BI29" s="262" t="s">
        <v>1240</v>
      </c>
      <c r="BJ29" s="262" t="s">
        <v>1241</v>
      </c>
      <c r="BK29" s="262" t="s">
        <v>1174</v>
      </c>
      <c r="BL29" s="262" t="s">
        <v>1242</v>
      </c>
      <c r="BM29" s="262" t="s">
        <v>302</v>
      </c>
      <c r="BN29" s="262" t="s">
        <v>314</v>
      </c>
      <c r="BO29" s="262" t="s">
        <v>294</v>
      </c>
      <c r="BP29" s="262" t="s">
        <v>57</v>
      </c>
      <c r="BQ29" s="262" t="s">
        <v>295</v>
      </c>
      <c r="BR29" s="262" t="s">
        <v>311</v>
      </c>
      <c r="BS29" s="262" t="s">
        <v>1028</v>
      </c>
      <c r="BT29" s="262" t="s">
        <v>905</v>
      </c>
      <c r="BU29" s="262" t="s">
        <v>1243</v>
      </c>
      <c r="BV29" s="262" t="s">
        <v>302</v>
      </c>
      <c r="BW29" s="262" t="s">
        <v>177</v>
      </c>
      <c r="BX29" s="262" t="s">
        <v>296</v>
      </c>
      <c r="BY29" s="262" t="s">
        <v>297</v>
      </c>
      <c r="BZ29" s="262" t="s">
        <v>604</v>
      </c>
      <c r="CA29" s="262" t="s">
        <v>1244</v>
      </c>
      <c r="CB29" s="262" t="s">
        <v>304</v>
      </c>
      <c r="CC29" s="262" t="s">
        <v>182</v>
      </c>
      <c r="CD29" s="262" t="s">
        <v>1245</v>
      </c>
      <c r="CE29" s="262" t="s">
        <v>306</v>
      </c>
      <c r="CF29" s="262" t="s">
        <v>1246</v>
      </c>
      <c r="CG29" s="262" t="s">
        <v>307</v>
      </c>
      <c r="CH29" s="262" t="s">
        <v>57</v>
      </c>
      <c r="CI29" s="262" t="s">
        <v>1247</v>
      </c>
      <c r="CJ29" s="262" t="s">
        <v>99</v>
      </c>
      <c r="CK29" s="262" t="s">
        <v>1248</v>
      </c>
      <c r="CL29" s="262" t="s">
        <v>105</v>
      </c>
      <c r="CM29" s="262" t="s">
        <v>1249</v>
      </c>
      <c r="CN29" s="262" t="s">
        <v>99</v>
      </c>
      <c r="CO29" s="262" t="s">
        <v>1066</v>
      </c>
      <c r="CP29" s="262" t="s">
        <v>105</v>
      </c>
      <c r="CQ29" s="262" t="s">
        <v>57</v>
      </c>
      <c r="CR29" s="262" t="s">
        <v>57</v>
      </c>
      <c r="CS29" s="262" t="s">
        <v>57</v>
      </c>
      <c r="CT29" s="262" t="s">
        <v>57</v>
      </c>
      <c r="CU29" s="262" t="s">
        <v>328</v>
      </c>
      <c r="CV29" s="262" t="s">
        <v>329</v>
      </c>
      <c r="CW29" s="262" t="s">
        <v>330</v>
      </c>
      <c r="CX29" s="262" t="s">
        <v>331</v>
      </c>
      <c r="CY29" s="262" t="s">
        <v>57</v>
      </c>
      <c r="CZ29" s="262" t="s">
        <v>57</v>
      </c>
      <c r="DA29" s="262" t="s">
        <v>57</v>
      </c>
      <c r="DB29" s="262" t="s">
        <v>57</v>
      </c>
      <c r="DC29" s="262" t="s">
        <v>57</v>
      </c>
      <c r="DD29" s="262" t="s">
        <v>57</v>
      </c>
      <c r="DE29" s="262" t="s">
        <v>1215</v>
      </c>
      <c r="DF29" s="262" t="s">
        <v>1216</v>
      </c>
      <c r="DG29" s="262" t="s">
        <v>673</v>
      </c>
      <c r="DH29" s="262" t="s">
        <v>57</v>
      </c>
      <c r="DI29" s="262" t="s">
        <v>302</v>
      </c>
      <c r="DJ29" s="262" t="s">
        <v>57</v>
      </c>
      <c r="DK29" s="262" t="s">
        <v>57</v>
      </c>
      <c r="DL29" s="262" t="s">
        <v>57</v>
      </c>
      <c r="DM29" s="262" t="s">
        <v>57</v>
      </c>
      <c r="DN29" s="262" t="s">
        <v>57</v>
      </c>
      <c r="DO29" s="262" t="s">
        <v>57</v>
      </c>
      <c r="DP29" s="262" t="s">
        <v>57</v>
      </c>
      <c r="DQ29" s="262" t="s">
        <v>57</v>
      </c>
      <c r="DR29" s="262" t="s">
        <v>57</v>
      </c>
      <c r="DS29" s="262" t="s">
        <v>57</v>
      </c>
      <c r="DT29" s="262" t="s">
        <v>1250</v>
      </c>
      <c r="DU29" s="262" t="s">
        <v>79</v>
      </c>
      <c r="DV29" s="262" t="s">
        <v>801</v>
      </c>
      <c r="DW29" s="262" t="s">
        <v>121</v>
      </c>
      <c r="DX29" s="262" t="s">
        <v>333</v>
      </c>
      <c r="DY29" s="262" t="s">
        <v>308</v>
      </c>
      <c r="DZ29" s="262" t="s">
        <v>309</v>
      </c>
      <c r="EA29" s="262" t="s">
        <v>319</v>
      </c>
      <c r="EB29" s="262" t="s">
        <v>1251</v>
      </c>
      <c r="EC29" s="262" t="s">
        <v>79</v>
      </c>
      <c r="ED29" s="262" t="s">
        <v>1038</v>
      </c>
      <c r="EE29" s="262" t="s">
        <v>121</v>
      </c>
      <c r="EF29" s="262" t="s">
        <v>57</v>
      </c>
      <c r="EG29" s="262" t="s">
        <v>57</v>
      </c>
      <c r="EH29" s="262" t="s">
        <v>57</v>
      </c>
      <c r="EI29" s="262" t="s">
        <v>57</v>
      </c>
      <c r="EJ29" s="262" t="s">
        <v>1252</v>
      </c>
      <c r="EK29" s="262" t="s">
        <v>1253</v>
      </c>
      <c r="EL29" s="262" t="s">
        <v>1254</v>
      </c>
      <c r="EM29" s="262" t="s">
        <v>1255</v>
      </c>
      <c r="EN29" s="262" t="s">
        <v>680</v>
      </c>
      <c r="EO29" s="262" t="s">
        <v>310</v>
      </c>
      <c r="EP29" s="262" t="s">
        <v>88</v>
      </c>
      <c r="EQ29" s="262" t="s">
        <v>1256</v>
      </c>
      <c r="ER29" s="262" t="s">
        <v>311</v>
      </c>
      <c r="ES29" s="262" t="s">
        <v>1257</v>
      </c>
      <c r="ET29" s="262" t="s">
        <v>1258</v>
      </c>
      <c r="EU29" s="104" t="str">
        <f t="shared" si="11"/>
        <v>2025120447</v>
      </c>
      <c r="EV29" s="56" t="str">
        <f t="shared" si="12"/>
        <v>2&amp;2025120447</v>
      </c>
      <c r="EW29" s="104" t="str">
        <f>IFERROR(VLOOKUP(EV29,시험용!CA:CE,4,FALSE),"")</f>
        <v/>
      </c>
      <c r="EX29" s="357" t="s">
        <v>1523</v>
      </c>
    </row>
    <row r="30" spans="1:154" ht="49.95" customHeight="1">
      <c r="A30" s="367">
        <v>2</v>
      </c>
      <c r="B30" s="262" t="s">
        <v>732</v>
      </c>
      <c r="C30" s="262" t="s">
        <v>336</v>
      </c>
      <c r="D30" s="262" t="s">
        <v>1156</v>
      </c>
      <c r="E30" s="262" t="s">
        <v>31</v>
      </c>
      <c r="F30" s="262" t="s">
        <v>321</v>
      </c>
      <c r="G30" s="262" t="s">
        <v>732</v>
      </c>
      <c r="H30" s="262" t="s">
        <v>320</v>
      </c>
      <c r="I30" s="262" t="s">
        <v>290</v>
      </c>
      <c r="J30" s="262" t="s">
        <v>1289</v>
      </c>
      <c r="K30" s="262" t="s">
        <v>291</v>
      </c>
      <c r="L30" s="262" t="s">
        <v>1290</v>
      </c>
      <c r="M30" s="262" t="s">
        <v>1291</v>
      </c>
      <c r="N30" s="262"/>
      <c r="O30" s="262"/>
      <c r="P30" s="262"/>
      <c r="Q30" s="262" t="s">
        <v>1599</v>
      </c>
      <c r="R30" s="262"/>
      <c r="S30" s="262" t="s">
        <v>590</v>
      </c>
      <c r="T30" s="262" t="s">
        <v>591</v>
      </c>
      <c r="U30" s="262" t="s">
        <v>592</v>
      </c>
      <c r="V30" s="262"/>
      <c r="W30" s="262" t="s">
        <v>1292</v>
      </c>
      <c r="X30" s="262" t="s">
        <v>1047</v>
      </c>
      <c r="Y30" s="262" t="s">
        <v>1135</v>
      </c>
      <c r="Z30" s="262" t="s">
        <v>1135</v>
      </c>
      <c r="AA30" s="262" t="s">
        <v>1135</v>
      </c>
      <c r="AB30" s="262" t="s">
        <v>293</v>
      </c>
      <c r="AC30" s="1332"/>
      <c r="AD30" s="262" t="s">
        <v>1136</v>
      </c>
      <c r="AE30" s="262" t="s">
        <v>314</v>
      </c>
      <c r="AF30" s="262" t="s">
        <v>1196</v>
      </c>
      <c r="AG30" s="262" t="s">
        <v>295</v>
      </c>
      <c r="AH30" s="262" t="s">
        <v>296</v>
      </c>
      <c r="AI30" s="262" t="s">
        <v>297</v>
      </c>
      <c r="AJ30" s="262"/>
      <c r="AK30" s="262"/>
      <c r="AL30" s="262"/>
      <c r="AM30" s="262"/>
      <c r="AN30" s="262" t="s">
        <v>1162</v>
      </c>
      <c r="AO30" s="262" t="s">
        <v>1163</v>
      </c>
      <c r="AP30" s="262" t="s">
        <v>1293</v>
      </c>
      <c r="AQ30" s="262" t="s">
        <v>49</v>
      </c>
      <c r="AR30" s="262" t="s">
        <v>1165</v>
      </c>
      <c r="AS30" s="262" t="s">
        <v>1166</v>
      </c>
      <c r="AT30" s="262" t="s">
        <v>298</v>
      </c>
      <c r="AU30" s="262" t="s">
        <v>1294</v>
      </c>
      <c r="AV30" s="262" t="s">
        <v>57</v>
      </c>
      <c r="AW30" s="262" t="s">
        <v>910</v>
      </c>
      <c r="AX30" s="262" t="s">
        <v>1295</v>
      </c>
      <c r="AY30" s="262"/>
      <c r="AZ30" s="262" t="s">
        <v>1296</v>
      </c>
      <c r="BA30" s="262" t="s">
        <v>1170</v>
      </c>
      <c r="BB30" s="262" t="s">
        <v>323</v>
      </c>
      <c r="BC30" s="262" t="s">
        <v>32</v>
      </c>
      <c r="BD30" s="262" t="s">
        <v>33</v>
      </c>
      <c r="BE30" s="262" t="s">
        <v>57</v>
      </c>
      <c r="BF30" s="262" t="s">
        <v>48</v>
      </c>
      <c r="BG30" s="262" t="s">
        <v>164</v>
      </c>
      <c r="BH30" s="262" t="s">
        <v>1297</v>
      </c>
      <c r="BI30" s="262" t="s">
        <v>1298</v>
      </c>
      <c r="BJ30" s="262" t="s">
        <v>1299</v>
      </c>
      <c r="BK30" s="262" t="s">
        <v>910</v>
      </c>
      <c r="BL30" s="262" t="s">
        <v>1300</v>
      </c>
      <c r="BM30" s="262" t="s">
        <v>302</v>
      </c>
      <c r="BN30" s="262" t="s">
        <v>314</v>
      </c>
      <c r="BO30" s="262" t="s">
        <v>1196</v>
      </c>
      <c r="BP30" s="262" t="s">
        <v>57</v>
      </c>
      <c r="BQ30" s="262" t="s">
        <v>295</v>
      </c>
      <c r="BR30" s="262" t="s">
        <v>311</v>
      </c>
      <c r="BS30" s="262" t="s">
        <v>1301</v>
      </c>
      <c r="BT30" s="262" t="s">
        <v>1302</v>
      </c>
      <c r="BU30" s="262" t="s">
        <v>1303</v>
      </c>
      <c r="BV30" s="262" t="s">
        <v>1061</v>
      </c>
      <c r="BW30" s="262" t="s">
        <v>801</v>
      </c>
      <c r="BX30" s="262" t="s">
        <v>296</v>
      </c>
      <c r="BY30" s="262" t="s">
        <v>297</v>
      </c>
      <c r="BZ30" s="262" t="s">
        <v>1304</v>
      </c>
      <c r="CA30" s="262" t="s">
        <v>1305</v>
      </c>
      <c r="CB30" s="262" t="s">
        <v>304</v>
      </c>
      <c r="CC30" s="262" t="s">
        <v>909</v>
      </c>
      <c r="CD30" s="262" t="s">
        <v>1276</v>
      </c>
      <c r="CE30" s="262" t="s">
        <v>306</v>
      </c>
      <c r="CF30" s="262" t="s">
        <v>1210</v>
      </c>
      <c r="CG30" s="262" t="s">
        <v>307</v>
      </c>
      <c r="CH30" s="262" t="s">
        <v>57</v>
      </c>
      <c r="CI30" s="262" t="s">
        <v>1306</v>
      </c>
      <c r="CJ30" s="262" t="s">
        <v>1212</v>
      </c>
      <c r="CK30" s="262" t="s">
        <v>327</v>
      </c>
      <c r="CL30" s="262" t="s">
        <v>105</v>
      </c>
      <c r="CM30" s="262" t="s">
        <v>1307</v>
      </c>
      <c r="CN30" s="262" t="s">
        <v>1212</v>
      </c>
      <c r="CO30" s="262" t="s">
        <v>1308</v>
      </c>
      <c r="CP30" s="262" t="s">
        <v>105</v>
      </c>
      <c r="CQ30" s="262" t="s">
        <v>57</v>
      </c>
      <c r="CR30" s="262" t="s">
        <v>57</v>
      </c>
      <c r="CS30" s="262" t="s">
        <v>57</v>
      </c>
      <c r="CT30" s="262" t="s">
        <v>57</v>
      </c>
      <c r="CU30" s="262" t="s">
        <v>328</v>
      </c>
      <c r="CV30" s="262" t="s">
        <v>329</v>
      </c>
      <c r="CW30" s="262" t="s">
        <v>330</v>
      </c>
      <c r="CX30" s="262" t="s">
        <v>331</v>
      </c>
      <c r="CY30" s="262" t="s">
        <v>57</v>
      </c>
      <c r="CZ30" s="262" t="s">
        <v>57</v>
      </c>
      <c r="DA30" s="262" t="s">
        <v>57</v>
      </c>
      <c r="DB30" s="262" t="s">
        <v>57</v>
      </c>
      <c r="DC30" s="262" t="s">
        <v>57</v>
      </c>
      <c r="DD30" s="262" t="s">
        <v>57</v>
      </c>
      <c r="DE30" s="262" t="s">
        <v>1215</v>
      </c>
      <c r="DF30" s="262" t="s">
        <v>1216</v>
      </c>
      <c r="DG30" s="262" t="s">
        <v>673</v>
      </c>
      <c r="DH30" s="262" t="s">
        <v>57</v>
      </c>
      <c r="DI30" s="262" t="s">
        <v>302</v>
      </c>
      <c r="DJ30" s="262" t="s">
        <v>57</v>
      </c>
      <c r="DK30" s="262" t="s">
        <v>57</v>
      </c>
      <c r="DL30" s="262" t="s">
        <v>57</v>
      </c>
      <c r="DM30" s="262" t="s">
        <v>57</v>
      </c>
      <c r="DN30" s="262" t="s">
        <v>57</v>
      </c>
      <c r="DO30" s="262" t="s">
        <v>57</v>
      </c>
      <c r="DP30" s="262" t="s">
        <v>57</v>
      </c>
      <c r="DQ30" s="262" t="s">
        <v>57</v>
      </c>
      <c r="DR30" s="262" t="s">
        <v>57</v>
      </c>
      <c r="DS30" s="262" t="s">
        <v>57</v>
      </c>
      <c r="DT30" s="262" t="s">
        <v>1309</v>
      </c>
      <c r="DU30" s="262" t="s">
        <v>1281</v>
      </c>
      <c r="DV30" s="262" t="s">
        <v>762</v>
      </c>
      <c r="DW30" s="262" t="s">
        <v>121</v>
      </c>
      <c r="DX30" s="262" t="s">
        <v>317</v>
      </c>
      <c r="DY30" s="262" t="s">
        <v>308</v>
      </c>
      <c r="DZ30" s="262" t="s">
        <v>318</v>
      </c>
      <c r="EA30" s="262" t="s">
        <v>319</v>
      </c>
      <c r="EB30" s="262" t="s">
        <v>1310</v>
      </c>
      <c r="EC30" s="262" t="s">
        <v>1281</v>
      </c>
      <c r="ED30" s="262" t="s">
        <v>1028</v>
      </c>
      <c r="EE30" s="262" t="s">
        <v>121</v>
      </c>
      <c r="EF30" s="262" t="s">
        <v>57</v>
      </c>
      <c r="EG30" s="262" t="s">
        <v>57</v>
      </c>
      <c r="EH30" s="262" t="s">
        <v>57</v>
      </c>
      <c r="EI30" s="262" t="s">
        <v>57</v>
      </c>
      <c r="EJ30" s="262" t="s">
        <v>1283</v>
      </c>
      <c r="EK30" s="262" t="s">
        <v>1284</v>
      </c>
      <c r="EL30" s="262" t="s">
        <v>1224</v>
      </c>
      <c r="EM30" s="262" t="s">
        <v>1285</v>
      </c>
      <c r="EN30" s="262" t="s">
        <v>767</v>
      </c>
      <c r="EO30" s="262" t="s">
        <v>310</v>
      </c>
      <c r="EP30" s="262" t="s">
        <v>88</v>
      </c>
      <c r="EQ30" s="262" t="s">
        <v>1311</v>
      </c>
      <c r="ER30" s="262" t="s">
        <v>311</v>
      </c>
      <c r="ES30" s="262" t="s">
        <v>1600</v>
      </c>
      <c r="ET30" s="262" t="s">
        <v>1601</v>
      </c>
      <c r="EU30" s="104" t="str">
        <f t="shared" si="11"/>
        <v>2025120572</v>
      </c>
      <c r="EV30" s="56" t="str">
        <f t="shared" si="12"/>
        <v>2&amp;2025120572</v>
      </c>
      <c r="EW30" s="104">
        <f>IFERROR(VLOOKUP(EV30,시험용!CA:CE,4,FALSE),"")</f>
        <v>0</v>
      </c>
    </row>
    <row r="31" spans="1:154" ht="49.95" customHeight="1">
      <c r="A31" s="367">
        <v>2</v>
      </c>
      <c r="B31" s="262" t="s">
        <v>771</v>
      </c>
      <c r="C31" s="262" t="s">
        <v>336</v>
      </c>
      <c r="D31" s="262" t="s">
        <v>1156</v>
      </c>
      <c r="E31" s="262" t="s">
        <v>31</v>
      </c>
      <c r="F31" s="262" t="s">
        <v>321</v>
      </c>
      <c r="G31" s="262" t="s">
        <v>771</v>
      </c>
      <c r="H31" s="262" t="s">
        <v>724</v>
      </c>
      <c r="I31" s="262" t="s">
        <v>290</v>
      </c>
      <c r="J31" s="262" t="s">
        <v>1157</v>
      </c>
      <c r="K31" s="262" t="s">
        <v>291</v>
      </c>
      <c r="L31" s="262" t="s">
        <v>1158</v>
      </c>
      <c r="M31" s="262" t="s">
        <v>1159</v>
      </c>
      <c r="N31" s="262"/>
      <c r="O31" s="262"/>
      <c r="P31" s="262"/>
      <c r="Q31" s="262"/>
      <c r="R31" s="262" t="s">
        <v>590</v>
      </c>
      <c r="S31" s="262" t="s">
        <v>590</v>
      </c>
      <c r="T31" s="262" t="s">
        <v>591</v>
      </c>
      <c r="U31" s="262" t="s">
        <v>592</v>
      </c>
      <c r="V31" s="262"/>
      <c r="W31" s="262" t="s">
        <v>1160</v>
      </c>
      <c r="X31" s="262" t="s">
        <v>1047</v>
      </c>
      <c r="Y31" s="262" t="s">
        <v>1161</v>
      </c>
      <c r="Z31" s="262" t="s">
        <v>1161</v>
      </c>
      <c r="AA31" s="262" t="s">
        <v>1135</v>
      </c>
      <c r="AB31" s="262" t="s">
        <v>293</v>
      </c>
      <c r="AC31" s="1332"/>
      <c r="AD31" s="262" t="s">
        <v>1136</v>
      </c>
      <c r="AE31" s="262" t="s">
        <v>314</v>
      </c>
      <c r="AF31" s="262" t="s">
        <v>294</v>
      </c>
      <c r="AG31" s="262" t="s">
        <v>295</v>
      </c>
      <c r="AH31" s="262" t="s">
        <v>296</v>
      </c>
      <c r="AI31" s="262" t="s">
        <v>297</v>
      </c>
      <c r="AJ31" s="262"/>
      <c r="AK31" s="262"/>
      <c r="AL31" s="262"/>
      <c r="AM31" s="262"/>
      <c r="AN31" s="262" t="s">
        <v>1162</v>
      </c>
      <c r="AO31" s="262" t="s">
        <v>1163</v>
      </c>
      <c r="AP31" s="262" t="s">
        <v>1164</v>
      </c>
      <c r="AQ31" s="262" t="s">
        <v>49</v>
      </c>
      <c r="AR31" s="262" t="s">
        <v>1165</v>
      </c>
      <c r="AS31" s="262" t="s">
        <v>1166</v>
      </c>
      <c r="AT31" s="262" t="s">
        <v>298</v>
      </c>
      <c r="AU31" s="262" t="s">
        <v>1167</v>
      </c>
      <c r="AV31" s="262" t="s">
        <v>57</v>
      </c>
      <c r="AW31" s="262" t="s">
        <v>910</v>
      </c>
      <c r="AX31" s="262" t="s">
        <v>1168</v>
      </c>
      <c r="AY31" s="262"/>
      <c r="AZ31" s="262" t="s">
        <v>1169</v>
      </c>
      <c r="BA31" s="262" t="s">
        <v>1170</v>
      </c>
      <c r="BB31" s="262" t="s">
        <v>299</v>
      </c>
      <c r="BC31" s="262" t="s">
        <v>32</v>
      </c>
      <c r="BD31" s="262" t="s">
        <v>33</v>
      </c>
      <c r="BE31" s="262" t="s">
        <v>57</v>
      </c>
      <c r="BF31" s="262" t="s">
        <v>48</v>
      </c>
      <c r="BG31" s="262" t="s">
        <v>603</v>
      </c>
      <c r="BH31" s="262" t="s">
        <v>1171</v>
      </c>
      <c r="BI31" s="262" t="s">
        <v>1172</v>
      </c>
      <c r="BJ31" s="262" t="s">
        <v>1173</v>
      </c>
      <c r="BK31" s="262" t="s">
        <v>1174</v>
      </c>
      <c r="BL31" s="262" t="s">
        <v>1175</v>
      </c>
      <c r="BM31" s="262" t="s">
        <v>302</v>
      </c>
      <c r="BN31" s="262" t="s">
        <v>314</v>
      </c>
      <c r="BO31" s="262" t="s">
        <v>294</v>
      </c>
      <c r="BP31" s="262" t="s">
        <v>57</v>
      </c>
      <c r="BQ31" s="262" t="s">
        <v>295</v>
      </c>
      <c r="BR31" s="262" t="s">
        <v>311</v>
      </c>
      <c r="BS31" s="262" t="s">
        <v>1086</v>
      </c>
      <c r="BT31" s="262" t="s">
        <v>1176</v>
      </c>
      <c r="BU31" s="262" t="s">
        <v>1177</v>
      </c>
      <c r="BV31" s="262" t="s">
        <v>302</v>
      </c>
      <c r="BW31" s="262" t="s">
        <v>192</v>
      </c>
      <c r="BX31" s="262" t="s">
        <v>296</v>
      </c>
      <c r="BY31" s="262" t="s">
        <v>297</v>
      </c>
      <c r="BZ31" s="262" t="s">
        <v>1178</v>
      </c>
      <c r="CA31" s="262" t="s">
        <v>1179</v>
      </c>
      <c r="CB31" s="262" t="s">
        <v>304</v>
      </c>
      <c r="CC31" s="262" t="s">
        <v>713</v>
      </c>
      <c r="CD31" s="262" t="s">
        <v>318</v>
      </c>
      <c r="CE31" s="262" t="s">
        <v>306</v>
      </c>
      <c r="CF31" s="262" t="s">
        <v>1180</v>
      </c>
      <c r="CG31" s="262" t="s">
        <v>307</v>
      </c>
      <c r="CH31" s="262" t="s">
        <v>57</v>
      </c>
      <c r="CI31" s="262" t="s">
        <v>1181</v>
      </c>
      <c r="CJ31" s="262" t="s">
        <v>99</v>
      </c>
      <c r="CK31" s="262" t="s">
        <v>1182</v>
      </c>
      <c r="CL31" s="262" t="s">
        <v>105</v>
      </c>
      <c r="CM31" s="262" t="s">
        <v>1183</v>
      </c>
      <c r="CN31" s="262" t="s">
        <v>99</v>
      </c>
      <c r="CO31" s="262" t="s">
        <v>191</v>
      </c>
      <c r="CP31" s="262" t="s">
        <v>105</v>
      </c>
      <c r="CQ31" s="262" t="s">
        <v>57</v>
      </c>
      <c r="CR31" s="262" t="s">
        <v>57</v>
      </c>
      <c r="CS31" s="262" t="s">
        <v>57</v>
      </c>
      <c r="CT31" s="262" t="s">
        <v>57</v>
      </c>
      <c r="CU31" s="262" t="s">
        <v>328</v>
      </c>
      <c r="CV31" s="262" t="s">
        <v>329</v>
      </c>
      <c r="CW31" s="262" t="s">
        <v>330</v>
      </c>
      <c r="CX31" s="262" t="s">
        <v>331</v>
      </c>
      <c r="CY31" s="262" t="s">
        <v>57</v>
      </c>
      <c r="CZ31" s="262" t="s">
        <v>57</v>
      </c>
      <c r="DA31" s="262" t="s">
        <v>57</v>
      </c>
      <c r="DB31" s="262" t="s">
        <v>617</v>
      </c>
      <c r="DC31" s="262" t="s">
        <v>618</v>
      </c>
      <c r="DD31" s="262" t="s">
        <v>619</v>
      </c>
      <c r="DE31" s="262" t="s">
        <v>57</v>
      </c>
      <c r="DF31" s="262" t="s">
        <v>57</v>
      </c>
      <c r="DG31" s="262" t="s">
        <v>57</v>
      </c>
      <c r="DH31" s="262" t="s">
        <v>57</v>
      </c>
      <c r="DI31" s="262" t="s">
        <v>302</v>
      </c>
      <c r="DJ31" s="262" t="s">
        <v>57</v>
      </c>
      <c r="DK31" s="262" t="s">
        <v>57</v>
      </c>
      <c r="DL31" s="262" t="s">
        <v>57</v>
      </c>
      <c r="DM31" s="262" t="s">
        <v>57</v>
      </c>
      <c r="DN31" s="262" t="s">
        <v>57</v>
      </c>
      <c r="DO31" s="262" t="s">
        <v>57</v>
      </c>
      <c r="DP31" s="262" t="s">
        <v>57</v>
      </c>
      <c r="DQ31" s="262" t="s">
        <v>57</v>
      </c>
      <c r="DR31" s="262" t="s">
        <v>57</v>
      </c>
      <c r="DS31" s="262" t="s">
        <v>57</v>
      </c>
      <c r="DT31" s="262" t="s">
        <v>1184</v>
      </c>
      <c r="DU31" s="262" t="s">
        <v>79</v>
      </c>
      <c r="DV31" s="262" t="s">
        <v>332</v>
      </c>
      <c r="DW31" s="262" t="s">
        <v>121</v>
      </c>
      <c r="DX31" s="262" t="s">
        <v>317</v>
      </c>
      <c r="DY31" s="262" t="s">
        <v>308</v>
      </c>
      <c r="DZ31" s="262" t="s">
        <v>318</v>
      </c>
      <c r="EA31" s="262" t="s">
        <v>319</v>
      </c>
      <c r="EB31" s="262" t="s">
        <v>1185</v>
      </c>
      <c r="EC31" s="262" t="s">
        <v>79</v>
      </c>
      <c r="ED31" s="262" t="s">
        <v>334</v>
      </c>
      <c r="EE31" s="262" t="s">
        <v>121</v>
      </c>
      <c r="EF31" s="262" t="s">
        <v>57</v>
      </c>
      <c r="EG31" s="262" t="s">
        <v>57</v>
      </c>
      <c r="EH31" s="262" t="s">
        <v>57</v>
      </c>
      <c r="EI31" s="262" t="s">
        <v>57</v>
      </c>
      <c r="EJ31" s="262" t="s">
        <v>1186</v>
      </c>
      <c r="EK31" s="262" t="s">
        <v>91</v>
      </c>
      <c r="EL31" s="262" t="s">
        <v>1187</v>
      </c>
      <c r="EM31" s="262" t="s">
        <v>188</v>
      </c>
      <c r="EN31" s="262" t="s">
        <v>680</v>
      </c>
      <c r="EO31" s="262" t="s">
        <v>310</v>
      </c>
      <c r="EP31" s="262" t="s">
        <v>88</v>
      </c>
      <c r="EQ31" s="262" t="s">
        <v>1188</v>
      </c>
      <c r="ER31" s="262" t="s">
        <v>311</v>
      </c>
      <c r="ES31" s="262" t="s">
        <v>335</v>
      </c>
      <c r="ET31" s="262" t="s">
        <v>1189</v>
      </c>
      <c r="EU31" s="104" t="str">
        <f t="shared" si="11"/>
        <v>2025120456</v>
      </c>
      <c r="EV31" s="56" t="str">
        <f t="shared" si="12"/>
        <v>2&amp;2025120456</v>
      </c>
      <c r="EW31" s="104">
        <f>IFERROR(VLOOKUP(EV31,시험용!CA:CE,4,FALSE),"")</f>
        <v>0</v>
      </c>
    </row>
    <row r="32" spans="1:154" ht="49.95" customHeight="1">
      <c r="A32" s="367">
        <v>2</v>
      </c>
      <c r="B32" s="262" t="s">
        <v>806</v>
      </c>
      <c r="C32" s="262" t="s">
        <v>336</v>
      </c>
      <c r="D32" s="262" t="s">
        <v>1156</v>
      </c>
      <c r="E32" s="262" t="s">
        <v>31</v>
      </c>
      <c r="F32" s="262" t="s">
        <v>321</v>
      </c>
      <c r="G32" s="262" t="s">
        <v>806</v>
      </c>
      <c r="H32" s="262" t="s">
        <v>732</v>
      </c>
      <c r="I32" s="262" t="s">
        <v>290</v>
      </c>
      <c r="J32" s="262" t="s">
        <v>1314</v>
      </c>
      <c r="K32" s="262" t="s">
        <v>291</v>
      </c>
      <c r="L32" s="262" t="s">
        <v>1315</v>
      </c>
      <c r="M32" s="262" t="s">
        <v>1316</v>
      </c>
      <c r="N32" s="262"/>
      <c r="O32" s="262"/>
      <c r="P32" s="262"/>
      <c r="Q32" s="262"/>
      <c r="R32" s="262" t="s">
        <v>590</v>
      </c>
      <c r="S32" s="262" t="s">
        <v>590</v>
      </c>
      <c r="T32" s="262" t="s">
        <v>591</v>
      </c>
      <c r="U32" s="262" t="s">
        <v>592</v>
      </c>
      <c r="V32" s="262"/>
      <c r="W32" s="262" t="s">
        <v>1317</v>
      </c>
      <c r="X32" s="262" t="s">
        <v>1264</v>
      </c>
      <c r="Y32" s="262" t="s">
        <v>1318</v>
      </c>
      <c r="Z32" s="262" t="s">
        <v>1318</v>
      </c>
      <c r="AA32" s="262" t="s">
        <v>1135</v>
      </c>
      <c r="AB32" s="262" t="s">
        <v>293</v>
      </c>
      <c r="AC32" s="1332"/>
      <c r="AD32" s="262" t="s">
        <v>1136</v>
      </c>
      <c r="AE32" s="262" t="s">
        <v>314</v>
      </c>
      <c r="AF32" s="262" t="s">
        <v>294</v>
      </c>
      <c r="AG32" s="262" t="s">
        <v>295</v>
      </c>
      <c r="AH32" s="262" t="s">
        <v>296</v>
      </c>
      <c r="AI32" s="262" t="s">
        <v>297</v>
      </c>
      <c r="AJ32" s="262"/>
      <c r="AK32" s="262"/>
      <c r="AL32" s="262"/>
      <c r="AM32" s="262"/>
      <c r="AN32" s="262" t="s">
        <v>1162</v>
      </c>
      <c r="AO32" s="262" t="s">
        <v>1163</v>
      </c>
      <c r="AP32" s="262" t="s">
        <v>1319</v>
      </c>
      <c r="AQ32" s="262" t="s">
        <v>49</v>
      </c>
      <c r="AR32" s="262" t="s">
        <v>1165</v>
      </c>
      <c r="AS32" s="262" t="s">
        <v>1166</v>
      </c>
      <c r="AT32" s="262" t="s">
        <v>298</v>
      </c>
      <c r="AU32" s="262" t="s">
        <v>1320</v>
      </c>
      <c r="AV32" s="262" t="s">
        <v>57</v>
      </c>
      <c r="AW32" s="262" t="s">
        <v>910</v>
      </c>
      <c r="AX32" s="262" t="s">
        <v>1321</v>
      </c>
      <c r="AY32" s="262"/>
      <c r="AZ32" s="262" t="s">
        <v>1322</v>
      </c>
      <c r="BA32" s="262" t="s">
        <v>1170</v>
      </c>
      <c r="BB32" s="262" t="s">
        <v>299</v>
      </c>
      <c r="BC32" s="262" t="s">
        <v>32</v>
      </c>
      <c r="BD32" s="262" t="s">
        <v>33</v>
      </c>
      <c r="BE32" s="262" t="s">
        <v>57</v>
      </c>
      <c r="BF32" s="262" t="s">
        <v>48</v>
      </c>
      <c r="BG32" s="262" t="s">
        <v>164</v>
      </c>
      <c r="BH32" s="262" t="s">
        <v>1323</v>
      </c>
      <c r="BI32" s="262" t="s">
        <v>1324</v>
      </c>
      <c r="BJ32" s="262" t="s">
        <v>1325</v>
      </c>
      <c r="BK32" s="262" t="s">
        <v>1174</v>
      </c>
      <c r="BL32" s="262" t="s">
        <v>1326</v>
      </c>
      <c r="BM32" s="262" t="s">
        <v>1327</v>
      </c>
      <c r="BN32" s="262" t="s">
        <v>314</v>
      </c>
      <c r="BO32" s="262" t="s">
        <v>294</v>
      </c>
      <c r="BP32" s="262" t="s">
        <v>57</v>
      </c>
      <c r="BQ32" s="262" t="s">
        <v>295</v>
      </c>
      <c r="BR32" s="262" t="s">
        <v>311</v>
      </c>
      <c r="BS32" s="262" t="s">
        <v>753</v>
      </c>
      <c r="BT32" s="262" t="s">
        <v>1328</v>
      </c>
      <c r="BU32" s="262" t="s">
        <v>1329</v>
      </c>
      <c r="BV32" s="262" t="s">
        <v>1330</v>
      </c>
      <c r="BW32" s="262" t="s">
        <v>715</v>
      </c>
      <c r="BX32" s="262" t="s">
        <v>296</v>
      </c>
      <c r="BY32" s="262" t="s">
        <v>297</v>
      </c>
      <c r="BZ32" s="262" t="s">
        <v>1331</v>
      </c>
      <c r="CA32" s="262" t="s">
        <v>325</v>
      </c>
      <c r="CB32" s="262" t="s">
        <v>304</v>
      </c>
      <c r="CC32" s="262" t="s">
        <v>191</v>
      </c>
      <c r="CD32" s="262" t="s">
        <v>318</v>
      </c>
      <c r="CE32" s="262" t="s">
        <v>306</v>
      </c>
      <c r="CF32" s="262" t="s">
        <v>326</v>
      </c>
      <c r="CG32" s="262" t="s">
        <v>307</v>
      </c>
      <c r="CH32" s="262" t="s">
        <v>57</v>
      </c>
      <c r="CI32" s="262" t="s">
        <v>1332</v>
      </c>
      <c r="CJ32" s="262" t="s">
        <v>99</v>
      </c>
      <c r="CK32" s="262" t="s">
        <v>1213</v>
      </c>
      <c r="CL32" s="262" t="s">
        <v>105</v>
      </c>
      <c r="CM32" s="262" t="s">
        <v>1333</v>
      </c>
      <c r="CN32" s="262" t="s">
        <v>99</v>
      </c>
      <c r="CO32" s="262" t="s">
        <v>176</v>
      </c>
      <c r="CP32" s="262" t="s">
        <v>105</v>
      </c>
      <c r="CQ32" s="262" t="s">
        <v>57</v>
      </c>
      <c r="CR32" s="262" t="s">
        <v>57</v>
      </c>
      <c r="CS32" s="262" t="s">
        <v>57</v>
      </c>
      <c r="CT32" s="262" t="s">
        <v>57</v>
      </c>
      <c r="CU32" s="262" t="s">
        <v>328</v>
      </c>
      <c r="CV32" s="262" t="s">
        <v>329</v>
      </c>
      <c r="CW32" s="262" t="s">
        <v>330</v>
      </c>
      <c r="CX32" s="262" t="s">
        <v>331</v>
      </c>
      <c r="CY32" s="262" t="s">
        <v>57</v>
      </c>
      <c r="CZ32" s="262" t="s">
        <v>57</v>
      </c>
      <c r="DA32" s="262" t="s">
        <v>57</v>
      </c>
      <c r="DB32" s="262" t="s">
        <v>57</v>
      </c>
      <c r="DC32" s="262" t="s">
        <v>57</v>
      </c>
      <c r="DD32" s="262" t="s">
        <v>57</v>
      </c>
      <c r="DE32" s="262" t="s">
        <v>1215</v>
      </c>
      <c r="DF32" s="262" t="s">
        <v>1216</v>
      </c>
      <c r="DG32" s="262" t="s">
        <v>673</v>
      </c>
      <c r="DH32" s="262" t="s">
        <v>57</v>
      </c>
      <c r="DI32" s="262" t="s">
        <v>302</v>
      </c>
      <c r="DJ32" s="262" t="s">
        <v>57</v>
      </c>
      <c r="DK32" s="262" t="s">
        <v>57</v>
      </c>
      <c r="DL32" s="262" t="s">
        <v>57</v>
      </c>
      <c r="DM32" s="262" t="s">
        <v>57</v>
      </c>
      <c r="DN32" s="262" t="s">
        <v>57</v>
      </c>
      <c r="DO32" s="262" t="s">
        <v>57</v>
      </c>
      <c r="DP32" s="262" t="s">
        <v>57</v>
      </c>
      <c r="DQ32" s="262" t="s">
        <v>57</v>
      </c>
      <c r="DR32" s="262" t="s">
        <v>57</v>
      </c>
      <c r="DS32" s="262" t="s">
        <v>57</v>
      </c>
      <c r="DT32" s="262" t="s">
        <v>1334</v>
      </c>
      <c r="DU32" s="262" t="s">
        <v>79</v>
      </c>
      <c r="DV32" s="262" t="s">
        <v>177</v>
      </c>
      <c r="DW32" s="262" t="s">
        <v>121</v>
      </c>
      <c r="DX32" s="262" t="s">
        <v>317</v>
      </c>
      <c r="DY32" s="262" t="s">
        <v>308</v>
      </c>
      <c r="DZ32" s="262" t="s">
        <v>318</v>
      </c>
      <c r="EA32" s="262" t="s">
        <v>319</v>
      </c>
      <c r="EB32" s="262" t="s">
        <v>1335</v>
      </c>
      <c r="EC32" s="262" t="s">
        <v>79</v>
      </c>
      <c r="ED32" s="262" t="s">
        <v>178</v>
      </c>
      <c r="EE32" s="262" t="s">
        <v>121</v>
      </c>
      <c r="EF32" s="262" t="s">
        <v>57</v>
      </c>
      <c r="EG32" s="262" t="s">
        <v>57</v>
      </c>
      <c r="EH32" s="262" t="s">
        <v>57</v>
      </c>
      <c r="EI32" s="262" t="s">
        <v>57</v>
      </c>
      <c r="EJ32" s="262" t="s">
        <v>1336</v>
      </c>
      <c r="EK32" s="262" t="s">
        <v>91</v>
      </c>
      <c r="EL32" s="262" t="s">
        <v>1337</v>
      </c>
      <c r="EM32" s="262" t="s">
        <v>188</v>
      </c>
      <c r="EN32" s="262" t="s">
        <v>680</v>
      </c>
      <c r="EO32" s="262" t="s">
        <v>310</v>
      </c>
      <c r="EP32" s="262" t="s">
        <v>88</v>
      </c>
      <c r="EQ32" s="262" t="s">
        <v>1188</v>
      </c>
      <c r="ER32" s="262" t="s">
        <v>311</v>
      </c>
      <c r="ES32" s="262" t="s">
        <v>1338</v>
      </c>
      <c r="ET32" s="262" t="s">
        <v>1339</v>
      </c>
      <c r="EU32" s="104" t="str">
        <f t="shared" si="11"/>
        <v>2025120457</v>
      </c>
      <c r="EV32" s="56" t="str">
        <f t="shared" si="12"/>
        <v>2&amp;2025120457</v>
      </c>
      <c r="EW32" s="104">
        <f>IFERROR(VLOOKUP(EV32,시험용!CA:CE,4,FALSE),"")</f>
        <v>0</v>
      </c>
    </row>
    <row r="33" spans="1:155" ht="49.95" customHeight="1">
      <c r="A33" s="367">
        <v>2</v>
      </c>
      <c r="B33" s="262" t="s">
        <v>47</v>
      </c>
      <c r="C33" s="262" t="s">
        <v>336</v>
      </c>
      <c r="D33" s="262" t="s">
        <v>1004</v>
      </c>
      <c r="E33" s="262" t="s">
        <v>31</v>
      </c>
      <c r="F33" s="262" t="s">
        <v>584</v>
      </c>
      <c r="G33" s="262" t="s">
        <v>47</v>
      </c>
      <c r="H33" s="262" t="s">
        <v>771</v>
      </c>
      <c r="I33" s="262" t="s">
        <v>290</v>
      </c>
      <c r="J33" s="262" t="s">
        <v>1005</v>
      </c>
      <c r="K33" s="262" t="s">
        <v>291</v>
      </c>
      <c r="L33" s="262" t="s">
        <v>1006</v>
      </c>
      <c r="M33" s="262" t="s">
        <v>1007</v>
      </c>
      <c r="N33" s="262"/>
      <c r="O33" s="262"/>
      <c r="P33" s="262"/>
      <c r="Q33" s="262"/>
      <c r="R33" s="262" t="s">
        <v>1008</v>
      </c>
      <c r="S33" s="262" t="s">
        <v>590</v>
      </c>
      <c r="T33" s="262" t="s">
        <v>591</v>
      </c>
      <c r="U33" s="262" t="s">
        <v>592</v>
      </c>
      <c r="V33" s="262"/>
      <c r="W33" s="262" t="s">
        <v>1009</v>
      </c>
      <c r="X33" s="262" t="s">
        <v>1010</v>
      </c>
      <c r="Y33" s="262" t="s">
        <v>1011</v>
      </c>
      <c r="Z33" s="262" t="s">
        <v>1011</v>
      </c>
      <c r="AA33" s="262" t="s">
        <v>1011</v>
      </c>
      <c r="AB33" s="262" t="s">
        <v>1012</v>
      </c>
      <c r="AC33" s="1332"/>
      <c r="AD33" s="262" t="s">
        <v>1602</v>
      </c>
      <c r="AE33" s="262" t="s">
        <v>1014</v>
      </c>
      <c r="AF33" s="262" t="s">
        <v>692</v>
      </c>
      <c r="AG33" s="262" t="s">
        <v>295</v>
      </c>
      <c r="AH33" s="262" t="s">
        <v>296</v>
      </c>
      <c r="AI33" s="262" t="s">
        <v>297</v>
      </c>
      <c r="AJ33" s="262"/>
      <c r="AK33" s="262"/>
      <c r="AL33" s="262"/>
      <c r="AM33" s="262"/>
      <c r="AN33" s="262" t="s">
        <v>1015</v>
      </c>
      <c r="AO33" s="262" t="s">
        <v>1016</v>
      </c>
      <c r="AP33" s="262" t="s">
        <v>1017</v>
      </c>
      <c r="AQ33" s="262" t="s">
        <v>1018</v>
      </c>
      <c r="AR33" s="262"/>
      <c r="AS33" s="262"/>
      <c r="AT33" s="262" t="s">
        <v>315</v>
      </c>
      <c r="AU33" s="262" t="s">
        <v>1019</v>
      </c>
      <c r="AV33" s="262" t="s">
        <v>57</v>
      </c>
      <c r="AW33" s="262" t="s">
        <v>1020</v>
      </c>
      <c r="AX33" s="262" t="s">
        <v>1021</v>
      </c>
      <c r="AY33" s="262"/>
      <c r="AZ33" s="262" t="s">
        <v>1022</v>
      </c>
      <c r="BA33" s="262" t="s">
        <v>59</v>
      </c>
      <c r="BB33" s="262" t="s">
        <v>299</v>
      </c>
      <c r="BC33" s="262" t="s">
        <v>32</v>
      </c>
      <c r="BD33" s="262" t="s">
        <v>33</v>
      </c>
      <c r="BE33" s="262" t="s">
        <v>771</v>
      </c>
      <c r="BF33" s="262" t="s">
        <v>48</v>
      </c>
      <c r="BG33" s="262" t="s">
        <v>900</v>
      </c>
      <c r="BH33" s="262" t="s">
        <v>1023</v>
      </c>
      <c r="BI33" s="262" t="s">
        <v>1024</v>
      </c>
      <c r="BJ33" s="262" t="s">
        <v>1025</v>
      </c>
      <c r="BK33" s="262" t="s">
        <v>1026</v>
      </c>
      <c r="BL33" s="262" t="s">
        <v>1027</v>
      </c>
      <c r="BM33" s="262" t="s">
        <v>752</v>
      </c>
      <c r="BN33" s="262" t="s">
        <v>1014</v>
      </c>
      <c r="BO33" s="262" t="s">
        <v>692</v>
      </c>
      <c r="BP33" s="262" t="s">
        <v>595</v>
      </c>
      <c r="BQ33" s="262" t="s">
        <v>295</v>
      </c>
      <c r="BR33" s="262" t="s">
        <v>102</v>
      </c>
      <c r="BS33" s="262" t="s">
        <v>1028</v>
      </c>
      <c r="BT33" s="262" t="s">
        <v>1029</v>
      </c>
      <c r="BU33" s="262" t="s">
        <v>1030</v>
      </c>
      <c r="BV33" s="262" t="s">
        <v>51</v>
      </c>
      <c r="BW33" s="262" t="s">
        <v>611</v>
      </c>
      <c r="BX33" s="262" t="s">
        <v>296</v>
      </c>
      <c r="BY33" s="262" t="s">
        <v>297</v>
      </c>
      <c r="BZ33" s="262" t="s">
        <v>1031</v>
      </c>
      <c r="CA33" s="262" t="s">
        <v>1032</v>
      </c>
      <c r="CB33" s="262" t="s">
        <v>304</v>
      </c>
      <c r="CC33" s="262" t="s">
        <v>172</v>
      </c>
      <c r="CD33" s="262" t="s">
        <v>309</v>
      </c>
      <c r="CE33" s="262" t="s">
        <v>306</v>
      </c>
      <c r="CF33" s="262" t="s">
        <v>1033</v>
      </c>
      <c r="CG33" s="262" t="s">
        <v>307</v>
      </c>
      <c r="CH33" s="262" t="s">
        <v>57</v>
      </c>
      <c r="CI33" s="262" t="s">
        <v>1034</v>
      </c>
      <c r="CJ33" s="262" t="s">
        <v>99</v>
      </c>
      <c r="CK33" s="262" t="s">
        <v>1035</v>
      </c>
      <c r="CL33" s="262" t="s">
        <v>105</v>
      </c>
      <c r="CM33" s="262" t="s">
        <v>57</v>
      </c>
      <c r="CN33" s="262" t="s">
        <v>57</v>
      </c>
      <c r="CO33" s="262" t="s">
        <v>57</v>
      </c>
      <c r="CP33" s="262" t="s">
        <v>57</v>
      </c>
      <c r="CQ33" s="262" t="s">
        <v>57</v>
      </c>
      <c r="CR33" s="262" t="s">
        <v>57</v>
      </c>
      <c r="CS33" s="262" t="s">
        <v>57</v>
      </c>
      <c r="CT33" s="262" t="s">
        <v>57</v>
      </c>
      <c r="CU33" s="262" t="s">
        <v>57</v>
      </c>
      <c r="CV33" s="262" t="s">
        <v>57</v>
      </c>
      <c r="CW33" s="262" t="s">
        <v>57</v>
      </c>
      <c r="CX33" s="262" t="s">
        <v>57</v>
      </c>
      <c r="CY33" s="262" t="s">
        <v>798</v>
      </c>
      <c r="CZ33" s="262" t="s">
        <v>329</v>
      </c>
      <c r="DA33" s="262" t="s">
        <v>123</v>
      </c>
      <c r="DB33" s="262" t="s">
        <v>57</v>
      </c>
      <c r="DC33" s="262" t="s">
        <v>57</v>
      </c>
      <c r="DD33" s="262" t="s">
        <v>57</v>
      </c>
      <c r="DE33" s="262" t="s">
        <v>57</v>
      </c>
      <c r="DF33" s="262" t="s">
        <v>57</v>
      </c>
      <c r="DG33" s="262" t="s">
        <v>57</v>
      </c>
      <c r="DH33" s="262" t="s">
        <v>57</v>
      </c>
      <c r="DI33" s="262" t="s">
        <v>302</v>
      </c>
      <c r="DJ33" s="262" t="s">
        <v>57</v>
      </c>
      <c r="DK33" s="262" t="s">
        <v>57</v>
      </c>
      <c r="DL33" s="262" t="s">
        <v>57</v>
      </c>
      <c r="DM33" s="262" t="s">
        <v>57</v>
      </c>
      <c r="DN33" s="262" t="s">
        <v>57</v>
      </c>
      <c r="DO33" s="262" t="s">
        <v>57</v>
      </c>
      <c r="DP33" s="262" t="s">
        <v>57</v>
      </c>
      <c r="DQ33" s="262" t="s">
        <v>57</v>
      </c>
      <c r="DR33" s="262" t="s">
        <v>57</v>
      </c>
      <c r="DS33" s="262" t="s">
        <v>57</v>
      </c>
      <c r="DT33" s="262" t="s">
        <v>1036</v>
      </c>
      <c r="DU33" s="262" t="s">
        <v>621</v>
      </c>
      <c r="DV33" s="262" t="s">
        <v>801</v>
      </c>
      <c r="DW33" s="262" t="s">
        <v>106</v>
      </c>
      <c r="DX33" s="262" t="s">
        <v>317</v>
      </c>
      <c r="DY33" s="262" t="s">
        <v>308</v>
      </c>
      <c r="DZ33" s="262" t="s">
        <v>318</v>
      </c>
      <c r="EA33" s="262" t="s">
        <v>319</v>
      </c>
      <c r="EB33" s="262" t="s">
        <v>1037</v>
      </c>
      <c r="EC33" s="262" t="s">
        <v>621</v>
      </c>
      <c r="ED33" s="262" t="s">
        <v>1038</v>
      </c>
      <c r="EE33" s="262" t="s">
        <v>106</v>
      </c>
      <c r="EF33" s="262" t="s">
        <v>57</v>
      </c>
      <c r="EG33" s="262" t="s">
        <v>57</v>
      </c>
      <c r="EH33" s="262" t="s">
        <v>57</v>
      </c>
      <c r="EI33" s="262" t="s">
        <v>57</v>
      </c>
      <c r="EJ33" s="262" t="s">
        <v>179</v>
      </c>
      <c r="EK33" s="262" t="s">
        <v>180</v>
      </c>
      <c r="EL33" s="262" t="s">
        <v>802</v>
      </c>
      <c r="EM33" s="262" t="s">
        <v>181</v>
      </c>
      <c r="EN33" s="262" t="s">
        <v>1039</v>
      </c>
      <c r="EO33" s="262" t="s">
        <v>630</v>
      </c>
      <c r="EP33" s="262" t="s">
        <v>122</v>
      </c>
      <c r="EQ33" s="262" t="s">
        <v>803</v>
      </c>
      <c r="ER33" s="262" t="s">
        <v>311</v>
      </c>
      <c r="ES33" s="262" t="s">
        <v>1040</v>
      </c>
      <c r="ET33" s="262" t="s">
        <v>1041</v>
      </c>
      <c r="EU33" s="104" t="str">
        <f t="shared" si="11"/>
        <v>2025122990</v>
      </c>
      <c r="EV33" s="56" t="str">
        <f t="shared" si="12"/>
        <v>2&amp;2025122990</v>
      </c>
      <c r="EW33" s="104" t="str">
        <f>IFERROR(VLOOKUP(EV33,시험용!CA:CE,4,FALSE),"")</f>
        <v/>
      </c>
      <c r="EX33" s="376" t="s">
        <v>1757</v>
      </c>
    </row>
    <row r="34" spans="1:155" ht="49.95" customHeight="1">
      <c r="A34" s="367">
        <v>2</v>
      </c>
      <c r="B34" s="262" t="s">
        <v>850</v>
      </c>
      <c r="C34" s="262" t="s">
        <v>336</v>
      </c>
      <c r="D34" s="262" t="s">
        <v>1004</v>
      </c>
      <c r="E34" s="262" t="s">
        <v>31</v>
      </c>
      <c r="F34" s="262" t="s">
        <v>584</v>
      </c>
      <c r="G34" s="262" t="s">
        <v>850</v>
      </c>
      <c r="H34" s="262" t="s">
        <v>806</v>
      </c>
      <c r="I34" s="262" t="s">
        <v>290</v>
      </c>
      <c r="J34" s="262" t="s">
        <v>1042</v>
      </c>
      <c r="K34" s="262" t="s">
        <v>291</v>
      </c>
      <c r="L34" s="262" t="s">
        <v>1043</v>
      </c>
      <c r="M34" s="262" t="s">
        <v>1044</v>
      </c>
      <c r="N34" s="262"/>
      <c r="O34" s="262" t="s">
        <v>1045</v>
      </c>
      <c r="P34" s="262"/>
      <c r="Q34" s="262"/>
      <c r="R34" s="262" t="s">
        <v>313</v>
      </c>
      <c r="S34" s="262" t="s">
        <v>590</v>
      </c>
      <c r="T34" s="262" t="s">
        <v>591</v>
      </c>
      <c r="U34" s="262" t="s">
        <v>592</v>
      </c>
      <c r="V34" s="262"/>
      <c r="W34" s="262" t="s">
        <v>1046</v>
      </c>
      <c r="X34" s="262" t="s">
        <v>1047</v>
      </c>
      <c r="Y34" s="262" t="s">
        <v>1048</v>
      </c>
      <c r="Z34" s="262" t="s">
        <v>1049</v>
      </c>
      <c r="AA34" s="262" t="s">
        <v>1050</v>
      </c>
      <c r="AB34" s="262" t="s">
        <v>293</v>
      </c>
      <c r="AC34" s="1332"/>
      <c r="AD34" s="262" t="s">
        <v>107</v>
      </c>
      <c r="AE34" s="262" t="s">
        <v>1051</v>
      </c>
      <c r="AF34" s="262" t="s">
        <v>595</v>
      </c>
      <c r="AG34" s="262" t="s">
        <v>295</v>
      </c>
      <c r="AH34" s="262" t="s">
        <v>296</v>
      </c>
      <c r="AI34" s="262" t="s">
        <v>297</v>
      </c>
      <c r="AJ34" s="262"/>
      <c r="AK34" s="262"/>
      <c r="AL34" s="262"/>
      <c r="AM34" s="262"/>
      <c r="AN34" s="262" t="s">
        <v>1015</v>
      </c>
      <c r="AO34" s="262" t="s">
        <v>1016</v>
      </c>
      <c r="AP34" s="262" t="s">
        <v>1052</v>
      </c>
      <c r="AQ34" s="262" t="s">
        <v>49</v>
      </c>
      <c r="AR34" s="262"/>
      <c r="AS34" s="262"/>
      <c r="AT34" s="262" t="s">
        <v>315</v>
      </c>
      <c r="AU34" s="262" t="s">
        <v>1053</v>
      </c>
      <c r="AV34" s="262" t="s">
        <v>57</v>
      </c>
      <c r="AW34" s="262" t="s">
        <v>910</v>
      </c>
      <c r="AX34" s="262" t="s">
        <v>1054</v>
      </c>
      <c r="AY34" s="262"/>
      <c r="AZ34" s="262" t="s">
        <v>1055</v>
      </c>
      <c r="BA34" s="262" t="s">
        <v>54</v>
      </c>
      <c r="BB34" s="262" t="s">
        <v>299</v>
      </c>
      <c r="BC34" s="262" t="s">
        <v>32</v>
      </c>
      <c r="BD34" s="262" t="s">
        <v>33</v>
      </c>
      <c r="BE34" s="262" t="s">
        <v>47</v>
      </c>
      <c r="BF34" s="262" t="s">
        <v>48</v>
      </c>
      <c r="BG34" s="262" t="s">
        <v>164</v>
      </c>
      <c r="BH34" s="262" t="s">
        <v>1056</v>
      </c>
      <c r="BI34" s="262" t="s">
        <v>1057</v>
      </c>
      <c r="BJ34" s="262" t="s">
        <v>1058</v>
      </c>
      <c r="BK34" s="262" t="s">
        <v>300</v>
      </c>
      <c r="BL34" s="262" t="s">
        <v>1059</v>
      </c>
      <c r="BM34" s="262" t="s">
        <v>302</v>
      </c>
      <c r="BN34" s="262" t="s">
        <v>1051</v>
      </c>
      <c r="BO34" s="262" t="s">
        <v>595</v>
      </c>
      <c r="BP34" s="262" t="s">
        <v>57</v>
      </c>
      <c r="BQ34" s="262" t="s">
        <v>295</v>
      </c>
      <c r="BR34" s="262" t="s">
        <v>102</v>
      </c>
      <c r="BS34" s="262" t="s">
        <v>715</v>
      </c>
      <c r="BT34" s="262" t="s">
        <v>704</v>
      </c>
      <c r="BU34" s="262" t="s">
        <v>1060</v>
      </c>
      <c r="BV34" s="262" t="s">
        <v>1061</v>
      </c>
      <c r="BW34" s="262" t="s">
        <v>1062</v>
      </c>
      <c r="BX34" s="262" t="s">
        <v>296</v>
      </c>
      <c r="BY34" s="262" t="s">
        <v>297</v>
      </c>
      <c r="BZ34" s="262" t="s">
        <v>996</v>
      </c>
      <c r="CA34" s="262" t="s">
        <v>1063</v>
      </c>
      <c r="CB34" s="262" t="s">
        <v>304</v>
      </c>
      <c r="CC34" s="262" t="s">
        <v>878</v>
      </c>
      <c r="CD34" s="262" t="s">
        <v>305</v>
      </c>
      <c r="CE34" s="262" t="s">
        <v>306</v>
      </c>
      <c r="CF34" s="262" t="s">
        <v>1064</v>
      </c>
      <c r="CG34" s="262" t="s">
        <v>307</v>
      </c>
      <c r="CH34" s="262" t="s">
        <v>57</v>
      </c>
      <c r="CI34" s="262" t="s">
        <v>1065</v>
      </c>
      <c r="CJ34" s="262" t="s">
        <v>78</v>
      </c>
      <c r="CK34" s="262" t="s">
        <v>1066</v>
      </c>
      <c r="CL34" s="262" t="s">
        <v>105</v>
      </c>
      <c r="CM34" s="262" t="s">
        <v>173</v>
      </c>
      <c r="CN34" s="262" t="s">
        <v>78</v>
      </c>
      <c r="CO34" s="262" t="s">
        <v>174</v>
      </c>
      <c r="CP34" s="262" t="s">
        <v>105</v>
      </c>
      <c r="CQ34" s="262" t="s">
        <v>57</v>
      </c>
      <c r="CR34" s="262" t="s">
        <v>57</v>
      </c>
      <c r="CS34" s="262" t="s">
        <v>57</v>
      </c>
      <c r="CT34" s="262" t="s">
        <v>57</v>
      </c>
      <c r="CU34" s="262" t="s">
        <v>57</v>
      </c>
      <c r="CV34" s="262" t="s">
        <v>57</v>
      </c>
      <c r="CW34" s="262" t="s">
        <v>57</v>
      </c>
      <c r="CX34" s="262" t="s">
        <v>57</v>
      </c>
      <c r="CY34" s="262" t="s">
        <v>57</v>
      </c>
      <c r="CZ34" s="262" t="s">
        <v>57</v>
      </c>
      <c r="DA34" s="262" t="s">
        <v>57</v>
      </c>
      <c r="DB34" s="262" t="s">
        <v>57</v>
      </c>
      <c r="DC34" s="262" t="s">
        <v>57</v>
      </c>
      <c r="DD34" s="262" t="s">
        <v>57</v>
      </c>
      <c r="DE34" s="262" t="s">
        <v>57</v>
      </c>
      <c r="DF34" s="262" t="s">
        <v>57</v>
      </c>
      <c r="DG34" s="262" t="s">
        <v>57</v>
      </c>
      <c r="DH34" s="262" t="s">
        <v>57</v>
      </c>
      <c r="DI34" s="262" t="s">
        <v>302</v>
      </c>
      <c r="DJ34" s="262" t="s">
        <v>57</v>
      </c>
      <c r="DK34" s="262" t="s">
        <v>57</v>
      </c>
      <c r="DL34" s="262" t="s">
        <v>57</v>
      </c>
      <c r="DM34" s="262" t="s">
        <v>57</v>
      </c>
      <c r="DN34" s="262" t="s">
        <v>57</v>
      </c>
      <c r="DO34" s="262" t="s">
        <v>57</v>
      </c>
      <c r="DP34" s="262" t="s">
        <v>57</v>
      </c>
      <c r="DQ34" s="262" t="s">
        <v>57</v>
      </c>
      <c r="DR34" s="262" t="s">
        <v>57</v>
      </c>
      <c r="DS34" s="262" t="s">
        <v>57</v>
      </c>
      <c r="DT34" s="262" t="s">
        <v>1067</v>
      </c>
      <c r="DU34" s="262" t="s">
        <v>86</v>
      </c>
      <c r="DV34" s="262" t="s">
        <v>1038</v>
      </c>
      <c r="DW34" s="262" t="s">
        <v>106</v>
      </c>
      <c r="DX34" s="262" t="s">
        <v>317</v>
      </c>
      <c r="DY34" s="262" t="s">
        <v>308</v>
      </c>
      <c r="DZ34" s="262" t="s">
        <v>318</v>
      </c>
      <c r="EA34" s="262" t="s">
        <v>319</v>
      </c>
      <c r="EB34" s="262" t="s">
        <v>716</v>
      </c>
      <c r="EC34" s="262" t="s">
        <v>86</v>
      </c>
      <c r="ED34" s="262" t="s">
        <v>118</v>
      </c>
      <c r="EE34" s="262" t="s">
        <v>106</v>
      </c>
      <c r="EF34" s="262" t="s">
        <v>57</v>
      </c>
      <c r="EG34" s="262" t="s">
        <v>57</v>
      </c>
      <c r="EH34" s="262" t="s">
        <v>57</v>
      </c>
      <c r="EI34" s="262" t="s">
        <v>57</v>
      </c>
      <c r="EJ34" s="262" t="s">
        <v>1068</v>
      </c>
      <c r="EK34" s="262" t="s">
        <v>91</v>
      </c>
      <c r="EL34" s="262" t="s">
        <v>719</v>
      </c>
      <c r="EM34" s="262" t="s">
        <v>188</v>
      </c>
      <c r="EN34" s="262" t="s">
        <v>680</v>
      </c>
      <c r="EO34" s="262" t="s">
        <v>310</v>
      </c>
      <c r="EP34" s="262" t="s">
        <v>88</v>
      </c>
      <c r="EQ34" s="262" t="s">
        <v>89</v>
      </c>
      <c r="ER34" s="262" t="s">
        <v>311</v>
      </c>
      <c r="ES34" s="262" t="s">
        <v>1069</v>
      </c>
      <c r="ET34" s="262" t="s">
        <v>1070</v>
      </c>
      <c r="EU34" s="104" t="str">
        <f t="shared" si="11"/>
        <v>2025122989</v>
      </c>
      <c r="EV34" s="56" t="str">
        <f t="shared" si="12"/>
        <v>2&amp;2025122989</v>
      </c>
      <c r="EW34" s="104">
        <f>IFERROR(VLOOKUP(EV34,시험용!CA:CE,4,FALSE),"")</f>
        <v>0</v>
      </c>
    </row>
    <row r="35" spans="1:155" ht="49.95" customHeight="1">
      <c r="A35" s="367">
        <v>2</v>
      </c>
      <c r="B35" s="262" t="s">
        <v>323</v>
      </c>
      <c r="C35" s="262" t="s">
        <v>336</v>
      </c>
      <c r="D35" s="262" t="s">
        <v>1603</v>
      </c>
      <c r="E35" s="262" t="s">
        <v>31</v>
      </c>
      <c r="F35" s="262" t="s">
        <v>321</v>
      </c>
      <c r="G35" s="262" t="s">
        <v>323</v>
      </c>
      <c r="H35" s="262" t="s">
        <v>47</v>
      </c>
      <c r="I35" s="262" t="s">
        <v>290</v>
      </c>
      <c r="J35" s="262" t="s">
        <v>1604</v>
      </c>
      <c r="K35" s="262" t="s">
        <v>291</v>
      </c>
      <c r="L35" s="262" t="s">
        <v>1605</v>
      </c>
      <c r="M35" s="262" t="s">
        <v>1606</v>
      </c>
      <c r="N35" s="262"/>
      <c r="O35" s="262"/>
      <c r="P35" s="262"/>
      <c r="Q35" s="262"/>
      <c r="R35" s="262"/>
      <c r="S35" s="262" t="s">
        <v>1193</v>
      </c>
      <c r="T35" s="262" t="s">
        <v>1467</v>
      </c>
      <c r="U35" s="262" t="s">
        <v>592</v>
      </c>
      <c r="V35" s="262"/>
      <c r="W35" s="262" t="s">
        <v>1607</v>
      </c>
      <c r="X35" s="262" t="s">
        <v>322</v>
      </c>
      <c r="Y35" s="262" t="s">
        <v>1608</v>
      </c>
      <c r="Z35" s="262" t="s">
        <v>1608</v>
      </c>
      <c r="AA35" s="262" t="s">
        <v>1077</v>
      </c>
      <c r="AB35" s="262" t="s">
        <v>293</v>
      </c>
      <c r="AC35" s="1332"/>
      <c r="AD35" s="262" t="s">
        <v>107</v>
      </c>
      <c r="AE35" s="262" t="s">
        <v>594</v>
      </c>
      <c r="AF35" s="262" t="s">
        <v>595</v>
      </c>
      <c r="AG35" s="262" t="s">
        <v>295</v>
      </c>
      <c r="AH35" s="262" t="s">
        <v>296</v>
      </c>
      <c r="AI35" s="262" t="s">
        <v>297</v>
      </c>
      <c r="AJ35" s="262"/>
      <c r="AK35" s="262"/>
      <c r="AL35" s="262"/>
      <c r="AM35" s="262"/>
      <c r="AN35" s="262" t="s">
        <v>1609</v>
      </c>
      <c r="AO35" s="262" t="s">
        <v>1610</v>
      </c>
      <c r="AP35" s="262" t="s">
        <v>1611</v>
      </c>
      <c r="AQ35" s="262" t="s">
        <v>49</v>
      </c>
      <c r="AR35" s="262"/>
      <c r="AS35" s="262"/>
      <c r="AT35" s="262" t="s">
        <v>298</v>
      </c>
      <c r="AU35" s="262" t="s">
        <v>1612</v>
      </c>
      <c r="AV35" s="262" t="s">
        <v>57</v>
      </c>
      <c r="AW35" s="262" t="s">
        <v>910</v>
      </c>
      <c r="AX35" s="262" t="s">
        <v>1613</v>
      </c>
      <c r="AY35" s="262"/>
      <c r="AZ35" s="262" t="s">
        <v>1614</v>
      </c>
      <c r="BA35" s="262" t="s">
        <v>1615</v>
      </c>
      <c r="BB35" s="262" t="s">
        <v>299</v>
      </c>
      <c r="BC35" s="262" t="s">
        <v>32</v>
      </c>
      <c r="BD35" s="262" t="s">
        <v>33</v>
      </c>
      <c r="BE35" s="262" t="s">
        <v>57</v>
      </c>
      <c r="BF35" s="262" t="s">
        <v>48</v>
      </c>
      <c r="BG35" s="262" t="s">
        <v>603</v>
      </c>
      <c r="BH35" s="262" t="s">
        <v>1616</v>
      </c>
      <c r="BI35" s="262" t="s">
        <v>1617</v>
      </c>
      <c r="BJ35" s="262" t="s">
        <v>1618</v>
      </c>
      <c r="BK35" s="262" t="s">
        <v>607</v>
      </c>
      <c r="BL35" s="262" t="s">
        <v>1619</v>
      </c>
      <c r="BM35" s="262" t="s">
        <v>302</v>
      </c>
      <c r="BN35" s="262" t="s">
        <v>594</v>
      </c>
      <c r="BO35" s="262" t="s">
        <v>595</v>
      </c>
      <c r="BP35" s="262" t="s">
        <v>57</v>
      </c>
      <c r="BQ35" s="262" t="s">
        <v>295</v>
      </c>
      <c r="BR35" s="262" t="s">
        <v>102</v>
      </c>
      <c r="BS35" s="262" t="s">
        <v>170</v>
      </c>
      <c r="BT35" s="262" t="s">
        <v>1149</v>
      </c>
      <c r="BU35" s="262" t="s">
        <v>1620</v>
      </c>
      <c r="BV35" s="262" t="s">
        <v>302</v>
      </c>
      <c r="BW35" s="262" t="s">
        <v>109</v>
      </c>
      <c r="BX35" s="262" t="s">
        <v>296</v>
      </c>
      <c r="BY35" s="262" t="s">
        <v>297</v>
      </c>
      <c r="BZ35" s="262" t="s">
        <v>1621</v>
      </c>
      <c r="CA35" s="262" t="s">
        <v>1622</v>
      </c>
      <c r="CB35" s="262" t="s">
        <v>304</v>
      </c>
      <c r="CC35" s="262" t="s">
        <v>668</v>
      </c>
      <c r="CD35" s="262" t="s">
        <v>305</v>
      </c>
      <c r="CE35" s="262" t="s">
        <v>306</v>
      </c>
      <c r="CF35" s="262" t="s">
        <v>1623</v>
      </c>
      <c r="CG35" s="262" t="s">
        <v>307</v>
      </c>
      <c r="CH35" s="262" t="s">
        <v>57</v>
      </c>
      <c r="CI35" s="262" t="s">
        <v>1624</v>
      </c>
      <c r="CJ35" s="262" t="s">
        <v>78</v>
      </c>
      <c r="CK35" s="262" t="s">
        <v>182</v>
      </c>
      <c r="CL35" s="262" t="s">
        <v>105</v>
      </c>
      <c r="CM35" s="262" t="s">
        <v>1625</v>
      </c>
      <c r="CN35" s="262" t="s">
        <v>78</v>
      </c>
      <c r="CO35" s="262" t="s">
        <v>186</v>
      </c>
      <c r="CP35" s="262" t="s">
        <v>105</v>
      </c>
      <c r="CQ35" s="262" t="s">
        <v>57</v>
      </c>
      <c r="CR35" s="262" t="s">
        <v>57</v>
      </c>
      <c r="CS35" s="262" t="s">
        <v>57</v>
      </c>
      <c r="CT35" s="262" t="s">
        <v>57</v>
      </c>
      <c r="CU35" s="262" t="s">
        <v>57</v>
      </c>
      <c r="CV35" s="262" t="s">
        <v>57</v>
      </c>
      <c r="CW35" s="262" t="s">
        <v>57</v>
      </c>
      <c r="CX35" s="262" t="s">
        <v>57</v>
      </c>
      <c r="CY35" s="262" t="s">
        <v>57</v>
      </c>
      <c r="CZ35" s="262" t="s">
        <v>57</v>
      </c>
      <c r="DA35" s="262" t="s">
        <v>57</v>
      </c>
      <c r="DB35" s="262" t="s">
        <v>617</v>
      </c>
      <c r="DC35" s="262" t="s">
        <v>618</v>
      </c>
      <c r="DD35" s="262" t="s">
        <v>619</v>
      </c>
      <c r="DE35" s="262" t="s">
        <v>57</v>
      </c>
      <c r="DF35" s="262" t="s">
        <v>57</v>
      </c>
      <c r="DG35" s="262" t="s">
        <v>57</v>
      </c>
      <c r="DH35" s="262" t="s">
        <v>57</v>
      </c>
      <c r="DI35" s="262" t="s">
        <v>302</v>
      </c>
      <c r="DJ35" s="262" t="s">
        <v>57</v>
      </c>
      <c r="DK35" s="262" t="s">
        <v>57</v>
      </c>
      <c r="DL35" s="262" t="s">
        <v>57</v>
      </c>
      <c r="DM35" s="262" t="s">
        <v>57</v>
      </c>
      <c r="DN35" s="262" t="s">
        <v>57</v>
      </c>
      <c r="DO35" s="262" t="s">
        <v>57</v>
      </c>
      <c r="DP35" s="262" t="s">
        <v>57</v>
      </c>
      <c r="DQ35" s="262" t="s">
        <v>57</v>
      </c>
      <c r="DR35" s="262" t="s">
        <v>57</v>
      </c>
      <c r="DS35" s="262" t="s">
        <v>57</v>
      </c>
      <c r="DT35" s="262" t="s">
        <v>1092</v>
      </c>
      <c r="DU35" s="262" t="s">
        <v>86</v>
      </c>
      <c r="DV35" s="262" t="s">
        <v>1028</v>
      </c>
      <c r="DW35" s="262" t="s">
        <v>106</v>
      </c>
      <c r="DX35" s="262" t="s">
        <v>317</v>
      </c>
      <c r="DY35" s="262" t="s">
        <v>308</v>
      </c>
      <c r="DZ35" s="262" t="s">
        <v>318</v>
      </c>
      <c r="EA35" s="262" t="s">
        <v>319</v>
      </c>
      <c r="EB35" s="262" t="s">
        <v>1626</v>
      </c>
      <c r="EC35" s="262" t="s">
        <v>86</v>
      </c>
      <c r="ED35" s="262" t="s">
        <v>715</v>
      </c>
      <c r="EE35" s="262" t="s">
        <v>106</v>
      </c>
      <c r="EF35" s="262" t="s">
        <v>57</v>
      </c>
      <c r="EG35" s="262" t="s">
        <v>57</v>
      </c>
      <c r="EH35" s="262" t="s">
        <v>57</v>
      </c>
      <c r="EI35" s="262" t="s">
        <v>57</v>
      </c>
      <c r="EJ35" s="262" t="s">
        <v>1627</v>
      </c>
      <c r="EK35" s="262" t="s">
        <v>91</v>
      </c>
      <c r="EL35" s="262" t="s">
        <v>1628</v>
      </c>
      <c r="EM35" s="262" t="s">
        <v>188</v>
      </c>
      <c r="EN35" s="262" t="s">
        <v>629</v>
      </c>
      <c r="EO35" s="262" t="s">
        <v>630</v>
      </c>
      <c r="EP35" s="262" t="s">
        <v>122</v>
      </c>
      <c r="EQ35" s="262" t="s">
        <v>1629</v>
      </c>
      <c r="ER35" s="262" t="s">
        <v>311</v>
      </c>
      <c r="ES35" s="262" t="s">
        <v>1630</v>
      </c>
      <c r="ET35" s="262" t="s">
        <v>1631</v>
      </c>
      <c r="EU35" s="104" t="str">
        <f t="shared" si="11"/>
        <v>2025122267</v>
      </c>
      <c r="EV35" s="56" t="str">
        <f t="shared" si="12"/>
        <v>2&amp;2025122267</v>
      </c>
      <c r="EW35" s="104" t="str">
        <f>IFERROR(VLOOKUP(EV35,시험용!CA:CE,4,FALSE),"")</f>
        <v/>
      </c>
      <c r="EX35" s="373" t="s">
        <v>1723</v>
      </c>
    </row>
    <row r="36" spans="1:155" ht="49.95" customHeight="1">
      <c r="A36" s="367">
        <v>2</v>
      </c>
      <c r="B36" s="262" t="s">
        <v>890</v>
      </c>
      <c r="C36" s="262" t="s">
        <v>288</v>
      </c>
      <c r="D36" s="262" t="s">
        <v>289</v>
      </c>
      <c r="E36" s="262" t="s">
        <v>31</v>
      </c>
      <c r="F36" s="262" t="s">
        <v>321</v>
      </c>
      <c r="G36" s="262" t="s">
        <v>890</v>
      </c>
      <c r="H36" s="262" t="s">
        <v>320</v>
      </c>
      <c r="I36" s="262" t="s">
        <v>290</v>
      </c>
      <c r="J36" s="262" t="s">
        <v>1632</v>
      </c>
      <c r="K36" s="262" t="s">
        <v>291</v>
      </c>
      <c r="L36" s="262" t="s">
        <v>1633</v>
      </c>
      <c r="M36" s="262" t="s">
        <v>1634</v>
      </c>
      <c r="N36" s="262"/>
      <c r="O36" s="262" t="s">
        <v>1635</v>
      </c>
      <c r="P36" s="262"/>
      <c r="Q36" s="262"/>
      <c r="R36" s="262"/>
      <c r="S36" s="262" t="s">
        <v>1193</v>
      </c>
      <c r="T36" s="262" t="s">
        <v>1636</v>
      </c>
      <c r="U36" s="262" t="s">
        <v>592</v>
      </c>
      <c r="V36" s="262" t="s">
        <v>1133</v>
      </c>
      <c r="W36" s="262" t="s">
        <v>1637</v>
      </c>
      <c r="X36" s="262"/>
      <c r="Y36" s="262"/>
      <c r="Z36" s="262"/>
      <c r="AA36" s="262"/>
      <c r="AB36" s="262"/>
      <c r="AC36" s="1332"/>
      <c r="AD36" s="262"/>
      <c r="AE36" s="262" t="s">
        <v>1638</v>
      </c>
      <c r="AF36" s="262" t="s">
        <v>692</v>
      </c>
      <c r="AG36" s="262" t="s">
        <v>295</v>
      </c>
      <c r="AH36" s="262" t="s">
        <v>296</v>
      </c>
      <c r="AI36" s="262" t="s">
        <v>297</v>
      </c>
      <c r="AJ36" s="262"/>
      <c r="AK36" s="262"/>
      <c r="AL36" s="262"/>
      <c r="AM36" s="262"/>
      <c r="AN36" s="262" t="s">
        <v>1138</v>
      </c>
      <c r="AO36" s="262" t="s">
        <v>1139</v>
      </c>
      <c r="AP36" s="262" t="s">
        <v>1639</v>
      </c>
      <c r="AQ36" s="262" t="s">
        <v>35</v>
      </c>
      <c r="AR36" s="262"/>
      <c r="AS36" s="262"/>
      <c r="AT36" s="262" t="s">
        <v>298</v>
      </c>
      <c r="AU36" s="262" t="s">
        <v>1640</v>
      </c>
      <c r="AV36" s="262" t="s">
        <v>57</v>
      </c>
      <c r="AW36" s="262" t="s">
        <v>323</v>
      </c>
      <c r="AX36" s="262" t="s">
        <v>1641</v>
      </c>
      <c r="AY36" s="262"/>
      <c r="AZ36" s="262" t="s">
        <v>1642</v>
      </c>
      <c r="BA36" s="262" t="s">
        <v>1643</v>
      </c>
      <c r="BB36" s="262" t="s">
        <v>299</v>
      </c>
      <c r="BC36" s="262" t="s">
        <v>32</v>
      </c>
      <c r="BD36" s="262" t="s">
        <v>33</v>
      </c>
      <c r="BE36" s="262" t="s">
        <v>1644</v>
      </c>
      <c r="BF36" s="262" t="s">
        <v>48</v>
      </c>
      <c r="BG36" s="262" t="s">
        <v>603</v>
      </c>
      <c r="BH36" s="262" t="s">
        <v>1645</v>
      </c>
      <c r="BI36" s="262" t="s">
        <v>1646</v>
      </c>
      <c r="BJ36" s="262" t="s">
        <v>1248</v>
      </c>
      <c r="BK36" s="262" t="s">
        <v>1026</v>
      </c>
      <c r="BL36" s="262" t="s">
        <v>1647</v>
      </c>
      <c r="BM36" s="262" t="s">
        <v>302</v>
      </c>
      <c r="BN36" s="262" t="s">
        <v>1638</v>
      </c>
      <c r="BO36" s="262" t="s">
        <v>692</v>
      </c>
      <c r="BP36" s="262" t="s">
        <v>595</v>
      </c>
      <c r="BQ36" s="262" t="s">
        <v>295</v>
      </c>
      <c r="BR36" s="262" t="s">
        <v>102</v>
      </c>
      <c r="BS36" s="262" t="s">
        <v>1301</v>
      </c>
      <c r="BT36" s="262" t="s">
        <v>1648</v>
      </c>
      <c r="BU36" s="262" t="s">
        <v>1649</v>
      </c>
      <c r="BV36" s="262" t="s">
        <v>302</v>
      </c>
      <c r="BW36" s="262" t="s">
        <v>1589</v>
      </c>
      <c r="BX36" s="262" t="s">
        <v>296</v>
      </c>
      <c r="BY36" s="262" t="s">
        <v>297</v>
      </c>
      <c r="BZ36" s="262" t="s">
        <v>1650</v>
      </c>
      <c r="CA36" s="262" t="s">
        <v>758</v>
      </c>
      <c r="CB36" s="262" t="s">
        <v>304</v>
      </c>
      <c r="CC36" s="262" t="s">
        <v>167</v>
      </c>
      <c r="CD36" s="262" t="s">
        <v>305</v>
      </c>
      <c r="CE36" s="262" t="s">
        <v>306</v>
      </c>
      <c r="CF36" s="262" t="s">
        <v>166</v>
      </c>
      <c r="CG36" s="262" t="s">
        <v>307</v>
      </c>
      <c r="CH36" s="262" t="s">
        <v>57</v>
      </c>
      <c r="CI36" s="262" t="s">
        <v>1651</v>
      </c>
      <c r="CJ36" s="262" t="s">
        <v>92</v>
      </c>
      <c r="CK36" s="262" t="s">
        <v>176</v>
      </c>
      <c r="CL36" s="262" t="s">
        <v>105</v>
      </c>
      <c r="CM36" s="262" t="s">
        <v>1652</v>
      </c>
      <c r="CN36" s="262" t="s">
        <v>92</v>
      </c>
      <c r="CO36" s="262" t="s">
        <v>186</v>
      </c>
      <c r="CP36" s="262" t="s">
        <v>105</v>
      </c>
      <c r="CQ36" s="262" t="s">
        <v>57</v>
      </c>
      <c r="CR36" s="262" t="s">
        <v>57</v>
      </c>
      <c r="CS36" s="262" t="s">
        <v>57</v>
      </c>
      <c r="CT36" s="262" t="s">
        <v>57</v>
      </c>
      <c r="CU36" s="262" t="s">
        <v>57</v>
      </c>
      <c r="CV36" s="262" t="s">
        <v>57</v>
      </c>
      <c r="CW36" s="262" t="s">
        <v>57</v>
      </c>
      <c r="CX36" s="262" t="s">
        <v>57</v>
      </c>
      <c r="CY36" s="262" t="s">
        <v>328</v>
      </c>
      <c r="CZ36" s="262" t="s">
        <v>329</v>
      </c>
      <c r="DA36" s="262" t="s">
        <v>331</v>
      </c>
      <c r="DB36" s="262" t="s">
        <v>617</v>
      </c>
      <c r="DC36" s="262" t="s">
        <v>618</v>
      </c>
      <c r="DD36" s="262" t="s">
        <v>619</v>
      </c>
      <c r="DE36" s="262" t="s">
        <v>57</v>
      </c>
      <c r="DF36" s="262" t="s">
        <v>57</v>
      </c>
      <c r="DG36" s="262" t="s">
        <v>57</v>
      </c>
      <c r="DH36" s="262" t="s">
        <v>57</v>
      </c>
      <c r="DI36" s="262" t="s">
        <v>302</v>
      </c>
      <c r="DJ36" s="262" t="s">
        <v>57</v>
      </c>
      <c r="DK36" s="262" t="s">
        <v>57</v>
      </c>
      <c r="DL36" s="262" t="s">
        <v>57</v>
      </c>
      <c r="DM36" s="262" t="s">
        <v>57</v>
      </c>
      <c r="DN36" s="262" t="s">
        <v>57</v>
      </c>
      <c r="DO36" s="262" t="s">
        <v>57</v>
      </c>
      <c r="DP36" s="262" t="s">
        <v>57</v>
      </c>
      <c r="DQ36" s="262" t="s">
        <v>57</v>
      </c>
      <c r="DR36" s="262" t="s">
        <v>57</v>
      </c>
      <c r="DS36" s="262" t="s">
        <v>57</v>
      </c>
      <c r="DT36" s="262" t="s">
        <v>1653</v>
      </c>
      <c r="DU36" s="262" t="s">
        <v>86</v>
      </c>
      <c r="DV36" s="262" t="s">
        <v>178</v>
      </c>
      <c r="DW36" s="262" t="s">
        <v>106</v>
      </c>
      <c r="DX36" s="262" t="s">
        <v>333</v>
      </c>
      <c r="DY36" s="262" t="s">
        <v>308</v>
      </c>
      <c r="DZ36" s="262" t="s">
        <v>309</v>
      </c>
      <c r="EA36" s="262" t="s">
        <v>319</v>
      </c>
      <c r="EB36" s="262" t="s">
        <v>1654</v>
      </c>
      <c r="EC36" s="262" t="s">
        <v>86</v>
      </c>
      <c r="ED36" s="262" t="s">
        <v>1028</v>
      </c>
      <c r="EE36" s="262" t="s">
        <v>106</v>
      </c>
      <c r="EF36" s="262" t="s">
        <v>57</v>
      </c>
      <c r="EG36" s="262" t="s">
        <v>57</v>
      </c>
      <c r="EH36" s="262" t="s">
        <v>57</v>
      </c>
      <c r="EI36" s="262" t="s">
        <v>57</v>
      </c>
      <c r="EJ36" s="262" t="s">
        <v>1627</v>
      </c>
      <c r="EK36" s="262" t="s">
        <v>91</v>
      </c>
      <c r="EL36" s="262" t="s">
        <v>1628</v>
      </c>
      <c r="EM36" s="262" t="s">
        <v>188</v>
      </c>
      <c r="EN36" s="262" t="s">
        <v>680</v>
      </c>
      <c r="EO36" s="262" t="s">
        <v>681</v>
      </c>
      <c r="EP36" s="262" t="s">
        <v>682</v>
      </c>
      <c r="EQ36" s="262" t="s">
        <v>183</v>
      </c>
      <c r="ER36" s="262" t="s">
        <v>311</v>
      </c>
      <c r="ES36" s="262" t="s">
        <v>1655</v>
      </c>
      <c r="ET36" s="262" t="s">
        <v>1656</v>
      </c>
      <c r="EU36" s="104" t="str">
        <f t="shared" si="11"/>
        <v>2025123192</v>
      </c>
      <c r="EV36" s="56" t="str">
        <f t="shared" si="12"/>
        <v>2&amp;2025123192</v>
      </c>
      <c r="EW36" s="104">
        <f>IFERROR(VLOOKUP(EV36,시험용!CA:CE,4,FALSE),"")</f>
        <v>0</v>
      </c>
      <c r="EY36" s="409" t="s">
        <v>1796</v>
      </c>
    </row>
    <row r="37" spans="1:155" ht="49.95" customHeight="1">
      <c r="A37" s="367">
        <v>2</v>
      </c>
      <c r="B37" s="262" t="s">
        <v>910</v>
      </c>
      <c r="C37" s="262" t="s">
        <v>336</v>
      </c>
      <c r="D37" s="262" t="s">
        <v>1603</v>
      </c>
      <c r="E37" s="262" t="s">
        <v>31</v>
      </c>
      <c r="F37" s="262" t="s">
        <v>321</v>
      </c>
      <c r="G37" s="262" t="s">
        <v>910</v>
      </c>
      <c r="H37" s="262" t="s">
        <v>850</v>
      </c>
      <c r="I37" s="262" t="s">
        <v>290</v>
      </c>
      <c r="J37" s="262" t="s">
        <v>1657</v>
      </c>
      <c r="K37" s="262" t="s">
        <v>291</v>
      </c>
      <c r="L37" s="262" t="s">
        <v>1658</v>
      </c>
      <c r="M37" s="262" t="s">
        <v>1659</v>
      </c>
      <c r="N37" s="262"/>
      <c r="O37" s="262"/>
      <c r="P37" s="262"/>
      <c r="Q37" s="262"/>
      <c r="R37" s="262"/>
      <c r="S37" s="262" t="s">
        <v>1193</v>
      </c>
      <c r="T37" s="262" t="s">
        <v>1467</v>
      </c>
      <c r="U37" s="262" t="s">
        <v>592</v>
      </c>
      <c r="V37" s="262"/>
      <c r="W37" s="262" t="s">
        <v>1660</v>
      </c>
      <c r="X37" s="262" t="s">
        <v>322</v>
      </c>
      <c r="Y37" s="262" t="s">
        <v>1661</v>
      </c>
      <c r="Z37" s="262" t="s">
        <v>1661</v>
      </c>
      <c r="AA37" s="262" t="s">
        <v>1662</v>
      </c>
      <c r="AB37" s="262" t="s">
        <v>293</v>
      </c>
      <c r="AC37" s="1332"/>
      <c r="AD37" s="262" t="s">
        <v>107</v>
      </c>
      <c r="AE37" s="262" t="s">
        <v>594</v>
      </c>
      <c r="AF37" s="262" t="s">
        <v>595</v>
      </c>
      <c r="AG37" s="262" t="s">
        <v>295</v>
      </c>
      <c r="AH37" s="262" t="s">
        <v>296</v>
      </c>
      <c r="AI37" s="262" t="s">
        <v>297</v>
      </c>
      <c r="AJ37" s="262"/>
      <c r="AK37" s="262"/>
      <c r="AL37" s="262"/>
      <c r="AM37" s="262"/>
      <c r="AN37" s="262" t="s">
        <v>1609</v>
      </c>
      <c r="AO37" s="262" t="s">
        <v>1610</v>
      </c>
      <c r="AP37" s="262" t="s">
        <v>1663</v>
      </c>
      <c r="AQ37" s="262" t="s">
        <v>49</v>
      </c>
      <c r="AR37" s="262"/>
      <c r="AS37" s="262"/>
      <c r="AT37" s="262" t="s">
        <v>298</v>
      </c>
      <c r="AU37" s="262" t="s">
        <v>1664</v>
      </c>
      <c r="AV37" s="262" t="s">
        <v>57</v>
      </c>
      <c r="AW37" s="262" t="s">
        <v>910</v>
      </c>
      <c r="AX37" s="262" t="s">
        <v>1665</v>
      </c>
      <c r="AY37" s="262"/>
      <c r="AZ37" s="262" t="s">
        <v>1666</v>
      </c>
      <c r="BA37" s="262" t="s">
        <v>1615</v>
      </c>
      <c r="BB37" s="262" t="s">
        <v>299</v>
      </c>
      <c r="BC37" s="262" t="s">
        <v>32</v>
      </c>
      <c r="BD37" s="262" t="s">
        <v>33</v>
      </c>
      <c r="BE37" s="262" t="s">
        <v>57</v>
      </c>
      <c r="BF37" s="262" t="s">
        <v>48</v>
      </c>
      <c r="BG37" s="262" t="s">
        <v>603</v>
      </c>
      <c r="BH37" s="262" t="s">
        <v>1667</v>
      </c>
      <c r="BI37" s="262" t="s">
        <v>1668</v>
      </c>
      <c r="BJ37" s="262" t="s">
        <v>1669</v>
      </c>
      <c r="BK37" s="262" t="s">
        <v>607</v>
      </c>
      <c r="BL37" s="262" t="s">
        <v>1670</v>
      </c>
      <c r="BM37" s="262" t="s">
        <v>302</v>
      </c>
      <c r="BN37" s="262" t="s">
        <v>594</v>
      </c>
      <c r="BO37" s="262" t="s">
        <v>595</v>
      </c>
      <c r="BP37" s="262" t="s">
        <v>57</v>
      </c>
      <c r="BQ37" s="262" t="s">
        <v>295</v>
      </c>
      <c r="BR37" s="262" t="s">
        <v>102</v>
      </c>
      <c r="BS37" s="262" t="s">
        <v>1422</v>
      </c>
      <c r="BT37" s="262" t="s">
        <v>1029</v>
      </c>
      <c r="BU37" s="262" t="s">
        <v>1671</v>
      </c>
      <c r="BV37" s="262" t="s">
        <v>302</v>
      </c>
      <c r="BW37" s="262" t="s">
        <v>1589</v>
      </c>
      <c r="BX37" s="262" t="s">
        <v>296</v>
      </c>
      <c r="BY37" s="262" t="s">
        <v>297</v>
      </c>
      <c r="BZ37" s="262" t="s">
        <v>1672</v>
      </c>
      <c r="CA37" s="262" t="s">
        <v>1622</v>
      </c>
      <c r="CB37" s="262" t="s">
        <v>304</v>
      </c>
      <c r="CC37" s="262" t="s">
        <v>668</v>
      </c>
      <c r="CD37" s="262" t="s">
        <v>305</v>
      </c>
      <c r="CE37" s="262" t="s">
        <v>306</v>
      </c>
      <c r="CF37" s="262" t="s">
        <v>1623</v>
      </c>
      <c r="CG37" s="262" t="s">
        <v>307</v>
      </c>
      <c r="CH37" s="262" t="s">
        <v>57</v>
      </c>
      <c r="CI37" s="262" t="s">
        <v>1673</v>
      </c>
      <c r="CJ37" s="262" t="s">
        <v>92</v>
      </c>
      <c r="CK37" s="262" t="s">
        <v>182</v>
      </c>
      <c r="CL37" s="262" t="s">
        <v>105</v>
      </c>
      <c r="CM37" s="262" t="s">
        <v>1674</v>
      </c>
      <c r="CN37" s="262" t="s">
        <v>92</v>
      </c>
      <c r="CO37" s="262" t="s">
        <v>186</v>
      </c>
      <c r="CP37" s="262" t="s">
        <v>105</v>
      </c>
      <c r="CQ37" s="262" t="s">
        <v>57</v>
      </c>
      <c r="CR37" s="262" t="s">
        <v>57</v>
      </c>
      <c r="CS37" s="262" t="s">
        <v>57</v>
      </c>
      <c r="CT37" s="262" t="s">
        <v>57</v>
      </c>
      <c r="CU37" s="262" t="s">
        <v>57</v>
      </c>
      <c r="CV37" s="262" t="s">
        <v>57</v>
      </c>
      <c r="CW37" s="262" t="s">
        <v>57</v>
      </c>
      <c r="CX37" s="262" t="s">
        <v>57</v>
      </c>
      <c r="CY37" s="262" t="s">
        <v>57</v>
      </c>
      <c r="CZ37" s="262" t="s">
        <v>57</v>
      </c>
      <c r="DA37" s="262" t="s">
        <v>57</v>
      </c>
      <c r="DB37" s="262" t="s">
        <v>617</v>
      </c>
      <c r="DC37" s="262" t="s">
        <v>618</v>
      </c>
      <c r="DD37" s="262" t="s">
        <v>619</v>
      </c>
      <c r="DE37" s="262" t="s">
        <v>57</v>
      </c>
      <c r="DF37" s="262" t="s">
        <v>57</v>
      </c>
      <c r="DG37" s="262" t="s">
        <v>57</v>
      </c>
      <c r="DH37" s="262" t="s">
        <v>57</v>
      </c>
      <c r="DI37" s="262" t="s">
        <v>302</v>
      </c>
      <c r="DJ37" s="262" t="s">
        <v>57</v>
      </c>
      <c r="DK37" s="262" t="s">
        <v>57</v>
      </c>
      <c r="DL37" s="262" t="s">
        <v>57</v>
      </c>
      <c r="DM37" s="262" t="s">
        <v>57</v>
      </c>
      <c r="DN37" s="262" t="s">
        <v>57</v>
      </c>
      <c r="DO37" s="262" t="s">
        <v>57</v>
      </c>
      <c r="DP37" s="262" t="s">
        <v>57</v>
      </c>
      <c r="DQ37" s="262" t="s">
        <v>57</v>
      </c>
      <c r="DR37" s="262" t="s">
        <v>57</v>
      </c>
      <c r="DS37" s="262" t="s">
        <v>57</v>
      </c>
      <c r="DT37" s="262" t="s">
        <v>1675</v>
      </c>
      <c r="DU37" s="262" t="s">
        <v>86</v>
      </c>
      <c r="DV37" s="262" t="s">
        <v>178</v>
      </c>
      <c r="DW37" s="262" t="s">
        <v>119</v>
      </c>
      <c r="DX37" s="262" t="s">
        <v>317</v>
      </c>
      <c r="DY37" s="262" t="s">
        <v>308</v>
      </c>
      <c r="DZ37" s="262" t="s">
        <v>318</v>
      </c>
      <c r="EA37" s="262" t="s">
        <v>319</v>
      </c>
      <c r="EB37" s="262" t="s">
        <v>1676</v>
      </c>
      <c r="EC37" s="262" t="s">
        <v>86</v>
      </c>
      <c r="ED37" s="262" t="s">
        <v>1028</v>
      </c>
      <c r="EE37" s="262" t="s">
        <v>119</v>
      </c>
      <c r="EF37" s="262" t="s">
        <v>57</v>
      </c>
      <c r="EG37" s="262" t="s">
        <v>57</v>
      </c>
      <c r="EH37" s="262" t="s">
        <v>57</v>
      </c>
      <c r="EI37" s="262" t="s">
        <v>57</v>
      </c>
      <c r="EJ37" s="262" t="s">
        <v>1627</v>
      </c>
      <c r="EK37" s="262" t="s">
        <v>91</v>
      </c>
      <c r="EL37" s="262" t="s">
        <v>1628</v>
      </c>
      <c r="EM37" s="262" t="s">
        <v>188</v>
      </c>
      <c r="EN37" s="262" t="s">
        <v>629</v>
      </c>
      <c r="EO37" s="262" t="s">
        <v>630</v>
      </c>
      <c r="EP37" s="262" t="s">
        <v>122</v>
      </c>
      <c r="EQ37" s="262" t="s">
        <v>187</v>
      </c>
      <c r="ER37" s="262" t="s">
        <v>311</v>
      </c>
      <c r="ES37" s="262" t="s">
        <v>1677</v>
      </c>
      <c r="ET37" s="262" t="s">
        <v>1678</v>
      </c>
      <c r="EU37" s="104" t="str">
        <f t="shared" si="11"/>
        <v>2025122434</v>
      </c>
      <c r="EV37" s="56" t="str">
        <f t="shared" si="12"/>
        <v>2&amp;2025122434</v>
      </c>
      <c r="EW37" s="104" t="str">
        <f>IFERROR(VLOOKUP(EV37,시험용!CA:CE,4,FALSE),"")</f>
        <v/>
      </c>
      <c r="EX37" s="373" t="s">
        <v>1723</v>
      </c>
    </row>
    <row r="38" spans="1:155" ht="49.95" customHeight="1">
      <c r="A38" s="367">
        <v>2</v>
      </c>
      <c r="B38" s="262" t="s">
        <v>1340</v>
      </c>
      <c r="C38" s="262" t="s">
        <v>336</v>
      </c>
      <c r="D38" s="262" t="s">
        <v>1603</v>
      </c>
      <c r="E38" s="262" t="s">
        <v>31</v>
      </c>
      <c r="F38" s="262" t="s">
        <v>321</v>
      </c>
      <c r="G38" s="262" t="s">
        <v>1340</v>
      </c>
      <c r="H38" s="262" t="s">
        <v>323</v>
      </c>
      <c r="I38" s="262" t="s">
        <v>290</v>
      </c>
      <c r="J38" s="262" t="s">
        <v>1679</v>
      </c>
      <c r="K38" s="262" t="s">
        <v>291</v>
      </c>
      <c r="L38" s="262" t="s">
        <v>1680</v>
      </c>
      <c r="M38" s="262" t="s">
        <v>1681</v>
      </c>
      <c r="N38" s="262"/>
      <c r="O38" s="262"/>
      <c r="P38" s="262"/>
      <c r="Q38" s="262"/>
      <c r="R38" s="262"/>
      <c r="S38" s="262" t="s">
        <v>1193</v>
      </c>
      <c r="T38" s="262" t="s">
        <v>1467</v>
      </c>
      <c r="U38" s="262" t="s">
        <v>592</v>
      </c>
      <c r="V38" s="262"/>
      <c r="W38" s="262" t="s">
        <v>1682</v>
      </c>
      <c r="X38" s="262" t="s">
        <v>1542</v>
      </c>
      <c r="Y38" s="262" t="s">
        <v>1683</v>
      </c>
      <c r="Z38" s="262" t="s">
        <v>1683</v>
      </c>
      <c r="AA38" s="262" t="s">
        <v>1683</v>
      </c>
      <c r="AB38" s="262" t="s">
        <v>293</v>
      </c>
      <c r="AC38" s="1332"/>
      <c r="AD38" s="262" t="s">
        <v>107</v>
      </c>
      <c r="AE38" s="262" t="s">
        <v>594</v>
      </c>
      <c r="AF38" s="262" t="s">
        <v>595</v>
      </c>
      <c r="AG38" s="262" t="s">
        <v>295</v>
      </c>
      <c r="AH38" s="262" t="s">
        <v>296</v>
      </c>
      <c r="AI38" s="262" t="s">
        <v>297</v>
      </c>
      <c r="AJ38" s="262"/>
      <c r="AK38" s="262"/>
      <c r="AL38" s="262"/>
      <c r="AM38" s="262"/>
      <c r="AN38" s="262" t="s">
        <v>1609</v>
      </c>
      <c r="AO38" s="262" t="s">
        <v>1610</v>
      </c>
      <c r="AP38" s="262" t="s">
        <v>1684</v>
      </c>
      <c r="AQ38" s="262" t="s">
        <v>49</v>
      </c>
      <c r="AR38" s="262"/>
      <c r="AS38" s="262"/>
      <c r="AT38" s="262" t="s">
        <v>298</v>
      </c>
      <c r="AU38" s="262" t="s">
        <v>1685</v>
      </c>
      <c r="AV38" s="262" t="s">
        <v>57</v>
      </c>
      <c r="AW38" s="262" t="s">
        <v>910</v>
      </c>
      <c r="AX38" s="262" t="s">
        <v>1686</v>
      </c>
      <c r="AY38" s="262"/>
      <c r="AZ38" s="262" t="s">
        <v>1687</v>
      </c>
      <c r="BA38" s="262" t="s">
        <v>602</v>
      </c>
      <c r="BB38" s="262" t="s">
        <v>299</v>
      </c>
      <c r="BC38" s="262" t="s">
        <v>32</v>
      </c>
      <c r="BD38" s="262" t="s">
        <v>33</v>
      </c>
      <c r="BE38" s="262" t="s">
        <v>57</v>
      </c>
      <c r="BF38" s="262" t="s">
        <v>48</v>
      </c>
      <c r="BG38" s="262" t="s">
        <v>603</v>
      </c>
      <c r="BH38" s="262" t="s">
        <v>990</v>
      </c>
      <c r="BI38" s="262" t="s">
        <v>1688</v>
      </c>
      <c r="BJ38" s="262" t="s">
        <v>1689</v>
      </c>
      <c r="BK38" s="262" t="s">
        <v>607</v>
      </c>
      <c r="BL38" s="262" t="s">
        <v>1690</v>
      </c>
      <c r="BM38" s="262" t="s">
        <v>302</v>
      </c>
      <c r="BN38" s="262" t="s">
        <v>594</v>
      </c>
      <c r="BO38" s="262" t="s">
        <v>595</v>
      </c>
      <c r="BP38" s="262" t="s">
        <v>57</v>
      </c>
      <c r="BQ38" s="262" t="s">
        <v>295</v>
      </c>
      <c r="BR38" s="262" t="s">
        <v>102</v>
      </c>
      <c r="BS38" s="262" t="s">
        <v>1393</v>
      </c>
      <c r="BT38" s="262" t="s">
        <v>1691</v>
      </c>
      <c r="BU38" s="262" t="s">
        <v>1692</v>
      </c>
      <c r="BV38" s="262" t="s">
        <v>302</v>
      </c>
      <c r="BW38" s="262" t="s">
        <v>109</v>
      </c>
      <c r="BX38" s="262" t="s">
        <v>296</v>
      </c>
      <c r="BY38" s="262" t="s">
        <v>297</v>
      </c>
      <c r="BZ38" s="262" t="s">
        <v>996</v>
      </c>
      <c r="CA38" s="262" t="s">
        <v>1063</v>
      </c>
      <c r="CB38" s="262" t="s">
        <v>304</v>
      </c>
      <c r="CC38" s="262" t="s">
        <v>878</v>
      </c>
      <c r="CD38" s="262" t="s">
        <v>305</v>
      </c>
      <c r="CE38" s="262" t="s">
        <v>306</v>
      </c>
      <c r="CF38" s="262" t="s">
        <v>1064</v>
      </c>
      <c r="CG38" s="262" t="s">
        <v>307</v>
      </c>
      <c r="CH38" s="262" t="s">
        <v>57</v>
      </c>
      <c r="CI38" s="262" t="s">
        <v>85</v>
      </c>
      <c r="CJ38" s="262" t="s">
        <v>78</v>
      </c>
      <c r="CK38" s="262" t="s">
        <v>998</v>
      </c>
      <c r="CL38" s="262" t="s">
        <v>105</v>
      </c>
      <c r="CM38" s="262" t="s">
        <v>1693</v>
      </c>
      <c r="CN38" s="262" t="s">
        <v>78</v>
      </c>
      <c r="CO38" s="262" t="s">
        <v>708</v>
      </c>
      <c r="CP38" s="262" t="s">
        <v>105</v>
      </c>
      <c r="CQ38" s="262" t="s">
        <v>57</v>
      </c>
      <c r="CR38" s="262" t="s">
        <v>57</v>
      </c>
      <c r="CS38" s="262" t="s">
        <v>57</v>
      </c>
      <c r="CT38" s="262" t="s">
        <v>57</v>
      </c>
      <c r="CU38" s="262" t="s">
        <v>57</v>
      </c>
      <c r="CV38" s="262" t="s">
        <v>57</v>
      </c>
      <c r="CW38" s="262" t="s">
        <v>57</v>
      </c>
      <c r="CX38" s="262" t="s">
        <v>57</v>
      </c>
      <c r="CY38" s="262" t="s">
        <v>57</v>
      </c>
      <c r="CZ38" s="262" t="s">
        <v>57</v>
      </c>
      <c r="DA38" s="262" t="s">
        <v>57</v>
      </c>
      <c r="DB38" s="262" t="s">
        <v>617</v>
      </c>
      <c r="DC38" s="262" t="s">
        <v>618</v>
      </c>
      <c r="DD38" s="262" t="s">
        <v>619</v>
      </c>
      <c r="DE38" s="262" t="s">
        <v>57</v>
      </c>
      <c r="DF38" s="262" t="s">
        <v>57</v>
      </c>
      <c r="DG38" s="262" t="s">
        <v>57</v>
      </c>
      <c r="DH38" s="262" t="s">
        <v>57</v>
      </c>
      <c r="DI38" s="262" t="s">
        <v>302</v>
      </c>
      <c r="DJ38" s="262" t="s">
        <v>57</v>
      </c>
      <c r="DK38" s="262" t="s">
        <v>57</v>
      </c>
      <c r="DL38" s="262" t="s">
        <v>57</v>
      </c>
      <c r="DM38" s="262" t="s">
        <v>57</v>
      </c>
      <c r="DN38" s="262" t="s">
        <v>57</v>
      </c>
      <c r="DO38" s="262" t="s">
        <v>57</v>
      </c>
      <c r="DP38" s="262" t="s">
        <v>57</v>
      </c>
      <c r="DQ38" s="262" t="s">
        <v>57</v>
      </c>
      <c r="DR38" s="262" t="s">
        <v>57</v>
      </c>
      <c r="DS38" s="262" t="s">
        <v>57</v>
      </c>
      <c r="DT38" s="262" t="s">
        <v>1694</v>
      </c>
      <c r="DU38" s="262" t="s">
        <v>86</v>
      </c>
      <c r="DV38" s="262" t="s">
        <v>177</v>
      </c>
      <c r="DW38" s="262" t="s">
        <v>119</v>
      </c>
      <c r="DX38" s="262" t="s">
        <v>317</v>
      </c>
      <c r="DY38" s="262" t="s">
        <v>308</v>
      </c>
      <c r="DZ38" s="262" t="s">
        <v>318</v>
      </c>
      <c r="EA38" s="262" t="s">
        <v>319</v>
      </c>
      <c r="EB38" s="262" t="s">
        <v>1695</v>
      </c>
      <c r="EC38" s="262" t="s">
        <v>86</v>
      </c>
      <c r="ED38" s="262" t="s">
        <v>178</v>
      </c>
      <c r="EE38" s="262" t="s">
        <v>119</v>
      </c>
      <c r="EF38" s="262" t="s">
        <v>57</v>
      </c>
      <c r="EG38" s="262" t="s">
        <v>57</v>
      </c>
      <c r="EH38" s="262" t="s">
        <v>57</v>
      </c>
      <c r="EI38" s="262" t="s">
        <v>57</v>
      </c>
      <c r="EJ38" s="262" t="s">
        <v>90</v>
      </c>
      <c r="EK38" s="262" t="s">
        <v>91</v>
      </c>
      <c r="EL38" s="262" t="s">
        <v>847</v>
      </c>
      <c r="EM38" s="262" t="s">
        <v>188</v>
      </c>
      <c r="EN38" s="262" t="s">
        <v>680</v>
      </c>
      <c r="EO38" s="262" t="s">
        <v>630</v>
      </c>
      <c r="EP38" s="262" t="s">
        <v>122</v>
      </c>
      <c r="EQ38" s="262" t="s">
        <v>1629</v>
      </c>
      <c r="ER38" s="262" t="s">
        <v>311</v>
      </c>
      <c r="ES38" s="262" t="s">
        <v>1696</v>
      </c>
      <c r="ET38" s="262" t="s">
        <v>1697</v>
      </c>
      <c r="EU38" s="104" t="str">
        <f t="shared" si="11"/>
        <v>2025122829</v>
      </c>
      <c r="EV38" s="56" t="str">
        <f t="shared" si="12"/>
        <v>2&amp;2025122829</v>
      </c>
      <c r="EW38" s="104" t="str">
        <f>IFERROR(VLOOKUP(EV38,시험용!CA:CE,4,FALSE),"")</f>
        <v/>
      </c>
      <c r="EX38" s="373" t="s">
        <v>1723</v>
      </c>
    </row>
    <row r="39" spans="1:155" ht="49.95" customHeight="1">
      <c r="A39" s="367">
        <v>2</v>
      </c>
      <c r="B39" s="262" t="s">
        <v>988</v>
      </c>
      <c r="C39" s="262" t="s">
        <v>288</v>
      </c>
      <c r="D39" s="262" t="s">
        <v>289</v>
      </c>
      <c r="E39" s="262" t="s">
        <v>31</v>
      </c>
      <c r="F39" s="262" t="s">
        <v>287</v>
      </c>
      <c r="G39" s="262" t="s">
        <v>988</v>
      </c>
      <c r="H39" s="262" t="s">
        <v>287</v>
      </c>
      <c r="I39" s="262" t="s">
        <v>290</v>
      </c>
      <c r="J39" s="262" t="s">
        <v>1341</v>
      </c>
      <c r="K39" s="262" t="s">
        <v>291</v>
      </c>
      <c r="L39" s="262" t="s">
        <v>1342</v>
      </c>
      <c r="M39" s="262" t="s">
        <v>1343</v>
      </c>
      <c r="N39" s="262"/>
      <c r="O39" s="262" t="s">
        <v>1344</v>
      </c>
      <c r="P39" s="262"/>
      <c r="Q39" s="262" t="s">
        <v>1345</v>
      </c>
      <c r="R39" s="262"/>
      <c r="S39" s="262" t="s">
        <v>1346</v>
      </c>
      <c r="T39" s="262" t="s">
        <v>1347</v>
      </c>
      <c r="U39" s="262" t="s">
        <v>592</v>
      </c>
      <c r="V39" s="262"/>
      <c r="W39" s="262" t="s">
        <v>1348</v>
      </c>
      <c r="X39" s="262" t="s">
        <v>688</v>
      </c>
      <c r="Y39" s="262" t="s">
        <v>1349</v>
      </c>
      <c r="Z39" s="262" t="s">
        <v>1350</v>
      </c>
      <c r="AA39" s="262" t="s">
        <v>1351</v>
      </c>
      <c r="AB39" s="262" t="s">
        <v>293</v>
      </c>
      <c r="AC39" s="1332"/>
      <c r="AD39" s="262" t="s">
        <v>107</v>
      </c>
      <c r="AE39" s="262" t="s">
        <v>1352</v>
      </c>
      <c r="AF39" s="262" t="s">
        <v>692</v>
      </c>
      <c r="AG39" s="262" t="s">
        <v>295</v>
      </c>
      <c r="AH39" s="262" t="s">
        <v>296</v>
      </c>
      <c r="AI39" s="262" t="s">
        <v>297</v>
      </c>
      <c r="AJ39" s="262"/>
      <c r="AK39" s="262"/>
      <c r="AL39" s="262"/>
      <c r="AM39" s="262"/>
      <c r="AN39" s="262" t="s">
        <v>1353</v>
      </c>
      <c r="AO39" s="262" t="s">
        <v>1354</v>
      </c>
      <c r="AP39" s="262" t="s">
        <v>1355</v>
      </c>
      <c r="AQ39" s="262" t="s">
        <v>35</v>
      </c>
      <c r="AR39" s="262"/>
      <c r="AS39" s="262"/>
      <c r="AT39" s="262" t="s">
        <v>298</v>
      </c>
      <c r="AU39" s="262" t="s">
        <v>1356</v>
      </c>
      <c r="AV39" s="262" t="s">
        <v>57</v>
      </c>
      <c r="AW39" s="262" t="s">
        <v>323</v>
      </c>
      <c r="AX39" s="262" t="s">
        <v>1357</v>
      </c>
      <c r="AY39" s="262"/>
      <c r="AZ39" s="262" t="s">
        <v>1358</v>
      </c>
      <c r="BA39" s="262" t="s">
        <v>1359</v>
      </c>
      <c r="BB39" s="262" t="s">
        <v>323</v>
      </c>
      <c r="BC39" s="262" t="s">
        <v>32</v>
      </c>
      <c r="BD39" s="262" t="s">
        <v>33</v>
      </c>
      <c r="BE39" s="262" t="s">
        <v>57</v>
      </c>
      <c r="BF39" s="262" t="s">
        <v>48</v>
      </c>
      <c r="BG39" s="262" t="s">
        <v>164</v>
      </c>
      <c r="BH39" s="262" t="s">
        <v>110</v>
      </c>
      <c r="BI39" s="262" t="s">
        <v>1360</v>
      </c>
      <c r="BJ39" s="262" t="s">
        <v>1361</v>
      </c>
      <c r="BK39" s="262" t="s">
        <v>316</v>
      </c>
      <c r="BL39" s="262" t="s">
        <v>1362</v>
      </c>
      <c r="BM39" s="262" t="s">
        <v>39</v>
      </c>
      <c r="BN39" s="262" t="s">
        <v>1352</v>
      </c>
      <c r="BO39" s="262" t="s">
        <v>692</v>
      </c>
      <c r="BP39" s="262" t="s">
        <v>595</v>
      </c>
      <c r="BQ39" s="262" t="s">
        <v>295</v>
      </c>
      <c r="BR39" s="262" t="s">
        <v>1363</v>
      </c>
      <c r="BS39" s="262" t="s">
        <v>301</v>
      </c>
      <c r="BT39" s="262" t="s">
        <v>715</v>
      </c>
      <c r="BU39" s="262" t="s">
        <v>1364</v>
      </c>
      <c r="BV39" s="262" t="s">
        <v>302</v>
      </c>
      <c r="BW39" s="262" t="s">
        <v>1062</v>
      </c>
      <c r="BX39" s="262" t="s">
        <v>296</v>
      </c>
      <c r="BY39" s="262" t="s">
        <v>297</v>
      </c>
      <c r="BZ39" s="262" t="s">
        <v>303</v>
      </c>
      <c r="CA39" s="262" t="s">
        <v>1365</v>
      </c>
      <c r="CB39" s="262" t="s">
        <v>304</v>
      </c>
      <c r="CC39" s="262" t="s">
        <v>661</v>
      </c>
      <c r="CD39" s="262" t="s">
        <v>1209</v>
      </c>
      <c r="CE39" s="262" t="s">
        <v>306</v>
      </c>
      <c r="CF39" s="262" t="s">
        <v>104</v>
      </c>
      <c r="CG39" s="262" t="s">
        <v>307</v>
      </c>
      <c r="CH39" s="262" t="s">
        <v>57</v>
      </c>
      <c r="CI39" s="262" t="s">
        <v>1366</v>
      </c>
      <c r="CJ39" s="262" t="s">
        <v>1367</v>
      </c>
      <c r="CK39" s="262" t="s">
        <v>1308</v>
      </c>
      <c r="CL39" s="262" t="s">
        <v>105</v>
      </c>
      <c r="CM39" s="262" t="s">
        <v>1368</v>
      </c>
      <c r="CN39" s="262" t="s">
        <v>1367</v>
      </c>
      <c r="CO39" s="262" t="s">
        <v>668</v>
      </c>
      <c r="CP39" s="262" t="s">
        <v>105</v>
      </c>
      <c r="CQ39" s="262" t="s">
        <v>57</v>
      </c>
      <c r="CR39" s="262" t="s">
        <v>57</v>
      </c>
      <c r="CS39" s="262" t="s">
        <v>57</v>
      </c>
      <c r="CT39" s="262" t="s">
        <v>57</v>
      </c>
      <c r="CU39" s="262" t="s">
        <v>328</v>
      </c>
      <c r="CV39" s="262" t="s">
        <v>329</v>
      </c>
      <c r="CW39" s="262" t="s">
        <v>330</v>
      </c>
      <c r="CX39" s="262" t="s">
        <v>331</v>
      </c>
      <c r="CY39" s="262" t="s">
        <v>57</v>
      </c>
      <c r="CZ39" s="262" t="s">
        <v>57</v>
      </c>
      <c r="DA39" s="262" t="s">
        <v>57</v>
      </c>
      <c r="DB39" s="262" t="s">
        <v>57</v>
      </c>
      <c r="DC39" s="262" t="s">
        <v>57</v>
      </c>
      <c r="DD39" s="262" t="s">
        <v>57</v>
      </c>
      <c r="DE39" s="262" t="s">
        <v>1215</v>
      </c>
      <c r="DF39" s="262" t="s">
        <v>1216</v>
      </c>
      <c r="DG39" s="262" t="s">
        <v>673</v>
      </c>
      <c r="DH39" s="262" t="s">
        <v>57</v>
      </c>
      <c r="DI39" s="262" t="s">
        <v>302</v>
      </c>
      <c r="DJ39" s="262" t="s">
        <v>57</v>
      </c>
      <c r="DK39" s="262" t="s">
        <v>57</v>
      </c>
      <c r="DL39" s="262" t="s">
        <v>57</v>
      </c>
      <c r="DM39" s="262" t="s">
        <v>57</v>
      </c>
      <c r="DN39" s="262" t="s">
        <v>57</v>
      </c>
      <c r="DO39" s="262" t="s">
        <v>57</v>
      </c>
      <c r="DP39" s="262" t="s">
        <v>57</v>
      </c>
      <c r="DQ39" s="262" t="s">
        <v>57</v>
      </c>
      <c r="DR39" s="262" t="s">
        <v>57</v>
      </c>
      <c r="DS39" s="262" t="s">
        <v>57</v>
      </c>
      <c r="DT39" s="262" t="s">
        <v>1369</v>
      </c>
      <c r="DU39" s="262" t="s">
        <v>1281</v>
      </c>
      <c r="DV39" s="262" t="s">
        <v>113</v>
      </c>
      <c r="DW39" s="262" t="s">
        <v>106</v>
      </c>
      <c r="DX39" s="262" t="s">
        <v>317</v>
      </c>
      <c r="DY39" s="262" t="s">
        <v>308</v>
      </c>
      <c r="DZ39" s="262" t="s">
        <v>318</v>
      </c>
      <c r="EA39" s="262" t="s">
        <v>319</v>
      </c>
      <c r="EB39" s="262" t="s">
        <v>1370</v>
      </c>
      <c r="EC39" s="262" t="s">
        <v>1281</v>
      </c>
      <c r="ED39" s="262" t="s">
        <v>109</v>
      </c>
      <c r="EE39" s="262" t="s">
        <v>106</v>
      </c>
      <c r="EF39" s="262" t="s">
        <v>57</v>
      </c>
      <c r="EG39" s="262" t="s">
        <v>57</v>
      </c>
      <c r="EH39" s="262" t="s">
        <v>57</v>
      </c>
      <c r="EI39" s="262" t="s">
        <v>57</v>
      </c>
      <c r="EJ39" s="262" t="s">
        <v>1371</v>
      </c>
      <c r="EK39" s="262" t="s">
        <v>1372</v>
      </c>
      <c r="EL39" s="262" t="s">
        <v>1254</v>
      </c>
      <c r="EM39" s="262" t="s">
        <v>1373</v>
      </c>
      <c r="EN39" s="262" t="s">
        <v>680</v>
      </c>
      <c r="EO39" s="262" t="s">
        <v>310</v>
      </c>
      <c r="EP39" s="262" t="s">
        <v>88</v>
      </c>
      <c r="EQ39" s="262" t="s">
        <v>80</v>
      </c>
      <c r="ER39" s="262" t="s">
        <v>311</v>
      </c>
      <c r="ES39" s="262" t="s">
        <v>1374</v>
      </c>
      <c r="ET39" s="262" t="s">
        <v>1375</v>
      </c>
      <c r="EU39" s="104" t="str">
        <f t="shared" si="11"/>
        <v>2025102866</v>
      </c>
      <c r="EV39" s="56" t="str">
        <f t="shared" si="12"/>
        <v>2&amp;2025102866</v>
      </c>
      <c r="EW39" s="104" t="str">
        <f>IFERROR(VLOOKUP(EV39,시험용!CA:CE,4,FALSE),"")</f>
        <v/>
      </c>
      <c r="EX39" s="373" t="s">
        <v>1724</v>
      </c>
    </row>
    <row r="40" spans="1:155" ht="49.95" customHeight="1">
      <c r="A40" s="367">
        <v>2</v>
      </c>
      <c r="B40" s="262" t="s">
        <v>1404</v>
      </c>
      <c r="C40" s="262" t="s">
        <v>288</v>
      </c>
      <c r="D40" s="262" t="s">
        <v>289</v>
      </c>
      <c r="E40" s="262" t="s">
        <v>31</v>
      </c>
      <c r="F40" s="262" t="s">
        <v>287</v>
      </c>
      <c r="G40" s="262" t="s">
        <v>1404</v>
      </c>
      <c r="H40" s="262" t="s">
        <v>312</v>
      </c>
      <c r="I40" s="262" t="s">
        <v>290</v>
      </c>
      <c r="J40" s="262" t="s">
        <v>1376</v>
      </c>
      <c r="K40" s="262" t="s">
        <v>291</v>
      </c>
      <c r="L40" s="262" t="s">
        <v>1377</v>
      </c>
      <c r="M40" s="262" t="s">
        <v>1378</v>
      </c>
      <c r="N40" s="262"/>
      <c r="O40" s="262" t="s">
        <v>1379</v>
      </c>
      <c r="P40" s="262"/>
      <c r="Q40" s="262" t="s">
        <v>1380</v>
      </c>
      <c r="R40" s="262"/>
      <c r="S40" s="262" t="s">
        <v>1232</v>
      </c>
      <c r="T40" s="262" t="s">
        <v>1381</v>
      </c>
      <c r="U40" s="262" t="s">
        <v>592</v>
      </c>
      <c r="V40" s="262" t="s">
        <v>1133</v>
      </c>
      <c r="W40" s="262" t="s">
        <v>1382</v>
      </c>
      <c r="X40" s="262" t="s">
        <v>688</v>
      </c>
      <c r="Y40" s="262" t="s">
        <v>1383</v>
      </c>
      <c r="Z40" s="262" t="s">
        <v>1383</v>
      </c>
      <c r="AA40" s="262" t="s">
        <v>1384</v>
      </c>
      <c r="AB40" s="262" t="s">
        <v>293</v>
      </c>
      <c r="AC40" s="1332"/>
      <c r="AD40" s="262" t="s">
        <v>107</v>
      </c>
      <c r="AE40" s="262" t="s">
        <v>1352</v>
      </c>
      <c r="AF40" s="262" t="s">
        <v>692</v>
      </c>
      <c r="AG40" s="262" t="s">
        <v>295</v>
      </c>
      <c r="AH40" s="262" t="s">
        <v>296</v>
      </c>
      <c r="AI40" s="262" t="s">
        <v>297</v>
      </c>
      <c r="AJ40" s="262"/>
      <c r="AK40" s="262"/>
      <c r="AL40" s="262"/>
      <c r="AM40" s="262"/>
      <c r="AN40" s="262" t="s">
        <v>1138</v>
      </c>
      <c r="AO40" s="262" t="s">
        <v>1139</v>
      </c>
      <c r="AP40" s="262" t="s">
        <v>1385</v>
      </c>
      <c r="AQ40" s="262" t="s">
        <v>35</v>
      </c>
      <c r="AR40" s="262"/>
      <c r="AS40" s="262"/>
      <c r="AT40" s="262" t="s">
        <v>298</v>
      </c>
      <c r="AU40" s="262" t="s">
        <v>1386</v>
      </c>
      <c r="AV40" s="262" t="s">
        <v>57</v>
      </c>
      <c r="AW40" s="262" t="s">
        <v>323</v>
      </c>
      <c r="AX40" s="262" t="s">
        <v>1387</v>
      </c>
      <c r="AY40" s="262"/>
      <c r="AZ40" s="262" t="s">
        <v>1388</v>
      </c>
      <c r="BA40" s="262" t="s">
        <v>1359</v>
      </c>
      <c r="BB40" s="262" t="s">
        <v>323</v>
      </c>
      <c r="BC40" s="262" t="s">
        <v>32</v>
      </c>
      <c r="BD40" s="262" t="s">
        <v>33</v>
      </c>
      <c r="BE40" s="262" t="s">
        <v>57</v>
      </c>
      <c r="BF40" s="262" t="s">
        <v>48</v>
      </c>
      <c r="BG40" s="262" t="s">
        <v>164</v>
      </c>
      <c r="BH40" s="262" t="s">
        <v>110</v>
      </c>
      <c r="BI40" s="262" t="s">
        <v>1389</v>
      </c>
      <c r="BJ40" s="262" t="s">
        <v>1390</v>
      </c>
      <c r="BK40" s="262" t="s">
        <v>1391</v>
      </c>
      <c r="BL40" s="262" t="s">
        <v>1392</v>
      </c>
      <c r="BM40" s="262" t="s">
        <v>302</v>
      </c>
      <c r="BN40" s="262" t="s">
        <v>1352</v>
      </c>
      <c r="BO40" s="262" t="s">
        <v>692</v>
      </c>
      <c r="BP40" s="262" t="s">
        <v>595</v>
      </c>
      <c r="BQ40" s="262" t="s">
        <v>295</v>
      </c>
      <c r="BR40" s="262" t="s">
        <v>1363</v>
      </c>
      <c r="BS40" s="262" t="s">
        <v>872</v>
      </c>
      <c r="BT40" s="262" t="s">
        <v>1393</v>
      </c>
      <c r="BU40" s="262" t="s">
        <v>1394</v>
      </c>
      <c r="BV40" s="262" t="s">
        <v>302</v>
      </c>
      <c r="BW40" s="262" t="s">
        <v>872</v>
      </c>
      <c r="BX40" s="262" t="s">
        <v>296</v>
      </c>
      <c r="BY40" s="262" t="s">
        <v>297</v>
      </c>
      <c r="BZ40" s="262" t="s">
        <v>301</v>
      </c>
      <c r="CA40" s="262" t="s">
        <v>1395</v>
      </c>
      <c r="CB40" s="262" t="s">
        <v>304</v>
      </c>
      <c r="CC40" s="262" t="s">
        <v>174</v>
      </c>
      <c r="CD40" s="262" t="s">
        <v>1276</v>
      </c>
      <c r="CE40" s="262" t="s">
        <v>306</v>
      </c>
      <c r="CF40" s="262" t="s">
        <v>878</v>
      </c>
      <c r="CG40" s="262" t="s">
        <v>307</v>
      </c>
      <c r="CH40" s="262" t="s">
        <v>57</v>
      </c>
      <c r="CI40" s="262" t="s">
        <v>1396</v>
      </c>
      <c r="CJ40" s="262" t="s">
        <v>1367</v>
      </c>
      <c r="CK40" s="262" t="s">
        <v>1397</v>
      </c>
      <c r="CL40" s="262" t="s">
        <v>105</v>
      </c>
      <c r="CM40" s="262" t="s">
        <v>1398</v>
      </c>
      <c r="CN40" s="262" t="s">
        <v>1367</v>
      </c>
      <c r="CO40" s="262" t="s">
        <v>878</v>
      </c>
      <c r="CP40" s="262" t="s">
        <v>105</v>
      </c>
      <c r="CQ40" s="262" t="s">
        <v>57</v>
      </c>
      <c r="CR40" s="262" t="s">
        <v>57</v>
      </c>
      <c r="CS40" s="262" t="s">
        <v>57</v>
      </c>
      <c r="CT40" s="262" t="s">
        <v>57</v>
      </c>
      <c r="CU40" s="262" t="s">
        <v>328</v>
      </c>
      <c r="CV40" s="262" t="s">
        <v>329</v>
      </c>
      <c r="CW40" s="262" t="s">
        <v>330</v>
      </c>
      <c r="CX40" s="262" t="s">
        <v>331</v>
      </c>
      <c r="CY40" s="262" t="s">
        <v>57</v>
      </c>
      <c r="CZ40" s="262" t="s">
        <v>57</v>
      </c>
      <c r="DA40" s="262" t="s">
        <v>57</v>
      </c>
      <c r="DB40" s="262" t="s">
        <v>57</v>
      </c>
      <c r="DC40" s="262" t="s">
        <v>57</v>
      </c>
      <c r="DD40" s="262" t="s">
        <v>57</v>
      </c>
      <c r="DE40" s="262" t="s">
        <v>1215</v>
      </c>
      <c r="DF40" s="262" t="s">
        <v>1216</v>
      </c>
      <c r="DG40" s="262" t="s">
        <v>673</v>
      </c>
      <c r="DH40" s="262" t="s">
        <v>57</v>
      </c>
      <c r="DI40" s="262" t="s">
        <v>302</v>
      </c>
      <c r="DJ40" s="262" t="s">
        <v>57</v>
      </c>
      <c r="DK40" s="262" t="s">
        <v>57</v>
      </c>
      <c r="DL40" s="262" t="s">
        <v>57</v>
      </c>
      <c r="DM40" s="262" t="s">
        <v>57</v>
      </c>
      <c r="DN40" s="262" t="s">
        <v>57</v>
      </c>
      <c r="DO40" s="262" t="s">
        <v>57</v>
      </c>
      <c r="DP40" s="262" t="s">
        <v>57</v>
      </c>
      <c r="DQ40" s="262" t="s">
        <v>57</v>
      </c>
      <c r="DR40" s="262" t="s">
        <v>57</v>
      </c>
      <c r="DS40" s="262" t="s">
        <v>57</v>
      </c>
      <c r="DT40" s="262" t="s">
        <v>1399</v>
      </c>
      <c r="DU40" s="262" t="s">
        <v>1281</v>
      </c>
      <c r="DV40" s="262" t="s">
        <v>118</v>
      </c>
      <c r="DW40" s="262" t="s">
        <v>106</v>
      </c>
      <c r="DX40" s="262" t="s">
        <v>317</v>
      </c>
      <c r="DY40" s="262" t="s">
        <v>308</v>
      </c>
      <c r="DZ40" s="262" t="s">
        <v>318</v>
      </c>
      <c r="EA40" s="262" t="s">
        <v>319</v>
      </c>
      <c r="EB40" s="262" t="s">
        <v>1400</v>
      </c>
      <c r="EC40" s="262" t="s">
        <v>1281</v>
      </c>
      <c r="ED40" s="262" t="s">
        <v>192</v>
      </c>
      <c r="EE40" s="262" t="s">
        <v>106</v>
      </c>
      <c r="EF40" s="262" t="s">
        <v>57</v>
      </c>
      <c r="EG40" s="262" t="s">
        <v>57</v>
      </c>
      <c r="EH40" s="262" t="s">
        <v>57</v>
      </c>
      <c r="EI40" s="262" t="s">
        <v>57</v>
      </c>
      <c r="EJ40" s="262" t="s">
        <v>1371</v>
      </c>
      <c r="EK40" s="262" t="s">
        <v>1372</v>
      </c>
      <c r="EL40" s="262" t="s">
        <v>1254</v>
      </c>
      <c r="EM40" s="262" t="s">
        <v>1373</v>
      </c>
      <c r="EN40" s="262" t="s">
        <v>767</v>
      </c>
      <c r="EO40" s="262" t="s">
        <v>310</v>
      </c>
      <c r="EP40" s="262" t="s">
        <v>88</v>
      </c>
      <c r="EQ40" s="262" t="s">
        <v>1401</v>
      </c>
      <c r="ER40" s="262" t="s">
        <v>311</v>
      </c>
      <c r="ES40" s="262" t="s">
        <v>1402</v>
      </c>
      <c r="ET40" s="262" t="s">
        <v>1403</v>
      </c>
      <c r="EU40" s="104" t="str">
        <f t="shared" si="11"/>
        <v>2025102771</v>
      </c>
      <c r="EV40" s="56" t="str">
        <f t="shared" si="12"/>
        <v>2&amp;2025102771</v>
      </c>
      <c r="EW40" s="104" t="str">
        <f>IFERROR(VLOOKUP(EV40,시험용!CA:CE,4,FALSE),"")</f>
        <v/>
      </c>
      <c r="EX40" s="373" t="s">
        <v>1724</v>
      </c>
    </row>
    <row r="41" spans="1:155" ht="49.95" customHeight="1">
      <c r="A41" s="367">
        <v>2</v>
      </c>
      <c r="B41" s="262" t="s">
        <v>1433</v>
      </c>
      <c r="C41" s="262" t="s">
        <v>288</v>
      </c>
      <c r="D41" s="262" t="s">
        <v>289</v>
      </c>
      <c r="E41" s="262" t="s">
        <v>31</v>
      </c>
      <c r="F41" s="262" t="s">
        <v>287</v>
      </c>
      <c r="G41" s="262" t="s">
        <v>1433</v>
      </c>
      <c r="H41" s="262" t="s">
        <v>724</v>
      </c>
      <c r="I41" s="262" t="s">
        <v>290</v>
      </c>
      <c r="J41" s="262" t="s">
        <v>1405</v>
      </c>
      <c r="K41" s="262" t="s">
        <v>291</v>
      </c>
      <c r="L41" s="262" t="s">
        <v>1406</v>
      </c>
      <c r="M41" s="262" t="s">
        <v>1407</v>
      </c>
      <c r="N41" s="262"/>
      <c r="O41" s="262" t="s">
        <v>1408</v>
      </c>
      <c r="P41" s="262"/>
      <c r="Q41" s="262" t="s">
        <v>1698</v>
      </c>
      <c r="R41" s="262" t="s">
        <v>1409</v>
      </c>
      <c r="S41" s="262" t="s">
        <v>775</v>
      </c>
      <c r="T41" s="262" t="s">
        <v>776</v>
      </c>
      <c r="U41" s="262" t="s">
        <v>592</v>
      </c>
      <c r="V41" s="262"/>
      <c r="W41" s="262" t="s">
        <v>1410</v>
      </c>
      <c r="X41" s="262" t="s">
        <v>292</v>
      </c>
      <c r="Y41" s="262" t="s">
        <v>1161</v>
      </c>
      <c r="Z41" s="262" t="s">
        <v>1318</v>
      </c>
      <c r="AA41" s="262" t="s">
        <v>1318</v>
      </c>
      <c r="AB41" s="262" t="s">
        <v>293</v>
      </c>
      <c r="AC41" s="1332"/>
      <c r="AD41" s="262" t="s">
        <v>107</v>
      </c>
      <c r="AE41" s="262" t="s">
        <v>314</v>
      </c>
      <c r="AF41" s="262" t="s">
        <v>294</v>
      </c>
      <c r="AG41" s="262" t="s">
        <v>295</v>
      </c>
      <c r="AH41" s="262" t="s">
        <v>296</v>
      </c>
      <c r="AI41" s="262" t="s">
        <v>297</v>
      </c>
      <c r="AJ41" s="262"/>
      <c r="AK41" s="262"/>
      <c r="AL41" s="262"/>
      <c r="AM41" s="262"/>
      <c r="AN41" s="262" t="s">
        <v>1411</v>
      </c>
      <c r="AO41" s="262" t="s">
        <v>1412</v>
      </c>
      <c r="AP41" s="262" t="s">
        <v>1413</v>
      </c>
      <c r="AQ41" s="262" t="s">
        <v>35</v>
      </c>
      <c r="AR41" s="262"/>
      <c r="AS41" s="262"/>
      <c r="AT41" s="262" t="s">
        <v>298</v>
      </c>
      <c r="AU41" s="262" t="s">
        <v>1414</v>
      </c>
      <c r="AV41" s="262" t="s">
        <v>57</v>
      </c>
      <c r="AW41" s="262" t="s">
        <v>323</v>
      </c>
      <c r="AX41" s="262" t="s">
        <v>1415</v>
      </c>
      <c r="AY41" s="262"/>
      <c r="AZ41" s="262" t="s">
        <v>1416</v>
      </c>
      <c r="BA41" s="262" t="s">
        <v>72</v>
      </c>
      <c r="BB41" s="262" t="s">
        <v>299</v>
      </c>
      <c r="BC41" s="262" t="s">
        <v>32</v>
      </c>
      <c r="BD41" s="262" t="s">
        <v>33</v>
      </c>
      <c r="BE41" s="262" t="s">
        <v>57</v>
      </c>
      <c r="BF41" s="262" t="s">
        <v>48</v>
      </c>
      <c r="BG41" s="262" t="s">
        <v>164</v>
      </c>
      <c r="BH41" s="262" t="s">
        <v>110</v>
      </c>
      <c r="BI41" s="262" t="s">
        <v>1417</v>
      </c>
      <c r="BJ41" s="262" t="s">
        <v>1418</v>
      </c>
      <c r="BK41" s="262" t="s">
        <v>1419</v>
      </c>
      <c r="BL41" s="262" t="s">
        <v>1420</v>
      </c>
      <c r="BM41" s="262" t="s">
        <v>302</v>
      </c>
      <c r="BN41" s="262" t="s">
        <v>314</v>
      </c>
      <c r="BO41" s="262" t="s">
        <v>294</v>
      </c>
      <c r="BP41" s="262" t="s">
        <v>57</v>
      </c>
      <c r="BQ41" s="262" t="s">
        <v>295</v>
      </c>
      <c r="BR41" s="262" t="s">
        <v>311</v>
      </c>
      <c r="BS41" s="262" t="s">
        <v>1421</v>
      </c>
      <c r="BT41" s="262" t="s">
        <v>1422</v>
      </c>
      <c r="BU41" s="262" t="s">
        <v>1423</v>
      </c>
      <c r="BV41" s="262" t="s">
        <v>302</v>
      </c>
      <c r="BW41" s="262" t="s">
        <v>659</v>
      </c>
      <c r="BX41" s="262" t="s">
        <v>296</v>
      </c>
      <c r="BY41" s="262" t="s">
        <v>297</v>
      </c>
      <c r="BZ41" s="262" t="s">
        <v>1424</v>
      </c>
      <c r="CA41" s="262" t="s">
        <v>1425</v>
      </c>
      <c r="CB41" s="262" t="s">
        <v>304</v>
      </c>
      <c r="CC41" s="262" t="s">
        <v>111</v>
      </c>
      <c r="CD41" s="262" t="s">
        <v>305</v>
      </c>
      <c r="CE41" s="262" t="s">
        <v>306</v>
      </c>
      <c r="CF41" s="262" t="s">
        <v>112</v>
      </c>
      <c r="CG41" s="262" t="s">
        <v>307</v>
      </c>
      <c r="CH41" s="262" t="s">
        <v>57</v>
      </c>
      <c r="CI41" s="262" t="s">
        <v>1426</v>
      </c>
      <c r="CJ41" s="262" t="s">
        <v>78</v>
      </c>
      <c r="CK41" s="262" t="s">
        <v>1427</v>
      </c>
      <c r="CL41" s="262" t="s">
        <v>105</v>
      </c>
      <c r="CM41" s="262" t="s">
        <v>57</v>
      </c>
      <c r="CN41" s="262" t="s">
        <v>57</v>
      </c>
      <c r="CO41" s="262" t="s">
        <v>57</v>
      </c>
      <c r="CP41" s="262" t="s">
        <v>57</v>
      </c>
      <c r="CQ41" s="262" t="s">
        <v>57</v>
      </c>
      <c r="CR41" s="262" t="s">
        <v>57</v>
      </c>
      <c r="CS41" s="262" t="s">
        <v>57</v>
      </c>
      <c r="CT41" s="262" t="s">
        <v>57</v>
      </c>
      <c r="CU41" s="262" t="s">
        <v>57</v>
      </c>
      <c r="CV41" s="262" t="s">
        <v>57</v>
      </c>
      <c r="CW41" s="262" t="s">
        <v>57</v>
      </c>
      <c r="CX41" s="262" t="s">
        <v>57</v>
      </c>
      <c r="CY41" s="262" t="s">
        <v>57</v>
      </c>
      <c r="CZ41" s="262" t="s">
        <v>57</v>
      </c>
      <c r="DA41" s="262" t="s">
        <v>57</v>
      </c>
      <c r="DB41" s="262" t="s">
        <v>57</v>
      </c>
      <c r="DC41" s="262" t="s">
        <v>57</v>
      </c>
      <c r="DD41" s="262" t="s">
        <v>57</v>
      </c>
      <c r="DE41" s="262" t="s">
        <v>57</v>
      </c>
      <c r="DF41" s="262" t="s">
        <v>57</v>
      </c>
      <c r="DG41" s="262" t="s">
        <v>57</v>
      </c>
      <c r="DH41" s="262" t="s">
        <v>57</v>
      </c>
      <c r="DI41" s="262" t="s">
        <v>302</v>
      </c>
      <c r="DJ41" s="262" t="s">
        <v>57</v>
      </c>
      <c r="DK41" s="262" t="s">
        <v>57</v>
      </c>
      <c r="DL41" s="262" t="s">
        <v>57</v>
      </c>
      <c r="DM41" s="262" t="s">
        <v>57</v>
      </c>
      <c r="DN41" s="262" t="s">
        <v>57</v>
      </c>
      <c r="DO41" s="262" t="s">
        <v>57</v>
      </c>
      <c r="DP41" s="262" t="s">
        <v>57</v>
      </c>
      <c r="DQ41" s="262" t="s">
        <v>57</v>
      </c>
      <c r="DR41" s="262" t="s">
        <v>57</v>
      </c>
      <c r="DS41" s="262" t="s">
        <v>57</v>
      </c>
      <c r="DT41" s="262" t="s">
        <v>1428</v>
      </c>
      <c r="DU41" s="262" t="s">
        <v>79</v>
      </c>
      <c r="DV41" s="262" t="s">
        <v>872</v>
      </c>
      <c r="DW41" s="262" t="s">
        <v>106</v>
      </c>
      <c r="DX41" s="262" t="s">
        <v>333</v>
      </c>
      <c r="DY41" s="262" t="s">
        <v>308</v>
      </c>
      <c r="DZ41" s="262" t="s">
        <v>309</v>
      </c>
      <c r="EA41" s="262" t="s">
        <v>319</v>
      </c>
      <c r="EB41" s="262" t="s">
        <v>1429</v>
      </c>
      <c r="EC41" s="262" t="s">
        <v>79</v>
      </c>
      <c r="ED41" s="262" t="s">
        <v>204</v>
      </c>
      <c r="EE41" s="262" t="s">
        <v>106</v>
      </c>
      <c r="EF41" s="262" t="s">
        <v>57</v>
      </c>
      <c r="EG41" s="262" t="s">
        <v>57</v>
      </c>
      <c r="EH41" s="262" t="s">
        <v>57</v>
      </c>
      <c r="EI41" s="262" t="s">
        <v>57</v>
      </c>
      <c r="EJ41" s="262" t="s">
        <v>96</v>
      </c>
      <c r="EK41" s="262" t="s">
        <v>97</v>
      </c>
      <c r="EL41" s="262" t="s">
        <v>1430</v>
      </c>
      <c r="EM41" s="262" t="s">
        <v>115</v>
      </c>
      <c r="EN41" s="262" t="s">
        <v>629</v>
      </c>
      <c r="EO41" s="262" t="s">
        <v>310</v>
      </c>
      <c r="EP41" s="262" t="s">
        <v>88</v>
      </c>
      <c r="EQ41" s="262" t="s">
        <v>887</v>
      </c>
      <c r="ER41" s="262" t="s">
        <v>311</v>
      </c>
      <c r="ES41" s="262" t="s">
        <v>1431</v>
      </c>
      <c r="ET41" s="262" t="s">
        <v>1432</v>
      </c>
      <c r="EU41" s="104" t="str">
        <f t="shared" si="11"/>
        <v>2025121286</v>
      </c>
      <c r="EV41" s="56" t="str">
        <f t="shared" si="12"/>
        <v>2&amp;2025121286</v>
      </c>
      <c r="EW41" s="104" t="str">
        <f>IFERROR(VLOOKUP(EV41,시험용!CA:CE,4,FALSE),"")</f>
        <v/>
      </c>
      <c r="EX41" s="381" t="s">
        <v>1764</v>
      </c>
    </row>
    <row r="42" spans="1:155" ht="49.95" customHeight="1">
      <c r="A42" s="30">
        <v>3</v>
      </c>
      <c r="B42" s="262" t="s">
        <v>287</v>
      </c>
      <c r="C42" s="262" t="s">
        <v>336</v>
      </c>
      <c r="D42" s="262" t="s">
        <v>1156</v>
      </c>
      <c r="E42" s="262" t="s">
        <v>31</v>
      </c>
      <c r="F42" s="262" t="s">
        <v>321</v>
      </c>
      <c r="G42" s="262" t="s">
        <v>287</v>
      </c>
      <c r="H42" s="262" t="s">
        <v>287</v>
      </c>
      <c r="I42" s="262" t="s">
        <v>290</v>
      </c>
      <c r="J42" s="262" t="s">
        <v>1190</v>
      </c>
      <c r="K42" s="262" t="s">
        <v>291</v>
      </c>
      <c r="L42" s="262" t="s">
        <v>1191</v>
      </c>
      <c r="M42" s="262" t="s">
        <v>1192</v>
      </c>
      <c r="N42" s="262"/>
      <c r="O42" s="262"/>
      <c r="P42" s="262"/>
      <c r="Q42" s="262" t="s">
        <v>1803</v>
      </c>
      <c r="R42" s="262" t="s">
        <v>1193</v>
      </c>
      <c r="S42" s="262" t="s">
        <v>775</v>
      </c>
      <c r="T42" s="262" t="s">
        <v>1194</v>
      </c>
      <c r="U42" s="262" t="s">
        <v>592</v>
      </c>
      <c r="V42" s="262"/>
      <c r="W42" s="262" t="s">
        <v>1195</v>
      </c>
      <c r="X42" s="262" t="s">
        <v>1047</v>
      </c>
      <c r="Y42" s="262" t="s">
        <v>1804</v>
      </c>
      <c r="Z42" s="262" t="s">
        <v>1805</v>
      </c>
      <c r="AA42" s="262" t="s">
        <v>1135</v>
      </c>
      <c r="AB42" s="262" t="s">
        <v>293</v>
      </c>
      <c r="AC42" s="1332"/>
      <c r="AD42" s="262" t="s">
        <v>1136</v>
      </c>
      <c r="AE42" s="262" t="s">
        <v>314</v>
      </c>
      <c r="AF42" s="262" t="s">
        <v>1196</v>
      </c>
      <c r="AG42" s="262" t="s">
        <v>295</v>
      </c>
      <c r="AH42" s="262" t="s">
        <v>296</v>
      </c>
      <c r="AI42" s="262" t="s">
        <v>297</v>
      </c>
      <c r="AJ42" s="262"/>
      <c r="AK42" s="262"/>
      <c r="AL42" s="262"/>
      <c r="AM42" s="262"/>
      <c r="AN42" s="262" t="s">
        <v>1162</v>
      </c>
      <c r="AO42" s="262" t="s">
        <v>1163</v>
      </c>
      <c r="AP42" s="262" t="s">
        <v>1197</v>
      </c>
      <c r="AQ42" s="262" t="s">
        <v>49</v>
      </c>
      <c r="AR42" s="262" t="s">
        <v>1165</v>
      </c>
      <c r="AS42" s="262" t="s">
        <v>1166</v>
      </c>
      <c r="AT42" s="262" t="s">
        <v>298</v>
      </c>
      <c r="AU42" s="262" t="s">
        <v>1198</v>
      </c>
      <c r="AV42" s="262" t="s">
        <v>57</v>
      </c>
      <c r="AW42" s="262" t="s">
        <v>988</v>
      </c>
      <c r="AX42" s="262" t="s">
        <v>1199</v>
      </c>
      <c r="AY42" s="262"/>
      <c r="AZ42" s="262" t="s">
        <v>1200</v>
      </c>
      <c r="BA42" s="262" t="s">
        <v>1170</v>
      </c>
      <c r="BB42" s="262" t="s">
        <v>1201</v>
      </c>
      <c r="BC42" s="262" t="s">
        <v>32</v>
      </c>
      <c r="BD42" s="262" t="s">
        <v>33</v>
      </c>
      <c r="BE42" s="262" t="s">
        <v>57</v>
      </c>
      <c r="BF42" s="262" t="s">
        <v>48</v>
      </c>
      <c r="BG42" s="262" t="s">
        <v>164</v>
      </c>
      <c r="BH42" s="262" t="s">
        <v>1202</v>
      </c>
      <c r="BI42" s="262" t="s">
        <v>1203</v>
      </c>
      <c r="BJ42" s="262" t="s">
        <v>1204</v>
      </c>
      <c r="BK42" s="262" t="s">
        <v>910</v>
      </c>
      <c r="BL42" s="262" t="s">
        <v>1205</v>
      </c>
      <c r="BM42" s="262" t="s">
        <v>302</v>
      </c>
      <c r="BN42" s="262" t="s">
        <v>314</v>
      </c>
      <c r="BO42" s="262" t="s">
        <v>1196</v>
      </c>
      <c r="BP42" s="262" t="s">
        <v>57</v>
      </c>
      <c r="BQ42" s="262" t="s">
        <v>295</v>
      </c>
      <c r="BR42" s="262" t="s">
        <v>311</v>
      </c>
      <c r="BS42" s="262" t="s">
        <v>177</v>
      </c>
      <c r="BT42" s="262" t="s">
        <v>1206</v>
      </c>
      <c r="BU42" s="262" t="s">
        <v>1207</v>
      </c>
      <c r="BV42" s="262" t="s">
        <v>1061</v>
      </c>
      <c r="BW42" s="262" t="s">
        <v>118</v>
      </c>
      <c r="BX42" s="262" t="s">
        <v>296</v>
      </c>
      <c r="BY42" s="262" t="s">
        <v>297</v>
      </c>
      <c r="BZ42" s="262" t="s">
        <v>878</v>
      </c>
      <c r="CA42" s="262" t="s">
        <v>1208</v>
      </c>
      <c r="CB42" s="262" t="s">
        <v>304</v>
      </c>
      <c r="CC42" s="262" t="s">
        <v>909</v>
      </c>
      <c r="CD42" s="262" t="s">
        <v>1209</v>
      </c>
      <c r="CE42" s="262" t="s">
        <v>306</v>
      </c>
      <c r="CF42" s="262" t="s">
        <v>1210</v>
      </c>
      <c r="CG42" s="262" t="s">
        <v>307</v>
      </c>
      <c r="CH42" s="262" t="s">
        <v>57</v>
      </c>
      <c r="CI42" s="262" t="s">
        <v>1211</v>
      </c>
      <c r="CJ42" s="262" t="s">
        <v>1212</v>
      </c>
      <c r="CK42" s="262" t="s">
        <v>1213</v>
      </c>
      <c r="CL42" s="262" t="s">
        <v>105</v>
      </c>
      <c r="CM42" s="262" t="s">
        <v>1214</v>
      </c>
      <c r="CN42" s="262" t="s">
        <v>1212</v>
      </c>
      <c r="CO42" s="262" t="s">
        <v>191</v>
      </c>
      <c r="CP42" s="262" t="s">
        <v>105</v>
      </c>
      <c r="CQ42" s="262" t="s">
        <v>57</v>
      </c>
      <c r="CR42" s="262" t="s">
        <v>57</v>
      </c>
      <c r="CS42" s="262" t="s">
        <v>57</v>
      </c>
      <c r="CT42" s="262" t="s">
        <v>57</v>
      </c>
      <c r="CU42" s="262" t="s">
        <v>328</v>
      </c>
      <c r="CV42" s="262" t="s">
        <v>329</v>
      </c>
      <c r="CW42" s="262" t="s">
        <v>330</v>
      </c>
      <c r="CX42" s="262" t="s">
        <v>331</v>
      </c>
      <c r="CY42" s="262" t="s">
        <v>57</v>
      </c>
      <c r="CZ42" s="262" t="s">
        <v>57</v>
      </c>
      <c r="DA42" s="262" t="s">
        <v>57</v>
      </c>
      <c r="DB42" s="262" t="s">
        <v>57</v>
      </c>
      <c r="DC42" s="262" t="s">
        <v>57</v>
      </c>
      <c r="DD42" s="262" t="s">
        <v>57</v>
      </c>
      <c r="DE42" s="262" t="s">
        <v>1215</v>
      </c>
      <c r="DF42" s="262" t="s">
        <v>1216</v>
      </c>
      <c r="DG42" s="262" t="s">
        <v>673</v>
      </c>
      <c r="DH42" s="262" t="s">
        <v>57</v>
      </c>
      <c r="DI42" s="262" t="s">
        <v>302</v>
      </c>
      <c r="DJ42" s="262" t="s">
        <v>57</v>
      </c>
      <c r="DK42" s="262" t="s">
        <v>57</v>
      </c>
      <c r="DL42" s="262" t="s">
        <v>57</v>
      </c>
      <c r="DM42" s="262" t="s">
        <v>57</v>
      </c>
      <c r="DN42" s="262" t="s">
        <v>57</v>
      </c>
      <c r="DO42" s="262" t="s">
        <v>57</v>
      </c>
      <c r="DP42" s="262" t="s">
        <v>57</v>
      </c>
      <c r="DQ42" s="262" t="s">
        <v>57</v>
      </c>
      <c r="DR42" s="262" t="s">
        <v>57</v>
      </c>
      <c r="DS42" s="262" t="s">
        <v>57</v>
      </c>
      <c r="DT42" s="262" t="s">
        <v>1217</v>
      </c>
      <c r="DU42" s="262" t="s">
        <v>1218</v>
      </c>
      <c r="DV42" s="262" t="s">
        <v>334</v>
      </c>
      <c r="DW42" s="262" t="s">
        <v>121</v>
      </c>
      <c r="DX42" s="262" t="s">
        <v>1219</v>
      </c>
      <c r="DY42" s="262" t="s">
        <v>1220</v>
      </c>
      <c r="DZ42" s="262" t="s">
        <v>330</v>
      </c>
      <c r="EA42" s="262" t="s">
        <v>205</v>
      </c>
      <c r="EB42" s="262" t="s">
        <v>1221</v>
      </c>
      <c r="EC42" s="262" t="s">
        <v>1218</v>
      </c>
      <c r="ED42" s="262" t="s">
        <v>762</v>
      </c>
      <c r="EE42" s="262" t="s">
        <v>121</v>
      </c>
      <c r="EF42" s="262" t="s">
        <v>57</v>
      </c>
      <c r="EG42" s="262" t="s">
        <v>57</v>
      </c>
      <c r="EH42" s="262" t="s">
        <v>57</v>
      </c>
      <c r="EI42" s="262" t="s">
        <v>57</v>
      </c>
      <c r="EJ42" s="262" t="s">
        <v>1222</v>
      </c>
      <c r="EK42" s="262" t="s">
        <v>1223</v>
      </c>
      <c r="EL42" s="262" t="s">
        <v>1224</v>
      </c>
      <c r="EM42" s="262" t="s">
        <v>1225</v>
      </c>
      <c r="EN42" s="262" t="s">
        <v>767</v>
      </c>
      <c r="EO42" s="262" t="s">
        <v>310</v>
      </c>
      <c r="EP42" s="262" t="s">
        <v>88</v>
      </c>
      <c r="EQ42" s="262" t="s">
        <v>1226</v>
      </c>
      <c r="ER42" s="262" t="s">
        <v>311</v>
      </c>
      <c r="ES42" s="262" t="s">
        <v>1227</v>
      </c>
      <c r="ET42" s="262" t="s">
        <v>1228</v>
      </c>
      <c r="EU42" s="104" t="str">
        <f t="shared" si="11"/>
        <v>2025120470</v>
      </c>
      <c r="EV42" s="56" t="str">
        <f t="shared" si="12"/>
        <v>3&amp;2025120470</v>
      </c>
      <c r="EW42" s="104">
        <f>IFERROR(VLOOKUP(EV42,시험용!CA:CE,4,FALSE),"")</f>
        <v>0</v>
      </c>
    </row>
    <row r="43" spans="1:155" ht="49.95" customHeight="1">
      <c r="A43" s="30">
        <v>3</v>
      </c>
      <c r="B43" s="262" t="s">
        <v>312</v>
      </c>
      <c r="C43" s="262" t="s">
        <v>336</v>
      </c>
      <c r="D43" s="262" t="s">
        <v>1156</v>
      </c>
      <c r="E43" s="262" t="s">
        <v>31</v>
      </c>
      <c r="F43" s="262" t="s">
        <v>584</v>
      </c>
      <c r="G43" s="262" t="s">
        <v>312</v>
      </c>
      <c r="H43" s="262" t="s">
        <v>312</v>
      </c>
      <c r="I43" s="262" t="s">
        <v>290</v>
      </c>
      <c r="J43" s="262" t="s">
        <v>1229</v>
      </c>
      <c r="K43" s="262" t="s">
        <v>291</v>
      </c>
      <c r="L43" s="262" t="s">
        <v>1230</v>
      </c>
      <c r="M43" s="262" t="s">
        <v>1231</v>
      </c>
      <c r="N43" s="262"/>
      <c r="O43" s="262"/>
      <c r="P43" s="262"/>
      <c r="Q43" s="262" t="s">
        <v>1598</v>
      </c>
      <c r="R43" s="262" t="s">
        <v>1232</v>
      </c>
      <c r="S43" s="262" t="s">
        <v>775</v>
      </c>
      <c r="T43" s="262" t="s">
        <v>776</v>
      </c>
      <c r="U43" s="262" t="s">
        <v>592</v>
      </c>
      <c r="V43" s="262"/>
      <c r="W43" s="262" t="s">
        <v>1233</v>
      </c>
      <c r="X43" s="262" t="s">
        <v>322</v>
      </c>
      <c r="Y43" s="262" t="s">
        <v>1234</v>
      </c>
      <c r="Z43" s="262" t="s">
        <v>1234</v>
      </c>
      <c r="AA43" s="262" t="s">
        <v>1135</v>
      </c>
      <c r="AB43" s="262" t="s">
        <v>293</v>
      </c>
      <c r="AC43" s="1332"/>
      <c r="AD43" s="262" t="s">
        <v>1136</v>
      </c>
      <c r="AE43" s="262" t="s">
        <v>314</v>
      </c>
      <c r="AF43" s="262" t="s">
        <v>294</v>
      </c>
      <c r="AG43" s="262" t="s">
        <v>295</v>
      </c>
      <c r="AH43" s="262" t="s">
        <v>296</v>
      </c>
      <c r="AI43" s="262" t="s">
        <v>297</v>
      </c>
      <c r="AJ43" s="262"/>
      <c r="AK43" s="262"/>
      <c r="AL43" s="262"/>
      <c r="AM43" s="262"/>
      <c r="AN43" s="262" t="s">
        <v>1162</v>
      </c>
      <c r="AO43" s="262" t="s">
        <v>1163</v>
      </c>
      <c r="AP43" s="262" t="s">
        <v>1235</v>
      </c>
      <c r="AQ43" s="262" t="s">
        <v>49</v>
      </c>
      <c r="AR43" s="262" t="s">
        <v>1165</v>
      </c>
      <c r="AS43" s="262" t="s">
        <v>1166</v>
      </c>
      <c r="AT43" s="262" t="s">
        <v>298</v>
      </c>
      <c r="AU43" s="262" t="s">
        <v>1236</v>
      </c>
      <c r="AV43" s="262" t="s">
        <v>57</v>
      </c>
      <c r="AW43" s="262" t="s">
        <v>988</v>
      </c>
      <c r="AX43" s="262" t="s">
        <v>1237</v>
      </c>
      <c r="AY43" s="262"/>
      <c r="AZ43" s="262" t="s">
        <v>1238</v>
      </c>
      <c r="BA43" s="262" t="s">
        <v>1170</v>
      </c>
      <c r="BB43" s="262" t="s">
        <v>299</v>
      </c>
      <c r="BC43" s="262" t="s">
        <v>32</v>
      </c>
      <c r="BD43" s="262" t="s">
        <v>33</v>
      </c>
      <c r="BE43" s="262" t="s">
        <v>57</v>
      </c>
      <c r="BF43" s="262" t="s">
        <v>48</v>
      </c>
      <c r="BG43" s="262" t="s">
        <v>164</v>
      </c>
      <c r="BH43" s="262" t="s">
        <v>1239</v>
      </c>
      <c r="BI43" s="262" t="s">
        <v>1240</v>
      </c>
      <c r="BJ43" s="262" t="s">
        <v>1241</v>
      </c>
      <c r="BK43" s="262" t="s">
        <v>1174</v>
      </c>
      <c r="BL43" s="262" t="s">
        <v>1242</v>
      </c>
      <c r="BM43" s="262" t="s">
        <v>302</v>
      </c>
      <c r="BN43" s="262" t="s">
        <v>314</v>
      </c>
      <c r="BO43" s="262" t="s">
        <v>294</v>
      </c>
      <c r="BP43" s="262" t="s">
        <v>57</v>
      </c>
      <c r="BQ43" s="262" t="s">
        <v>295</v>
      </c>
      <c r="BR43" s="262" t="s">
        <v>311</v>
      </c>
      <c r="BS43" s="262" t="s">
        <v>1028</v>
      </c>
      <c r="BT43" s="262" t="s">
        <v>905</v>
      </c>
      <c r="BU43" s="262" t="s">
        <v>1243</v>
      </c>
      <c r="BV43" s="262" t="s">
        <v>302</v>
      </c>
      <c r="BW43" s="262" t="s">
        <v>177</v>
      </c>
      <c r="BX43" s="262" t="s">
        <v>296</v>
      </c>
      <c r="BY43" s="262" t="s">
        <v>297</v>
      </c>
      <c r="BZ43" s="262" t="s">
        <v>604</v>
      </c>
      <c r="CA43" s="262" t="s">
        <v>1244</v>
      </c>
      <c r="CB43" s="262" t="s">
        <v>304</v>
      </c>
      <c r="CC43" s="262" t="s">
        <v>182</v>
      </c>
      <c r="CD43" s="262" t="s">
        <v>1245</v>
      </c>
      <c r="CE43" s="262" t="s">
        <v>306</v>
      </c>
      <c r="CF43" s="262" t="s">
        <v>1246</v>
      </c>
      <c r="CG43" s="262" t="s">
        <v>307</v>
      </c>
      <c r="CH43" s="262" t="s">
        <v>57</v>
      </c>
      <c r="CI43" s="262" t="s">
        <v>1247</v>
      </c>
      <c r="CJ43" s="262" t="s">
        <v>99</v>
      </c>
      <c r="CK43" s="262" t="s">
        <v>1248</v>
      </c>
      <c r="CL43" s="262" t="s">
        <v>105</v>
      </c>
      <c r="CM43" s="262" t="s">
        <v>1249</v>
      </c>
      <c r="CN43" s="262" t="s">
        <v>99</v>
      </c>
      <c r="CO43" s="262" t="s">
        <v>1066</v>
      </c>
      <c r="CP43" s="262" t="s">
        <v>105</v>
      </c>
      <c r="CQ43" s="262" t="s">
        <v>57</v>
      </c>
      <c r="CR43" s="262" t="s">
        <v>57</v>
      </c>
      <c r="CS43" s="262" t="s">
        <v>57</v>
      </c>
      <c r="CT43" s="262" t="s">
        <v>57</v>
      </c>
      <c r="CU43" s="262" t="s">
        <v>328</v>
      </c>
      <c r="CV43" s="262" t="s">
        <v>329</v>
      </c>
      <c r="CW43" s="262" t="s">
        <v>330</v>
      </c>
      <c r="CX43" s="262" t="s">
        <v>331</v>
      </c>
      <c r="CY43" s="262" t="s">
        <v>57</v>
      </c>
      <c r="CZ43" s="262" t="s">
        <v>57</v>
      </c>
      <c r="DA43" s="262" t="s">
        <v>57</v>
      </c>
      <c r="DB43" s="262" t="s">
        <v>57</v>
      </c>
      <c r="DC43" s="262" t="s">
        <v>57</v>
      </c>
      <c r="DD43" s="262" t="s">
        <v>57</v>
      </c>
      <c r="DE43" s="262" t="s">
        <v>1215</v>
      </c>
      <c r="DF43" s="262" t="s">
        <v>1216</v>
      </c>
      <c r="DG43" s="262" t="s">
        <v>673</v>
      </c>
      <c r="DH43" s="262" t="s">
        <v>57</v>
      </c>
      <c r="DI43" s="262" t="s">
        <v>302</v>
      </c>
      <c r="DJ43" s="262" t="s">
        <v>57</v>
      </c>
      <c r="DK43" s="262" t="s">
        <v>57</v>
      </c>
      <c r="DL43" s="262" t="s">
        <v>57</v>
      </c>
      <c r="DM43" s="262" t="s">
        <v>57</v>
      </c>
      <c r="DN43" s="262" t="s">
        <v>57</v>
      </c>
      <c r="DO43" s="262" t="s">
        <v>57</v>
      </c>
      <c r="DP43" s="262" t="s">
        <v>57</v>
      </c>
      <c r="DQ43" s="262" t="s">
        <v>57</v>
      </c>
      <c r="DR43" s="262" t="s">
        <v>57</v>
      </c>
      <c r="DS43" s="262" t="s">
        <v>57</v>
      </c>
      <c r="DT43" s="262" t="s">
        <v>1250</v>
      </c>
      <c r="DU43" s="262" t="s">
        <v>79</v>
      </c>
      <c r="DV43" s="262" t="s">
        <v>801</v>
      </c>
      <c r="DW43" s="262" t="s">
        <v>121</v>
      </c>
      <c r="DX43" s="262" t="s">
        <v>333</v>
      </c>
      <c r="DY43" s="262" t="s">
        <v>308</v>
      </c>
      <c r="DZ43" s="262" t="s">
        <v>309</v>
      </c>
      <c r="EA43" s="262" t="s">
        <v>319</v>
      </c>
      <c r="EB43" s="262" t="s">
        <v>1251</v>
      </c>
      <c r="EC43" s="262" t="s">
        <v>79</v>
      </c>
      <c r="ED43" s="262" t="s">
        <v>1038</v>
      </c>
      <c r="EE43" s="262" t="s">
        <v>121</v>
      </c>
      <c r="EF43" s="262" t="s">
        <v>57</v>
      </c>
      <c r="EG43" s="262" t="s">
        <v>57</v>
      </c>
      <c r="EH43" s="262" t="s">
        <v>57</v>
      </c>
      <c r="EI43" s="262" t="s">
        <v>57</v>
      </c>
      <c r="EJ43" s="262" t="s">
        <v>1252</v>
      </c>
      <c r="EK43" s="262" t="s">
        <v>1253</v>
      </c>
      <c r="EL43" s="262" t="s">
        <v>1254</v>
      </c>
      <c r="EM43" s="262" t="s">
        <v>1255</v>
      </c>
      <c r="EN43" s="262" t="s">
        <v>680</v>
      </c>
      <c r="EO43" s="262" t="s">
        <v>310</v>
      </c>
      <c r="EP43" s="262" t="s">
        <v>88</v>
      </c>
      <c r="EQ43" s="262" t="s">
        <v>1256</v>
      </c>
      <c r="ER43" s="262" t="s">
        <v>311</v>
      </c>
      <c r="ES43" s="262" t="s">
        <v>1257</v>
      </c>
      <c r="ET43" s="262" t="s">
        <v>1258</v>
      </c>
      <c r="EU43" s="104" t="str">
        <f t="shared" si="11"/>
        <v>2025120447</v>
      </c>
      <c r="EV43" s="56" t="str">
        <f t="shared" si="12"/>
        <v>3&amp;2025120447</v>
      </c>
      <c r="EW43" s="104" t="str">
        <f>IFERROR(VLOOKUP(EV43,시험용!CA:CE,4,FALSE),"")</f>
        <v/>
      </c>
      <c r="EX43" s="357" t="s">
        <v>1523</v>
      </c>
    </row>
    <row r="44" spans="1:155" ht="49.95" customHeight="1">
      <c r="A44" s="30">
        <v>3</v>
      </c>
      <c r="B44" s="262" t="s">
        <v>320</v>
      </c>
      <c r="C44" s="262" t="s">
        <v>288</v>
      </c>
      <c r="D44" s="262" t="s">
        <v>289</v>
      </c>
      <c r="E44" s="262" t="s">
        <v>31</v>
      </c>
      <c r="F44" s="262" t="s">
        <v>584</v>
      </c>
      <c r="G44" s="262" t="s">
        <v>771</v>
      </c>
      <c r="H44" s="262" t="s">
        <v>287</v>
      </c>
      <c r="I44" s="262" t="s">
        <v>290</v>
      </c>
      <c r="J44" s="262" t="s">
        <v>1806</v>
      </c>
      <c r="K44" s="262" t="s">
        <v>291</v>
      </c>
      <c r="L44" s="262" t="s">
        <v>1807</v>
      </c>
      <c r="M44" s="262" t="s">
        <v>1808</v>
      </c>
      <c r="N44" s="262"/>
      <c r="O44" s="262" t="s">
        <v>1809</v>
      </c>
      <c r="P44" s="262"/>
      <c r="Q44" s="262"/>
      <c r="R44" s="262" t="s">
        <v>1810</v>
      </c>
      <c r="S44" s="262" t="s">
        <v>1811</v>
      </c>
      <c r="T44" s="262" t="s">
        <v>1812</v>
      </c>
      <c r="U44" s="262" t="s">
        <v>592</v>
      </c>
      <c r="V44" s="262"/>
      <c r="W44" s="262" t="s">
        <v>1813</v>
      </c>
      <c r="X44" s="262"/>
      <c r="Y44" s="262"/>
      <c r="Z44" s="262"/>
      <c r="AA44" s="262"/>
      <c r="AB44" s="262"/>
      <c r="AC44" s="1332"/>
      <c r="AD44" s="262"/>
      <c r="AE44" s="262" t="s">
        <v>594</v>
      </c>
      <c r="AF44" s="262" t="s">
        <v>595</v>
      </c>
      <c r="AG44" s="262" t="s">
        <v>295</v>
      </c>
      <c r="AH44" s="262" t="s">
        <v>296</v>
      </c>
      <c r="AI44" s="262" t="s">
        <v>297</v>
      </c>
      <c r="AJ44" s="262"/>
      <c r="AK44" s="262"/>
      <c r="AL44" s="262"/>
      <c r="AM44" s="262"/>
      <c r="AN44" s="262" t="s">
        <v>596</v>
      </c>
      <c r="AO44" s="262" t="s">
        <v>597</v>
      </c>
      <c r="AP44" s="262" t="s">
        <v>1814</v>
      </c>
      <c r="AQ44" s="262" t="s">
        <v>35</v>
      </c>
      <c r="AR44" s="262"/>
      <c r="AS44" s="262"/>
      <c r="AT44" s="262" t="s">
        <v>298</v>
      </c>
      <c r="AU44" s="262" t="s">
        <v>1815</v>
      </c>
      <c r="AV44" s="262" t="s">
        <v>57</v>
      </c>
      <c r="AW44" s="262" t="s">
        <v>910</v>
      </c>
      <c r="AX44" s="262" t="s">
        <v>1816</v>
      </c>
      <c r="AY44" s="262"/>
      <c r="AZ44" s="262" t="s">
        <v>1817</v>
      </c>
      <c r="BA44" s="262" t="s">
        <v>1615</v>
      </c>
      <c r="BB44" s="262" t="s">
        <v>299</v>
      </c>
      <c r="BC44" s="262" t="s">
        <v>32</v>
      </c>
      <c r="BD44" s="262" t="s">
        <v>33</v>
      </c>
      <c r="BE44" s="262" t="s">
        <v>57</v>
      </c>
      <c r="BF44" s="262" t="s">
        <v>48</v>
      </c>
      <c r="BG44" s="262" t="s">
        <v>900</v>
      </c>
      <c r="BH44" s="262" t="s">
        <v>1818</v>
      </c>
      <c r="BI44" s="262" t="s">
        <v>1819</v>
      </c>
      <c r="BJ44" s="262" t="s">
        <v>1182</v>
      </c>
      <c r="BK44" s="262" t="s">
        <v>607</v>
      </c>
      <c r="BL44" s="262" t="s">
        <v>1820</v>
      </c>
      <c r="BM44" s="262" t="s">
        <v>302</v>
      </c>
      <c r="BN44" s="262" t="s">
        <v>594</v>
      </c>
      <c r="BO44" s="262" t="s">
        <v>595</v>
      </c>
      <c r="BP44" s="262" t="s">
        <v>57</v>
      </c>
      <c r="BQ44" s="262" t="s">
        <v>295</v>
      </c>
      <c r="BR44" s="262" t="s">
        <v>102</v>
      </c>
      <c r="BS44" s="262" t="s">
        <v>1821</v>
      </c>
      <c r="BT44" s="262" t="s">
        <v>1086</v>
      </c>
      <c r="BU44" s="262" t="s">
        <v>1822</v>
      </c>
      <c r="BV44" s="262" t="s">
        <v>51</v>
      </c>
      <c r="BW44" s="262" t="s">
        <v>185</v>
      </c>
      <c r="BX44" s="262" t="s">
        <v>296</v>
      </c>
      <c r="BY44" s="262" t="s">
        <v>297</v>
      </c>
      <c r="BZ44" s="262" t="s">
        <v>1823</v>
      </c>
      <c r="CA44" s="262" t="s">
        <v>1824</v>
      </c>
      <c r="CB44" s="262" t="s">
        <v>304</v>
      </c>
      <c r="CC44" s="262" t="s">
        <v>661</v>
      </c>
      <c r="CD44" s="262" t="s">
        <v>305</v>
      </c>
      <c r="CE44" s="262" t="s">
        <v>306</v>
      </c>
      <c r="CF44" s="262" t="s">
        <v>1825</v>
      </c>
      <c r="CG44" s="262" t="s">
        <v>307</v>
      </c>
      <c r="CH44" s="262" t="s">
        <v>57</v>
      </c>
      <c r="CI44" s="262" t="s">
        <v>1826</v>
      </c>
      <c r="CJ44" s="262" t="s">
        <v>99</v>
      </c>
      <c r="CK44" s="262" t="s">
        <v>711</v>
      </c>
      <c r="CL44" s="262" t="s">
        <v>105</v>
      </c>
      <c r="CM44" s="262" t="s">
        <v>57</v>
      </c>
      <c r="CN44" s="262" t="s">
        <v>57</v>
      </c>
      <c r="CO44" s="262" t="s">
        <v>57</v>
      </c>
      <c r="CP44" s="262" t="s">
        <v>57</v>
      </c>
      <c r="CQ44" s="262" t="s">
        <v>57</v>
      </c>
      <c r="CR44" s="262" t="s">
        <v>57</v>
      </c>
      <c r="CS44" s="262" t="s">
        <v>57</v>
      </c>
      <c r="CT44" s="262" t="s">
        <v>57</v>
      </c>
      <c r="CU44" s="262" t="s">
        <v>57</v>
      </c>
      <c r="CV44" s="262" t="s">
        <v>57</v>
      </c>
      <c r="CW44" s="262" t="s">
        <v>57</v>
      </c>
      <c r="CX44" s="262" t="s">
        <v>57</v>
      </c>
      <c r="CY44" s="262" t="s">
        <v>57</v>
      </c>
      <c r="CZ44" s="262" t="s">
        <v>57</v>
      </c>
      <c r="DA44" s="262" t="s">
        <v>57</v>
      </c>
      <c r="DB44" s="262" t="s">
        <v>57</v>
      </c>
      <c r="DC44" s="262" t="s">
        <v>57</v>
      </c>
      <c r="DD44" s="262" t="s">
        <v>57</v>
      </c>
      <c r="DE44" s="262" t="s">
        <v>57</v>
      </c>
      <c r="DF44" s="262" t="s">
        <v>57</v>
      </c>
      <c r="DG44" s="262" t="s">
        <v>57</v>
      </c>
      <c r="DH44" s="262" t="s">
        <v>57</v>
      </c>
      <c r="DI44" s="262" t="s">
        <v>302</v>
      </c>
      <c r="DJ44" s="262" t="s">
        <v>57</v>
      </c>
      <c r="DK44" s="262" t="s">
        <v>57</v>
      </c>
      <c r="DL44" s="262" t="s">
        <v>57</v>
      </c>
      <c r="DM44" s="262" t="s">
        <v>57</v>
      </c>
      <c r="DN44" s="262" t="s">
        <v>57</v>
      </c>
      <c r="DO44" s="262" t="s">
        <v>57</v>
      </c>
      <c r="DP44" s="262" t="s">
        <v>57</v>
      </c>
      <c r="DQ44" s="262" t="s">
        <v>57</v>
      </c>
      <c r="DR44" s="262" t="s">
        <v>57</v>
      </c>
      <c r="DS44" s="262" t="s">
        <v>57</v>
      </c>
      <c r="DT44" s="262" t="s">
        <v>1827</v>
      </c>
      <c r="DU44" s="262" t="s">
        <v>86</v>
      </c>
      <c r="DV44" s="262" t="s">
        <v>1038</v>
      </c>
      <c r="DW44" s="262" t="s">
        <v>119</v>
      </c>
      <c r="DX44" s="262" t="s">
        <v>333</v>
      </c>
      <c r="DY44" s="262" t="s">
        <v>308</v>
      </c>
      <c r="DZ44" s="262" t="s">
        <v>309</v>
      </c>
      <c r="EA44" s="262" t="s">
        <v>319</v>
      </c>
      <c r="EB44" s="262" t="s">
        <v>1828</v>
      </c>
      <c r="EC44" s="262" t="s">
        <v>86</v>
      </c>
      <c r="ED44" s="262" t="s">
        <v>622</v>
      </c>
      <c r="EE44" s="262" t="s">
        <v>119</v>
      </c>
      <c r="EF44" s="262" t="s">
        <v>57</v>
      </c>
      <c r="EG44" s="262" t="s">
        <v>57</v>
      </c>
      <c r="EH44" s="262" t="s">
        <v>57</v>
      </c>
      <c r="EI44" s="262" t="s">
        <v>57</v>
      </c>
      <c r="EJ44" s="262" t="s">
        <v>1829</v>
      </c>
      <c r="EK44" s="262" t="s">
        <v>626</v>
      </c>
      <c r="EL44" s="262" t="s">
        <v>1830</v>
      </c>
      <c r="EM44" s="262" t="s">
        <v>628</v>
      </c>
      <c r="EN44" s="262" t="s">
        <v>629</v>
      </c>
      <c r="EO44" s="262" t="s">
        <v>630</v>
      </c>
      <c r="EP44" s="262" t="s">
        <v>122</v>
      </c>
      <c r="EQ44" s="262" t="s">
        <v>1831</v>
      </c>
      <c r="ER44" s="262" t="s">
        <v>311</v>
      </c>
      <c r="ES44" s="262" t="s">
        <v>1832</v>
      </c>
      <c r="ET44" s="262" t="s">
        <v>1833</v>
      </c>
      <c r="EU44" s="104" t="str">
        <f t="shared" si="11"/>
        <v>2025112434</v>
      </c>
      <c r="EV44" s="56" t="str">
        <f t="shared" si="12"/>
        <v>3&amp;2025112434</v>
      </c>
      <c r="EW44" s="104">
        <f>IFERROR(VLOOKUP(EV44,시험용!CA:CE,4,FALSE),"")</f>
        <v>0</v>
      </c>
    </row>
    <row r="45" spans="1:155" ht="49.95" customHeight="1">
      <c r="A45" s="30">
        <v>3</v>
      </c>
      <c r="B45" s="262" t="s">
        <v>724</v>
      </c>
      <c r="C45" s="262" t="s">
        <v>288</v>
      </c>
      <c r="D45" s="262" t="s">
        <v>1834</v>
      </c>
      <c r="E45" s="262" t="s">
        <v>31</v>
      </c>
      <c r="F45" s="262" t="s">
        <v>584</v>
      </c>
      <c r="G45" s="262" t="s">
        <v>806</v>
      </c>
      <c r="H45" s="262"/>
      <c r="I45" s="262" t="s">
        <v>290</v>
      </c>
      <c r="J45" s="262" t="s">
        <v>1835</v>
      </c>
      <c r="K45" s="262" t="s">
        <v>291</v>
      </c>
      <c r="L45" s="262" t="s">
        <v>1836</v>
      </c>
      <c r="M45" s="262" t="s">
        <v>1837</v>
      </c>
      <c r="N45" s="262"/>
      <c r="O45" s="262"/>
      <c r="P45" s="262"/>
      <c r="Q45" s="262"/>
      <c r="R45" s="262" t="s">
        <v>1232</v>
      </c>
      <c r="S45" s="262" t="s">
        <v>1838</v>
      </c>
      <c r="T45" s="262" t="s">
        <v>1839</v>
      </c>
      <c r="U45" s="262" t="s">
        <v>592</v>
      </c>
      <c r="V45" s="262" t="s">
        <v>1133</v>
      </c>
      <c r="W45" s="262" t="s">
        <v>1840</v>
      </c>
      <c r="X45" s="262"/>
      <c r="Y45" s="262"/>
      <c r="Z45" s="262"/>
      <c r="AA45" s="262"/>
      <c r="AB45" s="262"/>
      <c r="AC45" s="1332"/>
      <c r="AD45" s="262"/>
      <c r="AE45" s="262" t="s">
        <v>1469</v>
      </c>
      <c r="AF45" s="262" t="s">
        <v>692</v>
      </c>
      <c r="AG45" s="262" t="s">
        <v>295</v>
      </c>
      <c r="AH45" s="262" t="s">
        <v>296</v>
      </c>
      <c r="AI45" s="262" t="s">
        <v>297</v>
      </c>
      <c r="AJ45" s="262"/>
      <c r="AK45" s="262"/>
      <c r="AL45" s="262"/>
      <c r="AM45" s="262"/>
      <c r="AN45" s="262" t="s">
        <v>1439</v>
      </c>
      <c r="AO45" s="262" t="s">
        <v>1440</v>
      </c>
      <c r="AP45" s="262" t="s">
        <v>1841</v>
      </c>
      <c r="AQ45" s="262" t="s">
        <v>35</v>
      </c>
      <c r="AR45" s="262"/>
      <c r="AS45" s="262"/>
      <c r="AT45" s="262" t="s">
        <v>298</v>
      </c>
      <c r="AU45" s="262" t="s">
        <v>1842</v>
      </c>
      <c r="AV45" s="262" t="s">
        <v>57</v>
      </c>
      <c r="AW45" s="262" t="s">
        <v>910</v>
      </c>
      <c r="AX45" s="262" t="s">
        <v>1843</v>
      </c>
      <c r="AY45" s="262"/>
      <c r="AZ45" s="262" t="s">
        <v>1844</v>
      </c>
      <c r="BA45" s="262" t="s">
        <v>1474</v>
      </c>
      <c r="BB45" s="262" t="s">
        <v>299</v>
      </c>
      <c r="BC45" s="262" t="s">
        <v>32</v>
      </c>
      <c r="BD45" s="262" t="s">
        <v>33</v>
      </c>
      <c r="BE45" s="262" t="s">
        <v>1554</v>
      </c>
      <c r="BF45" s="262" t="s">
        <v>48</v>
      </c>
      <c r="BG45" s="262" t="s">
        <v>900</v>
      </c>
      <c r="BH45" s="262" t="s">
        <v>1738</v>
      </c>
      <c r="BI45" s="262" t="s">
        <v>1845</v>
      </c>
      <c r="BJ45" s="262" t="s">
        <v>903</v>
      </c>
      <c r="BK45" s="262" t="s">
        <v>607</v>
      </c>
      <c r="BL45" s="262" t="s">
        <v>1846</v>
      </c>
      <c r="BM45" s="262" t="s">
        <v>302</v>
      </c>
      <c r="BN45" s="262" t="s">
        <v>1469</v>
      </c>
      <c r="BO45" s="262" t="s">
        <v>692</v>
      </c>
      <c r="BP45" s="262" t="s">
        <v>595</v>
      </c>
      <c r="BQ45" s="262" t="s">
        <v>295</v>
      </c>
      <c r="BR45" s="262" t="s">
        <v>102</v>
      </c>
      <c r="BS45" s="262" t="s">
        <v>170</v>
      </c>
      <c r="BT45" s="262" t="s">
        <v>1029</v>
      </c>
      <c r="BU45" s="262" t="s">
        <v>1847</v>
      </c>
      <c r="BV45" s="262" t="s">
        <v>302</v>
      </c>
      <c r="BW45" s="262" t="s">
        <v>185</v>
      </c>
      <c r="BX45" s="262" t="s">
        <v>296</v>
      </c>
      <c r="BY45" s="262" t="s">
        <v>297</v>
      </c>
      <c r="BZ45" s="262" t="s">
        <v>1451</v>
      </c>
      <c r="CA45" s="262" t="s">
        <v>1848</v>
      </c>
      <c r="CB45" s="262" t="s">
        <v>304</v>
      </c>
      <c r="CC45" s="262" t="s">
        <v>112</v>
      </c>
      <c r="CD45" s="262" t="s">
        <v>305</v>
      </c>
      <c r="CE45" s="262" t="s">
        <v>306</v>
      </c>
      <c r="CF45" s="262" t="s">
        <v>116</v>
      </c>
      <c r="CG45" s="262" t="s">
        <v>307</v>
      </c>
      <c r="CH45" s="262" t="s">
        <v>57</v>
      </c>
      <c r="CI45" s="262" t="s">
        <v>1849</v>
      </c>
      <c r="CJ45" s="262" t="s">
        <v>99</v>
      </c>
      <c r="CK45" s="262" t="s">
        <v>1850</v>
      </c>
      <c r="CL45" s="262" t="s">
        <v>105</v>
      </c>
      <c r="CM45" s="262" t="s">
        <v>57</v>
      </c>
      <c r="CN45" s="262" t="s">
        <v>57</v>
      </c>
      <c r="CO45" s="262" t="s">
        <v>57</v>
      </c>
      <c r="CP45" s="262" t="s">
        <v>57</v>
      </c>
      <c r="CQ45" s="262" t="s">
        <v>57</v>
      </c>
      <c r="CR45" s="262" t="s">
        <v>57</v>
      </c>
      <c r="CS45" s="262" t="s">
        <v>57</v>
      </c>
      <c r="CT45" s="262" t="s">
        <v>57</v>
      </c>
      <c r="CU45" s="262" t="s">
        <v>57</v>
      </c>
      <c r="CV45" s="262" t="s">
        <v>57</v>
      </c>
      <c r="CW45" s="262" t="s">
        <v>57</v>
      </c>
      <c r="CX45" s="262" t="s">
        <v>57</v>
      </c>
      <c r="CY45" s="262" t="s">
        <v>57</v>
      </c>
      <c r="CZ45" s="262" t="s">
        <v>57</v>
      </c>
      <c r="DA45" s="262" t="s">
        <v>57</v>
      </c>
      <c r="DB45" s="262" t="s">
        <v>57</v>
      </c>
      <c r="DC45" s="262" t="s">
        <v>57</v>
      </c>
      <c r="DD45" s="262" t="s">
        <v>57</v>
      </c>
      <c r="DE45" s="262" t="s">
        <v>57</v>
      </c>
      <c r="DF45" s="262" t="s">
        <v>57</v>
      </c>
      <c r="DG45" s="262" t="s">
        <v>57</v>
      </c>
      <c r="DH45" s="262" t="s">
        <v>57</v>
      </c>
      <c r="DI45" s="262" t="s">
        <v>302</v>
      </c>
      <c r="DJ45" s="262" t="s">
        <v>57</v>
      </c>
      <c r="DK45" s="262" t="s">
        <v>57</v>
      </c>
      <c r="DL45" s="262" t="s">
        <v>57</v>
      </c>
      <c r="DM45" s="262" t="s">
        <v>57</v>
      </c>
      <c r="DN45" s="262" t="s">
        <v>57</v>
      </c>
      <c r="DO45" s="262" t="s">
        <v>57</v>
      </c>
      <c r="DP45" s="262" t="s">
        <v>57</v>
      </c>
      <c r="DQ45" s="262" t="s">
        <v>57</v>
      </c>
      <c r="DR45" s="262" t="s">
        <v>57</v>
      </c>
      <c r="DS45" s="262" t="s">
        <v>57</v>
      </c>
      <c r="DT45" s="262" t="s">
        <v>1092</v>
      </c>
      <c r="DU45" s="262" t="s">
        <v>86</v>
      </c>
      <c r="DV45" s="262" t="s">
        <v>1028</v>
      </c>
      <c r="DW45" s="262" t="s">
        <v>106</v>
      </c>
      <c r="DX45" s="262" t="s">
        <v>317</v>
      </c>
      <c r="DY45" s="262" t="s">
        <v>308</v>
      </c>
      <c r="DZ45" s="262" t="s">
        <v>318</v>
      </c>
      <c r="EA45" s="262" t="s">
        <v>319</v>
      </c>
      <c r="EB45" s="262" t="s">
        <v>1626</v>
      </c>
      <c r="EC45" s="262" t="s">
        <v>86</v>
      </c>
      <c r="ED45" s="262" t="s">
        <v>715</v>
      </c>
      <c r="EE45" s="262" t="s">
        <v>106</v>
      </c>
      <c r="EF45" s="262" t="s">
        <v>57</v>
      </c>
      <c r="EG45" s="262" t="s">
        <v>57</v>
      </c>
      <c r="EH45" s="262" t="s">
        <v>57</v>
      </c>
      <c r="EI45" s="262" t="s">
        <v>57</v>
      </c>
      <c r="EJ45" s="262" t="s">
        <v>1851</v>
      </c>
      <c r="EK45" s="262" t="s">
        <v>626</v>
      </c>
      <c r="EL45" s="262" t="s">
        <v>765</v>
      </c>
      <c r="EM45" s="262" t="s">
        <v>628</v>
      </c>
      <c r="EN45" s="262" t="s">
        <v>767</v>
      </c>
      <c r="EO45" s="262" t="s">
        <v>310</v>
      </c>
      <c r="EP45" s="262" t="s">
        <v>88</v>
      </c>
      <c r="EQ45" s="262" t="s">
        <v>1852</v>
      </c>
      <c r="ER45" s="262" t="s">
        <v>311</v>
      </c>
      <c r="ES45" s="262" t="s">
        <v>1853</v>
      </c>
      <c r="ET45" s="262" t="s">
        <v>1854</v>
      </c>
      <c r="EU45" s="104" t="str">
        <f t="shared" si="11"/>
        <v>2025121882</v>
      </c>
      <c r="EV45" s="56" t="str">
        <f t="shared" si="12"/>
        <v>3&amp;2025121882</v>
      </c>
      <c r="EW45" s="104">
        <f>IFERROR(VLOOKUP(EV45,시험용!CA:CE,4,FALSE),"")</f>
        <v>0</v>
      </c>
    </row>
    <row r="46" spans="1:155" ht="49.95" customHeight="1">
      <c r="A46" s="30">
        <v>3</v>
      </c>
      <c r="B46" s="262" t="s">
        <v>732</v>
      </c>
      <c r="C46" s="262" t="s">
        <v>288</v>
      </c>
      <c r="D46" s="262" t="s">
        <v>289</v>
      </c>
      <c r="E46" s="262" t="s">
        <v>31</v>
      </c>
      <c r="F46" s="262" t="s">
        <v>287</v>
      </c>
      <c r="G46" s="262" t="s">
        <v>850</v>
      </c>
      <c r="H46" s="262" t="s">
        <v>312</v>
      </c>
      <c r="I46" s="262" t="s">
        <v>290</v>
      </c>
      <c r="J46" s="262" t="s">
        <v>1341</v>
      </c>
      <c r="K46" s="262" t="s">
        <v>291</v>
      </c>
      <c r="L46" s="465" t="s">
        <v>2956</v>
      </c>
      <c r="M46" s="262" t="s">
        <v>1343</v>
      </c>
      <c r="N46" s="262"/>
      <c r="O46" s="262" t="s">
        <v>1344</v>
      </c>
      <c r="P46" s="262"/>
      <c r="Q46" s="262" t="s">
        <v>1855</v>
      </c>
      <c r="R46" s="262"/>
      <c r="S46" s="262" t="s">
        <v>1346</v>
      </c>
      <c r="T46" s="262" t="s">
        <v>1347</v>
      </c>
      <c r="U46" s="262" t="s">
        <v>592</v>
      </c>
      <c r="V46" s="262"/>
      <c r="W46" s="262" t="s">
        <v>1348</v>
      </c>
      <c r="X46" s="262" t="s">
        <v>688</v>
      </c>
      <c r="Y46" s="262" t="s">
        <v>1349</v>
      </c>
      <c r="Z46" s="262" t="s">
        <v>1350</v>
      </c>
      <c r="AA46" s="262" t="s">
        <v>1351</v>
      </c>
      <c r="AB46" s="262" t="s">
        <v>293</v>
      </c>
      <c r="AC46" s="1332"/>
      <c r="AD46" s="262" t="s">
        <v>107</v>
      </c>
      <c r="AE46" s="262" t="s">
        <v>1352</v>
      </c>
      <c r="AF46" s="262" t="s">
        <v>692</v>
      </c>
      <c r="AG46" s="262" t="s">
        <v>295</v>
      </c>
      <c r="AH46" s="262" t="s">
        <v>296</v>
      </c>
      <c r="AI46" s="262" t="s">
        <v>297</v>
      </c>
      <c r="AJ46" s="262"/>
      <c r="AK46" s="262"/>
      <c r="AL46" s="262"/>
      <c r="AM46" s="262"/>
      <c r="AN46" s="262" t="s">
        <v>1353</v>
      </c>
      <c r="AO46" s="262" t="s">
        <v>1354</v>
      </c>
      <c r="AP46" s="262" t="s">
        <v>1355</v>
      </c>
      <c r="AQ46" s="262" t="s">
        <v>35</v>
      </c>
      <c r="AR46" s="262"/>
      <c r="AS46" s="262"/>
      <c r="AT46" s="262" t="s">
        <v>298</v>
      </c>
      <c r="AU46" s="262" t="s">
        <v>1356</v>
      </c>
      <c r="AV46" s="262" t="s">
        <v>57</v>
      </c>
      <c r="AW46" s="262" t="s">
        <v>323</v>
      </c>
      <c r="AX46" s="262" t="s">
        <v>1357</v>
      </c>
      <c r="AY46" s="262"/>
      <c r="AZ46" s="262" t="s">
        <v>1358</v>
      </c>
      <c r="BA46" s="262" t="s">
        <v>1359</v>
      </c>
      <c r="BB46" s="262" t="s">
        <v>323</v>
      </c>
      <c r="BC46" s="262" t="s">
        <v>32</v>
      </c>
      <c r="BD46" s="262" t="s">
        <v>33</v>
      </c>
      <c r="BE46" s="262" t="s">
        <v>57</v>
      </c>
      <c r="BF46" s="262" t="s">
        <v>48</v>
      </c>
      <c r="BG46" s="262" t="s">
        <v>164</v>
      </c>
      <c r="BH46" s="262" t="s">
        <v>110</v>
      </c>
      <c r="BI46" s="262" t="s">
        <v>1360</v>
      </c>
      <c r="BJ46" s="262" t="s">
        <v>1361</v>
      </c>
      <c r="BK46" s="262" t="s">
        <v>316</v>
      </c>
      <c r="BL46" s="262" t="s">
        <v>1362</v>
      </c>
      <c r="BM46" s="262" t="s">
        <v>39</v>
      </c>
      <c r="BN46" s="262" t="s">
        <v>1352</v>
      </c>
      <c r="BO46" s="262" t="s">
        <v>692</v>
      </c>
      <c r="BP46" s="262" t="s">
        <v>595</v>
      </c>
      <c r="BQ46" s="262" t="s">
        <v>295</v>
      </c>
      <c r="BR46" s="262" t="s">
        <v>1363</v>
      </c>
      <c r="BS46" s="262" t="s">
        <v>301</v>
      </c>
      <c r="BT46" s="262" t="s">
        <v>715</v>
      </c>
      <c r="BU46" s="262" t="s">
        <v>1364</v>
      </c>
      <c r="BV46" s="262" t="s">
        <v>302</v>
      </c>
      <c r="BW46" s="262" t="s">
        <v>1062</v>
      </c>
      <c r="BX46" s="262" t="s">
        <v>296</v>
      </c>
      <c r="BY46" s="262" t="s">
        <v>297</v>
      </c>
      <c r="BZ46" s="262" t="s">
        <v>303</v>
      </c>
      <c r="CA46" s="262" t="s">
        <v>1365</v>
      </c>
      <c r="CB46" s="262" t="s">
        <v>304</v>
      </c>
      <c r="CC46" s="262" t="s">
        <v>661</v>
      </c>
      <c r="CD46" s="262" t="s">
        <v>1209</v>
      </c>
      <c r="CE46" s="262" t="s">
        <v>306</v>
      </c>
      <c r="CF46" s="262" t="s">
        <v>104</v>
      </c>
      <c r="CG46" s="262" t="s">
        <v>307</v>
      </c>
      <c r="CH46" s="262" t="s">
        <v>57</v>
      </c>
      <c r="CI46" s="262" t="s">
        <v>1366</v>
      </c>
      <c r="CJ46" s="262" t="s">
        <v>1367</v>
      </c>
      <c r="CK46" s="262" t="s">
        <v>1308</v>
      </c>
      <c r="CL46" s="262" t="s">
        <v>105</v>
      </c>
      <c r="CM46" s="262" t="s">
        <v>1368</v>
      </c>
      <c r="CN46" s="262" t="s">
        <v>1367</v>
      </c>
      <c r="CO46" s="262" t="s">
        <v>668</v>
      </c>
      <c r="CP46" s="262" t="s">
        <v>105</v>
      </c>
      <c r="CQ46" s="262" t="s">
        <v>57</v>
      </c>
      <c r="CR46" s="262" t="s">
        <v>57</v>
      </c>
      <c r="CS46" s="262" t="s">
        <v>57</v>
      </c>
      <c r="CT46" s="262" t="s">
        <v>57</v>
      </c>
      <c r="CU46" s="262" t="s">
        <v>328</v>
      </c>
      <c r="CV46" s="262" t="s">
        <v>329</v>
      </c>
      <c r="CW46" s="262" t="s">
        <v>330</v>
      </c>
      <c r="CX46" s="262" t="s">
        <v>331</v>
      </c>
      <c r="CY46" s="262" t="s">
        <v>57</v>
      </c>
      <c r="CZ46" s="262" t="s">
        <v>57</v>
      </c>
      <c r="DA46" s="262" t="s">
        <v>57</v>
      </c>
      <c r="DB46" s="262" t="s">
        <v>57</v>
      </c>
      <c r="DC46" s="262" t="s">
        <v>57</v>
      </c>
      <c r="DD46" s="262" t="s">
        <v>57</v>
      </c>
      <c r="DE46" s="262" t="s">
        <v>1215</v>
      </c>
      <c r="DF46" s="262" t="s">
        <v>1216</v>
      </c>
      <c r="DG46" s="262" t="s">
        <v>673</v>
      </c>
      <c r="DH46" s="262" t="s">
        <v>57</v>
      </c>
      <c r="DI46" s="262" t="s">
        <v>302</v>
      </c>
      <c r="DJ46" s="262" t="s">
        <v>57</v>
      </c>
      <c r="DK46" s="262" t="s">
        <v>57</v>
      </c>
      <c r="DL46" s="262" t="s">
        <v>57</v>
      </c>
      <c r="DM46" s="262" t="s">
        <v>57</v>
      </c>
      <c r="DN46" s="262" t="s">
        <v>57</v>
      </c>
      <c r="DO46" s="262" t="s">
        <v>57</v>
      </c>
      <c r="DP46" s="262" t="s">
        <v>57</v>
      </c>
      <c r="DQ46" s="262" t="s">
        <v>57</v>
      </c>
      <c r="DR46" s="262" t="s">
        <v>57</v>
      </c>
      <c r="DS46" s="262" t="s">
        <v>57</v>
      </c>
      <c r="DT46" s="262" t="s">
        <v>1369</v>
      </c>
      <c r="DU46" s="262" t="s">
        <v>1281</v>
      </c>
      <c r="DV46" s="262" t="s">
        <v>113</v>
      </c>
      <c r="DW46" s="262" t="s">
        <v>106</v>
      </c>
      <c r="DX46" s="262" t="s">
        <v>317</v>
      </c>
      <c r="DY46" s="262" t="s">
        <v>308</v>
      </c>
      <c r="DZ46" s="262" t="s">
        <v>318</v>
      </c>
      <c r="EA46" s="262" t="s">
        <v>319</v>
      </c>
      <c r="EB46" s="262" t="s">
        <v>1370</v>
      </c>
      <c r="EC46" s="262" t="s">
        <v>1281</v>
      </c>
      <c r="ED46" s="262" t="s">
        <v>109</v>
      </c>
      <c r="EE46" s="262" t="s">
        <v>106</v>
      </c>
      <c r="EF46" s="262" t="s">
        <v>57</v>
      </c>
      <c r="EG46" s="262" t="s">
        <v>57</v>
      </c>
      <c r="EH46" s="262" t="s">
        <v>57</v>
      </c>
      <c r="EI46" s="262" t="s">
        <v>57</v>
      </c>
      <c r="EJ46" s="262" t="s">
        <v>1371</v>
      </c>
      <c r="EK46" s="262" t="s">
        <v>1372</v>
      </c>
      <c r="EL46" s="262" t="s">
        <v>1254</v>
      </c>
      <c r="EM46" s="262" t="s">
        <v>1373</v>
      </c>
      <c r="EN46" s="262" t="s">
        <v>680</v>
      </c>
      <c r="EO46" s="262" t="s">
        <v>310</v>
      </c>
      <c r="EP46" s="262" t="s">
        <v>88</v>
      </c>
      <c r="EQ46" s="262" t="s">
        <v>80</v>
      </c>
      <c r="ER46" s="262" t="s">
        <v>311</v>
      </c>
      <c r="ES46" s="262" t="s">
        <v>1374</v>
      </c>
      <c r="ET46" s="262" t="s">
        <v>1375</v>
      </c>
      <c r="EU46" s="104" t="str">
        <f t="shared" si="11"/>
        <v>2026012134</v>
      </c>
      <c r="EV46" s="56" t="str">
        <f t="shared" si="12"/>
        <v>3&amp;2026012134</v>
      </c>
      <c r="EW46" s="104">
        <f>IFERROR(VLOOKUP(EV46,시험용!CA:CE,4,FALSE),"")</f>
        <v>0</v>
      </c>
      <c r="EY46" s="410" t="s">
        <v>1856</v>
      </c>
    </row>
    <row r="47" spans="1:155" ht="49.95" customHeight="1">
      <c r="A47" s="30">
        <v>3</v>
      </c>
      <c r="B47" s="262" t="s">
        <v>771</v>
      </c>
      <c r="C47" s="262" t="s">
        <v>288</v>
      </c>
      <c r="D47" s="262" t="s">
        <v>289</v>
      </c>
      <c r="E47" s="262" t="s">
        <v>31</v>
      </c>
      <c r="F47" s="262" t="s">
        <v>287</v>
      </c>
      <c r="G47" s="262" t="s">
        <v>323</v>
      </c>
      <c r="H47" s="262" t="s">
        <v>320</v>
      </c>
      <c r="I47" s="262" t="s">
        <v>290</v>
      </c>
      <c r="J47" s="262" t="s">
        <v>1376</v>
      </c>
      <c r="K47" s="262" t="s">
        <v>291</v>
      </c>
      <c r="L47" s="262" t="s">
        <v>1377</v>
      </c>
      <c r="M47" s="262" t="s">
        <v>1378</v>
      </c>
      <c r="N47" s="262"/>
      <c r="O47" s="262" t="s">
        <v>1379</v>
      </c>
      <c r="P47" s="262"/>
      <c r="Q47" s="262" t="s">
        <v>1855</v>
      </c>
      <c r="R47" s="262"/>
      <c r="S47" s="262" t="s">
        <v>1232</v>
      </c>
      <c r="T47" s="262" t="s">
        <v>1381</v>
      </c>
      <c r="U47" s="262" t="s">
        <v>592</v>
      </c>
      <c r="V47" s="262" t="s">
        <v>1133</v>
      </c>
      <c r="W47" s="262" t="s">
        <v>1382</v>
      </c>
      <c r="X47" s="262" t="s">
        <v>688</v>
      </c>
      <c r="Y47" s="262" t="s">
        <v>1383</v>
      </c>
      <c r="Z47" s="262" t="s">
        <v>1383</v>
      </c>
      <c r="AA47" s="262" t="s">
        <v>1384</v>
      </c>
      <c r="AB47" s="262" t="s">
        <v>293</v>
      </c>
      <c r="AC47" s="1332"/>
      <c r="AD47" s="262" t="s">
        <v>107</v>
      </c>
      <c r="AE47" s="262" t="s">
        <v>1352</v>
      </c>
      <c r="AF47" s="262" t="s">
        <v>692</v>
      </c>
      <c r="AG47" s="262" t="s">
        <v>295</v>
      </c>
      <c r="AH47" s="262" t="s">
        <v>296</v>
      </c>
      <c r="AI47" s="262" t="s">
        <v>297</v>
      </c>
      <c r="AJ47" s="262"/>
      <c r="AK47" s="262"/>
      <c r="AL47" s="262"/>
      <c r="AM47" s="262"/>
      <c r="AN47" s="262" t="s">
        <v>1138</v>
      </c>
      <c r="AO47" s="262" t="s">
        <v>1139</v>
      </c>
      <c r="AP47" s="262" t="s">
        <v>1385</v>
      </c>
      <c r="AQ47" s="262" t="s">
        <v>35</v>
      </c>
      <c r="AR47" s="262"/>
      <c r="AS47" s="262"/>
      <c r="AT47" s="262" t="s">
        <v>298</v>
      </c>
      <c r="AU47" s="262" t="s">
        <v>1386</v>
      </c>
      <c r="AV47" s="262" t="s">
        <v>57</v>
      </c>
      <c r="AW47" s="262" t="s">
        <v>323</v>
      </c>
      <c r="AX47" s="262" t="s">
        <v>1387</v>
      </c>
      <c r="AY47" s="262"/>
      <c r="AZ47" s="262" t="s">
        <v>1388</v>
      </c>
      <c r="BA47" s="262" t="s">
        <v>1359</v>
      </c>
      <c r="BB47" s="262" t="s">
        <v>323</v>
      </c>
      <c r="BC47" s="262" t="s">
        <v>32</v>
      </c>
      <c r="BD47" s="262" t="s">
        <v>33</v>
      </c>
      <c r="BE47" s="262" t="s">
        <v>57</v>
      </c>
      <c r="BF47" s="262" t="s">
        <v>48</v>
      </c>
      <c r="BG47" s="262" t="s">
        <v>164</v>
      </c>
      <c r="BH47" s="262" t="s">
        <v>110</v>
      </c>
      <c r="BI47" s="262" t="s">
        <v>1389</v>
      </c>
      <c r="BJ47" s="262" t="s">
        <v>1390</v>
      </c>
      <c r="BK47" s="262" t="s">
        <v>1391</v>
      </c>
      <c r="BL47" s="262" t="s">
        <v>1392</v>
      </c>
      <c r="BM47" s="262" t="s">
        <v>302</v>
      </c>
      <c r="BN47" s="262" t="s">
        <v>1352</v>
      </c>
      <c r="BO47" s="262" t="s">
        <v>692</v>
      </c>
      <c r="BP47" s="262" t="s">
        <v>595</v>
      </c>
      <c r="BQ47" s="262" t="s">
        <v>295</v>
      </c>
      <c r="BR47" s="262" t="s">
        <v>1363</v>
      </c>
      <c r="BS47" s="262" t="s">
        <v>872</v>
      </c>
      <c r="BT47" s="262" t="s">
        <v>1393</v>
      </c>
      <c r="BU47" s="262" t="s">
        <v>1394</v>
      </c>
      <c r="BV47" s="262" t="s">
        <v>302</v>
      </c>
      <c r="BW47" s="262" t="s">
        <v>872</v>
      </c>
      <c r="BX47" s="262" t="s">
        <v>296</v>
      </c>
      <c r="BY47" s="262" t="s">
        <v>297</v>
      </c>
      <c r="BZ47" s="262" t="s">
        <v>301</v>
      </c>
      <c r="CA47" s="262" t="s">
        <v>1395</v>
      </c>
      <c r="CB47" s="262" t="s">
        <v>304</v>
      </c>
      <c r="CC47" s="262" t="s">
        <v>174</v>
      </c>
      <c r="CD47" s="262" t="s">
        <v>1276</v>
      </c>
      <c r="CE47" s="262" t="s">
        <v>306</v>
      </c>
      <c r="CF47" s="262" t="s">
        <v>878</v>
      </c>
      <c r="CG47" s="262" t="s">
        <v>307</v>
      </c>
      <c r="CH47" s="262" t="s">
        <v>57</v>
      </c>
      <c r="CI47" s="262" t="s">
        <v>1396</v>
      </c>
      <c r="CJ47" s="262" t="s">
        <v>1367</v>
      </c>
      <c r="CK47" s="262" t="s">
        <v>1397</v>
      </c>
      <c r="CL47" s="262" t="s">
        <v>105</v>
      </c>
      <c r="CM47" s="262" t="s">
        <v>1398</v>
      </c>
      <c r="CN47" s="262" t="s">
        <v>1367</v>
      </c>
      <c r="CO47" s="262" t="s">
        <v>878</v>
      </c>
      <c r="CP47" s="262" t="s">
        <v>105</v>
      </c>
      <c r="CQ47" s="262" t="s">
        <v>57</v>
      </c>
      <c r="CR47" s="262" t="s">
        <v>57</v>
      </c>
      <c r="CS47" s="262" t="s">
        <v>57</v>
      </c>
      <c r="CT47" s="262" t="s">
        <v>57</v>
      </c>
      <c r="CU47" s="262" t="s">
        <v>328</v>
      </c>
      <c r="CV47" s="262" t="s">
        <v>329</v>
      </c>
      <c r="CW47" s="262" t="s">
        <v>330</v>
      </c>
      <c r="CX47" s="262" t="s">
        <v>331</v>
      </c>
      <c r="CY47" s="262" t="s">
        <v>57</v>
      </c>
      <c r="CZ47" s="262" t="s">
        <v>57</v>
      </c>
      <c r="DA47" s="262" t="s">
        <v>57</v>
      </c>
      <c r="DB47" s="262" t="s">
        <v>57</v>
      </c>
      <c r="DC47" s="262" t="s">
        <v>57</v>
      </c>
      <c r="DD47" s="262" t="s">
        <v>57</v>
      </c>
      <c r="DE47" s="262" t="s">
        <v>1215</v>
      </c>
      <c r="DF47" s="262" t="s">
        <v>1216</v>
      </c>
      <c r="DG47" s="262" t="s">
        <v>673</v>
      </c>
      <c r="DH47" s="262" t="s">
        <v>57</v>
      </c>
      <c r="DI47" s="262" t="s">
        <v>302</v>
      </c>
      <c r="DJ47" s="262" t="s">
        <v>57</v>
      </c>
      <c r="DK47" s="262" t="s">
        <v>57</v>
      </c>
      <c r="DL47" s="262" t="s">
        <v>57</v>
      </c>
      <c r="DM47" s="262" t="s">
        <v>57</v>
      </c>
      <c r="DN47" s="262" t="s">
        <v>57</v>
      </c>
      <c r="DO47" s="262" t="s">
        <v>57</v>
      </c>
      <c r="DP47" s="262" t="s">
        <v>57</v>
      </c>
      <c r="DQ47" s="262" t="s">
        <v>57</v>
      </c>
      <c r="DR47" s="262" t="s">
        <v>57</v>
      </c>
      <c r="DS47" s="262" t="s">
        <v>57</v>
      </c>
      <c r="DT47" s="262" t="s">
        <v>1399</v>
      </c>
      <c r="DU47" s="262" t="s">
        <v>1281</v>
      </c>
      <c r="DV47" s="262" t="s">
        <v>118</v>
      </c>
      <c r="DW47" s="262" t="s">
        <v>106</v>
      </c>
      <c r="DX47" s="262" t="s">
        <v>317</v>
      </c>
      <c r="DY47" s="262" t="s">
        <v>308</v>
      </c>
      <c r="DZ47" s="262" t="s">
        <v>318</v>
      </c>
      <c r="EA47" s="262" t="s">
        <v>319</v>
      </c>
      <c r="EB47" s="262" t="s">
        <v>1400</v>
      </c>
      <c r="EC47" s="262" t="s">
        <v>1281</v>
      </c>
      <c r="ED47" s="262" t="s">
        <v>192</v>
      </c>
      <c r="EE47" s="262" t="s">
        <v>106</v>
      </c>
      <c r="EF47" s="262" t="s">
        <v>57</v>
      </c>
      <c r="EG47" s="262" t="s">
        <v>57</v>
      </c>
      <c r="EH47" s="262" t="s">
        <v>57</v>
      </c>
      <c r="EI47" s="262" t="s">
        <v>57</v>
      </c>
      <c r="EJ47" s="262" t="s">
        <v>1371</v>
      </c>
      <c r="EK47" s="262" t="s">
        <v>1372</v>
      </c>
      <c r="EL47" s="262" t="s">
        <v>1254</v>
      </c>
      <c r="EM47" s="262" t="s">
        <v>1373</v>
      </c>
      <c r="EN47" s="262" t="s">
        <v>767</v>
      </c>
      <c r="EO47" s="262" t="s">
        <v>310</v>
      </c>
      <c r="EP47" s="262" t="s">
        <v>88</v>
      </c>
      <c r="EQ47" s="262" t="s">
        <v>1401</v>
      </c>
      <c r="ER47" s="262" t="s">
        <v>311</v>
      </c>
      <c r="ES47" s="262" t="s">
        <v>1402</v>
      </c>
      <c r="ET47" s="262" t="s">
        <v>1403</v>
      </c>
      <c r="EU47" s="104" t="str">
        <f t="shared" si="11"/>
        <v>2025102771</v>
      </c>
      <c r="EV47" s="56" t="str">
        <f t="shared" si="12"/>
        <v>3&amp;2025102771</v>
      </c>
      <c r="EW47" s="104">
        <f>IFERROR(VLOOKUP(EV47,시험용!CA:CE,4,FALSE),"")</f>
        <v>0</v>
      </c>
      <c r="EY47" s="410" t="s">
        <v>1856</v>
      </c>
    </row>
    <row r="48" spans="1:155" ht="49.95" customHeight="1">
      <c r="A48" s="30">
        <v>3</v>
      </c>
      <c r="B48" s="262" t="s">
        <v>806</v>
      </c>
      <c r="C48" s="262" t="s">
        <v>288</v>
      </c>
      <c r="D48" s="262" t="s">
        <v>289</v>
      </c>
      <c r="E48" s="262" t="s">
        <v>31</v>
      </c>
      <c r="F48" s="262" t="s">
        <v>287</v>
      </c>
      <c r="G48" s="262" t="s">
        <v>890</v>
      </c>
      <c r="H48" s="262" t="s">
        <v>724</v>
      </c>
      <c r="I48" s="262" t="s">
        <v>290</v>
      </c>
      <c r="J48" s="262" t="s">
        <v>1405</v>
      </c>
      <c r="K48" s="262" t="s">
        <v>291</v>
      </c>
      <c r="L48" s="262" t="s">
        <v>1406</v>
      </c>
      <c r="M48" s="262" t="s">
        <v>1407</v>
      </c>
      <c r="N48" s="262"/>
      <c r="O48" s="262" t="s">
        <v>1408</v>
      </c>
      <c r="P48" s="262"/>
      <c r="Q48" s="262" t="s">
        <v>1698</v>
      </c>
      <c r="R48" s="262" t="s">
        <v>1409</v>
      </c>
      <c r="S48" s="262" t="s">
        <v>775</v>
      </c>
      <c r="T48" s="262" t="s">
        <v>776</v>
      </c>
      <c r="U48" s="262" t="s">
        <v>592</v>
      </c>
      <c r="V48" s="262"/>
      <c r="W48" s="262" t="s">
        <v>1410</v>
      </c>
      <c r="X48" s="262" t="s">
        <v>292</v>
      </c>
      <c r="Y48" s="262" t="s">
        <v>1161</v>
      </c>
      <c r="Z48" s="262" t="s">
        <v>1318</v>
      </c>
      <c r="AA48" s="262" t="s">
        <v>1318</v>
      </c>
      <c r="AB48" s="262" t="s">
        <v>293</v>
      </c>
      <c r="AC48" s="1332"/>
      <c r="AD48" s="262" t="s">
        <v>107</v>
      </c>
      <c r="AE48" s="262" t="s">
        <v>314</v>
      </c>
      <c r="AF48" s="262" t="s">
        <v>294</v>
      </c>
      <c r="AG48" s="262" t="s">
        <v>295</v>
      </c>
      <c r="AH48" s="262" t="s">
        <v>296</v>
      </c>
      <c r="AI48" s="262" t="s">
        <v>297</v>
      </c>
      <c r="AJ48" s="262"/>
      <c r="AK48" s="262"/>
      <c r="AL48" s="262"/>
      <c r="AM48" s="262"/>
      <c r="AN48" s="262" t="s">
        <v>1411</v>
      </c>
      <c r="AO48" s="262" t="s">
        <v>1412</v>
      </c>
      <c r="AP48" s="262" t="s">
        <v>1413</v>
      </c>
      <c r="AQ48" s="262" t="s">
        <v>35</v>
      </c>
      <c r="AR48" s="262"/>
      <c r="AS48" s="262"/>
      <c r="AT48" s="262" t="s">
        <v>298</v>
      </c>
      <c r="AU48" s="262" t="s">
        <v>1414</v>
      </c>
      <c r="AV48" s="262" t="s">
        <v>57</v>
      </c>
      <c r="AW48" s="262" t="s">
        <v>323</v>
      </c>
      <c r="AX48" s="262" t="s">
        <v>1415</v>
      </c>
      <c r="AY48" s="262"/>
      <c r="AZ48" s="262" t="s">
        <v>1416</v>
      </c>
      <c r="BA48" s="262" t="s">
        <v>72</v>
      </c>
      <c r="BB48" s="262" t="s">
        <v>299</v>
      </c>
      <c r="BC48" s="262" t="s">
        <v>32</v>
      </c>
      <c r="BD48" s="262" t="s">
        <v>33</v>
      </c>
      <c r="BE48" s="262" t="s">
        <v>57</v>
      </c>
      <c r="BF48" s="262" t="s">
        <v>48</v>
      </c>
      <c r="BG48" s="262" t="s">
        <v>164</v>
      </c>
      <c r="BH48" s="262" t="s">
        <v>110</v>
      </c>
      <c r="BI48" s="262" t="s">
        <v>1417</v>
      </c>
      <c r="BJ48" s="262" t="s">
        <v>1418</v>
      </c>
      <c r="BK48" s="262" t="s">
        <v>1419</v>
      </c>
      <c r="BL48" s="262" t="s">
        <v>1420</v>
      </c>
      <c r="BM48" s="262" t="s">
        <v>302</v>
      </c>
      <c r="BN48" s="262" t="s">
        <v>314</v>
      </c>
      <c r="BO48" s="262" t="s">
        <v>294</v>
      </c>
      <c r="BP48" s="262" t="s">
        <v>57</v>
      </c>
      <c r="BQ48" s="262" t="s">
        <v>295</v>
      </c>
      <c r="BR48" s="262" t="s">
        <v>311</v>
      </c>
      <c r="BS48" s="262" t="s">
        <v>1421</v>
      </c>
      <c r="BT48" s="262" t="s">
        <v>1422</v>
      </c>
      <c r="BU48" s="262" t="s">
        <v>1423</v>
      </c>
      <c r="BV48" s="262" t="s">
        <v>302</v>
      </c>
      <c r="BW48" s="262" t="s">
        <v>659</v>
      </c>
      <c r="BX48" s="262" t="s">
        <v>296</v>
      </c>
      <c r="BY48" s="262" t="s">
        <v>297</v>
      </c>
      <c r="BZ48" s="262" t="s">
        <v>1424</v>
      </c>
      <c r="CA48" s="262" t="s">
        <v>1425</v>
      </c>
      <c r="CB48" s="262" t="s">
        <v>304</v>
      </c>
      <c r="CC48" s="262" t="s">
        <v>111</v>
      </c>
      <c r="CD48" s="262" t="s">
        <v>305</v>
      </c>
      <c r="CE48" s="262" t="s">
        <v>306</v>
      </c>
      <c r="CF48" s="262" t="s">
        <v>112</v>
      </c>
      <c r="CG48" s="262" t="s">
        <v>307</v>
      </c>
      <c r="CH48" s="262" t="s">
        <v>57</v>
      </c>
      <c r="CI48" s="262" t="s">
        <v>1426</v>
      </c>
      <c r="CJ48" s="262" t="s">
        <v>78</v>
      </c>
      <c r="CK48" s="262" t="s">
        <v>1427</v>
      </c>
      <c r="CL48" s="262" t="s">
        <v>105</v>
      </c>
      <c r="CM48" s="262" t="s">
        <v>57</v>
      </c>
      <c r="CN48" s="262" t="s">
        <v>57</v>
      </c>
      <c r="CO48" s="262" t="s">
        <v>57</v>
      </c>
      <c r="CP48" s="262" t="s">
        <v>57</v>
      </c>
      <c r="CQ48" s="262" t="s">
        <v>57</v>
      </c>
      <c r="CR48" s="262" t="s">
        <v>57</v>
      </c>
      <c r="CS48" s="262" t="s">
        <v>57</v>
      </c>
      <c r="CT48" s="262" t="s">
        <v>57</v>
      </c>
      <c r="CU48" s="262" t="s">
        <v>57</v>
      </c>
      <c r="CV48" s="262" t="s">
        <v>57</v>
      </c>
      <c r="CW48" s="262" t="s">
        <v>57</v>
      </c>
      <c r="CX48" s="262" t="s">
        <v>57</v>
      </c>
      <c r="CY48" s="262" t="s">
        <v>57</v>
      </c>
      <c r="CZ48" s="262" t="s">
        <v>57</v>
      </c>
      <c r="DA48" s="262" t="s">
        <v>57</v>
      </c>
      <c r="DB48" s="262" t="s">
        <v>57</v>
      </c>
      <c r="DC48" s="262" t="s">
        <v>57</v>
      </c>
      <c r="DD48" s="262" t="s">
        <v>57</v>
      </c>
      <c r="DE48" s="262" t="s">
        <v>57</v>
      </c>
      <c r="DF48" s="262" t="s">
        <v>57</v>
      </c>
      <c r="DG48" s="262" t="s">
        <v>57</v>
      </c>
      <c r="DH48" s="262" t="s">
        <v>57</v>
      </c>
      <c r="DI48" s="262" t="s">
        <v>302</v>
      </c>
      <c r="DJ48" s="262" t="s">
        <v>57</v>
      </c>
      <c r="DK48" s="262" t="s">
        <v>57</v>
      </c>
      <c r="DL48" s="262" t="s">
        <v>57</v>
      </c>
      <c r="DM48" s="262" t="s">
        <v>57</v>
      </c>
      <c r="DN48" s="262" t="s">
        <v>57</v>
      </c>
      <c r="DO48" s="262" t="s">
        <v>57</v>
      </c>
      <c r="DP48" s="262" t="s">
        <v>57</v>
      </c>
      <c r="DQ48" s="262" t="s">
        <v>57</v>
      </c>
      <c r="DR48" s="262" t="s">
        <v>57</v>
      </c>
      <c r="DS48" s="262" t="s">
        <v>57</v>
      </c>
      <c r="DT48" s="262" t="s">
        <v>1428</v>
      </c>
      <c r="DU48" s="262" t="s">
        <v>79</v>
      </c>
      <c r="DV48" s="262" t="s">
        <v>872</v>
      </c>
      <c r="DW48" s="262" t="s">
        <v>106</v>
      </c>
      <c r="DX48" s="262" t="s">
        <v>333</v>
      </c>
      <c r="DY48" s="262" t="s">
        <v>308</v>
      </c>
      <c r="DZ48" s="262" t="s">
        <v>309</v>
      </c>
      <c r="EA48" s="262" t="s">
        <v>319</v>
      </c>
      <c r="EB48" s="262" t="s">
        <v>1429</v>
      </c>
      <c r="EC48" s="262" t="s">
        <v>79</v>
      </c>
      <c r="ED48" s="262" t="s">
        <v>204</v>
      </c>
      <c r="EE48" s="262" t="s">
        <v>106</v>
      </c>
      <c r="EF48" s="262" t="s">
        <v>57</v>
      </c>
      <c r="EG48" s="262" t="s">
        <v>57</v>
      </c>
      <c r="EH48" s="262" t="s">
        <v>57</v>
      </c>
      <c r="EI48" s="262" t="s">
        <v>57</v>
      </c>
      <c r="EJ48" s="262" t="s">
        <v>96</v>
      </c>
      <c r="EK48" s="262" t="s">
        <v>97</v>
      </c>
      <c r="EL48" s="262" t="s">
        <v>1430</v>
      </c>
      <c r="EM48" s="262" t="s">
        <v>115</v>
      </c>
      <c r="EN48" s="262" t="s">
        <v>629</v>
      </c>
      <c r="EO48" s="262" t="s">
        <v>310</v>
      </c>
      <c r="EP48" s="262" t="s">
        <v>88</v>
      </c>
      <c r="EQ48" s="262" t="s">
        <v>887</v>
      </c>
      <c r="ER48" s="262" t="s">
        <v>311</v>
      </c>
      <c r="ES48" s="262" t="s">
        <v>1431</v>
      </c>
      <c r="ET48" s="262" t="s">
        <v>1432</v>
      </c>
      <c r="EU48" s="104" t="str">
        <f t="shared" si="11"/>
        <v>2025121286</v>
      </c>
      <c r="EV48" s="56" t="str">
        <f t="shared" si="12"/>
        <v>3&amp;2025121286</v>
      </c>
      <c r="EW48" s="104" t="str">
        <f>IFERROR(VLOOKUP(EV48,시험용!CA:CE,4,FALSE),"")</f>
        <v/>
      </c>
      <c r="EX48" s="381" t="s">
        <v>1764</v>
      </c>
    </row>
    <row r="49" spans="1:156" ht="49.95" customHeight="1">
      <c r="A49" s="367">
        <v>4</v>
      </c>
      <c r="B49" s="262" t="s">
        <v>287</v>
      </c>
      <c r="C49" s="262" t="s">
        <v>2105</v>
      </c>
      <c r="D49" s="262" t="s">
        <v>2106</v>
      </c>
      <c r="E49" s="262" t="s">
        <v>31</v>
      </c>
      <c r="F49" s="262" t="s">
        <v>584</v>
      </c>
      <c r="G49" s="262" t="s">
        <v>287</v>
      </c>
      <c r="H49" s="262" t="s">
        <v>287</v>
      </c>
      <c r="I49" s="262" t="s">
        <v>290</v>
      </c>
      <c r="J49" s="262" t="s">
        <v>2107</v>
      </c>
      <c r="K49" s="262" t="s">
        <v>291</v>
      </c>
      <c r="L49" s="262" t="s">
        <v>2108</v>
      </c>
      <c r="M49" s="262" t="s">
        <v>2109</v>
      </c>
      <c r="N49" s="262"/>
      <c r="O49" s="262" t="s">
        <v>2110</v>
      </c>
      <c r="P49" s="262" t="s">
        <v>859</v>
      </c>
      <c r="Q49" s="262"/>
      <c r="R49" s="262"/>
      <c r="S49" s="262" t="s">
        <v>1838</v>
      </c>
      <c r="T49" s="262" t="s">
        <v>1839</v>
      </c>
      <c r="U49" s="262" t="s">
        <v>592</v>
      </c>
      <c r="V49" s="262"/>
      <c r="W49" s="262" t="s">
        <v>2111</v>
      </c>
      <c r="X49" s="262" t="s">
        <v>95</v>
      </c>
      <c r="Y49" s="262" t="s">
        <v>2112</v>
      </c>
      <c r="Z49" s="262" t="s">
        <v>2113</v>
      </c>
      <c r="AA49" s="262" t="s">
        <v>2114</v>
      </c>
      <c r="AB49" s="262" t="s">
        <v>31</v>
      </c>
      <c r="AC49" s="1332"/>
      <c r="AD49" s="262" t="s">
        <v>643</v>
      </c>
      <c r="AE49" s="262" t="s">
        <v>2115</v>
      </c>
      <c r="AF49" s="262" t="s">
        <v>2116</v>
      </c>
      <c r="AG49" s="262" t="s">
        <v>2117</v>
      </c>
      <c r="AH49" s="262" t="s">
        <v>2118</v>
      </c>
      <c r="AI49" s="262" t="s">
        <v>2119</v>
      </c>
      <c r="AJ49" s="262"/>
      <c r="AK49" s="262"/>
      <c r="AL49" s="262"/>
      <c r="AM49" s="262"/>
      <c r="AN49" s="262" t="s">
        <v>2120</v>
      </c>
      <c r="AO49" s="262" t="s">
        <v>2121</v>
      </c>
      <c r="AP49" s="262" t="s">
        <v>2122</v>
      </c>
      <c r="AQ49" s="260" t="s">
        <v>2516</v>
      </c>
      <c r="AR49" s="262" t="s">
        <v>2124</v>
      </c>
      <c r="AS49" s="262" t="s">
        <v>2125</v>
      </c>
      <c r="AT49" s="262" t="s">
        <v>298</v>
      </c>
      <c r="AU49" s="262" t="s">
        <v>2126</v>
      </c>
      <c r="AV49" s="262" t="s">
        <v>1135</v>
      </c>
      <c r="AW49" s="262" t="s">
        <v>2127</v>
      </c>
      <c r="AX49" s="262" t="s">
        <v>2128</v>
      </c>
      <c r="AY49" s="262"/>
      <c r="AZ49" s="262" t="s">
        <v>2129</v>
      </c>
      <c r="BA49" s="262" t="s">
        <v>2130</v>
      </c>
      <c r="BB49" s="262" t="s">
        <v>2131</v>
      </c>
      <c r="BC49" s="262" t="s">
        <v>2132</v>
      </c>
      <c r="BD49" s="262" t="s">
        <v>2133</v>
      </c>
      <c r="BE49" s="262" t="s">
        <v>2134</v>
      </c>
      <c r="BF49" s="262" t="s">
        <v>2135</v>
      </c>
      <c r="BG49" s="262" t="s">
        <v>2136</v>
      </c>
      <c r="BH49" s="262" t="s">
        <v>2137</v>
      </c>
      <c r="BI49" s="262" t="s">
        <v>2138</v>
      </c>
      <c r="BJ49" s="262" t="s">
        <v>2139</v>
      </c>
      <c r="BK49" s="262" t="s">
        <v>2140</v>
      </c>
      <c r="BL49" s="262" t="s">
        <v>2141</v>
      </c>
      <c r="BM49" s="262" t="s">
        <v>2142</v>
      </c>
      <c r="BN49" s="262" t="s">
        <v>2143</v>
      </c>
      <c r="BO49" s="262" t="s">
        <v>2116</v>
      </c>
      <c r="BP49" s="262" t="s">
        <v>2144</v>
      </c>
      <c r="BQ49" s="262" t="s">
        <v>2117</v>
      </c>
      <c r="BR49" s="262" t="s">
        <v>2145</v>
      </c>
      <c r="BS49" s="262" t="s">
        <v>2146</v>
      </c>
      <c r="BT49" s="262" t="s">
        <v>2147</v>
      </c>
      <c r="BU49" s="262" t="s">
        <v>2148</v>
      </c>
      <c r="BV49" s="262" t="s">
        <v>2149</v>
      </c>
      <c r="BW49" s="262" t="s">
        <v>2150</v>
      </c>
      <c r="BX49" s="262" t="s">
        <v>2118</v>
      </c>
      <c r="BY49" s="262" t="s">
        <v>2119</v>
      </c>
      <c r="BZ49" s="262" t="s">
        <v>2151</v>
      </c>
      <c r="CA49" s="262" t="s">
        <v>2152</v>
      </c>
      <c r="CB49" s="262" t="s">
        <v>2153</v>
      </c>
      <c r="CC49" s="262" t="s">
        <v>2154</v>
      </c>
      <c r="CD49" s="262" t="s">
        <v>2155</v>
      </c>
      <c r="CE49" s="262" t="s">
        <v>2156</v>
      </c>
      <c r="CF49" s="262" t="s">
        <v>2157</v>
      </c>
      <c r="CG49" s="262" t="s">
        <v>2158</v>
      </c>
      <c r="CH49" s="262" t="s">
        <v>1135</v>
      </c>
      <c r="CI49" s="262" t="s">
        <v>2159</v>
      </c>
      <c r="CJ49" s="262" t="s">
        <v>2160</v>
      </c>
      <c r="CK49" s="262" t="s">
        <v>2161</v>
      </c>
      <c r="CL49" s="262" t="s">
        <v>2162</v>
      </c>
      <c r="CM49" s="262" t="s">
        <v>2163</v>
      </c>
      <c r="CN49" s="262" t="s">
        <v>2160</v>
      </c>
      <c r="CO49" s="262" t="s">
        <v>2164</v>
      </c>
      <c r="CP49" s="262" t="s">
        <v>2162</v>
      </c>
      <c r="CQ49" s="262" t="s">
        <v>1135</v>
      </c>
      <c r="CR49" s="262" t="s">
        <v>1135</v>
      </c>
      <c r="CS49" s="262" t="s">
        <v>1135</v>
      </c>
      <c r="CT49" s="262" t="s">
        <v>1135</v>
      </c>
      <c r="CU49" s="262" t="s">
        <v>2165</v>
      </c>
      <c r="CV49" s="262" t="s">
        <v>2166</v>
      </c>
      <c r="CW49" s="262" t="s">
        <v>2167</v>
      </c>
      <c r="CX49" s="262" t="s">
        <v>2168</v>
      </c>
      <c r="CY49" s="262" t="s">
        <v>1135</v>
      </c>
      <c r="CZ49" s="262" t="s">
        <v>1135</v>
      </c>
      <c r="DA49" s="262" t="s">
        <v>1135</v>
      </c>
      <c r="DB49" s="262" t="s">
        <v>1135</v>
      </c>
      <c r="DC49" s="262" t="s">
        <v>1135</v>
      </c>
      <c r="DD49" s="262" t="s">
        <v>1135</v>
      </c>
      <c r="DE49" s="262" t="s">
        <v>2169</v>
      </c>
      <c r="DF49" s="262" t="s">
        <v>2170</v>
      </c>
      <c r="DG49" s="262" t="s">
        <v>2171</v>
      </c>
      <c r="DH49" s="262" t="s">
        <v>1135</v>
      </c>
      <c r="DI49" s="262" t="s">
        <v>2142</v>
      </c>
      <c r="DJ49" s="262" t="s">
        <v>1135</v>
      </c>
      <c r="DK49" s="262" t="s">
        <v>1135</v>
      </c>
      <c r="DL49" s="262" t="s">
        <v>1135</v>
      </c>
      <c r="DM49" s="262" t="s">
        <v>1135</v>
      </c>
      <c r="DN49" s="262" t="s">
        <v>2172</v>
      </c>
      <c r="DO49" s="262" t="s">
        <v>2173</v>
      </c>
      <c r="DP49" s="262" t="s">
        <v>2174</v>
      </c>
      <c r="DQ49" s="262" t="s">
        <v>1135</v>
      </c>
      <c r="DR49" s="262" t="s">
        <v>1135</v>
      </c>
      <c r="DS49" s="262" t="s">
        <v>1135</v>
      </c>
      <c r="DT49" s="262" t="s">
        <v>2175</v>
      </c>
      <c r="DU49" s="262" t="s">
        <v>2176</v>
      </c>
      <c r="DV49" s="262" t="s">
        <v>2177</v>
      </c>
      <c r="DW49" s="262" t="s">
        <v>2178</v>
      </c>
      <c r="DX49" s="262" t="s">
        <v>2179</v>
      </c>
      <c r="DY49" s="262" t="s">
        <v>2180</v>
      </c>
      <c r="DZ49" s="262" t="s">
        <v>2181</v>
      </c>
      <c r="EA49" s="262" t="s">
        <v>2182</v>
      </c>
      <c r="EB49" s="262" t="s">
        <v>2183</v>
      </c>
      <c r="EC49" s="262" t="s">
        <v>2176</v>
      </c>
      <c r="ED49" s="262" t="s">
        <v>2184</v>
      </c>
      <c r="EE49" s="262" t="s">
        <v>2178</v>
      </c>
      <c r="EF49" s="262" t="s">
        <v>1135</v>
      </c>
      <c r="EG49" s="262" t="s">
        <v>1135</v>
      </c>
      <c r="EH49" s="262" t="s">
        <v>1135</v>
      </c>
      <c r="EI49" s="262" t="s">
        <v>1135</v>
      </c>
      <c r="EJ49" s="262" t="s">
        <v>2185</v>
      </c>
      <c r="EK49" s="262" t="s">
        <v>2186</v>
      </c>
      <c r="EL49" s="262" t="s">
        <v>2187</v>
      </c>
      <c r="EM49" s="262" t="s">
        <v>2188</v>
      </c>
      <c r="EN49" s="262" t="s">
        <v>2189</v>
      </c>
      <c r="EO49" s="262" t="s">
        <v>2190</v>
      </c>
      <c r="EP49" s="262" t="s">
        <v>2191</v>
      </c>
      <c r="EQ49" s="262" t="s">
        <v>2192</v>
      </c>
      <c r="ER49" s="262" t="s">
        <v>2193</v>
      </c>
      <c r="ES49" s="262" t="s">
        <v>2194</v>
      </c>
      <c r="ET49" s="262" t="s">
        <v>2195</v>
      </c>
      <c r="EU49" s="104" t="str">
        <f t="shared" si="11"/>
        <v>2026010593</v>
      </c>
      <c r="EV49" s="56" t="str">
        <f t="shared" si="12"/>
        <v>4&amp;2026010593</v>
      </c>
      <c r="EW49" s="104">
        <f>IFERROR(VLOOKUP(EV49,시험용!CA:CE,4,FALSE),"")</f>
        <v>0</v>
      </c>
      <c r="EX49" s="381"/>
    </row>
    <row r="50" spans="1:156" ht="49.95" customHeight="1">
      <c r="A50" s="367">
        <v>4</v>
      </c>
      <c r="B50" s="262" t="s">
        <v>312</v>
      </c>
      <c r="C50" s="262" t="s">
        <v>2105</v>
      </c>
      <c r="D50" s="262" t="s">
        <v>2106</v>
      </c>
      <c r="E50" s="262" t="s">
        <v>31</v>
      </c>
      <c r="F50" s="262" t="s">
        <v>584</v>
      </c>
      <c r="G50" s="262" t="s">
        <v>312</v>
      </c>
      <c r="H50" s="262" t="s">
        <v>312</v>
      </c>
      <c r="I50" s="262" t="s">
        <v>290</v>
      </c>
      <c r="J50" s="262" t="s">
        <v>2196</v>
      </c>
      <c r="K50" s="262" t="s">
        <v>291</v>
      </c>
      <c r="L50" s="262" t="s">
        <v>2197</v>
      </c>
      <c r="M50" s="262" t="s">
        <v>2198</v>
      </c>
      <c r="N50" s="262"/>
      <c r="O50" s="262" t="s">
        <v>2199</v>
      </c>
      <c r="P50" s="262" t="s">
        <v>859</v>
      </c>
      <c r="Q50" s="262"/>
      <c r="R50" s="262" t="s">
        <v>2200</v>
      </c>
      <c r="S50" s="262" t="s">
        <v>1838</v>
      </c>
      <c r="T50" s="262" t="s">
        <v>1839</v>
      </c>
      <c r="U50" s="262" t="s">
        <v>592</v>
      </c>
      <c r="V50" s="262"/>
      <c r="W50" s="262" t="s">
        <v>2201</v>
      </c>
      <c r="X50" s="262" t="s">
        <v>95</v>
      </c>
      <c r="Y50" s="262" t="s">
        <v>2202</v>
      </c>
      <c r="Z50" s="262" t="s">
        <v>2203</v>
      </c>
      <c r="AA50" s="262" t="s">
        <v>2203</v>
      </c>
      <c r="AB50" s="262" t="s">
        <v>31</v>
      </c>
      <c r="AC50" s="1332"/>
      <c r="AD50" s="262" t="s">
        <v>643</v>
      </c>
      <c r="AE50" s="262" t="s">
        <v>2204</v>
      </c>
      <c r="AF50" s="262" t="s">
        <v>692</v>
      </c>
      <c r="AG50" s="262" t="s">
        <v>295</v>
      </c>
      <c r="AH50" s="262" t="s">
        <v>296</v>
      </c>
      <c r="AI50" s="262" t="s">
        <v>2205</v>
      </c>
      <c r="AJ50" s="262"/>
      <c r="AK50" s="262"/>
      <c r="AL50" s="262"/>
      <c r="AM50" s="262"/>
      <c r="AN50" s="262" t="s">
        <v>2206</v>
      </c>
      <c r="AO50" s="262" t="s">
        <v>2207</v>
      </c>
      <c r="AP50" s="262" t="s">
        <v>2208</v>
      </c>
      <c r="AQ50" s="260" t="s">
        <v>2516</v>
      </c>
      <c r="AR50" s="262" t="s">
        <v>2209</v>
      </c>
      <c r="AS50" s="262" t="s">
        <v>2210</v>
      </c>
      <c r="AT50" s="262" t="s">
        <v>315</v>
      </c>
      <c r="AU50" s="262" t="s">
        <v>2211</v>
      </c>
      <c r="AV50" s="262" t="s">
        <v>57</v>
      </c>
      <c r="AW50" s="262" t="s">
        <v>331</v>
      </c>
      <c r="AX50" s="262" t="s">
        <v>2212</v>
      </c>
      <c r="AY50" s="262"/>
      <c r="AZ50" s="262" t="s">
        <v>2213</v>
      </c>
      <c r="BA50" s="262" t="s">
        <v>2214</v>
      </c>
      <c r="BB50" s="262" t="s">
        <v>1201</v>
      </c>
      <c r="BC50" s="262" t="s">
        <v>32</v>
      </c>
      <c r="BD50" s="262" t="s">
        <v>33</v>
      </c>
      <c r="BE50" s="262" t="s">
        <v>2215</v>
      </c>
      <c r="BF50" s="262" t="s">
        <v>48</v>
      </c>
      <c r="BG50" s="262" t="s">
        <v>164</v>
      </c>
      <c r="BH50" s="262" t="s">
        <v>2216</v>
      </c>
      <c r="BI50" s="262" t="s">
        <v>2217</v>
      </c>
      <c r="BJ50" s="262" t="s">
        <v>2218</v>
      </c>
      <c r="BK50" s="262" t="s">
        <v>300</v>
      </c>
      <c r="BL50" s="262" t="s">
        <v>2219</v>
      </c>
      <c r="BM50" s="262" t="s">
        <v>752</v>
      </c>
      <c r="BN50" s="262" t="s">
        <v>2204</v>
      </c>
      <c r="BO50" s="262" t="s">
        <v>692</v>
      </c>
      <c r="BP50" s="262" t="s">
        <v>595</v>
      </c>
      <c r="BQ50" s="262" t="s">
        <v>295</v>
      </c>
      <c r="BR50" s="262" t="s">
        <v>1363</v>
      </c>
      <c r="BS50" s="262" t="s">
        <v>1821</v>
      </c>
      <c r="BT50" s="262" t="s">
        <v>334</v>
      </c>
      <c r="BU50" s="262" t="s">
        <v>2220</v>
      </c>
      <c r="BV50" s="262" t="s">
        <v>1061</v>
      </c>
      <c r="BW50" s="262" t="s">
        <v>204</v>
      </c>
      <c r="BX50" s="262" t="s">
        <v>296</v>
      </c>
      <c r="BY50" s="262" t="s">
        <v>2205</v>
      </c>
      <c r="BZ50" s="262" t="s">
        <v>661</v>
      </c>
      <c r="CA50" s="262" t="s">
        <v>2221</v>
      </c>
      <c r="CB50" s="262" t="s">
        <v>304</v>
      </c>
      <c r="CC50" s="262" t="s">
        <v>878</v>
      </c>
      <c r="CD50" s="262" t="s">
        <v>1209</v>
      </c>
      <c r="CE50" s="262" t="s">
        <v>306</v>
      </c>
      <c r="CF50" s="262" t="s">
        <v>1064</v>
      </c>
      <c r="CG50" s="262" t="s">
        <v>307</v>
      </c>
      <c r="CH50" s="262" t="s">
        <v>57</v>
      </c>
      <c r="CI50" s="262" t="s">
        <v>2222</v>
      </c>
      <c r="CJ50" s="262" t="s">
        <v>99</v>
      </c>
      <c r="CK50" s="262" t="s">
        <v>2223</v>
      </c>
      <c r="CL50" s="262" t="s">
        <v>105</v>
      </c>
      <c r="CM50" s="262" t="s">
        <v>2224</v>
      </c>
      <c r="CN50" s="262" t="s">
        <v>99</v>
      </c>
      <c r="CO50" s="262" t="s">
        <v>708</v>
      </c>
      <c r="CP50" s="262" t="s">
        <v>105</v>
      </c>
      <c r="CQ50" s="262" t="s">
        <v>57</v>
      </c>
      <c r="CR50" s="262" t="s">
        <v>57</v>
      </c>
      <c r="CS50" s="262" t="s">
        <v>57</v>
      </c>
      <c r="CT50" s="262" t="s">
        <v>57</v>
      </c>
      <c r="CU50" s="262" t="s">
        <v>328</v>
      </c>
      <c r="CV50" s="262" t="s">
        <v>329</v>
      </c>
      <c r="CW50" s="262" t="s">
        <v>330</v>
      </c>
      <c r="CX50" s="262" t="s">
        <v>331</v>
      </c>
      <c r="CY50" s="262" t="s">
        <v>57</v>
      </c>
      <c r="CZ50" s="262" t="s">
        <v>57</v>
      </c>
      <c r="DA50" s="262" t="s">
        <v>57</v>
      </c>
      <c r="DB50" s="262" t="s">
        <v>57</v>
      </c>
      <c r="DC50" s="262" t="s">
        <v>57</v>
      </c>
      <c r="DD50" s="262" t="s">
        <v>57</v>
      </c>
      <c r="DE50" s="262" t="s">
        <v>57</v>
      </c>
      <c r="DF50" s="262" t="s">
        <v>57</v>
      </c>
      <c r="DG50" s="262" t="s">
        <v>57</v>
      </c>
      <c r="DH50" s="262" t="s">
        <v>57</v>
      </c>
      <c r="DI50" s="262" t="s">
        <v>302</v>
      </c>
      <c r="DJ50" s="262" t="s">
        <v>57</v>
      </c>
      <c r="DK50" s="262" t="s">
        <v>57</v>
      </c>
      <c r="DL50" s="262" t="s">
        <v>57</v>
      </c>
      <c r="DM50" s="262" t="s">
        <v>57</v>
      </c>
      <c r="DN50" s="262" t="s">
        <v>2225</v>
      </c>
      <c r="DO50" s="262" t="s">
        <v>673</v>
      </c>
      <c r="DP50" s="262" t="s">
        <v>121</v>
      </c>
      <c r="DQ50" s="262" t="s">
        <v>57</v>
      </c>
      <c r="DR50" s="262" t="s">
        <v>57</v>
      </c>
      <c r="DS50" s="262" t="s">
        <v>57</v>
      </c>
      <c r="DT50" s="262" t="s">
        <v>2226</v>
      </c>
      <c r="DU50" s="262" t="s">
        <v>1281</v>
      </c>
      <c r="DV50" s="262" t="s">
        <v>1038</v>
      </c>
      <c r="DW50" s="262" t="s">
        <v>121</v>
      </c>
      <c r="DX50" s="262" t="s">
        <v>317</v>
      </c>
      <c r="DY50" s="262" t="s">
        <v>308</v>
      </c>
      <c r="DZ50" s="262" t="s">
        <v>318</v>
      </c>
      <c r="EA50" s="262" t="s">
        <v>319</v>
      </c>
      <c r="EB50" s="262" t="s">
        <v>2227</v>
      </c>
      <c r="EC50" s="262" t="s">
        <v>1281</v>
      </c>
      <c r="ED50" s="262" t="s">
        <v>118</v>
      </c>
      <c r="EE50" s="262" t="s">
        <v>121</v>
      </c>
      <c r="EF50" s="262" t="s">
        <v>57</v>
      </c>
      <c r="EG50" s="262" t="s">
        <v>57</v>
      </c>
      <c r="EH50" s="262" t="s">
        <v>57</v>
      </c>
      <c r="EI50" s="262" t="s">
        <v>57</v>
      </c>
      <c r="EJ50" s="262" t="s">
        <v>2228</v>
      </c>
      <c r="EK50" s="262" t="s">
        <v>2229</v>
      </c>
      <c r="EL50" s="262" t="s">
        <v>2230</v>
      </c>
      <c r="EM50" s="262" t="s">
        <v>720</v>
      </c>
      <c r="EN50" s="262" t="s">
        <v>680</v>
      </c>
      <c r="EO50" s="262" t="s">
        <v>681</v>
      </c>
      <c r="EP50" s="262" t="s">
        <v>682</v>
      </c>
      <c r="EQ50" s="262" t="s">
        <v>1831</v>
      </c>
      <c r="ER50" s="262" t="s">
        <v>311</v>
      </c>
      <c r="ES50" s="262" t="s">
        <v>2231</v>
      </c>
      <c r="ET50" s="262" t="s">
        <v>2232</v>
      </c>
      <c r="EU50" s="104" t="str">
        <f t="shared" si="11"/>
        <v>2026010868</v>
      </c>
      <c r="EV50" s="56" t="str">
        <f t="shared" si="12"/>
        <v>4&amp;2026010868</v>
      </c>
      <c r="EW50" s="104">
        <f>IFERROR(VLOOKUP(EV50,시험용!CA:CE,4,FALSE),"")</f>
        <v>0</v>
      </c>
      <c r="EX50" s="381"/>
    </row>
    <row r="51" spans="1:156" ht="49.95" customHeight="1">
      <c r="A51" s="367">
        <v>4</v>
      </c>
      <c r="B51" s="262" t="s">
        <v>320</v>
      </c>
      <c r="C51" s="262" t="s">
        <v>2105</v>
      </c>
      <c r="D51" s="262" t="s">
        <v>2106</v>
      </c>
      <c r="E51" s="262" t="s">
        <v>31</v>
      </c>
      <c r="F51" s="262" t="s">
        <v>584</v>
      </c>
      <c r="G51" s="262" t="s">
        <v>320</v>
      </c>
      <c r="H51" s="262" t="s">
        <v>320</v>
      </c>
      <c r="I51" s="262" t="s">
        <v>290</v>
      </c>
      <c r="J51" s="262" t="s">
        <v>2233</v>
      </c>
      <c r="K51" s="262" t="s">
        <v>291</v>
      </c>
      <c r="L51" s="262" t="s">
        <v>2234</v>
      </c>
      <c r="M51" s="262" t="s">
        <v>2235</v>
      </c>
      <c r="N51" s="262"/>
      <c r="O51" s="262" t="s">
        <v>2236</v>
      </c>
      <c r="P51" s="262"/>
      <c r="Q51" s="262"/>
      <c r="R51" s="262" t="s">
        <v>2200</v>
      </c>
      <c r="S51" s="262" t="s">
        <v>1838</v>
      </c>
      <c r="T51" s="262" t="s">
        <v>1839</v>
      </c>
      <c r="U51" s="262" t="s">
        <v>592</v>
      </c>
      <c r="V51" s="262"/>
      <c r="W51" s="262" t="s">
        <v>2237</v>
      </c>
      <c r="X51" s="262" t="s">
        <v>95</v>
      </c>
      <c r="Y51" s="262" t="s">
        <v>2238</v>
      </c>
      <c r="Z51" s="262" t="s">
        <v>2238</v>
      </c>
      <c r="AA51" s="262" t="s">
        <v>2239</v>
      </c>
      <c r="AB51" s="262" t="s">
        <v>31</v>
      </c>
      <c r="AC51" s="1332"/>
      <c r="AD51" s="262" t="s">
        <v>643</v>
      </c>
      <c r="AE51" s="262" t="s">
        <v>2240</v>
      </c>
      <c r="AF51" s="262" t="s">
        <v>2116</v>
      </c>
      <c r="AG51" s="262" t="s">
        <v>2117</v>
      </c>
      <c r="AH51" s="262" t="s">
        <v>2118</v>
      </c>
      <c r="AI51" s="262" t="s">
        <v>2119</v>
      </c>
      <c r="AJ51" s="262"/>
      <c r="AK51" s="262"/>
      <c r="AL51" s="262"/>
      <c r="AM51" s="262"/>
      <c r="AN51" s="262" t="s">
        <v>2241</v>
      </c>
      <c r="AO51" s="262" t="s">
        <v>2242</v>
      </c>
      <c r="AP51" s="262" t="s">
        <v>2243</v>
      </c>
      <c r="AQ51" s="260" t="s">
        <v>2516</v>
      </c>
      <c r="AR51" s="262" t="s">
        <v>2209</v>
      </c>
      <c r="AS51" s="262" t="s">
        <v>2210</v>
      </c>
      <c r="AT51" s="262" t="s">
        <v>315</v>
      </c>
      <c r="AU51" s="262" t="s">
        <v>2244</v>
      </c>
      <c r="AV51" s="262" t="s">
        <v>1135</v>
      </c>
      <c r="AW51" s="262" t="s">
        <v>2168</v>
      </c>
      <c r="AX51" s="262" t="s">
        <v>2245</v>
      </c>
      <c r="AY51" s="262"/>
      <c r="AZ51" s="262" t="s">
        <v>2246</v>
      </c>
      <c r="BA51" s="262" t="s">
        <v>2130</v>
      </c>
      <c r="BB51" s="262" t="s">
        <v>2247</v>
      </c>
      <c r="BC51" s="262" t="s">
        <v>2132</v>
      </c>
      <c r="BD51" s="262" t="s">
        <v>2133</v>
      </c>
      <c r="BE51" s="262" t="s">
        <v>2248</v>
      </c>
      <c r="BF51" s="262" t="s">
        <v>2135</v>
      </c>
      <c r="BG51" s="262" t="s">
        <v>2136</v>
      </c>
      <c r="BH51" s="262" t="s">
        <v>2249</v>
      </c>
      <c r="BI51" s="262" t="s">
        <v>2250</v>
      </c>
      <c r="BJ51" s="262" t="s">
        <v>2251</v>
      </c>
      <c r="BK51" s="262" t="s">
        <v>2140</v>
      </c>
      <c r="BL51" s="262" t="s">
        <v>2252</v>
      </c>
      <c r="BM51" s="262" t="s">
        <v>2253</v>
      </c>
      <c r="BN51" s="262" t="s">
        <v>2240</v>
      </c>
      <c r="BO51" s="262" t="s">
        <v>2116</v>
      </c>
      <c r="BP51" s="262" t="s">
        <v>2144</v>
      </c>
      <c r="BQ51" s="262" t="s">
        <v>2117</v>
      </c>
      <c r="BR51" s="262" t="s">
        <v>2145</v>
      </c>
      <c r="BS51" s="262" t="s">
        <v>2254</v>
      </c>
      <c r="BT51" s="262" t="s">
        <v>2255</v>
      </c>
      <c r="BU51" s="262" t="s">
        <v>2256</v>
      </c>
      <c r="BV51" s="262" t="s">
        <v>2142</v>
      </c>
      <c r="BW51" s="262" t="s">
        <v>2257</v>
      </c>
      <c r="BX51" s="262" t="s">
        <v>2118</v>
      </c>
      <c r="BY51" s="262" t="s">
        <v>2119</v>
      </c>
      <c r="BZ51" s="262" t="s">
        <v>2258</v>
      </c>
      <c r="CA51" s="262" t="s">
        <v>2259</v>
      </c>
      <c r="CB51" s="262" t="s">
        <v>2153</v>
      </c>
      <c r="CC51" s="262" t="s">
        <v>2260</v>
      </c>
      <c r="CD51" s="262" t="s">
        <v>2261</v>
      </c>
      <c r="CE51" s="262" t="s">
        <v>2156</v>
      </c>
      <c r="CF51" s="262" t="s">
        <v>2262</v>
      </c>
      <c r="CG51" s="262" t="s">
        <v>2158</v>
      </c>
      <c r="CH51" s="262" t="s">
        <v>1135</v>
      </c>
      <c r="CI51" s="262" t="s">
        <v>2263</v>
      </c>
      <c r="CJ51" s="262" t="s">
        <v>2160</v>
      </c>
      <c r="CK51" s="262" t="s">
        <v>2264</v>
      </c>
      <c r="CL51" s="262" t="s">
        <v>2162</v>
      </c>
      <c r="CM51" s="262" t="s">
        <v>2265</v>
      </c>
      <c r="CN51" s="262" t="s">
        <v>2160</v>
      </c>
      <c r="CO51" s="262" t="s">
        <v>2266</v>
      </c>
      <c r="CP51" s="262" t="s">
        <v>2162</v>
      </c>
      <c r="CQ51" s="262" t="s">
        <v>1135</v>
      </c>
      <c r="CR51" s="262" t="s">
        <v>1135</v>
      </c>
      <c r="CS51" s="262" t="s">
        <v>1135</v>
      </c>
      <c r="CT51" s="262" t="s">
        <v>1135</v>
      </c>
      <c r="CU51" s="262" t="s">
        <v>2165</v>
      </c>
      <c r="CV51" s="262" t="s">
        <v>2166</v>
      </c>
      <c r="CW51" s="262" t="s">
        <v>2167</v>
      </c>
      <c r="CX51" s="262" t="s">
        <v>2168</v>
      </c>
      <c r="CY51" s="262" t="s">
        <v>1135</v>
      </c>
      <c r="CZ51" s="262" t="s">
        <v>1135</v>
      </c>
      <c r="DA51" s="262" t="s">
        <v>1135</v>
      </c>
      <c r="DB51" s="262" t="s">
        <v>1135</v>
      </c>
      <c r="DC51" s="262" t="s">
        <v>1135</v>
      </c>
      <c r="DD51" s="262" t="s">
        <v>1135</v>
      </c>
      <c r="DE51" s="262" t="s">
        <v>2267</v>
      </c>
      <c r="DF51" s="262" t="s">
        <v>2268</v>
      </c>
      <c r="DG51" s="262" t="s">
        <v>2269</v>
      </c>
      <c r="DH51" s="262" t="s">
        <v>1135</v>
      </c>
      <c r="DI51" s="262" t="s">
        <v>2142</v>
      </c>
      <c r="DJ51" s="262" t="s">
        <v>1135</v>
      </c>
      <c r="DK51" s="262" t="s">
        <v>1135</v>
      </c>
      <c r="DL51" s="262" t="s">
        <v>1135</v>
      </c>
      <c r="DM51" s="262" t="s">
        <v>1135</v>
      </c>
      <c r="DN51" s="262" t="s">
        <v>1135</v>
      </c>
      <c r="DO51" s="262" t="s">
        <v>1135</v>
      </c>
      <c r="DP51" s="262" t="s">
        <v>1135</v>
      </c>
      <c r="DQ51" s="262" t="s">
        <v>1135</v>
      </c>
      <c r="DR51" s="262" t="s">
        <v>1135</v>
      </c>
      <c r="DS51" s="262" t="s">
        <v>1135</v>
      </c>
      <c r="DT51" s="262" t="s">
        <v>2270</v>
      </c>
      <c r="DU51" s="262" t="s">
        <v>2271</v>
      </c>
      <c r="DV51" s="262" t="s">
        <v>2272</v>
      </c>
      <c r="DW51" s="262" t="s">
        <v>2273</v>
      </c>
      <c r="DX51" s="262" t="s">
        <v>2179</v>
      </c>
      <c r="DY51" s="262" t="s">
        <v>2180</v>
      </c>
      <c r="DZ51" s="262" t="s">
        <v>2181</v>
      </c>
      <c r="EA51" s="262" t="s">
        <v>2182</v>
      </c>
      <c r="EB51" s="262" t="s">
        <v>2274</v>
      </c>
      <c r="EC51" s="262" t="s">
        <v>2271</v>
      </c>
      <c r="ED51" s="262" t="s">
        <v>2275</v>
      </c>
      <c r="EE51" s="262" t="s">
        <v>2273</v>
      </c>
      <c r="EF51" s="262" t="s">
        <v>1135</v>
      </c>
      <c r="EG51" s="262" t="s">
        <v>1135</v>
      </c>
      <c r="EH51" s="262" t="s">
        <v>1135</v>
      </c>
      <c r="EI51" s="262" t="s">
        <v>1135</v>
      </c>
      <c r="EJ51" s="262" t="s">
        <v>2276</v>
      </c>
      <c r="EK51" s="262" t="s">
        <v>2277</v>
      </c>
      <c r="EL51" s="262" t="s">
        <v>2278</v>
      </c>
      <c r="EM51" s="262" t="s">
        <v>2279</v>
      </c>
      <c r="EN51" s="262" t="s">
        <v>2280</v>
      </c>
      <c r="EO51" s="262" t="s">
        <v>2281</v>
      </c>
      <c r="EP51" s="262" t="s">
        <v>2282</v>
      </c>
      <c r="EQ51" s="262" t="s">
        <v>2283</v>
      </c>
      <c r="ER51" s="262" t="s">
        <v>2193</v>
      </c>
      <c r="ES51" s="262" t="s">
        <v>2284</v>
      </c>
      <c r="ET51" s="262" t="s">
        <v>2285</v>
      </c>
      <c r="EU51" s="104" t="str">
        <f t="shared" si="11"/>
        <v>2026010758</v>
      </c>
      <c r="EV51" s="56" t="str">
        <f t="shared" si="12"/>
        <v>4&amp;2026010758</v>
      </c>
      <c r="EW51" s="104">
        <f>IFERROR(VLOOKUP(EV51,시험용!CA:CE,4,FALSE),"")</f>
        <v>0</v>
      </c>
      <c r="EX51" s="381"/>
      <c r="EY51" s="425" t="s">
        <v>2514</v>
      </c>
      <c r="EZ51" s="905" t="s">
        <v>6994</v>
      </c>
    </row>
    <row r="52" spans="1:156" ht="49.95" customHeight="1">
      <c r="A52" s="367">
        <v>4</v>
      </c>
      <c r="B52" s="262" t="s">
        <v>724</v>
      </c>
      <c r="C52" s="262" t="s">
        <v>336</v>
      </c>
      <c r="D52" s="262" t="s">
        <v>1866</v>
      </c>
      <c r="E52" s="262" t="s">
        <v>31</v>
      </c>
      <c r="F52" s="262" t="s">
        <v>321</v>
      </c>
      <c r="G52" s="262" t="s">
        <v>724</v>
      </c>
      <c r="H52" s="262" t="s">
        <v>287</v>
      </c>
      <c r="I52" s="262" t="s">
        <v>290</v>
      </c>
      <c r="J52" s="262" t="s">
        <v>2286</v>
      </c>
      <c r="K52" s="262" t="s">
        <v>291</v>
      </c>
      <c r="L52" s="262" t="s">
        <v>2287</v>
      </c>
      <c r="M52" s="262" t="s">
        <v>2288</v>
      </c>
      <c r="N52" s="262"/>
      <c r="O52" s="262" t="s">
        <v>2289</v>
      </c>
      <c r="P52" s="262"/>
      <c r="Q52" s="262"/>
      <c r="R52" s="262" t="s">
        <v>1409</v>
      </c>
      <c r="S52" s="262" t="s">
        <v>1838</v>
      </c>
      <c r="T52" s="262" t="s">
        <v>1839</v>
      </c>
      <c r="U52" s="262" t="s">
        <v>592</v>
      </c>
      <c r="V52" s="262"/>
      <c r="W52" s="262" t="s">
        <v>2290</v>
      </c>
      <c r="X52" s="262" t="s">
        <v>1704</v>
      </c>
      <c r="Y52" s="262" t="s">
        <v>57</v>
      </c>
      <c r="Z52" s="262" t="s">
        <v>57</v>
      </c>
      <c r="AA52" s="262" t="s">
        <v>57</v>
      </c>
      <c r="AB52" s="262" t="s">
        <v>31</v>
      </c>
      <c r="AC52" s="1332"/>
      <c r="AD52" s="262" t="s">
        <v>2291</v>
      </c>
      <c r="AE52" s="262" t="s">
        <v>2292</v>
      </c>
      <c r="AF52" s="262" t="s">
        <v>294</v>
      </c>
      <c r="AG52" s="262" t="s">
        <v>295</v>
      </c>
      <c r="AH52" s="262" t="s">
        <v>296</v>
      </c>
      <c r="AI52" s="262" t="s">
        <v>297</v>
      </c>
      <c r="AJ52" s="262"/>
      <c r="AK52" s="262"/>
      <c r="AL52" s="262"/>
      <c r="AM52" s="262"/>
      <c r="AN52" s="262" t="s">
        <v>2293</v>
      </c>
      <c r="AO52" s="262" t="s">
        <v>2294</v>
      </c>
      <c r="AP52" s="262" t="s">
        <v>2295</v>
      </c>
      <c r="AQ52" s="262" t="s">
        <v>1018</v>
      </c>
      <c r="AR52" s="262"/>
      <c r="AS52" s="262"/>
      <c r="AT52" s="262" t="s">
        <v>315</v>
      </c>
      <c r="AU52" s="262" t="s">
        <v>2296</v>
      </c>
      <c r="AV52" s="262" t="s">
        <v>57</v>
      </c>
      <c r="AW52" s="262" t="s">
        <v>121</v>
      </c>
      <c r="AX52" s="262" t="s">
        <v>2297</v>
      </c>
      <c r="AY52" s="262"/>
      <c r="AZ52" s="262" t="s">
        <v>2298</v>
      </c>
      <c r="BA52" s="262" t="s">
        <v>2299</v>
      </c>
      <c r="BB52" s="262" t="s">
        <v>299</v>
      </c>
      <c r="BC52" s="262" t="s">
        <v>32</v>
      </c>
      <c r="BD52" s="262" t="s">
        <v>33</v>
      </c>
      <c r="BE52" s="262" t="s">
        <v>57</v>
      </c>
      <c r="BF52" s="262" t="s">
        <v>48</v>
      </c>
      <c r="BG52" s="262" t="s">
        <v>603</v>
      </c>
      <c r="BH52" s="262" t="s">
        <v>2300</v>
      </c>
      <c r="BI52" s="262" t="s">
        <v>2301</v>
      </c>
      <c r="BJ52" s="262" t="s">
        <v>2302</v>
      </c>
      <c r="BK52" s="262" t="s">
        <v>890</v>
      </c>
      <c r="BL52" s="262" t="s">
        <v>2303</v>
      </c>
      <c r="BM52" s="262" t="s">
        <v>302</v>
      </c>
      <c r="BN52" s="262" t="s">
        <v>2304</v>
      </c>
      <c r="BO52" s="262" t="s">
        <v>294</v>
      </c>
      <c r="BP52" s="262" t="s">
        <v>57</v>
      </c>
      <c r="BQ52" s="262" t="s">
        <v>295</v>
      </c>
      <c r="BR52" s="262" t="s">
        <v>102</v>
      </c>
      <c r="BS52" s="262" t="s">
        <v>334</v>
      </c>
      <c r="BT52" s="262" t="s">
        <v>2305</v>
      </c>
      <c r="BU52" s="262" t="s">
        <v>2306</v>
      </c>
      <c r="BV52" s="262" t="s">
        <v>1061</v>
      </c>
      <c r="BW52" s="262" t="s">
        <v>204</v>
      </c>
      <c r="BX52" s="262" t="s">
        <v>296</v>
      </c>
      <c r="BY52" s="262" t="s">
        <v>297</v>
      </c>
      <c r="BZ52" s="262" t="s">
        <v>1178</v>
      </c>
      <c r="CA52" s="262" t="s">
        <v>1179</v>
      </c>
      <c r="CB52" s="262" t="s">
        <v>304</v>
      </c>
      <c r="CC52" s="262" t="s">
        <v>713</v>
      </c>
      <c r="CD52" s="262" t="s">
        <v>318</v>
      </c>
      <c r="CE52" s="262" t="s">
        <v>306</v>
      </c>
      <c r="CF52" s="262" t="s">
        <v>1180</v>
      </c>
      <c r="CG52" s="262" t="s">
        <v>307</v>
      </c>
      <c r="CH52" s="262" t="s">
        <v>57</v>
      </c>
      <c r="CI52" s="262" t="s">
        <v>2307</v>
      </c>
      <c r="CJ52" s="262" t="s">
        <v>99</v>
      </c>
      <c r="CK52" s="262" t="s">
        <v>2308</v>
      </c>
      <c r="CL52" s="262" t="s">
        <v>105</v>
      </c>
      <c r="CM52" s="262" t="s">
        <v>2309</v>
      </c>
      <c r="CN52" s="262" t="s">
        <v>99</v>
      </c>
      <c r="CO52" s="262" t="s">
        <v>191</v>
      </c>
      <c r="CP52" s="262" t="s">
        <v>105</v>
      </c>
      <c r="CQ52" s="262" t="s">
        <v>57</v>
      </c>
      <c r="CR52" s="262" t="s">
        <v>57</v>
      </c>
      <c r="CS52" s="262" t="s">
        <v>57</v>
      </c>
      <c r="CT52" s="262" t="s">
        <v>57</v>
      </c>
      <c r="CU52" s="262" t="s">
        <v>328</v>
      </c>
      <c r="CV52" s="262" t="s">
        <v>329</v>
      </c>
      <c r="CW52" s="262" t="s">
        <v>330</v>
      </c>
      <c r="CX52" s="262" t="s">
        <v>331</v>
      </c>
      <c r="CY52" s="262" t="s">
        <v>57</v>
      </c>
      <c r="CZ52" s="262" t="s">
        <v>57</v>
      </c>
      <c r="DA52" s="262" t="s">
        <v>57</v>
      </c>
      <c r="DB52" s="262" t="s">
        <v>617</v>
      </c>
      <c r="DC52" s="262" t="s">
        <v>618</v>
      </c>
      <c r="DD52" s="262" t="s">
        <v>619</v>
      </c>
      <c r="DE52" s="262" t="s">
        <v>57</v>
      </c>
      <c r="DF52" s="262" t="s">
        <v>57</v>
      </c>
      <c r="DG52" s="262" t="s">
        <v>57</v>
      </c>
      <c r="DH52" s="262" t="s">
        <v>57</v>
      </c>
      <c r="DI52" s="262" t="s">
        <v>302</v>
      </c>
      <c r="DJ52" s="262" t="s">
        <v>57</v>
      </c>
      <c r="DK52" s="262" t="s">
        <v>57</v>
      </c>
      <c r="DL52" s="262" t="s">
        <v>57</v>
      </c>
      <c r="DM52" s="262" t="s">
        <v>57</v>
      </c>
      <c r="DN52" s="262" t="s">
        <v>57</v>
      </c>
      <c r="DO52" s="262" t="s">
        <v>57</v>
      </c>
      <c r="DP52" s="262" t="s">
        <v>57</v>
      </c>
      <c r="DQ52" s="262" t="s">
        <v>57</v>
      </c>
      <c r="DR52" s="262" t="s">
        <v>57</v>
      </c>
      <c r="DS52" s="262" t="s">
        <v>57</v>
      </c>
      <c r="DT52" s="262" t="s">
        <v>2310</v>
      </c>
      <c r="DU52" s="262" t="s">
        <v>86</v>
      </c>
      <c r="DV52" s="262" t="s">
        <v>1748</v>
      </c>
      <c r="DW52" s="262" t="s">
        <v>121</v>
      </c>
      <c r="DX52" s="262" t="s">
        <v>317</v>
      </c>
      <c r="DY52" s="262" t="s">
        <v>308</v>
      </c>
      <c r="DZ52" s="262" t="s">
        <v>318</v>
      </c>
      <c r="EA52" s="262" t="s">
        <v>319</v>
      </c>
      <c r="EB52" s="262" t="s">
        <v>2311</v>
      </c>
      <c r="EC52" s="262" t="s">
        <v>86</v>
      </c>
      <c r="ED52" s="262" t="s">
        <v>761</v>
      </c>
      <c r="EE52" s="262" t="s">
        <v>121</v>
      </c>
      <c r="EF52" s="262" t="s">
        <v>57</v>
      </c>
      <c r="EG52" s="262" t="s">
        <v>57</v>
      </c>
      <c r="EH52" s="262" t="s">
        <v>57</v>
      </c>
      <c r="EI52" s="262" t="s">
        <v>57</v>
      </c>
      <c r="EJ52" s="262" t="s">
        <v>2312</v>
      </c>
      <c r="EK52" s="262" t="s">
        <v>91</v>
      </c>
      <c r="EL52" s="262" t="s">
        <v>2313</v>
      </c>
      <c r="EM52" s="262" t="s">
        <v>188</v>
      </c>
      <c r="EN52" s="262" t="s">
        <v>767</v>
      </c>
      <c r="EO52" s="262" t="s">
        <v>310</v>
      </c>
      <c r="EP52" s="262" t="s">
        <v>88</v>
      </c>
      <c r="EQ52" s="262" t="s">
        <v>57</v>
      </c>
      <c r="ER52" s="262" t="s">
        <v>311</v>
      </c>
      <c r="ES52" s="262" t="s">
        <v>57</v>
      </c>
      <c r="ET52" s="262" t="s">
        <v>57</v>
      </c>
      <c r="EU52" s="104" t="str">
        <f t="shared" si="11"/>
        <v>2025123008</v>
      </c>
      <c r="EV52" s="56" t="str">
        <f t="shared" si="12"/>
        <v>4&amp;2025123008</v>
      </c>
      <c r="EW52" s="104">
        <f>IFERROR(VLOOKUP(EV52,시험용!CA:CE,4,FALSE),"")</f>
        <v>0</v>
      </c>
      <c r="EX52" s="381"/>
    </row>
    <row r="53" spans="1:156" ht="49.95" customHeight="1">
      <c r="A53" s="367">
        <v>4</v>
      </c>
      <c r="B53" s="262" t="s">
        <v>732</v>
      </c>
      <c r="C53" s="262" t="s">
        <v>336</v>
      </c>
      <c r="D53" s="262" t="s">
        <v>1970</v>
      </c>
      <c r="E53" s="262" t="s">
        <v>31</v>
      </c>
      <c r="F53" s="262" t="s">
        <v>584</v>
      </c>
      <c r="G53" s="262" t="s">
        <v>732</v>
      </c>
      <c r="H53" s="262" t="s">
        <v>320</v>
      </c>
      <c r="I53" s="262" t="s">
        <v>290</v>
      </c>
      <c r="J53" s="262" t="s">
        <v>2314</v>
      </c>
      <c r="K53" s="262" t="s">
        <v>291</v>
      </c>
      <c r="L53" s="262" t="s">
        <v>2315</v>
      </c>
      <c r="M53" s="262" t="s">
        <v>2316</v>
      </c>
      <c r="N53" s="262"/>
      <c r="O53" s="262" t="s">
        <v>2317</v>
      </c>
      <c r="P53" s="262"/>
      <c r="Q53" s="262"/>
      <c r="R53" s="262" t="s">
        <v>2318</v>
      </c>
      <c r="S53" s="262" t="s">
        <v>1838</v>
      </c>
      <c r="T53" s="262" t="s">
        <v>1839</v>
      </c>
      <c r="U53" s="262" t="s">
        <v>592</v>
      </c>
      <c r="V53" s="262"/>
      <c r="W53" s="262" t="s">
        <v>2319</v>
      </c>
      <c r="X53" s="262" t="s">
        <v>1542</v>
      </c>
      <c r="Y53" s="262" t="s">
        <v>2320</v>
      </c>
      <c r="Z53" s="262" t="s">
        <v>2320</v>
      </c>
      <c r="AA53" s="262" t="s">
        <v>2321</v>
      </c>
      <c r="AB53" s="262" t="s">
        <v>293</v>
      </c>
      <c r="AC53" s="1332"/>
      <c r="AD53" s="262" t="s">
        <v>107</v>
      </c>
      <c r="AE53" s="262" t="s">
        <v>826</v>
      </c>
      <c r="AF53" s="262" t="s">
        <v>692</v>
      </c>
      <c r="AG53" s="262" t="s">
        <v>295</v>
      </c>
      <c r="AH53" s="262" t="s">
        <v>296</v>
      </c>
      <c r="AI53" s="262" t="s">
        <v>297</v>
      </c>
      <c r="AJ53" s="262"/>
      <c r="AK53" s="262"/>
      <c r="AL53" s="262"/>
      <c r="AM53" s="262"/>
      <c r="AN53" s="262" t="s">
        <v>984</v>
      </c>
      <c r="AO53" s="262" t="s">
        <v>985</v>
      </c>
      <c r="AP53" s="262" t="s">
        <v>2322</v>
      </c>
      <c r="AQ53" s="262" t="s">
        <v>49</v>
      </c>
      <c r="AR53" s="262"/>
      <c r="AS53" s="262"/>
      <c r="AT53" s="262" t="s">
        <v>298</v>
      </c>
      <c r="AU53" s="262" t="s">
        <v>2323</v>
      </c>
      <c r="AV53" s="262" t="s">
        <v>57</v>
      </c>
      <c r="AW53" s="262" t="s">
        <v>988</v>
      </c>
      <c r="AX53" s="262" t="s">
        <v>2324</v>
      </c>
      <c r="AY53" s="262"/>
      <c r="AZ53" s="262" t="s">
        <v>2325</v>
      </c>
      <c r="BA53" s="262" t="s">
        <v>785</v>
      </c>
      <c r="BB53" s="262" t="s">
        <v>299</v>
      </c>
      <c r="BC53" s="262" t="s">
        <v>32</v>
      </c>
      <c r="BD53" s="262" t="s">
        <v>33</v>
      </c>
      <c r="BE53" s="262" t="s">
        <v>57</v>
      </c>
      <c r="BF53" s="262" t="s">
        <v>48</v>
      </c>
      <c r="BG53" s="262" t="s">
        <v>603</v>
      </c>
      <c r="BH53" s="262" t="s">
        <v>1738</v>
      </c>
      <c r="BI53" s="262" t="s">
        <v>2326</v>
      </c>
      <c r="BJ53" s="262" t="s">
        <v>2327</v>
      </c>
      <c r="BK53" s="262" t="s">
        <v>47</v>
      </c>
      <c r="BL53" s="262" t="s">
        <v>2328</v>
      </c>
      <c r="BM53" s="262" t="s">
        <v>752</v>
      </c>
      <c r="BN53" s="262" t="s">
        <v>826</v>
      </c>
      <c r="BO53" s="262" t="s">
        <v>692</v>
      </c>
      <c r="BP53" s="262" t="s">
        <v>595</v>
      </c>
      <c r="BQ53" s="262" t="s">
        <v>295</v>
      </c>
      <c r="BR53" s="262" t="s">
        <v>102</v>
      </c>
      <c r="BS53" s="262" t="s">
        <v>324</v>
      </c>
      <c r="BT53" s="262" t="s">
        <v>1934</v>
      </c>
      <c r="BU53" s="262" t="s">
        <v>2329</v>
      </c>
      <c r="BV53" s="262" t="s">
        <v>51</v>
      </c>
      <c r="BW53" s="262" t="s">
        <v>175</v>
      </c>
      <c r="BX53" s="262" t="s">
        <v>296</v>
      </c>
      <c r="BY53" s="262" t="s">
        <v>297</v>
      </c>
      <c r="BZ53" s="262" t="s">
        <v>2330</v>
      </c>
      <c r="CA53" s="262" t="s">
        <v>2331</v>
      </c>
      <c r="CB53" s="262" t="s">
        <v>304</v>
      </c>
      <c r="CC53" s="262" t="s">
        <v>797</v>
      </c>
      <c r="CD53" s="262" t="s">
        <v>309</v>
      </c>
      <c r="CE53" s="262" t="s">
        <v>306</v>
      </c>
      <c r="CF53" s="262" t="s">
        <v>1122</v>
      </c>
      <c r="CG53" s="262" t="s">
        <v>307</v>
      </c>
      <c r="CH53" s="262" t="s">
        <v>57</v>
      </c>
      <c r="CI53" s="262" t="s">
        <v>2332</v>
      </c>
      <c r="CJ53" s="262" t="s">
        <v>92</v>
      </c>
      <c r="CK53" s="262" t="s">
        <v>1427</v>
      </c>
      <c r="CL53" s="262" t="s">
        <v>105</v>
      </c>
      <c r="CM53" s="262" t="s">
        <v>2333</v>
      </c>
      <c r="CN53" s="262" t="s">
        <v>92</v>
      </c>
      <c r="CO53" s="262" t="s">
        <v>167</v>
      </c>
      <c r="CP53" s="262" t="s">
        <v>105</v>
      </c>
      <c r="CQ53" s="262" t="s">
        <v>57</v>
      </c>
      <c r="CR53" s="262" t="s">
        <v>57</v>
      </c>
      <c r="CS53" s="262" t="s">
        <v>57</v>
      </c>
      <c r="CT53" s="262" t="s">
        <v>57</v>
      </c>
      <c r="CU53" s="262" t="s">
        <v>57</v>
      </c>
      <c r="CV53" s="262" t="s">
        <v>57</v>
      </c>
      <c r="CW53" s="262" t="s">
        <v>57</v>
      </c>
      <c r="CX53" s="262" t="s">
        <v>57</v>
      </c>
      <c r="CY53" s="262" t="s">
        <v>57</v>
      </c>
      <c r="CZ53" s="262" t="s">
        <v>57</v>
      </c>
      <c r="DA53" s="262" t="s">
        <v>57</v>
      </c>
      <c r="DB53" s="262" t="s">
        <v>617</v>
      </c>
      <c r="DC53" s="262" t="s">
        <v>618</v>
      </c>
      <c r="DD53" s="262" t="s">
        <v>619</v>
      </c>
      <c r="DE53" s="262" t="s">
        <v>57</v>
      </c>
      <c r="DF53" s="262" t="s">
        <v>57</v>
      </c>
      <c r="DG53" s="262" t="s">
        <v>57</v>
      </c>
      <c r="DH53" s="262" t="s">
        <v>57</v>
      </c>
      <c r="DI53" s="262" t="s">
        <v>302</v>
      </c>
      <c r="DJ53" s="262" t="s">
        <v>57</v>
      </c>
      <c r="DK53" s="262" t="s">
        <v>57</v>
      </c>
      <c r="DL53" s="262" t="s">
        <v>57</v>
      </c>
      <c r="DM53" s="262" t="s">
        <v>57</v>
      </c>
      <c r="DN53" s="262" t="s">
        <v>57</v>
      </c>
      <c r="DO53" s="262" t="s">
        <v>57</v>
      </c>
      <c r="DP53" s="262" t="s">
        <v>57</v>
      </c>
      <c r="DQ53" s="262" t="s">
        <v>57</v>
      </c>
      <c r="DR53" s="262" t="s">
        <v>57</v>
      </c>
      <c r="DS53" s="262" t="s">
        <v>57</v>
      </c>
      <c r="DT53" s="262" t="s">
        <v>2334</v>
      </c>
      <c r="DU53" s="262" t="s">
        <v>86</v>
      </c>
      <c r="DV53" s="262" t="s">
        <v>332</v>
      </c>
      <c r="DW53" s="262" t="s">
        <v>106</v>
      </c>
      <c r="DX53" s="262" t="s">
        <v>317</v>
      </c>
      <c r="DY53" s="262" t="s">
        <v>308</v>
      </c>
      <c r="DZ53" s="262" t="s">
        <v>318</v>
      </c>
      <c r="EA53" s="262" t="s">
        <v>319</v>
      </c>
      <c r="EB53" s="262" t="s">
        <v>2335</v>
      </c>
      <c r="EC53" s="262" t="s">
        <v>86</v>
      </c>
      <c r="ED53" s="262" t="s">
        <v>334</v>
      </c>
      <c r="EE53" s="262" t="s">
        <v>106</v>
      </c>
      <c r="EF53" s="262" t="s">
        <v>57</v>
      </c>
      <c r="EG53" s="262" t="s">
        <v>57</v>
      </c>
      <c r="EH53" s="262" t="s">
        <v>57</v>
      </c>
      <c r="EI53" s="262" t="s">
        <v>57</v>
      </c>
      <c r="EJ53" s="262" t="s">
        <v>2336</v>
      </c>
      <c r="EK53" s="262" t="s">
        <v>2337</v>
      </c>
      <c r="EL53" s="262" t="s">
        <v>802</v>
      </c>
      <c r="EM53" s="262" t="s">
        <v>188</v>
      </c>
      <c r="EN53" s="262" t="s">
        <v>629</v>
      </c>
      <c r="EO53" s="262" t="s">
        <v>681</v>
      </c>
      <c r="EP53" s="262" t="s">
        <v>682</v>
      </c>
      <c r="EQ53" s="262" t="s">
        <v>2338</v>
      </c>
      <c r="ER53" s="262" t="s">
        <v>311</v>
      </c>
      <c r="ES53" s="262" t="s">
        <v>2339</v>
      </c>
      <c r="ET53" s="262" t="s">
        <v>2340</v>
      </c>
      <c r="EU53" s="104" t="str">
        <f t="shared" si="11"/>
        <v>2026010400</v>
      </c>
      <c r="EV53" s="56" t="str">
        <f t="shared" si="12"/>
        <v>4&amp;2026010400</v>
      </c>
      <c r="EW53" s="104">
        <f>IFERROR(VLOOKUP(EV53,시험용!CA:CE,4,FALSE),"")</f>
        <v>0</v>
      </c>
      <c r="EX53" s="381"/>
    </row>
    <row r="54" spans="1:156" ht="49.95" customHeight="1">
      <c r="A54" s="367">
        <v>4</v>
      </c>
      <c r="B54" s="262" t="s">
        <v>771</v>
      </c>
      <c r="C54" s="262" t="s">
        <v>288</v>
      </c>
      <c r="D54" s="262" t="s">
        <v>289</v>
      </c>
      <c r="E54" s="262" t="s">
        <v>31</v>
      </c>
      <c r="F54" s="262" t="s">
        <v>287</v>
      </c>
      <c r="G54" s="262" t="s">
        <v>771</v>
      </c>
      <c r="H54" s="262" t="s">
        <v>287</v>
      </c>
      <c r="I54" s="262" t="s">
        <v>290</v>
      </c>
      <c r="J54" s="262" t="s">
        <v>2341</v>
      </c>
      <c r="K54" s="262" t="s">
        <v>291</v>
      </c>
      <c r="L54" s="262" t="s">
        <v>2342</v>
      </c>
      <c r="M54" s="262" t="s">
        <v>2343</v>
      </c>
      <c r="N54" s="262"/>
      <c r="O54" s="262" t="s">
        <v>1408</v>
      </c>
      <c r="P54" s="262"/>
      <c r="Q54" s="262" t="s">
        <v>2344</v>
      </c>
      <c r="R54" s="262"/>
      <c r="S54" s="262" t="s">
        <v>775</v>
      </c>
      <c r="T54" s="262" t="s">
        <v>776</v>
      </c>
      <c r="U54" s="262" t="s">
        <v>592</v>
      </c>
      <c r="V54" s="262"/>
      <c r="W54" s="262" t="s">
        <v>2345</v>
      </c>
      <c r="X54" s="262"/>
      <c r="Y54" s="262"/>
      <c r="Z54" s="262"/>
      <c r="AA54" s="262"/>
      <c r="AB54" s="262"/>
      <c r="AC54" s="1332"/>
      <c r="AD54" s="262"/>
      <c r="AE54" s="262" t="s">
        <v>2346</v>
      </c>
      <c r="AF54" s="262" t="s">
        <v>294</v>
      </c>
      <c r="AG54" s="262" t="s">
        <v>295</v>
      </c>
      <c r="AH54" s="262" t="s">
        <v>296</v>
      </c>
      <c r="AI54" s="262" t="s">
        <v>297</v>
      </c>
      <c r="AJ54" s="262"/>
      <c r="AK54" s="262"/>
      <c r="AL54" s="262"/>
      <c r="AM54" s="262"/>
      <c r="AN54" s="262" t="s">
        <v>1411</v>
      </c>
      <c r="AO54" s="262" t="s">
        <v>2347</v>
      </c>
      <c r="AP54" s="262" t="s">
        <v>2348</v>
      </c>
      <c r="AQ54" s="262" t="s">
        <v>35</v>
      </c>
      <c r="AR54" s="262"/>
      <c r="AS54" s="262"/>
      <c r="AT54" s="262" t="s">
        <v>298</v>
      </c>
      <c r="AU54" s="262" t="s">
        <v>2349</v>
      </c>
      <c r="AV54" s="262" t="s">
        <v>57</v>
      </c>
      <c r="AW54" s="262" t="s">
        <v>323</v>
      </c>
      <c r="AX54" s="262" t="s">
        <v>2350</v>
      </c>
      <c r="AY54" s="262"/>
      <c r="AZ54" s="262" t="s">
        <v>2351</v>
      </c>
      <c r="BA54" s="262" t="s">
        <v>2352</v>
      </c>
      <c r="BB54" s="262" t="s">
        <v>299</v>
      </c>
      <c r="BC54" s="262" t="s">
        <v>32</v>
      </c>
      <c r="BD54" s="262" t="s">
        <v>33</v>
      </c>
      <c r="BE54" s="262" t="s">
        <v>102</v>
      </c>
      <c r="BF54" s="262" t="s">
        <v>34</v>
      </c>
      <c r="BG54" s="262" t="s">
        <v>164</v>
      </c>
      <c r="BH54" s="262" t="s">
        <v>110</v>
      </c>
      <c r="BI54" s="262" t="s">
        <v>2353</v>
      </c>
      <c r="BJ54" s="262" t="s">
        <v>2354</v>
      </c>
      <c r="BK54" s="262" t="s">
        <v>2355</v>
      </c>
      <c r="BL54" s="262" t="s">
        <v>2356</v>
      </c>
      <c r="BM54" s="262" t="s">
        <v>302</v>
      </c>
      <c r="BN54" s="262" t="s">
        <v>2346</v>
      </c>
      <c r="BO54" s="262" t="s">
        <v>294</v>
      </c>
      <c r="BP54" s="262" t="s">
        <v>57</v>
      </c>
      <c r="BQ54" s="262" t="s">
        <v>295</v>
      </c>
      <c r="BR54" s="262" t="s">
        <v>311</v>
      </c>
      <c r="BS54" s="262" t="s">
        <v>659</v>
      </c>
      <c r="BT54" s="262" t="s">
        <v>2357</v>
      </c>
      <c r="BU54" s="262" t="s">
        <v>2358</v>
      </c>
      <c r="BV54" s="262" t="s">
        <v>302</v>
      </c>
      <c r="BW54" s="262" t="s">
        <v>171</v>
      </c>
      <c r="BX54" s="262" t="s">
        <v>296</v>
      </c>
      <c r="BY54" s="262" t="s">
        <v>297</v>
      </c>
      <c r="BZ54" s="262" t="s">
        <v>2359</v>
      </c>
      <c r="CA54" s="262" t="s">
        <v>2360</v>
      </c>
      <c r="CB54" s="262" t="s">
        <v>304</v>
      </c>
      <c r="CC54" s="262" t="s">
        <v>1089</v>
      </c>
      <c r="CD54" s="262" t="s">
        <v>305</v>
      </c>
      <c r="CE54" s="262" t="s">
        <v>306</v>
      </c>
      <c r="CF54" s="262" t="s">
        <v>172</v>
      </c>
      <c r="CG54" s="262" t="s">
        <v>307</v>
      </c>
      <c r="CH54" s="262" t="s">
        <v>57</v>
      </c>
      <c r="CI54" s="262" t="s">
        <v>2361</v>
      </c>
      <c r="CJ54" s="262" t="s">
        <v>78</v>
      </c>
      <c r="CK54" s="262" t="s">
        <v>668</v>
      </c>
      <c r="CL54" s="262" t="s">
        <v>105</v>
      </c>
      <c r="CM54" s="262" t="s">
        <v>57</v>
      </c>
      <c r="CN54" s="262" t="s">
        <v>57</v>
      </c>
      <c r="CO54" s="262" t="s">
        <v>57</v>
      </c>
      <c r="CP54" s="262" t="s">
        <v>57</v>
      </c>
      <c r="CQ54" s="262" t="s">
        <v>57</v>
      </c>
      <c r="CR54" s="262" t="s">
        <v>57</v>
      </c>
      <c r="CS54" s="262" t="s">
        <v>57</v>
      </c>
      <c r="CT54" s="262" t="s">
        <v>57</v>
      </c>
      <c r="CU54" s="262" t="s">
        <v>57</v>
      </c>
      <c r="CV54" s="262" t="s">
        <v>57</v>
      </c>
      <c r="CW54" s="262" t="s">
        <v>57</v>
      </c>
      <c r="CX54" s="262" t="s">
        <v>57</v>
      </c>
      <c r="CY54" s="262" t="s">
        <v>57</v>
      </c>
      <c r="CZ54" s="262" t="s">
        <v>57</v>
      </c>
      <c r="DA54" s="262" t="s">
        <v>57</v>
      </c>
      <c r="DB54" s="262" t="s">
        <v>57</v>
      </c>
      <c r="DC54" s="262" t="s">
        <v>57</v>
      </c>
      <c r="DD54" s="262" t="s">
        <v>57</v>
      </c>
      <c r="DE54" s="262" t="s">
        <v>57</v>
      </c>
      <c r="DF54" s="262" t="s">
        <v>57</v>
      </c>
      <c r="DG54" s="262" t="s">
        <v>57</v>
      </c>
      <c r="DH54" s="262" t="s">
        <v>57</v>
      </c>
      <c r="DI54" s="262" t="s">
        <v>302</v>
      </c>
      <c r="DJ54" s="262" t="s">
        <v>57</v>
      </c>
      <c r="DK54" s="262" t="s">
        <v>57</v>
      </c>
      <c r="DL54" s="262" t="s">
        <v>57</v>
      </c>
      <c r="DM54" s="262" t="s">
        <v>57</v>
      </c>
      <c r="DN54" s="262" t="s">
        <v>57</v>
      </c>
      <c r="DO54" s="262" t="s">
        <v>57</v>
      </c>
      <c r="DP54" s="262" t="s">
        <v>57</v>
      </c>
      <c r="DQ54" s="262" t="s">
        <v>57</v>
      </c>
      <c r="DR54" s="262" t="s">
        <v>57</v>
      </c>
      <c r="DS54" s="262" t="s">
        <v>57</v>
      </c>
      <c r="DT54" s="262" t="s">
        <v>2362</v>
      </c>
      <c r="DU54" s="262" t="s">
        <v>79</v>
      </c>
      <c r="DV54" s="262" t="s">
        <v>1589</v>
      </c>
      <c r="DW54" s="262" t="s">
        <v>121</v>
      </c>
      <c r="DX54" s="262" t="s">
        <v>333</v>
      </c>
      <c r="DY54" s="262" t="s">
        <v>308</v>
      </c>
      <c r="DZ54" s="262" t="s">
        <v>309</v>
      </c>
      <c r="EA54" s="262" t="s">
        <v>319</v>
      </c>
      <c r="EB54" s="262" t="s">
        <v>2363</v>
      </c>
      <c r="EC54" s="262" t="s">
        <v>79</v>
      </c>
      <c r="ED54" s="262" t="s">
        <v>171</v>
      </c>
      <c r="EE54" s="262" t="s">
        <v>121</v>
      </c>
      <c r="EF54" s="262" t="s">
        <v>57</v>
      </c>
      <c r="EG54" s="262" t="s">
        <v>57</v>
      </c>
      <c r="EH54" s="262" t="s">
        <v>57</v>
      </c>
      <c r="EI54" s="262" t="s">
        <v>57</v>
      </c>
      <c r="EJ54" s="262" t="s">
        <v>2364</v>
      </c>
      <c r="EK54" s="262" t="s">
        <v>2365</v>
      </c>
      <c r="EL54" s="262" t="s">
        <v>2366</v>
      </c>
      <c r="EM54" s="262" t="s">
        <v>2367</v>
      </c>
      <c r="EN54" s="262" t="s">
        <v>680</v>
      </c>
      <c r="EO54" s="262" t="s">
        <v>310</v>
      </c>
      <c r="EP54" s="262" t="s">
        <v>88</v>
      </c>
      <c r="EQ54" s="262" t="s">
        <v>2368</v>
      </c>
      <c r="ER54" s="262" t="s">
        <v>311</v>
      </c>
      <c r="ES54" s="262" t="s">
        <v>2369</v>
      </c>
      <c r="ET54" s="262" t="s">
        <v>2370</v>
      </c>
      <c r="EU54" s="104" t="str">
        <f t="shared" si="11"/>
        <v>2024091792</v>
      </c>
      <c r="EV54" s="56" t="str">
        <f t="shared" si="12"/>
        <v>4&amp;2024091792</v>
      </c>
      <c r="EW54" s="104">
        <f>IFERROR(VLOOKUP(EV54,시험용!CA:CE,4,FALSE),"")</f>
        <v>0</v>
      </c>
      <c r="EX54" s="381"/>
    </row>
    <row r="55" spans="1:156" ht="49.95" customHeight="1">
      <c r="A55" s="367">
        <v>4</v>
      </c>
      <c r="B55" s="262" t="s">
        <v>806</v>
      </c>
      <c r="C55" s="262" t="s">
        <v>288</v>
      </c>
      <c r="D55" s="262" t="s">
        <v>289</v>
      </c>
      <c r="E55" s="262" t="s">
        <v>31</v>
      </c>
      <c r="F55" s="262" t="s">
        <v>287</v>
      </c>
      <c r="G55" s="262" t="s">
        <v>806</v>
      </c>
      <c r="H55" s="262" t="s">
        <v>312</v>
      </c>
      <c r="I55" s="262" t="s">
        <v>290</v>
      </c>
      <c r="J55" s="262" t="s">
        <v>1405</v>
      </c>
      <c r="K55" s="262" t="s">
        <v>291</v>
      </c>
      <c r="L55" s="262" t="s">
        <v>1406</v>
      </c>
      <c r="M55" s="262" t="s">
        <v>1407</v>
      </c>
      <c r="N55" s="262"/>
      <c r="O55" s="262" t="s">
        <v>1408</v>
      </c>
      <c r="P55" s="262"/>
      <c r="Q55" s="262" t="s">
        <v>1698</v>
      </c>
      <c r="R55" s="262" t="s">
        <v>1409</v>
      </c>
      <c r="S55" s="262" t="s">
        <v>775</v>
      </c>
      <c r="T55" s="262" t="s">
        <v>776</v>
      </c>
      <c r="U55" s="262" t="s">
        <v>592</v>
      </c>
      <c r="V55" s="262"/>
      <c r="W55" s="262" t="s">
        <v>1410</v>
      </c>
      <c r="X55" s="262" t="s">
        <v>292</v>
      </c>
      <c r="Y55" s="262" t="s">
        <v>1161</v>
      </c>
      <c r="Z55" s="262" t="s">
        <v>1318</v>
      </c>
      <c r="AA55" s="262" t="s">
        <v>1318</v>
      </c>
      <c r="AB55" s="262" t="s">
        <v>293</v>
      </c>
      <c r="AC55" s="1332"/>
      <c r="AD55" s="262" t="s">
        <v>107</v>
      </c>
      <c r="AE55" s="262" t="s">
        <v>314</v>
      </c>
      <c r="AF55" s="262" t="s">
        <v>294</v>
      </c>
      <c r="AG55" s="262" t="s">
        <v>295</v>
      </c>
      <c r="AH55" s="262" t="s">
        <v>296</v>
      </c>
      <c r="AI55" s="262" t="s">
        <v>297</v>
      </c>
      <c r="AJ55" s="262"/>
      <c r="AK55" s="262"/>
      <c r="AL55" s="262"/>
      <c r="AM55" s="262"/>
      <c r="AN55" s="262" t="s">
        <v>1411</v>
      </c>
      <c r="AO55" s="262" t="s">
        <v>1412</v>
      </c>
      <c r="AP55" s="262" t="s">
        <v>1413</v>
      </c>
      <c r="AQ55" s="262" t="s">
        <v>35</v>
      </c>
      <c r="AR55" s="262"/>
      <c r="AS55" s="262"/>
      <c r="AT55" s="262" t="s">
        <v>298</v>
      </c>
      <c r="AU55" s="262" t="s">
        <v>1414</v>
      </c>
      <c r="AV55" s="262" t="s">
        <v>57</v>
      </c>
      <c r="AW55" s="262" t="s">
        <v>323</v>
      </c>
      <c r="AX55" s="262" t="s">
        <v>1415</v>
      </c>
      <c r="AY55" s="262"/>
      <c r="AZ55" s="262" t="s">
        <v>1416</v>
      </c>
      <c r="BA55" s="262" t="s">
        <v>72</v>
      </c>
      <c r="BB55" s="262" t="s">
        <v>299</v>
      </c>
      <c r="BC55" s="262" t="s">
        <v>32</v>
      </c>
      <c r="BD55" s="262" t="s">
        <v>33</v>
      </c>
      <c r="BE55" s="262" t="s">
        <v>57</v>
      </c>
      <c r="BF55" s="262" t="s">
        <v>48</v>
      </c>
      <c r="BG55" s="262" t="s">
        <v>164</v>
      </c>
      <c r="BH55" s="262" t="s">
        <v>110</v>
      </c>
      <c r="BI55" s="262" t="s">
        <v>1417</v>
      </c>
      <c r="BJ55" s="262" t="s">
        <v>1418</v>
      </c>
      <c r="BK55" s="262" t="s">
        <v>1419</v>
      </c>
      <c r="BL55" s="262" t="s">
        <v>1420</v>
      </c>
      <c r="BM55" s="262" t="s">
        <v>302</v>
      </c>
      <c r="BN55" s="262" t="s">
        <v>314</v>
      </c>
      <c r="BO55" s="262" t="s">
        <v>294</v>
      </c>
      <c r="BP55" s="262" t="s">
        <v>57</v>
      </c>
      <c r="BQ55" s="262" t="s">
        <v>295</v>
      </c>
      <c r="BR55" s="262" t="s">
        <v>311</v>
      </c>
      <c r="BS55" s="262" t="s">
        <v>1421</v>
      </c>
      <c r="BT55" s="262" t="s">
        <v>1422</v>
      </c>
      <c r="BU55" s="262" t="s">
        <v>1423</v>
      </c>
      <c r="BV55" s="262" t="s">
        <v>302</v>
      </c>
      <c r="BW55" s="262" t="s">
        <v>659</v>
      </c>
      <c r="BX55" s="262" t="s">
        <v>296</v>
      </c>
      <c r="BY55" s="262" t="s">
        <v>297</v>
      </c>
      <c r="BZ55" s="262" t="s">
        <v>1424</v>
      </c>
      <c r="CA55" s="262" t="s">
        <v>1425</v>
      </c>
      <c r="CB55" s="262" t="s">
        <v>304</v>
      </c>
      <c r="CC55" s="262" t="s">
        <v>111</v>
      </c>
      <c r="CD55" s="262" t="s">
        <v>305</v>
      </c>
      <c r="CE55" s="262" t="s">
        <v>306</v>
      </c>
      <c r="CF55" s="262" t="s">
        <v>112</v>
      </c>
      <c r="CG55" s="262" t="s">
        <v>307</v>
      </c>
      <c r="CH55" s="262" t="s">
        <v>57</v>
      </c>
      <c r="CI55" s="262" t="s">
        <v>1426</v>
      </c>
      <c r="CJ55" s="262" t="s">
        <v>78</v>
      </c>
      <c r="CK55" s="262" t="s">
        <v>1427</v>
      </c>
      <c r="CL55" s="262" t="s">
        <v>105</v>
      </c>
      <c r="CM55" s="262" t="s">
        <v>57</v>
      </c>
      <c r="CN55" s="262" t="s">
        <v>57</v>
      </c>
      <c r="CO55" s="262" t="s">
        <v>57</v>
      </c>
      <c r="CP55" s="262" t="s">
        <v>57</v>
      </c>
      <c r="CQ55" s="262" t="s">
        <v>57</v>
      </c>
      <c r="CR55" s="262" t="s">
        <v>57</v>
      </c>
      <c r="CS55" s="262" t="s">
        <v>57</v>
      </c>
      <c r="CT55" s="262" t="s">
        <v>57</v>
      </c>
      <c r="CU55" s="262" t="s">
        <v>57</v>
      </c>
      <c r="CV55" s="262" t="s">
        <v>57</v>
      </c>
      <c r="CW55" s="262" t="s">
        <v>57</v>
      </c>
      <c r="CX55" s="262" t="s">
        <v>57</v>
      </c>
      <c r="CY55" s="262" t="s">
        <v>57</v>
      </c>
      <c r="CZ55" s="262" t="s">
        <v>57</v>
      </c>
      <c r="DA55" s="262" t="s">
        <v>57</v>
      </c>
      <c r="DB55" s="262" t="s">
        <v>57</v>
      </c>
      <c r="DC55" s="262" t="s">
        <v>57</v>
      </c>
      <c r="DD55" s="262" t="s">
        <v>57</v>
      </c>
      <c r="DE55" s="262" t="s">
        <v>57</v>
      </c>
      <c r="DF55" s="262" t="s">
        <v>57</v>
      </c>
      <c r="DG55" s="262" t="s">
        <v>57</v>
      </c>
      <c r="DH55" s="262" t="s">
        <v>57</v>
      </c>
      <c r="DI55" s="262" t="s">
        <v>302</v>
      </c>
      <c r="DJ55" s="262" t="s">
        <v>57</v>
      </c>
      <c r="DK55" s="262" t="s">
        <v>57</v>
      </c>
      <c r="DL55" s="262" t="s">
        <v>57</v>
      </c>
      <c r="DM55" s="262" t="s">
        <v>57</v>
      </c>
      <c r="DN55" s="262" t="s">
        <v>57</v>
      </c>
      <c r="DO55" s="262" t="s">
        <v>57</v>
      </c>
      <c r="DP55" s="262" t="s">
        <v>57</v>
      </c>
      <c r="DQ55" s="262" t="s">
        <v>57</v>
      </c>
      <c r="DR55" s="262" t="s">
        <v>57</v>
      </c>
      <c r="DS55" s="262" t="s">
        <v>57</v>
      </c>
      <c r="DT55" s="262" t="s">
        <v>1428</v>
      </c>
      <c r="DU55" s="262" t="s">
        <v>79</v>
      </c>
      <c r="DV55" s="262" t="s">
        <v>872</v>
      </c>
      <c r="DW55" s="262" t="s">
        <v>106</v>
      </c>
      <c r="DX55" s="262" t="s">
        <v>333</v>
      </c>
      <c r="DY55" s="262" t="s">
        <v>308</v>
      </c>
      <c r="DZ55" s="262" t="s">
        <v>309</v>
      </c>
      <c r="EA55" s="262" t="s">
        <v>319</v>
      </c>
      <c r="EB55" s="262" t="s">
        <v>1429</v>
      </c>
      <c r="EC55" s="262" t="s">
        <v>79</v>
      </c>
      <c r="ED55" s="262" t="s">
        <v>204</v>
      </c>
      <c r="EE55" s="262" t="s">
        <v>106</v>
      </c>
      <c r="EF55" s="262" t="s">
        <v>57</v>
      </c>
      <c r="EG55" s="262" t="s">
        <v>57</v>
      </c>
      <c r="EH55" s="262" t="s">
        <v>57</v>
      </c>
      <c r="EI55" s="262" t="s">
        <v>57</v>
      </c>
      <c r="EJ55" s="262" t="s">
        <v>96</v>
      </c>
      <c r="EK55" s="262" t="s">
        <v>97</v>
      </c>
      <c r="EL55" s="262" t="s">
        <v>1430</v>
      </c>
      <c r="EM55" s="262" t="s">
        <v>115</v>
      </c>
      <c r="EN55" s="262" t="s">
        <v>629</v>
      </c>
      <c r="EO55" s="262" t="s">
        <v>310</v>
      </c>
      <c r="EP55" s="262" t="s">
        <v>88</v>
      </c>
      <c r="EQ55" s="262" t="s">
        <v>887</v>
      </c>
      <c r="ER55" s="262" t="s">
        <v>311</v>
      </c>
      <c r="ES55" s="262" t="s">
        <v>1431</v>
      </c>
      <c r="ET55" s="262" t="s">
        <v>1432</v>
      </c>
      <c r="EU55" s="104" t="str">
        <f t="shared" si="11"/>
        <v>2025121286</v>
      </c>
      <c r="EV55" s="56" t="str">
        <f t="shared" si="12"/>
        <v>4&amp;2025121286</v>
      </c>
      <c r="EW55" s="104">
        <f>IFERROR(VLOOKUP(EV55,시험용!CA:CE,4,FALSE),"")</f>
        <v>0</v>
      </c>
      <c r="EX55" s="381"/>
    </row>
    <row r="56" spans="1:156" ht="49.95" customHeight="1">
      <c r="A56" s="367">
        <v>4</v>
      </c>
      <c r="B56" s="262" t="s">
        <v>47</v>
      </c>
      <c r="C56" s="850" t="s">
        <v>2371</v>
      </c>
      <c r="D56" s="262" t="s">
        <v>2371</v>
      </c>
      <c r="E56" s="262" t="s">
        <v>31</v>
      </c>
      <c r="F56" s="262" t="s">
        <v>584</v>
      </c>
      <c r="G56" s="262" t="s">
        <v>47</v>
      </c>
      <c r="H56" s="262" t="s">
        <v>320</v>
      </c>
      <c r="I56" s="262" t="s">
        <v>290</v>
      </c>
      <c r="J56" s="262" t="s">
        <v>2372</v>
      </c>
      <c r="K56" s="262" t="s">
        <v>291</v>
      </c>
      <c r="L56" s="262" t="s">
        <v>2373</v>
      </c>
      <c r="M56" s="262" t="s">
        <v>2374</v>
      </c>
      <c r="N56" s="262"/>
      <c r="O56" s="262" t="s">
        <v>2375</v>
      </c>
      <c r="P56" s="262" t="s">
        <v>818</v>
      </c>
      <c r="Q56" s="262"/>
      <c r="R56" s="262"/>
      <c r="S56" s="262" t="s">
        <v>1838</v>
      </c>
      <c r="T56" s="262" t="s">
        <v>1839</v>
      </c>
      <c r="U56" s="262" t="s">
        <v>592</v>
      </c>
      <c r="V56" s="262"/>
      <c r="W56" s="262" t="s">
        <v>2376</v>
      </c>
      <c r="X56" s="262" t="s">
        <v>688</v>
      </c>
      <c r="Y56" s="262" t="s">
        <v>1135</v>
      </c>
      <c r="Z56" s="262" t="s">
        <v>1135</v>
      </c>
      <c r="AA56" s="262" t="s">
        <v>1135</v>
      </c>
      <c r="AB56" s="262" t="s">
        <v>293</v>
      </c>
      <c r="AC56" s="1332"/>
      <c r="AD56" s="262" t="s">
        <v>1861</v>
      </c>
      <c r="AE56" s="262" t="s">
        <v>2377</v>
      </c>
      <c r="AF56" s="262" t="s">
        <v>595</v>
      </c>
      <c r="AG56" s="262" t="s">
        <v>295</v>
      </c>
      <c r="AH56" s="262" t="s">
        <v>296</v>
      </c>
      <c r="AI56" s="262" t="s">
        <v>297</v>
      </c>
      <c r="AJ56" s="262"/>
      <c r="AK56" s="262"/>
      <c r="AL56" s="262"/>
      <c r="AM56" s="262"/>
      <c r="AN56" s="262" t="s">
        <v>2378</v>
      </c>
      <c r="AO56" s="262" t="s">
        <v>2379</v>
      </c>
      <c r="AP56" s="262" t="s">
        <v>2380</v>
      </c>
      <c r="AQ56" s="262" t="s">
        <v>2381</v>
      </c>
      <c r="AR56" s="262"/>
      <c r="AS56" s="262"/>
      <c r="AT56" s="262" t="s">
        <v>315</v>
      </c>
      <c r="AU56" s="262" t="s">
        <v>2382</v>
      </c>
      <c r="AV56" s="262" t="s">
        <v>57</v>
      </c>
      <c r="AW56" s="262" t="s">
        <v>323</v>
      </c>
      <c r="AX56" s="262" t="s">
        <v>2383</v>
      </c>
      <c r="AY56" s="262"/>
      <c r="AZ56" s="262" t="s">
        <v>2384</v>
      </c>
      <c r="BA56" s="262" t="s">
        <v>2385</v>
      </c>
      <c r="BB56" s="262" t="s">
        <v>299</v>
      </c>
      <c r="BC56" s="262" t="s">
        <v>32</v>
      </c>
      <c r="BD56" s="262" t="s">
        <v>33</v>
      </c>
      <c r="BE56" s="262" t="s">
        <v>57</v>
      </c>
      <c r="BF56" s="262" t="s">
        <v>48</v>
      </c>
      <c r="BG56" s="262" t="s">
        <v>164</v>
      </c>
      <c r="BH56" s="262" t="s">
        <v>2386</v>
      </c>
      <c r="BI56" s="262" t="s">
        <v>2387</v>
      </c>
      <c r="BJ56" s="262" t="s">
        <v>2388</v>
      </c>
      <c r="BK56" s="262" t="s">
        <v>2389</v>
      </c>
      <c r="BL56" s="262" t="s">
        <v>2390</v>
      </c>
      <c r="BM56" s="262" t="s">
        <v>302</v>
      </c>
      <c r="BN56" s="262" t="s">
        <v>2377</v>
      </c>
      <c r="BO56" s="262" t="s">
        <v>595</v>
      </c>
      <c r="BP56" s="262" t="s">
        <v>57</v>
      </c>
      <c r="BQ56" s="262" t="s">
        <v>295</v>
      </c>
      <c r="BR56" s="262" t="s">
        <v>311</v>
      </c>
      <c r="BS56" s="262" t="s">
        <v>2391</v>
      </c>
      <c r="BT56" s="262" t="s">
        <v>334</v>
      </c>
      <c r="BU56" s="262" t="s">
        <v>2392</v>
      </c>
      <c r="BV56" s="262" t="s">
        <v>302</v>
      </c>
      <c r="BW56" s="262" t="s">
        <v>1062</v>
      </c>
      <c r="BX56" s="262" t="s">
        <v>296</v>
      </c>
      <c r="BY56" s="262" t="s">
        <v>297</v>
      </c>
      <c r="BZ56" s="262" t="s">
        <v>2393</v>
      </c>
      <c r="CA56" s="262" t="s">
        <v>1121</v>
      </c>
      <c r="CB56" s="262" t="s">
        <v>304</v>
      </c>
      <c r="CC56" s="262" t="s">
        <v>797</v>
      </c>
      <c r="CD56" s="262" t="s">
        <v>305</v>
      </c>
      <c r="CE56" s="262" t="s">
        <v>306</v>
      </c>
      <c r="CF56" s="262" t="s">
        <v>1122</v>
      </c>
      <c r="CG56" s="262" t="s">
        <v>307</v>
      </c>
      <c r="CH56" s="262" t="s">
        <v>57</v>
      </c>
      <c r="CI56" s="262" t="s">
        <v>2394</v>
      </c>
      <c r="CJ56" s="262" t="s">
        <v>843</v>
      </c>
      <c r="CK56" s="262" t="s">
        <v>176</v>
      </c>
      <c r="CL56" s="262" t="s">
        <v>105</v>
      </c>
      <c r="CM56" s="262" t="s">
        <v>57</v>
      </c>
      <c r="CN56" s="262" t="s">
        <v>57</v>
      </c>
      <c r="CO56" s="262" t="s">
        <v>57</v>
      </c>
      <c r="CP56" s="262" t="s">
        <v>57</v>
      </c>
      <c r="CQ56" s="262" t="s">
        <v>57</v>
      </c>
      <c r="CR56" s="262" t="s">
        <v>57</v>
      </c>
      <c r="CS56" s="262" t="s">
        <v>57</v>
      </c>
      <c r="CT56" s="262" t="s">
        <v>57</v>
      </c>
      <c r="CU56" s="262" t="s">
        <v>57</v>
      </c>
      <c r="CV56" s="262" t="s">
        <v>57</v>
      </c>
      <c r="CW56" s="262" t="s">
        <v>57</v>
      </c>
      <c r="CX56" s="262" t="s">
        <v>57</v>
      </c>
      <c r="CY56" s="262" t="s">
        <v>57</v>
      </c>
      <c r="CZ56" s="262" t="s">
        <v>57</v>
      </c>
      <c r="DA56" s="262" t="s">
        <v>57</v>
      </c>
      <c r="DB56" s="262" t="s">
        <v>57</v>
      </c>
      <c r="DC56" s="262" t="s">
        <v>57</v>
      </c>
      <c r="DD56" s="262" t="s">
        <v>57</v>
      </c>
      <c r="DE56" s="262" t="s">
        <v>1215</v>
      </c>
      <c r="DF56" s="262" t="s">
        <v>1216</v>
      </c>
      <c r="DG56" s="262" t="s">
        <v>673</v>
      </c>
      <c r="DH56" s="262" t="s">
        <v>57</v>
      </c>
      <c r="DI56" s="262" t="s">
        <v>302</v>
      </c>
      <c r="DJ56" s="262" t="s">
        <v>57</v>
      </c>
      <c r="DK56" s="262" t="s">
        <v>57</v>
      </c>
      <c r="DL56" s="262" t="s">
        <v>57</v>
      </c>
      <c r="DM56" s="262" t="s">
        <v>57</v>
      </c>
      <c r="DN56" s="262" t="s">
        <v>57</v>
      </c>
      <c r="DO56" s="262" t="s">
        <v>57</v>
      </c>
      <c r="DP56" s="262" t="s">
        <v>57</v>
      </c>
      <c r="DQ56" s="262" t="s">
        <v>57</v>
      </c>
      <c r="DR56" s="262" t="s">
        <v>57</v>
      </c>
      <c r="DS56" s="262" t="s">
        <v>57</v>
      </c>
      <c r="DT56" s="262" t="s">
        <v>2395</v>
      </c>
      <c r="DU56" s="262" t="s">
        <v>1153</v>
      </c>
      <c r="DV56" s="262" t="s">
        <v>715</v>
      </c>
      <c r="DW56" s="262" t="s">
        <v>121</v>
      </c>
      <c r="DX56" s="262" t="s">
        <v>317</v>
      </c>
      <c r="DY56" s="262" t="s">
        <v>308</v>
      </c>
      <c r="DZ56" s="262" t="s">
        <v>318</v>
      </c>
      <c r="EA56" s="262" t="s">
        <v>319</v>
      </c>
      <c r="EB56" s="262" t="s">
        <v>2396</v>
      </c>
      <c r="EC56" s="262" t="s">
        <v>1153</v>
      </c>
      <c r="ED56" s="262" t="s">
        <v>118</v>
      </c>
      <c r="EE56" s="262" t="s">
        <v>121</v>
      </c>
      <c r="EF56" s="262" t="s">
        <v>57</v>
      </c>
      <c r="EG56" s="262" t="s">
        <v>57</v>
      </c>
      <c r="EH56" s="262" t="s">
        <v>57</v>
      </c>
      <c r="EI56" s="262" t="s">
        <v>57</v>
      </c>
      <c r="EJ56" s="262" t="s">
        <v>2397</v>
      </c>
      <c r="EK56" s="262" t="s">
        <v>2051</v>
      </c>
      <c r="EL56" s="262" t="s">
        <v>1337</v>
      </c>
      <c r="EM56" s="262" t="s">
        <v>628</v>
      </c>
      <c r="EN56" s="262" t="s">
        <v>629</v>
      </c>
      <c r="EO56" s="262" t="s">
        <v>310</v>
      </c>
      <c r="EP56" s="262" t="s">
        <v>88</v>
      </c>
      <c r="EQ56" s="262" t="s">
        <v>1831</v>
      </c>
      <c r="ER56" s="262" t="s">
        <v>311</v>
      </c>
      <c r="ES56" s="262" t="s">
        <v>2398</v>
      </c>
      <c r="ET56" s="262" t="s">
        <v>2399</v>
      </c>
      <c r="EU56" s="104" t="str">
        <f t="shared" si="11"/>
        <v>2026010956</v>
      </c>
      <c r="EV56" s="56" t="str">
        <f t="shared" si="12"/>
        <v>4&amp;2026010956</v>
      </c>
      <c r="EW56" s="104">
        <f>IFERROR(VLOOKUP(EV56,시험용!CA:CE,4,FALSE),"")</f>
        <v>0</v>
      </c>
      <c r="EX56" s="381"/>
    </row>
    <row r="57" spans="1:156" ht="49.95" customHeight="1">
      <c r="A57" s="367">
        <v>4</v>
      </c>
      <c r="B57" s="262" t="s">
        <v>850</v>
      </c>
      <c r="C57" s="262" t="s">
        <v>336</v>
      </c>
      <c r="D57" s="262" t="s">
        <v>2400</v>
      </c>
      <c r="E57" s="262" t="s">
        <v>31</v>
      </c>
      <c r="F57" s="262" t="s">
        <v>584</v>
      </c>
      <c r="G57" s="262" t="s">
        <v>850</v>
      </c>
      <c r="H57" s="262" t="s">
        <v>724</v>
      </c>
      <c r="I57" s="262" t="s">
        <v>290</v>
      </c>
      <c r="J57" s="262" t="s">
        <v>2401</v>
      </c>
      <c r="K57" s="262" t="s">
        <v>291</v>
      </c>
      <c r="L57" s="262" t="s">
        <v>2402</v>
      </c>
      <c r="M57" s="262" t="s">
        <v>2403</v>
      </c>
      <c r="N57" s="262"/>
      <c r="O57" s="262"/>
      <c r="P57" s="262" t="s">
        <v>818</v>
      </c>
      <c r="Q57" s="262"/>
      <c r="R57" s="262"/>
      <c r="S57" s="262" t="s">
        <v>1838</v>
      </c>
      <c r="T57" s="262" t="s">
        <v>1839</v>
      </c>
      <c r="U57" s="262" t="s">
        <v>592</v>
      </c>
      <c r="V57" s="262"/>
      <c r="W57" s="262" t="s">
        <v>2404</v>
      </c>
      <c r="X57" s="262" t="s">
        <v>688</v>
      </c>
      <c r="Y57" s="262" t="s">
        <v>2405</v>
      </c>
      <c r="Z57" s="262" t="s">
        <v>2405</v>
      </c>
      <c r="AA57" s="262" t="s">
        <v>2405</v>
      </c>
      <c r="AB57" s="262" t="s">
        <v>293</v>
      </c>
      <c r="AC57" s="1332"/>
      <c r="AD57" s="262" t="s">
        <v>107</v>
      </c>
      <c r="AE57" s="262" t="s">
        <v>2377</v>
      </c>
      <c r="AF57" s="262" t="s">
        <v>294</v>
      </c>
      <c r="AG57" s="262" t="s">
        <v>295</v>
      </c>
      <c r="AH57" s="262" t="s">
        <v>296</v>
      </c>
      <c r="AI57" s="262" t="s">
        <v>297</v>
      </c>
      <c r="AJ57" s="262"/>
      <c r="AK57" s="262"/>
      <c r="AL57" s="262"/>
      <c r="AM57" s="262"/>
      <c r="AN57" s="262" t="s">
        <v>2406</v>
      </c>
      <c r="AO57" s="262" t="s">
        <v>2407</v>
      </c>
      <c r="AP57" s="262" t="s">
        <v>2408</v>
      </c>
      <c r="AQ57" s="262" t="s">
        <v>2381</v>
      </c>
      <c r="AR57" s="262"/>
      <c r="AS57" s="262"/>
      <c r="AT57" s="262" t="s">
        <v>315</v>
      </c>
      <c r="AU57" s="262" t="s">
        <v>2409</v>
      </c>
      <c r="AV57" s="262" t="s">
        <v>57</v>
      </c>
      <c r="AW57" s="262" t="s">
        <v>910</v>
      </c>
      <c r="AX57" s="262" t="s">
        <v>2410</v>
      </c>
      <c r="AY57" s="262"/>
      <c r="AZ57" s="262" t="s">
        <v>2411</v>
      </c>
      <c r="BA57" s="262" t="s">
        <v>2412</v>
      </c>
      <c r="BB57" s="262" t="s">
        <v>299</v>
      </c>
      <c r="BC57" s="262" t="s">
        <v>32</v>
      </c>
      <c r="BD57" s="262" t="s">
        <v>33</v>
      </c>
      <c r="BE57" s="262" t="s">
        <v>57</v>
      </c>
      <c r="BF57" s="262" t="s">
        <v>34</v>
      </c>
      <c r="BG57" s="262" t="s">
        <v>164</v>
      </c>
      <c r="BH57" s="262" t="s">
        <v>2413</v>
      </c>
      <c r="BI57" s="262" t="s">
        <v>1819</v>
      </c>
      <c r="BJ57" s="262" t="s">
        <v>833</v>
      </c>
      <c r="BK57" s="262" t="s">
        <v>2414</v>
      </c>
      <c r="BL57" s="262" t="s">
        <v>2415</v>
      </c>
      <c r="BM57" s="262" t="s">
        <v>55</v>
      </c>
      <c r="BN57" s="262" t="s">
        <v>2377</v>
      </c>
      <c r="BO57" s="262" t="s">
        <v>294</v>
      </c>
      <c r="BP57" s="262" t="s">
        <v>57</v>
      </c>
      <c r="BQ57" s="262" t="s">
        <v>295</v>
      </c>
      <c r="BR57" s="262" t="s">
        <v>311</v>
      </c>
      <c r="BS57" s="262" t="s">
        <v>872</v>
      </c>
      <c r="BT57" s="262" t="s">
        <v>177</v>
      </c>
      <c r="BU57" s="262" t="s">
        <v>2416</v>
      </c>
      <c r="BV57" s="262" t="s">
        <v>2417</v>
      </c>
      <c r="BW57" s="262" t="s">
        <v>204</v>
      </c>
      <c r="BX57" s="262" t="s">
        <v>296</v>
      </c>
      <c r="BY57" s="262" t="s">
        <v>297</v>
      </c>
      <c r="BZ57" s="262" t="s">
        <v>757</v>
      </c>
      <c r="CA57" s="262" t="s">
        <v>2418</v>
      </c>
      <c r="CB57" s="262" t="s">
        <v>304</v>
      </c>
      <c r="CC57" s="262" t="s">
        <v>167</v>
      </c>
      <c r="CD57" s="262" t="s">
        <v>318</v>
      </c>
      <c r="CE57" s="262" t="s">
        <v>306</v>
      </c>
      <c r="CF57" s="262" t="s">
        <v>166</v>
      </c>
      <c r="CG57" s="262" t="s">
        <v>307</v>
      </c>
      <c r="CH57" s="262" t="s">
        <v>57</v>
      </c>
      <c r="CI57" s="262" t="s">
        <v>2419</v>
      </c>
      <c r="CJ57" s="262" t="s">
        <v>843</v>
      </c>
      <c r="CK57" s="262" t="s">
        <v>182</v>
      </c>
      <c r="CL57" s="262" t="s">
        <v>105</v>
      </c>
      <c r="CM57" s="262" t="s">
        <v>57</v>
      </c>
      <c r="CN57" s="262" t="s">
        <v>57</v>
      </c>
      <c r="CO57" s="262" t="s">
        <v>57</v>
      </c>
      <c r="CP57" s="262" t="s">
        <v>57</v>
      </c>
      <c r="CQ57" s="262" t="s">
        <v>57</v>
      </c>
      <c r="CR57" s="262" t="s">
        <v>57</v>
      </c>
      <c r="CS57" s="262" t="s">
        <v>57</v>
      </c>
      <c r="CT57" s="262" t="s">
        <v>57</v>
      </c>
      <c r="CU57" s="262" t="s">
        <v>57</v>
      </c>
      <c r="CV57" s="262" t="s">
        <v>57</v>
      </c>
      <c r="CW57" s="262" t="s">
        <v>57</v>
      </c>
      <c r="CX57" s="262" t="s">
        <v>57</v>
      </c>
      <c r="CY57" s="262" t="s">
        <v>57</v>
      </c>
      <c r="CZ57" s="262" t="s">
        <v>57</v>
      </c>
      <c r="DA57" s="262" t="s">
        <v>57</v>
      </c>
      <c r="DB57" s="262" t="s">
        <v>57</v>
      </c>
      <c r="DC57" s="262" t="s">
        <v>57</v>
      </c>
      <c r="DD57" s="262" t="s">
        <v>57</v>
      </c>
      <c r="DE57" s="262" t="s">
        <v>57</v>
      </c>
      <c r="DF57" s="262" t="s">
        <v>57</v>
      </c>
      <c r="DG57" s="262" t="s">
        <v>57</v>
      </c>
      <c r="DH57" s="262" t="s">
        <v>57</v>
      </c>
      <c r="DI57" s="262" t="s">
        <v>302</v>
      </c>
      <c r="DJ57" s="262" t="s">
        <v>57</v>
      </c>
      <c r="DK57" s="262" t="s">
        <v>57</v>
      </c>
      <c r="DL57" s="262" t="s">
        <v>57</v>
      </c>
      <c r="DM57" s="262" t="s">
        <v>57</v>
      </c>
      <c r="DN57" s="262" t="s">
        <v>57</v>
      </c>
      <c r="DO57" s="262" t="s">
        <v>57</v>
      </c>
      <c r="DP57" s="262" t="s">
        <v>57</v>
      </c>
      <c r="DQ57" s="262" t="s">
        <v>57</v>
      </c>
      <c r="DR57" s="262" t="s">
        <v>57</v>
      </c>
      <c r="DS57" s="262" t="s">
        <v>57</v>
      </c>
      <c r="DT57" s="262" t="s">
        <v>2420</v>
      </c>
      <c r="DU57" s="262" t="s">
        <v>79</v>
      </c>
      <c r="DV57" s="262" t="s">
        <v>118</v>
      </c>
      <c r="DW57" s="262" t="s">
        <v>121</v>
      </c>
      <c r="DX57" s="262" t="s">
        <v>317</v>
      </c>
      <c r="DY57" s="262" t="s">
        <v>308</v>
      </c>
      <c r="DZ57" s="262" t="s">
        <v>318</v>
      </c>
      <c r="EA57" s="262" t="s">
        <v>319</v>
      </c>
      <c r="EB57" s="262" t="s">
        <v>2421</v>
      </c>
      <c r="EC57" s="262" t="s">
        <v>79</v>
      </c>
      <c r="ED57" s="262" t="s">
        <v>872</v>
      </c>
      <c r="EE57" s="262" t="s">
        <v>121</v>
      </c>
      <c r="EF57" s="262" t="s">
        <v>57</v>
      </c>
      <c r="EG57" s="262" t="s">
        <v>57</v>
      </c>
      <c r="EH57" s="262" t="s">
        <v>57</v>
      </c>
      <c r="EI57" s="262" t="s">
        <v>57</v>
      </c>
      <c r="EJ57" s="262" t="s">
        <v>2422</v>
      </c>
      <c r="EK57" s="262" t="s">
        <v>2423</v>
      </c>
      <c r="EL57" s="262" t="s">
        <v>1430</v>
      </c>
      <c r="EM57" s="262" t="s">
        <v>1373</v>
      </c>
      <c r="EN57" s="262" t="s">
        <v>629</v>
      </c>
      <c r="EO57" s="262" t="s">
        <v>310</v>
      </c>
      <c r="EP57" s="262" t="s">
        <v>88</v>
      </c>
      <c r="EQ57" s="262" t="s">
        <v>1754</v>
      </c>
      <c r="ER57" s="262" t="s">
        <v>311</v>
      </c>
      <c r="ES57" s="262" t="s">
        <v>2424</v>
      </c>
      <c r="ET57" s="262" t="s">
        <v>2425</v>
      </c>
      <c r="EU57" s="104" t="str">
        <f t="shared" si="11"/>
        <v>2025100759</v>
      </c>
      <c r="EV57" s="56" t="str">
        <f t="shared" si="12"/>
        <v>4&amp;2025100759</v>
      </c>
      <c r="EW57" s="104">
        <f>IFERROR(VLOOKUP(EV57,시험용!CA:CE,4,FALSE),"")</f>
        <v>0</v>
      </c>
      <c r="EX57" s="381"/>
    </row>
    <row r="58" spans="1:156" ht="49.95" customHeight="1">
      <c r="A58" s="367">
        <v>4</v>
      </c>
      <c r="B58" s="262" t="s">
        <v>323</v>
      </c>
      <c r="C58" s="262" t="s">
        <v>336</v>
      </c>
      <c r="D58" s="262" t="s">
        <v>2400</v>
      </c>
      <c r="E58" s="262" t="s">
        <v>31</v>
      </c>
      <c r="F58" s="262" t="s">
        <v>584</v>
      </c>
      <c r="G58" s="262" t="s">
        <v>323</v>
      </c>
      <c r="H58" s="262" t="s">
        <v>732</v>
      </c>
      <c r="I58" s="262" t="s">
        <v>290</v>
      </c>
      <c r="J58" s="262" t="s">
        <v>2426</v>
      </c>
      <c r="K58" s="262" t="s">
        <v>291</v>
      </c>
      <c r="L58" s="262" t="s">
        <v>2427</v>
      </c>
      <c r="M58" s="262" t="s">
        <v>2428</v>
      </c>
      <c r="N58" s="262"/>
      <c r="O58" s="262"/>
      <c r="P58" s="262" t="s">
        <v>818</v>
      </c>
      <c r="Q58" s="262"/>
      <c r="R58" s="262"/>
      <c r="S58" s="262" t="s">
        <v>1838</v>
      </c>
      <c r="T58" s="262" t="s">
        <v>1839</v>
      </c>
      <c r="U58" s="262" t="s">
        <v>592</v>
      </c>
      <c r="V58" s="262"/>
      <c r="W58" s="262" t="s">
        <v>2429</v>
      </c>
      <c r="X58" s="262" t="s">
        <v>322</v>
      </c>
      <c r="Y58" s="262" t="s">
        <v>2430</v>
      </c>
      <c r="Z58" s="262" t="s">
        <v>2430</v>
      </c>
      <c r="AA58" s="262" t="s">
        <v>1350</v>
      </c>
      <c r="AB58" s="262" t="s">
        <v>293</v>
      </c>
      <c r="AC58" s="1332"/>
      <c r="AD58" s="262" t="s">
        <v>107</v>
      </c>
      <c r="AE58" s="262" t="s">
        <v>2204</v>
      </c>
      <c r="AF58" s="262" t="s">
        <v>692</v>
      </c>
      <c r="AG58" s="262" t="s">
        <v>295</v>
      </c>
      <c r="AH58" s="262" t="s">
        <v>296</v>
      </c>
      <c r="AI58" s="262" t="s">
        <v>297</v>
      </c>
      <c r="AJ58" s="262"/>
      <c r="AK58" s="262"/>
      <c r="AL58" s="262"/>
      <c r="AM58" s="262"/>
      <c r="AN58" s="262" t="s">
        <v>2406</v>
      </c>
      <c r="AO58" s="262" t="s">
        <v>2407</v>
      </c>
      <c r="AP58" s="262" t="s">
        <v>2431</v>
      </c>
      <c r="AQ58" s="262" t="s">
        <v>2381</v>
      </c>
      <c r="AR58" s="262"/>
      <c r="AS58" s="262"/>
      <c r="AT58" s="262" t="s">
        <v>315</v>
      </c>
      <c r="AU58" s="262" t="s">
        <v>2432</v>
      </c>
      <c r="AV58" s="262" t="s">
        <v>57</v>
      </c>
      <c r="AW58" s="262" t="s">
        <v>910</v>
      </c>
      <c r="AX58" s="262" t="s">
        <v>2433</v>
      </c>
      <c r="AY58" s="262"/>
      <c r="AZ58" s="262" t="s">
        <v>2434</v>
      </c>
      <c r="BA58" s="262" t="s">
        <v>2435</v>
      </c>
      <c r="BB58" s="262" t="s">
        <v>299</v>
      </c>
      <c r="BC58" s="262" t="s">
        <v>32</v>
      </c>
      <c r="BD58" s="262" t="s">
        <v>33</v>
      </c>
      <c r="BE58" s="262" t="s">
        <v>57</v>
      </c>
      <c r="BF58" s="262" t="s">
        <v>48</v>
      </c>
      <c r="BG58" s="262" t="s">
        <v>164</v>
      </c>
      <c r="BH58" s="262" t="s">
        <v>1213</v>
      </c>
      <c r="BI58" s="262" t="s">
        <v>2436</v>
      </c>
      <c r="BJ58" s="262" t="s">
        <v>2437</v>
      </c>
      <c r="BK58" s="262" t="s">
        <v>2438</v>
      </c>
      <c r="BL58" s="262" t="s">
        <v>2439</v>
      </c>
      <c r="BM58" s="262" t="s">
        <v>752</v>
      </c>
      <c r="BN58" s="262" t="s">
        <v>2204</v>
      </c>
      <c r="BO58" s="262" t="s">
        <v>692</v>
      </c>
      <c r="BP58" s="262" t="s">
        <v>595</v>
      </c>
      <c r="BQ58" s="262" t="s">
        <v>295</v>
      </c>
      <c r="BR58" s="262" t="s">
        <v>102</v>
      </c>
      <c r="BS58" s="262" t="s">
        <v>170</v>
      </c>
      <c r="BT58" s="262" t="s">
        <v>790</v>
      </c>
      <c r="BU58" s="262" t="s">
        <v>2440</v>
      </c>
      <c r="BV58" s="262" t="s">
        <v>302</v>
      </c>
      <c r="BW58" s="262" t="s">
        <v>114</v>
      </c>
      <c r="BX58" s="262" t="s">
        <v>296</v>
      </c>
      <c r="BY58" s="262" t="s">
        <v>297</v>
      </c>
      <c r="BZ58" s="262" t="s">
        <v>104</v>
      </c>
      <c r="CA58" s="262" t="s">
        <v>758</v>
      </c>
      <c r="CB58" s="262" t="s">
        <v>304</v>
      </c>
      <c r="CC58" s="262" t="s">
        <v>167</v>
      </c>
      <c r="CD58" s="262" t="s">
        <v>305</v>
      </c>
      <c r="CE58" s="262" t="s">
        <v>306</v>
      </c>
      <c r="CF58" s="262" t="s">
        <v>166</v>
      </c>
      <c r="CG58" s="262" t="s">
        <v>307</v>
      </c>
      <c r="CH58" s="262" t="s">
        <v>57</v>
      </c>
      <c r="CI58" s="262" t="s">
        <v>2419</v>
      </c>
      <c r="CJ58" s="262" t="s">
        <v>843</v>
      </c>
      <c r="CK58" s="262" t="s">
        <v>182</v>
      </c>
      <c r="CL58" s="262" t="s">
        <v>105</v>
      </c>
      <c r="CM58" s="262" t="s">
        <v>57</v>
      </c>
      <c r="CN58" s="262" t="s">
        <v>57</v>
      </c>
      <c r="CO58" s="262" t="s">
        <v>57</v>
      </c>
      <c r="CP58" s="262" t="s">
        <v>57</v>
      </c>
      <c r="CQ58" s="262" t="s">
        <v>57</v>
      </c>
      <c r="CR58" s="262" t="s">
        <v>57</v>
      </c>
      <c r="CS58" s="262" t="s">
        <v>57</v>
      </c>
      <c r="CT58" s="262" t="s">
        <v>57</v>
      </c>
      <c r="CU58" s="262" t="s">
        <v>57</v>
      </c>
      <c r="CV58" s="262" t="s">
        <v>57</v>
      </c>
      <c r="CW58" s="262" t="s">
        <v>57</v>
      </c>
      <c r="CX58" s="262" t="s">
        <v>57</v>
      </c>
      <c r="CY58" s="262" t="s">
        <v>57</v>
      </c>
      <c r="CZ58" s="262" t="s">
        <v>57</v>
      </c>
      <c r="DA58" s="262" t="s">
        <v>57</v>
      </c>
      <c r="DB58" s="262" t="s">
        <v>57</v>
      </c>
      <c r="DC58" s="262" t="s">
        <v>57</v>
      </c>
      <c r="DD58" s="262" t="s">
        <v>57</v>
      </c>
      <c r="DE58" s="262" t="s">
        <v>57</v>
      </c>
      <c r="DF58" s="262" t="s">
        <v>57</v>
      </c>
      <c r="DG58" s="262" t="s">
        <v>57</v>
      </c>
      <c r="DH58" s="262" t="s">
        <v>57</v>
      </c>
      <c r="DI58" s="262" t="s">
        <v>302</v>
      </c>
      <c r="DJ58" s="262" t="s">
        <v>57</v>
      </c>
      <c r="DK58" s="262" t="s">
        <v>57</v>
      </c>
      <c r="DL58" s="262" t="s">
        <v>57</v>
      </c>
      <c r="DM58" s="262" t="s">
        <v>57</v>
      </c>
      <c r="DN58" s="262" t="s">
        <v>57</v>
      </c>
      <c r="DO58" s="262" t="s">
        <v>57</v>
      </c>
      <c r="DP58" s="262" t="s">
        <v>57</v>
      </c>
      <c r="DQ58" s="262" t="s">
        <v>57</v>
      </c>
      <c r="DR58" s="262" t="s">
        <v>57</v>
      </c>
      <c r="DS58" s="262" t="s">
        <v>57</v>
      </c>
      <c r="DT58" s="262" t="s">
        <v>2441</v>
      </c>
      <c r="DU58" s="262" t="s">
        <v>79</v>
      </c>
      <c r="DV58" s="262" t="s">
        <v>801</v>
      </c>
      <c r="DW58" s="262" t="s">
        <v>106</v>
      </c>
      <c r="DX58" s="262" t="s">
        <v>317</v>
      </c>
      <c r="DY58" s="262" t="s">
        <v>308</v>
      </c>
      <c r="DZ58" s="262" t="s">
        <v>318</v>
      </c>
      <c r="EA58" s="262" t="s">
        <v>319</v>
      </c>
      <c r="EB58" s="262" t="s">
        <v>2442</v>
      </c>
      <c r="EC58" s="262" t="s">
        <v>79</v>
      </c>
      <c r="ED58" s="262" t="s">
        <v>1038</v>
      </c>
      <c r="EE58" s="262" t="s">
        <v>106</v>
      </c>
      <c r="EF58" s="262" t="s">
        <v>57</v>
      </c>
      <c r="EG58" s="262" t="s">
        <v>57</v>
      </c>
      <c r="EH58" s="262" t="s">
        <v>57</v>
      </c>
      <c r="EI58" s="262" t="s">
        <v>57</v>
      </c>
      <c r="EJ58" s="262" t="s">
        <v>2443</v>
      </c>
      <c r="EK58" s="262" t="s">
        <v>2444</v>
      </c>
      <c r="EL58" s="262" t="s">
        <v>2445</v>
      </c>
      <c r="EM58" s="262" t="s">
        <v>184</v>
      </c>
      <c r="EN58" s="262" t="s">
        <v>680</v>
      </c>
      <c r="EO58" s="262" t="s">
        <v>310</v>
      </c>
      <c r="EP58" s="262" t="s">
        <v>88</v>
      </c>
      <c r="EQ58" s="262" t="s">
        <v>187</v>
      </c>
      <c r="ER58" s="262" t="s">
        <v>311</v>
      </c>
      <c r="ES58" s="262" t="s">
        <v>2446</v>
      </c>
      <c r="ET58" s="262" t="s">
        <v>2447</v>
      </c>
      <c r="EU58" s="104" t="str">
        <f t="shared" si="11"/>
        <v>2025100847</v>
      </c>
      <c r="EV58" s="56" t="str">
        <f t="shared" si="12"/>
        <v>4&amp;2025100847</v>
      </c>
      <c r="EW58" s="104" t="str">
        <f>IFERROR(VLOOKUP(EV58,시험용!CA:CE,4,FALSE),"")</f>
        <v/>
      </c>
      <c r="EX58" s="432" t="s">
        <v>2609</v>
      </c>
    </row>
    <row r="59" spans="1:156" ht="49.95" customHeight="1">
      <c r="A59" s="367">
        <v>4</v>
      </c>
      <c r="B59" s="262" t="s">
        <v>890</v>
      </c>
      <c r="C59" s="262" t="s">
        <v>336</v>
      </c>
      <c r="D59" s="262" t="s">
        <v>1866</v>
      </c>
      <c r="E59" s="262" t="s">
        <v>31</v>
      </c>
      <c r="F59" s="262" t="s">
        <v>584</v>
      </c>
      <c r="G59" s="262" t="s">
        <v>890</v>
      </c>
      <c r="H59" s="262" t="s">
        <v>771</v>
      </c>
      <c r="I59" s="262" t="s">
        <v>290</v>
      </c>
      <c r="J59" s="262" t="s">
        <v>2448</v>
      </c>
      <c r="K59" s="262" t="s">
        <v>291</v>
      </c>
      <c r="L59" s="262" t="s">
        <v>2449</v>
      </c>
      <c r="M59" s="262" t="s">
        <v>2450</v>
      </c>
      <c r="N59" s="262"/>
      <c r="O59" s="262"/>
      <c r="P59" s="262"/>
      <c r="Q59" s="262"/>
      <c r="R59" s="262" t="s">
        <v>2451</v>
      </c>
      <c r="S59" s="262" t="s">
        <v>1838</v>
      </c>
      <c r="T59" s="262" t="s">
        <v>1839</v>
      </c>
      <c r="U59" s="262" t="s">
        <v>592</v>
      </c>
      <c r="V59" s="262"/>
      <c r="W59" s="262" t="s">
        <v>2452</v>
      </c>
      <c r="X59" s="262" t="s">
        <v>688</v>
      </c>
      <c r="Y59" s="262" t="s">
        <v>1135</v>
      </c>
      <c r="Z59" s="262" t="s">
        <v>1135</v>
      </c>
      <c r="AA59" s="262" t="s">
        <v>1135</v>
      </c>
      <c r="AB59" s="262" t="s">
        <v>293</v>
      </c>
      <c r="AC59" s="1332"/>
      <c r="AD59" s="262" t="s">
        <v>1136</v>
      </c>
      <c r="AE59" s="262" t="s">
        <v>1014</v>
      </c>
      <c r="AF59" s="262" t="s">
        <v>692</v>
      </c>
      <c r="AG59" s="262" t="s">
        <v>295</v>
      </c>
      <c r="AH59" s="262" t="s">
        <v>296</v>
      </c>
      <c r="AI59" s="262" t="s">
        <v>297</v>
      </c>
      <c r="AJ59" s="262"/>
      <c r="AK59" s="262"/>
      <c r="AL59" s="262"/>
      <c r="AM59" s="262"/>
      <c r="AN59" s="262" t="s">
        <v>1948</v>
      </c>
      <c r="AO59" s="262" t="s">
        <v>2453</v>
      </c>
      <c r="AP59" s="262" t="s">
        <v>2454</v>
      </c>
      <c r="AQ59" s="262" t="s">
        <v>49</v>
      </c>
      <c r="AR59" s="262"/>
      <c r="AS59" s="262"/>
      <c r="AT59" s="262" t="s">
        <v>315</v>
      </c>
      <c r="AU59" s="262" t="s">
        <v>2455</v>
      </c>
      <c r="AV59" s="262" t="s">
        <v>57</v>
      </c>
      <c r="AW59" s="262" t="s">
        <v>910</v>
      </c>
      <c r="AX59" s="262" t="s">
        <v>2456</v>
      </c>
      <c r="AY59" s="262"/>
      <c r="AZ59" s="262" t="s">
        <v>2457</v>
      </c>
      <c r="BA59" s="262" t="s">
        <v>2458</v>
      </c>
      <c r="BB59" s="262" t="s">
        <v>299</v>
      </c>
      <c r="BC59" s="262" t="s">
        <v>32</v>
      </c>
      <c r="BD59" s="262" t="s">
        <v>33</v>
      </c>
      <c r="BE59" s="262" t="s">
        <v>57</v>
      </c>
      <c r="BF59" s="262" t="s">
        <v>48</v>
      </c>
      <c r="BG59" s="262" t="s">
        <v>900</v>
      </c>
      <c r="BH59" s="262" t="s">
        <v>2459</v>
      </c>
      <c r="BI59" s="262" t="s">
        <v>2460</v>
      </c>
      <c r="BJ59" s="262" t="s">
        <v>2461</v>
      </c>
      <c r="BK59" s="262" t="s">
        <v>1026</v>
      </c>
      <c r="BL59" s="262" t="s">
        <v>2462</v>
      </c>
      <c r="BM59" s="262" t="s">
        <v>302</v>
      </c>
      <c r="BN59" s="262" t="s">
        <v>1014</v>
      </c>
      <c r="BO59" s="262" t="s">
        <v>692</v>
      </c>
      <c r="BP59" s="262" t="s">
        <v>595</v>
      </c>
      <c r="BQ59" s="262" t="s">
        <v>295</v>
      </c>
      <c r="BR59" s="262" t="s">
        <v>102</v>
      </c>
      <c r="BS59" s="262" t="s">
        <v>1028</v>
      </c>
      <c r="BT59" s="262" t="s">
        <v>2463</v>
      </c>
      <c r="BU59" s="262" t="s">
        <v>2464</v>
      </c>
      <c r="BV59" s="262" t="s">
        <v>302</v>
      </c>
      <c r="BW59" s="262" t="s">
        <v>663</v>
      </c>
      <c r="BX59" s="262" t="s">
        <v>296</v>
      </c>
      <c r="BY59" s="262" t="s">
        <v>297</v>
      </c>
      <c r="BZ59" s="262" t="s">
        <v>1451</v>
      </c>
      <c r="CA59" s="262" t="s">
        <v>2465</v>
      </c>
      <c r="CB59" s="262" t="s">
        <v>304</v>
      </c>
      <c r="CC59" s="262" t="s">
        <v>112</v>
      </c>
      <c r="CD59" s="262" t="s">
        <v>309</v>
      </c>
      <c r="CE59" s="262" t="s">
        <v>306</v>
      </c>
      <c r="CF59" s="262" t="s">
        <v>116</v>
      </c>
      <c r="CG59" s="262" t="s">
        <v>307</v>
      </c>
      <c r="CH59" s="262" t="s">
        <v>57</v>
      </c>
      <c r="CI59" s="262" t="s">
        <v>2466</v>
      </c>
      <c r="CJ59" s="262" t="s">
        <v>99</v>
      </c>
      <c r="CK59" s="262" t="s">
        <v>2467</v>
      </c>
      <c r="CL59" s="262" t="s">
        <v>105</v>
      </c>
      <c r="CM59" s="262" t="s">
        <v>57</v>
      </c>
      <c r="CN59" s="262" t="s">
        <v>57</v>
      </c>
      <c r="CO59" s="262" t="s">
        <v>57</v>
      </c>
      <c r="CP59" s="262" t="s">
        <v>57</v>
      </c>
      <c r="CQ59" s="262" t="s">
        <v>57</v>
      </c>
      <c r="CR59" s="262" t="s">
        <v>57</v>
      </c>
      <c r="CS59" s="262" t="s">
        <v>57</v>
      </c>
      <c r="CT59" s="262" t="s">
        <v>57</v>
      </c>
      <c r="CU59" s="262" t="s">
        <v>57</v>
      </c>
      <c r="CV59" s="262" t="s">
        <v>57</v>
      </c>
      <c r="CW59" s="262" t="s">
        <v>57</v>
      </c>
      <c r="CX59" s="262" t="s">
        <v>57</v>
      </c>
      <c r="CY59" s="262" t="s">
        <v>798</v>
      </c>
      <c r="CZ59" s="262" t="s">
        <v>329</v>
      </c>
      <c r="DA59" s="262" t="s">
        <v>123</v>
      </c>
      <c r="DB59" s="262" t="s">
        <v>57</v>
      </c>
      <c r="DC59" s="262" t="s">
        <v>57</v>
      </c>
      <c r="DD59" s="262" t="s">
        <v>57</v>
      </c>
      <c r="DE59" s="262" t="s">
        <v>57</v>
      </c>
      <c r="DF59" s="262" t="s">
        <v>57</v>
      </c>
      <c r="DG59" s="262" t="s">
        <v>57</v>
      </c>
      <c r="DH59" s="262" t="s">
        <v>57</v>
      </c>
      <c r="DI59" s="262" t="s">
        <v>302</v>
      </c>
      <c r="DJ59" s="262" t="s">
        <v>57</v>
      </c>
      <c r="DK59" s="262" t="s">
        <v>57</v>
      </c>
      <c r="DL59" s="262" t="s">
        <v>57</v>
      </c>
      <c r="DM59" s="262" t="s">
        <v>57</v>
      </c>
      <c r="DN59" s="262" t="s">
        <v>57</v>
      </c>
      <c r="DO59" s="262" t="s">
        <v>57</v>
      </c>
      <c r="DP59" s="262" t="s">
        <v>57</v>
      </c>
      <c r="DQ59" s="262" t="s">
        <v>57</v>
      </c>
      <c r="DR59" s="262" t="s">
        <v>57</v>
      </c>
      <c r="DS59" s="262" t="s">
        <v>57</v>
      </c>
      <c r="DT59" s="262" t="s">
        <v>2441</v>
      </c>
      <c r="DU59" s="262" t="s">
        <v>79</v>
      </c>
      <c r="DV59" s="262" t="s">
        <v>801</v>
      </c>
      <c r="DW59" s="262" t="s">
        <v>106</v>
      </c>
      <c r="DX59" s="262" t="s">
        <v>317</v>
      </c>
      <c r="DY59" s="262" t="s">
        <v>308</v>
      </c>
      <c r="DZ59" s="262" t="s">
        <v>318</v>
      </c>
      <c r="EA59" s="262" t="s">
        <v>319</v>
      </c>
      <c r="EB59" s="262" t="s">
        <v>2442</v>
      </c>
      <c r="EC59" s="262" t="s">
        <v>79</v>
      </c>
      <c r="ED59" s="262" t="s">
        <v>1038</v>
      </c>
      <c r="EE59" s="262" t="s">
        <v>106</v>
      </c>
      <c r="EF59" s="262" t="s">
        <v>57</v>
      </c>
      <c r="EG59" s="262" t="s">
        <v>57</v>
      </c>
      <c r="EH59" s="262" t="s">
        <v>57</v>
      </c>
      <c r="EI59" s="262" t="s">
        <v>57</v>
      </c>
      <c r="EJ59" s="262" t="s">
        <v>2468</v>
      </c>
      <c r="EK59" s="262" t="s">
        <v>2469</v>
      </c>
      <c r="EL59" s="262" t="s">
        <v>2470</v>
      </c>
      <c r="EM59" s="262" t="s">
        <v>2471</v>
      </c>
      <c r="EN59" s="262" t="s">
        <v>629</v>
      </c>
      <c r="EO59" s="262" t="s">
        <v>630</v>
      </c>
      <c r="EP59" s="262" t="s">
        <v>122</v>
      </c>
      <c r="EQ59" s="262" t="s">
        <v>57</v>
      </c>
      <c r="ER59" s="262" t="s">
        <v>311</v>
      </c>
      <c r="ES59" s="262" t="s">
        <v>57</v>
      </c>
      <c r="ET59" s="262" t="s">
        <v>57</v>
      </c>
      <c r="EU59" s="104" t="str">
        <f t="shared" si="11"/>
        <v>2026011108</v>
      </c>
      <c r="EV59" s="56" t="str">
        <f t="shared" si="12"/>
        <v>4&amp;2026011108</v>
      </c>
      <c r="EW59" s="104">
        <f>IFERROR(VLOOKUP(EV59,시험용!CA:CE,4,FALSE),"")</f>
        <v>0</v>
      </c>
      <c r="EX59" s="381"/>
    </row>
    <row r="60" spans="1:156" ht="49.95" customHeight="1">
      <c r="A60" s="367">
        <v>4</v>
      </c>
      <c r="B60" s="262" t="s">
        <v>910</v>
      </c>
      <c r="C60" s="262" t="s">
        <v>336</v>
      </c>
      <c r="D60" s="262" t="s">
        <v>1866</v>
      </c>
      <c r="E60" s="262" t="s">
        <v>31</v>
      </c>
      <c r="F60" s="262" t="s">
        <v>584</v>
      </c>
      <c r="G60" s="262" t="s">
        <v>910</v>
      </c>
      <c r="H60" s="262" t="s">
        <v>47</v>
      </c>
      <c r="I60" s="262" t="s">
        <v>290</v>
      </c>
      <c r="J60" s="262" t="s">
        <v>2472</v>
      </c>
      <c r="K60" s="262" t="s">
        <v>291</v>
      </c>
      <c r="L60" s="262" t="s">
        <v>2473</v>
      </c>
      <c r="M60" s="262" t="s">
        <v>2474</v>
      </c>
      <c r="N60" s="262"/>
      <c r="O60" s="262"/>
      <c r="P60" s="262"/>
      <c r="Q60" s="262"/>
      <c r="R60" s="262" t="s">
        <v>2451</v>
      </c>
      <c r="S60" s="262" t="s">
        <v>1838</v>
      </c>
      <c r="T60" s="262" t="s">
        <v>1839</v>
      </c>
      <c r="U60" s="262" t="s">
        <v>592</v>
      </c>
      <c r="V60" s="262"/>
      <c r="W60" s="262" t="s">
        <v>2475</v>
      </c>
      <c r="X60" s="262" t="s">
        <v>688</v>
      </c>
      <c r="Y60" s="262" t="s">
        <v>1135</v>
      </c>
      <c r="Z60" s="262" t="s">
        <v>1135</v>
      </c>
      <c r="AA60" s="262" t="s">
        <v>1135</v>
      </c>
      <c r="AB60" s="262" t="s">
        <v>293</v>
      </c>
      <c r="AC60" s="1332"/>
      <c r="AD60" s="262" t="s">
        <v>1136</v>
      </c>
      <c r="AE60" s="262" t="s">
        <v>1014</v>
      </c>
      <c r="AF60" s="262" t="s">
        <v>692</v>
      </c>
      <c r="AG60" s="262" t="s">
        <v>295</v>
      </c>
      <c r="AH60" s="262" t="s">
        <v>296</v>
      </c>
      <c r="AI60" s="262" t="s">
        <v>297</v>
      </c>
      <c r="AJ60" s="262"/>
      <c r="AK60" s="262"/>
      <c r="AL60" s="262"/>
      <c r="AM60" s="262"/>
      <c r="AN60" s="262" t="s">
        <v>1948</v>
      </c>
      <c r="AO60" s="262" t="s">
        <v>2453</v>
      </c>
      <c r="AP60" s="262" t="s">
        <v>2476</v>
      </c>
      <c r="AQ60" s="262" t="s">
        <v>49</v>
      </c>
      <c r="AR60" s="262"/>
      <c r="AS60" s="262"/>
      <c r="AT60" s="262" t="s">
        <v>315</v>
      </c>
      <c r="AU60" s="262" t="s">
        <v>2477</v>
      </c>
      <c r="AV60" s="262" t="s">
        <v>57</v>
      </c>
      <c r="AW60" s="262" t="s">
        <v>910</v>
      </c>
      <c r="AX60" s="262" t="s">
        <v>2478</v>
      </c>
      <c r="AY60" s="262"/>
      <c r="AZ60" s="262" t="s">
        <v>2479</v>
      </c>
      <c r="BA60" s="262" t="s">
        <v>59</v>
      </c>
      <c r="BB60" s="262" t="s">
        <v>299</v>
      </c>
      <c r="BC60" s="262" t="s">
        <v>32</v>
      </c>
      <c r="BD60" s="262" t="s">
        <v>33</v>
      </c>
      <c r="BE60" s="262" t="s">
        <v>57</v>
      </c>
      <c r="BF60" s="262" t="s">
        <v>48</v>
      </c>
      <c r="BG60" s="262" t="s">
        <v>900</v>
      </c>
      <c r="BH60" s="262" t="s">
        <v>2459</v>
      </c>
      <c r="BI60" s="262" t="s">
        <v>2480</v>
      </c>
      <c r="BJ60" s="262" t="s">
        <v>2481</v>
      </c>
      <c r="BK60" s="262" t="s">
        <v>1026</v>
      </c>
      <c r="BL60" s="262" t="s">
        <v>2462</v>
      </c>
      <c r="BM60" s="262" t="s">
        <v>302</v>
      </c>
      <c r="BN60" s="262" t="s">
        <v>1014</v>
      </c>
      <c r="BO60" s="262" t="s">
        <v>692</v>
      </c>
      <c r="BP60" s="262" t="s">
        <v>595</v>
      </c>
      <c r="BQ60" s="262" t="s">
        <v>295</v>
      </c>
      <c r="BR60" s="262" t="s">
        <v>102</v>
      </c>
      <c r="BS60" s="262" t="s">
        <v>1028</v>
      </c>
      <c r="BT60" s="262" t="s">
        <v>2463</v>
      </c>
      <c r="BU60" s="262" t="s">
        <v>2464</v>
      </c>
      <c r="BV60" s="262" t="s">
        <v>302</v>
      </c>
      <c r="BW60" s="262" t="s">
        <v>663</v>
      </c>
      <c r="BX60" s="262" t="s">
        <v>296</v>
      </c>
      <c r="BY60" s="262" t="s">
        <v>297</v>
      </c>
      <c r="BZ60" s="262" t="s">
        <v>1451</v>
      </c>
      <c r="CA60" s="262" t="s">
        <v>1848</v>
      </c>
      <c r="CB60" s="262" t="s">
        <v>304</v>
      </c>
      <c r="CC60" s="262" t="s">
        <v>112</v>
      </c>
      <c r="CD60" s="262" t="s">
        <v>305</v>
      </c>
      <c r="CE60" s="262" t="s">
        <v>306</v>
      </c>
      <c r="CF60" s="262" t="s">
        <v>116</v>
      </c>
      <c r="CG60" s="262" t="s">
        <v>307</v>
      </c>
      <c r="CH60" s="262" t="s">
        <v>57</v>
      </c>
      <c r="CI60" s="262" t="s">
        <v>2466</v>
      </c>
      <c r="CJ60" s="262" t="s">
        <v>99</v>
      </c>
      <c r="CK60" s="262" t="s">
        <v>2467</v>
      </c>
      <c r="CL60" s="262" t="s">
        <v>105</v>
      </c>
      <c r="CM60" s="262" t="s">
        <v>57</v>
      </c>
      <c r="CN60" s="262" t="s">
        <v>57</v>
      </c>
      <c r="CO60" s="262" t="s">
        <v>57</v>
      </c>
      <c r="CP60" s="262" t="s">
        <v>57</v>
      </c>
      <c r="CQ60" s="262" t="s">
        <v>57</v>
      </c>
      <c r="CR60" s="262" t="s">
        <v>57</v>
      </c>
      <c r="CS60" s="262" t="s">
        <v>57</v>
      </c>
      <c r="CT60" s="262" t="s">
        <v>57</v>
      </c>
      <c r="CU60" s="262" t="s">
        <v>57</v>
      </c>
      <c r="CV60" s="262" t="s">
        <v>57</v>
      </c>
      <c r="CW60" s="262" t="s">
        <v>57</v>
      </c>
      <c r="CX60" s="262" t="s">
        <v>57</v>
      </c>
      <c r="CY60" s="262" t="s">
        <v>798</v>
      </c>
      <c r="CZ60" s="262" t="s">
        <v>329</v>
      </c>
      <c r="DA60" s="262" t="s">
        <v>123</v>
      </c>
      <c r="DB60" s="262" t="s">
        <v>57</v>
      </c>
      <c r="DC60" s="262" t="s">
        <v>57</v>
      </c>
      <c r="DD60" s="262" t="s">
        <v>57</v>
      </c>
      <c r="DE60" s="262" t="s">
        <v>57</v>
      </c>
      <c r="DF60" s="262" t="s">
        <v>57</v>
      </c>
      <c r="DG60" s="262" t="s">
        <v>57</v>
      </c>
      <c r="DH60" s="262" t="s">
        <v>57</v>
      </c>
      <c r="DI60" s="262" t="s">
        <v>302</v>
      </c>
      <c r="DJ60" s="262" t="s">
        <v>57</v>
      </c>
      <c r="DK60" s="262" t="s">
        <v>57</v>
      </c>
      <c r="DL60" s="262" t="s">
        <v>57</v>
      </c>
      <c r="DM60" s="262" t="s">
        <v>57</v>
      </c>
      <c r="DN60" s="262" t="s">
        <v>57</v>
      </c>
      <c r="DO60" s="262" t="s">
        <v>57</v>
      </c>
      <c r="DP60" s="262" t="s">
        <v>57</v>
      </c>
      <c r="DQ60" s="262" t="s">
        <v>57</v>
      </c>
      <c r="DR60" s="262" t="s">
        <v>57</v>
      </c>
      <c r="DS60" s="262" t="s">
        <v>57</v>
      </c>
      <c r="DT60" s="262" t="s">
        <v>1036</v>
      </c>
      <c r="DU60" s="262" t="s">
        <v>621</v>
      </c>
      <c r="DV60" s="262" t="s">
        <v>801</v>
      </c>
      <c r="DW60" s="262" t="s">
        <v>106</v>
      </c>
      <c r="DX60" s="262" t="s">
        <v>317</v>
      </c>
      <c r="DY60" s="262" t="s">
        <v>308</v>
      </c>
      <c r="DZ60" s="262" t="s">
        <v>318</v>
      </c>
      <c r="EA60" s="262" t="s">
        <v>319</v>
      </c>
      <c r="EB60" s="262" t="s">
        <v>1037</v>
      </c>
      <c r="EC60" s="262" t="s">
        <v>621</v>
      </c>
      <c r="ED60" s="262" t="s">
        <v>1038</v>
      </c>
      <c r="EE60" s="262" t="s">
        <v>106</v>
      </c>
      <c r="EF60" s="262" t="s">
        <v>57</v>
      </c>
      <c r="EG60" s="262" t="s">
        <v>57</v>
      </c>
      <c r="EH60" s="262" t="s">
        <v>57</v>
      </c>
      <c r="EI60" s="262" t="s">
        <v>57</v>
      </c>
      <c r="EJ60" s="262" t="s">
        <v>2482</v>
      </c>
      <c r="EK60" s="262" t="s">
        <v>180</v>
      </c>
      <c r="EL60" s="262" t="s">
        <v>2470</v>
      </c>
      <c r="EM60" s="262" t="s">
        <v>181</v>
      </c>
      <c r="EN60" s="262" t="s">
        <v>629</v>
      </c>
      <c r="EO60" s="262" t="s">
        <v>630</v>
      </c>
      <c r="EP60" s="262" t="s">
        <v>122</v>
      </c>
      <c r="EQ60" s="262" t="s">
        <v>57</v>
      </c>
      <c r="ER60" s="262" t="s">
        <v>311</v>
      </c>
      <c r="ES60" s="262" t="s">
        <v>57</v>
      </c>
      <c r="ET60" s="262" t="s">
        <v>57</v>
      </c>
      <c r="EU60" s="104" t="str">
        <f t="shared" si="11"/>
        <v>2026010739</v>
      </c>
      <c r="EV60" s="56" t="str">
        <f t="shared" si="12"/>
        <v>4&amp;2026010739</v>
      </c>
      <c r="EW60" s="104">
        <f>IFERROR(VLOOKUP(EV60,시험용!CA:CE,4,FALSE),"")</f>
        <v>0</v>
      </c>
      <c r="EX60" s="381"/>
    </row>
    <row r="61" spans="1:156" ht="49.95" customHeight="1">
      <c r="A61" s="367">
        <v>4</v>
      </c>
      <c r="B61" s="262" t="s">
        <v>1340</v>
      </c>
      <c r="C61" s="262" t="s">
        <v>336</v>
      </c>
      <c r="D61" s="262" t="s">
        <v>1866</v>
      </c>
      <c r="E61" s="262" t="s">
        <v>31</v>
      </c>
      <c r="F61" s="262" t="s">
        <v>584</v>
      </c>
      <c r="G61" s="262" t="s">
        <v>1340</v>
      </c>
      <c r="H61" s="262"/>
      <c r="I61" s="262" t="s">
        <v>290</v>
      </c>
      <c r="J61" s="262" t="s">
        <v>1229</v>
      </c>
      <c r="K61" s="262" t="s">
        <v>291</v>
      </c>
      <c r="L61" s="262" t="s">
        <v>1230</v>
      </c>
      <c r="M61" s="262" t="s">
        <v>1231</v>
      </c>
      <c r="N61" s="262"/>
      <c r="O61" s="262"/>
      <c r="P61" s="262"/>
      <c r="Q61" s="262" t="s">
        <v>2483</v>
      </c>
      <c r="R61" s="262" t="s">
        <v>1232</v>
      </c>
      <c r="S61" s="262" t="s">
        <v>775</v>
      </c>
      <c r="T61" s="262" t="s">
        <v>776</v>
      </c>
      <c r="U61" s="262" t="s">
        <v>592</v>
      </c>
      <c r="V61" s="262"/>
      <c r="W61" s="262" t="s">
        <v>1233</v>
      </c>
      <c r="X61" s="262" t="s">
        <v>322</v>
      </c>
      <c r="Y61" s="262" t="s">
        <v>1234</v>
      </c>
      <c r="Z61" s="262" t="s">
        <v>1234</v>
      </c>
      <c r="AA61" s="262" t="s">
        <v>1135</v>
      </c>
      <c r="AB61" s="262" t="s">
        <v>293</v>
      </c>
      <c r="AC61" s="1332"/>
      <c r="AD61" s="262" t="s">
        <v>1136</v>
      </c>
      <c r="AE61" s="262" t="s">
        <v>314</v>
      </c>
      <c r="AF61" s="262" t="s">
        <v>294</v>
      </c>
      <c r="AG61" s="262" t="s">
        <v>295</v>
      </c>
      <c r="AH61" s="262" t="s">
        <v>296</v>
      </c>
      <c r="AI61" s="262" t="s">
        <v>297</v>
      </c>
      <c r="AJ61" s="262"/>
      <c r="AK61" s="262"/>
      <c r="AL61" s="262"/>
      <c r="AM61" s="262"/>
      <c r="AN61" s="262" t="s">
        <v>1162</v>
      </c>
      <c r="AO61" s="262" t="s">
        <v>1163</v>
      </c>
      <c r="AP61" s="262" t="s">
        <v>1235</v>
      </c>
      <c r="AQ61" s="262" t="s">
        <v>49</v>
      </c>
      <c r="AR61" s="262" t="s">
        <v>1165</v>
      </c>
      <c r="AS61" s="262" t="s">
        <v>1166</v>
      </c>
      <c r="AT61" s="262" t="s">
        <v>298</v>
      </c>
      <c r="AU61" s="262" t="s">
        <v>1236</v>
      </c>
      <c r="AV61" s="262" t="s">
        <v>57</v>
      </c>
      <c r="AW61" s="262" t="s">
        <v>988</v>
      </c>
      <c r="AX61" s="262" t="s">
        <v>1237</v>
      </c>
      <c r="AY61" s="262"/>
      <c r="AZ61" s="262" t="s">
        <v>1238</v>
      </c>
      <c r="BA61" s="262" t="s">
        <v>1170</v>
      </c>
      <c r="BB61" s="262" t="s">
        <v>299</v>
      </c>
      <c r="BC61" s="262" t="s">
        <v>32</v>
      </c>
      <c r="BD61" s="262" t="s">
        <v>33</v>
      </c>
      <c r="BE61" s="262" t="s">
        <v>57</v>
      </c>
      <c r="BF61" s="262" t="s">
        <v>48</v>
      </c>
      <c r="BG61" s="262" t="s">
        <v>164</v>
      </c>
      <c r="BH61" s="262" t="s">
        <v>1239</v>
      </c>
      <c r="BI61" s="262" t="s">
        <v>1240</v>
      </c>
      <c r="BJ61" s="262" t="s">
        <v>1241</v>
      </c>
      <c r="BK61" s="262" t="s">
        <v>1174</v>
      </c>
      <c r="BL61" s="262" t="s">
        <v>1242</v>
      </c>
      <c r="BM61" s="262" t="s">
        <v>302</v>
      </c>
      <c r="BN61" s="262" t="s">
        <v>314</v>
      </c>
      <c r="BO61" s="262" t="s">
        <v>294</v>
      </c>
      <c r="BP61" s="262" t="s">
        <v>57</v>
      </c>
      <c r="BQ61" s="262" t="s">
        <v>295</v>
      </c>
      <c r="BR61" s="262" t="s">
        <v>311</v>
      </c>
      <c r="BS61" s="262" t="s">
        <v>1028</v>
      </c>
      <c r="BT61" s="262" t="s">
        <v>905</v>
      </c>
      <c r="BU61" s="262" t="s">
        <v>1243</v>
      </c>
      <c r="BV61" s="262" t="s">
        <v>302</v>
      </c>
      <c r="BW61" s="262" t="s">
        <v>177</v>
      </c>
      <c r="BX61" s="262" t="s">
        <v>296</v>
      </c>
      <c r="BY61" s="262" t="s">
        <v>297</v>
      </c>
      <c r="BZ61" s="262" t="s">
        <v>604</v>
      </c>
      <c r="CA61" s="262" t="s">
        <v>1244</v>
      </c>
      <c r="CB61" s="262" t="s">
        <v>304</v>
      </c>
      <c r="CC61" s="262" t="s">
        <v>182</v>
      </c>
      <c r="CD61" s="262" t="s">
        <v>1245</v>
      </c>
      <c r="CE61" s="262" t="s">
        <v>306</v>
      </c>
      <c r="CF61" s="262" t="s">
        <v>1246</v>
      </c>
      <c r="CG61" s="262" t="s">
        <v>307</v>
      </c>
      <c r="CH61" s="262" t="s">
        <v>57</v>
      </c>
      <c r="CI61" s="262" t="s">
        <v>1247</v>
      </c>
      <c r="CJ61" s="262" t="s">
        <v>99</v>
      </c>
      <c r="CK61" s="262" t="s">
        <v>1248</v>
      </c>
      <c r="CL61" s="262" t="s">
        <v>105</v>
      </c>
      <c r="CM61" s="262" t="s">
        <v>1249</v>
      </c>
      <c r="CN61" s="262" t="s">
        <v>99</v>
      </c>
      <c r="CO61" s="262" t="s">
        <v>1066</v>
      </c>
      <c r="CP61" s="262" t="s">
        <v>105</v>
      </c>
      <c r="CQ61" s="262" t="s">
        <v>57</v>
      </c>
      <c r="CR61" s="262" t="s">
        <v>57</v>
      </c>
      <c r="CS61" s="262" t="s">
        <v>57</v>
      </c>
      <c r="CT61" s="262" t="s">
        <v>57</v>
      </c>
      <c r="CU61" s="262" t="s">
        <v>328</v>
      </c>
      <c r="CV61" s="262" t="s">
        <v>329</v>
      </c>
      <c r="CW61" s="262" t="s">
        <v>330</v>
      </c>
      <c r="CX61" s="262" t="s">
        <v>331</v>
      </c>
      <c r="CY61" s="262" t="s">
        <v>57</v>
      </c>
      <c r="CZ61" s="262" t="s">
        <v>57</v>
      </c>
      <c r="DA61" s="262" t="s">
        <v>57</v>
      </c>
      <c r="DB61" s="262" t="s">
        <v>57</v>
      </c>
      <c r="DC61" s="262" t="s">
        <v>57</v>
      </c>
      <c r="DD61" s="262" t="s">
        <v>57</v>
      </c>
      <c r="DE61" s="262" t="s">
        <v>1215</v>
      </c>
      <c r="DF61" s="262" t="s">
        <v>1216</v>
      </c>
      <c r="DG61" s="262" t="s">
        <v>673</v>
      </c>
      <c r="DH61" s="262" t="s">
        <v>57</v>
      </c>
      <c r="DI61" s="262" t="s">
        <v>302</v>
      </c>
      <c r="DJ61" s="262" t="s">
        <v>57</v>
      </c>
      <c r="DK61" s="262" t="s">
        <v>57</v>
      </c>
      <c r="DL61" s="262" t="s">
        <v>57</v>
      </c>
      <c r="DM61" s="262" t="s">
        <v>57</v>
      </c>
      <c r="DN61" s="262" t="s">
        <v>57</v>
      </c>
      <c r="DO61" s="262" t="s">
        <v>57</v>
      </c>
      <c r="DP61" s="262" t="s">
        <v>57</v>
      </c>
      <c r="DQ61" s="262" t="s">
        <v>57</v>
      </c>
      <c r="DR61" s="262" t="s">
        <v>57</v>
      </c>
      <c r="DS61" s="262" t="s">
        <v>57</v>
      </c>
      <c r="DT61" s="262" t="s">
        <v>1250</v>
      </c>
      <c r="DU61" s="262" t="s">
        <v>79</v>
      </c>
      <c r="DV61" s="262" t="s">
        <v>801</v>
      </c>
      <c r="DW61" s="262" t="s">
        <v>121</v>
      </c>
      <c r="DX61" s="262" t="s">
        <v>333</v>
      </c>
      <c r="DY61" s="262" t="s">
        <v>308</v>
      </c>
      <c r="DZ61" s="262" t="s">
        <v>309</v>
      </c>
      <c r="EA61" s="262" t="s">
        <v>319</v>
      </c>
      <c r="EB61" s="262" t="s">
        <v>1251</v>
      </c>
      <c r="EC61" s="262" t="s">
        <v>79</v>
      </c>
      <c r="ED61" s="262" t="s">
        <v>1038</v>
      </c>
      <c r="EE61" s="262" t="s">
        <v>121</v>
      </c>
      <c r="EF61" s="262" t="s">
        <v>57</v>
      </c>
      <c r="EG61" s="262" t="s">
        <v>57</v>
      </c>
      <c r="EH61" s="262" t="s">
        <v>57</v>
      </c>
      <c r="EI61" s="262" t="s">
        <v>57</v>
      </c>
      <c r="EJ61" s="262" t="s">
        <v>1252</v>
      </c>
      <c r="EK61" s="262" t="s">
        <v>1253</v>
      </c>
      <c r="EL61" s="262" t="s">
        <v>1254</v>
      </c>
      <c r="EM61" s="262" t="s">
        <v>1255</v>
      </c>
      <c r="EN61" s="262" t="s">
        <v>680</v>
      </c>
      <c r="EO61" s="262" t="s">
        <v>310</v>
      </c>
      <c r="EP61" s="262" t="s">
        <v>88</v>
      </c>
      <c r="EQ61" s="262" t="s">
        <v>1256</v>
      </c>
      <c r="ER61" s="262" t="s">
        <v>311</v>
      </c>
      <c r="ES61" s="262" t="s">
        <v>1257</v>
      </c>
      <c r="ET61" s="262" t="s">
        <v>1258</v>
      </c>
      <c r="EU61" s="104" t="str">
        <f t="shared" si="11"/>
        <v>2025120447</v>
      </c>
      <c r="EV61" s="56" t="str">
        <f t="shared" si="12"/>
        <v>4&amp;2025120447</v>
      </c>
      <c r="EW61" s="104">
        <f>IFERROR(VLOOKUP(EV61,시험용!CA:CE,4,FALSE),"")</f>
        <v>0</v>
      </c>
      <c r="EX61" s="381"/>
    </row>
    <row r="62" spans="1:156" ht="49.95" customHeight="1">
      <c r="A62" s="367">
        <v>4</v>
      </c>
      <c r="B62" s="262" t="s">
        <v>988</v>
      </c>
      <c r="C62" s="850" t="s">
        <v>2371</v>
      </c>
      <c r="D62" s="262" t="s">
        <v>2371</v>
      </c>
      <c r="E62" s="262" t="s">
        <v>31</v>
      </c>
      <c r="F62" s="262" t="s">
        <v>584</v>
      </c>
      <c r="G62" s="262" t="s">
        <v>988</v>
      </c>
      <c r="H62" s="262"/>
      <c r="I62" s="262" t="s">
        <v>290</v>
      </c>
      <c r="J62" s="262" t="s">
        <v>2484</v>
      </c>
      <c r="K62" s="262" t="s">
        <v>291</v>
      </c>
      <c r="L62" s="262" t="s">
        <v>2485</v>
      </c>
      <c r="M62" s="262" t="s">
        <v>2486</v>
      </c>
      <c r="N62" s="262"/>
      <c r="O62" s="262" t="s">
        <v>2487</v>
      </c>
      <c r="P62" s="262" t="s">
        <v>818</v>
      </c>
      <c r="Q62" s="262"/>
      <c r="R62" s="262"/>
      <c r="S62" s="262" t="s">
        <v>2488</v>
      </c>
      <c r="T62" s="262" t="s">
        <v>2489</v>
      </c>
      <c r="U62" s="262" t="s">
        <v>592</v>
      </c>
      <c r="V62" s="262"/>
      <c r="W62" s="262" t="s">
        <v>2490</v>
      </c>
      <c r="X62" s="262" t="s">
        <v>292</v>
      </c>
      <c r="Y62" s="262" t="s">
        <v>1349</v>
      </c>
      <c r="Z62" s="262" t="s">
        <v>1349</v>
      </c>
      <c r="AA62" s="262" t="s">
        <v>2491</v>
      </c>
      <c r="AB62" s="262" t="s">
        <v>293</v>
      </c>
      <c r="AC62" s="1332"/>
      <c r="AD62" s="262" t="s">
        <v>107</v>
      </c>
      <c r="AE62" s="262" t="s">
        <v>1352</v>
      </c>
      <c r="AF62" s="262" t="s">
        <v>692</v>
      </c>
      <c r="AG62" s="262" t="s">
        <v>295</v>
      </c>
      <c r="AH62" s="262" t="s">
        <v>296</v>
      </c>
      <c r="AI62" s="262" t="s">
        <v>297</v>
      </c>
      <c r="AJ62" s="262"/>
      <c r="AK62" s="262"/>
      <c r="AL62" s="262"/>
      <c r="AM62" s="262"/>
      <c r="AN62" s="262" t="s">
        <v>2492</v>
      </c>
      <c r="AO62" s="262" t="s">
        <v>2493</v>
      </c>
      <c r="AP62" s="262" t="s">
        <v>2494</v>
      </c>
      <c r="AQ62" s="262" t="s">
        <v>35</v>
      </c>
      <c r="AR62" s="262"/>
      <c r="AS62" s="262"/>
      <c r="AT62" s="262" t="s">
        <v>298</v>
      </c>
      <c r="AU62" s="262" t="s">
        <v>2495</v>
      </c>
      <c r="AV62" s="262" t="s">
        <v>57</v>
      </c>
      <c r="AW62" s="262" t="s">
        <v>323</v>
      </c>
      <c r="AX62" s="262" t="s">
        <v>2496</v>
      </c>
      <c r="AY62" s="262"/>
      <c r="AZ62" s="262" t="s">
        <v>2497</v>
      </c>
      <c r="BA62" s="262" t="s">
        <v>1359</v>
      </c>
      <c r="BB62" s="262" t="s">
        <v>2498</v>
      </c>
      <c r="BC62" s="262" t="s">
        <v>32</v>
      </c>
      <c r="BD62" s="262" t="s">
        <v>33</v>
      </c>
      <c r="BE62" s="262" t="s">
        <v>57</v>
      </c>
      <c r="BF62" s="262" t="s">
        <v>48</v>
      </c>
      <c r="BG62" s="262" t="s">
        <v>164</v>
      </c>
      <c r="BH62" s="262" t="s">
        <v>2499</v>
      </c>
      <c r="BI62" s="262" t="s">
        <v>1476</v>
      </c>
      <c r="BJ62" s="262" t="s">
        <v>2500</v>
      </c>
      <c r="BK62" s="262" t="s">
        <v>316</v>
      </c>
      <c r="BL62" s="262" t="s">
        <v>2501</v>
      </c>
      <c r="BM62" s="262" t="s">
        <v>39</v>
      </c>
      <c r="BN62" s="262" t="s">
        <v>1352</v>
      </c>
      <c r="BO62" s="262" t="s">
        <v>692</v>
      </c>
      <c r="BP62" s="262" t="s">
        <v>595</v>
      </c>
      <c r="BQ62" s="262" t="s">
        <v>295</v>
      </c>
      <c r="BR62" s="262" t="s">
        <v>1363</v>
      </c>
      <c r="BS62" s="262" t="s">
        <v>2502</v>
      </c>
      <c r="BT62" s="262" t="s">
        <v>1422</v>
      </c>
      <c r="BU62" s="262" t="s">
        <v>2503</v>
      </c>
      <c r="BV62" s="262" t="s">
        <v>51</v>
      </c>
      <c r="BW62" s="262" t="s">
        <v>659</v>
      </c>
      <c r="BX62" s="262" t="s">
        <v>296</v>
      </c>
      <c r="BY62" s="262" t="s">
        <v>297</v>
      </c>
      <c r="BZ62" s="262" t="s">
        <v>792</v>
      </c>
      <c r="CA62" s="262" t="s">
        <v>2504</v>
      </c>
      <c r="CB62" s="262" t="s">
        <v>304</v>
      </c>
      <c r="CC62" s="262" t="s">
        <v>111</v>
      </c>
      <c r="CD62" s="262" t="s">
        <v>1209</v>
      </c>
      <c r="CE62" s="262" t="s">
        <v>306</v>
      </c>
      <c r="CF62" s="262" t="s">
        <v>2505</v>
      </c>
      <c r="CG62" s="262" t="s">
        <v>307</v>
      </c>
      <c r="CH62" s="262" t="s">
        <v>57</v>
      </c>
      <c r="CI62" s="262" t="s">
        <v>2506</v>
      </c>
      <c r="CJ62" s="262" t="s">
        <v>843</v>
      </c>
      <c r="CK62" s="262" t="s">
        <v>909</v>
      </c>
      <c r="CL62" s="262" t="s">
        <v>105</v>
      </c>
      <c r="CM62" s="262" t="s">
        <v>57</v>
      </c>
      <c r="CN62" s="262" t="s">
        <v>57</v>
      </c>
      <c r="CO62" s="262" t="s">
        <v>57</v>
      </c>
      <c r="CP62" s="262" t="s">
        <v>57</v>
      </c>
      <c r="CQ62" s="262" t="s">
        <v>57</v>
      </c>
      <c r="CR62" s="262" t="s">
        <v>57</v>
      </c>
      <c r="CS62" s="262" t="s">
        <v>57</v>
      </c>
      <c r="CT62" s="262" t="s">
        <v>57</v>
      </c>
      <c r="CU62" s="262" t="s">
        <v>57</v>
      </c>
      <c r="CV62" s="262" t="s">
        <v>57</v>
      </c>
      <c r="CW62" s="262" t="s">
        <v>57</v>
      </c>
      <c r="CX62" s="262" t="s">
        <v>57</v>
      </c>
      <c r="CY62" s="262" t="s">
        <v>57</v>
      </c>
      <c r="CZ62" s="262" t="s">
        <v>57</v>
      </c>
      <c r="DA62" s="262" t="s">
        <v>57</v>
      </c>
      <c r="DB62" s="262" t="s">
        <v>57</v>
      </c>
      <c r="DC62" s="262" t="s">
        <v>57</v>
      </c>
      <c r="DD62" s="262" t="s">
        <v>57</v>
      </c>
      <c r="DE62" s="262" t="s">
        <v>1215</v>
      </c>
      <c r="DF62" s="262" t="s">
        <v>1216</v>
      </c>
      <c r="DG62" s="262" t="s">
        <v>673</v>
      </c>
      <c r="DH62" s="262" t="s">
        <v>57</v>
      </c>
      <c r="DI62" s="262" t="s">
        <v>302</v>
      </c>
      <c r="DJ62" s="262" t="s">
        <v>57</v>
      </c>
      <c r="DK62" s="262" t="s">
        <v>57</v>
      </c>
      <c r="DL62" s="262" t="s">
        <v>57</v>
      </c>
      <c r="DM62" s="262" t="s">
        <v>57</v>
      </c>
      <c r="DN62" s="262" t="s">
        <v>57</v>
      </c>
      <c r="DO62" s="262" t="s">
        <v>57</v>
      </c>
      <c r="DP62" s="262" t="s">
        <v>57</v>
      </c>
      <c r="DQ62" s="262" t="s">
        <v>57</v>
      </c>
      <c r="DR62" s="262" t="s">
        <v>57</v>
      </c>
      <c r="DS62" s="262" t="s">
        <v>57</v>
      </c>
      <c r="DT62" s="262" t="s">
        <v>2507</v>
      </c>
      <c r="DU62" s="262" t="s">
        <v>1281</v>
      </c>
      <c r="DV62" s="262" t="s">
        <v>192</v>
      </c>
      <c r="DW62" s="262" t="s">
        <v>106</v>
      </c>
      <c r="DX62" s="262" t="s">
        <v>317</v>
      </c>
      <c r="DY62" s="262" t="s">
        <v>308</v>
      </c>
      <c r="DZ62" s="262" t="s">
        <v>318</v>
      </c>
      <c r="EA62" s="262" t="s">
        <v>319</v>
      </c>
      <c r="EB62" s="262" t="s">
        <v>2508</v>
      </c>
      <c r="EC62" s="262" t="s">
        <v>1281</v>
      </c>
      <c r="ED62" s="262" t="s">
        <v>1062</v>
      </c>
      <c r="EE62" s="262" t="s">
        <v>106</v>
      </c>
      <c r="EF62" s="262" t="s">
        <v>57</v>
      </c>
      <c r="EG62" s="262" t="s">
        <v>57</v>
      </c>
      <c r="EH62" s="262" t="s">
        <v>57</v>
      </c>
      <c r="EI62" s="262" t="s">
        <v>57</v>
      </c>
      <c r="EJ62" s="262" t="s">
        <v>2509</v>
      </c>
      <c r="EK62" s="262" t="s">
        <v>2510</v>
      </c>
      <c r="EL62" s="262" t="s">
        <v>1458</v>
      </c>
      <c r="EM62" s="262" t="s">
        <v>1373</v>
      </c>
      <c r="EN62" s="262" t="s">
        <v>680</v>
      </c>
      <c r="EO62" s="262" t="s">
        <v>681</v>
      </c>
      <c r="EP62" s="262" t="s">
        <v>682</v>
      </c>
      <c r="EQ62" s="262" t="s">
        <v>2511</v>
      </c>
      <c r="ER62" s="262" t="s">
        <v>311</v>
      </c>
      <c r="ES62" s="262" t="s">
        <v>2512</v>
      </c>
      <c r="ET62" s="262" t="s">
        <v>2513</v>
      </c>
      <c r="EU62" s="104" t="str">
        <f t="shared" si="11"/>
        <v>2026011190</v>
      </c>
      <c r="EV62" s="56" t="str">
        <f t="shared" si="12"/>
        <v>4&amp;2026011190</v>
      </c>
      <c r="EW62" s="104">
        <f>IFERROR(VLOOKUP(EV62,시험용!CA:CE,4,FALSE),"")</f>
        <v>0</v>
      </c>
      <c r="EX62" s="381"/>
    </row>
    <row r="63" spans="1:156" ht="49.95" customHeight="1">
      <c r="A63" s="30">
        <v>5</v>
      </c>
      <c r="B63" s="466" t="s">
        <v>287</v>
      </c>
      <c r="C63" s="466" t="s">
        <v>1862</v>
      </c>
      <c r="D63" s="466" t="s">
        <v>2963</v>
      </c>
      <c r="E63" s="466" t="s">
        <v>31</v>
      </c>
      <c r="F63" s="466" t="s">
        <v>287</v>
      </c>
      <c r="G63" s="466" t="s">
        <v>287</v>
      </c>
      <c r="H63" s="466" t="s">
        <v>287</v>
      </c>
      <c r="I63" s="466" t="s">
        <v>290</v>
      </c>
      <c r="J63" s="466" t="s">
        <v>2964</v>
      </c>
      <c r="K63" s="466" t="s">
        <v>291</v>
      </c>
      <c r="L63" s="483" t="s">
        <v>3712</v>
      </c>
      <c r="M63" s="466" t="s">
        <v>2965</v>
      </c>
      <c r="N63" s="466"/>
      <c r="O63" s="466" t="s">
        <v>2966</v>
      </c>
      <c r="P63" s="466" t="s">
        <v>1539</v>
      </c>
      <c r="Q63" s="466"/>
      <c r="R63" s="466"/>
      <c r="S63" s="466" t="s">
        <v>2488</v>
      </c>
      <c r="T63" s="466" t="s">
        <v>2967</v>
      </c>
      <c r="U63" s="466" t="s">
        <v>592</v>
      </c>
      <c r="V63" s="466"/>
      <c r="W63" s="466" t="s">
        <v>2968</v>
      </c>
      <c r="X63" s="466" t="s">
        <v>1721</v>
      </c>
      <c r="Y63" s="466" t="s">
        <v>2969</v>
      </c>
      <c r="Z63" s="466" t="s">
        <v>2969</v>
      </c>
      <c r="AA63" s="466" t="s">
        <v>2970</v>
      </c>
      <c r="AB63" s="466" t="s">
        <v>31</v>
      </c>
      <c r="AC63" s="1332"/>
      <c r="AD63" s="466" t="s">
        <v>643</v>
      </c>
      <c r="AE63" s="466" t="s">
        <v>2971</v>
      </c>
      <c r="AF63" s="466" t="s">
        <v>595</v>
      </c>
      <c r="AG63" s="466" t="s">
        <v>57</v>
      </c>
      <c r="AH63" s="466" t="s">
        <v>645</v>
      </c>
      <c r="AI63" s="466" t="s">
        <v>57</v>
      </c>
      <c r="AJ63" s="466"/>
      <c r="AK63" s="466"/>
      <c r="AL63" s="466"/>
      <c r="AM63" s="466"/>
      <c r="AN63" s="466" t="s">
        <v>1545</v>
      </c>
      <c r="AO63" s="466" t="s">
        <v>1546</v>
      </c>
      <c r="AP63" s="466" t="s">
        <v>2972</v>
      </c>
      <c r="AQ63" s="483" t="s">
        <v>396</v>
      </c>
      <c r="AR63" s="466"/>
      <c r="AS63" s="466"/>
      <c r="AT63" s="466" t="s">
        <v>315</v>
      </c>
      <c r="AU63" s="466" t="s">
        <v>2973</v>
      </c>
      <c r="AV63" s="466" t="s">
        <v>57</v>
      </c>
      <c r="AW63" s="466" t="s">
        <v>910</v>
      </c>
      <c r="AX63" s="466" t="s">
        <v>2974</v>
      </c>
      <c r="AY63" s="466"/>
      <c r="AZ63" s="466" t="s">
        <v>2975</v>
      </c>
      <c r="BA63" s="466" t="s">
        <v>1736</v>
      </c>
      <c r="BB63" s="466" t="s">
        <v>299</v>
      </c>
      <c r="BC63" s="466" t="s">
        <v>32</v>
      </c>
      <c r="BD63" s="466" t="s">
        <v>33</v>
      </c>
      <c r="BE63" s="466" t="s">
        <v>32</v>
      </c>
      <c r="BF63" s="466" t="s">
        <v>48</v>
      </c>
      <c r="BG63" s="466" t="s">
        <v>164</v>
      </c>
      <c r="BH63" s="466" t="s">
        <v>110</v>
      </c>
      <c r="BI63" s="466" t="s">
        <v>2976</v>
      </c>
      <c r="BJ63" s="466" t="s">
        <v>2977</v>
      </c>
      <c r="BK63" s="466" t="s">
        <v>1739</v>
      </c>
      <c r="BL63" s="466" t="s">
        <v>2978</v>
      </c>
      <c r="BM63" s="466" t="s">
        <v>302</v>
      </c>
      <c r="BN63" s="466" t="s">
        <v>2971</v>
      </c>
      <c r="BO63" s="466" t="s">
        <v>595</v>
      </c>
      <c r="BP63" s="466" t="s">
        <v>57</v>
      </c>
      <c r="BQ63" s="466" t="s">
        <v>57</v>
      </c>
      <c r="BR63" s="466" t="s">
        <v>311</v>
      </c>
      <c r="BS63" s="466" t="s">
        <v>2979</v>
      </c>
      <c r="BT63" s="466" t="s">
        <v>2980</v>
      </c>
      <c r="BU63" s="466" t="s">
        <v>2981</v>
      </c>
      <c r="BV63" s="466" t="s">
        <v>302</v>
      </c>
      <c r="BW63" s="466" t="s">
        <v>1589</v>
      </c>
      <c r="BX63" s="466" t="s">
        <v>645</v>
      </c>
      <c r="BY63" s="466" t="s">
        <v>57</v>
      </c>
      <c r="BZ63" s="466" t="s">
        <v>2982</v>
      </c>
      <c r="CA63" s="466" t="s">
        <v>57</v>
      </c>
      <c r="CB63" s="466" t="s">
        <v>57</v>
      </c>
      <c r="CC63" s="466" t="s">
        <v>57</v>
      </c>
      <c r="CD63" s="466" t="s">
        <v>57</v>
      </c>
      <c r="CE63" s="466" t="s">
        <v>57</v>
      </c>
      <c r="CF63" s="466" t="s">
        <v>57</v>
      </c>
      <c r="CG63" s="466" t="s">
        <v>57</v>
      </c>
      <c r="CH63" s="466" t="s">
        <v>57</v>
      </c>
      <c r="CI63" s="466" t="s">
        <v>2983</v>
      </c>
      <c r="CJ63" s="466" t="s">
        <v>665</v>
      </c>
      <c r="CK63" s="466" t="s">
        <v>1592</v>
      </c>
      <c r="CL63" s="466" t="s">
        <v>2984</v>
      </c>
      <c r="CM63" s="466" t="s">
        <v>2985</v>
      </c>
      <c r="CN63" s="466" t="s">
        <v>665</v>
      </c>
      <c r="CO63" s="466" t="s">
        <v>713</v>
      </c>
      <c r="CP63" s="466" t="s">
        <v>2984</v>
      </c>
      <c r="CQ63" s="466" t="s">
        <v>57</v>
      </c>
      <c r="CR63" s="466" t="s">
        <v>57</v>
      </c>
      <c r="CS63" s="466" t="s">
        <v>57</v>
      </c>
      <c r="CT63" s="466" t="s">
        <v>57</v>
      </c>
      <c r="CU63" s="466" t="s">
        <v>328</v>
      </c>
      <c r="CV63" s="466" t="s">
        <v>329</v>
      </c>
      <c r="CW63" s="466" t="s">
        <v>330</v>
      </c>
      <c r="CX63" s="466" t="s">
        <v>331</v>
      </c>
      <c r="CY63" s="466" t="s">
        <v>57</v>
      </c>
      <c r="CZ63" s="466" t="s">
        <v>57</v>
      </c>
      <c r="DA63" s="466" t="s">
        <v>57</v>
      </c>
      <c r="DB63" s="466" t="s">
        <v>57</v>
      </c>
      <c r="DC63" s="466" t="s">
        <v>57</v>
      </c>
      <c r="DD63" s="466" t="s">
        <v>57</v>
      </c>
      <c r="DE63" s="466" t="s">
        <v>57</v>
      </c>
      <c r="DF63" s="466" t="s">
        <v>57</v>
      </c>
      <c r="DG63" s="466" t="s">
        <v>57</v>
      </c>
      <c r="DH63" s="466" t="s">
        <v>57</v>
      </c>
      <c r="DI63" s="466" t="s">
        <v>302</v>
      </c>
      <c r="DJ63" s="466" t="s">
        <v>57</v>
      </c>
      <c r="DK63" s="466" t="s">
        <v>57</v>
      </c>
      <c r="DL63" s="466" t="s">
        <v>57</v>
      </c>
      <c r="DM63" s="466" t="s">
        <v>57</v>
      </c>
      <c r="DN63" s="466" t="s">
        <v>57</v>
      </c>
      <c r="DO63" s="466" t="s">
        <v>57</v>
      </c>
      <c r="DP63" s="466" t="s">
        <v>57</v>
      </c>
      <c r="DQ63" s="466" t="s">
        <v>2986</v>
      </c>
      <c r="DR63" s="466" t="s">
        <v>175</v>
      </c>
      <c r="DS63" s="466" t="s">
        <v>673</v>
      </c>
      <c r="DT63" s="466" t="s">
        <v>2987</v>
      </c>
      <c r="DU63" s="466" t="s">
        <v>621</v>
      </c>
      <c r="DV63" s="466" t="s">
        <v>1560</v>
      </c>
      <c r="DW63" s="466" t="s">
        <v>1569</v>
      </c>
      <c r="DX63" s="466" t="s">
        <v>333</v>
      </c>
      <c r="DY63" s="466" t="s">
        <v>308</v>
      </c>
      <c r="DZ63" s="466" t="s">
        <v>309</v>
      </c>
      <c r="EA63" s="466" t="s">
        <v>319</v>
      </c>
      <c r="EB63" s="466" t="s">
        <v>2988</v>
      </c>
      <c r="EC63" s="466" t="s">
        <v>621</v>
      </c>
      <c r="ED63" s="466" t="s">
        <v>1328</v>
      </c>
      <c r="EE63" s="466" t="s">
        <v>1569</v>
      </c>
      <c r="EF63" s="466" t="s">
        <v>57</v>
      </c>
      <c r="EG63" s="466" t="s">
        <v>57</v>
      </c>
      <c r="EH63" s="466" t="s">
        <v>57</v>
      </c>
      <c r="EI63" s="466" t="s">
        <v>57</v>
      </c>
      <c r="EJ63" s="466" t="s">
        <v>2989</v>
      </c>
      <c r="EK63" s="466" t="s">
        <v>1574</v>
      </c>
      <c r="EL63" s="466" t="s">
        <v>2990</v>
      </c>
      <c r="EM63" s="466" t="s">
        <v>1576</v>
      </c>
      <c r="EN63" s="466" t="s">
        <v>680</v>
      </c>
      <c r="EO63" s="466" t="s">
        <v>630</v>
      </c>
      <c r="EP63" s="466" t="s">
        <v>122</v>
      </c>
      <c r="EQ63" s="466" t="s">
        <v>57</v>
      </c>
      <c r="ER63" s="466" t="s">
        <v>311</v>
      </c>
      <c r="ES63" s="466" t="s">
        <v>57</v>
      </c>
      <c r="ET63" s="466" t="s">
        <v>57</v>
      </c>
      <c r="EU63" s="104" t="str">
        <f t="shared" si="11"/>
        <v>2026012411</v>
      </c>
      <c r="EV63" s="56" t="str">
        <f t="shared" si="12"/>
        <v>5&amp;2026012411</v>
      </c>
      <c r="EW63" s="104">
        <f>IFERROR(VLOOKUP(EV63,시험용!CA:CE,4,FALSE),"")</f>
        <v>0</v>
      </c>
    </row>
    <row r="64" spans="1:156" ht="49.95" customHeight="1">
      <c r="A64" s="30">
        <v>5</v>
      </c>
      <c r="B64" s="466" t="s">
        <v>312</v>
      </c>
      <c r="C64" s="466" t="s">
        <v>1862</v>
      </c>
      <c r="D64" s="466" t="s">
        <v>2963</v>
      </c>
      <c r="E64" s="466" t="s">
        <v>31</v>
      </c>
      <c r="F64" s="466" t="s">
        <v>287</v>
      </c>
      <c r="G64" s="466" t="s">
        <v>312</v>
      </c>
      <c r="H64" s="466" t="s">
        <v>312</v>
      </c>
      <c r="I64" s="466" t="s">
        <v>290</v>
      </c>
      <c r="J64" s="466" t="s">
        <v>2991</v>
      </c>
      <c r="K64" s="466" t="s">
        <v>291</v>
      </c>
      <c r="L64" s="483" t="s">
        <v>3713</v>
      </c>
      <c r="M64" s="466" t="s">
        <v>2965</v>
      </c>
      <c r="N64" s="466"/>
      <c r="O64" s="466" t="s">
        <v>2992</v>
      </c>
      <c r="P64" s="466" t="s">
        <v>1539</v>
      </c>
      <c r="Q64" s="466"/>
      <c r="R64" s="466"/>
      <c r="S64" s="466" t="s">
        <v>2488</v>
      </c>
      <c r="T64" s="466" t="s">
        <v>2967</v>
      </c>
      <c r="U64" s="466" t="s">
        <v>592</v>
      </c>
      <c r="V64" s="466"/>
      <c r="W64" s="466" t="s">
        <v>2968</v>
      </c>
      <c r="X64" s="466" t="s">
        <v>1721</v>
      </c>
      <c r="Y64" s="466" t="s">
        <v>2969</v>
      </c>
      <c r="Z64" s="466" t="s">
        <v>2969</v>
      </c>
      <c r="AA64" s="466" t="s">
        <v>2970</v>
      </c>
      <c r="AB64" s="466" t="s">
        <v>31</v>
      </c>
      <c r="AC64" s="1332"/>
      <c r="AD64" s="466" t="s">
        <v>643</v>
      </c>
      <c r="AE64" s="466" t="s">
        <v>2993</v>
      </c>
      <c r="AF64" s="466" t="s">
        <v>595</v>
      </c>
      <c r="AG64" s="466" t="s">
        <v>57</v>
      </c>
      <c r="AH64" s="466" t="s">
        <v>645</v>
      </c>
      <c r="AI64" s="466" t="s">
        <v>57</v>
      </c>
      <c r="AJ64" s="466"/>
      <c r="AK64" s="466"/>
      <c r="AL64" s="466"/>
      <c r="AM64" s="466"/>
      <c r="AN64" s="466" t="s">
        <v>1545</v>
      </c>
      <c r="AO64" s="466" t="s">
        <v>1546</v>
      </c>
      <c r="AP64" s="466" t="s">
        <v>2994</v>
      </c>
      <c r="AQ64" s="483" t="s">
        <v>396</v>
      </c>
      <c r="AR64" s="466"/>
      <c r="AS64" s="466"/>
      <c r="AT64" s="466" t="s">
        <v>315</v>
      </c>
      <c r="AU64" s="466" t="s">
        <v>2995</v>
      </c>
      <c r="AV64" s="466" t="s">
        <v>57</v>
      </c>
      <c r="AW64" s="466" t="s">
        <v>910</v>
      </c>
      <c r="AX64" s="466" t="s">
        <v>2996</v>
      </c>
      <c r="AY64" s="466"/>
      <c r="AZ64" s="466" t="s">
        <v>2975</v>
      </c>
      <c r="BA64" s="466" t="s">
        <v>1736</v>
      </c>
      <c r="BB64" s="466" t="s">
        <v>299</v>
      </c>
      <c r="BC64" s="466" t="s">
        <v>32</v>
      </c>
      <c r="BD64" s="466" t="s">
        <v>33</v>
      </c>
      <c r="BE64" s="466" t="s">
        <v>32</v>
      </c>
      <c r="BF64" s="466" t="s">
        <v>48</v>
      </c>
      <c r="BG64" s="466" t="s">
        <v>164</v>
      </c>
      <c r="BH64" s="466" t="s">
        <v>110</v>
      </c>
      <c r="BI64" s="466" t="s">
        <v>2976</v>
      </c>
      <c r="BJ64" s="466" t="s">
        <v>2977</v>
      </c>
      <c r="BK64" s="466" t="s">
        <v>1739</v>
      </c>
      <c r="BL64" s="466" t="s">
        <v>2997</v>
      </c>
      <c r="BM64" s="466" t="s">
        <v>302</v>
      </c>
      <c r="BN64" s="466" t="s">
        <v>2993</v>
      </c>
      <c r="BO64" s="466" t="s">
        <v>595</v>
      </c>
      <c r="BP64" s="466" t="s">
        <v>57</v>
      </c>
      <c r="BQ64" s="466" t="s">
        <v>57</v>
      </c>
      <c r="BR64" s="466" t="s">
        <v>311</v>
      </c>
      <c r="BS64" s="466" t="s">
        <v>2979</v>
      </c>
      <c r="BT64" s="466" t="s">
        <v>2980</v>
      </c>
      <c r="BU64" s="466" t="s">
        <v>2981</v>
      </c>
      <c r="BV64" s="466" t="s">
        <v>302</v>
      </c>
      <c r="BW64" s="466" t="s">
        <v>1589</v>
      </c>
      <c r="BX64" s="466" t="s">
        <v>645</v>
      </c>
      <c r="BY64" s="466" t="s">
        <v>57</v>
      </c>
      <c r="BZ64" s="466" t="s">
        <v>2982</v>
      </c>
      <c r="CA64" s="466" t="s">
        <v>57</v>
      </c>
      <c r="CB64" s="466" t="s">
        <v>57</v>
      </c>
      <c r="CC64" s="466" t="s">
        <v>57</v>
      </c>
      <c r="CD64" s="466" t="s">
        <v>57</v>
      </c>
      <c r="CE64" s="466" t="s">
        <v>57</v>
      </c>
      <c r="CF64" s="466" t="s">
        <v>57</v>
      </c>
      <c r="CG64" s="466" t="s">
        <v>57</v>
      </c>
      <c r="CH64" s="466" t="s">
        <v>57</v>
      </c>
      <c r="CI64" s="466" t="s">
        <v>2983</v>
      </c>
      <c r="CJ64" s="466" t="s">
        <v>665</v>
      </c>
      <c r="CK64" s="466" t="s">
        <v>1592</v>
      </c>
      <c r="CL64" s="466" t="s">
        <v>2984</v>
      </c>
      <c r="CM64" s="466" t="s">
        <v>2985</v>
      </c>
      <c r="CN64" s="466" t="s">
        <v>665</v>
      </c>
      <c r="CO64" s="466" t="s">
        <v>713</v>
      </c>
      <c r="CP64" s="466" t="s">
        <v>2984</v>
      </c>
      <c r="CQ64" s="466" t="s">
        <v>57</v>
      </c>
      <c r="CR64" s="466" t="s">
        <v>57</v>
      </c>
      <c r="CS64" s="466" t="s">
        <v>57</v>
      </c>
      <c r="CT64" s="466" t="s">
        <v>57</v>
      </c>
      <c r="CU64" s="466" t="s">
        <v>328</v>
      </c>
      <c r="CV64" s="466" t="s">
        <v>329</v>
      </c>
      <c r="CW64" s="466" t="s">
        <v>330</v>
      </c>
      <c r="CX64" s="466" t="s">
        <v>331</v>
      </c>
      <c r="CY64" s="466" t="s">
        <v>57</v>
      </c>
      <c r="CZ64" s="466" t="s">
        <v>57</v>
      </c>
      <c r="DA64" s="466" t="s">
        <v>57</v>
      </c>
      <c r="DB64" s="466" t="s">
        <v>57</v>
      </c>
      <c r="DC64" s="466" t="s">
        <v>57</v>
      </c>
      <c r="DD64" s="466" t="s">
        <v>57</v>
      </c>
      <c r="DE64" s="466" t="s">
        <v>57</v>
      </c>
      <c r="DF64" s="466" t="s">
        <v>57</v>
      </c>
      <c r="DG64" s="466" t="s">
        <v>57</v>
      </c>
      <c r="DH64" s="466" t="s">
        <v>57</v>
      </c>
      <c r="DI64" s="466" t="s">
        <v>302</v>
      </c>
      <c r="DJ64" s="466" t="s">
        <v>57</v>
      </c>
      <c r="DK64" s="466" t="s">
        <v>57</v>
      </c>
      <c r="DL64" s="466" t="s">
        <v>57</v>
      </c>
      <c r="DM64" s="466" t="s">
        <v>57</v>
      </c>
      <c r="DN64" s="466" t="s">
        <v>57</v>
      </c>
      <c r="DO64" s="466" t="s">
        <v>57</v>
      </c>
      <c r="DP64" s="466" t="s">
        <v>57</v>
      </c>
      <c r="DQ64" s="466" t="s">
        <v>2986</v>
      </c>
      <c r="DR64" s="466" t="s">
        <v>175</v>
      </c>
      <c r="DS64" s="466" t="s">
        <v>673</v>
      </c>
      <c r="DT64" s="466" t="s">
        <v>2987</v>
      </c>
      <c r="DU64" s="466" t="s">
        <v>621</v>
      </c>
      <c r="DV64" s="466" t="s">
        <v>1560</v>
      </c>
      <c r="DW64" s="466" t="s">
        <v>1569</v>
      </c>
      <c r="DX64" s="466" t="s">
        <v>333</v>
      </c>
      <c r="DY64" s="466" t="s">
        <v>308</v>
      </c>
      <c r="DZ64" s="466" t="s">
        <v>309</v>
      </c>
      <c r="EA64" s="466" t="s">
        <v>319</v>
      </c>
      <c r="EB64" s="466" t="s">
        <v>2988</v>
      </c>
      <c r="EC64" s="466" t="s">
        <v>621</v>
      </c>
      <c r="ED64" s="466" t="s">
        <v>1328</v>
      </c>
      <c r="EE64" s="466" t="s">
        <v>1569</v>
      </c>
      <c r="EF64" s="466" t="s">
        <v>57</v>
      </c>
      <c r="EG64" s="466" t="s">
        <v>57</v>
      </c>
      <c r="EH64" s="466" t="s">
        <v>57</v>
      </c>
      <c r="EI64" s="466" t="s">
        <v>57</v>
      </c>
      <c r="EJ64" s="466" t="s">
        <v>2989</v>
      </c>
      <c r="EK64" s="466" t="s">
        <v>1574</v>
      </c>
      <c r="EL64" s="466" t="s">
        <v>2990</v>
      </c>
      <c r="EM64" s="466" t="s">
        <v>1576</v>
      </c>
      <c r="EN64" s="466" t="s">
        <v>680</v>
      </c>
      <c r="EO64" s="466" t="s">
        <v>630</v>
      </c>
      <c r="EP64" s="466" t="s">
        <v>122</v>
      </c>
      <c r="EQ64" s="466" t="s">
        <v>57</v>
      </c>
      <c r="ER64" s="466" t="s">
        <v>311</v>
      </c>
      <c r="ES64" s="466" t="s">
        <v>57</v>
      </c>
      <c r="ET64" s="466" t="s">
        <v>57</v>
      </c>
      <c r="EU64" s="104" t="str">
        <f t="shared" si="11"/>
        <v>2026012412</v>
      </c>
      <c r="EV64" s="56" t="str">
        <f t="shared" si="12"/>
        <v>5&amp;2026012412</v>
      </c>
      <c r="EW64" s="104">
        <f>IFERROR(VLOOKUP(EV64,시험용!CA:CE,4,FALSE),"")</f>
        <v>0</v>
      </c>
    </row>
    <row r="65" spans="1:155" ht="49.95" customHeight="1">
      <c r="A65" s="30">
        <v>5</v>
      </c>
      <c r="B65" s="466" t="s">
        <v>320</v>
      </c>
      <c r="C65" s="466" t="s">
        <v>1862</v>
      </c>
      <c r="D65" s="466" t="s">
        <v>2963</v>
      </c>
      <c r="E65" s="466" t="s">
        <v>31</v>
      </c>
      <c r="F65" s="466" t="s">
        <v>287</v>
      </c>
      <c r="G65" s="466" t="s">
        <v>320</v>
      </c>
      <c r="H65" s="466" t="s">
        <v>320</v>
      </c>
      <c r="I65" s="466" t="s">
        <v>290</v>
      </c>
      <c r="J65" s="466" t="s">
        <v>2998</v>
      </c>
      <c r="K65" s="466" t="s">
        <v>291</v>
      </c>
      <c r="L65" s="466" t="s">
        <v>2999</v>
      </c>
      <c r="M65" s="466" t="s">
        <v>3000</v>
      </c>
      <c r="N65" s="466"/>
      <c r="O65" s="466" t="s">
        <v>3001</v>
      </c>
      <c r="P65" s="466" t="s">
        <v>1539</v>
      </c>
      <c r="Q65" s="466"/>
      <c r="R65" s="466" t="s">
        <v>1131</v>
      </c>
      <c r="S65" s="466" t="s">
        <v>2488</v>
      </c>
      <c r="T65" s="466" t="s">
        <v>3002</v>
      </c>
      <c r="U65" s="466" t="s">
        <v>592</v>
      </c>
      <c r="V65" s="466"/>
      <c r="W65" s="466" t="s">
        <v>3003</v>
      </c>
      <c r="X65" s="466" t="s">
        <v>1542</v>
      </c>
      <c r="Y65" s="466" t="s">
        <v>3004</v>
      </c>
      <c r="Z65" s="466" t="s">
        <v>3004</v>
      </c>
      <c r="AA65" s="466" t="s">
        <v>3005</v>
      </c>
      <c r="AB65" s="466" t="s">
        <v>293</v>
      </c>
      <c r="AC65" s="1332"/>
      <c r="AD65" s="466" t="s">
        <v>107</v>
      </c>
      <c r="AE65" s="466" t="s">
        <v>3006</v>
      </c>
      <c r="AF65" s="466" t="s">
        <v>3007</v>
      </c>
      <c r="AG65" s="466" t="s">
        <v>3008</v>
      </c>
      <c r="AH65" s="466" t="s">
        <v>3009</v>
      </c>
      <c r="AI65" s="466" t="s">
        <v>3008</v>
      </c>
      <c r="AJ65" s="466"/>
      <c r="AK65" s="466"/>
      <c r="AL65" s="466"/>
      <c r="AM65" s="466"/>
      <c r="AN65" s="466" t="s">
        <v>1731</v>
      </c>
      <c r="AO65" s="466" t="s">
        <v>3010</v>
      </c>
      <c r="AP65" s="466" t="s">
        <v>3011</v>
      </c>
      <c r="AQ65" s="483" t="s">
        <v>396</v>
      </c>
      <c r="AR65" s="466"/>
      <c r="AS65" s="466"/>
      <c r="AT65" s="466" t="s">
        <v>315</v>
      </c>
      <c r="AU65" s="466" t="s">
        <v>3012</v>
      </c>
      <c r="AV65" s="466" t="s">
        <v>3008</v>
      </c>
      <c r="AW65" s="466" t="s">
        <v>3013</v>
      </c>
      <c r="AX65" s="466" t="s">
        <v>3014</v>
      </c>
      <c r="AY65" s="466"/>
      <c r="AZ65" s="466" t="s">
        <v>3015</v>
      </c>
      <c r="BA65" s="466" t="s">
        <v>3016</v>
      </c>
      <c r="BB65" s="466" t="s">
        <v>3017</v>
      </c>
      <c r="BC65" s="466" t="s">
        <v>3018</v>
      </c>
      <c r="BD65" s="466" t="s">
        <v>3019</v>
      </c>
      <c r="BE65" s="466" t="s">
        <v>3020</v>
      </c>
      <c r="BF65" s="466" t="s">
        <v>3021</v>
      </c>
      <c r="BG65" s="466" t="s">
        <v>3022</v>
      </c>
      <c r="BH65" s="466" t="s">
        <v>3023</v>
      </c>
      <c r="BI65" s="466" t="s">
        <v>3024</v>
      </c>
      <c r="BJ65" s="466" t="s">
        <v>3025</v>
      </c>
      <c r="BK65" s="466" t="s">
        <v>3026</v>
      </c>
      <c r="BL65" s="466" t="s">
        <v>3027</v>
      </c>
      <c r="BM65" s="466" t="s">
        <v>3028</v>
      </c>
      <c r="BN65" s="466" t="s">
        <v>3029</v>
      </c>
      <c r="BO65" s="466" t="s">
        <v>3007</v>
      </c>
      <c r="BP65" s="466" t="s">
        <v>3008</v>
      </c>
      <c r="BQ65" s="466" t="s">
        <v>3008</v>
      </c>
      <c r="BR65" s="466" t="s">
        <v>3030</v>
      </c>
      <c r="BS65" s="466" t="s">
        <v>3031</v>
      </c>
      <c r="BT65" s="466" t="s">
        <v>3032</v>
      </c>
      <c r="BU65" s="466" t="s">
        <v>3033</v>
      </c>
      <c r="BV65" s="466" t="s">
        <v>3028</v>
      </c>
      <c r="BW65" s="466" t="s">
        <v>3034</v>
      </c>
      <c r="BX65" s="466" t="s">
        <v>3009</v>
      </c>
      <c r="BY65" s="466" t="s">
        <v>3008</v>
      </c>
      <c r="BZ65" s="466" t="s">
        <v>3035</v>
      </c>
      <c r="CA65" s="466" t="s">
        <v>3008</v>
      </c>
      <c r="CB65" s="466" t="s">
        <v>3008</v>
      </c>
      <c r="CC65" s="466" t="s">
        <v>3008</v>
      </c>
      <c r="CD65" s="466" t="s">
        <v>3008</v>
      </c>
      <c r="CE65" s="466" t="s">
        <v>3008</v>
      </c>
      <c r="CF65" s="466" t="s">
        <v>3008</v>
      </c>
      <c r="CG65" s="466" t="s">
        <v>3008</v>
      </c>
      <c r="CH65" s="466" t="s">
        <v>3008</v>
      </c>
      <c r="CI65" s="466" t="s">
        <v>3036</v>
      </c>
      <c r="CJ65" s="466" t="s">
        <v>3037</v>
      </c>
      <c r="CK65" s="466" t="s">
        <v>3038</v>
      </c>
      <c r="CL65" s="466" t="s">
        <v>3039</v>
      </c>
      <c r="CM65" s="466" t="s">
        <v>3040</v>
      </c>
      <c r="CN65" s="466" t="s">
        <v>3037</v>
      </c>
      <c r="CO65" s="466" t="s">
        <v>3041</v>
      </c>
      <c r="CP65" s="466" t="s">
        <v>3039</v>
      </c>
      <c r="CQ65" s="466" t="s">
        <v>3008</v>
      </c>
      <c r="CR65" s="466" t="s">
        <v>3008</v>
      </c>
      <c r="CS65" s="466" t="s">
        <v>3008</v>
      </c>
      <c r="CT65" s="466" t="s">
        <v>3008</v>
      </c>
      <c r="CU65" s="466" t="s">
        <v>3008</v>
      </c>
      <c r="CV65" s="466" t="s">
        <v>3008</v>
      </c>
      <c r="CW65" s="466" t="s">
        <v>3008</v>
      </c>
      <c r="CX65" s="466" t="s">
        <v>3008</v>
      </c>
      <c r="CY65" s="466" t="s">
        <v>3008</v>
      </c>
      <c r="CZ65" s="466" t="s">
        <v>3008</v>
      </c>
      <c r="DA65" s="466" t="s">
        <v>3008</v>
      </c>
      <c r="DB65" s="466" t="s">
        <v>3008</v>
      </c>
      <c r="DC65" s="466" t="s">
        <v>3008</v>
      </c>
      <c r="DD65" s="466" t="s">
        <v>3008</v>
      </c>
      <c r="DE65" s="466" t="s">
        <v>3042</v>
      </c>
      <c r="DF65" s="466" t="s">
        <v>3043</v>
      </c>
      <c r="DG65" s="466" t="s">
        <v>3044</v>
      </c>
      <c r="DH65" s="466" t="s">
        <v>3008</v>
      </c>
      <c r="DI65" s="466" t="s">
        <v>3028</v>
      </c>
      <c r="DJ65" s="466" t="s">
        <v>3008</v>
      </c>
      <c r="DK65" s="466" t="s">
        <v>3008</v>
      </c>
      <c r="DL65" s="466" t="s">
        <v>3008</v>
      </c>
      <c r="DM65" s="466" t="s">
        <v>3008</v>
      </c>
      <c r="DN65" s="466" t="s">
        <v>3008</v>
      </c>
      <c r="DO65" s="466" t="s">
        <v>3008</v>
      </c>
      <c r="DP65" s="466" t="s">
        <v>3008</v>
      </c>
      <c r="DQ65" s="466" t="s">
        <v>3045</v>
      </c>
      <c r="DR65" s="466" t="s">
        <v>3046</v>
      </c>
      <c r="DS65" s="466" t="s">
        <v>3047</v>
      </c>
      <c r="DT65" s="466" t="s">
        <v>3048</v>
      </c>
      <c r="DU65" s="466" t="s">
        <v>3049</v>
      </c>
      <c r="DV65" s="466" t="s">
        <v>3050</v>
      </c>
      <c r="DW65" s="466" t="s">
        <v>3051</v>
      </c>
      <c r="DX65" s="466" t="s">
        <v>3052</v>
      </c>
      <c r="DY65" s="466" t="s">
        <v>3053</v>
      </c>
      <c r="DZ65" s="466" t="s">
        <v>3054</v>
      </c>
      <c r="EA65" s="466" t="s">
        <v>3055</v>
      </c>
      <c r="EB65" s="466" t="s">
        <v>3056</v>
      </c>
      <c r="EC65" s="466" t="s">
        <v>3049</v>
      </c>
      <c r="ED65" s="466" t="s">
        <v>3057</v>
      </c>
      <c r="EE65" s="466" t="s">
        <v>3051</v>
      </c>
      <c r="EF65" s="466" t="s">
        <v>3008</v>
      </c>
      <c r="EG65" s="466" t="s">
        <v>3008</v>
      </c>
      <c r="EH65" s="466" t="s">
        <v>3008</v>
      </c>
      <c r="EI65" s="466" t="s">
        <v>3008</v>
      </c>
      <c r="EJ65" s="466" t="s">
        <v>3058</v>
      </c>
      <c r="EK65" s="466" t="s">
        <v>3059</v>
      </c>
      <c r="EL65" s="466" t="s">
        <v>3060</v>
      </c>
      <c r="EM65" s="466" t="s">
        <v>3061</v>
      </c>
      <c r="EN65" s="466" t="s">
        <v>3062</v>
      </c>
      <c r="EO65" s="466" t="s">
        <v>3063</v>
      </c>
      <c r="EP65" s="466" t="s">
        <v>3064</v>
      </c>
      <c r="EQ65" s="466" t="s">
        <v>3008</v>
      </c>
      <c r="ER65" s="466" t="s">
        <v>3030</v>
      </c>
      <c r="ES65" s="466" t="s">
        <v>3008</v>
      </c>
      <c r="ET65" s="466" t="s">
        <v>3008</v>
      </c>
      <c r="EU65" s="104" t="str">
        <f t="shared" si="11"/>
        <v>2026011994</v>
      </c>
      <c r="EV65" s="56" t="str">
        <f t="shared" si="12"/>
        <v>5&amp;2026011994</v>
      </c>
      <c r="EW65" s="104">
        <f>IFERROR(VLOOKUP(EV65,시험용!CA:CE,4,FALSE),"")</f>
        <v>0</v>
      </c>
    </row>
    <row r="66" spans="1:155" ht="49.95" customHeight="1">
      <c r="A66" s="30">
        <v>5</v>
      </c>
      <c r="B66" s="466" t="s">
        <v>724</v>
      </c>
      <c r="C66" s="466" t="s">
        <v>1862</v>
      </c>
      <c r="D66" s="466" t="s">
        <v>2963</v>
      </c>
      <c r="E66" s="466" t="s">
        <v>31</v>
      </c>
      <c r="F66" s="466" t="s">
        <v>287</v>
      </c>
      <c r="G66" s="466" t="s">
        <v>724</v>
      </c>
      <c r="H66" s="466" t="s">
        <v>724</v>
      </c>
      <c r="I66" s="466" t="s">
        <v>290</v>
      </c>
      <c r="J66" s="466" t="s">
        <v>3065</v>
      </c>
      <c r="K66" s="466" t="s">
        <v>291</v>
      </c>
      <c r="L66" s="466" t="s">
        <v>3066</v>
      </c>
      <c r="M66" s="466" t="s">
        <v>3067</v>
      </c>
      <c r="N66" s="466"/>
      <c r="O66" s="466" t="s">
        <v>3068</v>
      </c>
      <c r="P66" s="466" t="s">
        <v>3069</v>
      </c>
      <c r="Q66" s="466"/>
      <c r="R66" s="466" t="s">
        <v>1131</v>
      </c>
      <c r="S66" s="466" t="s">
        <v>2488</v>
      </c>
      <c r="T66" s="466" t="s">
        <v>3002</v>
      </c>
      <c r="U66" s="466" t="s">
        <v>592</v>
      </c>
      <c r="V66" s="466"/>
      <c r="W66" s="466" t="s">
        <v>3070</v>
      </c>
      <c r="X66" s="466" t="s">
        <v>1542</v>
      </c>
      <c r="Y66" s="466" t="s">
        <v>3071</v>
      </c>
      <c r="Z66" s="466" t="s">
        <v>3071</v>
      </c>
      <c r="AA66" s="466" t="s">
        <v>3072</v>
      </c>
      <c r="AB66" s="466" t="s">
        <v>293</v>
      </c>
      <c r="AC66" s="1332"/>
      <c r="AD66" s="466" t="s">
        <v>107</v>
      </c>
      <c r="AE66" s="466" t="s">
        <v>3073</v>
      </c>
      <c r="AF66" s="466" t="s">
        <v>3074</v>
      </c>
      <c r="AG66" s="466" t="s">
        <v>3075</v>
      </c>
      <c r="AH66" s="466" t="s">
        <v>3076</v>
      </c>
      <c r="AI66" s="466" t="s">
        <v>3075</v>
      </c>
      <c r="AJ66" s="466"/>
      <c r="AK66" s="466"/>
      <c r="AL66" s="466"/>
      <c r="AM66" s="466"/>
      <c r="AN66" s="466" t="s">
        <v>1731</v>
      </c>
      <c r="AO66" s="466" t="s">
        <v>3010</v>
      </c>
      <c r="AP66" s="466" t="s">
        <v>3077</v>
      </c>
      <c r="AQ66" s="483" t="s">
        <v>396</v>
      </c>
      <c r="AR66" s="466"/>
      <c r="AS66" s="466"/>
      <c r="AT66" s="466" t="s">
        <v>315</v>
      </c>
      <c r="AU66" s="466" t="s">
        <v>3078</v>
      </c>
      <c r="AV66" s="466" t="s">
        <v>3075</v>
      </c>
      <c r="AW66" s="466" t="s">
        <v>3079</v>
      </c>
      <c r="AX66" s="466" t="s">
        <v>3080</v>
      </c>
      <c r="AY66" s="466"/>
      <c r="AZ66" s="466" t="s">
        <v>3081</v>
      </c>
      <c r="BA66" s="466" t="s">
        <v>3082</v>
      </c>
      <c r="BB66" s="466" t="s">
        <v>3083</v>
      </c>
      <c r="BC66" s="466" t="s">
        <v>3084</v>
      </c>
      <c r="BD66" s="466" t="s">
        <v>3085</v>
      </c>
      <c r="BE66" s="466" t="s">
        <v>3086</v>
      </c>
      <c r="BF66" s="466" t="s">
        <v>3087</v>
      </c>
      <c r="BG66" s="466" t="s">
        <v>3088</v>
      </c>
      <c r="BH66" s="466" t="s">
        <v>3089</v>
      </c>
      <c r="BI66" s="466" t="s">
        <v>3090</v>
      </c>
      <c r="BJ66" s="466" t="s">
        <v>3091</v>
      </c>
      <c r="BK66" s="466" t="s">
        <v>3092</v>
      </c>
      <c r="BL66" s="466" t="s">
        <v>3093</v>
      </c>
      <c r="BM66" s="466" t="s">
        <v>3094</v>
      </c>
      <c r="BN66" s="466" t="s">
        <v>3095</v>
      </c>
      <c r="BO66" s="466" t="s">
        <v>3074</v>
      </c>
      <c r="BP66" s="466" t="s">
        <v>3075</v>
      </c>
      <c r="BQ66" s="466" t="s">
        <v>3075</v>
      </c>
      <c r="BR66" s="466" t="s">
        <v>3096</v>
      </c>
      <c r="BS66" s="466" t="s">
        <v>3097</v>
      </c>
      <c r="BT66" s="466" t="s">
        <v>3098</v>
      </c>
      <c r="BU66" s="466" t="s">
        <v>3099</v>
      </c>
      <c r="BV66" s="466" t="s">
        <v>3100</v>
      </c>
      <c r="BW66" s="466" t="s">
        <v>3101</v>
      </c>
      <c r="BX66" s="466" t="s">
        <v>3076</v>
      </c>
      <c r="BY66" s="466" t="s">
        <v>3075</v>
      </c>
      <c r="BZ66" s="466" t="s">
        <v>3102</v>
      </c>
      <c r="CA66" s="466" t="s">
        <v>3075</v>
      </c>
      <c r="CB66" s="466" t="s">
        <v>3075</v>
      </c>
      <c r="CC66" s="466" t="s">
        <v>3075</v>
      </c>
      <c r="CD66" s="466" t="s">
        <v>3075</v>
      </c>
      <c r="CE66" s="466" t="s">
        <v>3075</v>
      </c>
      <c r="CF66" s="466" t="s">
        <v>3075</v>
      </c>
      <c r="CG66" s="466" t="s">
        <v>3075</v>
      </c>
      <c r="CH66" s="466" t="s">
        <v>3075</v>
      </c>
      <c r="CI66" s="466" t="s">
        <v>3103</v>
      </c>
      <c r="CJ66" s="466" t="s">
        <v>3104</v>
      </c>
      <c r="CK66" s="466" t="s">
        <v>3105</v>
      </c>
      <c r="CL66" s="466" t="s">
        <v>3106</v>
      </c>
      <c r="CM66" s="466" t="s">
        <v>3107</v>
      </c>
      <c r="CN66" s="466" t="s">
        <v>3104</v>
      </c>
      <c r="CO66" s="466" t="s">
        <v>3108</v>
      </c>
      <c r="CP66" s="466" t="s">
        <v>3106</v>
      </c>
      <c r="CQ66" s="466" t="s">
        <v>3075</v>
      </c>
      <c r="CR66" s="466" t="s">
        <v>3075</v>
      </c>
      <c r="CS66" s="466" t="s">
        <v>3075</v>
      </c>
      <c r="CT66" s="466" t="s">
        <v>3075</v>
      </c>
      <c r="CU66" s="466" t="s">
        <v>3075</v>
      </c>
      <c r="CV66" s="466" t="s">
        <v>3075</v>
      </c>
      <c r="CW66" s="466" t="s">
        <v>3075</v>
      </c>
      <c r="CX66" s="466" t="s">
        <v>3075</v>
      </c>
      <c r="CY66" s="466" t="s">
        <v>3075</v>
      </c>
      <c r="CZ66" s="466" t="s">
        <v>3075</v>
      </c>
      <c r="DA66" s="466" t="s">
        <v>3075</v>
      </c>
      <c r="DB66" s="466" t="s">
        <v>3075</v>
      </c>
      <c r="DC66" s="466" t="s">
        <v>3075</v>
      </c>
      <c r="DD66" s="466" t="s">
        <v>3075</v>
      </c>
      <c r="DE66" s="466" t="s">
        <v>3075</v>
      </c>
      <c r="DF66" s="466" t="s">
        <v>3075</v>
      </c>
      <c r="DG66" s="466" t="s">
        <v>3075</v>
      </c>
      <c r="DH66" s="466" t="s">
        <v>3075</v>
      </c>
      <c r="DI66" s="466" t="s">
        <v>3094</v>
      </c>
      <c r="DJ66" s="466" t="s">
        <v>3075</v>
      </c>
      <c r="DK66" s="466" t="s">
        <v>3075</v>
      </c>
      <c r="DL66" s="466" t="s">
        <v>3075</v>
      </c>
      <c r="DM66" s="466" t="s">
        <v>3075</v>
      </c>
      <c r="DN66" s="466" t="s">
        <v>3075</v>
      </c>
      <c r="DO66" s="466" t="s">
        <v>3075</v>
      </c>
      <c r="DP66" s="466" t="s">
        <v>3075</v>
      </c>
      <c r="DQ66" s="466" t="s">
        <v>3109</v>
      </c>
      <c r="DR66" s="466" t="s">
        <v>3110</v>
      </c>
      <c r="DS66" s="466" t="s">
        <v>3111</v>
      </c>
      <c r="DT66" s="466" t="s">
        <v>3112</v>
      </c>
      <c r="DU66" s="466" t="s">
        <v>3113</v>
      </c>
      <c r="DV66" s="466" t="s">
        <v>3114</v>
      </c>
      <c r="DW66" s="466" t="s">
        <v>3115</v>
      </c>
      <c r="DX66" s="466" t="s">
        <v>3116</v>
      </c>
      <c r="DY66" s="466" t="s">
        <v>3117</v>
      </c>
      <c r="DZ66" s="466" t="s">
        <v>3118</v>
      </c>
      <c r="EA66" s="466" t="s">
        <v>3119</v>
      </c>
      <c r="EB66" s="466" t="s">
        <v>3120</v>
      </c>
      <c r="EC66" s="466" t="s">
        <v>3113</v>
      </c>
      <c r="ED66" s="466" t="s">
        <v>3121</v>
      </c>
      <c r="EE66" s="466" t="s">
        <v>3115</v>
      </c>
      <c r="EF66" s="466" t="s">
        <v>3075</v>
      </c>
      <c r="EG66" s="466" t="s">
        <v>3075</v>
      </c>
      <c r="EH66" s="466" t="s">
        <v>3075</v>
      </c>
      <c r="EI66" s="466" t="s">
        <v>3075</v>
      </c>
      <c r="EJ66" s="466" t="s">
        <v>3122</v>
      </c>
      <c r="EK66" s="466" t="s">
        <v>3123</v>
      </c>
      <c r="EL66" s="466" t="s">
        <v>3124</v>
      </c>
      <c r="EM66" s="466" t="s">
        <v>3125</v>
      </c>
      <c r="EN66" s="466" t="s">
        <v>3126</v>
      </c>
      <c r="EO66" s="466" t="s">
        <v>3127</v>
      </c>
      <c r="EP66" s="466" t="s">
        <v>3128</v>
      </c>
      <c r="EQ66" s="466" t="s">
        <v>3075</v>
      </c>
      <c r="ER66" s="466" t="s">
        <v>3096</v>
      </c>
      <c r="ES66" s="466" t="s">
        <v>3075</v>
      </c>
      <c r="ET66" s="466" t="s">
        <v>3075</v>
      </c>
      <c r="EU66" s="104" t="str">
        <f t="shared" si="11"/>
        <v>2026011995</v>
      </c>
      <c r="EV66" s="56" t="str">
        <f t="shared" si="12"/>
        <v>5&amp;2026011995</v>
      </c>
      <c r="EW66" s="104">
        <f>IFERROR(VLOOKUP(EV66,시험용!CA:CE,4,FALSE),"")</f>
        <v>0</v>
      </c>
    </row>
    <row r="67" spans="1:155" ht="49.95" customHeight="1">
      <c r="A67" s="30">
        <v>5</v>
      </c>
      <c r="B67" s="466" t="s">
        <v>732</v>
      </c>
      <c r="C67" s="466" t="s">
        <v>336</v>
      </c>
      <c r="D67" s="466" t="s">
        <v>1866</v>
      </c>
      <c r="E67" s="466" t="s">
        <v>31</v>
      </c>
      <c r="F67" s="466" t="s">
        <v>321</v>
      </c>
      <c r="G67" s="466" t="s">
        <v>732</v>
      </c>
      <c r="H67" s="466" t="s">
        <v>287</v>
      </c>
      <c r="I67" s="466" t="s">
        <v>290</v>
      </c>
      <c r="J67" s="466" t="s">
        <v>3129</v>
      </c>
      <c r="K67" s="466" t="s">
        <v>291</v>
      </c>
      <c r="L67" s="466" t="s">
        <v>3130</v>
      </c>
      <c r="M67" s="466" t="s">
        <v>3131</v>
      </c>
      <c r="N67" s="466"/>
      <c r="O67" s="466" t="s">
        <v>3132</v>
      </c>
      <c r="P67" s="466"/>
      <c r="Q67" s="466"/>
      <c r="R67" s="466" t="s">
        <v>1409</v>
      </c>
      <c r="S67" s="466" t="s">
        <v>2488</v>
      </c>
      <c r="T67" s="466" t="s">
        <v>2489</v>
      </c>
      <c r="U67" s="466" t="s">
        <v>592</v>
      </c>
      <c r="V67" s="466"/>
      <c r="W67" s="466" t="s">
        <v>3133</v>
      </c>
      <c r="X67" s="466" t="s">
        <v>3134</v>
      </c>
      <c r="Y67" s="466" t="s">
        <v>3135</v>
      </c>
      <c r="Z67" s="466" t="s">
        <v>3135</v>
      </c>
      <c r="AA67" s="466" t="s">
        <v>57</v>
      </c>
      <c r="AB67" s="466" t="s">
        <v>31</v>
      </c>
      <c r="AC67" s="1332"/>
      <c r="AD67" s="466" t="s">
        <v>3136</v>
      </c>
      <c r="AE67" s="466" t="s">
        <v>3137</v>
      </c>
      <c r="AF67" s="466" t="s">
        <v>3138</v>
      </c>
      <c r="AG67" s="466" t="s">
        <v>2117</v>
      </c>
      <c r="AH67" s="466" t="s">
        <v>3139</v>
      </c>
      <c r="AI67" s="466" t="s">
        <v>3140</v>
      </c>
      <c r="AJ67" s="466"/>
      <c r="AK67" s="466"/>
      <c r="AL67" s="466"/>
      <c r="AM67" s="466"/>
      <c r="AN67" s="466" t="s">
        <v>2293</v>
      </c>
      <c r="AO67" s="466" t="s">
        <v>3141</v>
      </c>
      <c r="AP67" s="466" t="s">
        <v>3142</v>
      </c>
      <c r="AQ67" s="466" t="s">
        <v>1018</v>
      </c>
      <c r="AR67" s="466"/>
      <c r="AS67" s="466"/>
      <c r="AT67" s="466" t="s">
        <v>315</v>
      </c>
      <c r="AU67" s="466" t="s">
        <v>3143</v>
      </c>
      <c r="AV67" s="466" t="s">
        <v>1135</v>
      </c>
      <c r="AW67" s="466" t="s">
        <v>3144</v>
      </c>
      <c r="AX67" s="466" t="s">
        <v>3145</v>
      </c>
      <c r="AY67" s="466"/>
      <c r="AZ67" s="466" t="s">
        <v>3146</v>
      </c>
      <c r="BA67" s="466" t="s">
        <v>3147</v>
      </c>
      <c r="BB67" s="466" t="s">
        <v>2131</v>
      </c>
      <c r="BC67" s="466" t="s">
        <v>2132</v>
      </c>
      <c r="BD67" s="466" t="s">
        <v>2133</v>
      </c>
      <c r="BE67" s="466" t="s">
        <v>1135</v>
      </c>
      <c r="BF67" s="466" t="s">
        <v>2135</v>
      </c>
      <c r="BG67" s="466" t="s">
        <v>2136</v>
      </c>
      <c r="BH67" s="466" t="s">
        <v>3148</v>
      </c>
      <c r="BI67" s="466" t="s">
        <v>3149</v>
      </c>
      <c r="BJ67" s="466" t="s">
        <v>3150</v>
      </c>
      <c r="BK67" s="466" t="s">
        <v>3151</v>
      </c>
      <c r="BL67" s="466" t="s">
        <v>3152</v>
      </c>
      <c r="BM67" s="466" t="s">
        <v>2142</v>
      </c>
      <c r="BN67" s="466" t="s">
        <v>3153</v>
      </c>
      <c r="BO67" s="466" t="s">
        <v>3138</v>
      </c>
      <c r="BP67" s="466" t="s">
        <v>1135</v>
      </c>
      <c r="BQ67" s="466" t="s">
        <v>2117</v>
      </c>
      <c r="BR67" s="466" t="s">
        <v>2193</v>
      </c>
      <c r="BS67" s="466" t="s">
        <v>3154</v>
      </c>
      <c r="BT67" s="466" t="s">
        <v>3155</v>
      </c>
      <c r="BU67" s="466" t="s">
        <v>3156</v>
      </c>
      <c r="BV67" s="466" t="s">
        <v>2142</v>
      </c>
      <c r="BW67" s="466" t="s">
        <v>3157</v>
      </c>
      <c r="BX67" s="466" t="s">
        <v>3158</v>
      </c>
      <c r="BY67" s="466" t="s">
        <v>3140</v>
      </c>
      <c r="BZ67" s="466" t="s">
        <v>3159</v>
      </c>
      <c r="CA67" s="466" t="s">
        <v>3160</v>
      </c>
      <c r="CB67" s="466" t="s">
        <v>2153</v>
      </c>
      <c r="CC67" s="466" t="s">
        <v>3161</v>
      </c>
      <c r="CD67" s="466" t="s">
        <v>2155</v>
      </c>
      <c r="CE67" s="466" t="s">
        <v>2156</v>
      </c>
      <c r="CF67" s="466" t="s">
        <v>3162</v>
      </c>
      <c r="CG67" s="466" t="s">
        <v>2158</v>
      </c>
      <c r="CH67" s="466" t="s">
        <v>1135</v>
      </c>
      <c r="CI67" s="466" t="s">
        <v>3163</v>
      </c>
      <c r="CJ67" s="466" t="s">
        <v>3164</v>
      </c>
      <c r="CK67" s="466" t="s">
        <v>3165</v>
      </c>
      <c r="CL67" s="466" t="s">
        <v>2162</v>
      </c>
      <c r="CM67" s="466" t="s">
        <v>3166</v>
      </c>
      <c r="CN67" s="466" t="s">
        <v>3164</v>
      </c>
      <c r="CO67" s="466" t="s">
        <v>3167</v>
      </c>
      <c r="CP67" s="466" t="s">
        <v>2162</v>
      </c>
      <c r="CQ67" s="466" t="s">
        <v>3168</v>
      </c>
      <c r="CR67" s="466" t="s">
        <v>3164</v>
      </c>
      <c r="CS67" s="466" t="s">
        <v>3169</v>
      </c>
      <c r="CT67" s="466" t="s">
        <v>2162</v>
      </c>
      <c r="CU67" s="466" t="s">
        <v>2165</v>
      </c>
      <c r="CV67" s="466" t="s">
        <v>2166</v>
      </c>
      <c r="CW67" s="466" t="s">
        <v>2167</v>
      </c>
      <c r="CX67" s="466" t="s">
        <v>2168</v>
      </c>
      <c r="CY67" s="466" t="s">
        <v>1135</v>
      </c>
      <c r="CZ67" s="466" t="s">
        <v>1135</v>
      </c>
      <c r="DA67" s="466" t="s">
        <v>1135</v>
      </c>
      <c r="DB67" s="466" t="s">
        <v>1135</v>
      </c>
      <c r="DC67" s="466" t="s">
        <v>1135</v>
      </c>
      <c r="DD67" s="466" t="s">
        <v>1135</v>
      </c>
      <c r="DE67" s="466" t="s">
        <v>1135</v>
      </c>
      <c r="DF67" s="466" t="s">
        <v>1135</v>
      </c>
      <c r="DG67" s="466" t="s">
        <v>1135</v>
      </c>
      <c r="DH67" s="466" t="s">
        <v>1135</v>
      </c>
      <c r="DI67" s="466" t="s">
        <v>2142</v>
      </c>
      <c r="DJ67" s="466" t="s">
        <v>1135</v>
      </c>
      <c r="DK67" s="466" t="s">
        <v>1135</v>
      </c>
      <c r="DL67" s="466" t="s">
        <v>1135</v>
      </c>
      <c r="DM67" s="466" t="s">
        <v>1135</v>
      </c>
      <c r="DN67" s="466" t="s">
        <v>1135</v>
      </c>
      <c r="DO67" s="466" t="s">
        <v>1135</v>
      </c>
      <c r="DP67" s="466" t="s">
        <v>1135</v>
      </c>
      <c r="DQ67" s="466" t="s">
        <v>1135</v>
      </c>
      <c r="DR67" s="466" t="s">
        <v>1135</v>
      </c>
      <c r="DS67" s="466" t="s">
        <v>1135</v>
      </c>
      <c r="DT67" s="466" t="s">
        <v>3170</v>
      </c>
      <c r="DU67" s="466" t="s">
        <v>3171</v>
      </c>
      <c r="DV67" s="466" t="s">
        <v>3172</v>
      </c>
      <c r="DW67" s="466" t="s">
        <v>2273</v>
      </c>
      <c r="DX67" s="466" t="s">
        <v>3173</v>
      </c>
      <c r="DY67" s="466" t="s">
        <v>3174</v>
      </c>
      <c r="DZ67" s="466" t="s">
        <v>2167</v>
      </c>
      <c r="EA67" s="466" t="s">
        <v>3175</v>
      </c>
      <c r="EB67" s="466" t="s">
        <v>3176</v>
      </c>
      <c r="EC67" s="466" t="s">
        <v>3171</v>
      </c>
      <c r="ED67" s="466" t="s">
        <v>3177</v>
      </c>
      <c r="EE67" s="466" t="s">
        <v>2273</v>
      </c>
      <c r="EF67" s="466" t="s">
        <v>1135</v>
      </c>
      <c r="EG67" s="466" t="s">
        <v>1135</v>
      </c>
      <c r="EH67" s="466" t="s">
        <v>1135</v>
      </c>
      <c r="EI67" s="466" t="s">
        <v>1135</v>
      </c>
      <c r="EJ67" s="466" t="s">
        <v>3178</v>
      </c>
      <c r="EK67" s="466" t="s">
        <v>3179</v>
      </c>
      <c r="EL67" s="466" t="s">
        <v>3180</v>
      </c>
      <c r="EM67" s="466" t="s">
        <v>3181</v>
      </c>
      <c r="EN67" s="466" t="s">
        <v>3182</v>
      </c>
      <c r="EO67" s="466" t="s">
        <v>2281</v>
      </c>
      <c r="EP67" s="466" t="s">
        <v>2282</v>
      </c>
      <c r="EQ67" s="466" t="s">
        <v>1135</v>
      </c>
      <c r="ER67" s="466" t="s">
        <v>2193</v>
      </c>
      <c r="ES67" s="466" t="s">
        <v>1135</v>
      </c>
      <c r="ET67" s="466" t="s">
        <v>1135</v>
      </c>
      <c r="EU67" s="104" t="str">
        <f t="shared" si="11"/>
        <v>2025123010</v>
      </c>
      <c r="EV67" s="56" t="str">
        <f t="shared" si="12"/>
        <v>5&amp;2025123010</v>
      </c>
      <c r="EW67" s="104" t="str">
        <f>IFERROR(VLOOKUP(EV67,시험용!CA:CE,4,FALSE),"")</f>
        <v/>
      </c>
      <c r="EX67" s="470" t="s">
        <v>3641</v>
      </c>
    </row>
    <row r="68" spans="1:155" ht="49.95" customHeight="1">
      <c r="A68" s="30">
        <v>5</v>
      </c>
      <c r="B68" s="466" t="s">
        <v>771</v>
      </c>
      <c r="C68" s="466" t="s">
        <v>336</v>
      </c>
      <c r="D68" s="466" t="s">
        <v>1970</v>
      </c>
      <c r="E68" s="466" t="s">
        <v>31</v>
      </c>
      <c r="F68" s="466" t="s">
        <v>584</v>
      </c>
      <c r="G68" s="466" t="s">
        <v>771</v>
      </c>
      <c r="H68" s="466" t="s">
        <v>312</v>
      </c>
      <c r="I68" s="466" t="s">
        <v>290</v>
      </c>
      <c r="J68" s="466" t="s">
        <v>3183</v>
      </c>
      <c r="K68" s="466" t="s">
        <v>291</v>
      </c>
      <c r="L68" s="466" t="s">
        <v>3184</v>
      </c>
      <c r="M68" s="466" t="s">
        <v>3185</v>
      </c>
      <c r="N68" s="466"/>
      <c r="O68" s="466" t="s">
        <v>3186</v>
      </c>
      <c r="P68" s="466"/>
      <c r="Q68" s="466"/>
      <c r="R68" s="466" t="s">
        <v>3187</v>
      </c>
      <c r="S68" s="466" t="s">
        <v>2488</v>
      </c>
      <c r="T68" s="466" t="s">
        <v>2489</v>
      </c>
      <c r="U68" s="466" t="s">
        <v>592</v>
      </c>
      <c r="V68" s="466"/>
      <c r="W68" s="466" t="s">
        <v>3188</v>
      </c>
      <c r="X68" s="466" t="s">
        <v>688</v>
      </c>
      <c r="Y68" s="466" t="s">
        <v>1135</v>
      </c>
      <c r="Z68" s="466" t="s">
        <v>1135</v>
      </c>
      <c r="AA68" s="466" t="s">
        <v>1135</v>
      </c>
      <c r="AB68" s="466" t="s">
        <v>293</v>
      </c>
      <c r="AC68" s="1332"/>
      <c r="AD68" s="466" t="s">
        <v>1861</v>
      </c>
      <c r="AE68" s="466" t="s">
        <v>691</v>
      </c>
      <c r="AF68" s="466" t="s">
        <v>692</v>
      </c>
      <c r="AG68" s="466" t="s">
        <v>295</v>
      </c>
      <c r="AH68" s="466" t="s">
        <v>296</v>
      </c>
      <c r="AI68" s="466" t="s">
        <v>297</v>
      </c>
      <c r="AJ68" s="466"/>
      <c r="AK68" s="466"/>
      <c r="AL68" s="466"/>
      <c r="AM68" s="466"/>
      <c r="AN68" s="466" t="s">
        <v>827</v>
      </c>
      <c r="AO68" s="466" t="s">
        <v>828</v>
      </c>
      <c r="AP68" s="466" t="s">
        <v>3189</v>
      </c>
      <c r="AQ68" s="466" t="s">
        <v>49</v>
      </c>
      <c r="AR68" s="466"/>
      <c r="AS68" s="466"/>
      <c r="AT68" s="466" t="s">
        <v>315</v>
      </c>
      <c r="AU68" s="466" t="s">
        <v>3190</v>
      </c>
      <c r="AV68" s="466" t="s">
        <v>57</v>
      </c>
      <c r="AW68" s="466" t="s">
        <v>988</v>
      </c>
      <c r="AX68" s="466" t="s">
        <v>3191</v>
      </c>
      <c r="AY68" s="466"/>
      <c r="AZ68" s="466" t="s">
        <v>3192</v>
      </c>
      <c r="BA68" s="466" t="s">
        <v>785</v>
      </c>
      <c r="BB68" s="466" t="s">
        <v>299</v>
      </c>
      <c r="BC68" s="466" t="s">
        <v>32</v>
      </c>
      <c r="BD68" s="466" t="s">
        <v>33</v>
      </c>
      <c r="BE68" s="466" t="s">
        <v>57</v>
      </c>
      <c r="BF68" s="466" t="s">
        <v>48</v>
      </c>
      <c r="BG68" s="466" t="s">
        <v>164</v>
      </c>
      <c r="BH68" s="466" t="s">
        <v>3193</v>
      </c>
      <c r="BI68" s="466" t="s">
        <v>3194</v>
      </c>
      <c r="BJ68" s="466" t="s">
        <v>3195</v>
      </c>
      <c r="BK68" s="466" t="s">
        <v>47</v>
      </c>
      <c r="BL68" s="466" t="s">
        <v>3196</v>
      </c>
      <c r="BM68" s="466" t="s">
        <v>302</v>
      </c>
      <c r="BN68" s="466" t="s">
        <v>691</v>
      </c>
      <c r="BO68" s="466" t="s">
        <v>692</v>
      </c>
      <c r="BP68" s="466" t="s">
        <v>595</v>
      </c>
      <c r="BQ68" s="466" t="s">
        <v>295</v>
      </c>
      <c r="BR68" s="466" t="s">
        <v>102</v>
      </c>
      <c r="BS68" s="466" t="s">
        <v>3197</v>
      </c>
      <c r="BT68" s="466" t="s">
        <v>753</v>
      </c>
      <c r="BU68" s="466" t="s">
        <v>3198</v>
      </c>
      <c r="BV68" s="466" t="s">
        <v>51</v>
      </c>
      <c r="BW68" s="466" t="s">
        <v>756</v>
      </c>
      <c r="BX68" s="466" t="s">
        <v>296</v>
      </c>
      <c r="BY68" s="466" t="s">
        <v>297</v>
      </c>
      <c r="BZ68" s="466" t="s">
        <v>3199</v>
      </c>
      <c r="CA68" s="466" t="s">
        <v>3200</v>
      </c>
      <c r="CB68" s="466" t="s">
        <v>304</v>
      </c>
      <c r="CC68" s="466" t="s">
        <v>104</v>
      </c>
      <c r="CD68" s="466" t="s">
        <v>305</v>
      </c>
      <c r="CE68" s="466" t="s">
        <v>306</v>
      </c>
      <c r="CF68" s="466" t="s">
        <v>3201</v>
      </c>
      <c r="CG68" s="466" t="s">
        <v>307</v>
      </c>
      <c r="CH68" s="466" t="s">
        <v>57</v>
      </c>
      <c r="CI68" s="466" t="s">
        <v>3202</v>
      </c>
      <c r="CJ68" s="466" t="s">
        <v>78</v>
      </c>
      <c r="CK68" s="466" t="s">
        <v>901</v>
      </c>
      <c r="CL68" s="466" t="s">
        <v>105</v>
      </c>
      <c r="CM68" s="466" t="s">
        <v>57</v>
      </c>
      <c r="CN68" s="466" t="s">
        <v>57</v>
      </c>
      <c r="CO68" s="466" t="s">
        <v>57</v>
      </c>
      <c r="CP68" s="466" t="s">
        <v>57</v>
      </c>
      <c r="CQ68" s="466" t="s">
        <v>57</v>
      </c>
      <c r="CR68" s="466" t="s">
        <v>57</v>
      </c>
      <c r="CS68" s="466" t="s">
        <v>57</v>
      </c>
      <c r="CT68" s="466" t="s">
        <v>57</v>
      </c>
      <c r="CU68" s="466" t="s">
        <v>57</v>
      </c>
      <c r="CV68" s="466" t="s">
        <v>57</v>
      </c>
      <c r="CW68" s="466" t="s">
        <v>57</v>
      </c>
      <c r="CX68" s="466" t="s">
        <v>57</v>
      </c>
      <c r="CY68" s="466" t="s">
        <v>57</v>
      </c>
      <c r="CZ68" s="466" t="s">
        <v>57</v>
      </c>
      <c r="DA68" s="466" t="s">
        <v>57</v>
      </c>
      <c r="DB68" s="466" t="s">
        <v>57</v>
      </c>
      <c r="DC68" s="466" t="s">
        <v>57</v>
      </c>
      <c r="DD68" s="466" t="s">
        <v>57</v>
      </c>
      <c r="DE68" s="466" t="s">
        <v>57</v>
      </c>
      <c r="DF68" s="466" t="s">
        <v>57</v>
      </c>
      <c r="DG68" s="466" t="s">
        <v>57</v>
      </c>
      <c r="DH68" s="466" t="s">
        <v>57</v>
      </c>
      <c r="DI68" s="466" t="s">
        <v>302</v>
      </c>
      <c r="DJ68" s="466" t="s">
        <v>57</v>
      </c>
      <c r="DK68" s="466" t="s">
        <v>57</v>
      </c>
      <c r="DL68" s="466" t="s">
        <v>57</v>
      </c>
      <c r="DM68" s="466" t="s">
        <v>57</v>
      </c>
      <c r="DN68" s="466" t="s">
        <v>57</v>
      </c>
      <c r="DO68" s="466" t="s">
        <v>57</v>
      </c>
      <c r="DP68" s="466" t="s">
        <v>57</v>
      </c>
      <c r="DQ68" s="466" t="s">
        <v>57</v>
      </c>
      <c r="DR68" s="466" t="s">
        <v>57</v>
      </c>
      <c r="DS68" s="466" t="s">
        <v>57</v>
      </c>
      <c r="DT68" s="466" t="s">
        <v>3203</v>
      </c>
      <c r="DU68" s="466" t="s">
        <v>79</v>
      </c>
      <c r="DV68" s="466" t="s">
        <v>118</v>
      </c>
      <c r="DW68" s="466" t="s">
        <v>106</v>
      </c>
      <c r="DX68" s="466" t="s">
        <v>333</v>
      </c>
      <c r="DY68" s="466" t="s">
        <v>308</v>
      </c>
      <c r="DZ68" s="466" t="s">
        <v>309</v>
      </c>
      <c r="EA68" s="466" t="s">
        <v>319</v>
      </c>
      <c r="EB68" s="466" t="s">
        <v>3204</v>
      </c>
      <c r="EC68" s="466" t="s">
        <v>79</v>
      </c>
      <c r="ED68" s="466" t="s">
        <v>872</v>
      </c>
      <c r="EE68" s="466" t="s">
        <v>106</v>
      </c>
      <c r="EF68" s="466" t="s">
        <v>57</v>
      </c>
      <c r="EG68" s="466" t="s">
        <v>57</v>
      </c>
      <c r="EH68" s="466" t="s">
        <v>57</v>
      </c>
      <c r="EI68" s="466" t="s">
        <v>57</v>
      </c>
      <c r="EJ68" s="466" t="s">
        <v>1155</v>
      </c>
      <c r="EK68" s="466" t="s">
        <v>180</v>
      </c>
      <c r="EL68" s="466" t="s">
        <v>765</v>
      </c>
      <c r="EM68" s="466" t="s">
        <v>181</v>
      </c>
      <c r="EN68" s="466" t="s">
        <v>629</v>
      </c>
      <c r="EO68" s="466" t="s">
        <v>310</v>
      </c>
      <c r="EP68" s="466" t="s">
        <v>88</v>
      </c>
      <c r="EQ68" s="466" t="s">
        <v>3205</v>
      </c>
      <c r="ER68" s="466" t="s">
        <v>311</v>
      </c>
      <c r="ES68" s="466" t="s">
        <v>3206</v>
      </c>
      <c r="ET68" s="466" t="s">
        <v>3207</v>
      </c>
      <c r="EU68" s="104" t="str">
        <f t="shared" si="11"/>
        <v>2025120585</v>
      </c>
      <c r="EV68" s="56" t="str">
        <f t="shared" si="12"/>
        <v>5&amp;2025120585</v>
      </c>
      <c r="EW68" s="104">
        <f>IFERROR(VLOOKUP(EV68,시험용!CA:CE,4,FALSE),"")</f>
        <v>0</v>
      </c>
    </row>
    <row r="69" spans="1:155" ht="49.95" customHeight="1">
      <c r="A69" s="30">
        <v>5</v>
      </c>
      <c r="B69" s="466" t="s">
        <v>806</v>
      </c>
      <c r="C69" s="466" t="s">
        <v>336</v>
      </c>
      <c r="D69" s="466" t="s">
        <v>1866</v>
      </c>
      <c r="E69" s="466" t="s">
        <v>31</v>
      </c>
      <c r="F69" s="466" t="s">
        <v>584</v>
      </c>
      <c r="G69" s="466" t="s">
        <v>806</v>
      </c>
      <c r="H69" s="466" t="s">
        <v>320</v>
      </c>
      <c r="I69" s="466" t="s">
        <v>290</v>
      </c>
      <c r="J69" s="466" t="s">
        <v>3208</v>
      </c>
      <c r="K69" s="466" t="s">
        <v>291</v>
      </c>
      <c r="L69" s="466" t="s">
        <v>3209</v>
      </c>
      <c r="M69" s="466" t="s">
        <v>3210</v>
      </c>
      <c r="N69" s="466"/>
      <c r="O69" s="466" t="s">
        <v>3211</v>
      </c>
      <c r="P69" s="466" t="s">
        <v>818</v>
      </c>
      <c r="Q69" s="466"/>
      <c r="R69" s="466"/>
      <c r="S69" s="466" t="s">
        <v>2488</v>
      </c>
      <c r="T69" s="466" t="s">
        <v>2489</v>
      </c>
      <c r="U69" s="466" t="s">
        <v>592</v>
      </c>
      <c r="V69" s="466"/>
      <c r="W69" s="466" t="s">
        <v>3212</v>
      </c>
      <c r="X69" s="466" t="s">
        <v>688</v>
      </c>
      <c r="Y69" s="466" t="s">
        <v>3213</v>
      </c>
      <c r="Z69" s="466" t="s">
        <v>3213</v>
      </c>
      <c r="AA69" s="466" t="s">
        <v>3214</v>
      </c>
      <c r="AB69" s="466" t="s">
        <v>293</v>
      </c>
      <c r="AC69" s="1332"/>
      <c r="AD69" s="466" t="s">
        <v>3215</v>
      </c>
      <c r="AE69" s="466" t="s">
        <v>1137</v>
      </c>
      <c r="AF69" s="466" t="s">
        <v>294</v>
      </c>
      <c r="AG69" s="466" t="s">
        <v>295</v>
      </c>
      <c r="AH69" s="466" t="s">
        <v>296</v>
      </c>
      <c r="AI69" s="466" t="s">
        <v>297</v>
      </c>
      <c r="AJ69" s="466"/>
      <c r="AK69" s="466"/>
      <c r="AL69" s="466"/>
      <c r="AM69" s="466"/>
      <c r="AN69" s="466" t="s">
        <v>3216</v>
      </c>
      <c r="AO69" s="466" t="s">
        <v>3217</v>
      </c>
      <c r="AP69" s="466" t="s">
        <v>3218</v>
      </c>
      <c r="AQ69" s="466" t="s">
        <v>1548</v>
      </c>
      <c r="AR69" s="466"/>
      <c r="AS69" s="466"/>
      <c r="AT69" s="466" t="s">
        <v>298</v>
      </c>
      <c r="AU69" s="466" t="s">
        <v>3219</v>
      </c>
      <c r="AV69" s="466" t="s">
        <v>57</v>
      </c>
      <c r="AW69" s="466" t="s">
        <v>865</v>
      </c>
      <c r="AX69" s="466" t="s">
        <v>3220</v>
      </c>
      <c r="AY69" s="466"/>
      <c r="AZ69" s="466" t="s">
        <v>1388</v>
      </c>
      <c r="BA69" s="466" t="s">
        <v>3221</v>
      </c>
      <c r="BB69" s="466" t="s">
        <v>323</v>
      </c>
      <c r="BC69" s="466" t="s">
        <v>32</v>
      </c>
      <c r="BD69" s="466" t="s">
        <v>33</v>
      </c>
      <c r="BE69" s="466" t="s">
        <v>57</v>
      </c>
      <c r="BF69" s="466" t="s">
        <v>48</v>
      </c>
      <c r="BG69" s="466" t="s">
        <v>164</v>
      </c>
      <c r="BH69" s="466" t="s">
        <v>1171</v>
      </c>
      <c r="BI69" s="466" t="s">
        <v>2814</v>
      </c>
      <c r="BJ69" s="466" t="s">
        <v>1889</v>
      </c>
      <c r="BK69" s="466" t="s">
        <v>890</v>
      </c>
      <c r="BL69" s="466" t="s">
        <v>3222</v>
      </c>
      <c r="BM69" s="466" t="s">
        <v>55</v>
      </c>
      <c r="BN69" s="466" t="s">
        <v>1137</v>
      </c>
      <c r="BO69" s="466" t="s">
        <v>294</v>
      </c>
      <c r="BP69" s="466" t="s">
        <v>57</v>
      </c>
      <c r="BQ69" s="466" t="s">
        <v>295</v>
      </c>
      <c r="BR69" s="466" t="s">
        <v>311</v>
      </c>
      <c r="BS69" s="466" t="s">
        <v>3223</v>
      </c>
      <c r="BT69" s="466" t="s">
        <v>837</v>
      </c>
      <c r="BU69" s="466" t="s">
        <v>3224</v>
      </c>
      <c r="BV69" s="466" t="s">
        <v>302</v>
      </c>
      <c r="BW69" s="466" t="s">
        <v>622</v>
      </c>
      <c r="BX69" s="466" t="s">
        <v>296</v>
      </c>
      <c r="BY69" s="466" t="s">
        <v>297</v>
      </c>
      <c r="BZ69" s="466" t="s">
        <v>3225</v>
      </c>
      <c r="CA69" s="466" t="s">
        <v>3226</v>
      </c>
      <c r="CB69" s="466" t="s">
        <v>304</v>
      </c>
      <c r="CC69" s="466" t="s">
        <v>708</v>
      </c>
      <c r="CD69" s="466" t="s">
        <v>3227</v>
      </c>
      <c r="CE69" s="466" t="s">
        <v>306</v>
      </c>
      <c r="CF69" s="466" t="s">
        <v>709</v>
      </c>
      <c r="CG69" s="466" t="s">
        <v>318</v>
      </c>
      <c r="CH69" s="466" t="s">
        <v>57</v>
      </c>
      <c r="CI69" s="466" t="s">
        <v>3228</v>
      </c>
      <c r="CJ69" s="466" t="s">
        <v>843</v>
      </c>
      <c r="CK69" s="466" t="s">
        <v>3229</v>
      </c>
      <c r="CL69" s="466" t="s">
        <v>105</v>
      </c>
      <c r="CM69" s="466" t="s">
        <v>3230</v>
      </c>
      <c r="CN69" s="466" t="s">
        <v>843</v>
      </c>
      <c r="CO69" s="466" t="s">
        <v>713</v>
      </c>
      <c r="CP69" s="466" t="s">
        <v>57</v>
      </c>
      <c r="CQ69" s="466" t="s">
        <v>57</v>
      </c>
      <c r="CR69" s="466" t="s">
        <v>57</v>
      </c>
      <c r="CS69" s="466" t="s">
        <v>57</v>
      </c>
      <c r="CT69" s="466" t="s">
        <v>57</v>
      </c>
      <c r="CU69" s="466" t="s">
        <v>328</v>
      </c>
      <c r="CV69" s="466" t="s">
        <v>329</v>
      </c>
      <c r="CW69" s="466" t="s">
        <v>330</v>
      </c>
      <c r="CX69" s="466" t="s">
        <v>331</v>
      </c>
      <c r="CY69" s="466" t="s">
        <v>57</v>
      </c>
      <c r="CZ69" s="466" t="s">
        <v>57</v>
      </c>
      <c r="DA69" s="466" t="s">
        <v>57</v>
      </c>
      <c r="DB69" s="466" t="s">
        <v>57</v>
      </c>
      <c r="DC69" s="466" t="s">
        <v>57</v>
      </c>
      <c r="DD69" s="466" t="s">
        <v>57</v>
      </c>
      <c r="DE69" s="466" t="s">
        <v>57</v>
      </c>
      <c r="DF69" s="466" t="s">
        <v>57</v>
      </c>
      <c r="DG69" s="466" t="s">
        <v>57</v>
      </c>
      <c r="DH69" s="466" t="s">
        <v>57</v>
      </c>
      <c r="DI69" s="466" t="s">
        <v>302</v>
      </c>
      <c r="DJ69" s="466" t="s">
        <v>57</v>
      </c>
      <c r="DK69" s="466" t="s">
        <v>57</v>
      </c>
      <c r="DL69" s="466" t="s">
        <v>57</v>
      </c>
      <c r="DM69" s="466" t="s">
        <v>57</v>
      </c>
      <c r="DN69" s="466" t="s">
        <v>57</v>
      </c>
      <c r="DO69" s="466" t="s">
        <v>57</v>
      </c>
      <c r="DP69" s="466" t="s">
        <v>57</v>
      </c>
      <c r="DQ69" s="466" t="s">
        <v>57</v>
      </c>
      <c r="DR69" s="466" t="s">
        <v>57</v>
      </c>
      <c r="DS69" s="466" t="s">
        <v>57</v>
      </c>
      <c r="DT69" s="466" t="s">
        <v>3231</v>
      </c>
      <c r="DU69" s="466" t="s">
        <v>1218</v>
      </c>
      <c r="DV69" s="466" t="s">
        <v>118</v>
      </c>
      <c r="DW69" s="466" t="s">
        <v>121</v>
      </c>
      <c r="DX69" s="466" t="s">
        <v>1219</v>
      </c>
      <c r="DY69" s="466" t="s">
        <v>1220</v>
      </c>
      <c r="DZ69" s="466" t="s">
        <v>330</v>
      </c>
      <c r="EA69" s="466" t="s">
        <v>205</v>
      </c>
      <c r="EB69" s="466" t="s">
        <v>3232</v>
      </c>
      <c r="EC69" s="466" t="s">
        <v>1218</v>
      </c>
      <c r="ED69" s="466" t="s">
        <v>192</v>
      </c>
      <c r="EE69" s="466" t="s">
        <v>121</v>
      </c>
      <c r="EF69" s="466" t="s">
        <v>57</v>
      </c>
      <c r="EG69" s="466" t="s">
        <v>57</v>
      </c>
      <c r="EH69" s="466" t="s">
        <v>57</v>
      </c>
      <c r="EI69" s="466" t="s">
        <v>57</v>
      </c>
      <c r="EJ69" s="466" t="s">
        <v>3233</v>
      </c>
      <c r="EK69" s="466" t="s">
        <v>3234</v>
      </c>
      <c r="EL69" s="466" t="s">
        <v>3235</v>
      </c>
      <c r="EM69" s="466" t="s">
        <v>1255</v>
      </c>
      <c r="EN69" s="466" t="s">
        <v>767</v>
      </c>
      <c r="EO69" s="466" t="s">
        <v>310</v>
      </c>
      <c r="EP69" s="466" t="s">
        <v>88</v>
      </c>
      <c r="EQ69" s="466" t="s">
        <v>3236</v>
      </c>
      <c r="ER69" s="466" t="s">
        <v>311</v>
      </c>
      <c r="ES69" s="466" t="s">
        <v>3237</v>
      </c>
      <c r="ET69" s="466" t="s">
        <v>3238</v>
      </c>
      <c r="EU69" s="104" t="str">
        <f t="shared" si="11"/>
        <v>2026010950</v>
      </c>
      <c r="EV69" s="56" t="str">
        <f t="shared" si="12"/>
        <v>5&amp;2026010950</v>
      </c>
      <c r="EW69" s="104">
        <f>IFERROR(VLOOKUP(EV69,시험용!CA:CE,4,FALSE),"")</f>
        <v>0</v>
      </c>
    </row>
    <row r="70" spans="1:155" ht="49.95" customHeight="1">
      <c r="A70" s="30">
        <v>5</v>
      </c>
      <c r="B70" s="466" t="s">
        <v>47</v>
      </c>
      <c r="C70" s="466" t="s">
        <v>336</v>
      </c>
      <c r="D70" s="466" t="s">
        <v>3239</v>
      </c>
      <c r="E70" s="466" t="s">
        <v>31</v>
      </c>
      <c r="F70" s="466" t="s">
        <v>584</v>
      </c>
      <c r="G70" s="466" t="s">
        <v>47</v>
      </c>
      <c r="H70" s="466" t="s">
        <v>724</v>
      </c>
      <c r="I70" s="466" t="s">
        <v>290</v>
      </c>
      <c r="J70" s="466" t="s">
        <v>3240</v>
      </c>
      <c r="K70" s="466" t="s">
        <v>291</v>
      </c>
      <c r="L70" s="466" t="s">
        <v>3241</v>
      </c>
      <c r="M70" s="466" t="s">
        <v>3242</v>
      </c>
      <c r="N70" s="466"/>
      <c r="O70" s="466" t="s">
        <v>3243</v>
      </c>
      <c r="P70" s="466"/>
      <c r="Q70" s="466"/>
      <c r="R70" s="466" t="s">
        <v>3244</v>
      </c>
      <c r="S70" s="466" t="s">
        <v>2488</v>
      </c>
      <c r="T70" s="466" t="s">
        <v>2967</v>
      </c>
      <c r="U70" s="466" t="s">
        <v>592</v>
      </c>
      <c r="V70" s="466" t="s">
        <v>1133</v>
      </c>
      <c r="W70" s="466" t="s">
        <v>3245</v>
      </c>
      <c r="X70" s="466" t="s">
        <v>688</v>
      </c>
      <c r="Y70" s="466" t="s">
        <v>3246</v>
      </c>
      <c r="Z70" s="466" t="s">
        <v>3246</v>
      </c>
      <c r="AA70" s="466" t="s">
        <v>3246</v>
      </c>
      <c r="AB70" s="466" t="s">
        <v>293</v>
      </c>
      <c r="AC70" s="1332"/>
      <c r="AD70" s="466" t="s">
        <v>107</v>
      </c>
      <c r="AE70" s="466" t="s">
        <v>826</v>
      </c>
      <c r="AF70" s="466" t="s">
        <v>692</v>
      </c>
      <c r="AG70" s="466" t="s">
        <v>295</v>
      </c>
      <c r="AH70" s="466" t="s">
        <v>296</v>
      </c>
      <c r="AI70" s="466" t="s">
        <v>297</v>
      </c>
      <c r="AJ70" s="466" t="s">
        <v>3247</v>
      </c>
      <c r="AK70" s="466"/>
      <c r="AL70" s="466"/>
      <c r="AM70" s="466"/>
      <c r="AN70" s="466" t="s">
        <v>3248</v>
      </c>
      <c r="AO70" s="466" t="s">
        <v>628</v>
      </c>
      <c r="AP70" s="466" t="s">
        <v>3249</v>
      </c>
      <c r="AQ70" s="466" t="s">
        <v>1018</v>
      </c>
      <c r="AR70" s="466"/>
      <c r="AS70" s="466"/>
      <c r="AT70" s="466" t="s">
        <v>315</v>
      </c>
      <c r="AU70" s="466" t="s">
        <v>3250</v>
      </c>
      <c r="AV70" s="466" t="s">
        <v>57</v>
      </c>
      <c r="AW70" s="466" t="s">
        <v>119</v>
      </c>
      <c r="AX70" s="466" t="s">
        <v>3251</v>
      </c>
      <c r="AY70" s="466"/>
      <c r="AZ70" s="466" t="s">
        <v>3252</v>
      </c>
      <c r="BA70" s="466" t="s">
        <v>3253</v>
      </c>
      <c r="BB70" s="466" t="s">
        <v>299</v>
      </c>
      <c r="BC70" s="466" t="s">
        <v>32</v>
      </c>
      <c r="BD70" s="466" t="s">
        <v>33</v>
      </c>
      <c r="BE70" s="466" t="s">
        <v>57</v>
      </c>
      <c r="BF70" s="466" t="s">
        <v>48</v>
      </c>
      <c r="BG70" s="466" t="s">
        <v>900</v>
      </c>
      <c r="BH70" s="466" t="s">
        <v>3254</v>
      </c>
      <c r="BI70" s="466" t="s">
        <v>902</v>
      </c>
      <c r="BJ70" s="466" t="s">
        <v>3255</v>
      </c>
      <c r="BK70" s="466" t="s">
        <v>300</v>
      </c>
      <c r="BL70" s="466" t="s">
        <v>3256</v>
      </c>
      <c r="BM70" s="466" t="s">
        <v>752</v>
      </c>
      <c r="BN70" s="466" t="s">
        <v>826</v>
      </c>
      <c r="BO70" s="466" t="s">
        <v>692</v>
      </c>
      <c r="BP70" s="466" t="s">
        <v>595</v>
      </c>
      <c r="BQ70" s="466" t="s">
        <v>295</v>
      </c>
      <c r="BR70" s="466" t="s">
        <v>102</v>
      </c>
      <c r="BS70" s="466" t="s">
        <v>1301</v>
      </c>
      <c r="BT70" s="466" t="s">
        <v>905</v>
      </c>
      <c r="BU70" s="466" t="s">
        <v>3257</v>
      </c>
      <c r="BV70" s="466" t="s">
        <v>51</v>
      </c>
      <c r="BW70" s="466" t="s">
        <v>672</v>
      </c>
      <c r="BX70" s="466" t="s">
        <v>296</v>
      </c>
      <c r="BY70" s="466" t="s">
        <v>297</v>
      </c>
      <c r="BZ70" s="466" t="s">
        <v>3258</v>
      </c>
      <c r="CA70" s="466" t="s">
        <v>3259</v>
      </c>
      <c r="CB70" s="466" t="s">
        <v>304</v>
      </c>
      <c r="CC70" s="466" t="s">
        <v>104</v>
      </c>
      <c r="CD70" s="466" t="s">
        <v>309</v>
      </c>
      <c r="CE70" s="466" t="s">
        <v>306</v>
      </c>
      <c r="CF70" s="466" t="s">
        <v>3201</v>
      </c>
      <c r="CG70" s="466" t="s">
        <v>307</v>
      </c>
      <c r="CH70" s="466" t="s">
        <v>57</v>
      </c>
      <c r="CI70" s="466" t="s">
        <v>3260</v>
      </c>
      <c r="CJ70" s="466" t="s">
        <v>99</v>
      </c>
      <c r="CK70" s="466" t="s">
        <v>998</v>
      </c>
      <c r="CL70" s="466" t="s">
        <v>105</v>
      </c>
      <c r="CM70" s="466" t="s">
        <v>57</v>
      </c>
      <c r="CN70" s="466" t="s">
        <v>57</v>
      </c>
      <c r="CO70" s="466" t="s">
        <v>57</v>
      </c>
      <c r="CP70" s="466" t="s">
        <v>57</v>
      </c>
      <c r="CQ70" s="466" t="s">
        <v>57</v>
      </c>
      <c r="CR70" s="466" t="s">
        <v>57</v>
      </c>
      <c r="CS70" s="466" t="s">
        <v>57</v>
      </c>
      <c r="CT70" s="466" t="s">
        <v>57</v>
      </c>
      <c r="CU70" s="466" t="s">
        <v>57</v>
      </c>
      <c r="CV70" s="466" t="s">
        <v>57</v>
      </c>
      <c r="CW70" s="466" t="s">
        <v>57</v>
      </c>
      <c r="CX70" s="466" t="s">
        <v>57</v>
      </c>
      <c r="CY70" s="466" t="s">
        <v>57</v>
      </c>
      <c r="CZ70" s="466" t="s">
        <v>57</v>
      </c>
      <c r="DA70" s="466" t="s">
        <v>57</v>
      </c>
      <c r="DB70" s="466" t="s">
        <v>57</v>
      </c>
      <c r="DC70" s="466" t="s">
        <v>57</v>
      </c>
      <c r="DD70" s="466" t="s">
        <v>57</v>
      </c>
      <c r="DE70" s="466" t="s">
        <v>57</v>
      </c>
      <c r="DF70" s="466" t="s">
        <v>57</v>
      </c>
      <c r="DG70" s="466" t="s">
        <v>57</v>
      </c>
      <c r="DH70" s="466" t="s">
        <v>57</v>
      </c>
      <c r="DI70" s="466" t="s">
        <v>302</v>
      </c>
      <c r="DJ70" s="466" t="s">
        <v>57</v>
      </c>
      <c r="DK70" s="466" t="s">
        <v>57</v>
      </c>
      <c r="DL70" s="466" t="s">
        <v>57</v>
      </c>
      <c r="DM70" s="466" t="s">
        <v>57</v>
      </c>
      <c r="DN70" s="466" t="s">
        <v>57</v>
      </c>
      <c r="DO70" s="466" t="s">
        <v>57</v>
      </c>
      <c r="DP70" s="466" t="s">
        <v>57</v>
      </c>
      <c r="DQ70" s="466" t="s">
        <v>57</v>
      </c>
      <c r="DR70" s="466" t="s">
        <v>57</v>
      </c>
      <c r="DS70" s="466" t="s">
        <v>57</v>
      </c>
      <c r="DT70" s="466" t="s">
        <v>3261</v>
      </c>
      <c r="DU70" s="466" t="s">
        <v>621</v>
      </c>
      <c r="DV70" s="466" t="s">
        <v>178</v>
      </c>
      <c r="DW70" s="466" t="s">
        <v>121</v>
      </c>
      <c r="DX70" s="466" t="s">
        <v>317</v>
      </c>
      <c r="DY70" s="466" t="s">
        <v>308</v>
      </c>
      <c r="DZ70" s="466" t="s">
        <v>318</v>
      </c>
      <c r="EA70" s="466" t="s">
        <v>319</v>
      </c>
      <c r="EB70" s="466" t="s">
        <v>3262</v>
      </c>
      <c r="EC70" s="466" t="s">
        <v>621</v>
      </c>
      <c r="ED70" s="466" t="s">
        <v>1028</v>
      </c>
      <c r="EE70" s="466" t="s">
        <v>121</v>
      </c>
      <c r="EF70" s="466" t="s">
        <v>57</v>
      </c>
      <c r="EG70" s="466" t="s">
        <v>57</v>
      </c>
      <c r="EH70" s="466" t="s">
        <v>57</v>
      </c>
      <c r="EI70" s="466" t="s">
        <v>57</v>
      </c>
      <c r="EJ70" s="466" t="s">
        <v>179</v>
      </c>
      <c r="EK70" s="466" t="s">
        <v>180</v>
      </c>
      <c r="EL70" s="466" t="s">
        <v>802</v>
      </c>
      <c r="EM70" s="466" t="s">
        <v>181</v>
      </c>
      <c r="EN70" s="466" t="s">
        <v>680</v>
      </c>
      <c r="EO70" s="466" t="s">
        <v>681</v>
      </c>
      <c r="EP70" s="466" t="s">
        <v>682</v>
      </c>
      <c r="EQ70" s="466" t="s">
        <v>3263</v>
      </c>
      <c r="ER70" s="466" t="s">
        <v>311</v>
      </c>
      <c r="ES70" s="466" t="s">
        <v>722</v>
      </c>
      <c r="ET70" s="466" t="s">
        <v>3264</v>
      </c>
      <c r="EU70" s="104" t="str">
        <f t="shared" si="11"/>
        <v>2026011674</v>
      </c>
      <c r="EV70" s="56" t="str">
        <f t="shared" si="12"/>
        <v>5&amp;2026011674</v>
      </c>
      <c r="EW70" s="104">
        <f>IFERROR(VLOOKUP(EV70,시험용!CA:CE,4,FALSE),"")</f>
        <v>0</v>
      </c>
    </row>
    <row r="71" spans="1:155" ht="49.95" customHeight="1">
      <c r="A71" s="30">
        <v>5</v>
      </c>
      <c r="B71" s="466" t="s">
        <v>850</v>
      </c>
      <c r="C71" s="466" t="s">
        <v>336</v>
      </c>
      <c r="D71" s="466" t="s">
        <v>3265</v>
      </c>
      <c r="E71" s="466" t="s">
        <v>31</v>
      </c>
      <c r="F71" s="466" t="s">
        <v>584</v>
      </c>
      <c r="G71" s="466" t="s">
        <v>850</v>
      </c>
      <c r="H71" s="466" t="s">
        <v>732</v>
      </c>
      <c r="I71" s="466" t="s">
        <v>290</v>
      </c>
      <c r="J71" s="466" t="s">
        <v>3266</v>
      </c>
      <c r="K71" s="466" t="s">
        <v>291</v>
      </c>
      <c r="L71" s="466" t="s">
        <v>3267</v>
      </c>
      <c r="M71" s="466" t="s">
        <v>3268</v>
      </c>
      <c r="N71" s="466"/>
      <c r="O71" s="466"/>
      <c r="P71" s="466"/>
      <c r="Q71" s="466"/>
      <c r="R71" s="466" t="s">
        <v>1193</v>
      </c>
      <c r="S71" s="466" t="s">
        <v>2488</v>
      </c>
      <c r="T71" s="466" t="s">
        <v>2489</v>
      </c>
      <c r="U71" s="466" t="s">
        <v>592</v>
      </c>
      <c r="V71" s="466"/>
      <c r="W71" s="466" t="s">
        <v>3269</v>
      </c>
      <c r="X71" s="466" t="s">
        <v>292</v>
      </c>
      <c r="Y71" s="466" t="s">
        <v>3270</v>
      </c>
      <c r="Z71" s="466" t="s">
        <v>3270</v>
      </c>
      <c r="AA71" s="466" t="s">
        <v>1135</v>
      </c>
      <c r="AB71" s="466" t="s">
        <v>2641</v>
      </c>
      <c r="AC71" s="1332"/>
      <c r="AD71" s="466" t="s">
        <v>107</v>
      </c>
      <c r="AE71" s="466" t="s">
        <v>2740</v>
      </c>
      <c r="AF71" s="466" t="s">
        <v>595</v>
      </c>
      <c r="AG71" s="466" t="s">
        <v>295</v>
      </c>
      <c r="AH71" s="466" t="s">
        <v>296</v>
      </c>
      <c r="AI71" s="466" t="s">
        <v>297</v>
      </c>
      <c r="AJ71" s="466"/>
      <c r="AK71" s="466"/>
      <c r="AL71" s="466"/>
      <c r="AM71" s="466"/>
      <c r="AN71" s="466" t="s">
        <v>3271</v>
      </c>
      <c r="AO71" s="466" t="s">
        <v>3272</v>
      </c>
      <c r="AP71" s="466" t="s">
        <v>3273</v>
      </c>
      <c r="AQ71" s="466" t="s">
        <v>49</v>
      </c>
      <c r="AR71" s="466"/>
      <c r="AS71" s="466"/>
      <c r="AT71" s="466" t="s">
        <v>315</v>
      </c>
      <c r="AU71" s="466" t="s">
        <v>3274</v>
      </c>
      <c r="AV71" s="466" t="s">
        <v>57</v>
      </c>
      <c r="AW71" s="466" t="s">
        <v>988</v>
      </c>
      <c r="AX71" s="466" t="s">
        <v>3275</v>
      </c>
      <c r="AY71" s="466"/>
      <c r="AZ71" s="466" t="s">
        <v>3276</v>
      </c>
      <c r="BA71" s="466" t="s">
        <v>3277</v>
      </c>
      <c r="BB71" s="466" t="s">
        <v>299</v>
      </c>
      <c r="BC71" s="466" t="s">
        <v>32</v>
      </c>
      <c r="BD71" s="466" t="s">
        <v>33</v>
      </c>
      <c r="BE71" s="466" t="s">
        <v>57</v>
      </c>
      <c r="BF71" s="466" t="s">
        <v>34</v>
      </c>
      <c r="BG71" s="466" t="s">
        <v>164</v>
      </c>
      <c r="BH71" s="466" t="s">
        <v>3278</v>
      </c>
      <c r="BI71" s="466" t="s">
        <v>3279</v>
      </c>
      <c r="BJ71" s="466" t="s">
        <v>3280</v>
      </c>
      <c r="BK71" s="466" t="s">
        <v>47</v>
      </c>
      <c r="BL71" s="466" t="s">
        <v>3281</v>
      </c>
      <c r="BM71" s="466" t="s">
        <v>302</v>
      </c>
      <c r="BN71" s="466" t="s">
        <v>2740</v>
      </c>
      <c r="BO71" s="466" t="s">
        <v>595</v>
      </c>
      <c r="BP71" s="466" t="s">
        <v>57</v>
      </c>
      <c r="BQ71" s="466" t="s">
        <v>295</v>
      </c>
      <c r="BR71" s="466" t="s">
        <v>102</v>
      </c>
      <c r="BS71" s="466" t="s">
        <v>659</v>
      </c>
      <c r="BT71" s="466" t="s">
        <v>3197</v>
      </c>
      <c r="BU71" s="466" t="s">
        <v>3282</v>
      </c>
      <c r="BV71" s="466" t="s">
        <v>302</v>
      </c>
      <c r="BW71" s="466" t="s">
        <v>171</v>
      </c>
      <c r="BX71" s="466" t="s">
        <v>296</v>
      </c>
      <c r="BY71" s="466" t="s">
        <v>297</v>
      </c>
      <c r="BZ71" s="466" t="s">
        <v>3283</v>
      </c>
      <c r="CA71" s="466" t="s">
        <v>3284</v>
      </c>
      <c r="CB71" s="466" t="s">
        <v>304</v>
      </c>
      <c r="CC71" s="466" t="s">
        <v>614</v>
      </c>
      <c r="CD71" s="466" t="s">
        <v>318</v>
      </c>
      <c r="CE71" s="466" t="s">
        <v>306</v>
      </c>
      <c r="CF71" s="466" t="s">
        <v>615</v>
      </c>
      <c r="CG71" s="466" t="s">
        <v>307</v>
      </c>
      <c r="CH71" s="466" t="s">
        <v>57</v>
      </c>
      <c r="CI71" s="466" t="s">
        <v>2361</v>
      </c>
      <c r="CJ71" s="466" t="s">
        <v>78</v>
      </c>
      <c r="CK71" s="466" t="s">
        <v>668</v>
      </c>
      <c r="CL71" s="466" t="s">
        <v>105</v>
      </c>
      <c r="CM71" s="466" t="s">
        <v>57</v>
      </c>
      <c r="CN71" s="466" t="s">
        <v>57</v>
      </c>
      <c r="CO71" s="466" t="s">
        <v>57</v>
      </c>
      <c r="CP71" s="466" t="s">
        <v>57</v>
      </c>
      <c r="CQ71" s="466" t="s">
        <v>57</v>
      </c>
      <c r="CR71" s="466" t="s">
        <v>57</v>
      </c>
      <c r="CS71" s="466" t="s">
        <v>57</v>
      </c>
      <c r="CT71" s="466" t="s">
        <v>57</v>
      </c>
      <c r="CU71" s="466" t="s">
        <v>57</v>
      </c>
      <c r="CV71" s="466" t="s">
        <v>57</v>
      </c>
      <c r="CW71" s="466" t="s">
        <v>57</v>
      </c>
      <c r="CX71" s="466" t="s">
        <v>57</v>
      </c>
      <c r="CY71" s="466" t="s">
        <v>57</v>
      </c>
      <c r="CZ71" s="466" t="s">
        <v>57</v>
      </c>
      <c r="DA71" s="466" t="s">
        <v>57</v>
      </c>
      <c r="DB71" s="466" t="s">
        <v>57</v>
      </c>
      <c r="DC71" s="466" t="s">
        <v>57</v>
      </c>
      <c r="DD71" s="466" t="s">
        <v>57</v>
      </c>
      <c r="DE71" s="466" t="s">
        <v>57</v>
      </c>
      <c r="DF71" s="466" t="s">
        <v>57</v>
      </c>
      <c r="DG71" s="466" t="s">
        <v>57</v>
      </c>
      <c r="DH71" s="466" t="s">
        <v>57</v>
      </c>
      <c r="DI71" s="466" t="s">
        <v>302</v>
      </c>
      <c r="DJ71" s="466" t="s">
        <v>57</v>
      </c>
      <c r="DK71" s="466" t="s">
        <v>57</v>
      </c>
      <c r="DL71" s="466" t="s">
        <v>57</v>
      </c>
      <c r="DM71" s="466" t="s">
        <v>57</v>
      </c>
      <c r="DN71" s="466" t="s">
        <v>57</v>
      </c>
      <c r="DO71" s="466" t="s">
        <v>57</v>
      </c>
      <c r="DP71" s="466" t="s">
        <v>57</v>
      </c>
      <c r="DQ71" s="466" t="s">
        <v>57</v>
      </c>
      <c r="DR71" s="466" t="s">
        <v>57</v>
      </c>
      <c r="DS71" s="466" t="s">
        <v>57</v>
      </c>
      <c r="DT71" s="466" t="s">
        <v>3285</v>
      </c>
      <c r="DU71" s="466" t="s">
        <v>79</v>
      </c>
      <c r="DV71" s="466" t="s">
        <v>1589</v>
      </c>
      <c r="DW71" s="466" t="s">
        <v>106</v>
      </c>
      <c r="DX71" s="466" t="s">
        <v>333</v>
      </c>
      <c r="DY71" s="466" t="s">
        <v>308</v>
      </c>
      <c r="DZ71" s="466" t="s">
        <v>309</v>
      </c>
      <c r="EA71" s="466" t="s">
        <v>319</v>
      </c>
      <c r="EB71" s="466" t="s">
        <v>3286</v>
      </c>
      <c r="EC71" s="466" t="s">
        <v>79</v>
      </c>
      <c r="ED71" s="466" t="s">
        <v>171</v>
      </c>
      <c r="EE71" s="466" t="s">
        <v>106</v>
      </c>
      <c r="EF71" s="466" t="s">
        <v>57</v>
      </c>
      <c r="EG71" s="466" t="s">
        <v>57</v>
      </c>
      <c r="EH71" s="466" t="s">
        <v>57</v>
      </c>
      <c r="EI71" s="466" t="s">
        <v>57</v>
      </c>
      <c r="EJ71" s="466" t="s">
        <v>3287</v>
      </c>
      <c r="EK71" s="466" t="s">
        <v>3288</v>
      </c>
      <c r="EL71" s="466" t="s">
        <v>2366</v>
      </c>
      <c r="EM71" s="466" t="s">
        <v>115</v>
      </c>
      <c r="EN71" s="466" t="s">
        <v>629</v>
      </c>
      <c r="EO71" s="466" t="s">
        <v>310</v>
      </c>
      <c r="EP71" s="466" t="s">
        <v>88</v>
      </c>
      <c r="EQ71" s="466" t="s">
        <v>57</v>
      </c>
      <c r="ER71" s="466" t="s">
        <v>311</v>
      </c>
      <c r="ES71" s="466" t="s">
        <v>57</v>
      </c>
      <c r="ET71" s="466" t="s">
        <v>57</v>
      </c>
      <c r="EU71" s="104" t="str">
        <f t="shared" si="11"/>
        <v>2026011839</v>
      </c>
      <c r="EV71" s="56" t="str">
        <f t="shared" si="12"/>
        <v>5&amp;2026011839</v>
      </c>
      <c r="EW71" s="104">
        <f>IFERROR(VLOOKUP(EV71,시험용!CA:CE,4,FALSE),"")</f>
        <v>0</v>
      </c>
      <c r="EY71" s="467" t="s">
        <v>3499</v>
      </c>
    </row>
    <row r="72" spans="1:155" ht="49.95" customHeight="1">
      <c r="A72" s="30">
        <v>5</v>
      </c>
      <c r="B72" s="466" t="s">
        <v>323</v>
      </c>
      <c r="C72" s="466" t="s">
        <v>336</v>
      </c>
      <c r="D72" s="466" t="s">
        <v>1866</v>
      </c>
      <c r="E72" s="466" t="s">
        <v>31</v>
      </c>
      <c r="F72" s="466" t="s">
        <v>584</v>
      </c>
      <c r="G72" s="466" t="s">
        <v>323</v>
      </c>
      <c r="H72" s="466" t="s">
        <v>771</v>
      </c>
      <c r="I72" s="466" t="s">
        <v>290</v>
      </c>
      <c r="J72" s="466" t="s">
        <v>3289</v>
      </c>
      <c r="K72" s="466" t="s">
        <v>291</v>
      </c>
      <c r="L72" s="466" t="s">
        <v>3290</v>
      </c>
      <c r="M72" s="466" t="s">
        <v>3291</v>
      </c>
      <c r="N72" s="466"/>
      <c r="O72" s="466"/>
      <c r="P72" s="466"/>
      <c r="Q72" s="466"/>
      <c r="R72" s="466" t="s">
        <v>2451</v>
      </c>
      <c r="S72" s="466" t="s">
        <v>2488</v>
      </c>
      <c r="T72" s="466" t="s">
        <v>2489</v>
      </c>
      <c r="U72" s="466" t="s">
        <v>592</v>
      </c>
      <c r="V72" s="466"/>
      <c r="W72" s="466" t="s">
        <v>2475</v>
      </c>
      <c r="X72" s="466" t="s">
        <v>688</v>
      </c>
      <c r="Y72" s="466" t="s">
        <v>1135</v>
      </c>
      <c r="Z72" s="466" t="s">
        <v>1135</v>
      </c>
      <c r="AA72" s="466" t="s">
        <v>1135</v>
      </c>
      <c r="AB72" s="466" t="s">
        <v>293</v>
      </c>
      <c r="AC72" s="1332"/>
      <c r="AD72" s="466" t="s">
        <v>1136</v>
      </c>
      <c r="AE72" s="466" t="s">
        <v>1014</v>
      </c>
      <c r="AF72" s="466" t="s">
        <v>692</v>
      </c>
      <c r="AG72" s="466" t="s">
        <v>295</v>
      </c>
      <c r="AH72" s="466" t="s">
        <v>296</v>
      </c>
      <c r="AI72" s="466" t="s">
        <v>297</v>
      </c>
      <c r="AJ72" s="466"/>
      <c r="AK72" s="466"/>
      <c r="AL72" s="466"/>
      <c r="AM72" s="466"/>
      <c r="AN72" s="466" t="s">
        <v>1948</v>
      </c>
      <c r="AO72" s="466" t="s">
        <v>2453</v>
      </c>
      <c r="AP72" s="466" t="s">
        <v>3292</v>
      </c>
      <c r="AQ72" s="466" t="s">
        <v>49</v>
      </c>
      <c r="AR72" s="466"/>
      <c r="AS72" s="466"/>
      <c r="AT72" s="466" t="s">
        <v>298</v>
      </c>
      <c r="AU72" s="466" t="s">
        <v>3293</v>
      </c>
      <c r="AV72" s="466" t="s">
        <v>57</v>
      </c>
      <c r="AW72" s="466" t="s">
        <v>910</v>
      </c>
      <c r="AX72" s="466" t="s">
        <v>3294</v>
      </c>
      <c r="AY72" s="466"/>
      <c r="AZ72" s="466" t="s">
        <v>3295</v>
      </c>
      <c r="BA72" s="466" t="s">
        <v>59</v>
      </c>
      <c r="BB72" s="466" t="s">
        <v>299</v>
      </c>
      <c r="BC72" s="466" t="s">
        <v>32</v>
      </c>
      <c r="BD72" s="466" t="s">
        <v>33</v>
      </c>
      <c r="BE72" s="466" t="s">
        <v>57</v>
      </c>
      <c r="BF72" s="466" t="s">
        <v>48</v>
      </c>
      <c r="BG72" s="466" t="s">
        <v>603</v>
      </c>
      <c r="BH72" s="466" t="s">
        <v>654</v>
      </c>
      <c r="BI72" s="466" t="s">
        <v>3296</v>
      </c>
      <c r="BJ72" s="466" t="s">
        <v>3297</v>
      </c>
      <c r="BK72" s="466" t="s">
        <v>1026</v>
      </c>
      <c r="BL72" s="466" t="s">
        <v>3298</v>
      </c>
      <c r="BM72" s="466" t="s">
        <v>752</v>
      </c>
      <c r="BN72" s="466" t="s">
        <v>1014</v>
      </c>
      <c r="BO72" s="466" t="s">
        <v>692</v>
      </c>
      <c r="BP72" s="466" t="s">
        <v>595</v>
      </c>
      <c r="BQ72" s="466" t="s">
        <v>295</v>
      </c>
      <c r="BR72" s="466" t="s">
        <v>102</v>
      </c>
      <c r="BS72" s="466" t="s">
        <v>177</v>
      </c>
      <c r="BT72" s="466" t="s">
        <v>3299</v>
      </c>
      <c r="BU72" s="466" t="s">
        <v>3300</v>
      </c>
      <c r="BV72" s="466" t="s">
        <v>51</v>
      </c>
      <c r="BW72" s="466" t="s">
        <v>185</v>
      </c>
      <c r="BX72" s="466" t="s">
        <v>296</v>
      </c>
      <c r="BY72" s="466" t="s">
        <v>297</v>
      </c>
      <c r="BZ72" s="466" t="s">
        <v>3301</v>
      </c>
      <c r="CA72" s="466" t="s">
        <v>1121</v>
      </c>
      <c r="CB72" s="466" t="s">
        <v>304</v>
      </c>
      <c r="CC72" s="466" t="s">
        <v>797</v>
      </c>
      <c r="CD72" s="466" t="s">
        <v>305</v>
      </c>
      <c r="CE72" s="466" t="s">
        <v>306</v>
      </c>
      <c r="CF72" s="466" t="s">
        <v>1122</v>
      </c>
      <c r="CG72" s="466" t="s">
        <v>307</v>
      </c>
      <c r="CH72" s="466" t="s">
        <v>57</v>
      </c>
      <c r="CI72" s="466" t="s">
        <v>3302</v>
      </c>
      <c r="CJ72" s="466" t="s">
        <v>92</v>
      </c>
      <c r="CK72" s="466" t="s">
        <v>191</v>
      </c>
      <c r="CL72" s="466" t="s">
        <v>105</v>
      </c>
      <c r="CM72" s="466" t="s">
        <v>3303</v>
      </c>
      <c r="CN72" s="466" t="s">
        <v>92</v>
      </c>
      <c r="CO72" s="466" t="s">
        <v>878</v>
      </c>
      <c r="CP72" s="466" t="s">
        <v>105</v>
      </c>
      <c r="CQ72" s="466" t="s">
        <v>57</v>
      </c>
      <c r="CR72" s="466" t="s">
        <v>57</v>
      </c>
      <c r="CS72" s="466" t="s">
        <v>57</v>
      </c>
      <c r="CT72" s="466" t="s">
        <v>57</v>
      </c>
      <c r="CU72" s="466" t="s">
        <v>57</v>
      </c>
      <c r="CV72" s="466" t="s">
        <v>57</v>
      </c>
      <c r="CW72" s="466" t="s">
        <v>57</v>
      </c>
      <c r="CX72" s="466" t="s">
        <v>57</v>
      </c>
      <c r="CY72" s="466" t="s">
        <v>798</v>
      </c>
      <c r="CZ72" s="466" t="s">
        <v>329</v>
      </c>
      <c r="DA72" s="466" t="s">
        <v>123</v>
      </c>
      <c r="DB72" s="466" t="s">
        <v>617</v>
      </c>
      <c r="DC72" s="466" t="s">
        <v>618</v>
      </c>
      <c r="DD72" s="466" t="s">
        <v>619</v>
      </c>
      <c r="DE72" s="466" t="s">
        <v>57</v>
      </c>
      <c r="DF72" s="466" t="s">
        <v>57</v>
      </c>
      <c r="DG72" s="466" t="s">
        <v>57</v>
      </c>
      <c r="DH72" s="466" t="s">
        <v>57</v>
      </c>
      <c r="DI72" s="466" t="s">
        <v>302</v>
      </c>
      <c r="DJ72" s="466" t="s">
        <v>57</v>
      </c>
      <c r="DK72" s="466" t="s">
        <v>57</v>
      </c>
      <c r="DL72" s="466" t="s">
        <v>57</v>
      </c>
      <c r="DM72" s="466" t="s">
        <v>57</v>
      </c>
      <c r="DN72" s="466" t="s">
        <v>57</v>
      </c>
      <c r="DO72" s="466" t="s">
        <v>57</v>
      </c>
      <c r="DP72" s="466" t="s">
        <v>57</v>
      </c>
      <c r="DQ72" s="466" t="s">
        <v>57</v>
      </c>
      <c r="DR72" s="466" t="s">
        <v>57</v>
      </c>
      <c r="DS72" s="466" t="s">
        <v>57</v>
      </c>
      <c r="DT72" s="466" t="s">
        <v>760</v>
      </c>
      <c r="DU72" s="466" t="s">
        <v>86</v>
      </c>
      <c r="DV72" s="466" t="s">
        <v>761</v>
      </c>
      <c r="DW72" s="466" t="s">
        <v>106</v>
      </c>
      <c r="DX72" s="466" t="s">
        <v>317</v>
      </c>
      <c r="DY72" s="466" t="s">
        <v>308</v>
      </c>
      <c r="DZ72" s="466" t="s">
        <v>318</v>
      </c>
      <c r="EA72" s="466" t="s">
        <v>319</v>
      </c>
      <c r="EB72" s="466" t="s">
        <v>87</v>
      </c>
      <c r="EC72" s="466" t="s">
        <v>86</v>
      </c>
      <c r="ED72" s="466" t="s">
        <v>762</v>
      </c>
      <c r="EE72" s="466" t="s">
        <v>106</v>
      </c>
      <c r="EF72" s="466" t="s">
        <v>57</v>
      </c>
      <c r="EG72" s="466" t="s">
        <v>57</v>
      </c>
      <c r="EH72" s="466" t="s">
        <v>57</v>
      </c>
      <c r="EI72" s="466" t="s">
        <v>57</v>
      </c>
      <c r="EJ72" s="466" t="s">
        <v>3304</v>
      </c>
      <c r="EK72" s="466" t="s">
        <v>2539</v>
      </c>
      <c r="EL72" s="466" t="s">
        <v>765</v>
      </c>
      <c r="EM72" s="466" t="s">
        <v>2778</v>
      </c>
      <c r="EN72" s="466" t="s">
        <v>629</v>
      </c>
      <c r="EO72" s="466" t="s">
        <v>630</v>
      </c>
      <c r="EP72" s="466" t="s">
        <v>122</v>
      </c>
      <c r="EQ72" s="466" t="s">
        <v>183</v>
      </c>
      <c r="ER72" s="466" t="s">
        <v>311</v>
      </c>
      <c r="ES72" s="466" t="s">
        <v>1696</v>
      </c>
      <c r="ET72" s="466" t="s">
        <v>1697</v>
      </c>
      <c r="EU72" s="104" t="str">
        <f t="shared" si="11"/>
        <v>2026011142</v>
      </c>
      <c r="EV72" s="56" t="str">
        <f t="shared" si="12"/>
        <v>5&amp;2026011142</v>
      </c>
      <c r="EW72" s="104">
        <f>IFERROR(VLOOKUP(EV72,시험용!CA:CE,4,FALSE),"")</f>
        <v>0</v>
      </c>
    </row>
    <row r="73" spans="1:155" ht="49.95" customHeight="1">
      <c r="A73" s="30">
        <v>5</v>
      </c>
      <c r="B73" s="466" t="s">
        <v>890</v>
      </c>
      <c r="C73" s="466" t="s">
        <v>288</v>
      </c>
      <c r="D73" s="466" t="s">
        <v>2612</v>
      </c>
      <c r="E73" s="466" t="s">
        <v>31</v>
      </c>
      <c r="F73" s="466" t="s">
        <v>584</v>
      </c>
      <c r="G73" s="466" t="s">
        <v>890</v>
      </c>
      <c r="H73" s="466" t="s">
        <v>287</v>
      </c>
      <c r="I73" s="466" t="s">
        <v>290</v>
      </c>
      <c r="J73" s="466" t="s">
        <v>3305</v>
      </c>
      <c r="K73" s="466" t="s">
        <v>291</v>
      </c>
      <c r="L73" s="466" t="s">
        <v>3306</v>
      </c>
      <c r="M73" s="466" t="s">
        <v>3307</v>
      </c>
      <c r="N73" s="466"/>
      <c r="O73" s="466" t="s">
        <v>3308</v>
      </c>
      <c r="P73" s="466"/>
      <c r="Q73" s="466"/>
      <c r="R73" s="466" t="s">
        <v>980</v>
      </c>
      <c r="S73" s="466" t="s">
        <v>2488</v>
      </c>
      <c r="T73" s="466" t="s">
        <v>2489</v>
      </c>
      <c r="U73" s="466" t="s">
        <v>592</v>
      </c>
      <c r="V73" s="466"/>
      <c r="W73" s="466" t="s">
        <v>3309</v>
      </c>
      <c r="X73" s="466"/>
      <c r="Y73" s="466"/>
      <c r="Z73" s="466"/>
      <c r="AA73" s="466"/>
      <c r="AB73" s="466"/>
      <c r="AC73" s="1332"/>
      <c r="AD73" s="466"/>
      <c r="AE73" s="466" t="s">
        <v>594</v>
      </c>
      <c r="AF73" s="466" t="s">
        <v>595</v>
      </c>
      <c r="AG73" s="466" t="s">
        <v>295</v>
      </c>
      <c r="AH73" s="466" t="s">
        <v>296</v>
      </c>
      <c r="AI73" s="466" t="s">
        <v>297</v>
      </c>
      <c r="AJ73" s="466"/>
      <c r="AK73" s="466"/>
      <c r="AL73" s="466"/>
      <c r="AM73" s="466"/>
      <c r="AN73" s="466" t="s">
        <v>1411</v>
      </c>
      <c r="AO73" s="466" t="s">
        <v>3310</v>
      </c>
      <c r="AP73" s="466" t="s">
        <v>3311</v>
      </c>
      <c r="AQ73" s="466" t="s">
        <v>35</v>
      </c>
      <c r="AR73" s="466"/>
      <c r="AS73" s="466"/>
      <c r="AT73" s="466" t="s">
        <v>298</v>
      </c>
      <c r="AU73" s="466" t="s">
        <v>3312</v>
      </c>
      <c r="AV73" s="466" t="s">
        <v>57</v>
      </c>
      <c r="AW73" s="466" t="s">
        <v>323</v>
      </c>
      <c r="AX73" s="466" t="s">
        <v>3313</v>
      </c>
      <c r="AY73" s="466"/>
      <c r="AZ73" s="466" t="s">
        <v>3314</v>
      </c>
      <c r="BA73" s="466" t="s">
        <v>602</v>
      </c>
      <c r="BB73" s="466" t="s">
        <v>299</v>
      </c>
      <c r="BC73" s="466" t="s">
        <v>32</v>
      </c>
      <c r="BD73" s="466" t="s">
        <v>33</v>
      </c>
      <c r="BE73" s="466" t="s">
        <v>1554</v>
      </c>
      <c r="BF73" s="466" t="s">
        <v>48</v>
      </c>
      <c r="BG73" s="466" t="s">
        <v>900</v>
      </c>
      <c r="BH73" s="466" t="s">
        <v>3315</v>
      </c>
      <c r="BI73" s="466" t="s">
        <v>902</v>
      </c>
      <c r="BJ73" s="466" t="s">
        <v>3316</v>
      </c>
      <c r="BK73" s="466" t="s">
        <v>607</v>
      </c>
      <c r="BL73" s="466" t="s">
        <v>3317</v>
      </c>
      <c r="BM73" s="466" t="s">
        <v>302</v>
      </c>
      <c r="BN73" s="466" t="s">
        <v>594</v>
      </c>
      <c r="BO73" s="466" t="s">
        <v>595</v>
      </c>
      <c r="BP73" s="466" t="s">
        <v>57</v>
      </c>
      <c r="BQ73" s="466" t="s">
        <v>295</v>
      </c>
      <c r="BR73" s="466" t="s">
        <v>102</v>
      </c>
      <c r="BS73" s="466" t="s">
        <v>178</v>
      </c>
      <c r="BT73" s="466" t="s">
        <v>790</v>
      </c>
      <c r="BU73" s="466" t="s">
        <v>3318</v>
      </c>
      <c r="BV73" s="466" t="s">
        <v>302</v>
      </c>
      <c r="BW73" s="466" t="s">
        <v>175</v>
      </c>
      <c r="BX73" s="466" t="s">
        <v>296</v>
      </c>
      <c r="BY73" s="466" t="s">
        <v>297</v>
      </c>
      <c r="BZ73" s="466" t="s">
        <v>792</v>
      </c>
      <c r="CA73" s="466" t="s">
        <v>3319</v>
      </c>
      <c r="CB73" s="466" t="s">
        <v>304</v>
      </c>
      <c r="CC73" s="466" t="s">
        <v>111</v>
      </c>
      <c r="CD73" s="466" t="s">
        <v>309</v>
      </c>
      <c r="CE73" s="466" t="s">
        <v>306</v>
      </c>
      <c r="CF73" s="466" t="s">
        <v>2505</v>
      </c>
      <c r="CG73" s="466" t="s">
        <v>307</v>
      </c>
      <c r="CH73" s="466" t="s">
        <v>57</v>
      </c>
      <c r="CI73" s="466" t="s">
        <v>3320</v>
      </c>
      <c r="CJ73" s="466" t="s">
        <v>99</v>
      </c>
      <c r="CK73" s="466" t="s">
        <v>182</v>
      </c>
      <c r="CL73" s="466" t="s">
        <v>105</v>
      </c>
      <c r="CM73" s="466" t="s">
        <v>57</v>
      </c>
      <c r="CN73" s="466" t="s">
        <v>57</v>
      </c>
      <c r="CO73" s="466" t="s">
        <v>57</v>
      </c>
      <c r="CP73" s="466" t="s">
        <v>57</v>
      </c>
      <c r="CQ73" s="466" t="s">
        <v>57</v>
      </c>
      <c r="CR73" s="466" t="s">
        <v>57</v>
      </c>
      <c r="CS73" s="466" t="s">
        <v>57</v>
      </c>
      <c r="CT73" s="466" t="s">
        <v>57</v>
      </c>
      <c r="CU73" s="466" t="s">
        <v>57</v>
      </c>
      <c r="CV73" s="466" t="s">
        <v>57</v>
      </c>
      <c r="CW73" s="466" t="s">
        <v>57</v>
      </c>
      <c r="CX73" s="466" t="s">
        <v>57</v>
      </c>
      <c r="CY73" s="466" t="s">
        <v>798</v>
      </c>
      <c r="CZ73" s="466" t="s">
        <v>329</v>
      </c>
      <c r="DA73" s="466" t="s">
        <v>123</v>
      </c>
      <c r="DB73" s="466" t="s">
        <v>57</v>
      </c>
      <c r="DC73" s="466" t="s">
        <v>57</v>
      </c>
      <c r="DD73" s="466" t="s">
        <v>57</v>
      </c>
      <c r="DE73" s="466" t="s">
        <v>57</v>
      </c>
      <c r="DF73" s="466" t="s">
        <v>57</v>
      </c>
      <c r="DG73" s="466" t="s">
        <v>57</v>
      </c>
      <c r="DH73" s="466" t="s">
        <v>57</v>
      </c>
      <c r="DI73" s="466" t="s">
        <v>302</v>
      </c>
      <c r="DJ73" s="466" t="s">
        <v>57</v>
      </c>
      <c r="DK73" s="466" t="s">
        <v>57</v>
      </c>
      <c r="DL73" s="466" t="s">
        <v>57</v>
      </c>
      <c r="DM73" s="466" t="s">
        <v>57</v>
      </c>
      <c r="DN73" s="466" t="s">
        <v>57</v>
      </c>
      <c r="DO73" s="466" t="s">
        <v>57</v>
      </c>
      <c r="DP73" s="466" t="s">
        <v>57</v>
      </c>
      <c r="DQ73" s="466" t="s">
        <v>57</v>
      </c>
      <c r="DR73" s="466" t="s">
        <v>57</v>
      </c>
      <c r="DS73" s="466" t="s">
        <v>57</v>
      </c>
      <c r="DT73" s="466" t="s">
        <v>3321</v>
      </c>
      <c r="DU73" s="466" t="s">
        <v>621</v>
      </c>
      <c r="DV73" s="466" t="s">
        <v>762</v>
      </c>
      <c r="DW73" s="466" t="s">
        <v>119</v>
      </c>
      <c r="DX73" s="466" t="s">
        <v>317</v>
      </c>
      <c r="DY73" s="466" t="s">
        <v>308</v>
      </c>
      <c r="DZ73" s="466" t="s">
        <v>318</v>
      </c>
      <c r="EA73" s="466" t="s">
        <v>319</v>
      </c>
      <c r="EB73" s="466" t="s">
        <v>3322</v>
      </c>
      <c r="EC73" s="466" t="s">
        <v>621</v>
      </c>
      <c r="ED73" s="466" t="s">
        <v>801</v>
      </c>
      <c r="EE73" s="466" t="s">
        <v>119</v>
      </c>
      <c r="EF73" s="466" t="s">
        <v>57</v>
      </c>
      <c r="EG73" s="466" t="s">
        <v>57</v>
      </c>
      <c r="EH73" s="466" t="s">
        <v>57</v>
      </c>
      <c r="EI73" s="466" t="s">
        <v>57</v>
      </c>
      <c r="EJ73" s="466" t="s">
        <v>3323</v>
      </c>
      <c r="EK73" s="466" t="s">
        <v>3324</v>
      </c>
      <c r="EL73" s="466" t="s">
        <v>2445</v>
      </c>
      <c r="EM73" s="466" t="s">
        <v>181</v>
      </c>
      <c r="EN73" s="466" t="s">
        <v>629</v>
      </c>
      <c r="EO73" s="466" t="s">
        <v>630</v>
      </c>
      <c r="EP73" s="466" t="s">
        <v>122</v>
      </c>
      <c r="EQ73" s="466" t="s">
        <v>3263</v>
      </c>
      <c r="ER73" s="466" t="s">
        <v>311</v>
      </c>
      <c r="ES73" s="466" t="s">
        <v>3325</v>
      </c>
      <c r="ET73" s="466" t="s">
        <v>3326</v>
      </c>
      <c r="EU73" s="104" t="str">
        <f t="shared" ref="EU73:EU136" si="13">RIGHT(L73,10)</f>
        <v>2026010973</v>
      </c>
      <c r="EV73" s="56" t="str">
        <f t="shared" ref="EV73:EV136" si="14">A73&amp;"&amp;"&amp;EU73</f>
        <v>5&amp;2026010973</v>
      </c>
      <c r="EW73" s="104">
        <f>IFERROR(VLOOKUP(EV73,시험용!CA:CE,4,FALSE),"")</f>
        <v>0</v>
      </c>
    </row>
    <row r="74" spans="1:155" ht="49.95" customHeight="1">
      <c r="A74" s="30">
        <v>5</v>
      </c>
      <c r="B74" s="466" t="s">
        <v>910</v>
      </c>
      <c r="C74" s="466" t="s">
        <v>288</v>
      </c>
      <c r="D74" s="466" t="s">
        <v>2612</v>
      </c>
      <c r="E74" s="466" t="s">
        <v>31</v>
      </c>
      <c r="F74" s="466" t="s">
        <v>321</v>
      </c>
      <c r="G74" s="466" t="s">
        <v>910</v>
      </c>
      <c r="H74" s="466" t="s">
        <v>320</v>
      </c>
      <c r="I74" s="466" t="s">
        <v>290</v>
      </c>
      <c r="J74" s="466" t="s">
        <v>3327</v>
      </c>
      <c r="K74" s="466" t="s">
        <v>291</v>
      </c>
      <c r="L74" s="466" t="s">
        <v>3328</v>
      </c>
      <c r="M74" s="466" t="s">
        <v>3329</v>
      </c>
      <c r="N74" s="466"/>
      <c r="O74" s="466" t="s">
        <v>3330</v>
      </c>
      <c r="P74" s="466"/>
      <c r="Q74" s="466"/>
      <c r="R74" s="466" t="s">
        <v>3331</v>
      </c>
      <c r="S74" s="466" t="s">
        <v>2488</v>
      </c>
      <c r="T74" s="466" t="s">
        <v>2489</v>
      </c>
      <c r="U74" s="466" t="s">
        <v>592</v>
      </c>
      <c r="V74" s="466"/>
      <c r="W74" s="466" t="s">
        <v>3332</v>
      </c>
      <c r="X74" s="466"/>
      <c r="Y74" s="466"/>
      <c r="Z74" s="466"/>
      <c r="AA74" s="466"/>
      <c r="AB74" s="466"/>
      <c r="AC74" s="1332"/>
      <c r="AD74" s="466"/>
      <c r="AE74" s="466" t="s">
        <v>691</v>
      </c>
      <c r="AF74" s="466" t="s">
        <v>692</v>
      </c>
      <c r="AG74" s="466" t="s">
        <v>295</v>
      </c>
      <c r="AH74" s="466" t="s">
        <v>296</v>
      </c>
      <c r="AI74" s="466" t="s">
        <v>297</v>
      </c>
      <c r="AJ74" s="466"/>
      <c r="AK74" s="466"/>
      <c r="AL74" s="466"/>
      <c r="AM74" s="466"/>
      <c r="AN74" s="466" t="s">
        <v>596</v>
      </c>
      <c r="AO74" s="466" t="s">
        <v>597</v>
      </c>
      <c r="AP74" s="466" t="s">
        <v>3333</v>
      </c>
      <c r="AQ74" s="466" t="s">
        <v>35</v>
      </c>
      <c r="AR74" s="466"/>
      <c r="AS74" s="466"/>
      <c r="AT74" s="466" t="s">
        <v>298</v>
      </c>
      <c r="AU74" s="466" t="s">
        <v>3334</v>
      </c>
      <c r="AV74" s="466" t="s">
        <v>57</v>
      </c>
      <c r="AW74" s="466" t="s">
        <v>323</v>
      </c>
      <c r="AX74" s="466" t="s">
        <v>3335</v>
      </c>
      <c r="AY74" s="466"/>
      <c r="AZ74" s="466" t="s">
        <v>3336</v>
      </c>
      <c r="BA74" s="466" t="s">
        <v>785</v>
      </c>
      <c r="BB74" s="466" t="s">
        <v>299</v>
      </c>
      <c r="BC74" s="466" t="s">
        <v>32</v>
      </c>
      <c r="BD74" s="466" t="s">
        <v>33</v>
      </c>
      <c r="BE74" s="466" t="s">
        <v>57</v>
      </c>
      <c r="BF74" s="466" t="s">
        <v>48</v>
      </c>
      <c r="BG74" s="466" t="s">
        <v>603</v>
      </c>
      <c r="BH74" s="466" t="s">
        <v>3193</v>
      </c>
      <c r="BI74" s="466" t="s">
        <v>1144</v>
      </c>
      <c r="BJ74" s="466" t="s">
        <v>990</v>
      </c>
      <c r="BK74" s="466" t="s">
        <v>47</v>
      </c>
      <c r="BL74" s="466" t="s">
        <v>3337</v>
      </c>
      <c r="BM74" s="466" t="s">
        <v>302</v>
      </c>
      <c r="BN74" s="466" t="s">
        <v>691</v>
      </c>
      <c r="BO74" s="466" t="s">
        <v>692</v>
      </c>
      <c r="BP74" s="466" t="s">
        <v>595</v>
      </c>
      <c r="BQ74" s="466" t="s">
        <v>295</v>
      </c>
      <c r="BR74" s="466" t="s">
        <v>102</v>
      </c>
      <c r="BS74" s="466" t="s">
        <v>1301</v>
      </c>
      <c r="BT74" s="466" t="s">
        <v>2463</v>
      </c>
      <c r="BU74" s="466" t="s">
        <v>3338</v>
      </c>
      <c r="BV74" s="466" t="s">
        <v>302</v>
      </c>
      <c r="BW74" s="466" t="s">
        <v>663</v>
      </c>
      <c r="BX74" s="466" t="s">
        <v>296</v>
      </c>
      <c r="BY74" s="466" t="s">
        <v>297</v>
      </c>
      <c r="BZ74" s="466" t="s">
        <v>2832</v>
      </c>
      <c r="CA74" s="466" t="s">
        <v>1824</v>
      </c>
      <c r="CB74" s="466" t="s">
        <v>304</v>
      </c>
      <c r="CC74" s="466" t="s">
        <v>661</v>
      </c>
      <c r="CD74" s="466" t="s">
        <v>305</v>
      </c>
      <c r="CE74" s="466" t="s">
        <v>306</v>
      </c>
      <c r="CF74" s="466" t="s">
        <v>1825</v>
      </c>
      <c r="CG74" s="466" t="s">
        <v>307</v>
      </c>
      <c r="CH74" s="466" t="s">
        <v>57</v>
      </c>
      <c r="CI74" s="466" t="s">
        <v>3339</v>
      </c>
      <c r="CJ74" s="466" t="s">
        <v>92</v>
      </c>
      <c r="CK74" s="466" t="s">
        <v>713</v>
      </c>
      <c r="CL74" s="466" t="s">
        <v>105</v>
      </c>
      <c r="CM74" s="466" t="s">
        <v>3340</v>
      </c>
      <c r="CN74" s="466" t="s">
        <v>92</v>
      </c>
      <c r="CO74" s="466" t="s">
        <v>797</v>
      </c>
      <c r="CP74" s="466" t="s">
        <v>105</v>
      </c>
      <c r="CQ74" s="466" t="s">
        <v>57</v>
      </c>
      <c r="CR74" s="466" t="s">
        <v>57</v>
      </c>
      <c r="CS74" s="466" t="s">
        <v>57</v>
      </c>
      <c r="CT74" s="466" t="s">
        <v>57</v>
      </c>
      <c r="CU74" s="466" t="s">
        <v>57</v>
      </c>
      <c r="CV74" s="466" t="s">
        <v>57</v>
      </c>
      <c r="CW74" s="466" t="s">
        <v>57</v>
      </c>
      <c r="CX74" s="466" t="s">
        <v>57</v>
      </c>
      <c r="CY74" s="466" t="s">
        <v>57</v>
      </c>
      <c r="CZ74" s="466" t="s">
        <v>57</v>
      </c>
      <c r="DA74" s="466" t="s">
        <v>57</v>
      </c>
      <c r="DB74" s="466" t="s">
        <v>617</v>
      </c>
      <c r="DC74" s="466" t="s">
        <v>618</v>
      </c>
      <c r="DD74" s="466" t="s">
        <v>619</v>
      </c>
      <c r="DE74" s="466" t="s">
        <v>57</v>
      </c>
      <c r="DF74" s="466" t="s">
        <v>57</v>
      </c>
      <c r="DG74" s="466" t="s">
        <v>57</v>
      </c>
      <c r="DH74" s="466" t="s">
        <v>57</v>
      </c>
      <c r="DI74" s="466" t="s">
        <v>302</v>
      </c>
      <c r="DJ74" s="466" t="s">
        <v>57</v>
      </c>
      <c r="DK74" s="466" t="s">
        <v>57</v>
      </c>
      <c r="DL74" s="466" t="s">
        <v>57</v>
      </c>
      <c r="DM74" s="466" t="s">
        <v>57</v>
      </c>
      <c r="DN74" s="466" t="s">
        <v>57</v>
      </c>
      <c r="DO74" s="466" t="s">
        <v>57</v>
      </c>
      <c r="DP74" s="466" t="s">
        <v>57</v>
      </c>
      <c r="DQ74" s="466" t="s">
        <v>57</v>
      </c>
      <c r="DR74" s="466" t="s">
        <v>57</v>
      </c>
      <c r="DS74" s="466" t="s">
        <v>57</v>
      </c>
      <c r="DT74" s="466" t="s">
        <v>3341</v>
      </c>
      <c r="DU74" s="466" t="s">
        <v>86</v>
      </c>
      <c r="DV74" s="466" t="s">
        <v>178</v>
      </c>
      <c r="DW74" s="466" t="s">
        <v>106</v>
      </c>
      <c r="DX74" s="466" t="s">
        <v>317</v>
      </c>
      <c r="DY74" s="466" t="s">
        <v>308</v>
      </c>
      <c r="DZ74" s="466" t="s">
        <v>318</v>
      </c>
      <c r="EA74" s="466" t="s">
        <v>319</v>
      </c>
      <c r="EB74" s="466" t="s">
        <v>1654</v>
      </c>
      <c r="EC74" s="466" t="s">
        <v>86</v>
      </c>
      <c r="ED74" s="466" t="s">
        <v>1028</v>
      </c>
      <c r="EE74" s="466" t="s">
        <v>106</v>
      </c>
      <c r="EF74" s="466" t="s">
        <v>57</v>
      </c>
      <c r="EG74" s="466" t="s">
        <v>57</v>
      </c>
      <c r="EH74" s="466" t="s">
        <v>57</v>
      </c>
      <c r="EI74" s="466" t="s">
        <v>57</v>
      </c>
      <c r="EJ74" s="466" t="s">
        <v>3342</v>
      </c>
      <c r="EK74" s="466" t="s">
        <v>2337</v>
      </c>
      <c r="EL74" s="466" t="s">
        <v>765</v>
      </c>
      <c r="EM74" s="466" t="s">
        <v>188</v>
      </c>
      <c r="EN74" s="466" t="s">
        <v>767</v>
      </c>
      <c r="EO74" s="466" t="s">
        <v>310</v>
      </c>
      <c r="EP74" s="466" t="s">
        <v>88</v>
      </c>
      <c r="EQ74" s="466" t="s">
        <v>187</v>
      </c>
      <c r="ER74" s="466" t="s">
        <v>311</v>
      </c>
      <c r="ES74" s="466" t="s">
        <v>1677</v>
      </c>
      <c r="ET74" s="466" t="s">
        <v>3343</v>
      </c>
      <c r="EU74" s="104" t="str">
        <f t="shared" si="13"/>
        <v>2026011566</v>
      </c>
      <c r="EV74" s="56" t="str">
        <f t="shared" si="14"/>
        <v>5&amp;2026011566</v>
      </c>
      <c r="EW74" s="104">
        <f>IFERROR(VLOOKUP(EV74,시험용!CA:CE,4,FALSE),"")</f>
        <v>0</v>
      </c>
    </row>
    <row r="75" spans="1:155" ht="49.95" customHeight="1">
      <c r="A75" s="30">
        <v>5</v>
      </c>
      <c r="B75" s="466" t="s">
        <v>1340</v>
      </c>
      <c r="C75" s="466" t="s">
        <v>288</v>
      </c>
      <c r="D75" s="466" t="s">
        <v>3344</v>
      </c>
      <c r="E75" s="466" t="s">
        <v>31</v>
      </c>
      <c r="F75" s="466" t="s">
        <v>584</v>
      </c>
      <c r="G75" s="466" t="s">
        <v>1340</v>
      </c>
      <c r="H75" s="466" t="s">
        <v>312</v>
      </c>
      <c r="I75" s="466" t="s">
        <v>290</v>
      </c>
      <c r="J75" s="466" t="s">
        <v>3345</v>
      </c>
      <c r="K75" s="466" t="s">
        <v>291</v>
      </c>
      <c r="L75" s="466" t="s">
        <v>3346</v>
      </c>
      <c r="M75" s="466" t="s">
        <v>3347</v>
      </c>
      <c r="N75" s="466"/>
      <c r="O75" s="466" t="s">
        <v>3348</v>
      </c>
      <c r="P75" s="466"/>
      <c r="Q75" s="466"/>
      <c r="R75" s="466" t="s">
        <v>1131</v>
      </c>
      <c r="S75" s="466" t="s">
        <v>2488</v>
      </c>
      <c r="T75" s="466" t="s">
        <v>2489</v>
      </c>
      <c r="U75" s="466" t="s">
        <v>592</v>
      </c>
      <c r="V75" s="466"/>
      <c r="W75" s="466" t="s">
        <v>3349</v>
      </c>
      <c r="X75" s="466" t="s">
        <v>688</v>
      </c>
      <c r="Y75" s="466" t="s">
        <v>3350</v>
      </c>
      <c r="Z75" s="466" t="s">
        <v>3350</v>
      </c>
      <c r="AA75" s="466" t="s">
        <v>3350</v>
      </c>
      <c r="AB75" s="466" t="s">
        <v>293</v>
      </c>
      <c r="AC75" s="1332"/>
      <c r="AD75" s="466" t="s">
        <v>107</v>
      </c>
      <c r="AE75" s="466" t="s">
        <v>3351</v>
      </c>
      <c r="AF75" s="466" t="s">
        <v>3074</v>
      </c>
      <c r="AG75" s="466" t="s">
        <v>3352</v>
      </c>
      <c r="AH75" s="466" t="s">
        <v>3353</v>
      </c>
      <c r="AI75" s="466" t="s">
        <v>3354</v>
      </c>
      <c r="AJ75" s="466"/>
      <c r="AK75" s="466"/>
      <c r="AL75" s="466"/>
      <c r="AM75" s="466"/>
      <c r="AN75" s="466" t="s">
        <v>3355</v>
      </c>
      <c r="AO75" s="466" t="s">
        <v>3356</v>
      </c>
      <c r="AP75" s="466" t="s">
        <v>3357</v>
      </c>
      <c r="AQ75" s="466" t="s">
        <v>3358</v>
      </c>
      <c r="AR75" s="466"/>
      <c r="AS75" s="466"/>
      <c r="AT75" s="466" t="s">
        <v>315</v>
      </c>
      <c r="AU75" s="466" t="s">
        <v>3359</v>
      </c>
      <c r="AV75" s="466" t="s">
        <v>3075</v>
      </c>
      <c r="AW75" s="466" t="s">
        <v>3360</v>
      </c>
      <c r="AX75" s="466" t="s">
        <v>3361</v>
      </c>
      <c r="AY75" s="466"/>
      <c r="AZ75" s="466" t="s">
        <v>3362</v>
      </c>
      <c r="BA75" s="466" t="s">
        <v>3363</v>
      </c>
      <c r="BB75" s="466" t="s">
        <v>3083</v>
      </c>
      <c r="BC75" s="466" t="s">
        <v>3084</v>
      </c>
      <c r="BD75" s="466" t="s">
        <v>3085</v>
      </c>
      <c r="BE75" s="466" t="s">
        <v>3075</v>
      </c>
      <c r="BF75" s="466" t="s">
        <v>3087</v>
      </c>
      <c r="BG75" s="466" t="s">
        <v>3364</v>
      </c>
      <c r="BH75" s="466" t="s">
        <v>3365</v>
      </c>
      <c r="BI75" s="466" t="s">
        <v>3366</v>
      </c>
      <c r="BJ75" s="466" t="s">
        <v>3367</v>
      </c>
      <c r="BK75" s="466" t="s">
        <v>3368</v>
      </c>
      <c r="BL75" s="466" t="s">
        <v>3369</v>
      </c>
      <c r="BM75" s="466" t="s">
        <v>3370</v>
      </c>
      <c r="BN75" s="466" t="s">
        <v>3351</v>
      </c>
      <c r="BO75" s="466" t="s">
        <v>3074</v>
      </c>
      <c r="BP75" s="466" t="s">
        <v>3075</v>
      </c>
      <c r="BQ75" s="466" t="s">
        <v>3352</v>
      </c>
      <c r="BR75" s="466" t="s">
        <v>3371</v>
      </c>
      <c r="BS75" s="466" t="s">
        <v>3372</v>
      </c>
      <c r="BT75" s="466" t="s">
        <v>3373</v>
      </c>
      <c r="BU75" s="466" t="s">
        <v>3374</v>
      </c>
      <c r="BV75" s="466" t="s">
        <v>3375</v>
      </c>
      <c r="BW75" s="466" t="s">
        <v>3376</v>
      </c>
      <c r="BX75" s="466" t="s">
        <v>3353</v>
      </c>
      <c r="BY75" s="466" t="s">
        <v>3354</v>
      </c>
      <c r="BZ75" s="466" t="s">
        <v>3377</v>
      </c>
      <c r="CA75" s="466" t="s">
        <v>3378</v>
      </c>
      <c r="CB75" s="466" t="s">
        <v>3379</v>
      </c>
      <c r="CC75" s="466" t="s">
        <v>3380</v>
      </c>
      <c r="CD75" s="466" t="s">
        <v>3381</v>
      </c>
      <c r="CE75" s="466" t="s">
        <v>3382</v>
      </c>
      <c r="CF75" s="466" t="s">
        <v>3383</v>
      </c>
      <c r="CG75" s="466" t="s">
        <v>3384</v>
      </c>
      <c r="CH75" s="466" t="s">
        <v>3075</v>
      </c>
      <c r="CI75" s="466" t="s">
        <v>3385</v>
      </c>
      <c r="CJ75" s="466" t="s">
        <v>3386</v>
      </c>
      <c r="CK75" s="466" t="s">
        <v>3387</v>
      </c>
      <c r="CL75" s="466" t="s">
        <v>3388</v>
      </c>
      <c r="CM75" s="466" t="s">
        <v>3075</v>
      </c>
      <c r="CN75" s="466" t="s">
        <v>3075</v>
      </c>
      <c r="CO75" s="466" t="s">
        <v>3075</v>
      </c>
      <c r="CP75" s="466" t="s">
        <v>3075</v>
      </c>
      <c r="CQ75" s="466" t="s">
        <v>3075</v>
      </c>
      <c r="CR75" s="466" t="s">
        <v>3075</v>
      </c>
      <c r="CS75" s="466" t="s">
        <v>3075</v>
      </c>
      <c r="CT75" s="466" t="s">
        <v>3075</v>
      </c>
      <c r="CU75" s="466" t="s">
        <v>3075</v>
      </c>
      <c r="CV75" s="466" t="s">
        <v>3075</v>
      </c>
      <c r="CW75" s="466" t="s">
        <v>3075</v>
      </c>
      <c r="CX75" s="466" t="s">
        <v>3075</v>
      </c>
      <c r="CY75" s="466" t="s">
        <v>3389</v>
      </c>
      <c r="CZ75" s="466" t="s">
        <v>3390</v>
      </c>
      <c r="DA75" s="466" t="s">
        <v>3391</v>
      </c>
      <c r="DB75" s="466" t="s">
        <v>3075</v>
      </c>
      <c r="DC75" s="466" t="s">
        <v>3075</v>
      </c>
      <c r="DD75" s="466" t="s">
        <v>3075</v>
      </c>
      <c r="DE75" s="466" t="s">
        <v>3075</v>
      </c>
      <c r="DF75" s="466" t="s">
        <v>3075</v>
      </c>
      <c r="DG75" s="466" t="s">
        <v>3075</v>
      </c>
      <c r="DH75" s="466" t="s">
        <v>3075</v>
      </c>
      <c r="DI75" s="466" t="s">
        <v>3094</v>
      </c>
      <c r="DJ75" s="466" t="s">
        <v>3075</v>
      </c>
      <c r="DK75" s="466" t="s">
        <v>3075</v>
      </c>
      <c r="DL75" s="466" t="s">
        <v>3075</v>
      </c>
      <c r="DM75" s="466" t="s">
        <v>3075</v>
      </c>
      <c r="DN75" s="466" t="s">
        <v>3075</v>
      </c>
      <c r="DO75" s="466" t="s">
        <v>3075</v>
      </c>
      <c r="DP75" s="466" t="s">
        <v>3075</v>
      </c>
      <c r="DQ75" s="466" t="s">
        <v>3075</v>
      </c>
      <c r="DR75" s="466" t="s">
        <v>3075</v>
      </c>
      <c r="DS75" s="466" t="s">
        <v>3075</v>
      </c>
      <c r="DT75" s="466" t="s">
        <v>3392</v>
      </c>
      <c r="DU75" s="466" t="s">
        <v>3113</v>
      </c>
      <c r="DV75" s="466" t="s">
        <v>3393</v>
      </c>
      <c r="DW75" s="466" t="s">
        <v>3394</v>
      </c>
      <c r="DX75" s="466" t="s">
        <v>3116</v>
      </c>
      <c r="DY75" s="466" t="s">
        <v>3117</v>
      </c>
      <c r="DZ75" s="466" t="s">
        <v>3118</v>
      </c>
      <c r="EA75" s="466" t="s">
        <v>3119</v>
      </c>
      <c r="EB75" s="466" t="s">
        <v>3395</v>
      </c>
      <c r="EC75" s="466" t="s">
        <v>3113</v>
      </c>
      <c r="ED75" s="466" t="s">
        <v>3396</v>
      </c>
      <c r="EE75" s="466" t="s">
        <v>3394</v>
      </c>
      <c r="EF75" s="466" t="s">
        <v>3075</v>
      </c>
      <c r="EG75" s="466" t="s">
        <v>3075</v>
      </c>
      <c r="EH75" s="466" t="s">
        <v>3075</v>
      </c>
      <c r="EI75" s="466" t="s">
        <v>3075</v>
      </c>
      <c r="EJ75" s="466" t="s">
        <v>3397</v>
      </c>
      <c r="EK75" s="466" t="s">
        <v>3398</v>
      </c>
      <c r="EL75" s="466" t="s">
        <v>3399</v>
      </c>
      <c r="EM75" s="466" t="s">
        <v>3400</v>
      </c>
      <c r="EN75" s="466" t="s">
        <v>3401</v>
      </c>
      <c r="EO75" s="466" t="s">
        <v>3127</v>
      </c>
      <c r="EP75" s="466" t="s">
        <v>3128</v>
      </c>
      <c r="EQ75" s="466" t="s">
        <v>3402</v>
      </c>
      <c r="ER75" s="466" t="s">
        <v>3096</v>
      </c>
      <c r="ES75" s="466" t="s">
        <v>3403</v>
      </c>
      <c r="ET75" s="466" t="s">
        <v>3404</v>
      </c>
      <c r="EU75" s="104" t="str">
        <f t="shared" si="13"/>
        <v>2026011474</v>
      </c>
      <c r="EV75" s="56" t="str">
        <f t="shared" si="14"/>
        <v>5&amp;2026011474</v>
      </c>
      <c r="EW75" s="104">
        <f>IFERROR(VLOOKUP(EV75,시험용!CA:CE,4,FALSE),"")</f>
        <v>0</v>
      </c>
    </row>
    <row r="76" spans="1:155" ht="49.95" customHeight="1">
      <c r="A76" s="30">
        <v>5</v>
      </c>
      <c r="B76" s="466" t="s">
        <v>988</v>
      </c>
      <c r="C76" s="466" t="s">
        <v>3405</v>
      </c>
      <c r="D76" s="466" t="s">
        <v>3406</v>
      </c>
      <c r="E76" s="466" t="s">
        <v>31</v>
      </c>
      <c r="F76" s="466" t="s">
        <v>584</v>
      </c>
      <c r="G76" s="466" t="s">
        <v>988</v>
      </c>
      <c r="H76" s="466"/>
      <c r="I76" s="466" t="s">
        <v>290</v>
      </c>
      <c r="J76" s="466" t="s">
        <v>3407</v>
      </c>
      <c r="K76" s="466" t="s">
        <v>291</v>
      </c>
      <c r="L76" s="466" t="s">
        <v>3408</v>
      </c>
      <c r="M76" s="466" t="s">
        <v>3409</v>
      </c>
      <c r="N76" s="466"/>
      <c r="O76" s="466"/>
      <c r="P76" s="466" t="s">
        <v>818</v>
      </c>
      <c r="Q76" s="466"/>
      <c r="R76" s="466" t="s">
        <v>2488</v>
      </c>
      <c r="S76" s="466" t="s">
        <v>2488</v>
      </c>
      <c r="T76" s="466" t="s">
        <v>2489</v>
      </c>
      <c r="U76" s="466" t="s">
        <v>592</v>
      </c>
      <c r="V76" s="466"/>
      <c r="W76" s="466" t="s">
        <v>3410</v>
      </c>
      <c r="X76" s="466" t="s">
        <v>3411</v>
      </c>
      <c r="Y76" s="466" t="s">
        <v>3412</v>
      </c>
      <c r="Z76" s="466" t="s">
        <v>3412</v>
      </c>
      <c r="AA76" s="466" t="s">
        <v>3412</v>
      </c>
      <c r="AB76" s="466" t="s">
        <v>3413</v>
      </c>
      <c r="AC76" s="1332"/>
      <c r="AD76" s="466" t="s">
        <v>3414</v>
      </c>
      <c r="AE76" s="466" t="s">
        <v>3415</v>
      </c>
      <c r="AF76" s="466" t="s">
        <v>3416</v>
      </c>
      <c r="AG76" s="466" t="s">
        <v>3352</v>
      </c>
      <c r="AH76" s="466" t="s">
        <v>3353</v>
      </c>
      <c r="AI76" s="466" t="s">
        <v>3354</v>
      </c>
      <c r="AJ76" s="466"/>
      <c r="AK76" s="466"/>
      <c r="AL76" s="466"/>
      <c r="AM76" s="466"/>
      <c r="AN76" s="466" t="s">
        <v>3417</v>
      </c>
      <c r="AO76" s="466" t="s">
        <v>3418</v>
      </c>
      <c r="AP76" s="466" t="s">
        <v>3419</v>
      </c>
      <c r="AQ76" s="466" t="s">
        <v>3358</v>
      </c>
      <c r="AR76" s="466"/>
      <c r="AS76" s="466"/>
      <c r="AT76" s="466" t="s">
        <v>315</v>
      </c>
      <c r="AU76" s="466" t="s">
        <v>3420</v>
      </c>
      <c r="AV76" s="466" t="s">
        <v>3075</v>
      </c>
      <c r="AW76" s="466" t="s">
        <v>3421</v>
      </c>
      <c r="AX76" s="466" t="s">
        <v>3422</v>
      </c>
      <c r="AY76" s="466"/>
      <c r="AZ76" s="466" t="s">
        <v>3423</v>
      </c>
      <c r="BA76" s="466" t="s">
        <v>3424</v>
      </c>
      <c r="BB76" s="466" t="s">
        <v>3083</v>
      </c>
      <c r="BC76" s="466" t="s">
        <v>3084</v>
      </c>
      <c r="BD76" s="466" t="s">
        <v>3085</v>
      </c>
      <c r="BE76" s="466" t="s">
        <v>3075</v>
      </c>
      <c r="BF76" s="466" t="s">
        <v>3087</v>
      </c>
      <c r="BG76" s="466" t="s">
        <v>3425</v>
      </c>
      <c r="BH76" s="466" t="s">
        <v>3426</v>
      </c>
      <c r="BI76" s="466" t="s">
        <v>3427</v>
      </c>
      <c r="BJ76" s="466" t="s">
        <v>3428</v>
      </c>
      <c r="BK76" s="466" t="s">
        <v>3429</v>
      </c>
      <c r="BL76" s="466" t="s">
        <v>3430</v>
      </c>
      <c r="BM76" s="466" t="s">
        <v>3431</v>
      </c>
      <c r="BN76" s="466" t="s">
        <v>3415</v>
      </c>
      <c r="BO76" s="466" t="s">
        <v>3416</v>
      </c>
      <c r="BP76" s="466" t="s">
        <v>3075</v>
      </c>
      <c r="BQ76" s="466" t="s">
        <v>3352</v>
      </c>
      <c r="BR76" s="466" t="s">
        <v>3371</v>
      </c>
      <c r="BS76" s="466" t="s">
        <v>3432</v>
      </c>
      <c r="BT76" s="466" t="s">
        <v>3433</v>
      </c>
      <c r="BU76" s="466" t="s">
        <v>3434</v>
      </c>
      <c r="BV76" s="466" t="s">
        <v>3435</v>
      </c>
      <c r="BW76" s="466" t="s">
        <v>3436</v>
      </c>
      <c r="BX76" s="466" t="s">
        <v>3353</v>
      </c>
      <c r="BY76" s="466" t="s">
        <v>3354</v>
      </c>
      <c r="BZ76" s="466" t="s">
        <v>3437</v>
      </c>
      <c r="CA76" s="466" t="s">
        <v>3438</v>
      </c>
      <c r="CB76" s="466" t="s">
        <v>3379</v>
      </c>
      <c r="CC76" s="466" t="s">
        <v>3439</v>
      </c>
      <c r="CD76" s="466" t="s">
        <v>3440</v>
      </c>
      <c r="CE76" s="466" t="s">
        <v>3382</v>
      </c>
      <c r="CF76" s="466" t="s">
        <v>3441</v>
      </c>
      <c r="CG76" s="466" t="s">
        <v>3384</v>
      </c>
      <c r="CH76" s="466" t="s">
        <v>3075</v>
      </c>
      <c r="CI76" s="466" t="s">
        <v>3442</v>
      </c>
      <c r="CJ76" s="466" t="s">
        <v>3443</v>
      </c>
      <c r="CK76" s="466" t="s">
        <v>3444</v>
      </c>
      <c r="CL76" s="466" t="s">
        <v>3388</v>
      </c>
      <c r="CM76" s="466" t="s">
        <v>3075</v>
      </c>
      <c r="CN76" s="466" t="s">
        <v>3075</v>
      </c>
      <c r="CO76" s="466" t="s">
        <v>3075</v>
      </c>
      <c r="CP76" s="466" t="s">
        <v>3075</v>
      </c>
      <c r="CQ76" s="466" t="s">
        <v>3075</v>
      </c>
      <c r="CR76" s="466" t="s">
        <v>3075</v>
      </c>
      <c r="CS76" s="466" t="s">
        <v>3075</v>
      </c>
      <c r="CT76" s="466" t="s">
        <v>3075</v>
      </c>
      <c r="CU76" s="466" t="s">
        <v>3075</v>
      </c>
      <c r="CV76" s="466" t="s">
        <v>3075</v>
      </c>
      <c r="CW76" s="466" t="s">
        <v>3075</v>
      </c>
      <c r="CX76" s="466" t="s">
        <v>3075</v>
      </c>
      <c r="CY76" s="466" t="s">
        <v>3075</v>
      </c>
      <c r="CZ76" s="466" t="s">
        <v>3075</v>
      </c>
      <c r="DA76" s="466" t="s">
        <v>3075</v>
      </c>
      <c r="DB76" s="466" t="s">
        <v>3445</v>
      </c>
      <c r="DC76" s="466" t="s">
        <v>3446</v>
      </c>
      <c r="DD76" s="466" t="s">
        <v>3447</v>
      </c>
      <c r="DE76" s="466" t="s">
        <v>3075</v>
      </c>
      <c r="DF76" s="466" t="s">
        <v>3075</v>
      </c>
      <c r="DG76" s="466" t="s">
        <v>3075</v>
      </c>
      <c r="DH76" s="466" t="s">
        <v>3075</v>
      </c>
      <c r="DI76" s="466" t="s">
        <v>3094</v>
      </c>
      <c r="DJ76" s="466" t="s">
        <v>3075</v>
      </c>
      <c r="DK76" s="466" t="s">
        <v>3075</v>
      </c>
      <c r="DL76" s="466" t="s">
        <v>3075</v>
      </c>
      <c r="DM76" s="466" t="s">
        <v>3075</v>
      </c>
      <c r="DN76" s="466" t="s">
        <v>3075</v>
      </c>
      <c r="DO76" s="466" t="s">
        <v>3075</v>
      </c>
      <c r="DP76" s="466" t="s">
        <v>3075</v>
      </c>
      <c r="DQ76" s="466" t="s">
        <v>3075</v>
      </c>
      <c r="DR76" s="466" t="s">
        <v>3075</v>
      </c>
      <c r="DS76" s="466" t="s">
        <v>3075</v>
      </c>
      <c r="DT76" s="466" t="s">
        <v>3448</v>
      </c>
      <c r="DU76" s="466" t="s">
        <v>3113</v>
      </c>
      <c r="DV76" s="466" t="s">
        <v>3372</v>
      </c>
      <c r="DW76" s="466" t="s">
        <v>3449</v>
      </c>
      <c r="DX76" s="466" t="s">
        <v>3116</v>
      </c>
      <c r="DY76" s="466" t="s">
        <v>3117</v>
      </c>
      <c r="DZ76" s="466" t="s">
        <v>3118</v>
      </c>
      <c r="EA76" s="466" t="s">
        <v>3119</v>
      </c>
      <c r="EB76" s="466" t="s">
        <v>3450</v>
      </c>
      <c r="EC76" s="466" t="s">
        <v>3113</v>
      </c>
      <c r="ED76" s="466" t="s">
        <v>3451</v>
      </c>
      <c r="EE76" s="466" t="s">
        <v>3449</v>
      </c>
      <c r="EF76" s="466" t="s">
        <v>3075</v>
      </c>
      <c r="EG76" s="466" t="s">
        <v>3075</v>
      </c>
      <c r="EH76" s="466" t="s">
        <v>3075</v>
      </c>
      <c r="EI76" s="466" t="s">
        <v>3075</v>
      </c>
      <c r="EJ76" s="466" t="s">
        <v>3452</v>
      </c>
      <c r="EK76" s="466" t="s">
        <v>3453</v>
      </c>
      <c r="EL76" s="466" t="s">
        <v>3454</v>
      </c>
      <c r="EM76" s="466" t="s">
        <v>3455</v>
      </c>
      <c r="EN76" s="466" t="s">
        <v>3126</v>
      </c>
      <c r="EO76" s="466" t="s">
        <v>3127</v>
      </c>
      <c r="EP76" s="466" t="s">
        <v>3128</v>
      </c>
      <c r="EQ76" s="466" t="s">
        <v>3456</v>
      </c>
      <c r="ER76" s="466" t="s">
        <v>3096</v>
      </c>
      <c r="ES76" s="466" t="s">
        <v>3457</v>
      </c>
      <c r="ET76" s="466" t="s">
        <v>3458</v>
      </c>
      <c r="EU76" s="104" t="str">
        <f t="shared" si="13"/>
        <v>2026011396</v>
      </c>
      <c r="EV76" s="56" t="str">
        <f t="shared" si="14"/>
        <v>5&amp;2026011396</v>
      </c>
      <c r="EW76" s="104">
        <f>IFERROR(VLOOKUP(EV76,시험용!CA:CE,4,FALSE),"")</f>
        <v>0</v>
      </c>
    </row>
    <row r="77" spans="1:155" ht="49.95" customHeight="1">
      <c r="A77" s="30">
        <v>5</v>
      </c>
      <c r="B77" s="466" t="s">
        <v>1404</v>
      </c>
      <c r="C77" s="466" t="s">
        <v>336</v>
      </c>
      <c r="D77" s="466" t="s">
        <v>1866</v>
      </c>
      <c r="E77" s="466" t="s">
        <v>31</v>
      </c>
      <c r="F77" s="466" t="s">
        <v>321</v>
      </c>
      <c r="G77" s="466" t="s">
        <v>1404</v>
      </c>
      <c r="H77" s="466" t="s">
        <v>806</v>
      </c>
      <c r="I77" s="466" t="s">
        <v>290</v>
      </c>
      <c r="J77" s="466" t="s">
        <v>3459</v>
      </c>
      <c r="K77" s="466" t="s">
        <v>291</v>
      </c>
      <c r="L77" s="466" t="s">
        <v>3460</v>
      </c>
      <c r="M77" s="466" t="s">
        <v>3461</v>
      </c>
      <c r="N77" s="466"/>
      <c r="O77" s="466"/>
      <c r="P77" s="466"/>
      <c r="Q77" s="466" t="s">
        <v>3462</v>
      </c>
      <c r="R77" s="466"/>
      <c r="S77" s="466" t="s">
        <v>2488</v>
      </c>
      <c r="T77" s="466" t="s">
        <v>2489</v>
      </c>
      <c r="U77" s="466" t="s">
        <v>592</v>
      </c>
      <c r="V77" s="466"/>
      <c r="W77" s="466" t="s">
        <v>3463</v>
      </c>
      <c r="X77" s="466" t="s">
        <v>1047</v>
      </c>
      <c r="Y77" s="466" t="s">
        <v>3464</v>
      </c>
      <c r="Z77" s="466" t="s">
        <v>3464</v>
      </c>
      <c r="AA77" s="466" t="s">
        <v>3465</v>
      </c>
      <c r="AB77" s="466" t="s">
        <v>293</v>
      </c>
      <c r="AC77" s="1332"/>
      <c r="AD77" s="466" t="s">
        <v>107</v>
      </c>
      <c r="AE77" s="466" t="s">
        <v>314</v>
      </c>
      <c r="AF77" s="466" t="s">
        <v>1196</v>
      </c>
      <c r="AG77" s="466" t="s">
        <v>295</v>
      </c>
      <c r="AH77" s="466" t="s">
        <v>296</v>
      </c>
      <c r="AI77" s="466" t="s">
        <v>297</v>
      </c>
      <c r="AJ77" s="466"/>
      <c r="AK77" s="466"/>
      <c r="AL77" s="466"/>
      <c r="AM77" s="466"/>
      <c r="AN77" s="466" t="s">
        <v>1874</v>
      </c>
      <c r="AO77" s="466" t="s">
        <v>1875</v>
      </c>
      <c r="AP77" s="466" t="s">
        <v>3466</v>
      </c>
      <c r="AQ77" s="466" t="s">
        <v>1548</v>
      </c>
      <c r="AR77" s="466"/>
      <c r="AS77" s="466"/>
      <c r="AT77" s="466" t="s">
        <v>298</v>
      </c>
      <c r="AU77" s="466" t="s">
        <v>3467</v>
      </c>
      <c r="AV77" s="466" t="s">
        <v>57</v>
      </c>
      <c r="AW77" s="466" t="s">
        <v>1433</v>
      </c>
      <c r="AX77" s="466" t="s">
        <v>3468</v>
      </c>
      <c r="AY77" s="466"/>
      <c r="AZ77" s="466" t="s">
        <v>1907</v>
      </c>
      <c r="BA77" s="466" t="s">
        <v>1879</v>
      </c>
      <c r="BB77" s="466" t="s">
        <v>323</v>
      </c>
      <c r="BC77" s="466" t="s">
        <v>32</v>
      </c>
      <c r="BD77" s="466" t="s">
        <v>33</v>
      </c>
      <c r="BE77" s="466" t="s">
        <v>57</v>
      </c>
      <c r="BF77" s="466" t="s">
        <v>34</v>
      </c>
      <c r="BG77" s="466" t="s">
        <v>164</v>
      </c>
      <c r="BH77" s="466" t="s">
        <v>3469</v>
      </c>
      <c r="BI77" s="466" t="s">
        <v>3470</v>
      </c>
      <c r="BJ77" s="466" t="s">
        <v>3471</v>
      </c>
      <c r="BK77" s="466" t="s">
        <v>910</v>
      </c>
      <c r="BL77" s="466" t="s">
        <v>3472</v>
      </c>
      <c r="BM77" s="466" t="s">
        <v>302</v>
      </c>
      <c r="BN77" s="466" t="s">
        <v>314</v>
      </c>
      <c r="BO77" s="466" t="s">
        <v>1196</v>
      </c>
      <c r="BP77" s="466" t="s">
        <v>57</v>
      </c>
      <c r="BQ77" s="466" t="s">
        <v>295</v>
      </c>
      <c r="BR77" s="466" t="s">
        <v>311</v>
      </c>
      <c r="BS77" s="466" t="s">
        <v>178</v>
      </c>
      <c r="BT77" s="466" t="s">
        <v>3299</v>
      </c>
      <c r="BU77" s="466" t="s">
        <v>1303</v>
      </c>
      <c r="BV77" s="466" t="s">
        <v>1061</v>
      </c>
      <c r="BW77" s="466" t="s">
        <v>801</v>
      </c>
      <c r="BX77" s="466" t="s">
        <v>296</v>
      </c>
      <c r="BY77" s="466" t="s">
        <v>297</v>
      </c>
      <c r="BZ77" s="466" t="s">
        <v>3473</v>
      </c>
      <c r="CA77" s="466" t="s">
        <v>1275</v>
      </c>
      <c r="CB77" s="466" t="s">
        <v>304</v>
      </c>
      <c r="CC77" s="466" t="s">
        <v>191</v>
      </c>
      <c r="CD77" s="466" t="s">
        <v>1276</v>
      </c>
      <c r="CE77" s="466" t="s">
        <v>306</v>
      </c>
      <c r="CF77" s="466" t="s">
        <v>326</v>
      </c>
      <c r="CG77" s="466" t="s">
        <v>307</v>
      </c>
      <c r="CH77" s="466" t="s">
        <v>57</v>
      </c>
      <c r="CI77" s="466" t="s">
        <v>3474</v>
      </c>
      <c r="CJ77" s="466" t="s">
        <v>1212</v>
      </c>
      <c r="CK77" s="466" t="s">
        <v>1278</v>
      </c>
      <c r="CL77" s="466" t="s">
        <v>105</v>
      </c>
      <c r="CM77" s="466" t="s">
        <v>1888</v>
      </c>
      <c r="CN77" s="466" t="s">
        <v>1212</v>
      </c>
      <c r="CO77" s="466" t="s">
        <v>1889</v>
      </c>
      <c r="CP77" s="466" t="s">
        <v>105</v>
      </c>
      <c r="CQ77" s="466" t="s">
        <v>3475</v>
      </c>
      <c r="CR77" s="466" t="s">
        <v>1212</v>
      </c>
      <c r="CS77" s="466" t="s">
        <v>176</v>
      </c>
      <c r="CT77" s="466" t="s">
        <v>105</v>
      </c>
      <c r="CU77" s="466" t="s">
        <v>328</v>
      </c>
      <c r="CV77" s="466" t="s">
        <v>329</v>
      </c>
      <c r="CW77" s="466" t="s">
        <v>330</v>
      </c>
      <c r="CX77" s="466" t="s">
        <v>331</v>
      </c>
      <c r="CY77" s="466" t="s">
        <v>57</v>
      </c>
      <c r="CZ77" s="466" t="s">
        <v>57</v>
      </c>
      <c r="DA77" s="466" t="s">
        <v>57</v>
      </c>
      <c r="DB77" s="466" t="s">
        <v>57</v>
      </c>
      <c r="DC77" s="466" t="s">
        <v>57</v>
      </c>
      <c r="DD77" s="466" t="s">
        <v>57</v>
      </c>
      <c r="DE77" s="466" t="s">
        <v>1215</v>
      </c>
      <c r="DF77" s="466" t="s">
        <v>1216</v>
      </c>
      <c r="DG77" s="466" t="s">
        <v>673</v>
      </c>
      <c r="DH77" s="466" t="s">
        <v>57</v>
      </c>
      <c r="DI77" s="466" t="s">
        <v>302</v>
      </c>
      <c r="DJ77" s="466" t="s">
        <v>57</v>
      </c>
      <c r="DK77" s="466" t="s">
        <v>57</v>
      </c>
      <c r="DL77" s="466" t="s">
        <v>57</v>
      </c>
      <c r="DM77" s="466" t="s">
        <v>57</v>
      </c>
      <c r="DN77" s="466" t="s">
        <v>57</v>
      </c>
      <c r="DO77" s="466" t="s">
        <v>57</v>
      </c>
      <c r="DP77" s="466" t="s">
        <v>57</v>
      </c>
      <c r="DQ77" s="466" t="s">
        <v>57</v>
      </c>
      <c r="DR77" s="466" t="s">
        <v>57</v>
      </c>
      <c r="DS77" s="466" t="s">
        <v>57</v>
      </c>
      <c r="DT77" s="466" t="s">
        <v>3476</v>
      </c>
      <c r="DU77" s="466" t="s">
        <v>1218</v>
      </c>
      <c r="DV77" s="466" t="s">
        <v>177</v>
      </c>
      <c r="DW77" s="466" t="s">
        <v>121</v>
      </c>
      <c r="DX77" s="466" t="s">
        <v>1219</v>
      </c>
      <c r="DY77" s="466" t="s">
        <v>1220</v>
      </c>
      <c r="DZ77" s="466" t="s">
        <v>330</v>
      </c>
      <c r="EA77" s="466" t="s">
        <v>205</v>
      </c>
      <c r="EB77" s="466" t="s">
        <v>3477</v>
      </c>
      <c r="EC77" s="466" t="s">
        <v>1218</v>
      </c>
      <c r="ED77" s="466" t="s">
        <v>801</v>
      </c>
      <c r="EE77" s="466" t="s">
        <v>121</v>
      </c>
      <c r="EF77" s="466" t="s">
        <v>57</v>
      </c>
      <c r="EG77" s="466" t="s">
        <v>57</v>
      </c>
      <c r="EH77" s="466" t="s">
        <v>57</v>
      </c>
      <c r="EI77" s="466" t="s">
        <v>57</v>
      </c>
      <c r="EJ77" s="466" t="s">
        <v>1919</v>
      </c>
      <c r="EK77" s="466" t="s">
        <v>1920</v>
      </c>
      <c r="EL77" s="466" t="s">
        <v>1224</v>
      </c>
      <c r="EM77" s="466" t="s">
        <v>1921</v>
      </c>
      <c r="EN77" s="466" t="s">
        <v>767</v>
      </c>
      <c r="EO77" s="466" t="s">
        <v>310</v>
      </c>
      <c r="EP77" s="466" t="s">
        <v>88</v>
      </c>
      <c r="EQ77" s="466" t="s">
        <v>1922</v>
      </c>
      <c r="ER77" s="466" t="s">
        <v>311</v>
      </c>
      <c r="ES77" s="466" t="s">
        <v>3478</v>
      </c>
      <c r="ET77" s="466" t="s">
        <v>3479</v>
      </c>
      <c r="EU77" s="104" t="str">
        <f t="shared" si="13"/>
        <v>2026011478</v>
      </c>
      <c r="EV77" s="56" t="str">
        <f t="shared" si="14"/>
        <v>5&amp;2026011478</v>
      </c>
      <c r="EW77" s="104" t="str">
        <f>IFERROR(VLOOKUP(EV77,시험용!CA:CE,4,FALSE),"")</f>
        <v/>
      </c>
      <c r="EX77" s="470" t="s">
        <v>3642</v>
      </c>
    </row>
    <row r="78" spans="1:155" ht="49.95" customHeight="1">
      <c r="A78" s="30">
        <v>5</v>
      </c>
      <c r="B78" s="466" t="s">
        <v>1433</v>
      </c>
      <c r="C78" s="466" t="s">
        <v>336</v>
      </c>
      <c r="D78" s="466" t="s">
        <v>2400</v>
      </c>
      <c r="E78" s="466" t="s">
        <v>31</v>
      </c>
      <c r="F78" s="466" t="s">
        <v>584</v>
      </c>
      <c r="G78" s="466" t="s">
        <v>1433</v>
      </c>
      <c r="H78" s="466" t="s">
        <v>47</v>
      </c>
      <c r="I78" s="466" t="s">
        <v>290</v>
      </c>
      <c r="J78" s="466" t="s">
        <v>2426</v>
      </c>
      <c r="K78" s="466" t="s">
        <v>291</v>
      </c>
      <c r="L78" s="466" t="s">
        <v>2427</v>
      </c>
      <c r="M78" s="466" t="s">
        <v>2428</v>
      </c>
      <c r="N78" s="466"/>
      <c r="O78" s="466"/>
      <c r="P78" s="466" t="s">
        <v>818</v>
      </c>
      <c r="Q78" s="466"/>
      <c r="R78" s="466"/>
      <c r="S78" s="466" t="s">
        <v>1838</v>
      </c>
      <c r="T78" s="466" t="s">
        <v>1839</v>
      </c>
      <c r="U78" s="466" t="s">
        <v>592</v>
      </c>
      <c r="V78" s="466"/>
      <c r="W78" s="466" t="s">
        <v>2429</v>
      </c>
      <c r="X78" s="466" t="s">
        <v>322</v>
      </c>
      <c r="Y78" s="466" t="s">
        <v>2430</v>
      </c>
      <c r="Z78" s="466" t="s">
        <v>2430</v>
      </c>
      <c r="AA78" s="466" t="s">
        <v>1350</v>
      </c>
      <c r="AB78" s="466" t="s">
        <v>293</v>
      </c>
      <c r="AC78" s="1332"/>
      <c r="AD78" s="466" t="s">
        <v>107</v>
      </c>
      <c r="AE78" s="466" t="s">
        <v>2204</v>
      </c>
      <c r="AF78" s="466" t="s">
        <v>692</v>
      </c>
      <c r="AG78" s="466" t="s">
        <v>295</v>
      </c>
      <c r="AH78" s="466" t="s">
        <v>296</v>
      </c>
      <c r="AI78" s="466" t="s">
        <v>297</v>
      </c>
      <c r="AJ78" s="466"/>
      <c r="AK78" s="466"/>
      <c r="AL78" s="466"/>
      <c r="AM78" s="466"/>
      <c r="AN78" s="466" t="s">
        <v>2406</v>
      </c>
      <c r="AO78" s="466" t="s">
        <v>2407</v>
      </c>
      <c r="AP78" s="466" t="s">
        <v>2431</v>
      </c>
      <c r="AQ78" s="466" t="s">
        <v>2381</v>
      </c>
      <c r="AR78" s="466"/>
      <c r="AS78" s="466"/>
      <c r="AT78" s="466" t="s">
        <v>315</v>
      </c>
      <c r="AU78" s="466" t="s">
        <v>2432</v>
      </c>
      <c r="AV78" s="466" t="s">
        <v>57</v>
      </c>
      <c r="AW78" s="466" t="s">
        <v>910</v>
      </c>
      <c r="AX78" s="466" t="s">
        <v>2433</v>
      </c>
      <c r="AY78" s="466"/>
      <c r="AZ78" s="466" t="s">
        <v>2434</v>
      </c>
      <c r="BA78" s="466" t="s">
        <v>2435</v>
      </c>
      <c r="BB78" s="466" t="s">
        <v>299</v>
      </c>
      <c r="BC78" s="466" t="s">
        <v>32</v>
      </c>
      <c r="BD78" s="466" t="s">
        <v>33</v>
      </c>
      <c r="BE78" s="466" t="s">
        <v>57</v>
      </c>
      <c r="BF78" s="466" t="s">
        <v>48</v>
      </c>
      <c r="BG78" s="466" t="s">
        <v>164</v>
      </c>
      <c r="BH78" s="466" t="s">
        <v>1213</v>
      </c>
      <c r="BI78" s="466" t="s">
        <v>2436</v>
      </c>
      <c r="BJ78" s="466" t="s">
        <v>2437</v>
      </c>
      <c r="BK78" s="466" t="s">
        <v>2438</v>
      </c>
      <c r="BL78" s="466" t="s">
        <v>2439</v>
      </c>
      <c r="BM78" s="466" t="s">
        <v>752</v>
      </c>
      <c r="BN78" s="466" t="s">
        <v>2204</v>
      </c>
      <c r="BO78" s="466" t="s">
        <v>692</v>
      </c>
      <c r="BP78" s="466" t="s">
        <v>595</v>
      </c>
      <c r="BQ78" s="466" t="s">
        <v>295</v>
      </c>
      <c r="BR78" s="466" t="s">
        <v>102</v>
      </c>
      <c r="BS78" s="466" t="s">
        <v>170</v>
      </c>
      <c r="BT78" s="466" t="s">
        <v>790</v>
      </c>
      <c r="BU78" s="466" t="s">
        <v>2440</v>
      </c>
      <c r="BV78" s="466" t="s">
        <v>302</v>
      </c>
      <c r="BW78" s="466" t="s">
        <v>114</v>
      </c>
      <c r="BX78" s="466" t="s">
        <v>296</v>
      </c>
      <c r="BY78" s="466" t="s">
        <v>297</v>
      </c>
      <c r="BZ78" s="466" t="s">
        <v>104</v>
      </c>
      <c r="CA78" s="466" t="s">
        <v>758</v>
      </c>
      <c r="CB78" s="466" t="s">
        <v>304</v>
      </c>
      <c r="CC78" s="466" t="s">
        <v>167</v>
      </c>
      <c r="CD78" s="466" t="s">
        <v>305</v>
      </c>
      <c r="CE78" s="466" t="s">
        <v>306</v>
      </c>
      <c r="CF78" s="466" t="s">
        <v>166</v>
      </c>
      <c r="CG78" s="466" t="s">
        <v>307</v>
      </c>
      <c r="CH78" s="466" t="s">
        <v>57</v>
      </c>
      <c r="CI78" s="466" t="s">
        <v>2419</v>
      </c>
      <c r="CJ78" s="466" t="s">
        <v>843</v>
      </c>
      <c r="CK78" s="466" t="s">
        <v>182</v>
      </c>
      <c r="CL78" s="466" t="s">
        <v>105</v>
      </c>
      <c r="CM78" s="466" t="s">
        <v>57</v>
      </c>
      <c r="CN78" s="466" t="s">
        <v>57</v>
      </c>
      <c r="CO78" s="466" t="s">
        <v>57</v>
      </c>
      <c r="CP78" s="466" t="s">
        <v>57</v>
      </c>
      <c r="CQ78" s="466" t="s">
        <v>57</v>
      </c>
      <c r="CR78" s="466" t="s">
        <v>57</v>
      </c>
      <c r="CS78" s="466" t="s">
        <v>57</v>
      </c>
      <c r="CT78" s="466" t="s">
        <v>57</v>
      </c>
      <c r="CU78" s="466" t="s">
        <v>57</v>
      </c>
      <c r="CV78" s="466" t="s">
        <v>57</v>
      </c>
      <c r="CW78" s="466" t="s">
        <v>57</v>
      </c>
      <c r="CX78" s="466" t="s">
        <v>57</v>
      </c>
      <c r="CY78" s="466" t="s">
        <v>57</v>
      </c>
      <c r="CZ78" s="466" t="s">
        <v>57</v>
      </c>
      <c r="DA78" s="466" t="s">
        <v>57</v>
      </c>
      <c r="DB78" s="466" t="s">
        <v>57</v>
      </c>
      <c r="DC78" s="466" t="s">
        <v>57</v>
      </c>
      <c r="DD78" s="466" t="s">
        <v>57</v>
      </c>
      <c r="DE78" s="466" t="s">
        <v>57</v>
      </c>
      <c r="DF78" s="466" t="s">
        <v>57</v>
      </c>
      <c r="DG78" s="466" t="s">
        <v>57</v>
      </c>
      <c r="DH78" s="466" t="s">
        <v>57</v>
      </c>
      <c r="DI78" s="466" t="s">
        <v>302</v>
      </c>
      <c r="DJ78" s="466" t="s">
        <v>57</v>
      </c>
      <c r="DK78" s="466" t="s">
        <v>57</v>
      </c>
      <c r="DL78" s="466" t="s">
        <v>57</v>
      </c>
      <c r="DM78" s="466" t="s">
        <v>57</v>
      </c>
      <c r="DN78" s="466" t="s">
        <v>57</v>
      </c>
      <c r="DO78" s="466" t="s">
        <v>57</v>
      </c>
      <c r="DP78" s="466" t="s">
        <v>57</v>
      </c>
      <c r="DQ78" s="466" t="s">
        <v>57</v>
      </c>
      <c r="DR78" s="466" t="s">
        <v>57</v>
      </c>
      <c r="DS78" s="466" t="s">
        <v>57</v>
      </c>
      <c r="DT78" s="466" t="s">
        <v>2441</v>
      </c>
      <c r="DU78" s="466" t="s">
        <v>79</v>
      </c>
      <c r="DV78" s="466" t="s">
        <v>801</v>
      </c>
      <c r="DW78" s="466" t="s">
        <v>106</v>
      </c>
      <c r="DX78" s="466" t="s">
        <v>317</v>
      </c>
      <c r="DY78" s="466" t="s">
        <v>308</v>
      </c>
      <c r="DZ78" s="466" t="s">
        <v>318</v>
      </c>
      <c r="EA78" s="466" t="s">
        <v>319</v>
      </c>
      <c r="EB78" s="466" t="s">
        <v>2442</v>
      </c>
      <c r="EC78" s="466" t="s">
        <v>79</v>
      </c>
      <c r="ED78" s="466" t="s">
        <v>1038</v>
      </c>
      <c r="EE78" s="466" t="s">
        <v>106</v>
      </c>
      <c r="EF78" s="466" t="s">
        <v>57</v>
      </c>
      <c r="EG78" s="466" t="s">
        <v>57</v>
      </c>
      <c r="EH78" s="466" t="s">
        <v>57</v>
      </c>
      <c r="EI78" s="466" t="s">
        <v>57</v>
      </c>
      <c r="EJ78" s="466" t="s">
        <v>2443</v>
      </c>
      <c r="EK78" s="466" t="s">
        <v>2444</v>
      </c>
      <c r="EL78" s="466" t="s">
        <v>2445</v>
      </c>
      <c r="EM78" s="466" t="s">
        <v>184</v>
      </c>
      <c r="EN78" s="466" t="s">
        <v>680</v>
      </c>
      <c r="EO78" s="466" t="s">
        <v>310</v>
      </c>
      <c r="EP78" s="466" t="s">
        <v>88</v>
      </c>
      <c r="EQ78" s="466" t="s">
        <v>187</v>
      </c>
      <c r="ER78" s="466" t="s">
        <v>311</v>
      </c>
      <c r="ES78" s="466" t="s">
        <v>2446</v>
      </c>
      <c r="ET78" s="466" t="s">
        <v>2447</v>
      </c>
      <c r="EU78" s="104" t="str">
        <f t="shared" si="13"/>
        <v>2025100847</v>
      </c>
      <c r="EV78" s="56" t="str">
        <f t="shared" si="14"/>
        <v>5&amp;2025100847</v>
      </c>
      <c r="EW78" s="104">
        <f>IFERROR(VLOOKUP(EV78,시험용!CA:CE,4,FALSE),"")</f>
        <v>0</v>
      </c>
    </row>
    <row r="79" spans="1:155" ht="49.95" customHeight="1">
      <c r="A79" s="30">
        <v>5</v>
      </c>
      <c r="B79" s="466" t="s">
        <v>1461</v>
      </c>
      <c r="C79" s="850" t="s">
        <v>2371</v>
      </c>
      <c r="D79" s="466" t="s">
        <v>2371</v>
      </c>
      <c r="E79" s="466" t="s">
        <v>31</v>
      </c>
      <c r="F79" s="466" t="s">
        <v>287</v>
      </c>
      <c r="G79" s="466" t="s">
        <v>1461</v>
      </c>
      <c r="H79" s="466" t="s">
        <v>724</v>
      </c>
      <c r="I79" s="466" t="s">
        <v>290</v>
      </c>
      <c r="J79" s="466" t="s">
        <v>3480</v>
      </c>
      <c r="K79" s="466" t="s">
        <v>291</v>
      </c>
      <c r="L79" s="466" t="s">
        <v>3481</v>
      </c>
      <c r="M79" s="466" t="s">
        <v>3482</v>
      </c>
      <c r="N79" s="466"/>
      <c r="O79" s="466"/>
      <c r="P79" s="466"/>
      <c r="Q79" s="466"/>
      <c r="R79" s="466" t="s">
        <v>1075</v>
      </c>
      <c r="S79" s="466" t="s">
        <v>2488</v>
      </c>
      <c r="T79" s="466" t="s">
        <v>2489</v>
      </c>
      <c r="U79" s="466" t="s">
        <v>592</v>
      </c>
      <c r="V79" s="466"/>
      <c r="W79" s="466" t="s">
        <v>3483</v>
      </c>
      <c r="X79" s="466" t="s">
        <v>292</v>
      </c>
      <c r="Y79" s="466" t="s">
        <v>1135</v>
      </c>
      <c r="Z79" s="466" t="s">
        <v>1135</v>
      </c>
      <c r="AA79" s="466" t="s">
        <v>1135</v>
      </c>
      <c r="AB79" s="466" t="s">
        <v>293</v>
      </c>
      <c r="AC79" s="1332"/>
      <c r="AD79" s="466" t="s">
        <v>1861</v>
      </c>
      <c r="AE79" s="466" t="s">
        <v>2811</v>
      </c>
      <c r="AF79" s="466" t="s">
        <v>692</v>
      </c>
      <c r="AG79" s="466" t="s">
        <v>295</v>
      </c>
      <c r="AH79" s="466" t="s">
        <v>296</v>
      </c>
      <c r="AI79" s="466" t="s">
        <v>297</v>
      </c>
      <c r="AJ79" s="466"/>
      <c r="AK79" s="466"/>
      <c r="AL79" s="466"/>
      <c r="AM79" s="466"/>
      <c r="AN79" s="466" t="s">
        <v>2492</v>
      </c>
      <c r="AO79" s="466" t="s">
        <v>3484</v>
      </c>
      <c r="AP79" s="466" t="s">
        <v>3485</v>
      </c>
      <c r="AQ79" s="466" t="s">
        <v>35</v>
      </c>
      <c r="AR79" s="466"/>
      <c r="AS79" s="466"/>
      <c r="AT79" s="466" t="s">
        <v>298</v>
      </c>
      <c r="AU79" s="466" t="s">
        <v>3486</v>
      </c>
      <c r="AV79" s="466" t="s">
        <v>57</v>
      </c>
      <c r="AW79" s="466" t="s">
        <v>323</v>
      </c>
      <c r="AX79" s="466" t="s">
        <v>3487</v>
      </c>
      <c r="AY79" s="466"/>
      <c r="AZ79" s="466" t="s">
        <v>3488</v>
      </c>
      <c r="BA79" s="466" t="s">
        <v>3489</v>
      </c>
      <c r="BB79" s="466" t="s">
        <v>299</v>
      </c>
      <c r="BC79" s="466" t="s">
        <v>32</v>
      </c>
      <c r="BD79" s="466" t="s">
        <v>33</v>
      </c>
      <c r="BE79" s="466" t="s">
        <v>1554</v>
      </c>
      <c r="BF79" s="466" t="s">
        <v>34</v>
      </c>
      <c r="BG79" s="466" t="s">
        <v>164</v>
      </c>
      <c r="BH79" s="466" t="s">
        <v>110</v>
      </c>
      <c r="BI79" s="466" t="s">
        <v>1476</v>
      </c>
      <c r="BJ79" s="466" t="s">
        <v>1477</v>
      </c>
      <c r="BK79" s="466" t="s">
        <v>300</v>
      </c>
      <c r="BL79" s="466" t="s">
        <v>3490</v>
      </c>
      <c r="BM79" s="466" t="s">
        <v>39</v>
      </c>
      <c r="BN79" s="466" t="s">
        <v>2811</v>
      </c>
      <c r="BO79" s="466" t="s">
        <v>692</v>
      </c>
      <c r="BP79" s="466" t="s">
        <v>595</v>
      </c>
      <c r="BQ79" s="466" t="s">
        <v>295</v>
      </c>
      <c r="BR79" s="466" t="s">
        <v>102</v>
      </c>
      <c r="BS79" s="466" t="s">
        <v>301</v>
      </c>
      <c r="BT79" s="466" t="s">
        <v>3491</v>
      </c>
      <c r="BU79" s="466" t="s">
        <v>3492</v>
      </c>
      <c r="BV79" s="466" t="s">
        <v>302</v>
      </c>
      <c r="BW79" s="466" t="s">
        <v>109</v>
      </c>
      <c r="BX79" s="466" t="s">
        <v>296</v>
      </c>
      <c r="BY79" s="466" t="s">
        <v>297</v>
      </c>
      <c r="BZ79" s="466" t="s">
        <v>756</v>
      </c>
      <c r="CA79" s="466" t="s">
        <v>3493</v>
      </c>
      <c r="CB79" s="466" t="s">
        <v>304</v>
      </c>
      <c r="CC79" s="466" t="s">
        <v>111</v>
      </c>
      <c r="CD79" s="466" t="s">
        <v>305</v>
      </c>
      <c r="CE79" s="466" t="s">
        <v>306</v>
      </c>
      <c r="CF79" s="466" t="s">
        <v>112</v>
      </c>
      <c r="CG79" s="466" t="s">
        <v>307</v>
      </c>
      <c r="CH79" s="466" t="s">
        <v>57</v>
      </c>
      <c r="CI79" s="466" t="s">
        <v>2332</v>
      </c>
      <c r="CJ79" s="466" t="s">
        <v>92</v>
      </c>
      <c r="CK79" s="466" t="s">
        <v>1427</v>
      </c>
      <c r="CL79" s="466" t="s">
        <v>105</v>
      </c>
      <c r="CM79" s="466" t="s">
        <v>3494</v>
      </c>
      <c r="CN79" s="466" t="s">
        <v>92</v>
      </c>
      <c r="CO79" s="466" t="s">
        <v>111</v>
      </c>
      <c r="CP79" s="466" t="s">
        <v>105</v>
      </c>
      <c r="CQ79" s="466" t="s">
        <v>57</v>
      </c>
      <c r="CR79" s="466" t="s">
        <v>57</v>
      </c>
      <c r="CS79" s="466" t="s">
        <v>57</v>
      </c>
      <c r="CT79" s="466" t="s">
        <v>57</v>
      </c>
      <c r="CU79" s="466" t="s">
        <v>57</v>
      </c>
      <c r="CV79" s="466" t="s">
        <v>57</v>
      </c>
      <c r="CW79" s="466" t="s">
        <v>57</v>
      </c>
      <c r="CX79" s="466" t="s">
        <v>57</v>
      </c>
      <c r="CY79" s="466" t="s">
        <v>57</v>
      </c>
      <c r="CZ79" s="466" t="s">
        <v>57</v>
      </c>
      <c r="DA79" s="466" t="s">
        <v>57</v>
      </c>
      <c r="DB79" s="466" t="s">
        <v>57</v>
      </c>
      <c r="DC79" s="466" t="s">
        <v>57</v>
      </c>
      <c r="DD79" s="466" t="s">
        <v>57</v>
      </c>
      <c r="DE79" s="466" t="s">
        <v>57</v>
      </c>
      <c r="DF79" s="466" t="s">
        <v>57</v>
      </c>
      <c r="DG79" s="466" t="s">
        <v>57</v>
      </c>
      <c r="DH79" s="466" t="s">
        <v>57</v>
      </c>
      <c r="DI79" s="466" t="s">
        <v>302</v>
      </c>
      <c r="DJ79" s="466" t="s">
        <v>57</v>
      </c>
      <c r="DK79" s="466" t="s">
        <v>57</v>
      </c>
      <c r="DL79" s="466" t="s">
        <v>57</v>
      </c>
      <c r="DM79" s="466" t="s">
        <v>57</v>
      </c>
      <c r="DN79" s="466" t="s">
        <v>57</v>
      </c>
      <c r="DO79" s="466" t="s">
        <v>57</v>
      </c>
      <c r="DP79" s="466" t="s">
        <v>57</v>
      </c>
      <c r="DQ79" s="466" t="s">
        <v>57</v>
      </c>
      <c r="DR79" s="466" t="s">
        <v>57</v>
      </c>
      <c r="DS79" s="466" t="s">
        <v>57</v>
      </c>
      <c r="DT79" s="466" t="s">
        <v>3495</v>
      </c>
      <c r="DU79" s="466" t="s">
        <v>79</v>
      </c>
      <c r="DV79" s="466" t="s">
        <v>113</v>
      </c>
      <c r="DW79" s="466" t="s">
        <v>106</v>
      </c>
      <c r="DX79" s="466" t="s">
        <v>333</v>
      </c>
      <c r="DY79" s="466" t="s">
        <v>308</v>
      </c>
      <c r="DZ79" s="466" t="s">
        <v>309</v>
      </c>
      <c r="EA79" s="466" t="s">
        <v>319</v>
      </c>
      <c r="EB79" s="466" t="s">
        <v>3496</v>
      </c>
      <c r="EC79" s="466" t="s">
        <v>79</v>
      </c>
      <c r="ED79" s="466" t="s">
        <v>114</v>
      </c>
      <c r="EE79" s="466" t="s">
        <v>106</v>
      </c>
      <c r="EF79" s="466" t="s">
        <v>57</v>
      </c>
      <c r="EG79" s="466" t="s">
        <v>57</v>
      </c>
      <c r="EH79" s="466" t="s">
        <v>57</v>
      </c>
      <c r="EI79" s="466" t="s">
        <v>57</v>
      </c>
      <c r="EJ79" s="466" t="s">
        <v>2655</v>
      </c>
      <c r="EK79" s="466" t="s">
        <v>2656</v>
      </c>
      <c r="EL79" s="466" t="s">
        <v>1430</v>
      </c>
      <c r="EM79" s="466" t="s">
        <v>115</v>
      </c>
      <c r="EN79" s="466" t="s">
        <v>629</v>
      </c>
      <c r="EO79" s="466" t="s">
        <v>310</v>
      </c>
      <c r="EP79" s="466" t="s">
        <v>88</v>
      </c>
      <c r="EQ79" s="466" t="s">
        <v>887</v>
      </c>
      <c r="ER79" s="466" t="s">
        <v>311</v>
      </c>
      <c r="ES79" s="466" t="s">
        <v>3497</v>
      </c>
      <c r="ET79" s="466" t="s">
        <v>3498</v>
      </c>
      <c r="EU79" s="104" t="str">
        <f t="shared" si="13"/>
        <v>2026011526</v>
      </c>
      <c r="EV79" s="56" t="str">
        <f t="shared" si="14"/>
        <v>5&amp;2026011526</v>
      </c>
      <c r="EW79" s="104" t="str">
        <f>IFERROR(VLOOKUP(EV79,시험용!CA:CE,4,FALSE),"")</f>
        <v/>
      </c>
      <c r="EX79" s="470" t="s">
        <v>3643</v>
      </c>
    </row>
    <row r="80" spans="1:155" ht="49.95" customHeight="1">
      <c r="A80" s="367">
        <v>6</v>
      </c>
      <c r="B80" s="507" t="s">
        <v>287</v>
      </c>
      <c r="C80" s="507" t="s">
        <v>336</v>
      </c>
      <c r="D80" s="507" t="s">
        <v>1866</v>
      </c>
      <c r="E80" s="507" t="s">
        <v>31</v>
      </c>
      <c r="F80" s="507" t="s">
        <v>321</v>
      </c>
      <c r="G80" s="507" t="s">
        <v>287</v>
      </c>
      <c r="H80" s="507" t="s">
        <v>287</v>
      </c>
      <c r="I80" s="507" t="s">
        <v>290</v>
      </c>
      <c r="J80" s="507" t="s">
        <v>3129</v>
      </c>
      <c r="K80" s="507" t="s">
        <v>291</v>
      </c>
      <c r="L80" s="507" t="s">
        <v>3130</v>
      </c>
      <c r="M80" s="507" t="s">
        <v>3131</v>
      </c>
      <c r="N80" s="507"/>
      <c r="O80" s="507" t="s">
        <v>3132</v>
      </c>
      <c r="P80" s="507"/>
      <c r="Q80" s="507" t="s">
        <v>3764</v>
      </c>
      <c r="R80" s="507" t="s">
        <v>1409</v>
      </c>
      <c r="S80" s="507" t="s">
        <v>2488</v>
      </c>
      <c r="T80" s="507" t="s">
        <v>2489</v>
      </c>
      <c r="U80" s="507" t="s">
        <v>592</v>
      </c>
      <c r="V80" s="507"/>
      <c r="W80" s="507" t="s">
        <v>3133</v>
      </c>
      <c r="X80" s="507" t="s">
        <v>3134</v>
      </c>
      <c r="Y80" s="507" t="s">
        <v>3135</v>
      </c>
      <c r="Z80" s="507" t="s">
        <v>3135</v>
      </c>
      <c r="AA80" s="507" t="s">
        <v>57</v>
      </c>
      <c r="AB80" s="507" t="s">
        <v>31</v>
      </c>
      <c r="AC80" s="1332"/>
      <c r="AD80" s="507" t="s">
        <v>3136</v>
      </c>
      <c r="AE80" s="507" t="s">
        <v>3137</v>
      </c>
      <c r="AF80" s="507" t="s">
        <v>3138</v>
      </c>
      <c r="AG80" s="507" t="s">
        <v>2117</v>
      </c>
      <c r="AH80" s="507" t="s">
        <v>2118</v>
      </c>
      <c r="AI80" s="507" t="s">
        <v>3140</v>
      </c>
      <c r="AJ80" s="507"/>
      <c r="AK80" s="507"/>
      <c r="AL80" s="507"/>
      <c r="AM80" s="507"/>
      <c r="AN80" s="507" t="s">
        <v>2293</v>
      </c>
      <c r="AO80" s="507" t="s">
        <v>3141</v>
      </c>
      <c r="AP80" s="507" t="s">
        <v>3142</v>
      </c>
      <c r="AQ80" s="507" t="s">
        <v>1018</v>
      </c>
      <c r="AR80" s="507"/>
      <c r="AS80" s="507"/>
      <c r="AT80" s="507" t="s">
        <v>315</v>
      </c>
      <c r="AU80" s="507" t="s">
        <v>3143</v>
      </c>
      <c r="AV80" s="507" t="s">
        <v>1135</v>
      </c>
      <c r="AW80" s="507" t="s">
        <v>3144</v>
      </c>
      <c r="AX80" s="507" t="s">
        <v>3145</v>
      </c>
      <c r="AY80" s="507"/>
      <c r="AZ80" s="507" t="s">
        <v>3146</v>
      </c>
      <c r="BA80" s="507" t="s">
        <v>3147</v>
      </c>
      <c r="BB80" s="507" t="s">
        <v>2131</v>
      </c>
      <c r="BC80" s="507" t="s">
        <v>2132</v>
      </c>
      <c r="BD80" s="507" t="s">
        <v>2133</v>
      </c>
      <c r="BE80" s="507" t="s">
        <v>1135</v>
      </c>
      <c r="BF80" s="507" t="s">
        <v>2135</v>
      </c>
      <c r="BG80" s="507" t="s">
        <v>2136</v>
      </c>
      <c r="BH80" s="507" t="s">
        <v>3148</v>
      </c>
      <c r="BI80" s="507" t="s">
        <v>3149</v>
      </c>
      <c r="BJ80" s="507" t="s">
        <v>3150</v>
      </c>
      <c r="BK80" s="507" t="s">
        <v>3151</v>
      </c>
      <c r="BL80" s="507" t="s">
        <v>3152</v>
      </c>
      <c r="BM80" s="507" t="s">
        <v>2142</v>
      </c>
      <c r="BN80" s="507" t="s">
        <v>3153</v>
      </c>
      <c r="BO80" s="507" t="s">
        <v>3138</v>
      </c>
      <c r="BP80" s="507" t="s">
        <v>1135</v>
      </c>
      <c r="BQ80" s="507" t="s">
        <v>2117</v>
      </c>
      <c r="BR80" s="507" t="s">
        <v>2193</v>
      </c>
      <c r="BS80" s="507" t="s">
        <v>3154</v>
      </c>
      <c r="BT80" s="507" t="s">
        <v>3155</v>
      </c>
      <c r="BU80" s="507" t="s">
        <v>3765</v>
      </c>
      <c r="BV80" s="507" t="s">
        <v>2142</v>
      </c>
      <c r="BW80" s="507" t="s">
        <v>3157</v>
      </c>
      <c r="BX80" s="507" t="s">
        <v>2118</v>
      </c>
      <c r="BY80" s="507" t="s">
        <v>3140</v>
      </c>
      <c r="BZ80" s="507" t="s">
        <v>3159</v>
      </c>
      <c r="CA80" s="507" t="s">
        <v>3160</v>
      </c>
      <c r="CB80" s="507" t="s">
        <v>2153</v>
      </c>
      <c r="CC80" s="507" t="s">
        <v>3161</v>
      </c>
      <c r="CD80" s="507" t="s">
        <v>2155</v>
      </c>
      <c r="CE80" s="507" t="s">
        <v>2156</v>
      </c>
      <c r="CF80" s="507" t="s">
        <v>3162</v>
      </c>
      <c r="CG80" s="507" t="s">
        <v>2158</v>
      </c>
      <c r="CH80" s="507" t="s">
        <v>1135</v>
      </c>
      <c r="CI80" s="507" t="s">
        <v>3163</v>
      </c>
      <c r="CJ80" s="507" t="s">
        <v>3164</v>
      </c>
      <c r="CK80" s="507" t="s">
        <v>3165</v>
      </c>
      <c r="CL80" s="507" t="s">
        <v>2162</v>
      </c>
      <c r="CM80" s="507" t="s">
        <v>3166</v>
      </c>
      <c r="CN80" s="507" t="s">
        <v>3164</v>
      </c>
      <c r="CO80" s="507" t="s">
        <v>3167</v>
      </c>
      <c r="CP80" s="507" t="s">
        <v>2162</v>
      </c>
      <c r="CQ80" s="507" t="s">
        <v>3168</v>
      </c>
      <c r="CR80" s="507" t="s">
        <v>3164</v>
      </c>
      <c r="CS80" s="507" t="s">
        <v>3169</v>
      </c>
      <c r="CT80" s="507" t="s">
        <v>2162</v>
      </c>
      <c r="CU80" s="507" t="s">
        <v>2165</v>
      </c>
      <c r="CV80" s="507" t="s">
        <v>2166</v>
      </c>
      <c r="CW80" s="507" t="s">
        <v>2167</v>
      </c>
      <c r="CX80" s="507" t="s">
        <v>2168</v>
      </c>
      <c r="CY80" s="507" t="s">
        <v>1135</v>
      </c>
      <c r="CZ80" s="507" t="s">
        <v>1135</v>
      </c>
      <c r="DA80" s="507" t="s">
        <v>1135</v>
      </c>
      <c r="DB80" s="507" t="s">
        <v>1135</v>
      </c>
      <c r="DC80" s="507" t="s">
        <v>1135</v>
      </c>
      <c r="DD80" s="507" t="s">
        <v>1135</v>
      </c>
      <c r="DE80" s="507" t="s">
        <v>1135</v>
      </c>
      <c r="DF80" s="507" t="s">
        <v>1135</v>
      </c>
      <c r="DG80" s="507" t="s">
        <v>1135</v>
      </c>
      <c r="DH80" s="507" t="s">
        <v>1135</v>
      </c>
      <c r="DI80" s="507" t="s">
        <v>2142</v>
      </c>
      <c r="DJ80" s="507" t="s">
        <v>1135</v>
      </c>
      <c r="DK80" s="507" t="s">
        <v>1135</v>
      </c>
      <c r="DL80" s="507" t="s">
        <v>1135</v>
      </c>
      <c r="DM80" s="507" t="s">
        <v>1135</v>
      </c>
      <c r="DN80" s="507" t="s">
        <v>1135</v>
      </c>
      <c r="DO80" s="507" t="s">
        <v>1135</v>
      </c>
      <c r="DP80" s="507" t="s">
        <v>1135</v>
      </c>
      <c r="DQ80" s="507" t="s">
        <v>1135</v>
      </c>
      <c r="DR80" s="507" t="s">
        <v>1135</v>
      </c>
      <c r="DS80" s="507" t="s">
        <v>1135</v>
      </c>
      <c r="DT80" s="507" t="s">
        <v>3170</v>
      </c>
      <c r="DU80" s="507" t="s">
        <v>3171</v>
      </c>
      <c r="DV80" s="507" t="s">
        <v>3172</v>
      </c>
      <c r="DW80" s="507" t="s">
        <v>2273</v>
      </c>
      <c r="DX80" s="507" t="s">
        <v>3173</v>
      </c>
      <c r="DY80" s="507" t="s">
        <v>3174</v>
      </c>
      <c r="DZ80" s="507" t="s">
        <v>2167</v>
      </c>
      <c r="EA80" s="507" t="s">
        <v>3175</v>
      </c>
      <c r="EB80" s="507" t="s">
        <v>3176</v>
      </c>
      <c r="EC80" s="507" t="s">
        <v>3171</v>
      </c>
      <c r="ED80" s="507" t="s">
        <v>3177</v>
      </c>
      <c r="EE80" s="507" t="s">
        <v>2273</v>
      </c>
      <c r="EF80" s="507" t="s">
        <v>1135</v>
      </c>
      <c r="EG80" s="507" t="s">
        <v>1135</v>
      </c>
      <c r="EH80" s="507" t="s">
        <v>1135</v>
      </c>
      <c r="EI80" s="507" t="s">
        <v>1135</v>
      </c>
      <c r="EJ80" s="507" t="s">
        <v>3178</v>
      </c>
      <c r="EK80" s="507" t="s">
        <v>3179</v>
      </c>
      <c r="EL80" s="507" t="s">
        <v>3180</v>
      </c>
      <c r="EM80" s="507" t="s">
        <v>3181</v>
      </c>
      <c r="EN80" s="507" t="s">
        <v>3182</v>
      </c>
      <c r="EO80" s="507" t="s">
        <v>2281</v>
      </c>
      <c r="EP80" s="507" t="s">
        <v>2282</v>
      </c>
      <c r="EQ80" s="507" t="s">
        <v>1135</v>
      </c>
      <c r="ER80" s="507" t="s">
        <v>2193</v>
      </c>
      <c r="ES80" s="507" t="s">
        <v>1135</v>
      </c>
      <c r="ET80" s="507" t="s">
        <v>1135</v>
      </c>
      <c r="EU80" s="104" t="str">
        <f t="shared" si="13"/>
        <v>2025123010</v>
      </c>
      <c r="EV80" s="56" t="str">
        <f t="shared" si="14"/>
        <v>6&amp;2025123010</v>
      </c>
      <c r="EW80" s="104">
        <f>IFERROR(VLOOKUP(EV80,시험용!CA:CE,4,FALSE),"")</f>
        <v>0</v>
      </c>
    </row>
    <row r="81" spans="1:155" ht="49.95" customHeight="1">
      <c r="A81" s="367">
        <v>6</v>
      </c>
      <c r="B81" s="507" t="s">
        <v>312</v>
      </c>
      <c r="C81" s="507" t="s">
        <v>336</v>
      </c>
      <c r="D81" s="507" t="s">
        <v>1866</v>
      </c>
      <c r="E81" s="507" t="s">
        <v>31</v>
      </c>
      <c r="F81" s="507" t="s">
        <v>584</v>
      </c>
      <c r="G81" s="507" t="s">
        <v>312</v>
      </c>
      <c r="H81" s="507" t="s">
        <v>312</v>
      </c>
      <c r="I81" s="507" t="s">
        <v>290</v>
      </c>
      <c r="J81" s="507" t="s">
        <v>3766</v>
      </c>
      <c r="K81" s="507" t="s">
        <v>291</v>
      </c>
      <c r="L81" s="507" t="s">
        <v>3767</v>
      </c>
      <c r="M81" s="507" t="s">
        <v>3768</v>
      </c>
      <c r="N81" s="507"/>
      <c r="O81" s="507"/>
      <c r="P81" s="507"/>
      <c r="Q81" s="507"/>
      <c r="R81" s="507" t="s">
        <v>2488</v>
      </c>
      <c r="S81" s="507" t="s">
        <v>3247</v>
      </c>
      <c r="T81" s="507" t="s">
        <v>3769</v>
      </c>
      <c r="U81" s="507" t="s">
        <v>592</v>
      </c>
      <c r="V81" s="507"/>
      <c r="W81" s="507" t="s">
        <v>3770</v>
      </c>
      <c r="X81" s="507" t="s">
        <v>322</v>
      </c>
      <c r="Y81" s="507" t="s">
        <v>1135</v>
      </c>
      <c r="Z81" s="507" t="s">
        <v>1135</v>
      </c>
      <c r="AA81" s="507" t="s">
        <v>1135</v>
      </c>
      <c r="AB81" s="507" t="s">
        <v>293</v>
      </c>
      <c r="AC81" s="1332"/>
      <c r="AD81" s="507" t="s">
        <v>1136</v>
      </c>
      <c r="AE81" s="507" t="s">
        <v>2204</v>
      </c>
      <c r="AF81" s="507" t="s">
        <v>692</v>
      </c>
      <c r="AG81" s="507" t="s">
        <v>295</v>
      </c>
      <c r="AH81" s="507" t="s">
        <v>296</v>
      </c>
      <c r="AI81" s="507" t="s">
        <v>297</v>
      </c>
      <c r="AJ81" s="507"/>
      <c r="AK81" s="507"/>
      <c r="AL81" s="507"/>
      <c r="AM81" s="507"/>
      <c r="AN81" s="507" t="s">
        <v>1162</v>
      </c>
      <c r="AO81" s="507" t="s">
        <v>3771</v>
      </c>
      <c r="AP81" s="507" t="s">
        <v>3772</v>
      </c>
      <c r="AQ81" s="507" t="s">
        <v>49</v>
      </c>
      <c r="AR81" s="507" t="s">
        <v>3773</v>
      </c>
      <c r="AS81" s="507" t="s">
        <v>3774</v>
      </c>
      <c r="AT81" s="507" t="s">
        <v>298</v>
      </c>
      <c r="AU81" s="507" t="s">
        <v>3775</v>
      </c>
      <c r="AV81" s="507" t="s">
        <v>57</v>
      </c>
      <c r="AW81" s="507" t="s">
        <v>988</v>
      </c>
      <c r="AX81" s="507" t="s">
        <v>3776</v>
      </c>
      <c r="AY81" s="507"/>
      <c r="AZ81" s="507" t="s">
        <v>3777</v>
      </c>
      <c r="BA81" s="507" t="s">
        <v>2435</v>
      </c>
      <c r="BB81" s="507" t="s">
        <v>299</v>
      </c>
      <c r="BC81" s="507" t="s">
        <v>32</v>
      </c>
      <c r="BD81" s="507" t="s">
        <v>33</v>
      </c>
      <c r="BE81" s="507" t="s">
        <v>57</v>
      </c>
      <c r="BF81" s="507" t="s">
        <v>48</v>
      </c>
      <c r="BG81" s="507" t="s">
        <v>603</v>
      </c>
      <c r="BH81" s="507" t="s">
        <v>3778</v>
      </c>
      <c r="BI81" s="507" t="s">
        <v>2436</v>
      </c>
      <c r="BJ81" s="507" t="s">
        <v>3779</v>
      </c>
      <c r="BK81" s="507" t="s">
        <v>2438</v>
      </c>
      <c r="BL81" s="507" t="s">
        <v>3780</v>
      </c>
      <c r="BM81" s="507" t="s">
        <v>3781</v>
      </c>
      <c r="BN81" s="507" t="s">
        <v>2204</v>
      </c>
      <c r="BO81" s="507" t="s">
        <v>692</v>
      </c>
      <c r="BP81" s="507" t="s">
        <v>595</v>
      </c>
      <c r="BQ81" s="507" t="s">
        <v>295</v>
      </c>
      <c r="BR81" s="507" t="s">
        <v>102</v>
      </c>
      <c r="BS81" s="507" t="s">
        <v>170</v>
      </c>
      <c r="BT81" s="507" t="s">
        <v>1648</v>
      </c>
      <c r="BU81" s="507" t="s">
        <v>3782</v>
      </c>
      <c r="BV81" s="507" t="s">
        <v>51</v>
      </c>
      <c r="BW81" s="507" t="s">
        <v>1589</v>
      </c>
      <c r="BX81" s="507" t="s">
        <v>296</v>
      </c>
      <c r="BY81" s="507" t="s">
        <v>297</v>
      </c>
      <c r="BZ81" s="507" t="s">
        <v>2330</v>
      </c>
      <c r="CA81" s="507" t="s">
        <v>1121</v>
      </c>
      <c r="CB81" s="507" t="s">
        <v>304</v>
      </c>
      <c r="CC81" s="507" t="s">
        <v>797</v>
      </c>
      <c r="CD81" s="507" t="s">
        <v>305</v>
      </c>
      <c r="CE81" s="507" t="s">
        <v>306</v>
      </c>
      <c r="CF81" s="507" t="s">
        <v>1122</v>
      </c>
      <c r="CG81" s="507" t="s">
        <v>307</v>
      </c>
      <c r="CH81" s="507" t="s">
        <v>57</v>
      </c>
      <c r="CI81" s="507" t="s">
        <v>77</v>
      </c>
      <c r="CJ81" s="507" t="s">
        <v>78</v>
      </c>
      <c r="CK81" s="507" t="s">
        <v>191</v>
      </c>
      <c r="CL81" s="507" t="s">
        <v>105</v>
      </c>
      <c r="CM81" s="507" t="s">
        <v>3783</v>
      </c>
      <c r="CN81" s="507" t="s">
        <v>78</v>
      </c>
      <c r="CO81" s="507" t="s">
        <v>668</v>
      </c>
      <c r="CP81" s="507" t="s">
        <v>105</v>
      </c>
      <c r="CQ81" s="507" t="s">
        <v>57</v>
      </c>
      <c r="CR81" s="507" t="s">
        <v>57</v>
      </c>
      <c r="CS81" s="507" t="s">
        <v>57</v>
      </c>
      <c r="CT81" s="507" t="s">
        <v>57</v>
      </c>
      <c r="CU81" s="507" t="s">
        <v>57</v>
      </c>
      <c r="CV81" s="507" t="s">
        <v>57</v>
      </c>
      <c r="CW81" s="507" t="s">
        <v>57</v>
      </c>
      <c r="CX81" s="507" t="s">
        <v>57</v>
      </c>
      <c r="CY81" s="507" t="s">
        <v>57</v>
      </c>
      <c r="CZ81" s="507" t="s">
        <v>57</v>
      </c>
      <c r="DA81" s="507" t="s">
        <v>57</v>
      </c>
      <c r="DB81" s="507" t="s">
        <v>617</v>
      </c>
      <c r="DC81" s="507" t="s">
        <v>618</v>
      </c>
      <c r="DD81" s="507" t="s">
        <v>619</v>
      </c>
      <c r="DE81" s="507" t="s">
        <v>57</v>
      </c>
      <c r="DF81" s="507" t="s">
        <v>57</v>
      </c>
      <c r="DG81" s="507" t="s">
        <v>57</v>
      </c>
      <c r="DH81" s="507" t="s">
        <v>57</v>
      </c>
      <c r="DI81" s="507" t="s">
        <v>302</v>
      </c>
      <c r="DJ81" s="507" t="s">
        <v>57</v>
      </c>
      <c r="DK81" s="507" t="s">
        <v>57</v>
      </c>
      <c r="DL81" s="507" t="s">
        <v>57</v>
      </c>
      <c r="DM81" s="507" t="s">
        <v>57</v>
      </c>
      <c r="DN81" s="507" t="s">
        <v>57</v>
      </c>
      <c r="DO81" s="507" t="s">
        <v>57</v>
      </c>
      <c r="DP81" s="507" t="s">
        <v>57</v>
      </c>
      <c r="DQ81" s="507" t="s">
        <v>57</v>
      </c>
      <c r="DR81" s="507" t="s">
        <v>57</v>
      </c>
      <c r="DS81" s="507" t="s">
        <v>57</v>
      </c>
      <c r="DT81" s="507" t="s">
        <v>3784</v>
      </c>
      <c r="DU81" s="507" t="s">
        <v>86</v>
      </c>
      <c r="DV81" s="507" t="s">
        <v>801</v>
      </c>
      <c r="DW81" s="507" t="s">
        <v>106</v>
      </c>
      <c r="DX81" s="507" t="s">
        <v>333</v>
      </c>
      <c r="DY81" s="507" t="s">
        <v>308</v>
      </c>
      <c r="DZ81" s="507" t="s">
        <v>309</v>
      </c>
      <c r="EA81" s="507" t="s">
        <v>319</v>
      </c>
      <c r="EB81" s="507" t="s">
        <v>3785</v>
      </c>
      <c r="EC81" s="507" t="s">
        <v>86</v>
      </c>
      <c r="ED81" s="507" t="s">
        <v>1038</v>
      </c>
      <c r="EE81" s="507" t="s">
        <v>106</v>
      </c>
      <c r="EF81" s="507" t="s">
        <v>57</v>
      </c>
      <c r="EG81" s="507" t="s">
        <v>57</v>
      </c>
      <c r="EH81" s="507" t="s">
        <v>57</v>
      </c>
      <c r="EI81" s="507" t="s">
        <v>57</v>
      </c>
      <c r="EJ81" s="507" t="s">
        <v>763</v>
      </c>
      <c r="EK81" s="507" t="s">
        <v>764</v>
      </c>
      <c r="EL81" s="507" t="s">
        <v>765</v>
      </c>
      <c r="EM81" s="507" t="s">
        <v>766</v>
      </c>
      <c r="EN81" s="507" t="s">
        <v>680</v>
      </c>
      <c r="EO81" s="507" t="s">
        <v>310</v>
      </c>
      <c r="EP81" s="507" t="s">
        <v>88</v>
      </c>
      <c r="EQ81" s="507" t="s">
        <v>768</v>
      </c>
      <c r="ER81" s="507" t="s">
        <v>311</v>
      </c>
      <c r="ES81" s="507" t="s">
        <v>3786</v>
      </c>
      <c r="ET81" s="507" t="s">
        <v>3787</v>
      </c>
      <c r="EU81" s="104" t="str">
        <f t="shared" si="13"/>
        <v>2026012138</v>
      </c>
      <c r="EV81" s="56" t="str">
        <f t="shared" si="14"/>
        <v>6&amp;2026012138</v>
      </c>
      <c r="EW81" s="104" t="str">
        <f>IFERROR(VLOOKUP(EV81,시험용!CA:CE,4,FALSE),"")</f>
        <v/>
      </c>
      <c r="EX81" s="536" t="s">
        <v>4168</v>
      </c>
    </row>
    <row r="82" spans="1:155" ht="49.95" customHeight="1">
      <c r="A82" s="367">
        <v>6</v>
      </c>
      <c r="B82" s="507" t="s">
        <v>320</v>
      </c>
      <c r="C82" s="507" t="s">
        <v>336</v>
      </c>
      <c r="D82" s="507" t="s">
        <v>3265</v>
      </c>
      <c r="E82" s="507" t="s">
        <v>31</v>
      </c>
      <c r="F82" s="507" t="s">
        <v>584</v>
      </c>
      <c r="G82" s="507" t="s">
        <v>320</v>
      </c>
      <c r="H82" s="507" t="s">
        <v>320</v>
      </c>
      <c r="I82" s="507" t="s">
        <v>290</v>
      </c>
      <c r="J82" s="507" t="s">
        <v>3788</v>
      </c>
      <c r="K82" s="507" t="s">
        <v>291</v>
      </c>
      <c r="L82" s="507" t="s">
        <v>3789</v>
      </c>
      <c r="M82" s="507" t="s">
        <v>3790</v>
      </c>
      <c r="N82" s="507"/>
      <c r="O82" s="507" t="s">
        <v>3791</v>
      </c>
      <c r="P82" s="507"/>
      <c r="Q82" s="507"/>
      <c r="R82" s="507" t="s">
        <v>1232</v>
      </c>
      <c r="S82" s="507" t="s">
        <v>3247</v>
      </c>
      <c r="T82" s="507" t="s">
        <v>3792</v>
      </c>
      <c r="U82" s="507" t="s">
        <v>592</v>
      </c>
      <c r="V82" s="507"/>
      <c r="W82" s="507" t="s">
        <v>3793</v>
      </c>
      <c r="X82" s="507" t="s">
        <v>688</v>
      </c>
      <c r="Y82" s="507" t="s">
        <v>1135</v>
      </c>
      <c r="Z82" s="507" t="s">
        <v>1135</v>
      </c>
      <c r="AA82" s="507" t="s">
        <v>1135</v>
      </c>
      <c r="AB82" s="507" t="s">
        <v>293</v>
      </c>
      <c r="AC82" s="1332"/>
      <c r="AD82" s="507" t="s">
        <v>1136</v>
      </c>
      <c r="AE82" s="507" t="s">
        <v>1469</v>
      </c>
      <c r="AF82" s="507" t="s">
        <v>692</v>
      </c>
      <c r="AG82" s="507" t="s">
        <v>295</v>
      </c>
      <c r="AH82" s="507" t="s">
        <v>296</v>
      </c>
      <c r="AI82" s="507" t="s">
        <v>297</v>
      </c>
      <c r="AJ82" s="507"/>
      <c r="AK82" s="507"/>
      <c r="AL82" s="507"/>
      <c r="AM82" s="507"/>
      <c r="AN82" s="507" t="s">
        <v>3794</v>
      </c>
      <c r="AO82" s="507" t="s">
        <v>3795</v>
      </c>
      <c r="AP82" s="507" t="s">
        <v>3796</v>
      </c>
      <c r="AQ82" s="507" t="s">
        <v>49</v>
      </c>
      <c r="AR82" s="507"/>
      <c r="AS82" s="507"/>
      <c r="AT82" s="507" t="s">
        <v>298</v>
      </c>
      <c r="AU82" s="507" t="s">
        <v>3797</v>
      </c>
      <c r="AV82" s="507" t="s">
        <v>57</v>
      </c>
      <c r="AW82" s="507" t="s">
        <v>988</v>
      </c>
      <c r="AX82" s="507" t="s">
        <v>3798</v>
      </c>
      <c r="AY82" s="507"/>
      <c r="AZ82" s="507" t="s">
        <v>3799</v>
      </c>
      <c r="BA82" s="507" t="s">
        <v>3800</v>
      </c>
      <c r="BB82" s="507" t="s">
        <v>299</v>
      </c>
      <c r="BC82" s="507" t="s">
        <v>32</v>
      </c>
      <c r="BD82" s="507" t="s">
        <v>33</v>
      </c>
      <c r="BE82" s="507" t="s">
        <v>57</v>
      </c>
      <c r="BF82" s="507" t="s">
        <v>48</v>
      </c>
      <c r="BG82" s="507" t="s">
        <v>900</v>
      </c>
      <c r="BH82" s="507" t="s">
        <v>3801</v>
      </c>
      <c r="BI82" s="507" t="s">
        <v>3802</v>
      </c>
      <c r="BJ82" s="507" t="s">
        <v>3803</v>
      </c>
      <c r="BK82" s="507" t="s">
        <v>3804</v>
      </c>
      <c r="BL82" s="507" t="s">
        <v>3805</v>
      </c>
      <c r="BM82" s="507" t="s">
        <v>302</v>
      </c>
      <c r="BN82" s="507" t="s">
        <v>1469</v>
      </c>
      <c r="BO82" s="507" t="s">
        <v>692</v>
      </c>
      <c r="BP82" s="507" t="s">
        <v>595</v>
      </c>
      <c r="BQ82" s="507" t="s">
        <v>295</v>
      </c>
      <c r="BR82" s="507" t="s">
        <v>102</v>
      </c>
      <c r="BS82" s="507" t="s">
        <v>3491</v>
      </c>
      <c r="BT82" s="507" t="s">
        <v>2463</v>
      </c>
      <c r="BU82" s="507" t="s">
        <v>3806</v>
      </c>
      <c r="BV82" s="507" t="s">
        <v>51</v>
      </c>
      <c r="BW82" s="507" t="s">
        <v>611</v>
      </c>
      <c r="BX82" s="507" t="s">
        <v>296</v>
      </c>
      <c r="BY82" s="507" t="s">
        <v>297</v>
      </c>
      <c r="BZ82" s="507" t="s">
        <v>792</v>
      </c>
      <c r="CA82" s="507" t="s">
        <v>793</v>
      </c>
      <c r="CB82" s="507" t="s">
        <v>304</v>
      </c>
      <c r="CC82" s="507" t="s">
        <v>794</v>
      </c>
      <c r="CD82" s="507" t="s">
        <v>309</v>
      </c>
      <c r="CE82" s="507" t="s">
        <v>306</v>
      </c>
      <c r="CF82" s="507" t="s">
        <v>795</v>
      </c>
      <c r="CG82" s="507" t="s">
        <v>307</v>
      </c>
      <c r="CH82" s="507" t="s">
        <v>57</v>
      </c>
      <c r="CI82" s="507" t="s">
        <v>3807</v>
      </c>
      <c r="CJ82" s="507" t="s">
        <v>99</v>
      </c>
      <c r="CK82" s="507" t="s">
        <v>182</v>
      </c>
      <c r="CL82" s="507" t="s">
        <v>105</v>
      </c>
      <c r="CM82" s="507" t="s">
        <v>57</v>
      </c>
      <c r="CN82" s="507" t="s">
        <v>57</v>
      </c>
      <c r="CO82" s="507" t="s">
        <v>57</v>
      </c>
      <c r="CP82" s="507" t="s">
        <v>57</v>
      </c>
      <c r="CQ82" s="507" t="s">
        <v>57</v>
      </c>
      <c r="CR82" s="507" t="s">
        <v>57</v>
      </c>
      <c r="CS82" s="507" t="s">
        <v>57</v>
      </c>
      <c r="CT82" s="507" t="s">
        <v>57</v>
      </c>
      <c r="CU82" s="507" t="s">
        <v>57</v>
      </c>
      <c r="CV82" s="507" t="s">
        <v>57</v>
      </c>
      <c r="CW82" s="507" t="s">
        <v>57</v>
      </c>
      <c r="CX82" s="507" t="s">
        <v>57</v>
      </c>
      <c r="CY82" s="507" t="s">
        <v>57</v>
      </c>
      <c r="CZ82" s="507" t="s">
        <v>57</v>
      </c>
      <c r="DA82" s="507" t="s">
        <v>57</v>
      </c>
      <c r="DB82" s="507" t="s">
        <v>57</v>
      </c>
      <c r="DC82" s="507" t="s">
        <v>57</v>
      </c>
      <c r="DD82" s="507" t="s">
        <v>57</v>
      </c>
      <c r="DE82" s="507" t="s">
        <v>57</v>
      </c>
      <c r="DF82" s="507" t="s">
        <v>57</v>
      </c>
      <c r="DG82" s="507" t="s">
        <v>57</v>
      </c>
      <c r="DH82" s="507" t="s">
        <v>57</v>
      </c>
      <c r="DI82" s="507" t="s">
        <v>302</v>
      </c>
      <c r="DJ82" s="507" t="s">
        <v>57</v>
      </c>
      <c r="DK82" s="507" t="s">
        <v>57</v>
      </c>
      <c r="DL82" s="507" t="s">
        <v>57</v>
      </c>
      <c r="DM82" s="507" t="s">
        <v>57</v>
      </c>
      <c r="DN82" s="507" t="s">
        <v>57</v>
      </c>
      <c r="DO82" s="507" t="s">
        <v>57</v>
      </c>
      <c r="DP82" s="507" t="s">
        <v>57</v>
      </c>
      <c r="DQ82" s="507" t="s">
        <v>57</v>
      </c>
      <c r="DR82" s="507" t="s">
        <v>57</v>
      </c>
      <c r="DS82" s="507" t="s">
        <v>57</v>
      </c>
      <c r="DT82" s="507" t="s">
        <v>2441</v>
      </c>
      <c r="DU82" s="507" t="s">
        <v>79</v>
      </c>
      <c r="DV82" s="507" t="s">
        <v>801</v>
      </c>
      <c r="DW82" s="507" t="s">
        <v>106</v>
      </c>
      <c r="DX82" s="507" t="s">
        <v>317</v>
      </c>
      <c r="DY82" s="507" t="s">
        <v>308</v>
      </c>
      <c r="DZ82" s="507" t="s">
        <v>318</v>
      </c>
      <c r="EA82" s="507" t="s">
        <v>319</v>
      </c>
      <c r="EB82" s="507" t="s">
        <v>2442</v>
      </c>
      <c r="EC82" s="507" t="s">
        <v>79</v>
      </c>
      <c r="ED82" s="507" t="s">
        <v>1038</v>
      </c>
      <c r="EE82" s="507" t="s">
        <v>106</v>
      </c>
      <c r="EF82" s="507" t="s">
        <v>57</v>
      </c>
      <c r="EG82" s="507" t="s">
        <v>57</v>
      </c>
      <c r="EH82" s="507" t="s">
        <v>57</v>
      </c>
      <c r="EI82" s="507" t="s">
        <v>57</v>
      </c>
      <c r="EJ82" s="507" t="s">
        <v>100</v>
      </c>
      <c r="EK82" s="507" t="s">
        <v>101</v>
      </c>
      <c r="EL82" s="507" t="s">
        <v>802</v>
      </c>
      <c r="EM82" s="507" t="s">
        <v>184</v>
      </c>
      <c r="EN82" s="507" t="s">
        <v>680</v>
      </c>
      <c r="EO82" s="507" t="s">
        <v>310</v>
      </c>
      <c r="EP82" s="507" t="s">
        <v>88</v>
      </c>
      <c r="EQ82" s="507" t="s">
        <v>3808</v>
      </c>
      <c r="ER82" s="507" t="s">
        <v>311</v>
      </c>
      <c r="ES82" s="507" t="s">
        <v>3206</v>
      </c>
      <c r="ET82" s="507" t="s">
        <v>3207</v>
      </c>
      <c r="EU82" s="104" t="str">
        <f t="shared" si="13"/>
        <v>2026010899</v>
      </c>
      <c r="EV82" s="56" t="str">
        <f t="shared" si="14"/>
        <v>6&amp;2026010899</v>
      </c>
      <c r="EW82" s="104" t="str">
        <f>IFERROR(VLOOKUP(EV82,시험용!CA:CE,4,FALSE),"")</f>
        <v/>
      </c>
      <c r="EX82" s="567" t="s">
        <v>4223</v>
      </c>
    </row>
    <row r="83" spans="1:155" ht="49.95" customHeight="1">
      <c r="A83" s="367">
        <v>6</v>
      </c>
      <c r="B83" s="507" t="s">
        <v>724</v>
      </c>
      <c r="C83" s="507" t="s">
        <v>336</v>
      </c>
      <c r="D83" s="507" t="s">
        <v>3265</v>
      </c>
      <c r="E83" s="507" t="s">
        <v>31</v>
      </c>
      <c r="F83" s="507" t="s">
        <v>584</v>
      </c>
      <c r="G83" s="507" t="s">
        <v>724</v>
      </c>
      <c r="H83" s="507" t="s">
        <v>724</v>
      </c>
      <c r="I83" s="507" t="s">
        <v>290</v>
      </c>
      <c r="J83" s="507" t="s">
        <v>3809</v>
      </c>
      <c r="K83" s="507" t="s">
        <v>291</v>
      </c>
      <c r="L83" s="507" t="s">
        <v>3810</v>
      </c>
      <c r="M83" s="507" t="s">
        <v>3811</v>
      </c>
      <c r="N83" s="507"/>
      <c r="O83" s="507" t="s">
        <v>3812</v>
      </c>
      <c r="P83" s="507" t="s">
        <v>818</v>
      </c>
      <c r="Q83" s="507"/>
      <c r="R83" s="507" t="s">
        <v>1838</v>
      </c>
      <c r="S83" s="507" t="s">
        <v>3247</v>
      </c>
      <c r="T83" s="507" t="s">
        <v>3792</v>
      </c>
      <c r="U83" s="507" t="s">
        <v>592</v>
      </c>
      <c r="V83" s="507"/>
      <c r="W83" s="507" t="s">
        <v>3813</v>
      </c>
      <c r="X83" s="507" t="s">
        <v>688</v>
      </c>
      <c r="Y83" s="507" t="s">
        <v>1135</v>
      </c>
      <c r="Z83" s="507" t="s">
        <v>1135</v>
      </c>
      <c r="AA83" s="507" t="s">
        <v>1135</v>
      </c>
      <c r="AB83" s="507" t="s">
        <v>293</v>
      </c>
      <c r="AC83" s="1332"/>
      <c r="AD83" s="507" t="s">
        <v>1136</v>
      </c>
      <c r="AE83" s="507" t="s">
        <v>2740</v>
      </c>
      <c r="AF83" s="507" t="s">
        <v>595</v>
      </c>
      <c r="AG83" s="507" t="s">
        <v>295</v>
      </c>
      <c r="AH83" s="507" t="s">
        <v>296</v>
      </c>
      <c r="AI83" s="507" t="s">
        <v>297</v>
      </c>
      <c r="AJ83" s="507"/>
      <c r="AK83" s="507"/>
      <c r="AL83" s="507"/>
      <c r="AM83" s="507"/>
      <c r="AN83" s="507" t="s">
        <v>3794</v>
      </c>
      <c r="AO83" s="507" t="s">
        <v>3795</v>
      </c>
      <c r="AP83" s="507" t="s">
        <v>3814</v>
      </c>
      <c r="AQ83" s="507" t="s">
        <v>49</v>
      </c>
      <c r="AR83" s="507"/>
      <c r="AS83" s="507"/>
      <c r="AT83" s="507" t="s">
        <v>315</v>
      </c>
      <c r="AU83" s="507" t="s">
        <v>3815</v>
      </c>
      <c r="AV83" s="507" t="s">
        <v>57</v>
      </c>
      <c r="AW83" s="507" t="s">
        <v>910</v>
      </c>
      <c r="AX83" s="507" t="s">
        <v>3816</v>
      </c>
      <c r="AY83" s="507"/>
      <c r="AZ83" s="507" t="s">
        <v>3817</v>
      </c>
      <c r="BA83" s="507" t="s">
        <v>3277</v>
      </c>
      <c r="BB83" s="507" t="s">
        <v>299</v>
      </c>
      <c r="BC83" s="507" t="s">
        <v>32</v>
      </c>
      <c r="BD83" s="507" t="s">
        <v>33</v>
      </c>
      <c r="BE83" s="507" t="s">
        <v>57</v>
      </c>
      <c r="BF83" s="507" t="s">
        <v>34</v>
      </c>
      <c r="BG83" s="507" t="s">
        <v>164</v>
      </c>
      <c r="BH83" s="507" t="s">
        <v>3818</v>
      </c>
      <c r="BI83" s="507" t="s">
        <v>3819</v>
      </c>
      <c r="BJ83" s="507" t="s">
        <v>3820</v>
      </c>
      <c r="BK83" s="507" t="s">
        <v>300</v>
      </c>
      <c r="BL83" s="507" t="s">
        <v>3821</v>
      </c>
      <c r="BM83" s="507" t="s">
        <v>302</v>
      </c>
      <c r="BN83" s="507" t="s">
        <v>2740</v>
      </c>
      <c r="BO83" s="507" t="s">
        <v>595</v>
      </c>
      <c r="BP83" s="507" t="s">
        <v>57</v>
      </c>
      <c r="BQ83" s="507" t="s">
        <v>295</v>
      </c>
      <c r="BR83" s="507" t="s">
        <v>102</v>
      </c>
      <c r="BS83" s="507" t="s">
        <v>118</v>
      </c>
      <c r="BT83" s="507" t="s">
        <v>837</v>
      </c>
      <c r="BU83" s="507" t="s">
        <v>3538</v>
      </c>
      <c r="BV83" s="507" t="s">
        <v>51</v>
      </c>
      <c r="BW83" s="507" t="s">
        <v>659</v>
      </c>
      <c r="BX83" s="507" t="s">
        <v>296</v>
      </c>
      <c r="BY83" s="507" t="s">
        <v>297</v>
      </c>
      <c r="BZ83" s="507" t="s">
        <v>3822</v>
      </c>
      <c r="CA83" s="507" t="s">
        <v>1824</v>
      </c>
      <c r="CB83" s="507" t="s">
        <v>304</v>
      </c>
      <c r="CC83" s="507" t="s">
        <v>661</v>
      </c>
      <c r="CD83" s="507" t="s">
        <v>305</v>
      </c>
      <c r="CE83" s="507" t="s">
        <v>306</v>
      </c>
      <c r="CF83" s="507" t="s">
        <v>1825</v>
      </c>
      <c r="CG83" s="507" t="s">
        <v>307</v>
      </c>
      <c r="CH83" s="507" t="s">
        <v>57</v>
      </c>
      <c r="CI83" s="507" t="s">
        <v>3823</v>
      </c>
      <c r="CJ83" s="507" t="s">
        <v>843</v>
      </c>
      <c r="CK83" s="507" t="s">
        <v>713</v>
      </c>
      <c r="CL83" s="507" t="s">
        <v>105</v>
      </c>
      <c r="CM83" s="507" t="s">
        <v>57</v>
      </c>
      <c r="CN83" s="507" t="s">
        <v>57</v>
      </c>
      <c r="CO83" s="507" t="s">
        <v>57</v>
      </c>
      <c r="CP83" s="507" t="s">
        <v>57</v>
      </c>
      <c r="CQ83" s="507" t="s">
        <v>57</v>
      </c>
      <c r="CR83" s="507" t="s">
        <v>57</v>
      </c>
      <c r="CS83" s="507" t="s">
        <v>57</v>
      </c>
      <c r="CT83" s="507" t="s">
        <v>57</v>
      </c>
      <c r="CU83" s="507" t="s">
        <v>57</v>
      </c>
      <c r="CV83" s="507" t="s">
        <v>57</v>
      </c>
      <c r="CW83" s="507" t="s">
        <v>57</v>
      </c>
      <c r="CX83" s="507" t="s">
        <v>57</v>
      </c>
      <c r="CY83" s="507" t="s">
        <v>57</v>
      </c>
      <c r="CZ83" s="507" t="s">
        <v>57</v>
      </c>
      <c r="DA83" s="507" t="s">
        <v>57</v>
      </c>
      <c r="DB83" s="507" t="s">
        <v>57</v>
      </c>
      <c r="DC83" s="507" t="s">
        <v>57</v>
      </c>
      <c r="DD83" s="507" t="s">
        <v>57</v>
      </c>
      <c r="DE83" s="507" t="s">
        <v>57</v>
      </c>
      <c r="DF83" s="507" t="s">
        <v>57</v>
      </c>
      <c r="DG83" s="507" t="s">
        <v>57</v>
      </c>
      <c r="DH83" s="507" t="s">
        <v>57</v>
      </c>
      <c r="DI83" s="507" t="s">
        <v>302</v>
      </c>
      <c r="DJ83" s="507" t="s">
        <v>57</v>
      </c>
      <c r="DK83" s="507" t="s">
        <v>57</v>
      </c>
      <c r="DL83" s="507" t="s">
        <v>57</v>
      </c>
      <c r="DM83" s="507" t="s">
        <v>57</v>
      </c>
      <c r="DN83" s="507" t="s">
        <v>57</v>
      </c>
      <c r="DO83" s="507" t="s">
        <v>57</v>
      </c>
      <c r="DP83" s="507" t="s">
        <v>57</v>
      </c>
      <c r="DQ83" s="507" t="s">
        <v>57</v>
      </c>
      <c r="DR83" s="507" t="s">
        <v>57</v>
      </c>
      <c r="DS83" s="507" t="s">
        <v>57</v>
      </c>
      <c r="DT83" s="507" t="s">
        <v>3824</v>
      </c>
      <c r="DU83" s="507" t="s">
        <v>79</v>
      </c>
      <c r="DV83" s="507" t="s">
        <v>622</v>
      </c>
      <c r="DW83" s="507" t="s">
        <v>106</v>
      </c>
      <c r="DX83" s="507" t="s">
        <v>333</v>
      </c>
      <c r="DY83" s="507" t="s">
        <v>308</v>
      </c>
      <c r="DZ83" s="507" t="s">
        <v>309</v>
      </c>
      <c r="EA83" s="507" t="s">
        <v>319</v>
      </c>
      <c r="EB83" s="507" t="s">
        <v>845</v>
      </c>
      <c r="EC83" s="507" t="s">
        <v>79</v>
      </c>
      <c r="ED83" s="507" t="s">
        <v>624</v>
      </c>
      <c r="EE83" s="507" t="s">
        <v>106</v>
      </c>
      <c r="EF83" s="507" t="s">
        <v>57</v>
      </c>
      <c r="EG83" s="507" t="s">
        <v>57</v>
      </c>
      <c r="EH83" s="507" t="s">
        <v>57</v>
      </c>
      <c r="EI83" s="507" t="s">
        <v>57</v>
      </c>
      <c r="EJ83" s="507" t="s">
        <v>1485</v>
      </c>
      <c r="EK83" s="507" t="s">
        <v>1486</v>
      </c>
      <c r="EL83" s="507" t="s">
        <v>765</v>
      </c>
      <c r="EM83" s="507" t="s">
        <v>1487</v>
      </c>
      <c r="EN83" s="507" t="s">
        <v>680</v>
      </c>
      <c r="EO83" s="507" t="s">
        <v>310</v>
      </c>
      <c r="EP83" s="507" t="s">
        <v>88</v>
      </c>
      <c r="EQ83" s="507" t="s">
        <v>57</v>
      </c>
      <c r="ER83" s="507" t="s">
        <v>311</v>
      </c>
      <c r="ES83" s="507" t="s">
        <v>57</v>
      </c>
      <c r="ET83" s="507" t="s">
        <v>57</v>
      </c>
      <c r="EU83" s="104" t="str">
        <f t="shared" si="13"/>
        <v>2026012697</v>
      </c>
      <c r="EV83" s="56" t="str">
        <f t="shared" si="14"/>
        <v>6&amp;2026012697</v>
      </c>
      <c r="EW83" s="104">
        <f>IFERROR(VLOOKUP(EV83,시험용!CA:CE,4,FALSE),"")</f>
        <v>0</v>
      </c>
      <c r="EY83" s="518" t="s">
        <v>3499</v>
      </c>
    </row>
    <row r="84" spans="1:155" ht="49.95" customHeight="1">
      <c r="A84" s="367">
        <v>6</v>
      </c>
      <c r="B84" s="507" t="s">
        <v>732</v>
      </c>
      <c r="C84" s="507" t="s">
        <v>336</v>
      </c>
      <c r="D84" s="507" t="s">
        <v>1866</v>
      </c>
      <c r="E84" s="507" t="s">
        <v>31</v>
      </c>
      <c r="F84" s="507" t="s">
        <v>321</v>
      </c>
      <c r="G84" s="507" t="s">
        <v>732</v>
      </c>
      <c r="H84" s="507" t="s">
        <v>732</v>
      </c>
      <c r="I84" s="507" t="s">
        <v>290</v>
      </c>
      <c r="J84" s="507" t="s">
        <v>3459</v>
      </c>
      <c r="K84" s="507" t="s">
        <v>291</v>
      </c>
      <c r="L84" s="507" t="s">
        <v>3460</v>
      </c>
      <c r="M84" s="507" t="s">
        <v>3461</v>
      </c>
      <c r="N84" s="507"/>
      <c r="O84" s="507"/>
      <c r="P84" s="507"/>
      <c r="Q84" s="507" t="s">
        <v>3462</v>
      </c>
      <c r="R84" s="507"/>
      <c r="S84" s="507" t="s">
        <v>2488</v>
      </c>
      <c r="T84" s="507" t="s">
        <v>2489</v>
      </c>
      <c r="U84" s="507" t="s">
        <v>592</v>
      </c>
      <c r="V84" s="507"/>
      <c r="W84" s="507" t="s">
        <v>3463</v>
      </c>
      <c r="X84" s="507" t="s">
        <v>1047</v>
      </c>
      <c r="Y84" s="507" t="s">
        <v>3464</v>
      </c>
      <c r="Z84" s="507" t="s">
        <v>3464</v>
      </c>
      <c r="AA84" s="507" t="s">
        <v>3465</v>
      </c>
      <c r="AB84" s="507" t="s">
        <v>293</v>
      </c>
      <c r="AC84" s="1332"/>
      <c r="AD84" s="507" t="s">
        <v>107</v>
      </c>
      <c r="AE84" s="507" t="s">
        <v>314</v>
      </c>
      <c r="AF84" s="507" t="s">
        <v>1196</v>
      </c>
      <c r="AG84" s="507" t="s">
        <v>295</v>
      </c>
      <c r="AH84" s="507" t="s">
        <v>296</v>
      </c>
      <c r="AI84" s="507" t="s">
        <v>297</v>
      </c>
      <c r="AJ84" s="507"/>
      <c r="AK84" s="507"/>
      <c r="AL84" s="507"/>
      <c r="AM84" s="507"/>
      <c r="AN84" s="507" t="s">
        <v>1874</v>
      </c>
      <c r="AO84" s="507" t="s">
        <v>1875</v>
      </c>
      <c r="AP84" s="507" t="s">
        <v>3466</v>
      </c>
      <c r="AQ84" s="507" t="s">
        <v>1548</v>
      </c>
      <c r="AR84" s="507"/>
      <c r="AS84" s="507"/>
      <c r="AT84" s="507" t="s">
        <v>298</v>
      </c>
      <c r="AU84" s="507" t="s">
        <v>3467</v>
      </c>
      <c r="AV84" s="507" t="s">
        <v>57</v>
      </c>
      <c r="AW84" s="507" t="s">
        <v>1433</v>
      </c>
      <c r="AX84" s="507" t="s">
        <v>3468</v>
      </c>
      <c r="AY84" s="507"/>
      <c r="AZ84" s="507" t="s">
        <v>1907</v>
      </c>
      <c r="BA84" s="507" t="s">
        <v>1879</v>
      </c>
      <c r="BB84" s="507" t="s">
        <v>323</v>
      </c>
      <c r="BC84" s="507" t="s">
        <v>32</v>
      </c>
      <c r="BD84" s="507" t="s">
        <v>33</v>
      </c>
      <c r="BE84" s="507" t="s">
        <v>57</v>
      </c>
      <c r="BF84" s="507" t="s">
        <v>34</v>
      </c>
      <c r="BG84" s="507" t="s">
        <v>164</v>
      </c>
      <c r="BH84" s="507" t="s">
        <v>3469</v>
      </c>
      <c r="BI84" s="507" t="s">
        <v>3470</v>
      </c>
      <c r="BJ84" s="507" t="s">
        <v>3471</v>
      </c>
      <c r="BK84" s="507" t="s">
        <v>910</v>
      </c>
      <c r="BL84" s="507" t="s">
        <v>3472</v>
      </c>
      <c r="BM84" s="507" t="s">
        <v>302</v>
      </c>
      <c r="BN84" s="507" t="s">
        <v>314</v>
      </c>
      <c r="BO84" s="507" t="s">
        <v>1196</v>
      </c>
      <c r="BP84" s="507" t="s">
        <v>57</v>
      </c>
      <c r="BQ84" s="507" t="s">
        <v>295</v>
      </c>
      <c r="BR84" s="507" t="s">
        <v>311</v>
      </c>
      <c r="BS84" s="507" t="s">
        <v>178</v>
      </c>
      <c r="BT84" s="507" t="s">
        <v>3299</v>
      </c>
      <c r="BU84" s="507" t="s">
        <v>1303</v>
      </c>
      <c r="BV84" s="507" t="s">
        <v>1061</v>
      </c>
      <c r="BW84" s="507" t="s">
        <v>801</v>
      </c>
      <c r="BX84" s="507" t="s">
        <v>296</v>
      </c>
      <c r="BY84" s="507" t="s">
        <v>297</v>
      </c>
      <c r="BZ84" s="507" t="s">
        <v>3473</v>
      </c>
      <c r="CA84" s="507" t="s">
        <v>1275</v>
      </c>
      <c r="CB84" s="507" t="s">
        <v>304</v>
      </c>
      <c r="CC84" s="507" t="s">
        <v>191</v>
      </c>
      <c r="CD84" s="507" t="s">
        <v>1276</v>
      </c>
      <c r="CE84" s="507" t="s">
        <v>306</v>
      </c>
      <c r="CF84" s="507" t="s">
        <v>326</v>
      </c>
      <c r="CG84" s="507" t="s">
        <v>307</v>
      </c>
      <c r="CH84" s="507" t="s">
        <v>57</v>
      </c>
      <c r="CI84" s="507" t="s">
        <v>3474</v>
      </c>
      <c r="CJ84" s="507" t="s">
        <v>1212</v>
      </c>
      <c r="CK84" s="507" t="s">
        <v>1278</v>
      </c>
      <c r="CL84" s="507" t="s">
        <v>105</v>
      </c>
      <c r="CM84" s="507" t="s">
        <v>1888</v>
      </c>
      <c r="CN84" s="507" t="s">
        <v>1212</v>
      </c>
      <c r="CO84" s="507" t="s">
        <v>1889</v>
      </c>
      <c r="CP84" s="507" t="s">
        <v>105</v>
      </c>
      <c r="CQ84" s="507" t="s">
        <v>3475</v>
      </c>
      <c r="CR84" s="507" t="s">
        <v>1212</v>
      </c>
      <c r="CS84" s="507" t="s">
        <v>176</v>
      </c>
      <c r="CT84" s="507" t="s">
        <v>105</v>
      </c>
      <c r="CU84" s="507" t="s">
        <v>328</v>
      </c>
      <c r="CV84" s="507" t="s">
        <v>329</v>
      </c>
      <c r="CW84" s="507" t="s">
        <v>330</v>
      </c>
      <c r="CX84" s="507" t="s">
        <v>331</v>
      </c>
      <c r="CY84" s="507" t="s">
        <v>57</v>
      </c>
      <c r="CZ84" s="507" t="s">
        <v>57</v>
      </c>
      <c r="DA84" s="507" t="s">
        <v>57</v>
      </c>
      <c r="DB84" s="507" t="s">
        <v>57</v>
      </c>
      <c r="DC84" s="507" t="s">
        <v>57</v>
      </c>
      <c r="DD84" s="507" t="s">
        <v>57</v>
      </c>
      <c r="DE84" s="507" t="s">
        <v>1215</v>
      </c>
      <c r="DF84" s="507" t="s">
        <v>1216</v>
      </c>
      <c r="DG84" s="507" t="s">
        <v>673</v>
      </c>
      <c r="DH84" s="507" t="s">
        <v>57</v>
      </c>
      <c r="DI84" s="507" t="s">
        <v>302</v>
      </c>
      <c r="DJ84" s="507" t="s">
        <v>57</v>
      </c>
      <c r="DK84" s="507" t="s">
        <v>57</v>
      </c>
      <c r="DL84" s="507" t="s">
        <v>57</v>
      </c>
      <c r="DM84" s="507" t="s">
        <v>57</v>
      </c>
      <c r="DN84" s="507" t="s">
        <v>57</v>
      </c>
      <c r="DO84" s="507" t="s">
        <v>57</v>
      </c>
      <c r="DP84" s="507" t="s">
        <v>57</v>
      </c>
      <c r="DQ84" s="507" t="s">
        <v>57</v>
      </c>
      <c r="DR84" s="507" t="s">
        <v>57</v>
      </c>
      <c r="DS84" s="507" t="s">
        <v>57</v>
      </c>
      <c r="DT84" s="507" t="s">
        <v>3476</v>
      </c>
      <c r="DU84" s="507" t="s">
        <v>1218</v>
      </c>
      <c r="DV84" s="507" t="s">
        <v>177</v>
      </c>
      <c r="DW84" s="507" t="s">
        <v>121</v>
      </c>
      <c r="DX84" s="507" t="s">
        <v>1219</v>
      </c>
      <c r="DY84" s="507" t="s">
        <v>1220</v>
      </c>
      <c r="DZ84" s="507" t="s">
        <v>330</v>
      </c>
      <c r="EA84" s="507" t="s">
        <v>205</v>
      </c>
      <c r="EB84" s="507" t="s">
        <v>3477</v>
      </c>
      <c r="EC84" s="507" t="s">
        <v>1218</v>
      </c>
      <c r="ED84" s="507" t="s">
        <v>801</v>
      </c>
      <c r="EE84" s="507" t="s">
        <v>121</v>
      </c>
      <c r="EF84" s="507" t="s">
        <v>57</v>
      </c>
      <c r="EG84" s="507" t="s">
        <v>57</v>
      </c>
      <c r="EH84" s="507" t="s">
        <v>57</v>
      </c>
      <c r="EI84" s="507" t="s">
        <v>57</v>
      </c>
      <c r="EJ84" s="507" t="s">
        <v>1919</v>
      </c>
      <c r="EK84" s="507" t="s">
        <v>1920</v>
      </c>
      <c r="EL84" s="507" t="s">
        <v>1224</v>
      </c>
      <c r="EM84" s="507" t="s">
        <v>1921</v>
      </c>
      <c r="EN84" s="507" t="s">
        <v>767</v>
      </c>
      <c r="EO84" s="507" t="s">
        <v>310</v>
      </c>
      <c r="EP84" s="507" t="s">
        <v>88</v>
      </c>
      <c r="EQ84" s="507" t="s">
        <v>1922</v>
      </c>
      <c r="ER84" s="507" t="s">
        <v>311</v>
      </c>
      <c r="ES84" s="507" t="s">
        <v>3478</v>
      </c>
      <c r="ET84" s="507" t="s">
        <v>3479</v>
      </c>
      <c r="EU84" s="104" t="str">
        <f t="shared" si="13"/>
        <v>2026011478</v>
      </c>
      <c r="EV84" s="56" t="str">
        <f t="shared" si="14"/>
        <v>6&amp;2026011478</v>
      </c>
      <c r="EW84" s="104" t="str">
        <f>IFERROR(VLOOKUP(EV84,시험용!CA:CE,4,FALSE),"")</f>
        <v/>
      </c>
      <c r="EX84" s="470" t="s">
        <v>3642</v>
      </c>
    </row>
    <row r="85" spans="1:155" ht="49.95" customHeight="1">
      <c r="A85" s="367">
        <v>6</v>
      </c>
      <c r="B85" s="507" t="s">
        <v>771</v>
      </c>
      <c r="C85" s="507" t="s">
        <v>288</v>
      </c>
      <c r="D85" s="507" t="s">
        <v>2612</v>
      </c>
      <c r="E85" s="507" t="s">
        <v>31</v>
      </c>
      <c r="F85" s="507" t="s">
        <v>584</v>
      </c>
      <c r="G85" s="507" t="s">
        <v>771</v>
      </c>
      <c r="H85" s="507" t="s">
        <v>287</v>
      </c>
      <c r="I85" s="507" t="s">
        <v>290</v>
      </c>
      <c r="J85" s="507" t="s">
        <v>3825</v>
      </c>
      <c r="K85" s="507" t="s">
        <v>291</v>
      </c>
      <c r="L85" s="507" t="s">
        <v>3826</v>
      </c>
      <c r="M85" s="507" t="s">
        <v>3827</v>
      </c>
      <c r="N85" s="507"/>
      <c r="O85" s="507"/>
      <c r="P85" s="507"/>
      <c r="Q85" s="507"/>
      <c r="R85" s="507" t="s">
        <v>2318</v>
      </c>
      <c r="S85" s="507" t="s">
        <v>3247</v>
      </c>
      <c r="T85" s="507" t="s">
        <v>3769</v>
      </c>
      <c r="U85" s="507" t="s">
        <v>592</v>
      </c>
      <c r="V85" s="507"/>
      <c r="W85" s="507" t="s">
        <v>3828</v>
      </c>
      <c r="X85" s="507" t="s">
        <v>778</v>
      </c>
      <c r="Y85" s="507" t="s">
        <v>3829</v>
      </c>
      <c r="Z85" s="507" t="s">
        <v>3829</v>
      </c>
      <c r="AA85" s="507" t="s">
        <v>3830</v>
      </c>
      <c r="AB85" s="507" t="s">
        <v>293</v>
      </c>
      <c r="AC85" s="1332"/>
      <c r="AD85" s="507" t="s">
        <v>107</v>
      </c>
      <c r="AE85" s="507" t="s">
        <v>594</v>
      </c>
      <c r="AF85" s="507" t="s">
        <v>595</v>
      </c>
      <c r="AG85" s="507" t="s">
        <v>295</v>
      </c>
      <c r="AH85" s="507" t="s">
        <v>296</v>
      </c>
      <c r="AI85" s="507" t="s">
        <v>297</v>
      </c>
      <c r="AJ85" s="507"/>
      <c r="AK85" s="507"/>
      <c r="AL85" s="507"/>
      <c r="AM85" s="507"/>
      <c r="AN85" s="507" t="s">
        <v>1411</v>
      </c>
      <c r="AO85" s="507" t="s">
        <v>3310</v>
      </c>
      <c r="AP85" s="507" t="s">
        <v>3831</v>
      </c>
      <c r="AQ85" s="507" t="s">
        <v>35</v>
      </c>
      <c r="AR85" s="507"/>
      <c r="AS85" s="507"/>
      <c r="AT85" s="507" t="s">
        <v>298</v>
      </c>
      <c r="AU85" s="507" t="s">
        <v>3832</v>
      </c>
      <c r="AV85" s="507" t="s">
        <v>57</v>
      </c>
      <c r="AW85" s="507" t="s">
        <v>323</v>
      </c>
      <c r="AX85" s="507" t="s">
        <v>3833</v>
      </c>
      <c r="AY85" s="507"/>
      <c r="AZ85" s="507" t="s">
        <v>3834</v>
      </c>
      <c r="BA85" s="507" t="s">
        <v>602</v>
      </c>
      <c r="BB85" s="507" t="s">
        <v>299</v>
      </c>
      <c r="BC85" s="507" t="s">
        <v>32</v>
      </c>
      <c r="BD85" s="507" t="s">
        <v>33</v>
      </c>
      <c r="BE85" s="507" t="s">
        <v>57</v>
      </c>
      <c r="BF85" s="507" t="s">
        <v>48</v>
      </c>
      <c r="BG85" s="507" t="s">
        <v>900</v>
      </c>
      <c r="BH85" s="507" t="s">
        <v>3835</v>
      </c>
      <c r="BI85" s="507" t="s">
        <v>787</v>
      </c>
      <c r="BJ85" s="507" t="s">
        <v>3836</v>
      </c>
      <c r="BK85" s="507" t="s">
        <v>607</v>
      </c>
      <c r="BL85" s="507" t="s">
        <v>3837</v>
      </c>
      <c r="BM85" s="507" t="s">
        <v>302</v>
      </c>
      <c r="BN85" s="507" t="s">
        <v>594</v>
      </c>
      <c r="BO85" s="507" t="s">
        <v>595</v>
      </c>
      <c r="BP85" s="507" t="s">
        <v>57</v>
      </c>
      <c r="BQ85" s="507" t="s">
        <v>295</v>
      </c>
      <c r="BR85" s="507" t="s">
        <v>102</v>
      </c>
      <c r="BS85" s="507" t="s">
        <v>178</v>
      </c>
      <c r="BT85" s="507" t="s">
        <v>790</v>
      </c>
      <c r="BU85" s="507" t="s">
        <v>3838</v>
      </c>
      <c r="BV85" s="507" t="s">
        <v>51</v>
      </c>
      <c r="BW85" s="507" t="s">
        <v>611</v>
      </c>
      <c r="BX85" s="507" t="s">
        <v>296</v>
      </c>
      <c r="BY85" s="507" t="s">
        <v>297</v>
      </c>
      <c r="BZ85" s="507" t="s">
        <v>3839</v>
      </c>
      <c r="CA85" s="507" t="s">
        <v>3319</v>
      </c>
      <c r="CB85" s="507" t="s">
        <v>304</v>
      </c>
      <c r="CC85" s="507" t="s">
        <v>111</v>
      </c>
      <c r="CD85" s="507" t="s">
        <v>309</v>
      </c>
      <c r="CE85" s="507" t="s">
        <v>306</v>
      </c>
      <c r="CF85" s="507" t="s">
        <v>2505</v>
      </c>
      <c r="CG85" s="507" t="s">
        <v>307</v>
      </c>
      <c r="CH85" s="507" t="s">
        <v>57</v>
      </c>
      <c r="CI85" s="507" t="s">
        <v>3840</v>
      </c>
      <c r="CJ85" s="507" t="s">
        <v>99</v>
      </c>
      <c r="CK85" s="507" t="s">
        <v>182</v>
      </c>
      <c r="CL85" s="507" t="s">
        <v>105</v>
      </c>
      <c r="CM85" s="507" t="s">
        <v>57</v>
      </c>
      <c r="CN85" s="507" t="s">
        <v>57</v>
      </c>
      <c r="CO85" s="507" t="s">
        <v>57</v>
      </c>
      <c r="CP85" s="507" t="s">
        <v>57</v>
      </c>
      <c r="CQ85" s="507" t="s">
        <v>57</v>
      </c>
      <c r="CR85" s="507" t="s">
        <v>57</v>
      </c>
      <c r="CS85" s="507" t="s">
        <v>57</v>
      </c>
      <c r="CT85" s="507" t="s">
        <v>57</v>
      </c>
      <c r="CU85" s="507" t="s">
        <v>57</v>
      </c>
      <c r="CV85" s="507" t="s">
        <v>57</v>
      </c>
      <c r="CW85" s="507" t="s">
        <v>57</v>
      </c>
      <c r="CX85" s="507" t="s">
        <v>57</v>
      </c>
      <c r="CY85" s="507" t="s">
        <v>798</v>
      </c>
      <c r="CZ85" s="507" t="s">
        <v>329</v>
      </c>
      <c r="DA85" s="507" t="s">
        <v>123</v>
      </c>
      <c r="DB85" s="507" t="s">
        <v>57</v>
      </c>
      <c r="DC85" s="507" t="s">
        <v>57</v>
      </c>
      <c r="DD85" s="507" t="s">
        <v>57</v>
      </c>
      <c r="DE85" s="507" t="s">
        <v>57</v>
      </c>
      <c r="DF85" s="507" t="s">
        <v>57</v>
      </c>
      <c r="DG85" s="507" t="s">
        <v>57</v>
      </c>
      <c r="DH85" s="507" t="s">
        <v>57</v>
      </c>
      <c r="DI85" s="507" t="s">
        <v>302</v>
      </c>
      <c r="DJ85" s="507" t="s">
        <v>57</v>
      </c>
      <c r="DK85" s="507" t="s">
        <v>57</v>
      </c>
      <c r="DL85" s="507" t="s">
        <v>57</v>
      </c>
      <c r="DM85" s="507" t="s">
        <v>57</v>
      </c>
      <c r="DN85" s="507" t="s">
        <v>57</v>
      </c>
      <c r="DO85" s="507" t="s">
        <v>57</v>
      </c>
      <c r="DP85" s="507" t="s">
        <v>57</v>
      </c>
      <c r="DQ85" s="507" t="s">
        <v>57</v>
      </c>
      <c r="DR85" s="507" t="s">
        <v>57</v>
      </c>
      <c r="DS85" s="507" t="s">
        <v>57</v>
      </c>
      <c r="DT85" s="507" t="s">
        <v>3841</v>
      </c>
      <c r="DU85" s="507" t="s">
        <v>621</v>
      </c>
      <c r="DV85" s="507" t="s">
        <v>762</v>
      </c>
      <c r="DW85" s="507" t="s">
        <v>106</v>
      </c>
      <c r="DX85" s="507" t="s">
        <v>317</v>
      </c>
      <c r="DY85" s="507" t="s">
        <v>308</v>
      </c>
      <c r="DZ85" s="507" t="s">
        <v>318</v>
      </c>
      <c r="EA85" s="507" t="s">
        <v>319</v>
      </c>
      <c r="EB85" s="507" t="s">
        <v>3842</v>
      </c>
      <c r="EC85" s="507" t="s">
        <v>621</v>
      </c>
      <c r="ED85" s="507" t="s">
        <v>801</v>
      </c>
      <c r="EE85" s="507" t="s">
        <v>106</v>
      </c>
      <c r="EF85" s="507" t="s">
        <v>57</v>
      </c>
      <c r="EG85" s="507" t="s">
        <v>57</v>
      </c>
      <c r="EH85" s="507" t="s">
        <v>57</v>
      </c>
      <c r="EI85" s="507" t="s">
        <v>57</v>
      </c>
      <c r="EJ85" s="507" t="s">
        <v>625</v>
      </c>
      <c r="EK85" s="507" t="s">
        <v>626</v>
      </c>
      <c r="EL85" s="507" t="s">
        <v>627</v>
      </c>
      <c r="EM85" s="507" t="s">
        <v>628</v>
      </c>
      <c r="EN85" s="507" t="s">
        <v>629</v>
      </c>
      <c r="EO85" s="507" t="s">
        <v>630</v>
      </c>
      <c r="EP85" s="507" t="s">
        <v>122</v>
      </c>
      <c r="EQ85" s="507" t="s">
        <v>2717</v>
      </c>
      <c r="ER85" s="507" t="s">
        <v>311</v>
      </c>
      <c r="ES85" s="507" t="s">
        <v>2424</v>
      </c>
      <c r="ET85" s="507" t="s">
        <v>2425</v>
      </c>
      <c r="EU85" s="104" t="str">
        <f t="shared" si="13"/>
        <v>2026011725</v>
      </c>
      <c r="EV85" s="56" t="str">
        <f t="shared" si="14"/>
        <v>6&amp;2026011725</v>
      </c>
      <c r="EW85" s="104">
        <f>IFERROR(VLOOKUP(EV85,시험용!CA:CE,4,FALSE),"")</f>
        <v>0</v>
      </c>
    </row>
    <row r="86" spans="1:155" ht="49.95" customHeight="1">
      <c r="A86" s="367">
        <v>6</v>
      </c>
      <c r="B86" s="507" t="s">
        <v>806</v>
      </c>
      <c r="C86" s="507" t="s">
        <v>288</v>
      </c>
      <c r="D86" s="507" t="s">
        <v>3344</v>
      </c>
      <c r="E86" s="507" t="s">
        <v>31</v>
      </c>
      <c r="F86" s="507" t="s">
        <v>584</v>
      </c>
      <c r="G86" s="507" t="s">
        <v>806</v>
      </c>
      <c r="H86" s="507" t="s">
        <v>312</v>
      </c>
      <c r="I86" s="507" t="s">
        <v>290</v>
      </c>
      <c r="J86" s="507" t="s">
        <v>3843</v>
      </c>
      <c r="K86" s="507" t="s">
        <v>291</v>
      </c>
      <c r="L86" s="507" t="s">
        <v>3844</v>
      </c>
      <c r="M86" s="507" t="s">
        <v>3845</v>
      </c>
      <c r="N86" s="507"/>
      <c r="O86" s="507" t="s">
        <v>3846</v>
      </c>
      <c r="P86" s="507"/>
      <c r="Q86" s="507"/>
      <c r="R86" s="507"/>
      <c r="S86" s="507" t="s">
        <v>3247</v>
      </c>
      <c r="T86" s="507" t="s">
        <v>3847</v>
      </c>
      <c r="U86" s="507" t="s">
        <v>592</v>
      </c>
      <c r="V86" s="507" t="s">
        <v>1133</v>
      </c>
      <c r="W86" s="507" t="s">
        <v>3848</v>
      </c>
      <c r="X86" s="507" t="s">
        <v>688</v>
      </c>
      <c r="Y86" s="507" t="s">
        <v>3849</v>
      </c>
      <c r="Z86" s="507" t="s">
        <v>3849</v>
      </c>
      <c r="AA86" s="507" t="s">
        <v>3849</v>
      </c>
      <c r="AB86" s="507" t="s">
        <v>293</v>
      </c>
      <c r="AC86" s="1332"/>
      <c r="AD86" s="507" t="s">
        <v>107</v>
      </c>
      <c r="AE86" s="507" t="s">
        <v>3850</v>
      </c>
      <c r="AF86" s="507" t="s">
        <v>3851</v>
      </c>
      <c r="AG86" s="507" t="s">
        <v>3852</v>
      </c>
      <c r="AH86" s="507" t="s">
        <v>3853</v>
      </c>
      <c r="AI86" s="507" t="s">
        <v>3854</v>
      </c>
      <c r="AJ86" s="507"/>
      <c r="AK86" s="507"/>
      <c r="AL86" s="507"/>
      <c r="AM86" s="507"/>
      <c r="AN86" s="507" t="s">
        <v>3855</v>
      </c>
      <c r="AO86" s="507" t="s">
        <v>3856</v>
      </c>
      <c r="AP86" s="507" t="s">
        <v>3857</v>
      </c>
      <c r="AQ86" s="507" t="s">
        <v>1548</v>
      </c>
      <c r="AR86" s="507"/>
      <c r="AS86" s="507"/>
      <c r="AT86" s="507" t="s">
        <v>315</v>
      </c>
      <c r="AU86" s="507" t="s">
        <v>3858</v>
      </c>
      <c r="AV86" s="507" t="s">
        <v>3008</v>
      </c>
      <c r="AW86" s="507" t="s">
        <v>3859</v>
      </c>
      <c r="AX86" s="507" t="s">
        <v>3860</v>
      </c>
      <c r="AY86" s="507"/>
      <c r="AZ86" s="507" t="s">
        <v>3861</v>
      </c>
      <c r="BA86" s="507" t="s">
        <v>3862</v>
      </c>
      <c r="BB86" s="507" t="s">
        <v>3017</v>
      </c>
      <c r="BC86" s="507" t="s">
        <v>3018</v>
      </c>
      <c r="BD86" s="507" t="s">
        <v>3019</v>
      </c>
      <c r="BE86" s="507" t="s">
        <v>3008</v>
      </c>
      <c r="BF86" s="507" t="s">
        <v>3021</v>
      </c>
      <c r="BG86" s="507" t="s">
        <v>3863</v>
      </c>
      <c r="BH86" s="507" t="s">
        <v>3864</v>
      </c>
      <c r="BI86" s="507" t="s">
        <v>3865</v>
      </c>
      <c r="BJ86" s="507" t="s">
        <v>3866</v>
      </c>
      <c r="BK86" s="507" t="s">
        <v>3867</v>
      </c>
      <c r="BL86" s="507" t="s">
        <v>3868</v>
      </c>
      <c r="BM86" s="507" t="s">
        <v>3869</v>
      </c>
      <c r="BN86" s="507" t="s">
        <v>3850</v>
      </c>
      <c r="BO86" s="507" t="s">
        <v>3851</v>
      </c>
      <c r="BP86" s="507" t="s">
        <v>3007</v>
      </c>
      <c r="BQ86" s="507" t="s">
        <v>3852</v>
      </c>
      <c r="BR86" s="507" t="s">
        <v>3870</v>
      </c>
      <c r="BS86" s="507" t="s">
        <v>3871</v>
      </c>
      <c r="BT86" s="507" t="s">
        <v>3872</v>
      </c>
      <c r="BU86" s="507" t="s">
        <v>3873</v>
      </c>
      <c r="BV86" s="507" t="s">
        <v>3874</v>
      </c>
      <c r="BW86" s="507" t="s">
        <v>3875</v>
      </c>
      <c r="BX86" s="507" t="s">
        <v>3853</v>
      </c>
      <c r="BY86" s="507" t="s">
        <v>3854</v>
      </c>
      <c r="BZ86" s="507" t="s">
        <v>3876</v>
      </c>
      <c r="CA86" s="507" t="s">
        <v>3877</v>
      </c>
      <c r="CB86" s="507" t="s">
        <v>3878</v>
      </c>
      <c r="CC86" s="507" t="s">
        <v>3879</v>
      </c>
      <c r="CD86" s="507" t="s">
        <v>3054</v>
      </c>
      <c r="CE86" s="507" t="s">
        <v>3880</v>
      </c>
      <c r="CF86" s="507" t="s">
        <v>3881</v>
      </c>
      <c r="CG86" s="507" t="s">
        <v>3882</v>
      </c>
      <c r="CH86" s="507" t="s">
        <v>3008</v>
      </c>
      <c r="CI86" s="507" t="s">
        <v>3883</v>
      </c>
      <c r="CJ86" s="507" t="s">
        <v>3884</v>
      </c>
      <c r="CK86" s="507" t="s">
        <v>3885</v>
      </c>
      <c r="CL86" s="507" t="s">
        <v>3886</v>
      </c>
      <c r="CM86" s="507" t="s">
        <v>3008</v>
      </c>
      <c r="CN86" s="507" t="s">
        <v>3008</v>
      </c>
      <c r="CO86" s="507" t="s">
        <v>3008</v>
      </c>
      <c r="CP86" s="507" t="s">
        <v>3008</v>
      </c>
      <c r="CQ86" s="507" t="s">
        <v>3008</v>
      </c>
      <c r="CR86" s="507" t="s">
        <v>3008</v>
      </c>
      <c r="CS86" s="507" t="s">
        <v>3008</v>
      </c>
      <c r="CT86" s="507" t="s">
        <v>3008</v>
      </c>
      <c r="CU86" s="507" t="s">
        <v>3008</v>
      </c>
      <c r="CV86" s="507" t="s">
        <v>3008</v>
      </c>
      <c r="CW86" s="507" t="s">
        <v>3008</v>
      </c>
      <c r="CX86" s="507" t="s">
        <v>3008</v>
      </c>
      <c r="CY86" s="507" t="s">
        <v>3887</v>
      </c>
      <c r="CZ86" s="507" t="s">
        <v>3888</v>
      </c>
      <c r="DA86" s="507" t="s">
        <v>3889</v>
      </c>
      <c r="DB86" s="507" t="s">
        <v>3890</v>
      </c>
      <c r="DC86" s="507" t="s">
        <v>3891</v>
      </c>
      <c r="DD86" s="507" t="s">
        <v>3892</v>
      </c>
      <c r="DE86" s="507" t="s">
        <v>3008</v>
      </c>
      <c r="DF86" s="507" t="s">
        <v>3008</v>
      </c>
      <c r="DG86" s="507" t="s">
        <v>3008</v>
      </c>
      <c r="DH86" s="507" t="s">
        <v>3008</v>
      </c>
      <c r="DI86" s="507" t="s">
        <v>3028</v>
      </c>
      <c r="DJ86" s="507" t="s">
        <v>3008</v>
      </c>
      <c r="DK86" s="507" t="s">
        <v>3008</v>
      </c>
      <c r="DL86" s="507" t="s">
        <v>3008</v>
      </c>
      <c r="DM86" s="507" t="s">
        <v>3008</v>
      </c>
      <c r="DN86" s="507" t="s">
        <v>3008</v>
      </c>
      <c r="DO86" s="507" t="s">
        <v>3008</v>
      </c>
      <c r="DP86" s="507" t="s">
        <v>3008</v>
      </c>
      <c r="DQ86" s="507" t="s">
        <v>3008</v>
      </c>
      <c r="DR86" s="507" t="s">
        <v>3008</v>
      </c>
      <c r="DS86" s="507" t="s">
        <v>3008</v>
      </c>
      <c r="DT86" s="507" t="s">
        <v>3893</v>
      </c>
      <c r="DU86" s="507" t="s">
        <v>3894</v>
      </c>
      <c r="DV86" s="507" t="s">
        <v>3895</v>
      </c>
      <c r="DW86" s="507" t="s">
        <v>3896</v>
      </c>
      <c r="DX86" s="507" t="s">
        <v>3897</v>
      </c>
      <c r="DY86" s="507" t="s">
        <v>3053</v>
      </c>
      <c r="DZ86" s="507" t="s">
        <v>3898</v>
      </c>
      <c r="EA86" s="507" t="s">
        <v>3055</v>
      </c>
      <c r="EB86" s="507" t="s">
        <v>3899</v>
      </c>
      <c r="EC86" s="507" t="s">
        <v>3894</v>
      </c>
      <c r="ED86" s="507" t="s">
        <v>3900</v>
      </c>
      <c r="EE86" s="507" t="s">
        <v>3896</v>
      </c>
      <c r="EF86" s="507" t="s">
        <v>3008</v>
      </c>
      <c r="EG86" s="507" t="s">
        <v>3008</v>
      </c>
      <c r="EH86" s="507" t="s">
        <v>3008</v>
      </c>
      <c r="EI86" s="507" t="s">
        <v>3008</v>
      </c>
      <c r="EJ86" s="507" t="s">
        <v>3901</v>
      </c>
      <c r="EK86" s="507" t="s">
        <v>3902</v>
      </c>
      <c r="EL86" s="507" t="s">
        <v>3903</v>
      </c>
      <c r="EM86" s="507" t="s">
        <v>3904</v>
      </c>
      <c r="EN86" s="507" t="s">
        <v>3062</v>
      </c>
      <c r="EO86" s="507" t="s">
        <v>3905</v>
      </c>
      <c r="EP86" s="507" t="s">
        <v>3906</v>
      </c>
      <c r="EQ86" s="507" t="s">
        <v>3907</v>
      </c>
      <c r="ER86" s="507" t="s">
        <v>3030</v>
      </c>
      <c r="ES86" s="507" t="s">
        <v>3908</v>
      </c>
      <c r="ET86" s="507" t="s">
        <v>3909</v>
      </c>
      <c r="EU86" s="104" t="str">
        <f t="shared" si="13"/>
        <v>2026012119</v>
      </c>
      <c r="EV86" s="56" t="str">
        <f t="shared" si="14"/>
        <v>6&amp;2026012119</v>
      </c>
      <c r="EW86" s="104">
        <f>IFERROR(VLOOKUP(EV86,시험용!CA:CE,4,FALSE),"")</f>
        <v>0</v>
      </c>
    </row>
    <row r="87" spans="1:155" ht="49.95" customHeight="1">
      <c r="A87" s="367">
        <v>6</v>
      </c>
      <c r="B87" s="507" t="s">
        <v>47</v>
      </c>
      <c r="C87" s="850" t="s">
        <v>2371</v>
      </c>
      <c r="D87" s="507" t="s">
        <v>2371</v>
      </c>
      <c r="E87" s="507" t="s">
        <v>31</v>
      </c>
      <c r="F87" s="507" t="s">
        <v>584</v>
      </c>
      <c r="G87" s="507" t="s">
        <v>47</v>
      </c>
      <c r="H87" s="507" t="s">
        <v>320</v>
      </c>
      <c r="I87" s="507" t="s">
        <v>290</v>
      </c>
      <c r="J87" s="507" t="s">
        <v>3910</v>
      </c>
      <c r="K87" s="507" t="s">
        <v>291</v>
      </c>
      <c r="L87" s="507" t="s">
        <v>3911</v>
      </c>
      <c r="M87" s="507" t="s">
        <v>3912</v>
      </c>
      <c r="N87" s="507"/>
      <c r="O87" s="507"/>
      <c r="P87" s="507"/>
      <c r="Q87" s="507"/>
      <c r="R87" s="507" t="s">
        <v>2488</v>
      </c>
      <c r="S87" s="507" t="s">
        <v>3247</v>
      </c>
      <c r="T87" s="507" t="s">
        <v>3769</v>
      </c>
      <c r="U87" s="507" t="s">
        <v>592</v>
      </c>
      <c r="V87" s="507"/>
      <c r="W87" s="507" t="s">
        <v>3913</v>
      </c>
      <c r="X87" s="507"/>
      <c r="Y87" s="507"/>
      <c r="Z87" s="507"/>
      <c r="AA87" s="507"/>
      <c r="AB87" s="507"/>
      <c r="AC87" s="1332"/>
      <c r="AD87" s="507"/>
      <c r="AE87" s="507" t="s">
        <v>594</v>
      </c>
      <c r="AF87" s="507" t="s">
        <v>692</v>
      </c>
      <c r="AG87" s="507" t="s">
        <v>295</v>
      </c>
      <c r="AH87" s="507" t="s">
        <v>296</v>
      </c>
      <c r="AI87" s="507" t="s">
        <v>297</v>
      </c>
      <c r="AJ87" s="507"/>
      <c r="AK87" s="507"/>
      <c r="AL87" s="507"/>
      <c r="AM87" s="507"/>
      <c r="AN87" s="507" t="s">
        <v>2492</v>
      </c>
      <c r="AO87" s="507" t="s">
        <v>3484</v>
      </c>
      <c r="AP87" s="507" t="s">
        <v>3914</v>
      </c>
      <c r="AQ87" s="507" t="s">
        <v>35</v>
      </c>
      <c r="AR87" s="507"/>
      <c r="AS87" s="507"/>
      <c r="AT87" s="507" t="s">
        <v>298</v>
      </c>
      <c r="AU87" s="507" t="s">
        <v>3915</v>
      </c>
      <c r="AV87" s="507" t="s">
        <v>57</v>
      </c>
      <c r="AW87" s="507" t="s">
        <v>323</v>
      </c>
      <c r="AX87" s="507" t="s">
        <v>3916</v>
      </c>
      <c r="AY87" s="507"/>
      <c r="AZ87" s="507" t="s">
        <v>3917</v>
      </c>
      <c r="BA87" s="507" t="s">
        <v>1474</v>
      </c>
      <c r="BB87" s="507" t="s">
        <v>299</v>
      </c>
      <c r="BC87" s="507" t="s">
        <v>32</v>
      </c>
      <c r="BD87" s="507" t="s">
        <v>33</v>
      </c>
      <c r="BE87" s="507" t="s">
        <v>1554</v>
      </c>
      <c r="BF87" s="507" t="s">
        <v>48</v>
      </c>
      <c r="BG87" s="507" t="s">
        <v>164</v>
      </c>
      <c r="BH87" s="507" t="s">
        <v>3918</v>
      </c>
      <c r="BI87" s="507" t="s">
        <v>3919</v>
      </c>
      <c r="BJ87" s="507" t="s">
        <v>3920</v>
      </c>
      <c r="BK87" s="507" t="s">
        <v>607</v>
      </c>
      <c r="BL87" s="507" t="s">
        <v>3921</v>
      </c>
      <c r="BM87" s="507" t="s">
        <v>302</v>
      </c>
      <c r="BN87" s="507" t="s">
        <v>594</v>
      </c>
      <c r="BO87" s="507" t="s">
        <v>692</v>
      </c>
      <c r="BP87" s="507" t="s">
        <v>595</v>
      </c>
      <c r="BQ87" s="507" t="s">
        <v>295</v>
      </c>
      <c r="BR87" s="507" t="s">
        <v>102</v>
      </c>
      <c r="BS87" s="507" t="s">
        <v>3223</v>
      </c>
      <c r="BT87" s="507" t="s">
        <v>1393</v>
      </c>
      <c r="BU87" s="507" t="s">
        <v>3922</v>
      </c>
      <c r="BV87" s="507" t="s">
        <v>302</v>
      </c>
      <c r="BW87" s="507" t="s">
        <v>659</v>
      </c>
      <c r="BX87" s="507" t="s">
        <v>296</v>
      </c>
      <c r="BY87" s="507" t="s">
        <v>297</v>
      </c>
      <c r="BZ87" s="507" t="s">
        <v>3258</v>
      </c>
      <c r="CA87" s="507" t="s">
        <v>3200</v>
      </c>
      <c r="CB87" s="507" t="s">
        <v>304</v>
      </c>
      <c r="CC87" s="507" t="s">
        <v>104</v>
      </c>
      <c r="CD87" s="507" t="s">
        <v>305</v>
      </c>
      <c r="CE87" s="507" t="s">
        <v>306</v>
      </c>
      <c r="CF87" s="507" t="s">
        <v>3201</v>
      </c>
      <c r="CG87" s="507" t="s">
        <v>307</v>
      </c>
      <c r="CH87" s="507" t="s">
        <v>57</v>
      </c>
      <c r="CI87" s="507" t="s">
        <v>2571</v>
      </c>
      <c r="CJ87" s="507" t="s">
        <v>99</v>
      </c>
      <c r="CK87" s="507" t="s">
        <v>901</v>
      </c>
      <c r="CL87" s="507" t="s">
        <v>105</v>
      </c>
      <c r="CM87" s="507" t="s">
        <v>57</v>
      </c>
      <c r="CN87" s="507" t="s">
        <v>57</v>
      </c>
      <c r="CO87" s="507" t="s">
        <v>57</v>
      </c>
      <c r="CP87" s="507" t="s">
        <v>57</v>
      </c>
      <c r="CQ87" s="507" t="s">
        <v>57</v>
      </c>
      <c r="CR87" s="507" t="s">
        <v>57</v>
      </c>
      <c r="CS87" s="507" t="s">
        <v>57</v>
      </c>
      <c r="CT87" s="507" t="s">
        <v>57</v>
      </c>
      <c r="CU87" s="507" t="s">
        <v>57</v>
      </c>
      <c r="CV87" s="507" t="s">
        <v>57</v>
      </c>
      <c r="CW87" s="507" t="s">
        <v>57</v>
      </c>
      <c r="CX87" s="507" t="s">
        <v>57</v>
      </c>
      <c r="CY87" s="507" t="s">
        <v>57</v>
      </c>
      <c r="CZ87" s="507" t="s">
        <v>57</v>
      </c>
      <c r="DA87" s="507" t="s">
        <v>57</v>
      </c>
      <c r="DB87" s="507" t="s">
        <v>57</v>
      </c>
      <c r="DC87" s="507" t="s">
        <v>57</v>
      </c>
      <c r="DD87" s="507" t="s">
        <v>57</v>
      </c>
      <c r="DE87" s="507" t="s">
        <v>57</v>
      </c>
      <c r="DF87" s="507" t="s">
        <v>57</v>
      </c>
      <c r="DG87" s="507" t="s">
        <v>57</v>
      </c>
      <c r="DH87" s="507" t="s">
        <v>57</v>
      </c>
      <c r="DI87" s="507" t="s">
        <v>302</v>
      </c>
      <c r="DJ87" s="507" t="s">
        <v>57</v>
      </c>
      <c r="DK87" s="507" t="s">
        <v>57</v>
      </c>
      <c r="DL87" s="507" t="s">
        <v>57</v>
      </c>
      <c r="DM87" s="507" t="s">
        <v>57</v>
      </c>
      <c r="DN87" s="507" t="s">
        <v>57</v>
      </c>
      <c r="DO87" s="507" t="s">
        <v>57</v>
      </c>
      <c r="DP87" s="507" t="s">
        <v>57</v>
      </c>
      <c r="DQ87" s="507" t="s">
        <v>57</v>
      </c>
      <c r="DR87" s="507" t="s">
        <v>57</v>
      </c>
      <c r="DS87" s="507" t="s">
        <v>57</v>
      </c>
      <c r="DT87" s="507" t="s">
        <v>3923</v>
      </c>
      <c r="DU87" s="507" t="s">
        <v>621</v>
      </c>
      <c r="DV87" s="507" t="s">
        <v>624</v>
      </c>
      <c r="DW87" s="507" t="s">
        <v>121</v>
      </c>
      <c r="DX87" s="507" t="s">
        <v>333</v>
      </c>
      <c r="DY87" s="507" t="s">
        <v>308</v>
      </c>
      <c r="DZ87" s="507" t="s">
        <v>309</v>
      </c>
      <c r="EA87" s="507" t="s">
        <v>319</v>
      </c>
      <c r="EB87" s="507" t="s">
        <v>3924</v>
      </c>
      <c r="EC87" s="507" t="s">
        <v>621</v>
      </c>
      <c r="ED87" s="507" t="s">
        <v>192</v>
      </c>
      <c r="EE87" s="507" t="s">
        <v>121</v>
      </c>
      <c r="EF87" s="507" t="s">
        <v>57</v>
      </c>
      <c r="EG87" s="507" t="s">
        <v>57</v>
      </c>
      <c r="EH87" s="507" t="s">
        <v>57</v>
      </c>
      <c r="EI87" s="507" t="s">
        <v>57</v>
      </c>
      <c r="EJ87" s="507" t="s">
        <v>3925</v>
      </c>
      <c r="EK87" s="507" t="s">
        <v>3926</v>
      </c>
      <c r="EL87" s="507" t="s">
        <v>3927</v>
      </c>
      <c r="EM87" s="507" t="s">
        <v>1373</v>
      </c>
      <c r="EN87" s="507" t="s">
        <v>680</v>
      </c>
      <c r="EO87" s="507" t="s">
        <v>681</v>
      </c>
      <c r="EP87" s="507" t="s">
        <v>682</v>
      </c>
      <c r="EQ87" s="507" t="s">
        <v>2657</v>
      </c>
      <c r="ER87" s="507" t="s">
        <v>311</v>
      </c>
      <c r="ES87" s="507" t="s">
        <v>3928</v>
      </c>
      <c r="ET87" s="507" t="s">
        <v>3929</v>
      </c>
      <c r="EU87" s="104" t="str">
        <f t="shared" si="13"/>
        <v>2026012057</v>
      </c>
      <c r="EV87" s="56" t="str">
        <f t="shared" si="14"/>
        <v>6&amp;2026012057</v>
      </c>
      <c r="EW87" s="104">
        <f>IFERROR(VLOOKUP(EV87,시험용!CA:CE,4,FALSE),"")</f>
        <v>0</v>
      </c>
      <c r="EY87" s="518" t="s">
        <v>4002</v>
      </c>
    </row>
    <row r="88" spans="1:155" ht="49.95" customHeight="1">
      <c r="A88" s="367">
        <v>6</v>
      </c>
      <c r="B88" s="507" t="s">
        <v>850</v>
      </c>
      <c r="C88" s="850" t="s">
        <v>2371</v>
      </c>
      <c r="D88" s="507" t="s">
        <v>2371</v>
      </c>
      <c r="E88" s="507" t="s">
        <v>31</v>
      </c>
      <c r="F88" s="507" t="s">
        <v>287</v>
      </c>
      <c r="G88" s="507" t="s">
        <v>850</v>
      </c>
      <c r="H88" s="507" t="s">
        <v>724</v>
      </c>
      <c r="I88" s="507" t="s">
        <v>290</v>
      </c>
      <c r="J88" s="507" t="s">
        <v>3480</v>
      </c>
      <c r="K88" s="507" t="s">
        <v>291</v>
      </c>
      <c r="L88" s="507" t="s">
        <v>3481</v>
      </c>
      <c r="M88" s="507" t="s">
        <v>3482</v>
      </c>
      <c r="N88" s="507"/>
      <c r="O88" s="507"/>
      <c r="P88" s="507"/>
      <c r="Q88" s="507" t="s">
        <v>3930</v>
      </c>
      <c r="R88" s="507" t="s">
        <v>1075</v>
      </c>
      <c r="S88" s="507" t="s">
        <v>2488</v>
      </c>
      <c r="T88" s="507" t="s">
        <v>2489</v>
      </c>
      <c r="U88" s="507" t="s">
        <v>592</v>
      </c>
      <c r="V88" s="507"/>
      <c r="W88" s="507" t="s">
        <v>3483</v>
      </c>
      <c r="X88" s="507" t="s">
        <v>292</v>
      </c>
      <c r="Y88" s="507" t="s">
        <v>1135</v>
      </c>
      <c r="Z88" s="507" t="s">
        <v>1135</v>
      </c>
      <c r="AA88" s="507" t="s">
        <v>1135</v>
      </c>
      <c r="AB88" s="507" t="s">
        <v>293</v>
      </c>
      <c r="AC88" s="1332"/>
      <c r="AD88" s="507" t="s">
        <v>1861</v>
      </c>
      <c r="AE88" s="507" t="s">
        <v>2811</v>
      </c>
      <c r="AF88" s="507" t="s">
        <v>692</v>
      </c>
      <c r="AG88" s="507" t="s">
        <v>295</v>
      </c>
      <c r="AH88" s="507" t="s">
        <v>296</v>
      </c>
      <c r="AI88" s="507" t="s">
        <v>297</v>
      </c>
      <c r="AJ88" s="507"/>
      <c r="AK88" s="507"/>
      <c r="AL88" s="507"/>
      <c r="AM88" s="507"/>
      <c r="AN88" s="507" t="s">
        <v>2492</v>
      </c>
      <c r="AO88" s="507" t="s">
        <v>3484</v>
      </c>
      <c r="AP88" s="507" t="s">
        <v>3485</v>
      </c>
      <c r="AQ88" s="507" t="s">
        <v>35</v>
      </c>
      <c r="AR88" s="507"/>
      <c r="AS88" s="507"/>
      <c r="AT88" s="507" t="s">
        <v>298</v>
      </c>
      <c r="AU88" s="507" t="s">
        <v>3486</v>
      </c>
      <c r="AV88" s="507" t="s">
        <v>57</v>
      </c>
      <c r="AW88" s="507" t="s">
        <v>323</v>
      </c>
      <c r="AX88" s="507" t="s">
        <v>3487</v>
      </c>
      <c r="AY88" s="507"/>
      <c r="AZ88" s="507" t="s">
        <v>3488</v>
      </c>
      <c r="BA88" s="507" t="s">
        <v>3489</v>
      </c>
      <c r="BB88" s="507" t="s">
        <v>299</v>
      </c>
      <c r="BC88" s="507" t="s">
        <v>32</v>
      </c>
      <c r="BD88" s="507" t="s">
        <v>33</v>
      </c>
      <c r="BE88" s="507" t="s">
        <v>1554</v>
      </c>
      <c r="BF88" s="507" t="s">
        <v>34</v>
      </c>
      <c r="BG88" s="507" t="s">
        <v>164</v>
      </c>
      <c r="BH88" s="507" t="s">
        <v>110</v>
      </c>
      <c r="BI88" s="507" t="s">
        <v>1476</v>
      </c>
      <c r="BJ88" s="507" t="s">
        <v>1477</v>
      </c>
      <c r="BK88" s="507" t="s">
        <v>300</v>
      </c>
      <c r="BL88" s="507" t="s">
        <v>3490</v>
      </c>
      <c r="BM88" s="507" t="s">
        <v>39</v>
      </c>
      <c r="BN88" s="507" t="s">
        <v>2811</v>
      </c>
      <c r="BO88" s="507" t="s">
        <v>692</v>
      </c>
      <c r="BP88" s="507" t="s">
        <v>595</v>
      </c>
      <c r="BQ88" s="507" t="s">
        <v>295</v>
      </c>
      <c r="BR88" s="507" t="s">
        <v>102</v>
      </c>
      <c r="BS88" s="507" t="s">
        <v>301</v>
      </c>
      <c r="BT88" s="507" t="s">
        <v>3491</v>
      </c>
      <c r="BU88" s="507" t="s">
        <v>3492</v>
      </c>
      <c r="BV88" s="507" t="s">
        <v>302</v>
      </c>
      <c r="BW88" s="507" t="s">
        <v>109</v>
      </c>
      <c r="BX88" s="507" t="s">
        <v>296</v>
      </c>
      <c r="BY88" s="507" t="s">
        <v>297</v>
      </c>
      <c r="BZ88" s="507" t="s">
        <v>756</v>
      </c>
      <c r="CA88" s="507" t="s">
        <v>3493</v>
      </c>
      <c r="CB88" s="507" t="s">
        <v>304</v>
      </c>
      <c r="CC88" s="507" t="s">
        <v>111</v>
      </c>
      <c r="CD88" s="507" t="s">
        <v>305</v>
      </c>
      <c r="CE88" s="507" t="s">
        <v>306</v>
      </c>
      <c r="CF88" s="507" t="s">
        <v>112</v>
      </c>
      <c r="CG88" s="507" t="s">
        <v>307</v>
      </c>
      <c r="CH88" s="507" t="s">
        <v>57</v>
      </c>
      <c r="CI88" s="507" t="s">
        <v>2332</v>
      </c>
      <c r="CJ88" s="507" t="s">
        <v>92</v>
      </c>
      <c r="CK88" s="507" t="s">
        <v>1427</v>
      </c>
      <c r="CL88" s="507" t="s">
        <v>105</v>
      </c>
      <c r="CM88" s="507" t="s">
        <v>3494</v>
      </c>
      <c r="CN88" s="507" t="s">
        <v>92</v>
      </c>
      <c r="CO88" s="507" t="s">
        <v>111</v>
      </c>
      <c r="CP88" s="507" t="s">
        <v>105</v>
      </c>
      <c r="CQ88" s="507" t="s">
        <v>57</v>
      </c>
      <c r="CR88" s="507" t="s">
        <v>57</v>
      </c>
      <c r="CS88" s="507" t="s">
        <v>57</v>
      </c>
      <c r="CT88" s="507" t="s">
        <v>57</v>
      </c>
      <c r="CU88" s="507" t="s">
        <v>57</v>
      </c>
      <c r="CV88" s="507" t="s">
        <v>57</v>
      </c>
      <c r="CW88" s="507" t="s">
        <v>57</v>
      </c>
      <c r="CX88" s="507" t="s">
        <v>57</v>
      </c>
      <c r="CY88" s="507" t="s">
        <v>57</v>
      </c>
      <c r="CZ88" s="507" t="s">
        <v>57</v>
      </c>
      <c r="DA88" s="507" t="s">
        <v>57</v>
      </c>
      <c r="DB88" s="507" t="s">
        <v>57</v>
      </c>
      <c r="DC88" s="507" t="s">
        <v>57</v>
      </c>
      <c r="DD88" s="507" t="s">
        <v>57</v>
      </c>
      <c r="DE88" s="507" t="s">
        <v>57</v>
      </c>
      <c r="DF88" s="507" t="s">
        <v>57</v>
      </c>
      <c r="DG88" s="507" t="s">
        <v>57</v>
      </c>
      <c r="DH88" s="507" t="s">
        <v>57</v>
      </c>
      <c r="DI88" s="507" t="s">
        <v>302</v>
      </c>
      <c r="DJ88" s="507" t="s">
        <v>57</v>
      </c>
      <c r="DK88" s="507" t="s">
        <v>57</v>
      </c>
      <c r="DL88" s="507" t="s">
        <v>57</v>
      </c>
      <c r="DM88" s="507" t="s">
        <v>57</v>
      </c>
      <c r="DN88" s="507" t="s">
        <v>57</v>
      </c>
      <c r="DO88" s="507" t="s">
        <v>57</v>
      </c>
      <c r="DP88" s="507" t="s">
        <v>57</v>
      </c>
      <c r="DQ88" s="507" t="s">
        <v>57</v>
      </c>
      <c r="DR88" s="507" t="s">
        <v>57</v>
      </c>
      <c r="DS88" s="507" t="s">
        <v>57</v>
      </c>
      <c r="DT88" s="507" t="s">
        <v>3495</v>
      </c>
      <c r="DU88" s="507" t="s">
        <v>79</v>
      </c>
      <c r="DV88" s="507" t="s">
        <v>113</v>
      </c>
      <c r="DW88" s="507" t="s">
        <v>106</v>
      </c>
      <c r="DX88" s="507" t="s">
        <v>333</v>
      </c>
      <c r="DY88" s="507" t="s">
        <v>308</v>
      </c>
      <c r="DZ88" s="507" t="s">
        <v>309</v>
      </c>
      <c r="EA88" s="507" t="s">
        <v>319</v>
      </c>
      <c r="EB88" s="507" t="s">
        <v>3496</v>
      </c>
      <c r="EC88" s="507" t="s">
        <v>79</v>
      </c>
      <c r="ED88" s="507" t="s">
        <v>114</v>
      </c>
      <c r="EE88" s="507" t="s">
        <v>106</v>
      </c>
      <c r="EF88" s="507" t="s">
        <v>57</v>
      </c>
      <c r="EG88" s="507" t="s">
        <v>57</v>
      </c>
      <c r="EH88" s="507" t="s">
        <v>57</v>
      </c>
      <c r="EI88" s="507" t="s">
        <v>57</v>
      </c>
      <c r="EJ88" s="507" t="s">
        <v>2655</v>
      </c>
      <c r="EK88" s="507" t="s">
        <v>2656</v>
      </c>
      <c r="EL88" s="507" t="s">
        <v>1430</v>
      </c>
      <c r="EM88" s="507" t="s">
        <v>115</v>
      </c>
      <c r="EN88" s="507" t="s">
        <v>629</v>
      </c>
      <c r="EO88" s="507" t="s">
        <v>310</v>
      </c>
      <c r="EP88" s="507" t="s">
        <v>88</v>
      </c>
      <c r="EQ88" s="507" t="s">
        <v>887</v>
      </c>
      <c r="ER88" s="507" t="s">
        <v>311</v>
      </c>
      <c r="ES88" s="507" t="s">
        <v>3497</v>
      </c>
      <c r="ET88" s="507" t="s">
        <v>3498</v>
      </c>
      <c r="EU88" s="104" t="str">
        <f t="shared" si="13"/>
        <v>2026011526</v>
      </c>
      <c r="EV88" s="56" t="str">
        <f t="shared" si="14"/>
        <v>6&amp;2026011526</v>
      </c>
      <c r="EW88" s="104" t="str">
        <f>IFERROR(VLOOKUP(EV88,시험용!CA:CE,4,FALSE),"")</f>
        <v/>
      </c>
      <c r="EX88" s="470" t="s">
        <v>3643</v>
      </c>
    </row>
    <row r="89" spans="1:155" ht="49.95" customHeight="1">
      <c r="A89" s="367">
        <v>6</v>
      </c>
      <c r="B89" s="507" t="s">
        <v>323</v>
      </c>
      <c r="C89" s="507" t="s">
        <v>3405</v>
      </c>
      <c r="D89" s="507" t="s">
        <v>3406</v>
      </c>
      <c r="E89" s="507" t="s">
        <v>31</v>
      </c>
      <c r="F89" s="507" t="s">
        <v>584</v>
      </c>
      <c r="G89" s="507" t="s">
        <v>323</v>
      </c>
      <c r="H89" s="507" t="s">
        <v>287</v>
      </c>
      <c r="I89" s="507" t="s">
        <v>290</v>
      </c>
      <c r="J89" s="507" t="s">
        <v>3931</v>
      </c>
      <c r="K89" s="507" t="s">
        <v>291</v>
      </c>
      <c r="L89" s="507" t="s">
        <v>3932</v>
      </c>
      <c r="M89" s="507" t="s">
        <v>3933</v>
      </c>
      <c r="N89" s="507"/>
      <c r="O89" s="507"/>
      <c r="P89" s="507" t="s">
        <v>818</v>
      </c>
      <c r="Q89" s="507"/>
      <c r="R89" s="507" t="s">
        <v>3247</v>
      </c>
      <c r="S89" s="507" t="s">
        <v>3247</v>
      </c>
      <c r="T89" s="507" t="s">
        <v>3769</v>
      </c>
      <c r="U89" s="507" t="s">
        <v>592</v>
      </c>
      <c r="V89" s="507"/>
      <c r="W89" s="507" t="s">
        <v>3934</v>
      </c>
      <c r="X89" s="507" t="s">
        <v>688</v>
      </c>
      <c r="Y89" s="507" t="s">
        <v>3935</v>
      </c>
      <c r="Z89" s="507" t="s">
        <v>3935</v>
      </c>
      <c r="AA89" s="507" t="s">
        <v>3935</v>
      </c>
      <c r="AB89" s="507" t="s">
        <v>293</v>
      </c>
      <c r="AC89" s="1332"/>
      <c r="AD89" s="507" t="s">
        <v>3215</v>
      </c>
      <c r="AE89" s="507" t="s">
        <v>3936</v>
      </c>
      <c r="AF89" s="507" t="s">
        <v>3937</v>
      </c>
      <c r="AG89" s="507" t="s">
        <v>3352</v>
      </c>
      <c r="AH89" s="507" t="s">
        <v>3353</v>
      </c>
      <c r="AI89" s="507" t="s">
        <v>3354</v>
      </c>
      <c r="AJ89" s="507"/>
      <c r="AK89" s="507"/>
      <c r="AL89" s="507"/>
      <c r="AM89" s="507"/>
      <c r="AN89" s="507" t="s">
        <v>3417</v>
      </c>
      <c r="AO89" s="507" t="s">
        <v>3938</v>
      </c>
      <c r="AP89" s="507" t="s">
        <v>3939</v>
      </c>
      <c r="AQ89" s="507" t="s">
        <v>3358</v>
      </c>
      <c r="AR89" s="507"/>
      <c r="AS89" s="507"/>
      <c r="AT89" s="507" t="s">
        <v>315</v>
      </c>
      <c r="AU89" s="507" t="s">
        <v>3940</v>
      </c>
      <c r="AV89" s="507" t="s">
        <v>3075</v>
      </c>
      <c r="AW89" s="507" t="s">
        <v>3421</v>
      </c>
      <c r="AX89" s="507" t="s">
        <v>3941</v>
      </c>
      <c r="AY89" s="507"/>
      <c r="AZ89" s="507" t="s">
        <v>3942</v>
      </c>
      <c r="BA89" s="507" t="s">
        <v>3943</v>
      </c>
      <c r="BB89" s="507" t="s">
        <v>3083</v>
      </c>
      <c r="BC89" s="507" t="s">
        <v>3084</v>
      </c>
      <c r="BD89" s="507" t="s">
        <v>3085</v>
      </c>
      <c r="BE89" s="507" t="s">
        <v>3075</v>
      </c>
      <c r="BF89" s="507" t="s">
        <v>3087</v>
      </c>
      <c r="BG89" s="507" t="s">
        <v>3425</v>
      </c>
      <c r="BH89" s="507" t="s">
        <v>3944</v>
      </c>
      <c r="BI89" s="507" t="s">
        <v>3945</v>
      </c>
      <c r="BJ89" s="507" t="s">
        <v>3946</v>
      </c>
      <c r="BK89" s="507" t="s">
        <v>3947</v>
      </c>
      <c r="BL89" s="507" t="s">
        <v>3948</v>
      </c>
      <c r="BM89" s="507" t="s">
        <v>3094</v>
      </c>
      <c r="BN89" s="507" t="s">
        <v>3936</v>
      </c>
      <c r="BO89" s="507" t="s">
        <v>3937</v>
      </c>
      <c r="BP89" s="507" t="s">
        <v>3074</v>
      </c>
      <c r="BQ89" s="507" t="s">
        <v>3352</v>
      </c>
      <c r="BR89" s="507" t="s">
        <v>3371</v>
      </c>
      <c r="BS89" s="507" t="s">
        <v>3432</v>
      </c>
      <c r="BT89" s="507" t="s">
        <v>3433</v>
      </c>
      <c r="BU89" s="507" t="s">
        <v>3949</v>
      </c>
      <c r="BV89" s="507" t="s">
        <v>3950</v>
      </c>
      <c r="BW89" s="507" t="s">
        <v>3951</v>
      </c>
      <c r="BX89" s="507" t="s">
        <v>3353</v>
      </c>
      <c r="BY89" s="507" t="s">
        <v>3354</v>
      </c>
      <c r="BZ89" s="507" t="s">
        <v>3952</v>
      </c>
      <c r="CA89" s="507" t="s">
        <v>3953</v>
      </c>
      <c r="CB89" s="507" t="s">
        <v>3379</v>
      </c>
      <c r="CC89" s="507" t="s">
        <v>3954</v>
      </c>
      <c r="CD89" s="507" t="s">
        <v>3440</v>
      </c>
      <c r="CE89" s="507" t="s">
        <v>3382</v>
      </c>
      <c r="CF89" s="507" t="s">
        <v>3955</v>
      </c>
      <c r="CG89" s="507" t="s">
        <v>3384</v>
      </c>
      <c r="CH89" s="507" t="s">
        <v>3075</v>
      </c>
      <c r="CI89" s="507" t="s">
        <v>3956</v>
      </c>
      <c r="CJ89" s="507" t="s">
        <v>3443</v>
      </c>
      <c r="CK89" s="507" t="s">
        <v>3957</v>
      </c>
      <c r="CL89" s="507" t="s">
        <v>3388</v>
      </c>
      <c r="CM89" s="507" t="s">
        <v>3075</v>
      </c>
      <c r="CN89" s="507" t="s">
        <v>3075</v>
      </c>
      <c r="CO89" s="507" t="s">
        <v>3075</v>
      </c>
      <c r="CP89" s="507" t="s">
        <v>3075</v>
      </c>
      <c r="CQ89" s="507" t="s">
        <v>3075</v>
      </c>
      <c r="CR89" s="507" t="s">
        <v>3075</v>
      </c>
      <c r="CS89" s="507" t="s">
        <v>3075</v>
      </c>
      <c r="CT89" s="507" t="s">
        <v>3075</v>
      </c>
      <c r="CU89" s="507" t="s">
        <v>3075</v>
      </c>
      <c r="CV89" s="507" t="s">
        <v>3075</v>
      </c>
      <c r="CW89" s="507" t="s">
        <v>3075</v>
      </c>
      <c r="CX89" s="507" t="s">
        <v>3075</v>
      </c>
      <c r="CY89" s="507" t="s">
        <v>3075</v>
      </c>
      <c r="CZ89" s="507" t="s">
        <v>3075</v>
      </c>
      <c r="DA89" s="507" t="s">
        <v>3075</v>
      </c>
      <c r="DB89" s="507" t="s">
        <v>3445</v>
      </c>
      <c r="DC89" s="507" t="s">
        <v>3446</v>
      </c>
      <c r="DD89" s="507" t="s">
        <v>3447</v>
      </c>
      <c r="DE89" s="507" t="s">
        <v>3075</v>
      </c>
      <c r="DF89" s="507" t="s">
        <v>3075</v>
      </c>
      <c r="DG89" s="507" t="s">
        <v>3075</v>
      </c>
      <c r="DH89" s="507" t="s">
        <v>3075</v>
      </c>
      <c r="DI89" s="507" t="s">
        <v>3094</v>
      </c>
      <c r="DJ89" s="507" t="s">
        <v>3075</v>
      </c>
      <c r="DK89" s="507" t="s">
        <v>3075</v>
      </c>
      <c r="DL89" s="507" t="s">
        <v>3075</v>
      </c>
      <c r="DM89" s="507" t="s">
        <v>3075</v>
      </c>
      <c r="DN89" s="507" t="s">
        <v>3075</v>
      </c>
      <c r="DO89" s="507" t="s">
        <v>3075</v>
      </c>
      <c r="DP89" s="507" t="s">
        <v>3075</v>
      </c>
      <c r="DQ89" s="507" t="s">
        <v>3075</v>
      </c>
      <c r="DR89" s="507" t="s">
        <v>3075</v>
      </c>
      <c r="DS89" s="507" t="s">
        <v>3075</v>
      </c>
      <c r="DT89" s="507" t="s">
        <v>3958</v>
      </c>
      <c r="DU89" s="507" t="s">
        <v>3959</v>
      </c>
      <c r="DV89" s="507" t="s">
        <v>3396</v>
      </c>
      <c r="DW89" s="507" t="s">
        <v>3449</v>
      </c>
      <c r="DX89" s="507" t="s">
        <v>3116</v>
      </c>
      <c r="DY89" s="507" t="s">
        <v>3117</v>
      </c>
      <c r="DZ89" s="507" t="s">
        <v>3118</v>
      </c>
      <c r="EA89" s="507" t="s">
        <v>3119</v>
      </c>
      <c r="EB89" s="507" t="s">
        <v>3960</v>
      </c>
      <c r="EC89" s="507" t="s">
        <v>3959</v>
      </c>
      <c r="ED89" s="507" t="s">
        <v>3961</v>
      </c>
      <c r="EE89" s="507" t="s">
        <v>3449</v>
      </c>
      <c r="EF89" s="507" t="s">
        <v>3075</v>
      </c>
      <c r="EG89" s="507" t="s">
        <v>3075</v>
      </c>
      <c r="EH89" s="507" t="s">
        <v>3075</v>
      </c>
      <c r="EI89" s="507" t="s">
        <v>3075</v>
      </c>
      <c r="EJ89" s="507" t="s">
        <v>3962</v>
      </c>
      <c r="EK89" s="507" t="s">
        <v>3963</v>
      </c>
      <c r="EL89" s="507" t="s">
        <v>3964</v>
      </c>
      <c r="EM89" s="507" t="s">
        <v>3965</v>
      </c>
      <c r="EN89" s="507" t="s">
        <v>3966</v>
      </c>
      <c r="EO89" s="507" t="s">
        <v>3967</v>
      </c>
      <c r="EP89" s="507" t="s">
        <v>3968</v>
      </c>
      <c r="EQ89" s="507" t="s">
        <v>3969</v>
      </c>
      <c r="ER89" s="507" t="s">
        <v>3096</v>
      </c>
      <c r="ES89" s="507" t="s">
        <v>3970</v>
      </c>
      <c r="ET89" s="507" t="s">
        <v>3971</v>
      </c>
      <c r="EU89" s="104" t="str">
        <f t="shared" si="13"/>
        <v>2026011479</v>
      </c>
      <c r="EV89" s="56" t="str">
        <f t="shared" si="14"/>
        <v>6&amp;2026011479</v>
      </c>
      <c r="EW89" s="104">
        <f>IFERROR(VLOOKUP(EV89,시험용!CA:CE,4,FALSE),"")</f>
        <v>0</v>
      </c>
    </row>
    <row r="90" spans="1:155" ht="49.95" customHeight="1">
      <c r="A90" s="367">
        <v>6</v>
      </c>
      <c r="B90" s="507" t="s">
        <v>890</v>
      </c>
      <c r="C90" s="507" t="s">
        <v>3405</v>
      </c>
      <c r="D90" s="507" t="s">
        <v>3406</v>
      </c>
      <c r="E90" s="507" t="s">
        <v>31</v>
      </c>
      <c r="F90" s="507" t="s">
        <v>584</v>
      </c>
      <c r="G90" s="507" t="s">
        <v>890</v>
      </c>
      <c r="H90" s="507" t="s">
        <v>312</v>
      </c>
      <c r="I90" s="507" t="s">
        <v>290</v>
      </c>
      <c r="J90" s="507" t="s">
        <v>3972</v>
      </c>
      <c r="K90" s="507" t="s">
        <v>291</v>
      </c>
      <c r="L90" s="507" t="s">
        <v>3973</v>
      </c>
      <c r="M90" s="507" t="s">
        <v>3974</v>
      </c>
      <c r="N90" s="507"/>
      <c r="O90" s="507"/>
      <c r="P90" s="507" t="s">
        <v>818</v>
      </c>
      <c r="Q90" s="507"/>
      <c r="R90" s="507" t="s">
        <v>3247</v>
      </c>
      <c r="S90" s="507" t="s">
        <v>3247</v>
      </c>
      <c r="T90" s="507" t="s">
        <v>3769</v>
      </c>
      <c r="U90" s="507" t="s">
        <v>592</v>
      </c>
      <c r="V90" s="507"/>
      <c r="W90" s="507" t="s">
        <v>3975</v>
      </c>
      <c r="X90" s="507" t="s">
        <v>778</v>
      </c>
      <c r="Y90" s="507" t="s">
        <v>1135</v>
      </c>
      <c r="Z90" s="507" t="s">
        <v>1135</v>
      </c>
      <c r="AA90" s="507" t="s">
        <v>1135</v>
      </c>
      <c r="AB90" s="507" t="s">
        <v>293</v>
      </c>
      <c r="AC90" s="1332"/>
      <c r="AD90" s="507" t="s">
        <v>1861</v>
      </c>
      <c r="AE90" s="507" t="s">
        <v>3976</v>
      </c>
      <c r="AF90" s="507" t="s">
        <v>3937</v>
      </c>
      <c r="AG90" s="507" t="s">
        <v>3352</v>
      </c>
      <c r="AH90" s="507" t="s">
        <v>3353</v>
      </c>
      <c r="AI90" s="507" t="s">
        <v>3354</v>
      </c>
      <c r="AJ90" s="507"/>
      <c r="AK90" s="507"/>
      <c r="AL90" s="507"/>
      <c r="AM90" s="507"/>
      <c r="AN90" s="507" t="s">
        <v>3417</v>
      </c>
      <c r="AO90" s="507" t="s">
        <v>3938</v>
      </c>
      <c r="AP90" s="507" t="s">
        <v>3977</v>
      </c>
      <c r="AQ90" s="507" t="s">
        <v>3358</v>
      </c>
      <c r="AR90" s="507"/>
      <c r="AS90" s="507"/>
      <c r="AT90" s="507" t="s">
        <v>315</v>
      </c>
      <c r="AU90" s="507" t="s">
        <v>3978</v>
      </c>
      <c r="AV90" s="507" t="s">
        <v>3075</v>
      </c>
      <c r="AW90" s="507" t="s">
        <v>3421</v>
      </c>
      <c r="AX90" s="507" t="s">
        <v>3979</v>
      </c>
      <c r="AY90" s="507"/>
      <c r="AZ90" s="507" t="s">
        <v>3980</v>
      </c>
      <c r="BA90" s="507" t="s">
        <v>3981</v>
      </c>
      <c r="BB90" s="507" t="s">
        <v>3083</v>
      </c>
      <c r="BC90" s="507" t="s">
        <v>3084</v>
      </c>
      <c r="BD90" s="507" t="s">
        <v>3085</v>
      </c>
      <c r="BE90" s="507" t="s">
        <v>3075</v>
      </c>
      <c r="BF90" s="507" t="s">
        <v>3087</v>
      </c>
      <c r="BG90" s="507" t="s">
        <v>3425</v>
      </c>
      <c r="BH90" s="507" t="s">
        <v>3982</v>
      </c>
      <c r="BI90" s="507" t="s">
        <v>3983</v>
      </c>
      <c r="BJ90" s="507" t="s">
        <v>3984</v>
      </c>
      <c r="BK90" s="507" t="s">
        <v>3429</v>
      </c>
      <c r="BL90" s="507" t="s">
        <v>3985</v>
      </c>
      <c r="BM90" s="507" t="s">
        <v>3986</v>
      </c>
      <c r="BN90" s="507" t="s">
        <v>3976</v>
      </c>
      <c r="BO90" s="507" t="s">
        <v>3937</v>
      </c>
      <c r="BP90" s="507" t="s">
        <v>3074</v>
      </c>
      <c r="BQ90" s="507" t="s">
        <v>3352</v>
      </c>
      <c r="BR90" s="507" t="s">
        <v>3371</v>
      </c>
      <c r="BS90" s="507" t="s">
        <v>3451</v>
      </c>
      <c r="BT90" s="507" t="s">
        <v>3987</v>
      </c>
      <c r="BU90" s="507" t="s">
        <v>3988</v>
      </c>
      <c r="BV90" s="507" t="s">
        <v>3950</v>
      </c>
      <c r="BW90" s="507" t="s">
        <v>3989</v>
      </c>
      <c r="BX90" s="507" t="s">
        <v>3353</v>
      </c>
      <c r="BY90" s="507" t="s">
        <v>3354</v>
      </c>
      <c r="BZ90" s="507" t="s">
        <v>3990</v>
      </c>
      <c r="CA90" s="507" t="s">
        <v>3991</v>
      </c>
      <c r="CB90" s="507" t="s">
        <v>3379</v>
      </c>
      <c r="CC90" s="507" t="s">
        <v>3992</v>
      </c>
      <c r="CD90" s="507" t="s">
        <v>3381</v>
      </c>
      <c r="CE90" s="507" t="s">
        <v>3382</v>
      </c>
      <c r="CF90" s="507" t="s">
        <v>3993</v>
      </c>
      <c r="CG90" s="507" t="s">
        <v>3384</v>
      </c>
      <c r="CH90" s="507" t="s">
        <v>3075</v>
      </c>
      <c r="CI90" s="507" t="s">
        <v>3994</v>
      </c>
      <c r="CJ90" s="507" t="s">
        <v>3443</v>
      </c>
      <c r="CK90" s="507" t="s">
        <v>3439</v>
      </c>
      <c r="CL90" s="507" t="s">
        <v>3388</v>
      </c>
      <c r="CM90" s="507" t="s">
        <v>3075</v>
      </c>
      <c r="CN90" s="507" t="s">
        <v>3075</v>
      </c>
      <c r="CO90" s="507" t="s">
        <v>3075</v>
      </c>
      <c r="CP90" s="507" t="s">
        <v>3075</v>
      </c>
      <c r="CQ90" s="507" t="s">
        <v>3075</v>
      </c>
      <c r="CR90" s="507" t="s">
        <v>3075</v>
      </c>
      <c r="CS90" s="507" t="s">
        <v>3075</v>
      </c>
      <c r="CT90" s="507" t="s">
        <v>3075</v>
      </c>
      <c r="CU90" s="507" t="s">
        <v>3075</v>
      </c>
      <c r="CV90" s="507" t="s">
        <v>3075</v>
      </c>
      <c r="CW90" s="507" t="s">
        <v>3075</v>
      </c>
      <c r="CX90" s="507" t="s">
        <v>3075</v>
      </c>
      <c r="CY90" s="507" t="s">
        <v>3075</v>
      </c>
      <c r="CZ90" s="507" t="s">
        <v>3075</v>
      </c>
      <c r="DA90" s="507" t="s">
        <v>3075</v>
      </c>
      <c r="DB90" s="507" t="s">
        <v>3445</v>
      </c>
      <c r="DC90" s="507" t="s">
        <v>3446</v>
      </c>
      <c r="DD90" s="507" t="s">
        <v>3447</v>
      </c>
      <c r="DE90" s="507" t="s">
        <v>3075</v>
      </c>
      <c r="DF90" s="507" t="s">
        <v>3075</v>
      </c>
      <c r="DG90" s="507" t="s">
        <v>3075</v>
      </c>
      <c r="DH90" s="507" t="s">
        <v>3075</v>
      </c>
      <c r="DI90" s="507" t="s">
        <v>3094</v>
      </c>
      <c r="DJ90" s="507" t="s">
        <v>3075</v>
      </c>
      <c r="DK90" s="507" t="s">
        <v>3075</v>
      </c>
      <c r="DL90" s="507" t="s">
        <v>3075</v>
      </c>
      <c r="DM90" s="507" t="s">
        <v>3075</v>
      </c>
      <c r="DN90" s="507" t="s">
        <v>3075</v>
      </c>
      <c r="DO90" s="507" t="s">
        <v>3075</v>
      </c>
      <c r="DP90" s="507" t="s">
        <v>3075</v>
      </c>
      <c r="DQ90" s="507" t="s">
        <v>3075</v>
      </c>
      <c r="DR90" s="507" t="s">
        <v>3075</v>
      </c>
      <c r="DS90" s="507" t="s">
        <v>3075</v>
      </c>
      <c r="DT90" s="507" t="s">
        <v>3995</v>
      </c>
      <c r="DU90" s="507" t="s">
        <v>3113</v>
      </c>
      <c r="DV90" s="507" t="s">
        <v>3396</v>
      </c>
      <c r="DW90" s="507" t="s">
        <v>3449</v>
      </c>
      <c r="DX90" s="507" t="s">
        <v>3116</v>
      </c>
      <c r="DY90" s="507" t="s">
        <v>3117</v>
      </c>
      <c r="DZ90" s="507" t="s">
        <v>3118</v>
      </c>
      <c r="EA90" s="507" t="s">
        <v>3119</v>
      </c>
      <c r="EB90" s="507" t="s">
        <v>3996</v>
      </c>
      <c r="EC90" s="507" t="s">
        <v>3113</v>
      </c>
      <c r="ED90" s="507" t="s">
        <v>3961</v>
      </c>
      <c r="EE90" s="507" t="s">
        <v>3449</v>
      </c>
      <c r="EF90" s="507" t="s">
        <v>3075</v>
      </c>
      <c r="EG90" s="507" t="s">
        <v>3075</v>
      </c>
      <c r="EH90" s="507" t="s">
        <v>3075</v>
      </c>
      <c r="EI90" s="507" t="s">
        <v>3075</v>
      </c>
      <c r="EJ90" s="507" t="s">
        <v>3962</v>
      </c>
      <c r="EK90" s="507" t="s">
        <v>3963</v>
      </c>
      <c r="EL90" s="507" t="s">
        <v>3964</v>
      </c>
      <c r="EM90" s="507" t="s">
        <v>3965</v>
      </c>
      <c r="EN90" s="507" t="s">
        <v>3966</v>
      </c>
      <c r="EO90" s="507" t="s">
        <v>3997</v>
      </c>
      <c r="EP90" s="507" t="s">
        <v>3998</v>
      </c>
      <c r="EQ90" s="507" t="s">
        <v>3999</v>
      </c>
      <c r="ER90" s="507" t="s">
        <v>3096</v>
      </c>
      <c r="ES90" s="507" t="s">
        <v>4000</v>
      </c>
      <c r="ET90" s="507" t="s">
        <v>4001</v>
      </c>
      <c r="EU90" s="104" t="str">
        <f t="shared" si="13"/>
        <v>2026011484</v>
      </c>
      <c r="EV90" s="56" t="str">
        <f t="shared" si="14"/>
        <v>6&amp;2026011484</v>
      </c>
      <c r="EW90" s="104">
        <f>IFERROR(VLOOKUP(EV90,시험용!CA:CE,4,FALSE),"")</f>
        <v>0</v>
      </c>
    </row>
    <row r="91" spans="1:155" ht="49.95" customHeight="1">
      <c r="A91" s="30">
        <v>7</v>
      </c>
      <c r="B91" s="568" t="s">
        <v>287</v>
      </c>
      <c r="C91" s="568" t="s">
        <v>336</v>
      </c>
      <c r="D91" s="568" t="s">
        <v>1970</v>
      </c>
      <c r="E91" s="568" t="s">
        <v>31</v>
      </c>
      <c r="F91" s="568" t="s">
        <v>584</v>
      </c>
      <c r="G91" s="568" t="s">
        <v>287</v>
      </c>
      <c r="H91" s="568"/>
      <c r="I91" s="568" t="s">
        <v>290</v>
      </c>
      <c r="J91" s="568" t="s">
        <v>4227</v>
      </c>
      <c r="K91" s="568" t="s">
        <v>291</v>
      </c>
      <c r="L91" s="568" t="s">
        <v>4228</v>
      </c>
      <c r="M91" s="568" t="s">
        <v>4229</v>
      </c>
      <c r="N91" s="568"/>
      <c r="O91" s="568" t="s">
        <v>1074</v>
      </c>
      <c r="P91" s="568"/>
      <c r="Q91" s="568"/>
      <c r="R91" s="568" t="s">
        <v>4230</v>
      </c>
      <c r="S91" s="568" t="s">
        <v>1131</v>
      </c>
      <c r="T91" s="568" t="s">
        <v>4231</v>
      </c>
      <c r="U91" s="568" t="s">
        <v>592</v>
      </c>
      <c r="V91" s="568"/>
      <c r="W91" s="568" t="s">
        <v>4232</v>
      </c>
      <c r="X91" s="568" t="s">
        <v>1047</v>
      </c>
      <c r="Y91" s="568" t="s">
        <v>1135</v>
      </c>
      <c r="Z91" s="568" t="s">
        <v>1135</v>
      </c>
      <c r="AA91" s="568" t="s">
        <v>1135</v>
      </c>
      <c r="AB91" s="568" t="s">
        <v>293</v>
      </c>
      <c r="AC91" s="1332"/>
      <c r="AD91" s="568" t="s">
        <v>107</v>
      </c>
      <c r="AE91" s="568" t="s">
        <v>691</v>
      </c>
      <c r="AF91" s="568" t="s">
        <v>692</v>
      </c>
      <c r="AG91" s="568" t="s">
        <v>295</v>
      </c>
      <c r="AH91" s="568" t="s">
        <v>296</v>
      </c>
      <c r="AI91" s="568" t="s">
        <v>297</v>
      </c>
      <c r="AJ91" s="568"/>
      <c r="AK91" s="568"/>
      <c r="AL91" s="568"/>
      <c r="AM91" s="568"/>
      <c r="AN91" s="568" t="s">
        <v>827</v>
      </c>
      <c r="AO91" s="568" t="s">
        <v>828</v>
      </c>
      <c r="AP91" s="568" t="s">
        <v>4233</v>
      </c>
      <c r="AQ91" s="568" t="s">
        <v>49</v>
      </c>
      <c r="AR91" s="568"/>
      <c r="AS91" s="568"/>
      <c r="AT91" s="568" t="s">
        <v>315</v>
      </c>
      <c r="AU91" s="568" t="s">
        <v>4234</v>
      </c>
      <c r="AV91" s="568" t="s">
        <v>57</v>
      </c>
      <c r="AW91" s="568" t="s">
        <v>988</v>
      </c>
      <c r="AX91" s="568" t="s">
        <v>4235</v>
      </c>
      <c r="AY91" s="568"/>
      <c r="AZ91" s="568" t="s">
        <v>4236</v>
      </c>
      <c r="BA91" s="568" t="s">
        <v>698</v>
      </c>
      <c r="BB91" s="568" t="s">
        <v>299</v>
      </c>
      <c r="BC91" s="568" t="s">
        <v>32</v>
      </c>
      <c r="BD91" s="568" t="s">
        <v>33</v>
      </c>
      <c r="BE91" s="568" t="s">
        <v>57</v>
      </c>
      <c r="BF91" s="568" t="s">
        <v>48</v>
      </c>
      <c r="BG91" s="568" t="s">
        <v>603</v>
      </c>
      <c r="BH91" s="568" t="s">
        <v>4012</v>
      </c>
      <c r="BI91" s="568" t="s">
        <v>2622</v>
      </c>
      <c r="BJ91" s="568" t="s">
        <v>4237</v>
      </c>
      <c r="BK91" s="568" t="s">
        <v>47</v>
      </c>
      <c r="BL91" s="568" t="s">
        <v>4238</v>
      </c>
      <c r="BM91" s="568" t="s">
        <v>302</v>
      </c>
      <c r="BN91" s="568" t="s">
        <v>691</v>
      </c>
      <c r="BO91" s="568" t="s">
        <v>692</v>
      </c>
      <c r="BP91" s="568" t="s">
        <v>595</v>
      </c>
      <c r="BQ91" s="568" t="s">
        <v>295</v>
      </c>
      <c r="BR91" s="568" t="s">
        <v>102</v>
      </c>
      <c r="BS91" s="568" t="s">
        <v>4239</v>
      </c>
      <c r="BT91" s="568" t="s">
        <v>1883</v>
      </c>
      <c r="BU91" s="568" t="s">
        <v>4240</v>
      </c>
      <c r="BV91" s="568" t="s">
        <v>302</v>
      </c>
      <c r="BW91" s="568" t="s">
        <v>659</v>
      </c>
      <c r="BX91" s="568" t="s">
        <v>296</v>
      </c>
      <c r="BY91" s="568" t="s">
        <v>297</v>
      </c>
      <c r="BZ91" s="568" t="s">
        <v>4241</v>
      </c>
      <c r="CA91" s="568" t="s">
        <v>4242</v>
      </c>
      <c r="CB91" s="568" t="s">
        <v>304</v>
      </c>
      <c r="CC91" s="568" t="s">
        <v>901</v>
      </c>
      <c r="CD91" s="568" t="s">
        <v>305</v>
      </c>
      <c r="CE91" s="568" t="s">
        <v>306</v>
      </c>
      <c r="CF91" s="568" t="s">
        <v>1564</v>
      </c>
      <c r="CG91" s="568" t="s">
        <v>307</v>
      </c>
      <c r="CH91" s="568" t="s">
        <v>57</v>
      </c>
      <c r="CI91" s="568" t="s">
        <v>4243</v>
      </c>
      <c r="CJ91" s="568" t="s">
        <v>99</v>
      </c>
      <c r="CK91" s="568" t="s">
        <v>2223</v>
      </c>
      <c r="CL91" s="568" t="s">
        <v>105</v>
      </c>
      <c r="CM91" s="568" t="s">
        <v>4244</v>
      </c>
      <c r="CN91" s="568" t="s">
        <v>99</v>
      </c>
      <c r="CO91" s="568" t="s">
        <v>909</v>
      </c>
      <c r="CP91" s="568" t="s">
        <v>105</v>
      </c>
      <c r="CQ91" s="568" t="s">
        <v>57</v>
      </c>
      <c r="CR91" s="568" t="s">
        <v>57</v>
      </c>
      <c r="CS91" s="568" t="s">
        <v>57</v>
      </c>
      <c r="CT91" s="568" t="s">
        <v>57</v>
      </c>
      <c r="CU91" s="568" t="s">
        <v>57</v>
      </c>
      <c r="CV91" s="568" t="s">
        <v>57</v>
      </c>
      <c r="CW91" s="568" t="s">
        <v>57</v>
      </c>
      <c r="CX91" s="568" t="s">
        <v>57</v>
      </c>
      <c r="CY91" s="568" t="s">
        <v>57</v>
      </c>
      <c r="CZ91" s="568" t="s">
        <v>57</v>
      </c>
      <c r="DA91" s="568" t="s">
        <v>57</v>
      </c>
      <c r="DB91" s="568" t="s">
        <v>617</v>
      </c>
      <c r="DC91" s="568" t="s">
        <v>618</v>
      </c>
      <c r="DD91" s="568" t="s">
        <v>619</v>
      </c>
      <c r="DE91" s="568" t="s">
        <v>57</v>
      </c>
      <c r="DF91" s="568" t="s">
        <v>57</v>
      </c>
      <c r="DG91" s="568" t="s">
        <v>57</v>
      </c>
      <c r="DH91" s="568" t="s">
        <v>57</v>
      </c>
      <c r="DI91" s="568" t="s">
        <v>302</v>
      </c>
      <c r="DJ91" s="568" t="s">
        <v>57</v>
      </c>
      <c r="DK91" s="568" t="s">
        <v>57</v>
      </c>
      <c r="DL91" s="568" t="s">
        <v>57</v>
      </c>
      <c r="DM91" s="568" t="s">
        <v>57</v>
      </c>
      <c r="DN91" s="568" t="s">
        <v>57</v>
      </c>
      <c r="DO91" s="568" t="s">
        <v>57</v>
      </c>
      <c r="DP91" s="568" t="s">
        <v>57</v>
      </c>
      <c r="DQ91" s="568" t="s">
        <v>57</v>
      </c>
      <c r="DR91" s="568" t="s">
        <v>57</v>
      </c>
      <c r="DS91" s="568" t="s">
        <v>57</v>
      </c>
      <c r="DT91" s="568" t="s">
        <v>4067</v>
      </c>
      <c r="DU91" s="568" t="s">
        <v>86</v>
      </c>
      <c r="DV91" s="568" t="s">
        <v>4068</v>
      </c>
      <c r="DW91" s="568" t="s">
        <v>106</v>
      </c>
      <c r="DX91" s="568" t="s">
        <v>317</v>
      </c>
      <c r="DY91" s="568" t="s">
        <v>308</v>
      </c>
      <c r="DZ91" s="568" t="s">
        <v>318</v>
      </c>
      <c r="EA91" s="568" t="s">
        <v>319</v>
      </c>
      <c r="EB91" s="568" t="s">
        <v>4069</v>
      </c>
      <c r="EC91" s="568" t="s">
        <v>86</v>
      </c>
      <c r="ED91" s="568" t="s">
        <v>1892</v>
      </c>
      <c r="EE91" s="568" t="s">
        <v>106</v>
      </c>
      <c r="EF91" s="568" t="s">
        <v>57</v>
      </c>
      <c r="EG91" s="568" t="s">
        <v>57</v>
      </c>
      <c r="EH91" s="568" t="s">
        <v>57</v>
      </c>
      <c r="EI91" s="568" t="s">
        <v>57</v>
      </c>
      <c r="EJ91" s="568" t="s">
        <v>1985</v>
      </c>
      <c r="EK91" s="568" t="s">
        <v>764</v>
      </c>
      <c r="EL91" s="568" t="s">
        <v>847</v>
      </c>
      <c r="EM91" s="568" t="s">
        <v>766</v>
      </c>
      <c r="EN91" s="568" t="s">
        <v>767</v>
      </c>
      <c r="EO91" s="568" t="s">
        <v>310</v>
      </c>
      <c r="EP91" s="568" t="s">
        <v>88</v>
      </c>
      <c r="EQ91" s="568" t="s">
        <v>4245</v>
      </c>
      <c r="ER91" s="568" t="s">
        <v>311</v>
      </c>
      <c r="ES91" s="568" t="s">
        <v>4246</v>
      </c>
      <c r="ET91" s="568" t="s">
        <v>4247</v>
      </c>
      <c r="EU91" s="104" t="str">
        <f t="shared" si="13"/>
        <v>2026012213</v>
      </c>
      <c r="EV91" s="56" t="str">
        <f t="shared" si="14"/>
        <v>7&amp;2026012213</v>
      </c>
      <c r="EW91" s="104">
        <f>IFERROR(VLOOKUP(EV91,시험용!CA:CE,4,FALSE),"")</f>
        <v>0</v>
      </c>
    </row>
    <row r="92" spans="1:155" ht="49.95" customHeight="1">
      <c r="A92" s="30">
        <v>7</v>
      </c>
      <c r="B92" s="568" t="s">
        <v>312</v>
      </c>
      <c r="C92" s="850" t="s">
        <v>2371</v>
      </c>
      <c r="D92" s="568" t="s">
        <v>2371</v>
      </c>
      <c r="E92" s="568" t="s">
        <v>31</v>
      </c>
      <c r="F92" s="568" t="s">
        <v>287</v>
      </c>
      <c r="G92" s="568" t="s">
        <v>312</v>
      </c>
      <c r="H92" s="568"/>
      <c r="I92" s="568" t="s">
        <v>290</v>
      </c>
      <c r="J92" s="568" t="s">
        <v>4248</v>
      </c>
      <c r="K92" s="568" t="s">
        <v>291</v>
      </c>
      <c r="L92" s="568" t="s">
        <v>4249</v>
      </c>
      <c r="M92" s="568" t="s">
        <v>2637</v>
      </c>
      <c r="N92" s="568"/>
      <c r="O92" s="568" t="s">
        <v>4250</v>
      </c>
      <c r="P92" s="568"/>
      <c r="Q92" s="568"/>
      <c r="R92" s="568" t="s">
        <v>4251</v>
      </c>
      <c r="S92" s="568" t="s">
        <v>1131</v>
      </c>
      <c r="T92" s="568" t="s">
        <v>4231</v>
      </c>
      <c r="U92" s="568" t="s">
        <v>592</v>
      </c>
      <c r="V92" s="568"/>
      <c r="W92" s="568" t="s">
        <v>2640</v>
      </c>
      <c r="X92" s="568" t="s">
        <v>292</v>
      </c>
      <c r="Y92" s="568" t="s">
        <v>4252</v>
      </c>
      <c r="Z92" s="568" t="s">
        <v>4252</v>
      </c>
      <c r="AA92" s="568" t="s">
        <v>4253</v>
      </c>
      <c r="AB92" s="568" t="s">
        <v>293</v>
      </c>
      <c r="AC92" s="1332"/>
      <c r="AD92" s="568" t="s">
        <v>107</v>
      </c>
      <c r="AE92" s="568" t="s">
        <v>2346</v>
      </c>
      <c r="AF92" s="568" t="s">
        <v>294</v>
      </c>
      <c r="AG92" s="568" t="s">
        <v>295</v>
      </c>
      <c r="AH92" s="568" t="s">
        <v>296</v>
      </c>
      <c r="AI92" s="568" t="s">
        <v>297</v>
      </c>
      <c r="AJ92" s="568"/>
      <c r="AK92" s="568"/>
      <c r="AL92" s="568"/>
      <c r="AM92" s="568"/>
      <c r="AN92" s="568" t="s">
        <v>2492</v>
      </c>
      <c r="AO92" s="568" t="s">
        <v>3484</v>
      </c>
      <c r="AP92" s="568" t="s">
        <v>4254</v>
      </c>
      <c r="AQ92" s="568" t="s">
        <v>35</v>
      </c>
      <c r="AR92" s="568"/>
      <c r="AS92" s="568"/>
      <c r="AT92" s="568" t="s">
        <v>298</v>
      </c>
      <c r="AU92" s="568" t="s">
        <v>4255</v>
      </c>
      <c r="AV92" s="568" t="s">
        <v>57</v>
      </c>
      <c r="AW92" s="568" t="s">
        <v>910</v>
      </c>
      <c r="AX92" s="568" t="s">
        <v>4256</v>
      </c>
      <c r="AY92" s="568"/>
      <c r="AZ92" s="568" t="s">
        <v>2646</v>
      </c>
      <c r="BA92" s="568" t="s">
        <v>2352</v>
      </c>
      <c r="BB92" s="568" t="s">
        <v>299</v>
      </c>
      <c r="BC92" s="568" t="s">
        <v>32</v>
      </c>
      <c r="BD92" s="568" t="s">
        <v>33</v>
      </c>
      <c r="BE92" s="568" t="s">
        <v>57</v>
      </c>
      <c r="BF92" s="568" t="s">
        <v>34</v>
      </c>
      <c r="BG92" s="568" t="s">
        <v>164</v>
      </c>
      <c r="BH92" s="568" t="s">
        <v>110</v>
      </c>
      <c r="BI92" s="568" t="s">
        <v>2647</v>
      </c>
      <c r="BJ92" s="568" t="s">
        <v>2648</v>
      </c>
      <c r="BK92" s="568" t="s">
        <v>1146</v>
      </c>
      <c r="BL92" s="568" t="s">
        <v>2649</v>
      </c>
      <c r="BM92" s="568" t="s">
        <v>302</v>
      </c>
      <c r="BN92" s="568" t="s">
        <v>2346</v>
      </c>
      <c r="BO92" s="568" t="s">
        <v>294</v>
      </c>
      <c r="BP92" s="568" t="s">
        <v>57</v>
      </c>
      <c r="BQ92" s="568" t="s">
        <v>295</v>
      </c>
      <c r="BR92" s="568" t="s">
        <v>311</v>
      </c>
      <c r="BS92" s="568" t="s">
        <v>1449</v>
      </c>
      <c r="BT92" s="568" t="s">
        <v>1028</v>
      </c>
      <c r="BU92" s="568" t="s">
        <v>2650</v>
      </c>
      <c r="BV92" s="568" t="s">
        <v>51</v>
      </c>
      <c r="BW92" s="568" t="s">
        <v>109</v>
      </c>
      <c r="BX92" s="568" t="s">
        <v>296</v>
      </c>
      <c r="BY92" s="568" t="s">
        <v>297</v>
      </c>
      <c r="BZ92" s="568" t="s">
        <v>659</v>
      </c>
      <c r="CA92" s="568" t="s">
        <v>2651</v>
      </c>
      <c r="CB92" s="568" t="s">
        <v>304</v>
      </c>
      <c r="CC92" s="568" t="s">
        <v>104</v>
      </c>
      <c r="CD92" s="568" t="s">
        <v>305</v>
      </c>
      <c r="CE92" s="568" t="s">
        <v>306</v>
      </c>
      <c r="CF92" s="568" t="s">
        <v>661</v>
      </c>
      <c r="CG92" s="568" t="s">
        <v>307</v>
      </c>
      <c r="CH92" s="568" t="s">
        <v>57</v>
      </c>
      <c r="CI92" s="568" t="s">
        <v>2652</v>
      </c>
      <c r="CJ92" s="568" t="s">
        <v>78</v>
      </c>
      <c r="CK92" s="568" t="s">
        <v>1035</v>
      </c>
      <c r="CL92" s="568" t="s">
        <v>105</v>
      </c>
      <c r="CM92" s="568" t="s">
        <v>57</v>
      </c>
      <c r="CN92" s="568" t="s">
        <v>57</v>
      </c>
      <c r="CO92" s="568" t="s">
        <v>57</v>
      </c>
      <c r="CP92" s="568" t="s">
        <v>57</v>
      </c>
      <c r="CQ92" s="568" t="s">
        <v>57</v>
      </c>
      <c r="CR92" s="568" t="s">
        <v>57</v>
      </c>
      <c r="CS92" s="568" t="s">
        <v>57</v>
      </c>
      <c r="CT92" s="568" t="s">
        <v>57</v>
      </c>
      <c r="CU92" s="568" t="s">
        <v>57</v>
      </c>
      <c r="CV92" s="568" t="s">
        <v>57</v>
      </c>
      <c r="CW92" s="568" t="s">
        <v>57</v>
      </c>
      <c r="CX92" s="568" t="s">
        <v>57</v>
      </c>
      <c r="CY92" s="568" t="s">
        <v>57</v>
      </c>
      <c r="CZ92" s="568" t="s">
        <v>57</v>
      </c>
      <c r="DA92" s="568" t="s">
        <v>57</v>
      </c>
      <c r="DB92" s="568" t="s">
        <v>57</v>
      </c>
      <c r="DC92" s="568" t="s">
        <v>57</v>
      </c>
      <c r="DD92" s="568" t="s">
        <v>57</v>
      </c>
      <c r="DE92" s="568" t="s">
        <v>57</v>
      </c>
      <c r="DF92" s="568" t="s">
        <v>57</v>
      </c>
      <c r="DG92" s="568" t="s">
        <v>57</v>
      </c>
      <c r="DH92" s="568" t="s">
        <v>57</v>
      </c>
      <c r="DI92" s="568" t="s">
        <v>302</v>
      </c>
      <c r="DJ92" s="568" t="s">
        <v>57</v>
      </c>
      <c r="DK92" s="568" t="s">
        <v>57</v>
      </c>
      <c r="DL92" s="568" t="s">
        <v>57</v>
      </c>
      <c r="DM92" s="568" t="s">
        <v>57</v>
      </c>
      <c r="DN92" s="568" t="s">
        <v>57</v>
      </c>
      <c r="DO92" s="568" t="s">
        <v>57</v>
      </c>
      <c r="DP92" s="568" t="s">
        <v>57</v>
      </c>
      <c r="DQ92" s="568" t="s">
        <v>57</v>
      </c>
      <c r="DR92" s="568" t="s">
        <v>57</v>
      </c>
      <c r="DS92" s="568" t="s">
        <v>57</v>
      </c>
      <c r="DT92" s="568" t="s">
        <v>2653</v>
      </c>
      <c r="DU92" s="568" t="s">
        <v>79</v>
      </c>
      <c r="DV92" s="568" t="s">
        <v>204</v>
      </c>
      <c r="DW92" s="568" t="s">
        <v>121</v>
      </c>
      <c r="DX92" s="568" t="s">
        <v>333</v>
      </c>
      <c r="DY92" s="568" t="s">
        <v>308</v>
      </c>
      <c r="DZ92" s="568" t="s">
        <v>309</v>
      </c>
      <c r="EA92" s="568" t="s">
        <v>319</v>
      </c>
      <c r="EB92" s="568" t="s">
        <v>2654</v>
      </c>
      <c r="EC92" s="568" t="s">
        <v>79</v>
      </c>
      <c r="ED92" s="568" t="s">
        <v>1062</v>
      </c>
      <c r="EE92" s="568" t="s">
        <v>121</v>
      </c>
      <c r="EF92" s="568" t="s">
        <v>57</v>
      </c>
      <c r="EG92" s="568" t="s">
        <v>57</v>
      </c>
      <c r="EH92" s="568" t="s">
        <v>57</v>
      </c>
      <c r="EI92" s="568" t="s">
        <v>57</v>
      </c>
      <c r="EJ92" s="568" t="s">
        <v>2655</v>
      </c>
      <c r="EK92" s="568" t="s">
        <v>2656</v>
      </c>
      <c r="EL92" s="568" t="s">
        <v>1430</v>
      </c>
      <c r="EM92" s="568" t="s">
        <v>115</v>
      </c>
      <c r="EN92" s="568" t="s">
        <v>629</v>
      </c>
      <c r="EO92" s="568" t="s">
        <v>310</v>
      </c>
      <c r="EP92" s="568" t="s">
        <v>88</v>
      </c>
      <c r="EQ92" s="568" t="s">
        <v>2657</v>
      </c>
      <c r="ER92" s="568" t="s">
        <v>311</v>
      </c>
      <c r="ES92" s="568" t="s">
        <v>2658</v>
      </c>
      <c r="ET92" s="568" t="s">
        <v>2659</v>
      </c>
      <c r="EU92" s="104" t="str">
        <f t="shared" si="13"/>
        <v>2026013893</v>
      </c>
      <c r="EV92" s="56" t="str">
        <f t="shared" si="14"/>
        <v>7&amp;2026013893</v>
      </c>
      <c r="EW92" s="104" t="str">
        <f>IFERROR(VLOOKUP(EV92,시험용!CA:CE,4,FALSE),"")</f>
        <v/>
      </c>
      <c r="EX92" s="579" t="s">
        <v>4363</v>
      </c>
    </row>
    <row r="93" spans="1:155" ht="49.95" customHeight="1">
      <c r="A93" s="30">
        <v>7</v>
      </c>
      <c r="B93" s="568" t="s">
        <v>320</v>
      </c>
      <c r="C93" s="568" t="s">
        <v>336</v>
      </c>
      <c r="D93" s="568" t="s">
        <v>1970</v>
      </c>
      <c r="E93" s="568" t="s">
        <v>31</v>
      </c>
      <c r="F93" s="568" t="s">
        <v>584</v>
      </c>
      <c r="G93" s="568" t="s">
        <v>320</v>
      </c>
      <c r="H93" s="568"/>
      <c r="I93" s="568" t="s">
        <v>290</v>
      </c>
      <c r="J93" s="568" t="s">
        <v>4257</v>
      </c>
      <c r="K93" s="568" t="s">
        <v>291</v>
      </c>
      <c r="L93" s="568" t="s">
        <v>4258</v>
      </c>
      <c r="M93" s="568" t="s">
        <v>4259</v>
      </c>
      <c r="N93" s="568"/>
      <c r="O93" s="568" t="s">
        <v>4260</v>
      </c>
      <c r="P93" s="568"/>
      <c r="Q93" s="568"/>
      <c r="R93" s="568" t="s">
        <v>4261</v>
      </c>
      <c r="S93" s="568" t="s">
        <v>1131</v>
      </c>
      <c r="T93" s="568" t="s">
        <v>4262</v>
      </c>
      <c r="U93" s="568" t="s">
        <v>592</v>
      </c>
      <c r="V93" s="568"/>
      <c r="W93" s="568" t="s">
        <v>4263</v>
      </c>
      <c r="X93" s="568" t="s">
        <v>688</v>
      </c>
      <c r="Y93" s="568" t="s">
        <v>4264</v>
      </c>
      <c r="Z93" s="568" t="s">
        <v>4265</v>
      </c>
      <c r="AA93" s="568" t="s">
        <v>1383</v>
      </c>
      <c r="AB93" s="568" t="s">
        <v>293</v>
      </c>
      <c r="AC93" s="1332"/>
      <c r="AD93" s="568" t="s">
        <v>107</v>
      </c>
      <c r="AE93" s="568" t="s">
        <v>826</v>
      </c>
      <c r="AF93" s="568" t="s">
        <v>692</v>
      </c>
      <c r="AG93" s="568" t="s">
        <v>295</v>
      </c>
      <c r="AH93" s="568" t="s">
        <v>296</v>
      </c>
      <c r="AI93" s="568" t="s">
        <v>297</v>
      </c>
      <c r="AJ93" s="568"/>
      <c r="AK93" s="568"/>
      <c r="AL93" s="568"/>
      <c r="AM93" s="568"/>
      <c r="AN93" s="568" t="s">
        <v>4266</v>
      </c>
      <c r="AO93" s="568" t="s">
        <v>4267</v>
      </c>
      <c r="AP93" s="568" t="s">
        <v>4268</v>
      </c>
      <c r="AQ93" s="568" t="s">
        <v>49</v>
      </c>
      <c r="AR93" s="568"/>
      <c r="AS93" s="568"/>
      <c r="AT93" s="568" t="s">
        <v>315</v>
      </c>
      <c r="AU93" s="568" t="s">
        <v>4269</v>
      </c>
      <c r="AV93" s="568" t="s">
        <v>57</v>
      </c>
      <c r="AW93" s="568" t="s">
        <v>910</v>
      </c>
      <c r="AX93" s="568" t="s">
        <v>4270</v>
      </c>
      <c r="AY93" s="568"/>
      <c r="AZ93" s="568" t="s">
        <v>4271</v>
      </c>
      <c r="BA93" s="568" t="s">
        <v>785</v>
      </c>
      <c r="BB93" s="568" t="s">
        <v>299</v>
      </c>
      <c r="BC93" s="568" t="s">
        <v>32</v>
      </c>
      <c r="BD93" s="568" t="s">
        <v>33</v>
      </c>
      <c r="BE93" s="568" t="s">
        <v>57</v>
      </c>
      <c r="BF93" s="568" t="s">
        <v>48</v>
      </c>
      <c r="BG93" s="568" t="s">
        <v>164</v>
      </c>
      <c r="BH93" s="568" t="s">
        <v>4272</v>
      </c>
      <c r="BI93" s="568" t="s">
        <v>4273</v>
      </c>
      <c r="BJ93" s="568" t="s">
        <v>4274</v>
      </c>
      <c r="BK93" s="568" t="s">
        <v>47</v>
      </c>
      <c r="BL93" s="568" t="s">
        <v>4275</v>
      </c>
      <c r="BM93" s="568" t="s">
        <v>302</v>
      </c>
      <c r="BN93" s="568" t="s">
        <v>826</v>
      </c>
      <c r="BO93" s="568" t="s">
        <v>692</v>
      </c>
      <c r="BP93" s="568" t="s">
        <v>595</v>
      </c>
      <c r="BQ93" s="568" t="s">
        <v>295</v>
      </c>
      <c r="BR93" s="568" t="s">
        <v>102</v>
      </c>
      <c r="BS93" s="568" t="s">
        <v>2502</v>
      </c>
      <c r="BT93" s="568" t="s">
        <v>1422</v>
      </c>
      <c r="BU93" s="568" t="s">
        <v>4276</v>
      </c>
      <c r="BV93" s="568" t="s">
        <v>302</v>
      </c>
      <c r="BW93" s="568" t="s">
        <v>171</v>
      </c>
      <c r="BX93" s="568" t="s">
        <v>296</v>
      </c>
      <c r="BY93" s="568" t="s">
        <v>297</v>
      </c>
      <c r="BZ93" s="568" t="s">
        <v>1451</v>
      </c>
      <c r="CA93" s="568" t="s">
        <v>3200</v>
      </c>
      <c r="CB93" s="568" t="s">
        <v>304</v>
      </c>
      <c r="CC93" s="568" t="s">
        <v>104</v>
      </c>
      <c r="CD93" s="568" t="s">
        <v>305</v>
      </c>
      <c r="CE93" s="568" t="s">
        <v>306</v>
      </c>
      <c r="CF93" s="568" t="s">
        <v>3201</v>
      </c>
      <c r="CG93" s="568" t="s">
        <v>307</v>
      </c>
      <c r="CH93" s="568" t="s">
        <v>57</v>
      </c>
      <c r="CI93" s="568" t="s">
        <v>4277</v>
      </c>
      <c r="CJ93" s="568" t="s">
        <v>92</v>
      </c>
      <c r="CK93" s="568" t="s">
        <v>901</v>
      </c>
      <c r="CL93" s="568" t="s">
        <v>105</v>
      </c>
      <c r="CM93" s="568" t="s">
        <v>4278</v>
      </c>
      <c r="CN93" s="568" t="s">
        <v>92</v>
      </c>
      <c r="CO93" s="568" t="s">
        <v>661</v>
      </c>
      <c r="CP93" s="568" t="s">
        <v>105</v>
      </c>
      <c r="CQ93" s="568" t="s">
        <v>57</v>
      </c>
      <c r="CR93" s="568" t="s">
        <v>57</v>
      </c>
      <c r="CS93" s="568" t="s">
        <v>57</v>
      </c>
      <c r="CT93" s="568" t="s">
        <v>57</v>
      </c>
      <c r="CU93" s="568" t="s">
        <v>57</v>
      </c>
      <c r="CV93" s="568" t="s">
        <v>57</v>
      </c>
      <c r="CW93" s="568" t="s">
        <v>57</v>
      </c>
      <c r="CX93" s="568" t="s">
        <v>57</v>
      </c>
      <c r="CY93" s="568" t="s">
        <v>57</v>
      </c>
      <c r="CZ93" s="568" t="s">
        <v>57</v>
      </c>
      <c r="DA93" s="568" t="s">
        <v>57</v>
      </c>
      <c r="DB93" s="568" t="s">
        <v>57</v>
      </c>
      <c r="DC93" s="568" t="s">
        <v>57</v>
      </c>
      <c r="DD93" s="568" t="s">
        <v>57</v>
      </c>
      <c r="DE93" s="568" t="s">
        <v>57</v>
      </c>
      <c r="DF93" s="568" t="s">
        <v>57</v>
      </c>
      <c r="DG93" s="568" t="s">
        <v>57</v>
      </c>
      <c r="DH93" s="568" t="s">
        <v>57</v>
      </c>
      <c r="DI93" s="568" t="s">
        <v>302</v>
      </c>
      <c r="DJ93" s="568" t="s">
        <v>57</v>
      </c>
      <c r="DK93" s="568" t="s">
        <v>57</v>
      </c>
      <c r="DL93" s="568" t="s">
        <v>57</v>
      </c>
      <c r="DM93" s="568" t="s">
        <v>57</v>
      </c>
      <c r="DN93" s="568" t="s">
        <v>57</v>
      </c>
      <c r="DO93" s="568" t="s">
        <v>57</v>
      </c>
      <c r="DP93" s="568" t="s">
        <v>57</v>
      </c>
      <c r="DQ93" s="568" t="s">
        <v>57</v>
      </c>
      <c r="DR93" s="568" t="s">
        <v>57</v>
      </c>
      <c r="DS93" s="568" t="s">
        <v>57</v>
      </c>
      <c r="DT93" s="568" t="s">
        <v>4279</v>
      </c>
      <c r="DU93" s="568" t="s">
        <v>621</v>
      </c>
      <c r="DV93" s="568" t="s">
        <v>872</v>
      </c>
      <c r="DW93" s="568" t="s">
        <v>106</v>
      </c>
      <c r="DX93" s="568" t="s">
        <v>317</v>
      </c>
      <c r="DY93" s="568" t="s">
        <v>308</v>
      </c>
      <c r="DZ93" s="568" t="s">
        <v>318</v>
      </c>
      <c r="EA93" s="568" t="s">
        <v>319</v>
      </c>
      <c r="EB93" s="568" t="s">
        <v>4280</v>
      </c>
      <c r="EC93" s="568" t="s">
        <v>621</v>
      </c>
      <c r="ED93" s="568" t="s">
        <v>204</v>
      </c>
      <c r="EE93" s="568" t="s">
        <v>106</v>
      </c>
      <c r="EF93" s="568" t="s">
        <v>57</v>
      </c>
      <c r="EG93" s="568" t="s">
        <v>57</v>
      </c>
      <c r="EH93" s="568" t="s">
        <v>57</v>
      </c>
      <c r="EI93" s="568" t="s">
        <v>57</v>
      </c>
      <c r="EJ93" s="568" t="s">
        <v>4281</v>
      </c>
      <c r="EK93" s="568" t="s">
        <v>4282</v>
      </c>
      <c r="EL93" s="568" t="s">
        <v>765</v>
      </c>
      <c r="EM93" s="568" t="s">
        <v>1576</v>
      </c>
      <c r="EN93" s="568" t="s">
        <v>629</v>
      </c>
      <c r="EO93" s="568" t="s">
        <v>681</v>
      </c>
      <c r="EP93" s="568" t="s">
        <v>682</v>
      </c>
      <c r="EQ93" s="568" t="s">
        <v>57</v>
      </c>
      <c r="ER93" s="568" t="s">
        <v>311</v>
      </c>
      <c r="ES93" s="568" t="s">
        <v>57</v>
      </c>
      <c r="ET93" s="568" t="s">
        <v>57</v>
      </c>
      <c r="EU93" s="104" t="str">
        <f t="shared" si="13"/>
        <v>2026020066</v>
      </c>
      <c r="EV93" s="56" t="str">
        <f t="shared" si="14"/>
        <v>7&amp;2026020066</v>
      </c>
      <c r="EW93" s="104" t="str">
        <f>IFERROR(VLOOKUP(EV93,시험용!CA:CE,4,FALSE),"")</f>
        <v/>
      </c>
      <c r="EX93" s="579" t="s">
        <v>4362</v>
      </c>
    </row>
    <row r="94" spans="1:155" ht="49.95" customHeight="1">
      <c r="A94" s="30">
        <v>7</v>
      </c>
      <c r="B94" s="568" t="s">
        <v>724</v>
      </c>
      <c r="C94" s="568" t="s">
        <v>336</v>
      </c>
      <c r="D94" s="568" t="s">
        <v>1866</v>
      </c>
      <c r="E94" s="568" t="s">
        <v>31</v>
      </c>
      <c r="F94" s="568" t="s">
        <v>584</v>
      </c>
      <c r="G94" s="568" t="s">
        <v>724</v>
      </c>
      <c r="H94" s="568"/>
      <c r="I94" s="568" t="s">
        <v>290</v>
      </c>
      <c r="J94" s="568" t="s">
        <v>4283</v>
      </c>
      <c r="K94" s="568" t="s">
        <v>291</v>
      </c>
      <c r="L94" s="568" t="s">
        <v>4284</v>
      </c>
      <c r="M94" s="568" t="s">
        <v>4285</v>
      </c>
      <c r="N94" s="568"/>
      <c r="O94" s="568"/>
      <c r="P94" s="568"/>
      <c r="Q94" s="568"/>
      <c r="R94" s="568" t="s">
        <v>2451</v>
      </c>
      <c r="S94" s="568" t="s">
        <v>1131</v>
      </c>
      <c r="T94" s="568" t="s">
        <v>4231</v>
      </c>
      <c r="U94" s="568" t="s">
        <v>592</v>
      </c>
      <c r="V94" s="568"/>
      <c r="W94" s="568" t="s">
        <v>4286</v>
      </c>
      <c r="X94" s="568" t="s">
        <v>1047</v>
      </c>
      <c r="Y94" s="568" t="s">
        <v>1135</v>
      </c>
      <c r="Z94" s="568" t="s">
        <v>1135</v>
      </c>
      <c r="AA94" s="568" t="s">
        <v>1135</v>
      </c>
      <c r="AB94" s="568" t="s">
        <v>293</v>
      </c>
      <c r="AC94" s="1332"/>
      <c r="AD94" s="568" t="s">
        <v>1136</v>
      </c>
      <c r="AE94" s="568" t="s">
        <v>1014</v>
      </c>
      <c r="AF94" s="568" t="s">
        <v>692</v>
      </c>
      <c r="AG94" s="568" t="s">
        <v>295</v>
      </c>
      <c r="AH94" s="568" t="s">
        <v>296</v>
      </c>
      <c r="AI94" s="568" t="s">
        <v>297</v>
      </c>
      <c r="AJ94" s="568"/>
      <c r="AK94" s="568"/>
      <c r="AL94" s="568"/>
      <c r="AM94" s="568"/>
      <c r="AN94" s="568" t="s">
        <v>1948</v>
      </c>
      <c r="AO94" s="568" t="s">
        <v>2453</v>
      </c>
      <c r="AP94" s="568" t="s">
        <v>4287</v>
      </c>
      <c r="AQ94" s="568" t="s">
        <v>49</v>
      </c>
      <c r="AR94" s="568"/>
      <c r="AS94" s="568"/>
      <c r="AT94" s="568" t="s">
        <v>298</v>
      </c>
      <c r="AU94" s="568" t="s">
        <v>4288</v>
      </c>
      <c r="AV94" s="568" t="s">
        <v>57</v>
      </c>
      <c r="AW94" s="568" t="s">
        <v>1433</v>
      </c>
      <c r="AX94" s="568" t="s">
        <v>4289</v>
      </c>
      <c r="AY94" s="568"/>
      <c r="AZ94" s="568" t="s">
        <v>2620</v>
      </c>
      <c r="BA94" s="568" t="s">
        <v>2458</v>
      </c>
      <c r="BB94" s="568" t="s">
        <v>299</v>
      </c>
      <c r="BC94" s="568" t="s">
        <v>32</v>
      </c>
      <c r="BD94" s="568" t="s">
        <v>33</v>
      </c>
      <c r="BE94" s="568" t="s">
        <v>57</v>
      </c>
      <c r="BF94" s="568" t="s">
        <v>48</v>
      </c>
      <c r="BG94" s="568" t="s">
        <v>164</v>
      </c>
      <c r="BH94" s="568" t="s">
        <v>2216</v>
      </c>
      <c r="BI94" s="568" t="s">
        <v>1298</v>
      </c>
      <c r="BJ94" s="568" t="s">
        <v>4290</v>
      </c>
      <c r="BK94" s="568" t="s">
        <v>1026</v>
      </c>
      <c r="BL94" s="568" t="s">
        <v>4291</v>
      </c>
      <c r="BM94" s="568" t="s">
        <v>302</v>
      </c>
      <c r="BN94" s="568" t="s">
        <v>1014</v>
      </c>
      <c r="BO94" s="568" t="s">
        <v>692</v>
      </c>
      <c r="BP94" s="568" t="s">
        <v>595</v>
      </c>
      <c r="BQ94" s="568" t="s">
        <v>295</v>
      </c>
      <c r="BR94" s="568" t="s">
        <v>102</v>
      </c>
      <c r="BS94" s="568" t="s">
        <v>609</v>
      </c>
      <c r="BT94" s="568" t="s">
        <v>4239</v>
      </c>
      <c r="BU94" s="568" t="s">
        <v>4292</v>
      </c>
      <c r="BV94" s="568" t="s">
        <v>302</v>
      </c>
      <c r="BW94" s="568" t="s">
        <v>1062</v>
      </c>
      <c r="BX94" s="568" t="s">
        <v>296</v>
      </c>
      <c r="BY94" s="568" t="s">
        <v>297</v>
      </c>
      <c r="BZ94" s="568" t="s">
        <v>797</v>
      </c>
      <c r="CA94" s="568" t="s">
        <v>2798</v>
      </c>
      <c r="CB94" s="568" t="s">
        <v>304</v>
      </c>
      <c r="CC94" s="568" t="s">
        <v>174</v>
      </c>
      <c r="CD94" s="568" t="s">
        <v>305</v>
      </c>
      <c r="CE94" s="568" t="s">
        <v>306</v>
      </c>
      <c r="CF94" s="568" t="s">
        <v>2799</v>
      </c>
      <c r="CG94" s="568" t="s">
        <v>307</v>
      </c>
      <c r="CH94" s="568" t="s">
        <v>57</v>
      </c>
      <c r="CI94" s="568" t="s">
        <v>4293</v>
      </c>
      <c r="CJ94" s="568" t="s">
        <v>92</v>
      </c>
      <c r="CK94" s="568" t="s">
        <v>2223</v>
      </c>
      <c r="CL94" s="568" t="s">
        <v>105</v>
      </c>
      <c r="CM94" s="568" t="s">
        <v>4294</v>
      </c>
      <c r="CN94" s="568" t="s">
        <v>92</v>
      </c>
      <c r="CO94" s="568" t="s">
        <v>1427</v>
      </c>
      <c r="CP94" s="568" t="s">
        <v>105</v>
      </c>
      <c r="CQ94" s="568" t="s">
        <v>57</v>
      </c>
      <c r="CR94" s="568" t="s">
        <v>57</v>
      </c>
      <c r="CS94" s="568" t="s">
        <v>57</v>
      </c>
      <c r="CT94" s="568" t="s">
        <v>57</v>
      </c>
      <c r="CU94" s="568" t="s">
        <v>328</v>
      </c>
      <c r="CV94" s="568" t="s">
        <v>329</v>
      </c>
      <c r="CW94" s="568" t="s">
        <v>330</v>
      </c>
      <c r="CX94" s="568" t="s">
        <v>331</v>
      </c>
      <c r="CY94" s="568" t="s">
        <v>798</v>
      </c>
      <c r="CZ94" s="568" t="s">
        <v>329</v>
      </c>
      <c r="DA94" s="568" t="s">
        <v>123</v>
      </c>
      <c r="DB94" s="568" t="s">
        <v>57</v>
      </c>
      <c r="DC94" s="568" t="s">
        <v>57</v>
      </c>
      <c r="DD94" s="568" t="s">
        <v>57</v>
      </c>
      <c r="DE94" s="568" t="s">
        <v>57</v>
      </c>
      <c r="DF94" s="568" t="s">
        <v>57</v>
      </c>
      <c r="DG94" s="568" t="s">
        <v>57</v>
      </c>
      <c r="DH94" s="568" t="s">
        <v>57</v>
      </c>
      <c r="DI94" s="568" t="s">
        <v>302</v>
      </c>
      <c r="DJ94" s="568" t="s">
        <v>57</v>
      </c>
      <c r="DK94" s="568" t="s">
        <v>57</v>
      </c>
      <c r="DL94" s="568" t="s">
        <v>57</v>
      </c>
      <c r="DM94" s="568" t="s">
        <v>57</v>
      </c>
      <c r="DN94" s="568" t="s">
        <v>57</v>
      </c>
      <c r="DO94" s="568" t="s">
        <v>57</v>
      </c>
      <c r="DP94" s="568" t="s">
        <v>57</v>
      </c>
      <c r="DQ94" s="568" t="s">
        <v>57</v>
      </c>
      <c r="DR94" s="568" t="s">
        <v>57</v>
      </c>
      <c r="DS94" s="568" t="s">
        <v>57</v>
      </c>
      <c r="DT94" s="568" t="s">
        <v>2801</v>
      </c>
      <c r="DU94" s="568" t="s">
        <v>86</v>
      </c>
      <c r="DV94" s="568" t="s">
        <v>177</v>
      </c>
      <c r="DW94" s="568" t="s">
        <v>106</v>
      </c>
      <c r="DX94" s="568" t="s">
        <v>317</v>
      </c>
      <c r="DY94" s="568" t="s">
        <v>308</v>
      </c>
      <c r="DZ94" s="568" t="s">
        <v>318</v>
      </c>
      <c r="EA94" s="568" t="s">
        <v>319</v>
      </c>
      <c r="EB94" s="568" t="s">
        <v>2632</v>
      </c>
      <c r="EC94" s="568" t="s">
        <v>86</v>
      </c>
      <c r="ED94" s="568" t="s">
        <v>178</v>
      </c>
      <c r="EE94" s="568" t="s">
        <v>106</v>
      </c>
      <c r="EF94" s="568" t="s">
        <v>57</v>
      </c>
      <c r="EG94" s="568" t="s">
        <v>57</v>
      </c>
      <c r="EH94" s="568" t="s">
        <v>57</v>
      </c>
      <c r="EI94" s="568" t="s">
        <v>57</v>
      </c>
      <c r="EJ94" s="568" t="s">
        <v>1068</v>
      </c>
      <c r="EK94" s="568" t="s">
        <v>91</v>
      </c>
      <c r="EL94" s="568" t="s">
        <v>719</v>
      </c>
      <c r="EM94" s="568" t="s">
        <v>188</v>
      </c>
      <c r="EN94" s="568" t="s">
        <v>629</v>
      </c>
      <c r="EO94" s="568" t="s">
        <v>630</v>
      </c>
      <c r="EP94" s="568" t="s">
        <v>122</v>
      </c>
      <c r="EQ94" s="568" t="s">
        <v>1629</v>
      </c>
      <c r="ER94" s="568" t="s">
        <v>311</v>
      </c>
      <c r="ES94" s="568" t="s">
        <v>1696</v>
      </c>
      <c r="ET94" s="568" t="s">
        <v>4295</v>
      </c>
      <c r="EU94" s="104" t="str">
        <f t="shared" si="13"/>
        <v>2026013407</v>
      </c>
      <c r="EV94" s="56" t="str">
        <f t="shared" si="14"/>
        <v>7&amp;2026013407</v>
      </c>
      <c r="EW94" s="104" t="str">
        <f>IFERROR(VLOOKUP(EV94,시험용!CA:CE,4,FALSE),"")</f>
        <v/>
      </c>
      <c r="EX94" s="595" t="s">
        <v>4429</v>
      </c>
    </row>
    <row r="95" spans="1:155" ht="49.95" customHeight="1">
      <c r="A95" s="30">
        <v>7</v>
      </c>
      <c r="B95" s="568" t="s">
        <v>732</v>
      </c>
      <c r="C95" s="568" t="s">
        <v>336</v>
      </c>
      <c r="D95" s="568" t="s">
        <v>1866</v>
      </c>
      <c r="E95" s="568" t="s">
        <v>31</v>
      </c>
      <c r="F95" s="568" t="s">
        <v>321</v>
      </c>
      <c r="G95" s="568" t="s">
        <v>732</v>
      </c>
      <c r="H95" s="568"/>
      <c r="I95" s="568" t="s">
        <v>290</v>
      </c>
      <c r="J95" s="568" t="s">
        <v>3459</v>
      </c>
      <c r="K95" s="568" t="s">
        <v>291</v>
      </c>
      <c r="L95" s="568" t="s">
        <v>3460</v>
      </c>
      <c r="M95" s="568" t="s">
        <v>3461</v>
      </c>
      <c r="N95" s="568"/>
      <c r="O95" s="568"/>
      <c r="P95" s="568"/>
      <c r="Q95" s="568" t="s">
        <v>3462</v>
      </c>
      <c r="R95" s="568"/>
      <c r="S95" s="568" t="s">
        <v>2488</v>
      </c>
      <c r="T95" s="568" t="s">
        <v>2489</v>
      </c>
      <c r="U95" s="568" t="s">
        <v>592</v>
      </c>
      <c r="V95" s="568"/>
      <c r="W95" s="568" t="s">
        <v>3463</v>
      </c>
      <c r="X95" s="568" t="s">
        <v>1047</v>
      </c>
      <c r="Y95" s="568" t="s">
        <v>3464</v>
      </c>
      <c r="Z95" s="568" t="s">
        <v>3464</v>
      </c>
      <c r="AA95" s="568" t="s">
        <v>3465</v>
      </c>
      <c r="AB95" s="568" t="s">
        <v>293</v>
      </c>
      <c r="AC95" s="1332"/>
      <c r="AD95" s="568" t="s">
        <v>107</v>
      </c>
      <c r="AE95" s="568" t="s">
        <v>314</v>
      </c>
      <c r="AF95" s="568" t="s">
        <v>1196</v>
      </c>
      <c r="AG95" s="568" t="s">
        <v>295</v>
      </c>
      <c r="AH95" s="568" t="s">
        <v>296</v>
      </c>
      <c r="AI95" s="568" t="s">
        <v>297</v>
      </c>
      <c r="AJ95" s="568"/>
      <c r="AK95" s="568"/>
      <c r="AL95" s="568"/>
      <c r="AM95" s="568"/>
      <c r="AN95" s="568" t="s">
        <v>1874</v>
      </c>
      <c r="AO95" s="568" t="s">
        <v>1875</v>
      </c>
      <c r="AP95" s="568" t="s">
        <v>3466</v>
      </c>
      <c r="AQ95" s="568" t="s">
        <v>1548</v>
      </c>
      <c r="AR95" s="568"/>
      <c r="AS95" s="568"/>
      <c r="AT95" s="568" t="s">
        <v>298</v>
      </c>
      <c r="AU95" s="568" t="s">
        <v>3467</v>
      </c>
      <c r="AV95" s="568" t="s">
        <v>57</v>
      </c>
      <c r="AW95" s="568" t="s">
        <v>1433</v>
      </c>
      <c r="AX95" s="568" t="s">
        <v>3468</v>
      </c>
      <c r="AY95" s="568"/>
      <c r="AZ95" s="568" t="s">
        <v>1907</v>
      </c>
      <c r="BA95" s="568" t="s">
        <v>1879</v>
      </c>
      <c r="BB95" s="568" t="s">
        <v>323</v>
      </c>
      <c r="BC95" s="568" t="s">
        <v>32</v>
      </c>
      <c r="BD95" s="568" t="s">
        <v>33</v>
      </c>
      <c r="BE95" s="568" t="s">
        <v>57</v>
      </c>
      <c r="BF95" s="568" t="s">
        <v>34</v>
      </c>
      <c r="BG95" s="568" t="s">
        <v>164</v>
      </c>
      <c r="BH95" s="568" t="s">
        <v>3469</v>
      </c>
      <c r="BI95" s="568" t="s">
        <v>3470</v>
      </c>
      <c r="BJ95" s="568" t="s">
        <v>3471</v>
      </c>
      <c r="BK95" s="568" t="s">
        <v>910</v>
      </c>
      <c r="BL95" s="568" t="s">
        <v>3472</v>
      </c>
      <c r="BM95" s="568" t="s">
        <v>302</v>
      </c>
      <c r="BN95" s="568" t="s">
        <v>314</v>
      </c>
      <c r="BO95" s="568" t="s">
        <v>1196</v>
      </c>
      <c r="BP95" s="568" t="s">
        <v>57</v>
      </c>
      <c r="BQ95" s="568" t="s">
        <v>295</v>
      </c>
      <c r="BR95" s="568" t="s">
        <v>311</v>
      </c>
      <c r="BS95" s="568" t="s">
        <v>178</v>
      </c>
      <c r="BT95" s="568" t="s">
        <v>3299</v>
      </c>
      <c r="BU95" s="568" t="s">
        <v>1303</v>
      </c>
      <c r="BV95" s="568" t="s">
        <v>1061</v>
      </c>
      <c r="BW95" s="568" t="s">
        <v>801</v>
      </c>
      <c r="BX95" s="568" t="s">
        <v>296</v>
      </c>
      <c r="BY95" s="568" t="s">
        <v>297</v>
      </c>
      <c r="BZ95" s="568" t="s">
        <v>3473</v>
      </c>
      <c r="CA95" s="568" t="s">
        <v>1275</v>
      </c>
      <c r="CB95" s="568" t="s">
        <v>304</v>
      </c>
      <c r="CC95" s="568" t="s">
        <v>191</v>
      </c>
      <c r="CD95" s="568" t="s">
        <v>1276</v>
      </c>
      <c r="CE95" s="568" t="s">
        <v>306</v>
      </c>
      <c r="CF95" s="568" t="s">
        <v>326</v>
      </c>
      <c r="CG95" s="568" t="s">
        <v>307</v>
      </c>
      <c r="CH95" s="568" t="s">
        <v>57</v>
      </c>
      <c r="CI95" s="568" t="s">
        <v>3474</v>
      </c>
      <c r="CJ95" s="568" t="s">
        <v>1212</v>
      </c>
      <c r="CK95" s="568" t="s">
        <v>1278</v>
      </c>
      <c r="CL95" s="568" t="s">
        <v>105</v>
      </c>
      <c r="CM95" s="568" t="s">
        <v>1888</v>
      </c>
      <c r="CN95" s="568" t="s">
        <v>1212</v>
      </c>
      <c r="CO95" s="568" t="s">
        <v>1889</v>
      </c>
      <c r="CP95" s="568" t="s">
        <v>105</v>
      </c>
      <c r="CQ95" s="568" t="s">
        <v>3475</v>
      </c>
      <c r="CR95" s="568" t="s">
        <v>1212</v>
      </c>
      <c r="CS95" s="568" t="s">
        <v>176</v>
      </c>
      <c r="CT95" s="568" t="s">
        <v>105</v>
      </c>
      <c r="CU95" s="568" t="s">
        <v>328</v>
      </c>
      <c r="CV95" s="568" t="s">
        <v>329</v>
      </c>
      <c r="CW95" s="568" t="s">
        <v>330</v>
      </c>
      <c r="CX95" s="568" t="s">
        <v>331</v>
      </c>
      <c r="CY95" s="568" t="s">
        <v>57</v>
      </c>
      <c r="CZ95" s="568" t="s">
        <v>57</v>
      </c>
      <c r="DA95" s="568" t="s">
        <v>57</v>
      </c>
      <c r="DB95" s="568" t="s">
        <v>57</v>
      </c>
      <c r="DC95" s="568" t="s">
        <v>57</v>
      </c>
      <c r="DD95" s="568" t="s">
        <v>57</v>
      </c>
      <c r="DE95" s="568" t="s">
        <v>1215</v>
      </c>
      <c r="DF95" s="568" t="s">
        <v>1216</v>
      </c>
      <c r="DG95" s="568" t="s">
        <v>673</v>
      </c>
      <c r="DH95" s="568" t="s">
        <v>57</v>
      </c>
      <c r="DI95" s="568" t="s">
        <v>302</v>
      </c>
      <c r="DJ95" s="568" t="s">
        <v>57</v>
      </c>
      <c r="DK95" s="568" t="s">
        <v>57</v>
      </c>
      <c r="DL95" s="568" t="s">
        <v>57</v>
      </c>
      <c r="DM95" s="568" t="s">
        <v>57</v>
      </c>
      <c r="DN95" s="568" t="s">
        <v>57</v>
      </c>
      <c r="DO95" s="568" t="s">
        <v>57</v>
      </c>
      <c r="DP95" s="568" t="s">
        <v>57</v>
      </c>
      <c r="DQ95" s="568" t="s">
        <v>57</v>
      </c>
      <c r="DR95" s="568" t="s">
        <v>57</v>
      </c>
      <c r="DS95" s="568" t="s">
        <v>57</v>
      </c>
      <c r="DT95" s="568" t="s">
        <v>3476</v>
      </c>
      <c r="DU95" s="568" t="s">
        <v>1218</v>
      </c>
      <c r="DV95" s="568" t="s">
        <v>177</v>
      </c>
      <c r="DW95" s="568" t="s">
        <v>121</v>
      </c>
      <c r="DX95" s="568" t="s">
        <v>1219</v>
      </c>
      <c r="DY95" s="568" t="s">
        <v>1220</v>
      </c>
      <c r="DZ95" s="568" t="s">
        <v>330</v>
      </c>
      <c r="EA95" s="568" t="s">
        <v>205</v>
      </c>
      <c r="EB95" s="568" t="s">
        <v>3477</v>
      </c>
      <c r="EC95" s="568" t="s">
        <v>1218</v>
      </c>
      <c r="ED95" s="568" t="s">
        <v>801</v>
      </c>
      <c r="EE95" s="568" t="s">
        <v>121</v>
      </c>
      <c r="EF95" s="568" t="s">
        <v>57</v>
      </c>
      <c r="EG95" s="568" t="s">
        <v>57</v>
      </c>
      <c r="EH95" s="568" t="s">
        <v>57</v>
      </c>
      <c r="EI95" s="568" t="s">
        <v>57</v>
      </c>
      <c r="EJ95" s="568" t="s">
        <v>1919</v>
      </c>
      <c r="EK95" s="568" t="s">
        <v>1920</v>
      </c>
      <c r="EL95" s="568" t="s">
        <v>1224</v>
      </c>
      <c r="EM95" s="568" t="s">
        <v>1921</v>
      </c>
      <c r="EN95" s="568" t="s">
        <v>767</v>
      </c>
      <c r="EO95" s="568" t="s">
        <v>310</v>
      </c>
      <c r="EP95" s="568" t="s">
        <v>88</v>
      </c>
      <c r="EQ95" s="568" t="s">
        <v>1922</v>
      </c>
      <c r="ER95" s="568" t="s">
        <v>311</v>
      </c>
      <c r="ES95" s="568" t="s">
        <v>3478</v>
      </c>
      <c r="ET95" s="568" t="s">
        <v>3479</v>
      </c>
      <c r="EU95" s="104" t="str">
        <f t="shared" si="13"/>
        <v>2026011478</v>
      </c>
      <c r="EV95" s="56" t="str">
        <f t="shared" si="14"/>
        <v>7&amp;2026011478</v>
      </c>
      <c r="EW95" s="104" t="str">
        <f>IFERROR(VLOOKUP(EV95,시험용!CA:CE,4,FALSE),"")</f>
        <v/>
      </c>
      <c r="EX95" s="470" t="s">
        <v>3642</v>
      </c>
    </row>
    <row r="96" spans="1:155" ht="49.95" customHeight="1">
      <c r="A96" s="30">
        <v>7</v>
      </c>
      <c r="B96" s="568" t="s">
        <v>771</v>
      </c>
      <c r="C96" s="850" t="s">
        <v>2371</v>
      </c>
      <c r="D96" s="568" t="s">
        <v>2371</v>
      </c>
      <c r="E96" s="568" t="s">
        <v>31</v>
      </c>
      <c r="F96" s="568" t="s">
        <v>287</v>
      </c>
      <c r="G96" s="568" t="s">
        <v>771</v>
      </c>
      <c r="H96" s="568"/>
      <c r="I96" s="568" t="s">
        <v>290</v>
      </c>
      <c r="J96" s="568" t="s">
        <v>3480</v>
      </c>
      <c r="K96" s="568" t="s">
        <v>291</v>
      </c>
      <c r="L96" s="568" t="s">
        <v>3481</v>
      </c>
      <c r="M96" s="568" t="s">
        <v>3482</v>
      </c>
      <c r="N96" s="568"/>
      <c r="O96" s="568"/>
      <c r="P96" s="568"/>
      <c r="Q96" s="568" t="s">
        <v>4296</v>
      </c>
      <c r="R96" s="568" t="s">
        <v>1075</v>
      </c>
      <c r="S96" s="568" t="s">
        <v>2488</v>
      </c>
      <c r="T96" s="568" t="s">
        <v>2489</v>
      </c>
      <c r="U96" s="568" t="s">
        <v>592</v>
      </c>
      <c r="V96" s="568"/>
      <c r="W96" s="568" t="s">
        <v>3483</v>
      </c>
      <c r="X96" s="568" t="s">
        <v>292</v>
      </c>
      <c r="Y96" s="568" t="s">
        <v>1135</v>
      </c>
      <c r="Z96" s="568" t="s">
        <v>1135</v>
      </c>
      <c r="AA96" s="568" t="s">
        <v>1135</v>
      </c>
      <c r="AB96" s="568" t="s">
        <v>293</v>
      </c>
      <c r="AC96" s="1332"/>
      <c r="AD96" s="568" t="s">
        <v>1861</v>
      </c>
      <c r="AE96" s="568" t="s">
        <v>2811</v>
      </c>
      <c r="AF96" s="568" t="s">
        <v>692</v>
      </c>
      <c r="AG96" s="568" t="s">
        <v>295</v>
      </c>
      <c r="AH96" s="568" t="s">
        <v>296</v>
      </c>
      <c r="AI96" s="568" t="s">
        <v>297</v>
      </c>
      <c r="AJ96" s="568"/>
      <c r="AK96" s="568"/>
      <c r="AL96" s="568"/>
      <c r="AM96" s="568"/>
      <c r="AN96" s="568" t="s">
        <v>2492</v>
      </c>
      <c r="AO96" s="568" t="s">
        <v>3484</v>
      </c>
      <c r="AP96" s="568" t="s">
        <v>3485</v>
      </c>
      <c r="AQ96" s="568" t="s">
        <v>35</v>
      </c>
      <c r="AR96" s="568"/>
      <c r="AS96" s="568"/>
      <c r="AT96" s="568" t="s">
        <v>298</v>
      </c>
      <c r="AU96" s="568" t="s">
        <v>3486</v>
      </c>
      <c r="AV96" s="568" t="s">
        <v>57</v>
      </c>
      <c r="AW96" s="568" t="s">
        <v>323</v>
      </c>
      <c r="AX96" s="568" t="s">
        <v>3487</v>
      </c>
      <c r="AY96" s="568"/>
      <c r="AZ96" s="568" t="s">
        <v>3488</v>
      </c>
      <c r="BA96" s="568" t="s">
        <v>3489</v>
      </c>
      <c r="BB96" s="568" t="s">
        <v>299</v>
      </c>
      <c r="BC96" s="568" t="s">
        <v>32</v>
      </c>
      <c r="BD96" s="568" t="s">
        <v>33</v>
      </c>
      <c r="BE96" s="568" t="s">
        <v>1554</v>
      </c>
      <c r="BF96" s="568" t="s">
        <v>34</v>
      </c>
      <c r="BG96" s="568" t="s">
        <v>164</v>
      </c>
      <c r="BH96" s="568" t="s">
        <v>110</v>
      </c>
      <c r="BI96" s="568" t="s">
        <v>1476</v>
      </c>
      <c r="BJ96" s="568" t="s">
        <v>1477</v>
      </c>
      <c r="BK96" s="568" t="s">
        <v>300</v>
      </c>
      <c r="BL96" s="568" t="s">
        <v>3490</v>
      </c>
      <c r="BM96" s="568" t="s">
        <v>39</v>
      </c>
      <c r="BN96" s="568" t="s">
        <v>2811</v>
      </c>
      <c r="BO96" s="568" t="s">
        <v>692</v>
      </c>
      <c r="BP96" s="568" t="s">
        <v>595</v>
      </c>
      <c r="BQ96" s="568" t="s">
        <v>295</v>
      </c>
      <c r="BR96" s="568" t="s">
        <v>102</v>
      </c>
      <c r="BS96" s="568" t="s">
        <v>301</v>
      </c>
      <c r="BT96" s="568" t="s">
        <v>3491</v>
      </c>
      <c r="BU96" s="568" t="s">
        <v>3492</v>
      </c>
      <c r="BV96" s="568" t="s">
        <v>302</v>
      </c>
      <c r="BW96" s="568" t="s">
        <v>109</v>
      </c>
      <c r="BX96" s="568" t="s">
        <v>296</v>
      </c>
      <c r="BY96" s="568" t="s">
        <v>297</v>
      </c>
      <c r="BZ96" s="568" t="s">
        <v>756</v>
      </c>
      <c r="CA96" s="568" t="s">
        <v>3493</v>
      </c>
      <c r="CB96" s="568" t="s">
        <v>304</v>
      </c>
      <c r="CC96" s="568" t="s">
        <v>111</v>
      </c>
      <c r="CD96" s="568" t="s">
        <v>305</v>
      </c>
      <c r="CE96" s="568" t="s">
        <v>306</v>
      </c>
      <c r="CF96" s="568" t="s">
        <v>112</v>
      </c>
      <c r="CG96" s="568" t="s">
        <v>307</v>
      </c>
      <c r="CH96" s="568" t="s">
        <v>57</v>
      </c>
      <c r="CI96" s="568" t="s">
        <v>2332</v>
      </c>
      <c r="CJ96" s="568" t="s">
        <v>92</v>
      </c>
      <c r="CK96" s="568" t="s">
        <v>1427</v>
      </c>
      <c r="CL96" s="568" t="s">
        <v>105</v>
      </c>
      <c r="CM96" s="568" t="s">
        <v>3494</v>
      </c>
      <c r="CN96" s="568" t="s">
        <v>92</v>
      </c>
      <c r="CO96" s="568" t="s">
        <v>111</v>
      </c>
      <c r="CP96" s="568" t="s">
        <v>105</v>
      </c>
      <c r="CQ96" s="568" t="s">
        <v>57</v>
      </c>
      <c r="CR96" s="568" t="s">
        <v>57</v>
      </c>
      <c r="CS96" s="568" t="s">
        <v>57</v>
      </c>
      <c r="CT96" s="568" t="s">
        <v>57</v>
      </c>
      <c r="CU96" s="568" t="s">
        <v>57</v>
      </c>
      <c r="CV96" s="568" t="s">
        <v>57</v>
      </c>
      <c r="CW96" s="568" t="s">
        <v>57</v>
      </c>
      <c r="CX96" s="568" t="s">
        <v>57</v>
      </c>
      <c r="CY96" s="568" t="s">
        <v>57</v>
      </c>
      <c r="CZ96" s="568" t="s">
        <v>57</v>
      </c>
      <c r="DA96" s="568" t="s">
        <v>57</v>
      </c>
      <c r="DB96" s="568" t="s">
        <v>57</v>
      </c>
      <c r="DC96" s="568" t="s">
        <v>57</v>
      </c>
      <c r="DD96" s="568" t="s">
        <v>57</v>
      </c>
      <c r="DE96" s="568" t="s">
        <v>57</v>
      </c>
      <c r="DF96" s="568" t="s">
        <v>57</v>
      </c>
      <c r="DG96" s="568" t="s">
        <v>57</v>
      </c>
      <c r="DH96" s="568" t="s">
        <v>57</v>
      </c>
      <c r="DI96" s="568" t="s">
        <v>302</v>
      </c>
      <c r="DJ96" s="568" t="s">
        <v>57</v>
      </c>
      <c r="DK96" s="568" t="s">
        <v>57</v>
      </c>
      <c r="DL96" s="568" t="s">
        <v>57</v>
      </c>
      <c r="DM96" s="568" t="s">
        <v>57</v>
      </c>
      <c r="DN96" s="568" t="s">
        <v>57</v>
      </c>
      <c r="DO96" s="568" t="s">
        <v>57</v>
      </c>
      <c r="DP96" s="568" t="s">
        <v>57</v>
      </c>
      <c r="DQ96" s="568" t="s">
        <v>57</v>
      </c>
      <c r="DR96" s="568" t="s">
        <v>57</v>
      </c>
      <c r="DS96" s="568" t="s">
        <v>57</v>
      </c>
      <c r="DT96" s="568" t="s">
        <v>3495</v>
      </c>
      <c r="DU96" s="568" t="s">
        <v>79</v>
      </c>
      <c r="DV96" s="568" t="s">
        <v>113</v>
      </c>
      <c r="DW96" s="568" t="s">
        <v>106</v>
      </c>
      <c r="DX96" s="568" t="s">
        <v>333</v>
      </c>
      <c r="DY96" s="568" t="s">
        <v>308</v>
      </c>
      <c r="DZ96" s="568" t="s">
        <v>309</v>
      </c>
      <c r="EA96" s="568" t="s">
        <v>319</v>
      </c>
      <c r="EB96" s="568" t="s">
        <v>3496</v>
      </c>
      <c r="EC96" s="568" t="s">
        <v>79</v>
      </c>
      <c r="ED96" s="568" t="s">
        <v>114</v>
      </c>
      <c r="EE96" s="568" t="s">
        <v>106</v>
      </c>
      <c r="EF96" s="568" t="s">
        <v>57</v>
      </c>
      <c r="EG96" s="568" t="s">
        <v>57</v>
      </c>
      <c r="EH96" s="568" t="s">
        <v>57</v>
      </c>
      <c r="EI96" s="568" t="s">
        <v>57</v>
      </c>
      <c r="EJ96" s="568" t="s">
        <v>2655</v>
      </c>
      <c r="EK96" s="568" t="s">
        <v>2656</v>
      </c>
      <c r="EL96" s="568" t="s">
        <v>1430</v>
      </c>
      <c r="EM96" s="568" t="s">
        <v>115</v>
      </c>
      <c r="EN96" s="568" t="s">
        <v>629</v>
      </c>
      <c r="EO96" s="568" t="s">
        <v>310</v>
      </c>
      <c r="EP96" s="568" t="s">
        <v>88</v>
      </c>
      <c r="EQ96" s="568" t="s">
        <v>887</v>
      </c>
      <c r="ER96" s="568" t="s">
        <v>311</v>
      </c>
      <c r="ES96" s="568" t="s">
        <v>3497</v>
      </c>
      <c r="ET96" s="568" t="s">
        <v>3498</v>
      </c>
      <c r="EU96" s="104" t="str">
        <f t="shared" si="13"/>
        <v>2026011526</v>
      </c>
      <c r="EV96" s="56" t="str">
        <f t="shared" si="14"/>
        <v>7&amp;2026011526</v>
      </c>
      <c r="EW96" s="104" t="str">
        <f>IFERROR(VLOOKUP(EV96,시험용!CA:CE,4,FALSE),"")</f>
        <v/>
      </c>
      <c r="EX96" s="470" t="s">
        <v>3643</v>
      </c>
    </row>
    <row r="97" spans="1:154" ht="49.95" customHeight="1">
      <c r="A97" s="367">
        <v>8</v>
      </c>
      <c r="B97" s="599" t="s">
        <v>287</v>
      </c>
      <c r="C97" s="599" t="s">
        <v>2105</v>
      </c>
      <c r="D97" s="599" t="s">
        <v>2106</v>
      </c>
      <c r="E97" s="599" t="s">
        <v>31</v>
      </c>
      <c r="F97" s="599" t="s">
        <v>584</v>
      </c>
      <c r="G97" s="599" t="s">
        <v>287</v>
      </c>
      <c r="H97" s="599" t="s">
        <v>287</v>
      </c>
      <c r="I97" s="599" t="s">
        <v>290</v>
      </c>
      <c r="J97" s="599" t="s">
        <v>4578</v>
      </c>
      <c r="K97" s="599" t="s">
        <v>291</v>
      </c>
      <c r="L97" s="599" t="s">
        <v>4579</v>
      </c>
      <c r="M97" s="599" t="s">
        <v>4580</v>
      </c>
      <c r="N97" s="599"/>
      <c r="O97" s="599" t="s">
        <v>4581</v>
      </c>
      <c r="P97" s="599"/>
      <c r="Q97" s="599"/>
      <c r="R97" s="599"/>
      <c r="S97" s="599" t="s">
        <v>4441</v>
      </c>
      <c r="T97" s="599" t="s">
        <v>4442</v>
      </c>
      <c r="U97" s="599" t="s">
        <v>592</v>
      </c>
      <c r="V97" s="599"/>
      <c r="W97" s="599" t="s">
        <v>4479</v>
      </c>
      <c r="X97" s="599" t="s">
        <v>688</v>
      </c>
      <c r="Y97" s="599" t="s">
        <v>2724</v>
      </c>
      <c r="Z97" s="599" t="s">
        <v>2724</v>
      </c>
      <c r="AA97" s="599" t="s">
        <v>1161</v>
      </c>
      <c r="AB97" s="599" t="s">
        <v>293</v>
      </c>
      <c r="AC97" s="1332"/>
      <c r="AD97" s="599" t="s">
        <v>107</v>
      </c>
      <c r="AE97" s="599" t="s">
        <v>4582</v>
      </c>
      <c r="AF97" s="599" t="s">
        <v>692</v>
      </c>
      <c r="AG97" s="599" t="s">
        <v>295</v>
      </c>
      <c r="AH97" s="599" t="s">
        <v>296</v>
      </c>
      <c r="AI97" s="599" t="s">
        <v>297</v>
      </c>
      <c r="AJ97" s="599"/>
      <c r="AK97" s="599"/>
      <c r="AL97" s="599"/>
      <c r="AM97" s="599"/>
      <c r="AN97" s="599" t="s">
        <v>4583</v>
      </c>
      <c r="AO97" s="599" t="s">
        <v>4584</v>
      </c>
      <c r="AP97" s="599" t="s">
        <v>4585</v>
      </c>
      <c r="AQ97" s="601" t="s">
        <v>4923</v>
      </c>
      <c r="AR97" s="599"/>
      <c r="AS97" s="599"/>
      <c r="AT97" s="599" t="s">
        <v>298</v>
      </c>
      <c r="AU97" s="599" t="s">
        <v>4586</v>
      </c>
      <c r="AV97" s="599" t="s">
        <v>57</v>
      </c>
      <c r="AW97" s="599" t="s">
        <v>619</v>
      </c>
      <c r="AX97" s="599" t="s">
        <v>4587</v>
      </c>
      <c r="AY97" s="599"/>
      <c r="AZ97" s="599" t="s">
        <v>2552</v>
      </c>
      <c r="BA97" s="599" t="s">
        <v>1359</v>
      </c>
      <c r="BB97" s="599" t="s">
        <v>1201</v>
      </c>
      <c r="BC97" s="599" t="s">
        <v>32</v>
      </c>
      <c r="BD97" s="599" t="s">
        <v>33</v>
      </c>
      <c r="BE97" s="599" t="s">
        <v>57</v>
      </c>
      <c r="BF97" s="599" t="s">
        <v>48</v>
      </c>
      <c r="BG97" s="599" t="s">
        <v>164</v>
      </c>
      <c r="BH97" s="599" t="s">
        <v>4588</v>
      </c>
      <c r="BI97" s="599" t="s">
        <v>2828</v>
      </c>
      <c r="BJ97" s="599" t="s">
        <v>4482</v>
      </c>
      <c r="BK97" s="599" t="s">
        <v>316</v>
      </c>
      <c r="BL97" s="599" t="s">
        <v>4589</v>
      </c>
      <c r="BM97" s="599" t="s">
        <v>302</v>
      </c>
      <c r="BN97" s="599" t="s">
        <v>4590</v>
      </c>
      <c r="BO97" s="599" t="s">
        <v>692</v>
      </c>
      <c r="BP97" s="599" t="s">
        <v>595</v>
      </c>
      <c r="BQ97" s="599" t="s">
        <v>295</v>
      </c>
      <c r="BR97" s="599" t="s">
        <v>1363</v>
      </c>
      <c r="BS97" s="599" t="s">
        <v>703</v>
      </c>
      <c r="BT97" s="599" t="s">
        <v>704</v>
      </c>
      <c r="BU97" s="599" t="s">
        <v>4591</v>
      </c>
      <c r="BV97" s="599" t="s">
        <v>1061</v>
      </c>
      <c r="BW97" s="599" t="s">
        <v>872</v>
      </c>
      <c r="BX97" s="599" t="s">
        <v>296</v>
      </c>
      <c r="BY97" s="599" t="s">
        <v>297</v>
      </c>
      <c r="BZ97" s="599" t="s">
        <v>2797</v>
      </c>
      <c r="CA97" s="599" t="s">
        <v>4592</v>
      </c>
      <c r="CB97" s="599" t="s">
        <v>304</v>
      </c>
      <c r="CC97" s="599" t="s">
        <v>174</v>
      </c>
      <c r="CD97" s="599" t="s">
        <v>1276</v>
      </c>
      <c r="CE97" s="599" t="s">
        <v>306</v>
      </c>
      <c r="CF97" s="599" t="s">
        <v>2799</v>
      </c>
      <c r="CG97" s="599" t="s">
        <v>307</v>
      </c>
      <c r="CH97" s="599" t="s">
        <v>57</v>
      </c>
      <c r="CI97" s="599" t="s">
        <v>4593</v>
      </c>
      <c r="CJ97" s="599" t="s">
        <v>99</v>
      </c>
      <c r="CK97" s="599" t="s">
        <v>2308</v>
      </c>
      <c r="CL97" s="599" t="s">
        <v>105</v>
      </c>
      <c r="CM97" s="599" t="s">
        <v>4594</v>
      </c>
      <c r="CN97" s="599" t="s">
        <v>99</v>
      </c>
      <c r="CO97" s="599" t="s">
        <v>1427</v>
      </c>
      <c r="CP97" s="599" t="s">
        <v>105</v>
      </c>
      <c r="CQ97" s="599" t="s">
        <v>57</v>
      </c>
      <c r="CR97" s="599" t="s">
        <v>57</v>
      </c>
      <c r="CS97" s="599" t="s">
        <v>57</v>
      </c>
      <c r="CT97" s="599" t="s">
        <v>57</v>
      </c>
      <c r="CU97" s="599" t="s">
        <v>328</v>
      </c>
      <c r="CV97" s="599" t="s">
        <v>329</v>
      </c>
      <c r="CW97" s="599" t="s">
        <v>330</v>
      </c>
      <c r="CX97" s="599" t="s">
        <v>331</v>
      </c>
      <c r="CY97" s="599" t="s">
        <v>57</v>
      </c>
      <c r="CZ97" s="599" t="s">
        <v>57</v>
      </c>
      <c r="DA97" s="599" t="s">
        <v>57</v>
      </c>
      <c r="DB97" s="599" t="s">
        <v>57</v>
      </c>
      <c r="DC97" s="599" t="s">
        <v>57</v>
      </c>
      <c r="DD97" s="599" t="s">
        <v>57</v>
      </c>
      <c r="DE97" s="599" t="s">
        <v>1215</v>
      </c>
      <c r="DF97" s="599" t="s">
        <v>1216</v>
      </c>
      <c r="DG97" s="599" t="s">
        <v>673</v>
      </c>
      <c r="DH97" s="599" t="s">
        <v>57</v>
      </c>
      <c r="DI97" s="599" t="s">
        <v>302</v>
      </c>
      <c r="DJ97" s="599" t="s">
        <v>57</v>
      </c>
      <c r="DK97" s="599" t="s">
        <v>57</v>
      </c>
      <c r="DL97" s="599" t="s">
        <v>57</v>
      </c>
      <c r="DM97" s="599" t="s">
        <v>57</v>
      </c>
      <c r="DN97" s="599" t="s">
        <v>57</v>
      </c>
      <c r="DO97" s="599" t="s">
        <v>57</v>
      </c>
      <c r="DP97" s="599" t="s">
        <v>57</v>
      </c>
      <c r="DQ97" s="599" t="s">
        <v>57</v>
      </c>
      <c r="DR97" s="599" t="s">
        <v>57</v>
      </c>
      <c r="DS97" s="599" t="s">
        <v>57</v>
      </c>
      <c r="DT97" s="599" t="s">
        <v>2572</v>
      </c>
      <c r="DU97" s="599" t="s">
        <v>1281</v>
      </c>
      <c r="DV97" s="599" t="s">
        <v>1038</v>
      </c>
      <c r="DW97" s="599" t="s">
        <v>106</v>
      </c>
      <c r="DX97" s="599" t="s">
        <v>317</v>
      </c>
      <c r="DY97" s="599" t="s">
        <v>308</v>
      </c>
      <c r="DZ97" s="599" t="s">
        <v>318</v>
      </c>
      <c r="EA97" s="599" t="s">
        <v>319</v>
      </c>
      <c r="EB97" s="599" t="s">
        <v>2573</v>
      </c>
      <c r="EC97" s="599" t="s">
        <v>1281</v>
      </c>
      <c r="ED97" s="599" t="s">
        <v>118</v>
      </c>
      <c r="EE97" s="599" t="s">
        <v>106</v>
      </c>
      <c r="EF97" s="599" t="s">
        <v>57</v>
      </c>
      <c r="EG97" s="599" t="s">
        <v>57</v>
      </c>
      <c r="EH97" s="599" t="s">
        <v>57</v>
      </c>
      <c r="EI97" s="599" t="s">
        <v>57</v>
      </c>
      <c r="EJ97" s="599" t="s">
        <v>1252</v>
      </c>
      <c r="EK97" s="599" t="s">
        <v>1253</v>
      </c>
      <c r="EL97" s="599" t="s">
        <v>1254</v>
      </c>
      <c r="EM97" s="599" t="s">
        <v>1255</v>
      </c>
      <c r="EN97" s="599" t="s">
        <v>767</v>
      </c>
      <c r="EO97" s="599" t="s">
        <v>310</v>
      </c>
      <c r="EP97" s="599" t="s">
        <v>88</v>
      </c>
      <c r="EQ97" s="599" t="s">
        <v>2563</v>
      </c>
      <c r="ER97" s="599" t="s">
        <v>311</v>
      </c>
      <c r="ES97" s="599" t="s">
        <v>4595</v>
      </c>
      <c r="ET97" s="599" t="s">
        <v>4596</v>
      </c>
      <c r="EU97" s="104" t="str">
        <f t="shared" si="13"/>
        <v>2026011654</v>
      </c>
      <c r="EV97" s="56" t="str">
        <f t="shared" si="14"/>
        <v>8&amp;2026011654</v>
      </c>
      <c r="EW97" s="104" t="str">
        <f>IFERROR(VLOOKUP(EV97,시험용!CA:CE,4,FALSE),"")</f>
        <v/>
      </c>
      <c r="EX97" s="620" t="s">
        <v>4925</v>
      </c>
    </row>
    <row r="98" spans="1:154" ht="49.95" customHeight="1">
      <c r="A98" s="367">
        <v>8</v>
      </c>
      <c r="B98" s="599" t="s">
        <v>312</v>
      </c>
      <c r="C98" s="599" t="s">
        <v>336</v>
      </c>
      <c r="D98" s="599" t="s">
        <v>1866</v>
      </c>
      <c r="E98" s="599" t="s">
        <v>31</v>
      </c>
      <c r="F98" s="599" t="s">
        <v>584</v>
      </c>
      <c r="G98" s="599" t="s">
        <v>312</v>
      </c>
      <c r="H98" s="599" t="s">
        <v>287</v>
      </c>
      <c r="I98" s="599" t="s">
        <v>290</v>
      </c>
      <c r="J98" s="599" t="s">
        <v>4597</v>
      </c>
      <c r="K98" s="599" t="s">
        <v>291</v>
      </c>
      <c r="L98" s="599" t="s">
        <v>4598</v>
      </c>
      <c r="M98" s="599" t="s">
        <v>4599</v>
      </c>
      <c r="N98" s="599"/>
      <c r="O98" s="599" t="s">
        <v>4600</v>
      </c>
      <c r="P98" s="599"/>
      <c r="Q98" s="599"/>
      <c r="R98" s="599" t="s">
        <v>4601</v>
      </c>
      <c r="S98" s="599" t="s">
        <v>4441</v>
      </c>
      <c r="T98" s="599" t="s">
        <v>4442</v>
      </c>
      <c r="U98" s="599" t="s">
        <v>592</v>
      </c>
      <c r="V98" s="599"/>
      <c r="W98" s="599" t="s">
        <v>4602</v>
      </c>
      <c r="X98" s="599" t="s">
        <v>95</v>
      </c>
      <c r="Y98" s="599" t="s">
        <v>4603</v>
      </c>
      <c r="Z98" s="599" t="s">
        <v>4604</v>
      </c>
      <c r="AA98" s="599" t="s">
        <v>4605</v>
      </c>
      <c r="AB98" s="599" t="s">
        <v>31</v>
      </c>
      <c r="AC98" s="1332"/>
      <c r="AD98" s="599" t="s">
        <v>643</v>
      </c>
      <c r="AE98" s="599" t="s">
        <v>4606</v>
      </c>
      <c r="AF98" s="599" t="s">
        <v>2116</v>
      </c>
      <c r="AG98" s="599" t="s">
        <v>2117</v>
      </c>
      <c r="AH98" s="599" t="s">
        <v>2118</v>
      </c>
      <c r="AI98" s="599" t="s">
        <v>2119</v>
      </c>
      <c r="AJ98" s="599"/>
      <c r="AK98" s="599"/>
      <c r="AL98" s="599"/>
      <c r="AM98" s="599"/>
      <c r="AN98" s="599" t="s">
        <v>4607</v>
      </c>
      <c r="AO98" s="599" t="s">
        <v>4608</v>
      </c>
      <c r="AP98" s="599" t="s">
        <v>4609</v>
      </c>
      <c r="AQ98" s="599" t="s">
        <v>1018</v>
      </c>
      <c r="AR98" s="599"/>
      <c r="AS98" s="599"/>
      <c r="AT98" s="599" t="s">
        <v>298</v>
      </c>
      <c r="AU98" s="599" t="s">
        <v>4610</v>
      </c>
      <c r="AV98" s="599" t="s">
        <v>1135</v>
      </c>
      <c r="AW98" s="599" t="s">
        <v>3175</v>
      </c>
      <c r="AX98" s="599" t="s">
        <v>4611</v>
      </c>
      <c r="AY98" s="599"/>
      <c r="AZ98" s="599" t="s">
        <v>2129</v>
      </c>
      <c r="BA98" s="599" t="s">
        <v>4612</v>
      </c>
      <c r="BB98" s="599" t="s">
        <v>2247</v>
      </c>
      <c r="BC98" s="599" t="s">
        <v>2132</v>
      </c>
      <c r="BD98" s="599" t="s">
        <v>2133</v>
      </c>
      <c r="BE98" s="599" t="s">
        <v>1135</v>
      </c>
      <c r="BF98" s="599" t="s">
        <v>2135</v>
      </c>
      <c r="BG98" s="599" t="s">
        <v>2136</v>
      </c>
      <c r="BH98" s="599" t="s">
        <v>4613</v>
      </c>
      <c r="BI98" s="599" t="s">
        <v>4614</v>
      </c>
      <c r="BJ98" s="599" t="s">
        <v>4615</v>
      </c>
      <c r="BK98" s="599" t="s">
        <v>4616</v>
      </c>
      <c r="BL98" s="599" t="s">
        <v>4617</v>
      </c>
      <c r="BM98" s="599" t="s">
        <v>2142</v>
      </c>
      <c r="BN98" s="599" t="s">
        <v>4618</v>
      </c>
      <c r="BO98" s="599" t="s">
        <v>2116</v>
      </c>
      <c r="BP98" s="599" t="s">
        <v>1135</v>
      </c>
      <c r="BQ98" s="599" t="s">
        <v>2117</v>
      </c>
      <c r="BR98" s="599" t="s">
        <v>2193</v>
      </c>
      <c r="BS98" s="599" t="s">
        <v>4619</v>
      </c>
      <c r="BT98" s="599" t="s">
        <v>4620</v>
      </c>
      <c r="BU98" s="599" t="s">
        <v>4621</v>
      </c>
      <c r="BV98" s="599" t="s">
        <v>2142</v>
      </c>
      <c r="BW98" s="599" t="s">
        <v>4622</v>
      </c>
      <c r="BX98" s="599" t="s">
        <v>2118</v>
      </c>
      <c r="BY98" s="599" t="s">
        <v>2119</v>
      </c>
      <c r="BZ98" s="599" t="s">
        <v>4623</v>
      </c>
      <c r="CA98" s="599" t="s">
        <v>4624</v>
      </c>
      <c r="CB98" s="599" t="s">
        <v>2153</v>
      </c>
      <c r="CC98" s="599" t="s">
        <v>4625</v>
      </c>
      <c r="CD98" s="599" t="s">
        <v>4626</v>
      </c>
      <c r="CE98" s="599" t="s">
        <v>2156</v>
      </c>
      <c r="CF98" s="599" t="s">
        <v>4627</v>
      </c>
      <c r="CG98" s="599" t="s">
        <v>2158</v>
      </c>
      <c r="CH98" s="599" t="s">
        <v>1135</v>
      </c>
      <c r="CI98" s="599" t="s">
        <v>4628</v>
      </c>
      <c r="CJ98" s="599" t="s">
        <v>2160</v>
      </c>
      <c r="CK98" s="599" t="s">
        <v>2161</v>
      </c>
      <c r="CL98" s="599" t="s">
        <v>2162</v>
      </c>
      <c r="CM98" s="599" t="s">
        <v>4629</v>
      </c>
      <c r="CN98" s="599" t="s">
        <v>2160</v>
      </c>
      <c r="CO98" s="599" t="s">
        <v>4630</v>
      </c>
      <c r="CP98" s="599" t="s">
        <v>2162</v>
      </c>
      <c r="CQ98" s="599" t="s">
        <v>1135</v>
      </c>
      <c r="CR98" s="599" t="s">
        <v>1135</v>
      </c>
      <c r="CS98" s="599" t="s">
        <v>1135</v>
      </c>
      <c r="CT98" s="599" t="s">
        <v>1135</v>
      </c>
      <c r="CU98" s="599" t="s">
        <v>2165</v>
      </c>
      <c r="CV98" s="599" t="s">
        <v>2166</v>
      </c>
      <c r="CW98" s="599" t="s">
        <v>2167</v>
      </c>
      <c r="CX98" s="599" t="s">
        <v>2168</v>
      </c>
      <c r="CY98" s="599" t="s">
        <v>1135</v>
      </c>
      <c r="CZ98" s="599" t="s">
        <v>1135</v>
      </c>
      <c r="DA98" s="599" t="s">
        <v>1135</v>
      </c>
      <c r="DB98" s="599" t="s">
        <v>1135</v>
      </c>
      <c r="DC98" s="599" t="s">
        <v>1135</v>
      </c>
      <c r="DD98" s="599" t="s">
        <v>1135</v>
      </c>
      <c r="DE98" s="599" t="s">
        <v>1135</v>
      </c>
      <c r="DF98" s="599" t="s">
        <v>1135</v>
      </c>
      <c r="DG98" s="599" t="s">
        <v>1135</v>
      </c>
      <c r="DH98" s="599" t="s">
        <v>1135</v>
      </c>
      <c r="DI98" s="599" t="s">
        <v>2142</v>
      </c>
      <c r="DJ98" s="599" t="s">
        <v>1135</v>
      </c>
      <c r="DK98" s="599" t="s">
        <v>1135</v>
      </c>
      <c r="DL98" s="599" t="s">
        <v>1135</v>
      </c>
      <c r="DM98" s="599" t="s">
        <v>1135</v>
      </c>
      <c r="DN98" s="599" t="s">
        <v>1135</v>
      </c>
      <c r="DO98" s="599" t="s">
        <v>1135</v>
      </c>
      <c r="DP98" s="599" t="s">
        <v>1135</v>
      </c>
      <c r="DQ98" s="599" t="s">
        <v>1135</v>
      </c>
      <c r="DR98" s="599" t="s">
        <v>1135</v>
      </c>
      <c r="DS98" s="599" t="s">
        <v>1135</v>
      </c>
      <c r="DT98" s="599" t="s">
        <v>4631</v>
      </c>
      <c r="DU98" s="599" t="s">
        <v>2176</v>
      </c>
      <c r="DV98" s="599" t="s">
        <v>2275</v>
      </c>
      <c r="DW98" s="599" t="s">
        <v>2273</v>
      </c>
      <c r="DX98" s="599" t="s">
        <v>2179</v>
      </c>
      <c r="DY98" s="599" t="s">
        <v>2180</v>
      </c>
      <c r="DZ98" s="599" t="s">
        <v>2181</v>
      </c>
      <c r="EA98" s="599" t="s">
        <v>2182</v>
      </c>
      <c r="EB98" s="599" t="s">
        <v>4632</v>
      </c>
      <c r="EC98" s="599" t="s">
        <v>2176</v>
      </c>
      <c r="ED98" s="599" t="s">
        <v>4633</v>
      </c>
      <c r="EE98" s="599" t="s">
        <v>2273</v>
      </c>
      <c r="EF98" s="599" t="s">
        <v>1135</v>
      </c>
      <c r="EG98" s="599" t="s">
        <v>1135</v>
      </c>
      <c r="EH98" s="599" t="s">
        <v>1135</v>
      </c>
      <c r="EI98" s="599" t="s">
        <v>1135</v>
      </c>
      <c r="EJ98" s="599" t="s">
        <v>4634</v>
      </c>
      <c r="EK98" s="599" t="s">
        <v>4635</v>
      </c>
      <c r="EL98" s="599" t="s">
        <v>4636</v>
      </c>
      <c r="EM98" s="599" t="s">
        <v>4637</v>
      </c>
      <c r="EN98" s="599" t="s">
        <v>3182</v>
      </c>
      <c r="EO98" s="599" t="s">
        <v>2190</v>
      </c>
      <c r="EP98" s="599" t="s">
        <v>2191</v>
      </c>
      <c r="EQ98" s="599" t="s">
        <v>4638</v>
      </c>
      <c r="ER98" s="599" t="s">
        <v>2193</v>
      </c>
      <c r="ES98" s="599" t="s">
        <v>4639</v>
      </c>
      <c r="ET98" s="599" t="s">
        <v>4640</v>
      </c>
      <c r="EU98" s="104" t="str">
        <f t="shared" si="13"/>
        <v>2026013458</v>
      </c>
      <c r="EV98" s="56" t="str">
        <f t="shared" si="14"/>
        <v>8&amp;2026013458</v>
      </c>
      <c r="EW98" s="104">
        <f>IFERROR(VLOOKUP(EV98,시험용!CA:CE,4,FALSE),"")</f>
        <v>0</v>
      </c>
    </row>
    <row r="99" spans="1:154" ht="49.95" customHeight="1">
      <c r="A99" s="367">
        <v>8</v>
      </c>
      <c r="B99" s="599" t="s">
        <v>320</v>
      </c>
      <c r="C99" s="599" t="s">
        <v>336</v>
      </c>
      <c r="D99" s="599" t="s">
        <v>1866</v>
      </c>
      <c r="E99" s="599" t="s">
        <v>31</v>
      </c>
      <c r="F99" s="599" t="s">
        <v>321</v>
      </c>
      <c r="G99" s="599" t="s">
        <v>320</v>
      </c>
      <c r="H99" s="599" t="s">
        <v>312</v>
      </c>
      <c r="I99" s="599" t="s">
        <v>290</v>
      </c>
      <c r="J99" s="599" t="s">
        <v>4641</v>
      </c>
      <c r="K99" s="599" t="s">
        <v>291</v>
      </c>
      <c r="L99" s="599" t="s">
        <v>4642</v>
      </c>
      <c r="M99" s="599" t="s">
        <v>2288</v>
      </c>
      <c r="N99" s="599"/>
      <c r="O99" s="599" t="s">
        <v>4643</v>
      </c>
      <c r="P99" s="599"/>
      <c r="Q99" s="599"/>
      <c r="R99" s="599" t="s">
        <v>3247</v>
      </c>
      <c r="S99" s="599" t="s">
        <v>4441</v>
      </c>
      <c r="T99" s="599" t="s">
        <v>4442</v>
      </c>
      <c r="U99" s="599" t="s">
        <v>592</v>
      </c>
      <c r="V99" s="599"/>
      <c r="W99" s="599" t="s">
        <v>2290</v>
      </c>
      <c r="X99" s="599" t="s">
        <v>1704</v>
      </c>
      <c r="Y99" s="599" t="s">
        <v>57</v>
      </c>
      <c r="Z99" s="599" t="s">
        <v>57</v>
      </c>
      <c r="AA99" s="599" t="s">
        <v>57</v>
      </c>
      <c r="AB99" s="599" t="s">
        <v>31</v>
      </c>
      <c r="AC99" s="1332"/>
      <c r="AD99" s="599" t="s">
        <v>4644</v>
      </c>
      <c r="AE99" s="599" t="s">
        <v>4645</v>
      </c>
      <c r="AF99" s="599" t="s">
        <v>4646</v>
      </c>
      <c r="AG99" s="599" t="s">
        <v>2117</v>
      </c>
      <c r="AH99" s="599" t="s">
        <v>2118</v>
      </c>
      <c r="AI99" s="599" t="s">
        <v>3140</v>
      </c>
      <c r="AJ99" s="599"/>
      <c r="AK99" s="599"/>
      <c r="AL99" s="599"/>
      <c r="AM99" s="599"/>
      <c r="AN99" s="599" t="s">
        <v>2293</v>
      </c>
      <c r="AO99" s="599" t="s">
        <v>4647</v>
      </c>
      <c r="AP99" s="599" t="s">
        <v>4648</v>
      </c>
      <c r="AQ99" s="599" t="s">
        <v>1018</v>
      </c>
      <c r="AR99" s="599"/>
      <c r="AS99" s="599"/>
      <c r="AT99" s="599" t="s">
        <v>315</v>
      </c>
      <c r="AU99" s="599" t="s">
        <v>4649</v>
      </c>
      <c r="AV99" s="599" t="s">
        <v>1135</v>
      </c>
      <c r="AW99" s="599" t="s">
        <v>4650</v>
      </c>
      <c r="AX99" s="599" t="s">
        <v>4651</v>
      </c>
      <c r="AY99" s="599"/>
      <c r="AZ99" s="599" t="s">
        <v>4652</v>
      </c>
      <c r="BA99" s="599" t="s">
        <v>3147</v>
      </c>
      <c r="BB99" s="599" t="s">
        <v>4653</v>
      </c>
      <c r="BC99" s="599" t="s">
        <v>2132</v>
      </c>
      <c r="BD99" s="599" t="s">
        <v>2133</v>
      </c>
      <c r="BE99" s="599" t="s">
        <v>1135</v>
      </c>
      <c r="BF99" s="599" t="s">
        <v>2135</v>
      </c>
      <c r="BG99" s="599" t="s">
        <v>4654</v>
      </c>
      <c r="BH99" s="599" t="s">
        <v>4655</v>
      </c>
      <c r="BI99" s="599" t="s">
        <v>4656</v>
      </c>
      <c r="BJ99" s="599" t="s">
        <v>4657</v>
      </c>
      <c r="BK99" s="599" t="s">
        <v>4658</v>
      </c>
      <c r="BL99" s="599" t="s">
        <v>4659</v>
      </c>
      <c r="BM99" s="599" t="s">
        <v>2142</v>
      </c>
      <c r="BN99" s="599" t="s">
        <v>4660</v>
      </c>
      <c r="BO99" s="599" t="s">
        <v>4646</v>
      </c>
      <c r="BP99" s="599" t="s">
        <v>1135</v>
      </c>
      <c r="BQ99" s="599" t="s">
        <v>2117</v>
      </c>
      <c r="BR99" s="599" t="s">
        <v>4661</v>
      </c>
      <c r="BS99" s="599" t="s">
        <v>2147</v>
      </c>
      <c r="BT99" s="599" t="s">
        <v>4662</v>
      </c>
      <c r="BU99" s="599" t="s">
        <v>4663</v>
      </c>
      <c r="BV99" s="599" t="s">
        <v>2142</v>
      </c>
      <c r="BW99" s="599" t="s">
        <v>4664</v>
      </c>
      <c r="BX99" s="599" t="s">
        <v>2118</v>
      </c>
      <c r="BY99" s="599" t="s">
        <v>3140</v>
      </c>
      <c r="BZ99" s="599" t="s">
        <v>4665</v>
      </c>
      <c r="CA99" s="599" t="s">
        <v>4666</v>
      </c>
      <c r="CB99" s="599" t="s">
        <v>2153</v>
      </c>
      <c r="CC99" s="599" t="s">
        <v>4667</v>
      </c>
      <c r="CD99" s="599" t="s">
        <v>2181</v>
      </c>
      <c r="CE99" s="599" t="s">
        <v>2156</v>
      </c>
      <c r="CF99" s="599" t="s">
        <v>4668</v>
      </c>
      <c r="CG99" s="599" t="s">
        <v>2158</v>
      </c>
      <c r="CH99" s="599" t="s">
        <v>1135</v>
      </c>
      <c r="CI99" s="599" t="s">
        <v>4669</v>
      </c>
      <c r="CJ99" s="599" t="s">
        <v>2160</v>
      </c>
      <c r="CK99" s="599" t="s">
        <v>2161</v>
      </c>
      <c r="CL99" s="599" t="s">
        <v>2162</v>
      </c>
      <c r="CM99" s="599" t="s">
        <v>4670</v>
      </c>
      <c r="CN99" s="599" t="s">
        <v>2160</v>
      </c>
      <c r="CO99" s="599" t="s">
        <v>3161</v>
      </c>
      <c r="CP99" s="599" t="s">
        <v>2162</v>
      </c>
      <c r="CQ99" s="599" t="s">
        <v>1135</v>
      </c>
      <c r="CR99" s="599" t="s">
        <v>1135</v>
      </c>
      <c r="CS99" s="599" t="s">
        <v>1135</v>
      </c>
      <c r="CT99" s="599" t="s">
        <v>1135</v>
      </c>
      <c r="CU99" s="599" t="s">
        <v>2165</v>
      </c>
      <c r="CV99" s="599" t="s">
        <v>2166</v>
      </c>
      <c r="CW99" s="599" t="s">
        <v>2167</v>
      </c>
      <c r="CX99" s="599" t="s">
        <v>2168</v>
      </c>
      <c r="CY99" s="599" t="s">
        <v>1135</v>
      </c>
      <c r="CZ99" s="599" t="s">
        <v>1135</v>
      </c>
      <c r="DA99" s="599" t="s">
        <v>1135</v>
      </c>
      <c r="DB99" s="599" t="s">
        <v>4671</v>
      </c>
      <c r="DC99" s="599" t="s">
        <v>4672</v>
      </c>
      <c r="DD99" s="599" t="s">
        <v>2127</v>
      </c>
      <c r="DE99" s="599" t="s">
        <v>1135</v>
      </c>
      <c r="DF99" s="599" t="s">
        <v>1135</v>
      </c>
      <c r="DG99" s="599" t="s">
        <v>1135</v>
      </c>
      <c r="DH99" s="599" t="s">
        <v>1135</v>
      </c>
      <c r="DI99" s="599" t="s">
        <v>2142</v>
      </c>
      <c r="DJ99" s="599" t="s">
        <v>1135</v>
      </c>
      <c r="DK99" s="599" t="s">
        <v>1135</v>
      </c>
      <c r="DL99" s="599" t="s">
        <v>1135</v>
      </c>
      <c r="DM99" s="599" t="s">
        <v>1135</v>
      </c>
      <c r="DN99" s="599" t="s">
        <v>1135</v>
      </c>
      <c r="DO99" s="599" t="s">
        <v>1135</v>
      </c>
      <c r="DP99" s="599" t="s">
        <v>1135</v>
      </c>
      <c r="DQ99" s="599" t="s">
        <v>1135</v>
      </c>
      <c r="DR99" s="599" t="s">
        <v>1135</v>
      </c>
      <c r="DS99" s="599" t="s">
        <v>1135</v>
      </c>
      <c r="DT99" s="599" t="s">
        <v>4673</v>
      </c>
      <c r="DU99" s="599" t="s">
        <v>4674</v>
      </c>
      <c r="DV99" s="599" t="s">
        <v>4675</v>
      </c>
      <c r="DW99" s="599" t="s">
        <v>4676</v>
      </c>
      <c r="DX99" s="599" t="s">
        <v>2179</v>
      </c>
      <c r="DY99" s="599" t="s">
        <v>2180</v>
      </c>
      <c r="DZ99" s="599" t="s">
        <v>2181</v>
      </c>
      <c r="EA99" s="599" t="s">
        <v>2182</v>
      </c>
      <c r="EB99" s="599" t="s">
        <v>4677</v>
      </c>
      <c r="EC99" s="599" t="s">
        <v>4674</v>
      </c>
      <c r="ED99" s="599" t="s">
        <v>4678</v>
      </c>
      <c r="EE99" s="599" t="s">
        <v>4676</v>
      </c>
      <c r="EF99" s="599" t="s">
        <v>1135</v>
      </c>
      <c r="EG99" s="599" t="s">
        <v>1135</v>
      </c>
      <c r="EH99" s="599" t="s">
        <v>1135</v>
      </c>
      <c r="EI99" s="599" t="s">
        <v>1135</v>
      </c>
      <c r="EJ99" s="599" t="s">
        <v>4679</v>
      </c>
      <c r="EK99" s="599" t="s">
        <v>4680</v>
      </c>
      <c r="EL99" s="599" t="s">
        <v>2278</v>
      </c>
      <c r="EM99" s="599" t="s">
        <v>4681</v>
      </c>
      <c r="EN99" s="599" t="s">
        <v>3182</v>
      </c>
      <c r="EO99" s="599" t="s">
        <v>2281</v>
      </c>
      <c r="EP99" s="599" t="s">
        <v>2282</v>
      </c>
      <c r="EQ99" s="599" t="s">
        <v>1135</v>
      </c>
      <c r="ER99" s="599" t="s">
        <v>2193</v>
      </c>
      <c r="ES99" s="599" t="s">
        <v>1135</v>
      </c>
      <c r="ET99" s="599" t="s">
        <v>1135</v>
      </c>
      <c r="EU99" s="104" t="str">
        <f t="shared" si="13"/>
        <v>2026021107</v>
      </c>
      <c r="EV99" s="56" t="str">
        <f t="shared" si="14"/>
        <v>8&amp;2026021107</v>
      </c>
      <c r="EW99" s="104">
        <f>IFERROR(VLOOKUP(EV99,시험용!CA:CE,4,FALSE),"")</f>
        <v>0</v>
      </c>
    </row>
    <row r="100" spans="1:154" ht="49.95" customHeight="1">
      <c r="A100" s="367">
        <v>8</v>
      </c>
      <c r="B100" s="599" t="s">
        <v>724</v>
      </c>
      <c r="C100" s="599" t="s">
        <v>336</v>
      </c>
      <c r="D100" s="599" t="s">
        <v>1866</v>
      </c>
      <c r="E100" s="599" t="s">
        <v>31</v>
      </c>
      <c r="F100" s="599" t="s">
        <v>584</v>
      </c>
      <c r="G100" s="599" t="s">
        <v>724</v>
      </c>
      <c r="H100" s="599" t="s">
        <v>320</v>
      </c>
      <c r="I100" s="599" t="s">
        <v>290</v>
      </c>
      <c r="J100" s="599" t="s">
        <v>4682</v>
      </c>
      <c r="K100" s="599" t="s">
        <v>291</v>
      </c>
      <c r="L100" s="599" t="s">
        <v>4683</v>
      </c>
      <c r="M100" s="599" t="s">
        <v>3210</v>
      </c>
      <c r="N100" s="599"/>
      <c r="O100" s="599" t="s">
        <v>4684</v>
      </c>
      <c r="P100" s="599" t="s">
        <v>4685</v>
      </c>
      <c r="Q100" s="599"/>
      <c r="R100" s="599"/>
      <c r="S100" s="599" t="s">
        <v>4441</v>
      </c>
      <c r="T100" s="599" t="s">
        <v>4442</v>
      </c>
      <c r="U100" s="599" t="s">
        <v>592</v>
      </c>
      <c r="V100" s="599"/>
      <c r="W100" s="599" t="s">
        <v>3212</v>
      </c>
      <c r="X100" s="599" t="s">
        <v>688</v>
      </c>
      <c r="Y100" s="599" t="s">
        <v>3213</v>
      </c>
      <c r="Z100" s="599" t="s">
        <v>3213</v>
      </c>
      <c r="AA100" s="599" t="s">
        <v>3214</v>
      </c>
      <c r="AB100" s="599" t="s">
        <v>293</v>
      </c>
      <c r="AC100" s="1332"/>
      <c r="AD100" s="599" t="s">
        <v>3215</v>
      </c>
      <c r="AE100" s="599" t="s">
        <v>4686</v>
      </c>
      <c r="AF100" s="599" t="s">
        <v>692</v>
      </c>
      <c r="AG100" s="599" t="s">
        <v>295</v>
      </c>
      <c r="AH100" s="599" t="s">
        <v>296</v>
      </c>
      <c r="AI100" s="599" t="s">
        <v>297</v>
      </c>
      <c r="AJ100" s="599"/>
      <c r="AK100" s="599"/>
      <c r="AL100" s="599"/>
      <c r="AM100" s="599"/>
      <c r="AN100" s="599" t="s">
        <v>3216</v>
      </c>
      <c r="AO100" s="599" t="s">
        <v>4687</v>
      </c>
      <c r="AP100" s="599" t="s">
        <v>3218</v>
      </c>
      <c r="AQ100" s="599" t="s">
        <v>1018</v>
      </c>
      <c r="AR100" s="599"/>
      <c r="AS100" s="599"/>
      <c r="AT100" s="599" t="s">
        <v>315</v>
      </c>
      <c r="AU100" s="599" t="s">
        <v>4688</v>
      </c>
      <c r="AV100" s="599" t="s">
        <v>57</v>
      </c>
      <c r="AW100" s="599" t="s">
        <v>1433</v>
      </c>
      <c r="AX100" s="599" t="s">
        <v>4689</v>
      </c>
      <c r="AY100" s="599"/>
      <c r="AZ100" s="599" t="s">
        <v>1388</v>
      </c>
      <c r="BA100" s="599" t="s">
        <v>3221</v>
      </c>
      <c r="BB100" s="599" t="s">
        <v>323</v>
      </c>
      <c r="BC100" s="599" t="s">
        <v>32</v>
      </c>
      <c r="BD100" s="599" t="s">
        <v>33</v>
      </c>
      <c r="BE100" s="599" t="s">
        <v>57</v>
      </c>
      <c r="BF100" s="599" t="s">
        <v>48</v>
      </c>
      <c r="BG100" s="599" t="s">
        <v>164</v>
      </c>
      <c r="BH100" s="599" t="s">
        <v>1171</v>
      </c>
      <c r="BI100" s="599" t="s">
        <v>2814</v>
      </c>
      <c r="BJ100" s="599" t="s">
        <v>1889</v>
      </c>
      <c r="BK100" s="599" t="s">
        <v>890</v>
      </c>
      <c r="BL100" s="599" t="s">
        <v>4690</v>
      </c>
      <c r="BM100" s="599" t="s">
        <v>302</v>
      </c>
      <c r="BN100" s="599" t="s">
        <v>4691</v>
      </c>
      <c r="BO100" s="599" t="s">
        <v>692</v>
      </c>
      <c r="BP100" s="599" t="s">
        <v>595</v>
      </c>
      <c r="BQ100" s="599" t="s">
        <v>295</v>
      </c>
      <c r="BR100" s="599" t="s">
        <v>1363</v>
      </c>
      <c r="BS100" s="599" t="s">
        <v>3223</v>
      </c>
      <c r="BT100" s="599" t="s">
        <v>837</v>
      </c>
      <c r="BU100" s="599" t="s">
        <v>3224</v>
      </c>
      <c r="BV100" s="599" t="s">
        <v>1061</v>
      </c>
      <c r="BW100" s="599" t="s">
        <v>622</v>
      </c>
      <c r="BX100" s="599" t="s">
        <v>296</v>
      </c>
      <c r="BY100" s="599" t="s">
        <v>297</v>
      </c>
      <c r="BZ100" s="599" t="s">
        <v>3225</v>
      </c>
      <c r="CA100" s="599" t="s">
        <v>3226</v>
      </c>
      <c r="CB100" s="599" t="s">
        <v>304</v>
      </c>
      <c r="CC100" s="599" t="s">
        <v>708</v>
      </c>
      <c r="CD100" s="599" t="s">
        <v>3227</v>
      </c>
      <c r="CE100" s="599" t="s">
        <v>306</v>
      </c>
      <c r="CF100" s="599" t="s">
        <v>709</v>
      </c>
      <c r="CG100" s="599" t="s">
        <v>318</v>
      </c>
      <c r="CH100" s="599" t="s">
        <v>57</v>
      </c>
      <c r="CI100" s="599" t="s">
        <v>3228</v>
      </c>
      <c r="CJ100" s="599" t="s">
        <v>843</v>
      </c>
      <c r="CK100" s="599" t="s">
        <v>3229</v>
      </c>
      <c r="CL100" s="599" t="s">
        <v>105</v>
      </c>
      <c r="CM100" s="599" t="s">
        <v>3230</v>
      </c>
      <c r="CN100" s="599" t="s">
        <v>843</v>
      </c>
      <c r="CO100" s="599" t="s">
        <v>713</v>
      </c>
      <c r="CP100" s="599" t="s">
        <v>57</v>
      </c>
      <c r="CQ100" s="599" t="s">
        <v>57</v>
      </c>
      <c r="CR100" s="599" t="s">
        <v>57</v>
      </c>
      <c r="CS100" s="599" t="s">
        <v>57</v>
      </c>
      <c r="CT100" s="599" t="s">
        <v>57</v>
      </c>
      <c r="CU100" s="599" t="s">
        <v>328</v>
      </c>
      <c r="CV100" s="599" t="s">
        <v>329</v>
      </c>
      <c r="CW100" s="599" t="s">
        <v>330</v>
      </c>
      <c r="CX100" s="599" t="s">
        <v>331</v>
      </c>
      <c r="CY100" s="599" t="s">
        <v>57</v>
      </c>
      <c r="CZ100" s="599" t="s">
        <v>57</v>
      </c>
      <c r="DA100" s="599" t="s">
        <v>57</v>
      </c>
      <c r="DB100" s="599" t="s">
        <v>57</v>
      </c>
      <c r="DC100" s="599" t="s">
        <v>57</v>
      </c>
      <c r="DD100" s="599" t="s">
        <v>57</v>
      </c>
      <c r="DE100" s="599" t="s">
        <v>57</v>
      </c>
      <c r="DF100" s="599" t="s">
        <v>57</v>
      </c>
      <c r="DG100" s="599" t="s">
        <v>57</v>
      </c>
      <c r="DH100" s="599" t="s">
        <v>57</v>
      </c>
      <c r="DI100" s="599" t="s">
        <v>302</v>
      </c>
      <c r="DJ100" s="599" t="s">
        <v>57</v>
      </c>
      <c r="DK100" s="599" t="s">
        <v>57</v>
      </c>
      <c r="DL100" s="599" t="s">
        <v>57</v>
      </c>
      <c r="DM100" s="599" t="s">
        <v>57</v>
      </c>
      <c r="DN100" s="599" t="s">
        <v>4692</v>
      </c>
      <c r="DO100" s="599" t="s">
        <v>331</v>
      </c>
      <c r="DP100" s="599" t="s">
        <v>121</v>
      </c>
      <c r="DQ100" s="599" t="s">
        <v>57</v>
      </c>
      <c r="DR100" s="599" t="s">
        <v>57</v>
      </c>
      <c r="DS100" s="599" t="s">
        <v>57</v>
      </c>
      <c r="DT100" s="599" t="s">
        <v>4693</v>
      </c>
      <c r="DU100" s="599" t="s">
        <v>1218</v>
      </c>
      <c r="DV100" s="599" t="s">
        <v>118</v>
      </c>
      <c r="DW100" s="599" t="s">
        <v>205</v>
      </c>
      <c r="DX100" s="599" t="s">
        <v>1219</v>
      </c>
      <c r="DY100" s="599" t="s">
        <v>1220</v>
      </c>
      <c r="DZ100" s="599" t="s">
        <v>330</v>
      </c>
      <c r="EA100" s="599" t="s">
        <v>205</v>
      </c>
      <c r="EB100" s="599" t="s">
        <v>4694</v>
      </c>
      <c r="EC100" s="599" t="s">
        <v>1218</v>
      </c>
      <c r="ED100" s="599" t="s">
        <v>192</v>
      </c>
      <c r="EE100" s="599" t="s">
        <v>205</v>
      </c>
      <c r="EF100" s="599" t="s">
        <v>57</v>
      </c>
      <c r="EG100" s="599" t="s">
        <v>57</v>
      </c>
      <c r="EH100" s="599" t="s">
        <v>57</v>
      </c>
      <c r="EI100" s="599" t="s">
        <v>57</v>
      </c>
      <c r="EJ100" s="599" t="s">
        <v>3233</v>
      </c>
      <c r="EK100" s="599" t="s">
        <v>3234</v>
      </c>
      <c r="EL100" s="599" t="s">
        <v>3235</v>
      </c>
      <c r="EM100" s="599" t="s">
        <v>1255</v>
      </c>
      <c r="EN100" s="599" t="s">
        <v>767</v>
      </c>
      <c r="EO100" s="599" t="s">
        <v>681</v>
      </c>
      <c r="EP100" s="599" t="s">
        <v>682</v>
      </c>
      <c r="EQ100" s="599" t="s">
        <v>57</v>
      </c>
      <c r="ER100" s="599" t="s">
        <v>311</v>
      </c>
      <c r="ES100" s="599" t="s">
        <v>57</v>
      </c>
      <c r="ET100" s="599" t="s">
        <v>57</v>
      </c>
      <c r="EU100" s="104" t="str">
        <f t="shared" si="13"/>
        <v>2026012992</v>
      </c>
      <c r="EV100" s="56" t="str">
        <f t="shared" si="14"/>
        <v>8&amp;2026012992</v>
      </c>
      <c r="EW100" s="104">
        <f>IFERROR(VLOOKUP(EV100,시험용!CA:CE,4,FALSE),"")</f>
        <v>0</v>
      </c>
      <c r="EX100" s="710" t="s">
        <v>5778</v>
      </c>
    </row>
    <row r="101" spans="1:154" ht="49.95" customHeight="1">
      <c r="A101" s="367">
        <v>8</v>
      </c>
      <c r="B101" s="599" t="s">
        <v>732</v>
      </c>
      <c r="C101" s="599" t="s">
        <v>336</v>
      </c>
      <c r="D101" s="599" t="s">
        <v>1866</v>
      </c>
      <c r="E101" s="599" t="s">
        <v>31</v>
      </c>
      <c r="F101" s="599" t="s">
        <v>321</v>
      </c>
      <c r="G101" s="599" t="s">
        <v>732</v>
      </c>
      <c r="H101" s="599" t="s">
        <v>724</v>
      </c>
      <c r="I101" s="599" t="s">
        <v>290</v>
      </c>
      <c r="J101" s="599" t="s">
        <v>4695</v>
      </c>
      <c r="K101" s="599" t="s">
        <v>291</v>
      </c>
      <c r="L101" s="599" t="s">
        <v>4696</v>
      </c>
      <c r="M101" s="599" t="s">
        <v>4697</v>
      </c>
      <c r="N101" s="599"/>
      <c r="O101" s="599"/>
      <c r="P101" s="599"/>
      <c r="Q101" s="599"/>
      <c r="R101" s="599"/>
      <c r="S101" s="599" t="s">
        <v>4441</v>
      </c>
      <c r="T101" s="599" t="s">
        <v>4442</v>
      </c>
      <c r="U101" s="599" t="s">
        <v>592</v>
      </c>
      <c r="V101" s="599"/>
      <c r="W101" s="599" t="s">
        <v>4698</v>
      </c>
      <c r="X101" s="599" t="s">
        <v>95</v>
      </c>
      <c r="Y101" s="599" t="s">
        <v>4699</v>
      </c>
      <c r="Z101" s="599" t="s">
        <v>4699</v>
      </c>
      <c r="AA101" s="599" t="s">
        <v>4700</v>
      </c>
      <c r="AB101" s="599" t="s">
        <v>31</v>
      </c>
      <c r="AC101" s="1332"/>
      <c r="AD101" s="599" t="s">
        <v>643</v>
      </c>
      <c r="AE101" s="599" t="s">
        <v>314</v>
      </c>
      <c r="AF101" s="599" t="s">
        <v>294</v>
      </c>
      <c r="AG101" s="599" t="s">
        <v>295</v>
      </c>
      <c r="AH101" s="599" t="s">
        <v>296</v>
      </c>
      <c r="AI101" s="599" t="s">
        <v>297</v>
      </c>
      <c r="AJ101" s="599"/>
      <c r="AK101" s="599"/>
      <c r="AL101" s="599"/>
      <c r="AM101" s="599"/>
      <c r="AN101" s="599" t="s">
        <v>1948</v>
      </c>
      <c r="AO101" s="599" t="s">
        <v>2453</v>
      </c>
      <c r="AP101" s="599" t="s">
        <v>4701</v>
      </c>
      <c r="AQ101" s="599" t="s">
        <v>49</v>
      </c>
      <c r="AR101" s="599"/>
      <c r="AS101" s="599"/>
      <c r="AT101" s="599" t="s">
        <v>315</v>
      </c>
      <c r="AU101" s="599" t="s">
        <v>4702</v>
      </c>
      <c r="AV101" s="599" t="s">
        <v>57</v>
      </c>
      <c r="AW101" s="599" t="s">
        <v>910</v>
      </c>
      <c r="AX101" s="599" t="s">
        <v>4703</v>
      </c>
      <c r="AY101" s="599"/>
      <c r="AZ101" s="599" t="s">
        <v>4704</v>
      </c>
      <c r="BA101" s="599" t="s">
        <v>4705</v>
      </c>
      <c r="BB101" s="599" t="s">
        <v>910</v>
      </c>
      <c r="BC101" s="599" t="s">
        <v>32</v>
      </c>
      <c r="BD101" s="599" t="s">
        <v>33</v>
      </c>
      <c r="BE101" s="599" t="s">
        <v>57</v>
      </c>
      <c r="BF101" s="599" t="s">
        <v>48</v>
      </c>
      <c r="BG101" s="599" t="s">
        <v>900</v>
      </c>
      <c r="BH101" s="599" t="s">
        <v>3918</v>
      </c>
      <c r="BI101" s="599" t="s">
        <v>4706</v>
      </c>
      <c r="BJ101" s="599" t="s">
        <v>4707</v>
      </c>
      <c r="BK101" s="599" t="s">
        <v>323</v>
      </c>
      <c r="BL101" s="599" t="s">
        <v>4708</v>
      </c>
      <c r="BM101" s="599" t="s">
        <v>55</v>
      </c>
      <c r="BN101" s="599" t="s">
        <v>314</v>
      </c>
      <c r="BO101" s="599" t="s">
        <v>294</v>
      </c>
      <c r="BP101" s="599" t="s">
        <v>57</v>
      </c>
      <c r="BQ101" s="599" t="s">
        <v>295</v>
      </c>
      <c r="BR101" s="599" t="s">
        <v>311</v>
      </c>
      <c r="BS101" s="599" t="s">
        <v>1301</v>
      </c>
      <c r="BT101" s="599" t="s">
        <v>905</v>
      </c>
      <c r="BU101" s="599" t="s">
        <v>4709</v>
      </c>
      <c r="BV101" s="599" t="s">
        <v>51</v>
      </c>
      <c r="BW101" s="599" t="s">
        <v>171</v>
      </c>
      <c r="BX101" s="599" t="s">
        <v>296</v>
      </c>
      <c r="BY101" s="599" t="s">
        <v>297</v>
      </c>
      <c r="BZ101" s="599" t="s">
        <v>4710</v>
      </c>
      <c r="CA101" s="599" t="s">
        <v>4711</v>
      </c>
      <c r="CB101" s="599" t="s">
        <v>304</v>
      </c>
      <c r="CC101" s="599" t="s">
        <v>112</v>
      </c>
      <c r="CD101" s="599" t="s">
        <v>4712</v>
      </c>
      <c r="CE101" s="599" t="s">
        <v>306</v>
      </c>
      <c r="CF101" s="599" t="s">
        <v>116</v>
      </c>
      <c r="CG101" s="599" t="s">
        <v>662</v>
      </c>
      <c r="CH101" s="599" t="s">
        <v>57</v>
      </c>
      <c r="CI101" s="599" t="s">
        <v>4713</v>
      </c>
      <c r="CJ101" s="599" t="s">
        <v>99</v>
      </c>
      <c r="CK101" s="599" t="s">
        <v>2223</v>
      </c>
      <c r="CL101" s="599" t="s">
        <v>105</v>
      </c>
      <c r="CM101" s="599" t="s">
        <v>4714</v>
      </c>
      <c r="CN101" s="599" t="s">
        <v>99</v>
      </c>
      <c r="CO101" s="599" t="s">
        <v>797</v>
      </c>
      <c r="CP101" s="599" t="s">
        <v>105</v>
      </c>
      <c r="CQ101" s="599" t="s">
        <v>57</v>
      </c>
      <c r="CR101" s="599" t="s">
        <v>57</v>
      </c>
      <c r="CS101" s="599" t="s">
        <v>57</v>
      </c>
      <c r="CT101" s="599" t="s">
        <v>57</v>
      </c>
      <c r="CU101" s="599" t="s">
        <v>328</v>
      </c>
      <c r="CV101" s="599" t="s">
        <v>329</v>
      </c>
      <c r="CW101" s="599" t="s">
        <v>330</v>
      </c>
      <c r="CX101" s="599" t="s">
        <v>331</v>
      </c>
      <c r="CY101" s="599" t="s">
        <v>57</v>
      </c>
      <c r="CZ101" s="599" t="s">
        <v>57</v>
      </c>
      <c r="DA101" s="599" t="s">
        <v>57</v>
      </c>
      <c r="DB101" s="599" t="s">
        <v>57</v>
      </c>
      <c r="DC101" s="599" t="s">
        <v>57</v>
      </c>
      <c r="DD101" s="599" t="s">
        <v>57</v>
      </c>
      <c r="DE101" s="599" t="s">
        <v>57</v>
      </c>
      <c r="DF101" s="599" t="s">
        <v>57</v>
      </c>
      <c r="DG101" s="599" t="s">
        <v>57</v>
      </c>
      <c r="DH101" s="599" t="s">
        <v>57</v>
      </c>
      <c r="DI101" s="599" t="s">
        <v>302</v>
      </c>
      <c r="DJ101" s="599" t="s">
        <v>57</v>
      </c>
      <c r="DK101" s="599" t="s">
        <v>57</v>
      </c>
      <c r="DL101" s="599" t="s">
        <v>57</v>
      </c>
      <c r="DM101" s="599" t="s">
        <v>57</v>
      </c>
      <c r="DN101" s="599" t="s">
        <v>57</v>
      </c>
      <c r="DO101" s="599" t="s">
        <v>57</v>
      </c>
      <c r="DP101" s="599" t="s">
        <v>57</v>
      </c>
      <c r="DQ101" s="599" t="s">
        <v>57</v>
      </c>
      <c r="DR101" s="599" t="s">
        <v>57</v>
      </c>
      <c r="DS101" s="599" t="s">
        <v>57</v>
      </c>
      <c r="DT101" s="599" t="s">
        <v>4715</v>
      </c>
      <c r="DU101" s="599" t="s">
        <v>1218</v>
      </c>
      <c r="DV101" s="599" t="s">
        <v>178</v>
      </c>
      <c r="DW101" s="599" t="s">
        <v>106</v>
      </c>
      <c r="DX101" s="599" t="s">
        <v>1219</v>
      </c>
      <c r="DY101" s="599" t="s">
        <v>1220</v>
      </c>
      <c r="DZ101" s="599" t="s">
        <v>330</v>
      </c>
      <c r="EA101" s="599" t="s">
        <v>205</v>
      </c>
      <c r="EB101" s="599" t="s">
        <v>4716</v>
      </c>
      <c r="EC101" s="599" t="s">
        <v>1218</v>
      </c>
      <c r="ED101" s="599" t="s">
        <v>1028</v>
      </c>
      <c r="EE101" s="599" t="s">
        <v>106</v>
      </c>
      <c r="EF101" s="599" t="s">
        <v>57</v>
      </c>
      <c r="EG101" s="599" t="s">
        <v>57</v>
      </c>
      <c r="EH101" s="599" t="s">
        <v>57</v>
      </c>
      <c r="EI101" s="599" t="s">
        <v>57</v>
      </c>
      <c r="EJ101" s="599" t="s">
        <v>4717</v>
      </c>
      <c r="EK101" s="599" t="s">
        <v>91</v>
      </c>
      <c r="EL101" s="599" t="s">
        <v>4718</v>
      </c>
      <c r="EM101" s="599" t="s">
        <v>188</v>
      </c>
      <c r="EN101" s="599" t="s">
        <v>680</v>
      </c>
      <c r="EO101" s="599" t="s">
        <v>310</v>
      </c>
      <c r="EP101" s="599" t="s">
        <v>88</v>
      </c>
      <c r="EQ101" s="599" t="s">
        <v>187</v>
      </c>
      <c r="ER101" s="599" t="s">
        <v>311</v>
      </c>
      <c r="ES101" s="599" t="s">
        <v>4719</v>
      </c>
      <c r="ET101" s="599" t="s">
        <v>4720</v>
      </c>
      <c r="EU101" s="104" t="str">
        <f t="shared" si="13"/>
        <v>2026020117</v>
      </c>
      <c r="EV101" s="56" t="str">
        <f t="shared" si="14"/>
        <v>8&amp;2026020117</v>
      </c>
      <c r="EW101" s="104">
        <f>IFERROR(VLOOKUP(EV101,시험용!CA:CE,4,FALSE),"")</f>
        <v>0</v>
      </c>
    </row>
    <row r="102" spans="1:154" ht="49.95" customHeight="1">
      <c r="A102" s="367">
        <v>8</v>
      </c>
      <c r="B102" s="599" t="s">
        <v>771</v>
      </c>
      <c r="C102" s="599" t="s">
        <v>336</v>
      </c>
      <c r="D102" s="599" t="s">
        <v>1866</v>
      </c>
      <c r="E102" s="599" t="s">
        <v>31</v>
      </c>
      <c r="F102" s="599" t="s">
        <v>321</v>
      </c>
      <c r="G102" s="599" t="s">
        <v>771</v>
      </c>
      <c r="H102" s="599" t="s">
        <v>732</v>
      </c>
      <c r="I102" s="599" t="s">
        <v>290</v>
      </c>
      <c r="J102" s="599" t="s">
        <v>4721</v>
      </c>
      <c r="K102" s="599" t="s">
        <v>291</v>
      </c>
      <c r="L102" s="599" t="s">
        <v>4722</v>
      </c>
      <c r="M102" s="599" t="s">
        <v>4697</v>
      </c>
      <c r="N102" s="599"/>
      <c r="O102" s="599"/>
      <c r="P102" s="599"/>
      <c r="Q102" s="599"/>
      <c r="R102" s="599"/>
      <c r="S102" s="599" t="s">
        <v>4441</v>
      </c>
      <c r="T102" s="599" t="s">
        <v>4442</v>
      </c>
      <c r="U102" s="599" t="s">
        <v>592</v>
      </c>
      <c r="V102" s="599"/>
      <c r="W102" s="599" t="s">
        <v>4723</v>
      </c>
      <c r="X102" s="599" t="s">
        <v>95</v>
      </c>
      <c r="Y102" s="599" t="s">
        <v>4699</v>
      </c>
      <c r="Z102" s="599" t="s">
        <v>4699</v>
      </c>
      <c r="AA102" s="599" t="s">
        <v>4700</v>
      </c>
      <c r="AB102" s="599" t="s">
        <v>31</v>
      </c>
      <c r="AC102" s="1332"/>
      <c r="AD102" s="599" t="s">
        <v>643</v>
      </c>
      <c r="AE102" s="599" t="s">
        <v>314</v>
      </c>
      <c r="AF102" s="599" t="s">
        <v>294</v>
      </c>
      <c r="AG102" s="599" t="s">
        <v>295</v>
      </c>
      <c r="AH102" s="599" t="s">
        <v>296</v>
      </c>
      <c r="AI102" s="599" t="s">
        <v>297</v>
      </c>
      <c r="AJ102" s="599"/>
      <c r="AK102" s="599"/>
      <c r="AL102" s="599"/>
      <c r="AM102" s="599"/>
      <c r="AN102" s="599" t="s">
        <v>1948</v>
      </c>
      <c r="AO102" s="599" t="s">
        <v>2453</v>
      </c>
      <c r="AP102" s="599" t="s">
        <v>4724</v>
      </c>
      <c r="AQ102" s="599" t="s">
        <v>49</v>
      </c>
      <c r="AR102" s="599"/>
      <c r="AS102" s="599"/>
      <c r="AT102" s="599" t="s">
        <v>315</v>
      </c>
      <c r="AU102" s="599" t="s">
        <v>4725</v>
      </c>
      <c r="AV102" s="599" t="s">
        <v>57</v>
      </c>
      <c r="AW102" s="599" t="s">
        <v>910</v>
      </c>
      <c r="AX102" s="599" t="s">
        <v>4726</v>
      </c>
      <c r="AY102" s="599"/>
      <c r="AZ102" s="599" t="s">
        <v>4704</v>
      </c>
      <c r="BA102" s="599" t="s">
        <v>4705</v>
      </c>
      <c r="BB102" s="599" t="s">
        <v>910</v>
      </c>
      <c r="BC102" s="599" t="s">
        <v>32</v>
      </c>
      <c r="BD102" s="599" t="s">
        <v>33</v>
      </c>
      <c r="BE102" s="599" t="s">
        <v>57</v>
      </c>
      <c r="BF102" s="599" t="s">
        <v>48</v>
      </c>
      <c r="BG102" s="599" t="s">
        <v>900</v>
      </c>
      <c r="BH102" s="599" t="s">
        <v>1066</v>
      </c>
      <c r="BI102" s="599" t="s">
        <v>3296</v>
      </c>
      <c r="BJ102" s="599" t="s">
        <v>4727</v>
      </c>
      <c r="BK102" s="599" t="s">
        <v>323</v>
      </c>
      <c r="BL102" s="599" t="s">
        <v>4728</v>
      </c>
      <c r="BM102" s="599" t="s">
        <v>55</v>
      </c>
      <c r="BN102" s="599" t="s">
        <v>314</v>
      </c>
      <c r="BO102" s="599" t="s">
        <v>294</v>
      </c>
      <c r="BP102" s="599" t="s">
        <v>57</v>
      </c>
      <c r="BQ102" s="599" t="s">
        <v>295</v>
      </c>
      <c r="BR102" s="599" t="s">
        <v>311</v>
      </c>
      <c r="BS102" s="599" t="s">
        <v>3491</v>
      </c>
      <c r="BT102" s="599" t="s">
        <v>1029</v>
      </c>
      <c r="BU102" s="599" t="s">
        <v>4729</v>
      </c>
      <c r="BV102" s="599" t="s">
        <v>51</v>
      </c>
      <c r="BW102" s="599" t="s">
        <v>756</v>
      </c>
      <c r="BX102" s="599" t="s">
        <v>296</v>
      </c>
      <c r="BY102" s="599" t="s">
        <v>297</v>
      </c>
      <c r="BZ102" s="599" t="s">
        <v>1089</v>
      </c>
      <c r="CA102" s="599" t="s">
        <v>4730</v>
      </c>
      <c r="CB102" s="599" t="s">
        <v>304</v>
      </c>
      <c r="CC102" s="599" t="s">
        <v>104</v>
      </c>
      <c r="CD102" s="599" t="s">
        <v>4712</v>
      </c>
      <c r="CE102" s="599" t="s">
        <v>306</v>
      </c>
      <c r="CF102" s="599" t="s">
        <v>3201</v>
      </c>
      <c r="CG102" s="599" t="s">
        <v>662</v>
      </c>
      <c r="CH102" s="599" t="s">
        <v>57</v>
      </c>
      <c r="CI102" s="599" t="s">
        <v>4731</v>
      </c>
      <c r="CJ102" s="599" t="s">
        <v>99</v>
      </c>
      <c r="CK102" s="599" t="s">
        <v>1850</v>
      </c>
      <c r="CL102" s="599" t="s">
        <v>105</v>
      </c>
      <c r="CM102" s="599" t="s">
        <v>4732</v>
      </c>
      <c r="CN102" s="599" t="s">
        <v>99</v>
      </c>
      <c r="CO102" s="599" t="s">
        <v>117</v>
      </c>
      <c r="CP102" s="599" t="s">
        <v>105</v>
      </c>
      <c r="CQ102" s="599" t="s">
        <v>57</v>
      </c>
      <c r="CR102" s="599" t="s">
        <v>57</v>
      </c>
      <c r="CS102" s="599" t="s">
        <v>57</v>
      </c>
      <c r="CT102" s="599" t="s">
        <v>57</v>
      </c>
      <c r="CU102" s="599" t="s">
        <v>328</v>
      </c>
      <c r="CV102" s="599" t="s">
        <v>329</v>
      </c>
      <c r="CW102" s="599" t="s">
        <v>330</v>
      </c>
      <c r="CX102" s="599" t="s">
        <v>331</v>
      </c>
      <c r="CY102" s="599" t="s">
        <v>57</v>
      </c>
      <c r="CZ102" s="599" t="s">
        <v>57</v>
      </c>
      <c r="DA102" s="599" t="s">
        <v>57</v>
      </c>
      <c r="DB102" s="599" t="s">
        <v>57</v>
      </c>
      <c r="DC102" s="599" t="s">
        <v>57</v>
      </c>
      <c r="DD102" s="599" t="s">
        <v>57</v>
      </c>
      <c r="DE102" s="599" t="s">
        <v>57</v>
      </c>
      <c r="DF102" s="599" t="s">
        <v>57</v>
      </c>
      <c r="DG102" s="599" t="s">
        <v>57</v>
      </c>
      <c r="DH102" s="599" t="s">
        <v>57</v>
      </c>
      <c r="DI102" s="599" t="s">
        <v>302</v>
      </c>
      <c r="DJ102" s="599" t="s">
        <v>57</v>
      </c>
      <c r="DK102" s="599" t="s">
        <v>57</v>
      </c>
      <c r="DL102" s="599" t="s">
        <v>57</v>
      </c>
      <c r="DM102" s="599" t="s">
        <v>57</v>
      </c>
      <c r="DN102" s="599" t="s">
        <v>57</v>
      </c>
      <c r="DO102" s="599" t="s">
        <v>57</v>
      </c>
      <c r="DP102" s="599" t="s">
        <v>57</v>
      </c>
      <c r="DQ102" s="599" t="s">
        <v>57</v>
      </c>
      <c r="DR102" s="599" t="s">
        <v>57</v>
      </c>
      <c r="DS102" s="599" t="s">
        <v>57</v>
      </c>
      <c r="DT102" s="599" t="s">
        <v>4733</v>
      </c>
      <c r="DU102" s="599" t="s">
        <v>1218</v>
      </c>
      <c r="DV102" s="599" t="s">
        <v>801</v>
      </c>
      <c r="DW102" s="599" t="s">
        <v>106</v>
      </c>
      <c r="DX102" s="599" t="s">
        <v>1219</v>
      </c>
      <c r="DY102" s="599" t="s">
        <v>1220</v>
      </c>
      <c r="DZ102" s="599" t="s">
        <v>330</v>
      </c>
      <c r="EA102" s="599" t="s">
        <v>205</v>
      </c>
      <c r="EB102" s="599" t="s">
        <v>4734</v>
      </c>
      <c r="EC102" s="599" t="s">
        <v>1218</v>
      </c>
      <c r="ED102" s="599" t="s">
        <v>1038</v>
      </c>
      <c r="EE102" s="599" t="s">
        <v>106</v>
      </c>
      <c r="EF102" s="599" t="s">
        <v>57</v>
      </c>
      <c r="EG102" s="599" t="s">
        <v>57</v>
      </c>
      <c r="EH102" s="599" t="s">
        <v>57</v>
      </c>
      <c r="EI102" s="599" t="s">
        <v>57</v>
      </c>
      <c r="EJ102" s="599" t="s">
        <v>4717</v>
      </c>
      <c r="EK102" s="599" t="s">
        <v>91</v>
      </c>
      <c r="EL102" s="599" t="s">
        <v>4718</v>
      </c>
      <c r="EM102" s="599" t="s">
        <v>188</v>
      </c>
      <c r="EN102" s="599" t="s">
        <v>680</v>
      </c>
      <c r="EO102" s="599" t="s">
        <v>310</v>
      </c>
      <c r="EP102" s="599" t="s">
        <v>88</v>
      </c>
      <c r="EQ102" s="599" t="s">
        <v>187</v>
      </c>
      <c r="ER102" s="599" t="s">
        <v>311</v>
      </c>
      <c r="ES102" s="599" t="s">
        <v>4735</v>
      </c>
      <c r="ET102" s="599" t="s">
        <v>4736</v>
      </c>
      <c r="EU102" s="104" t="str">
        <f t="shared" si="13"/>
        <v>2026020108</v>
      </c>
      <c r="EV102" s="56" t="str">
        <f t="shared" si="14"/>
        <v>8&amp;2026020108</v>
      </c>
      <c r="EW102" s="104">
        <f>IFERROR(VLOOKUP(EV102,시험용!CA:CE,4,FALSE),"")</f>
        <v>0</v>
      </c>
    </row>
    <row r="103" spans="1:154" ht="49.95" customHeight="1">
      <c r="A103" s="367">
        <v>8</v>
      </c>
      <c r="B103" s="599" t="s">
        <v>806</v>
      </c>
      <c r="C103" s="599" t="s">
        <v>336</v>
      </c>
      <c r="D103" s="599" t="s">
        <v>1866</v>
      </c>
      <c r="E103" s="599" t="s">
        <v>31</v>
      </c>
      <c r="F103" s="599" t="s">
        <v>584</v>
      </c>
      <c r="G103" s="599" t="s">
        <v>806</v>
      </c>
      <c r="H103" s="599" t="s">
        <v>771</v>
      </c>
      <c r="I103" s="599" t="s">
        <v>290</v>
      </c>
      <c r="J103" s="599" t="s">
        <v>4283</v>
      </c>
      <c r="K103" s="599" t="s">
        <v>291</v>
      </c>
      <c r="L103" s="599" t="s">
        <v>4284</v>
      </c>
      <c r="M103" s="599" t="s">
        <v>4285</v>
      </c>
      <c r="N103" s="599"/>
      <c r="O103" s="599"/>
      <c r="P103" s="599"/>
      <c r="Q103" s="599" t="s">
        <v>4737</v>
      </c>
      <c r="R103" s="599"/>
      <c r="S103" s="599" t="s">
        <v>1131</v>
      </c>
      <c r="T103" s="599" t="s">
        <v>4231</v>
      </c>
      <c r="U103" s="599" t="s">
        <v>592</v>
      </c>
      <c r="V103" s="599"/>
      <c r="W103" s="599" t="s">
        <v>4286</v>
      </c>
      <c r="X103" s="599" t="s">
        <v>1047</v>
      </c>
      <c r="Y103" s="599" t="s">
        <v>4738</v>
      </c>
      <c r="Z103" s="599" t="s">
        <v>4738</v>
      </c>
      <c r="AA103" s="599" t="s">
        <v>1135</v>
      </c>
      <c r="AB103" s="599" t="s">
        <v>293</v>
      </c>
      <c r="AC103" s="1332"/>
      <c r="AD103" s="599" t="s">
        <v>1136</v>
      </c>
      <c r="AE103" s="599" t="s">
        <v>1014</v>
      </c>
      <c r="AF103" s="599" t="s">
        <v>692</v>
      </c>
      <c r="AG103" s="599" t="s">
        <v>295</v>
      </c>
      <c r="AH103" s="599" t="s">
        <v>296</v>
      </c>
      <c r="AI103" s="599" t="s">
        <v>297</v>
      </c>
      <c r="AJ103" s="599"/>
      <c r="AK103" s="599"/>
      <c r="AL103" s="599"/>
      <c r="AM103" s="599"/>
      <c r="AN103" s="599" t="s">
        <v>1948</v>
      </c>
      <c r="AO103" s="599" t="s">
        <v>2453</v>
      </c>
      <c r="AP103" s="599" t="s">
        <v>4287</v>
      </c>
      <c r="AQ103" s="599" t="s">
        <v>49</v>
      </c>
      <c r="AR103" s="599"/>
      <c r="AS103" s="599"/>
      <c r="AT103" s="599" t="s">
        <v>599</v>
      </c>
      <c r="AU103" s="599" t="s">
        <v>4288</v>
      </c>
      <c r="AV103" s="599" t="s">
        <v>57</v>
      </c>
      <c r="AW103" s="599" t="s">
        <v>1433</v>
      </c>
      <c r="AX103" s="599" t="s">
        <v>4289</v>
      </c>
      <c r="AY103" s="599"/>
      <c r="AZ103" s="599" t="s">
        <v>2620</v>
      </c>
      <c r="BA103" s="599" t="s">
        <v>2458</v>
      </c>
      <c r="BB103" s="599" t="s">
        <v>299</v>
      </c>
      <c r="BC103" s="599" t="s">
        <v>32</v>
      </c>
      <c r="BD103" s="599" t="s">
        <v>33</v>
      </c>
      <c r="BE103" s="599" t="s">
        <v>57</v>
      </c>
      <c r="BF103" s="599" t="s">
        <v>48</v>
      </c>
      <c r="BG103" s="599" t="s">
        <v>164</v>
      </c>
      <c r="BH103" s="599" t="s">
        <v>2216</v>
      </c>
      <c r="BI103" s="599" t="s">
        <v>1298</v>
      </c>
      <c r="BJ103" s="599" t="s">
        <v>4290</v>
      </c>
      <c r="BK103" s="599" t="s">
        <v>1026</v>
      </c>
      <c r="BL103" s="599" t="s">
        <v>4291</v>
      </c>
      <c r="BM103" s="599" t="s">
        <v>752</v>
      </c>
      <c r="BN103" s="599" t="s">
        <v>1014</v>
      </c>
      <c r="BO103" s="599" t="s">
        <v>692</v>
      </c>
      <c r="BP103" s="599" t="s">
        <v>595</v>
      </c>
      <c r="BQ103" s="599" t="s">
        <v>295</v>
      </c>
      <c r="BR103" s="599" t="s">
        <v>102</v>
      </c>
      <c r="BS103" s="599" t="s">
        <v>609</v>
      </c>
      <c r="BT103" s="599" t="s">
        <v>4239</v>
      </c>
      <c r="BU103" s="599" t="s">
        <v>4292</v>
      </c>
      <c r="BV103" s="599" t="s">
        <v>1061</v>
      </c>
      <c r="BW103" s="599" t="s">
        <v>1062</v>
      </c>
      <c r="BX103" s="599" t="s">
        <v>296</v>
      </c>
      <c r="BY103" s="599" t="s">
        <v>297</v>
      </c>
      <c r="BZ103" s="599" t="s">
        <v>797</v>
      </c>
      <c r="CA103" s="599" t="s">
        <v>2798</v>
      </c>
      <c r="CB103" s="599" t="s">
        <v>304</v>
      </c>
      <c r="CC103" s="599" t="s">
        <v>174</v>
      </c>
      <c r="CD103" s="599" t="s">
        <v>305</v>
      </c>
      <c r="CE103" s="599" t="s">
        <v>306</v>
      </c>
      <c r="CF103" s="599" t="s">
        <v>2799</v>
      </c>
      <c r="CG103" s="599" t="s">
        <v>307</v>
      </c>
      <c r="CH103" s="599" t="s">
        <v>57</v>
      </c>
      <c r="CI103" s="599" t="s">
        <v>4293</v>
      </c>
      <c r="CJ103" s="599" t="s">
        <v>92</v>
      </c>
      <c r="CK103" s="599" t="s">
        <v>2223</v>
      </c>
      <c r="CL103" s="599" t="s">
        <v>105</v>
      </c>
      <c r="CM103" s="599" t="s">
        <v>4294</v>
      </c>
      <c r="CN103" s="599" t="s">
        <v>92</v>
      </c>
      <c r="CO103" s="599" t="s">
        <v>1427</v>
      </c>
      <c r="CP103" s="599" t="s">
        <v>105</v>
      </c>
      <c r="CQ103" s="599" t="s">
        <v>57</v>
      </c>
      <c r="CR103" s="599" t="s">
        <v>57</v>
      </c>
      <c r="CS103" s="599" t="s">
        <v>57</v>
      </c>
      <c r="CT103" s="599" t="s">
        <v>57</v>
      </c>
      <c r="CU103" s="599" t="s">
        <v>328</v>
      </c>
      <c r="CV103" s="599" t="s">
        <v>329</v>
      </c>
      <c r="CW103" s="599" t="s">
        <v>330</v>
      </c>
      <c r="CX103" s="599" t="s">
        <v>331</v>
      </c>
      <c r="CY103" s="599" t="s">
        <v>798</v>
      </c>
      <c r="CZ103" s="599" t="s">
        <v>329</v>
      </c>
      <c r="DA103" s="599" t="s">
        <v>123</v>
      </c>
      <c r="DB103" s="599" t="s">
        <v>57</v>
      </c>
      <c r="DC103" s="599" t="s">
        <v>57</v>
      </c>
      <c r="DD103" s="599" t="s">
        <v>57</v>
      </c>
      <c r="DE103" s="599" t="s">
        <v>57</v>
      </c>
      <c r="DF103" s="599" t="s">
        <v>57</v>
      </c>
      <c r="DG103" s="599" t="s">
        <v>57</v>
      </c>
      <c r="DH103" s="599" t="s">
        <v>57</v>
      </c>
      <c r="DI103" s="599" t="s">
        <v>302</v>
      </c>
      <c r="DJ103" s="599" t="s">
        <v>57</v>
      </c>
      <c r="DK103" s="599" t="s">
        <v>57</v>
      </c>
      <c r="DL103" s="599" t="s">
        <v>57</v>
      </c>
      <c r="DM103" s="599" t="s">
        <v>57</v>
      </c>
      <c r="DN103" s="599" t="s">
        <v>57</v>
      </c>
      <c r="DO103" s="599" t="s">
        <v>57</v>
      </c>
      <c r="DP103" s="599" t="s">
        <v>57</v>
      </c>
      <c r="DQ103" s="599" t="s">
        <v>57</v>
      </c>
      <c r="DR103" s="599" t="s">
        <v>57</v>
      </c>
      <c r="DS103" s="599" t="s">
        <v>57</v>
      </c>
      <c r="DT103" s="599" t="s">
        <v>2801</v>
      </c>
      <c r="DU103" s="599" t="s">
        <v>86</v>
      </c>
      <c r="DV103" s="599" t="s">
        <v>177</v>
      </c>
      <c r="DW103" s="599" t="s">
        <v>106</v>
      </c>
      <c r="DX103" s="599" t="s">
        <v>317</v>
      </c>
      <c r="DY103" s="599" t="s">
        <v>308</v>
      </c>
      <c r="DZ103" s="599" t="s">
        <v>318</v>
      </c>
      <c r="EA103" s="599" t="s">
        <v>319</v>
      </c>
      <c r="EB103" s="599" t="s">
        <v>2632</v>
      </c>
      <c r="EC103" s="599" t="s">
        <v>86</v>
      </c>
      <c r="ED103" s="599" t="s">
        <v>178</v>
      </c>
      <c r="EE103" s="599" t="s">
        <v>106</v>
      </c>
      <c r="EF103" s="599" t="s">
        <v>57</v>
      </c>
      <c r="EG103" s="599" t="s">
        <v>57</v>
      </c>
      <c r="EH103" s="599" t="s">
        <v>57</v>
      </c>
      <c r="EI103" s="599" t="s">
        <v>57</v>
      </c>
      <c r="EJ103" s="599" t="s">
        <v>1068</v>
      </c>
      <c r="EK103" s="599" t="s">
        <v>91</v>
      </c>
      <c r="EL103" s="599" t="s">
        <v>719</v>
      </c>
      <c r="EM103" s="599" t="s">
        <v>188</v>
      </c>
      <c r="EN103" s="599" t="s">
        <v>629</v>
      </c>
      <c r="EO103" s="599" t="s">
        <v>630</v>
      </c>
      <c r="EP103" s="599" t="s">
        <v>122</v>
      </c>
      <c r="EQ103" s="599" t="s">
        <v>1629</v>
      </c>
      <c r="ER103" s="599" t="s">
        <v>311</v>
      </c>
      <c r="ES103" s="599" t="s">
        <v>1696</v>
      </c>
      <c r="ET103" s="599" t="s">
        <v>4295</v>
      </c>
      <c r="EU103" s="104" t="str">
        <f t="shared" si="13"/>
        <v>2026013407</v>
      </c>
      <c r="EV103" s="56" t="str">
        <f t="shared" si="14"/>
        <v>8&amp;2026013407</v>
      </c>
      <c r="EW103" s="104" t="str">
        <f>IFERROR(VLOOKUP(EV103,시험용!CA:CE,4,FALSE),"")</f>
        <v/>
      </c>
      <c r="EX103" s="595" t="s">
        <v>4429</v>
      </c>
    </row>
    <row r="104" spans="1:154" ht="49.95" customHeight="1">
      <c r="A104" s="367">
        <v>8</v>
      </c>
      <c r="B104" s="599" t="s">
        <v>47</v>
      </c>
      <c r="C104" s="599" t="s">
        <v>288</v>
      </c>
      <c r="D104" s="599" t="s">
        <v>2612</v>
      </c>
      <c r="E104" s="599" t="s">
        <v>31</v>
      </c>
      <c r="F104" s="599" t="s">
        <v>321</v>
      </c>
      <c r="G104" s="599" t="s">
        <v>47</v>
      </c>
      <c r="H104" s="599" t="s">
        <v>287</v>
      </c>
      <c r="I104" s="599" t="s">
        <v>290</v>
      </c>
      <c r="J104" s="599" t="s">
        <v>4739</v>
      </c>
      <c r="K104" s="599" t="s">
        <v>291</v>
      </c>
      <c r="L104" s="599" t="s">
        <v>4740</v>
      </c>
      <c r="M104" s="599" t="s">
        <v>1634</v>
      </c>
      <c r="N104" s="599"/>
      <c r="O104" s="599" t="s">
        <v>4741</v>
      </c>
      <c r="P104" s="599"/>
      <c r="Q104" s="599"/>
      <c r="R104" s="599" t="s">
        <v>1193</v>
      </c>
      <c r="S104" s="599" t="s">
        <v>4441</v>
      </c>
      <c r="T104" s="599" t="s">
        <v>4442</v>
      </c>
      <c r="U104" s="599" t="s">
        <v>592</v>
      </c>
      <c r="V104" s="599" t="s">
        <v>1133</v>
      </c>
      <c r="W104" s="599" t="s">
        <v>4742</v>
      </c>
      <c r="X104" s="599"/>
      <c r="Y104" s="599"/>
      <c r="Z104" s="599"/>
      <c r="AA104" s="599"/>
      <c r="AB104" s="599"/>
      <c r="AC104" s="1332"/>
      <c r="AD104" s="599"/>
      <c r="AE104" s="599" t="s">
        <v>1638</v>
      </c>
      <c r="AF104" s="599" t="s">
        <v>692</v>
      </c>
      <c r="AG104" s="599" t="s">
        <v>295</v>
      </c>
      <c r="AH104" s="599" t="s">
        <v>296</v>
      </c>
      <c r="AI104" s="599" t="s">
        <v>297</v>
      </c>
      <c r="AJ104" s="599"/>
      <c r="AK104" s="599"/>
      <c r="AL104" s="599"/>
      <c r="AM104" s="599"/>
      <c r="AN104" s="599" t="s">
        <v>1138</v>
      </c>
      <c r="AO104" s="599" t="s">
        <v>1139</v>
      </c>
      <c r="AP104" s="599" t="s">
        <v>4743</v>
      </c>
      <c r="AQ104" s="599" t="s">
        <v>35</v>
      </c>
      <c r="AR104" s="599"/>
      <c r="AS104" s="599"/>
      <c r="AT104" s="599" t="s">
        <v>298</v>
      </c>
      <c r="AU104" s="599" t="s">
        <v>4744</v>
      </c>
      <c r="AV104" s="599" t="s">
        <v>57</v>
      </c>
      <c r="AW104" s="599" t="s">
        <v>323</v>
      </c>
      <c r="AX104" s="599" t="s">
        <v>4745</v>
      </c>
      <c r="AY104" s="599"/>
      <c r="AZ104" s="599" t="s">
        <v>1642</v>
      </c>
      <c r="BA104" s="599" t="s">
        <v>1643</v>
      </c>
      <c r="BB104" s="599" t="s">
        <v>299</v>
      </c>
      <c r="BC104" s="599" t="s">
        <v>32</v>
      </c>
      <c r="BD104" s="599" t="s">
        <v>33</v>
      </c>
      <c r="BE104" s="599" t="s">
        <v>1644</v>
      </c>
      <c r="BF104" s="599" t="s">
        <v>48</v>
      </c>
      <c r="BG104" s="599" t="s">
        <v>603</v>
      </c>
      <c r="BH104" s="599" t="s">
        <v>4746</v>
      </c>
      <c r="BI104" s="599" t="s">
        <v>1646</v>
      </c>
      <c r="BJ104" s="599" t="s">
        <v>1248</v>
      </c>
      <c r="BK104" s="599" t="s">
        <v>1026</v>
      </c>
      <c r="BL104" s="599" t="s">
        <v>1647</v>
      </c>
      <c r="BM104" s="599" t="s">
        <v>752</v>
      </c>
      <c r="BN104" s="599" t="s">
        <v>1638</v>
      </c>
      <c r="BO104" s="599" t="s">
        <v>692</v>
      </c>
      <c r="BP104" s="599" t="s">
        <v>595</v>
      </c>
      <c r="BQ104" s="599" t="s">
        <v>295</v>
      </c>
      <c r="BR104" s="599" t="s">
        <v>102</v>
      </c>
      <c r="BS104" s="599" t="s">
        <v>1301</v>
      </c>
      <c r="BT104" s="599" t="s">
        <v>1648</v>
      </c>
      <c r="BU104" s="599" t="s">
        <v>4747</v>
      </c>
      <c r="BV104" s="599" t="s">
        <v>302</v>
      </c>
      <c r="BW104" s="599" t="s">
        <v>1589</v>
      </c>
      <c r="BX104" s="599" t="s">
        <v>296</v>
      </c>
      <c r="BY104" s="599" t="s">
        <v>297</v>
      </c>
      <c r="BZ104" s="599" t="s">
        <v>4748</v>
      </c>
      <c r="CA104" s="599" t="s">
        <v>758</v>
      </c>
      <c r="CB104" s="599" t="s">
        <v>304</v>
      </c>
      <c r="CC104" s="599" t="s">
        <v>167</v>
      </c>
      <c r="CD104" s="599" t="s">
        <v>305</v>
      </c>
      <c r="CE104" s="599" t="s">
        <v>306</v>
      </c>
      <c r="CF104" s="599" t="s">
        <v>166</v>
      </c>
      <c r="CG104" s="599" t="s">
        <v>307</v>
      </c>
      <c r="CH104" s="599" t="s">
        <v>57</v>
      </c>
      <c r="CI104" s="599" t="s">
        <v>1651</v>
      </c>
      <c r="CJ104" s="599" t="s">
        <v>92</v>
      </c>
      <c r="CK104" s="599" t="s">
        <v>176</v>
      </c>
      <c r="CL104" s="599" t="s">
        <v>105</v>
      </c>
      <c r="CM104" s="599" t="s">
        <v>4749</v>
      </c>
      <c r="CN104" s="599" t="s">
        <v>92</v>
      </c>
      <c r="CO104" s="599" t="s">
        <v>186</v>
      </c>
      <c r="CP104" s="599" t="s">
        <v>105</v>
      </c>
      <c r="CQ104" s="599" t="s">
        <v>57</v>
      </c>
      <c r="CR104" s="599" t="s">
        <v>57</v>
      </c>
      <c r="CS104" s="599" t="s">
        <v>57</v>
      </c>
      <c r="CT104" s="599" t="s">
        <v>57</v>
      </c>
      <c r="CU104" s="599" t="s">
        <v>57</v>
      </c>
      <c r="CV104" s="599" t="s">
        <v>57</v>
      </c>
      <c r="CW104" s="599" t="s">
        <v>57</v>
      </c>
      <c r="CX104" s="599" t="s">
        <v>57</v>
      </c>
      <c r="CY104" s="599" t="s">
        <v>798</v>
      </c>
      <c r="CZ104" s="599" t="s">
        <v>329</v>
      </c>
      <c r="DA104" s="599" t="s">
        <v>123</v>
      </c>
      <c r="DB104" s="599" t="s">
        <v>617</v>
      </c>
      <c r="DC104" s="599" t="s">
        <v>618</v>
      </c>
      <c r="DD104" s="599" t="s">
        <v>619</v>
      </c>
      <c r="DE104" s="599" t="s">
        <v>57</v>
      </c>
      <c r="DF104" s="599" t="s">
        <v>57</v>
      </c>
      <c r="DG104" s="599" t="s">
        <v>57</v>
      </c>
      <c r="DH104" s="599" t="s">
        <v>57</v>
      </c>
      <c r="DI104" s="599" t="s">
        <v>302</v>
      </c>
      <c r="DJ104" s="599" t="s">
        <v>57</v>
      </c>
      <c r="DK104" s="599" t="s">
        <v>57</v>
      </c>
      <c r="DL104" s="599" t="s">
        <v>57</v>
      </c>
      <c r="DM104" s="599" t="s">
        <v>57</v>
      </c>
      <c r="DN104" s="599" t="s">
        <v>57</v>
      </c>
      <c r="DO104" s="599" t="s">
        <v>57</v>
      </c>
      <c r="DP104" s="599" t="s">
        <v>57</v>
      </c>
      <c r="DQ104" s="599" t="s">
        <v>57</v>
      </c>
      <c r="DR104" s="599" t="s">
        <v>57</v>
      </c>
      <c r="DS104" s="599" t="s">
        <v>57</v>
      </c>
      <c r="DT104" s="599" t="s">
        <v>1653</v>
      </c>
      <c r="DU104" s="599" t="s">
        <v>86</v>
      </c>
      <c r="DV104" s="599" t="s">
        <v>178</v>
      </c>
      <c r="DW104" s="599" t="s">
        <v>106</v>
      </c>
      <c r="DX104" s="599" t="s">
        <v>333</v>
      </c>
      <c r="DY104" s="599" t="s">
        <v>308</v>
      </c>
      <c r="DZ104" s="599" t="s">
        <v>309</v>
      </c>
      <c r="EA104" s="599" t="s">
        <v>319</v>
      </c>
      <c r="EB104" s="599" t="s">
        <v>1654</v>
      </c>
      <c r="EC104" s="599" t="s">
        <v>86</v>
      </c>
      <c r="ED104" s="599" t="s">
        <v>1028</v>
      </c>
      <c r="EE104" s="599" t="s">
        <v>106</v>
      </c>
      <c r="EF104" s="599" t="s">
        <v>57</v>
      </c>
      <c r="EG104" s="599" t="s">
        <v>57</v>
      </c>
      <c r="EH104" s="599" t="s">
        <v>57</v>
      </c>
      <c r="EI104" s="599" t="s">
        <v>57</v>
      </c>
      <c r="EJ104" s="599" t="s">
        <v>1627</v>
      </c>
      <c r="EK104" s="599" t="s">
        <v>91</v>
      </c>
      <c r="EL104" s="599" t="s">
        <v>1628</v>
      </c>
      <c r="EM104" s="599" t="s">
        <v>188</v>
      </c>
      <c r="EN104" s="599" t="s">
        <v>680</v>
      </c>
      <c r="EO104" s="599" t="s">
        <v>681</v>
      </c>
      <c r="EP104" s="599" t="s">
        <v>682</v>
      </c>
      <c r="EQ104" s="599" t="s">
        <v>183</v>
      </c>
      <c r="ER104" s="599" t="s">
        <v>311</v>
      </c>
      <c r="ES104" s="599" t="s">
        <v>4750</v>
      </c>
      <c r="ET104" s="599" t="s">
        <v>4751</v>
      </c>
      <c r="EU104" s="104" t="str">
        <f t="shared" si="13"/>
        <v>2026020774</v>
      </c>
      <c r="EV104" s="56" t="str">
        <f t="shared" si="14"/>
        <v>8&amp;2026020774</v>
      </c>
      <c r="EW104" s="104">
        <f>IFERROR(VLOOKUP(EV104,시험용!CA:CE,4,FALSE),"")</f>
        <v>0</v>
      </c>
    </row>
    <row r="105" spans="1:154" ht="49.95" customHeight="1">
      <c r="A105" s="367">
        <v>8</v>
      </c>
      <c r="B105" s="599" t="s">
        <v>850</v>
      </c>
      <c r="C105" s="599" t="s">
        <v>288</v>
      </c>
      <c r="D105" s="599" t="s">
        <v>2612</v>
      </c>
      <c r="E105" s="599" t="s">
        <v>31</v>
      </c>
      <c r="F105" s="599" t="s">
        <v>321</v>
      </c>
      <c r="G105" s="599" t="s">
        <v>850</v>
      </c>
      <c r="H105" s="599" t="s">
        <v>312</v>
      </c>
      <c r="I105" s="599" t="s">
        <v>290</v>
      </c>
      <c r="J105" s="599" t="s">
        <v>4752</v>
      </c>
      <c r="K105" s="599" t="s">
        <v>291</v>
      </c>
      <c r="L105" s="599" t="s">
        <v>4753</v>
      </c>
      <c r="M105" s="599" t="s">
        <v>4754</v>
      </c>
      <c r="N105" s="599"/>
      <c r="O105" s="599"/>
      <c r="P105" s="599"/>
      <c r="Q105" s="599"/>
      <c r="R105" s="599" t="s">
        <v>4755</v>
      </c>
      <c r="S105" s="599" t="s">
        <v>4441</v>
      </c>
      <c r="T105" s="599" t="s">
        <v>4442</v>
      </c>
      <c r="U105" s="599" t="s">
        <v>592</v>
      </c>
      <c r="V105" s="599"/>
      <c r="W105" s="599" t="s">
        <v>4756</v>
      </c>
      <c r="X105" s="599"/>
      <c r="Y105" s="599"/>
      <c r="Z105" s="599"/>
      <c r="AA105" s="599"/>
      <c r="AB105" s="599"/>
      <c r="AC105" s="1332"/>
      <c r="AD105" s="599"/>
      <c r="AE105" s="599" t="s">
        <v>314</v>
      </c>
      <c r="AF105" s="599" t="s">
        <v>294</v>
      </c>
      <c r="AG105" s="599" t="s">
        <v>295</v>
      </c>
      <c r="AH105" s="599" t="s">
        <v>296</v>
      </c>
      <c r="AI105" s="599" t="s">
        <v>297</v>
      </c>
      <c r="AJ105" s="599"/>
      <c r="AK105" s="599"/>
      <c r="AL105" s="599"/>
      <c r="AM105" s="599"/>
      <c r="AN105" s="599" t="s">
        <v>4546</v>
      </c>
      <c r="AO105" s="599" t="s">
        <v>4547</v>
      </c>
      <c r="AP105" s="599" t="s">
        <v>4757</v>
      </c>
      <c r="AQ105" s="599" t="s">
        <v>35</v>
      </c>
      <c r="AR105" s="599"/>
      <c r="AS105" s="599"/>
      <c r="AT105" s="599" t="s">
        <v>298</v>
      </c>
      <c r="AU105" s="599" t="s">
        <v>4758</v>
      </c>
      <c r="AV105" s="599" t="s">
        <v>57</v>
      </c>
      <c r="AW105" s="599" t="s">
        <v>910</v>
      </c>
      <c r="AX105" s="599" t="s">
        <v>4759</v>
      </c>
      <c r="AY105" s="599"/>
      <c r="AZ105" s="599" t="s">
        <v>1169</v>
      </c>
      <c r="BA105" s="599" t="s">
        <v>4760</v>
      </c>
      <c r="BB105" s="599" t="s">
        <v>299</v>
      </c>
      <c r="BC105" s="599" t="s">
        <v>32</v>
      </c>
      <c r="BD105" s="599" t="s">
        <v>33</v>
      </c>
      <c r="BE105" s="599" t="s">
        <v>57</v>
      </c>
      <c r="BF105" s="599" t="s">
        <v>48</v>
      </c>
      <c r="BG105" s="599" t="s">
        <v>603</v>
      </c>
      <c r="BH105" s="599" t="s">
        <v>1171</v>
      </c>
      <c r="BI105" s="599" t="s">
        <v>1172</v>
      </c>
      <c r="BJ105" s="599" t="s">
        <v>1173</v>
      </c>
      <c r="BK105" s="599" t="s">
        <v>1174</v>
      </c>
      <c r="BL105" s="599" t="s">
        <v>1175</v>
      </c>
      <c r="BM105" s="599" t="s">
        <v>1327</v>
      </c>
      <c r="BN105" s="599" t="s">
        <v>314</v>
      </c>
      <c r="BO105" s="599" t="s">
        <v>294</v>
      </c>
      <c r="BP105" s="599" t="s">
        <v>57</v>
      </c>
      <c r="BQ105" s="599" t="s">
        <v>295</v>
      </c>
      <c r="BR105" s="599" t="s">
        <v>311</v>
      </c>
      <c r="BS105" s="599" t="s">
        <v>1086</v>
      </c>
      <c r="BT105" s="599" t="s">
        <v>1176</v>
      </c>
      <c r="BU105" s="599" t="s">
        <v>4761</v>
      </c>
      <c r="BV105" s="599" t="s">
        <v>302</v>
      </c>
      <c r="BW105" s="599" t="s">
        <v>192</v>
      </c>
      <c r="BX105" s="599" t="s">
        <v>296</v>
      </c>
      <c r="BY105" s="599" t="s">
        <v>297</v>
      </c>
      <c r="BZ105" s="599" t="s">
        <v>1178</v>
      </c>
      <c r="CA105" s="599" t="s">
        <v>1179</v>
      </c>
      <c r="CB105" s="599" t="s">
        <v>304</v>
      </c>
      <c r="CC105" s="599" t="s">
        <v>713</v>
      </c>
      <c r="CD105" s="599" t="s">
        <v>318</v>
      </c>
      <c r="CE105" s="599" t="s">
        <v>306</v>
      </c>
      <c r="CF105" s="599" t="s">
        <v>1180</v>
      </c>
      <c r="CG105" s="599" t="s">
        <v>307</v>
      </c>
      <c r="CH105" s="599" t="s">
        <v>57</v>
      </c>
      <c r="CI105" s="599" t="s">
        <v>4762</v>
      </c>
      <c r="CJ105" s="599" t="s">
        <v>99</v>
      </c>
      <c r="CK105" s="599" t="s">
        <v>2308</v>
      </c>
      <c r="CL105" s="599" t="s">
        <v>105</v>
      </c>
      <c r="CM105" s="599" t="s">
        <v>1183</v>
      </c>
      <c r="CN105" s="599" t="s">
        <v>99</v>
      </c>
      <c r="CO105" s="599" t="s">
        <v>191</v>
      </c>
      <c r="CP105" s="599" t="s">
        <v>105</v>
      </c>
      <c r="CQ105" s="599" t="s">
        <v>57</v>
      </c>
      <c r="CR105" s="599" t="s">
        <v>57</v>
      </c>
      <c r="CS105" s="599" t="s">
        <v>57</v>
      </c>
      <c r="CT105" s="599" t="s">
        <v>57</v>
      </c>
      <c r="CU105" s="599" t="s">
        <v>328</v>
      </c>
      <c r="CV105" s="599" t="s">
        <v>329</v>
      </c>
      <c r="CW105" s="599" t="s">
        <v>330</v>
      </c>
      <c r="CX105" s="599" t="s">
        <v>331</v>
      </c>
      <c r="CY105" s="599" t="s">
        <v>57</v>
      </c>
      <c r="CZ105" s="599" t="s">
        <v>57</v>
      </c>
      <c r="DA105" s="599" t="s">
        <v>57</v>
      </c>
      <c r="DB105" s="599" t="s">
        <v>617</v>
      </c>
      <c r="DC105" s="599" t="s">
        <v>618</v>
      </c>
      <c r="DD105" s="599" t="s">
        <v>619</v>
      </c>
      <c r="DE105" s="599" t="s">
        <v>57</v>
      </c>
      <c r="DF105" s="599" t="s">
        <v>57</v>
      </c>
      <c r="DG105" s="599" t="s">
        <v>57</v>
      </c>
      <c r="DH105" s="599" t="s">
        <v>57</v>
      </c>
      <c r="DI105" s="599" t="s">
        <v>302</v>
      </c>
      <c r="DJ105" s="599" t="s">
        <v>57</v>
      </c>
      <c r="DK105" s="599" t="s">
        <v>57</v>
      </c>
      <c r="DL105" s="599" t="s">
        <v>57</v>
      </c>
      <c r="DM105" s="599" t="s">
        <v>57</v>
      </c>
      <c r="DN105" s="599" t="s">
        <v>57</v>
      </c>
      <c r="DO105" s="599" t="s">
        <v>57</v>
      </c>
      <c r="DP105" s="599" t="s">
        <v>57</v>
      </c>
      <c r="DQ105" s="599" t="s">
        <v>57</v>
      </c>
      <c r="DR105" s="599" t="s">
        <v>57</v>
      </c>
      <c r="DS105" s="599" t="s">
        <v>57</v>
      </c>
      <c r="DT105" s="599" t="s">
        <v>4763</v>
      </c>
      <c r="DU105" s="599" t="s">
        <v>1153</v>
      </c>
      <c r="DV105" s="599" t="s">
        <v>332</v>
      </c>
      <c r="DW105" s="599" t="s">
        <v>121</v>
      </c>
      <c r="DX105" s="599" t="s">
        <v>317</v>
      </c>
      <c r="DY105" s="599" t="s">
        <v>308</v>
      </c>
      <c r="DZ105" s="599" t="s">
        <v>318</v>
      </c>
      <c r="EA105" s="599" t="s">
        <v>319</v>
      </c>
      <c r="EB105" s="599" t="s">
        <v>4764</v>
      </c>
      <c r="EC105" s="599" t="s">
        <v>1153</v>
      </c>
      <c r="ED105" s="599" t="s">
        <v>761</v>
      </c>
      <c r="EE105" s="599" t="s">
        <v>121</v>
      </c>
      <c r="EF105" s="599" t="s">
        <v>57</v>
      </c>
      <c r="EG105" s="599" t="s">
        <v>57</v>
      </c>
      <c r="EH105" s="599" t="s">
        <v>57</v>
      </c>
      <c r="EI105" s="599" t="s">
        <v>57</v>
      </c>
      <c r="EJ105" s="599" t="s">
        <v>2312</v>
      </c>
      <c r="EK105" s="599" t="s">
        <v>91</v>
      </c>
      <c r="EL105" s="599" t="s">
        <v>2313</v>
      </c>
      <c r="EM105" s="599" t="s">
        <v>188</v>
      </c>
      <c r="EN105" s="599" t="s">
        <v>767</v>
      </c>
      <c r="EO105" s="599" t="s">
        <v>310</v>
      </c>
      <c r="EP105" s="599" t="s">
        <v>88</v>
      </c>
      <c r="EQ105" s="599" t="s">
        <v>1188</v>
      </c>
      <c r="ER105" s="599" t="s">
        <v>311</v>
      </c>
      <c r="ES105" s="599" t="s">
        <v>1338</v>
      </c>
      <c r="ET105" s="599" t="s">
        <v>4765</v>
      </c>
      <c r="EU105" s="104" t="str">
        <f t="shared" si="13"/>
        <v>2026020758</v>
      </c>
      <c r="EV105" s="56" t="str">
        <f t="shared" si="14"/>
        <v>8&amp;2026020758</v>
      </c>
      <c r="EW105" s="104" t="str">
        <f>IFERROR(VLOOKUP(EV105,시험용!CA:CE,4,FALSE),"")</f>
        <v/>
      </c>
      <c r="EX105" s="620" t="s">
        <v>2854</v>
      </c>
    </row>
    <row r="106" spans="1:154" ht="49.95" customHeight="1">
      <c r="A106" s="367">
        <v>8</v>
      </c>
      <c r="B106" s="599" t="s">
        <v>323</v>
      </c>
      <c r="C106" s="599" t="s">
        <v>3405</v>
      </c>
      <c r="D106" s="599" t="s">
        <v>3406</v>
      </c>
      <c r="E106" s="599" t="s">
        <v>31</v>
      </c>
      <c r="F106" s="599" t="s">
        <v>584</v>
      </c>
      <c r="G106" s="599" t="s">
        <v>323</v>
      </c>
      <c r="H106" s="599"/>
      <c r="I106" s="599" t="s">
        <v>290</v>
      </c>
      <c r="J106" s="599" t="s">
        <v>4766</v>
      </c>
      <c r="K106" s="599" t="s">
        <v>291</v>
      </c>
      <c r="L106" s="599" t="s">
        <v>4767</v>
      </c>
      <c r="M106" s="599" t="s">
        <v>4768</v>
      </c>
      <c r="N106" s="599"/>
      <c r="O106" s="599"/>
      <c r="P106" s="599" t="s">
        <v>818</v>
      </c>
      <c r="Q106" s="599"/>
      <c r="R106" s="599" t="s">
        <v>4441</v>
      </c>
      <c r="S106" s="599" t="s">
        <v>4441</v>
      </c>
      <c r="T106" s="599" t="s">
        <v>4442</v>
      </c>
      <c r="U106" s="599" t="s">
        <v>592</v>
      </c>
      <c r="V106" s="599"/>
      <c r="W106" s="599" t="s">
        <v>4769</v>
      </c>
      <c r="X106" s="599" t="s">
        <v>688</v>
      </c>
      <c r="Y106" s="599" t="s">
        <v>4770</v>
      </c>
      <c r="Z106" s="599" t="s">
        <v>4771</v>
      </c>
      <c r="AA106" s="599" t="s">
        <v>4772</v>
      </c>
      <c r="AB106" s="599" t="s">
        <v>293</v>
      </c>
      <c r="AC106" s="1332"/>
      <c r="AD106" s="599" t="s">
        <v>107</v>
      </c>
      <c r="AE106" s="599" t="s">
        <v>4773</v>
      </c>
      <c r="AF106" s="599" t="s">
        <v>3007</v>
      </c>
      <c r="AG106" s="599" t="s">
        <v>3852</v>
      </c>
      <c r="AH106" s="599" t="s">
        <v>3853</v>
      </c>
      <c r="AI106" s="599" t="s">
        <v>3854</v>
      </c>
      <c r="AJ106" s="599"/>
      <c r="AK106" s="599"/>
      <c r="AL106" s="599"/>
      <c r="AM106" s="599"/>
      <c r="AN106" s="599" t="s">
        <v>3417</v>
      </c>
      <c r="AO106" s="599" t="s">
        <v>3418</v>
      </c>
      <c r="AP106" s="599" t="s">
        <v>4774</v>
      </c>
      <c r="AQ106" s="599" t="s">
        <v>3358</v>
      </c>
      <c r="AR106" s="599"/>
      <c r="AS106" s="599"/>
      <c r="AT106" s="599" t="s">
        <v>315</v>
      </c>
      <c r="AU106" s="599" t="s">
        <v>4775</v>
      </c>
      <c r="AV106" s="599" t="s">
        <v>3008</v>
      </c>
      <c r="AW106" s="599" t="s">
        <v>4776</v>
      </c>
      <c r="AX106" s="599" t="s">
        <v>4777</v>
      </c>
      <c r="AY106" s="599"/>
      <c r="AZ106" s="599" t="s">
        <v>4778</v>
      </c>
      <c r="BA106" s="599" t="s">
        <v>4779</v>
      </c>
      <c r="BB106" s="599" t="s">
        <v>3017</v>
      </c>
      <c r="BC106" s="599" t="s">
        <v>3018</v>
      </c>
      <c r="BD106" s="599" t="s">
        <v>3019</v>
      </c>
      <c r="BE106" s="599" t="s">
        <v>3008</v>
      </c>
      <c r="BF106" s="599" t="s">
        <v>3021</v>
      </c>
      <c r="BG106" s="599" t="s">
        <v>3022</v>
      </c>
      <c r="BH106" s="599" t="s">
        <v>4780</v>
      </c>
      <c r="BI106" s="599" t="s">
        <v>4781</v>
      </c>
      <c r="BJ106" s="599" t="s">
        <v>4782</v>
      </c>
      <c r="BK106" s="599" t="s">
        <v>4783</v>
      </c>
      <c r="BL106" s="599" t="s">
        <v>4784</v>
      </c>
      <c r="BM106" s="599" t="s">
        <v>4785</v>
      </c>
      <c r="BN106" s="599" t="s">
        <v>4773</v>
      </c>
      <c r="BO106" s="599" t="s">
        <v>3007</v>
      </c>
      <c r="BP106" s="599" t="s">
        <v>3008</v>
      </c>
      <c r="BQ106" s="599" t="s">
        <v>3852</v>
      </c>
      <c r="BR106" s="599" t="s">
        <v>3870</v>
      </c>
      <c r="BS106" s="599" t="s">
        <v>4786</v>
      </c>
      <c r="BT106" s="599" t="s">
        <v>3031</v>
      </c>
      <c r="BU106" s="599" t="s">
        <v>4787</v>
      </c>
      <c r="BV106" s="599" t="s">
        <v>4788</v>
      </c>
      <c r="BW106" s="599" t="s">
        <v>4789</v>
      </c>
      <c r="BX106" s="599" t="s">
        <v>3853</v>
      </c>
      <c r="BY106" s="599" t="s">
        <v>3854</v>
      </c>
      <c r="BZ106" s="599" t="s">
        <v>4790</v>
      </c>
      <c r="CA106" s="599" t="s">
        <v>4791</v>
      </c>
      <c r="CB106" s="599" t="s">
        <v>3878</v>
      </c>
      <c r="CC106" s="599" t="s">
        <v>4792</v>
      </c>
      <c r="CD106" s="599" t="s">
        <v>3054</v>
      </c>
      <c r="CE106" s="599" t="s">
        <v>3880</v>
      </c>
      <c r="CF106" s="599" t="s">
        <v>4793</v>
      </c>
      <c r="CG106" s="599" t="s">
        <v>3882</v>
      </c>
      <c r="CH106" s="599" t="s">
        <v>3008</v>
      </c>
      <c r="CI106" s="599" t="s">
        <v>4794</v>
      </c>
      <c r="CJ106" s="599" t="s">
        <v>4795</v>
      </c>
      <c r="CK106" s="599" t="s">
        <v>4796</v>
      </c>
      <c r="CL106" s="599" t="s">
        <v>3886</v>
      </c>
      <c r="CM106" s="599" t="s">
        <v>3008</v>
      </c>
      <c r="CN106" s="599" t="s">
        <v>3008</v>
      </c>
      <c r="CO106" s="599" t="s">
        <v>3008</v>
      </c>
      <c r="CP106" s="599" t="s">
        <v>3008</v>
      </c>
      <c r="CQ106" s="599" t="s">
        <v>3008</v>
      </c>
      <c r="CR106" s="599" t="s">
        <v>3008</v>
      </c>
      <c r="CS106" s="599" t="s">
        <v>3008</v>
      </c>
      <c r="CT106" s="599" t="s">
        <v>3008</v>
      </c>
      <c r="CU106" s="599" t="s">
        <v>3008</v>
      </c>
      <c r="CV106" s="599" t="s">
        <v>3008</v>
      </c>
      <c r="CW106" s="599" t="s">
        <v>3008</v>
      </c>
      <c r="CX106" s="599" t="s">
        <v>3008</v>
      </c>
      <c r="CY106" s="599" t="s">
        <v>3008</v>
      </c>
      <c r="CZ106" s="599" t="s">
        <v>3008</v>
      </c>
      <c r="DA106" s="599" t="s">
        <v>3008</v>
      </c>
      <c r="DB106" s="599" t="s">
        <v>3008</v>
      </c>
      <c r="DC106" s="599" t="s">
        <v>3008</v>
      </c>
      <c r="DD106" s="599" t="s">
        <v>3008</v>
      </c>
      <c r="DE106" s="599" t="s">
        <v>3008</v>
      </c>
      <c r="DF106" s="599" t="s">
        <v>3008</v>
      </c>
      <c r="DG106" s="599" t="s">
        <v>3008</v>
      </c>
      <c r="DH106" s="599" t="s">
        <v>3008</v>
      </c>
      <c r="DI106" s="599" t="s">
        <v>3028</v>
      </c>
      <c r="DJ106" s="599" t="s">
        <v>3008</v>
      </c>
      <c r="DK106" s="599" t="s">
        <v>3008</v>
      </c>
      <c r="DL106" s="599" t="s">
        <v>3008</v>
      </c>
      <c r="DM106" s="599" t="s">
        <v>3008</v>
      </c>
      <c r="DN106" s="599" t="s">
        <v>3008</v>
      </c>
      <c r="DO106" s="599" t="s">
        <v>3008</v>
      </c>
      <c r="DP106" s="599" t="s">
        <v>3008</v>
      </c>
      <c r="DQ106" s="599" t="s">
        <v>3008</v>
      </c>
      <c r="DR106" s="599" t="s">
        <v>3008</v>
      </c>
      <c r="DS106" s="599" t="s">
        <v>3008</v>
      </c>
      <c r="DT106" s="599" t="s">
        <v>4797</v>
      </c>
      <c r="DU106" s="599" t="s">
        <v>3894</v>
      </c>
      <c r="DV106" s="599" t="s">
        <v>4798</v>
      </c>
      <c r="DW106" s="599" t="s">
        <v>4799</v>
      </c>
      <c r="DX106" s="599" t="s">
        <v>4800</v>
      </c>
      <c r="DY106" s="599" t="s">
        <v>3053</v>
      </c>
      <c r="DZ106" s="599" t="s">
        <v>4801</v>
      </c>
      <c r="EA106" s="599" t="s">
        <v>3055</v>
      </c>
      <c r="EB106" s="599" t="s">
        <v>4802</v>
      </c>
      <c r="EC106" s="599" t="s">
        <v>3894</v>
      </c>
      <c r="ED106" s="599" t="s">
        <v>4803</v>
      </c>
      <c r="EE106" s="599" t="s">
        <v>4799</v>
      </c>
      <c r="EF106" s="599" t="s">
        <v>3008</v>
      </c>
      <c r="EG106" s="599" t="s">
        <v>3008</v>
      </c>
      <c r="EH106" s="599" t="s">
        <v>3008</v>
      </c>
      <c r="EI106" s="599" t="s">
        <v>3008</v>
      </c>
      <c r="EJ106" s="599" t="s">
        <v>4804</v>
      </c>
      <c r="EK106" s="599" t="s">
        <v>4805</v>
      </c>
      <c r="EL106" s="599" t="s">
        <v>4806</v>
      </c>
      <c r="EM106" s="599" t="s">
        <v>4807</v>
      </c>
      <c r="EN106" s="599" t="s">
        <v>4808</v>
      </c>
      <c r="EO106" s="599" t="s">
        <v>3063</v>
      </c>
      <c r="EP106" s="599" t="s">
        <v>3064</v>
      </c>
      <c r="EQ106" s="599" t="s">
        <v>4809</v>
      </c>
      <c r="ER106" s="599" t="s">
        <v>3030</v>
      </c>
      <c r="ES106" s="599" t="s">
        <v>4810</v>
      </c>
      <c r="ET106" s="599" t="s">
        <v>4811</v>
      </c>
      <c r="EU106" s="104" t="str">
        <f t="shared" si="13"/>
        <v>2026013659</v>
      </c>
      <c r="EV106" s="56" t="str">
        <f t="shared" si="14"/>
        <v>8&amp;2026013659</v>
      </c>
      <c r="EW106" s="104">
        <f>IFERROR(VLOOKUP(EV106,시험용!CA:CE,4,FALSE),"")</f>
        <v>0</v>
      </c>
    </row>
    <row r="107" spans="1:154" ht="49.95" customHeight="1">
      <c r="A107" s="367">
        <v>8</v>
      </c>
      <c r="B107" s="599" t="s">
        <v>890</v>
      </c>
      <c r="C107" s="599" t="s">
        <v>3405</v>
      </c>
      <c r="D107" s="599" t="s">
        <v>3406</v>
      </c>
      <c r="E107" s="599" t="s">
        <v>31</v>
      </c>
      <c r="F107" s="599" t="s">
        <v>584</v>
      </c>
      <c r="G107" s="599" t="s">
        <v>890</v>
      </c>
      <c r="H107" s="599"/>
      <c r="I107" s="599" t="s">
        <v>290</v>
      </c>
      <c r="J107" s="599" t="s">
        <v>4812</v>
      </c>
      <c r="K107" s="599" t="s">
        <v>291</v>
      </c>
      <c r="L107" s="599" t="s">
        <v>4813</v>
      </c>
      <c r="M107" s="599" t="s">
        <v>4768</v>
      </c>
      <c r="N107" s="599"/>
      <c r="O107" s="599"/>
      <c r="P107" s="599" t="s">
        <v>818</v>
      </c>
      <c r="Q107" s="599"/>
      <c r="R107" s="599" t="s">
        <v>4441</v>
      </c>
      <c r="S107" s="599" t="s">
        <v>4441</v>
      </c>
      <c r="T107" s="599" t="s">
        <v>4442</v>
      </c>
      <c r="U107" s="599" t="s">
        <v>592</v>
      </c>
      <c r="V107" s="599"/>
      <c r="W107" s="599" t="s">
        <v>4769</v>
      </c>
      <c r="X107" s="599" t="s">
        <v>688</v>
      </c>
      <c r="Y107" s="599" t="s">
        <v>4770</v>
      </c>
      <c r="Z107" s="599" t="s">
        <v>4771</v>
      </c>
      <c r="AA107" s="599" t="s">
        <v>4772</v>
      </c>
      <c r="AB107" s="599" t="s">
        <v>293</v>
      </c>
      <c r="AC107" s="1332"/>
      <c r="AD107" s="599" t="s">
        <v>107</v>
      </c>
      <c r="AE107" s="599" t="s">
        <v>4773</v>
      </c>
      <c r="AF107" s="599" t="s">
        <v>3007</v>
      </c>
      <c r="AG107" s="599" t="s">
        <v>3852</v>
      </c>
      <c r="AH107" s="599" t="s">
        <v>3853</v>
      </c>
      <c r="AI107" s="599" t="s">
        <v>3854</v>
      </c>
      <c r="AJ107" s="599"/>
      <c r="AK107" s="599"/>
      <c r="AL107" s="599"/>
      <c r="AM107" s="599"/>
      <c r="AN107" s="599" t="s">
        <v>3417</v>
      </c>
      <c r="AO107" s="599" t="s">
        <v>3938</v>
      </c>
      <c r="AP107" s="599" t="s">
        <v>4814</v>
      </c>
      <c r="AQ107" s="599" t="s">
        <v>3358</v>
      </c>
      <c r="AR107" s="599"/>
      <c r="AS107" s="599"/>
      <c r="AT107" s="599" t="s">
        <v>315</v>
      </c>
      <c r="AU107" s="599" t="s">
        <v>4815</v>
      </c>
      <c r="AV107" s="599" t="s">
        <v>3008</v>
      </c>
      <c r="AW107" s="599" t="s">
        <v>4816</v>
      </c>
      <c r="AX107" s="599" t="s">
        <v>4817</v>
      </c>
      <c r="AY107" s="599"/>
      <c r="AZ107" s="599" t="s">
        <v>4778</v>
      </c>
      <c r="BA107" s="599" t="s">
        <v>4779</v>
      </c>
      <c r="BB107" s="599" t="s">
        <v>3017</v>
      </c>
      <c r="BC107" s="599" t="s">
        <v>3018</v>
      </c>
      <c r="BD107" s="599" t="s">
        <v>3019</v>
      </c>
      <c r="BE107" s="599" t="s">
        <v>3008</v>
      </c>
      <c r="BF107" s="599" t="s">
        <v>3021</v>
      </c>
      <c r="BG107" s="599" t="s">
        <v>3022</v>
      </c>
      <c r="BH107" s="599" t="s">
        <v>4780</v>
      </c>
      <c r="BI107" s="599" t="s">
        <v>4781</v>
      </c>
      <c r="BJ107" s="599" t="s">
        <v>4782</v>
      </c>
      <c r="BK107" s="599" t="s">
        <v>4783</v>
      </c>
      <c r="BL107" s="599" t="s">
        <v>4784</v>
      </c>
      <c r="BM107" s="599" t="s">
        <v>4785</v>
      </c>
      <c r="BN107" s="599" t="s">
        <v>4773</v>
      </c>
      <c r="BO107" s="599" t="s">
        <v>3007</v>
      </c>
      <c r="BP107" s="599" t="s">
        <v>3008</v>
      </c>
      <c r="BQ107" s="599" t="s">
        <v>3852</v>
      </c>
      <c r="BR107" s="599" t="s">
        <v>3870</v>
      </c>
      <c r="BS107" s="599" t="s">
        <v>4786</v>
      </c>
      <c r="BT107" s="599" t="s">
        <v>3031</v>
      </c>
      <c r="BU107" s="599" t="s">
        <v>4818</v>
      </c>
      <c r="BV107" s="599" t="s">
        <v>3874</v>
      </c>
      <c r="BW107" s="599" t="s">
        <v>4789</v>
      </c>
      <c r="BX107" s="599" t="s">
        <v>3853</v>
      </c>
      <c r="BY107" s="599" t="s">
        <v>3854</v>
      </c>
      <c r="BZ107" s="599" t="s">
        <v>4790</v>
      </c>
      <c r="CA107" s="599" t="s">
        <v>4791</v>
      </c>
      <c r="CB107" s="599" t="s">
        <v>3878</v>
      </c>
      <c r="CC107" s="599" t="s">
        <v>4792</v>
      </c>
      <c r="CD107" s="599" t="s">
        <v>3054</v>
      </c>
      <c r="CE107" s="599" t="s">
        <v>3880</v>
      </c>
      <c r="CF107" s="599" t="s">
        <v>4793</v>
      </c>
      <c r="CG107" s="599" t="s">
        <v>3882</v>
      </c>
      <c r="CH107" s="599" t="s">
        <v>3008</v>
      </c>
      <c r="CI107" s="599" t="s">
        <v>4819</v>
      </c>
      <c r="CJ107" s="599" t="s">
        <v>4820</v>
      </c>
      <c r="CK107" s="599" t="s">
        <v>4821</v>
      </c>
      <c r="CL107" s="599" t="s">
        <v>3886</v>
      </c>
      <c r="CM107" s="599" t="s">
        <v>3008</v>
      </c>
      <c r="CN107" s="599" t="s">
        <v>3008</v>
      </c>
      <c r="CO107" s="599" t="s">
        <v>3008</v>
      </c>
      <c r="CP107" s="599" t="s">
        <v>3008</v>
      </c>
      <c r="CQ107" s="599" t="s">
        <v>3008</v>
      </c>
      <c r="CR107" s="599" t="s">
        <v>3008</v>
      </c>
      <c r="CS107" s="599" t="s">
        <v>3008</v>
      </c>
      <c r="CT107" s="599" t="s">
        <v>3008</v>
      </c>
      <c r="CU107" s="599" t="s">
        <v>3008</v>
      </c>
      <c r="CV107" s="599" t="s">
        <v>3008</v>
      </c>
      <c r="CW107" s="599" t="s">
        <v>3008</v>
      </c>
      <c r="CX107" s="599" t="s">
        <v>3008</v>
      </c>
      <c r="CY107" s="599" t="s">
        <v>3008</v>
      </c>
      <c r="CZ107" s="599" t="s">
        <v>3008</v>
      </c>
      <c r="DA107" s="599" t="s">
        <v>3008</v>
      </c>
      <c r="DB107" s="599" t="s">
        <v>3008</v>
      </c>
      <c r="DC107" s="599" t="s">
        <v>3008</v>
      </c>
      <c r="DD107" s="599" t="s">
        <v>3008</v>
      </c>
      <c r="DE107" s="599" t="s">
        <v>3008</v>
      </c>
      <c r="DF107" s="599" t="s">
        <v>3008</v>
      </c>
      <c r="DG107" s="599" t="s">
        <v>3008</v>
      </c>
      <c r="DH107" s="599" t="s">
        <v>3008</v>
      </c>
      <c r="DI107" s="599" t="s">
        <v>3028</v>
      </c>
      <c r="DJ107" s="599" t="s">
        <v>3008</v>
      </c>
      <c r="DK107" s="599" t="s">
        <v>3008</v>
      </c>
      <c r="DL107" s="599" t="s">
        <v>3008</v>
      </c>
      <c r="DM107" s="599" t="s">
        <v>3008</v>
      </c>
      <c r="DN107" s="599" t="s">
        <v>3008</v>
      </c>
      <c r="DO107" s="599" t="s">
        <v>3008</v>
      </c>
      <c r="DP107" s="599" t="s">
        <v>3008</v>
      </c>
      <c r="DQ107" s="599" t="s">
        <v>3008</v>
      </c>
      <c r="DR107" s="599" t="s">
        <v>3008</v>
      </c>
      <c r="DS107" s="599" t="s">
        <v>3008</v>
      </c>
      <c r="DT107" s="599" t="s">
        <v>4797</v>
      </c>
      <c r="DU107" s="599" t="s">
        <v>3894</v>
      </c>
      <c r="DV107" s="599" t="s">
        <v>4798</v>
      </c>
      <c r="DW107" s="599" t="s">
        <v>4799</v>
      </c>
      <c r="DX107" s="599" t="s">
        <v>4800</v>
      </c>
      <c r="DY107" s="599" t="s">
        <v>3053</v>
      </c>
      <c r="DZ107" s="599" t="s">
        <v>4801</v>
      </c>
      <c r="EA107" s="599" t="s">
        <v>3055</v>
      </c>
      <c r="EB107" s="599" t="s">
        <v>4802</v>
      </c>
      <c r="EC107" s="599" t="s">
        <v>3894</v>
      </c>
      <c r="ED107" s="599" t="s">
        <v>4803</v>
      </c>
      <c r="EE107" s="599" t="s">
        <v>4799</v>
      </c>
      <c r="EF107" s="599" t="s">
        <v>3008</v>
      </c>
      <c r="EG107" s="599" t="s">
        <v>3008</v>
      </c>
      <c r="EH107" s="599" t="s">
        <v>3008</v>
      </c>
      <c r="EI107" s="599" t="s">
        <v>3008</v>
      </c>
      <c r="EJ107" s="599" t="s">
        <v>4822</v>
      </c>
      <c r="EK107" s="599" t="s">
        <v>4805</v>
      </c>
      <c r="EL107" s="599" t="s">
        <v>4823</v>
      </c>
      <c r="EM107" s="599" t="s">
        <v>4807</v>
      </c>
      <c r="EN107" s="599" t="s">
        <v>4808</v>
      </c>
      <c r="EO107" s="599" t="s">
        <v>3063</v>
      </c>
      <c r="EP107" s="599" t="s">
        <v>3064</v>
      </c>
      <c r="EQ107" s="599" t="s">
        <v>4809</v>
      </c>
      <c r="ER107" s="599" t="s">
        <v>3030</v>
      </c>
      <c r="ES107" s="599" t="s">
        <v>4810</v>
      </c>
      <c r="ET107" s="599" t="s">
        <v>4811</v>
      </c>
      <c r="EU107" s="104" t="str">
        <f t="shared" si="13"/>
        <v>2026013660</v>
      </c>
      <c r="EV107" s="56" t="str">
        <f t="shared" si="14"/>
        <v>8&amp;2026013660</v>
      </c>
      <c r="EW107" s="104">
        <f>IFERROR(VLOOKUP(EV107,시험용!CA:CE,4,FALSE),"")</f>
        <v>0</v>
      </c>
    </row>
    <row r="108" spans="1:154" ht="49.95" customHeight="1">
      <c r="A108" s="367">
        <v>8</v>
      </c>
      <c r="B108" s="599" t="s">
        <v>910</v>
      </c>
      <c r="C108" s="599" t="s">
        <v>336</v>
      </c>
      <c r="D108" s="599" t="s">
        <v>3265</v>
      </c>
      <c r="E108" s="599" t="s">
        <v>31</v>
      </c>
      <c r="F108" s="599" t="s">
        <v>584</v>
      </c>
      <c r="G108" s="599" t="s">
        <v>910</v>
      </c>
      <c r="H108" s="599" t="s">
        <v>806</v>
      </c>
      <c r="I108" s="599" t="s">
        <v>290</v>
      </c>
      <c r="J108" s="599" t="s">
        <v>4824</v>
      </c>
      <c r="K108" s="599" t="s">
        <v>291</v>
      </c>
      <c r="L108" s="599" t="s">
        <v>4825</v>
      </c>
      <c r="M108" s="599" t="s">
        <v>4826</v>
      </c>
      <c r="N108" s="599"/>
      <c r="O108" s="599"/>
      <c r="P108" s="599" t="s">
        <v>818</v>
      </c>
      <c r="Q108" s="599"/>
      <c r="R108" s="599"/>
      <c r="S108" s="599" t="s">
        <v>4441</v>
      </c>
      <c r="T108" s="599" t="s">
        <v>4442</v>
      </c>
      <c r="U108" s="599" t="s">
        <v>592</v>
      </c>
      <c r="V108" s="599"/>
      <c r="W108" s="599" t="s">
        <v>4827</v>
      </c>
      <c r="X108" s="599" t="s">
        <v>688</v>
      </c>
      <c r="Y108" s="599" t="s">
        <v>4828</v>
      </c>
      <c r="Z108" s="599" t="s">
        <v>4829</v>
      </c>
      <c r="AA108" s="599" t="s">
        <v>1135</v>
      </c>
      <c r="AB108" s="599" t="s">
        <v>293</v>
      </c>
      <c r="AC108" s="1332"/>
      <c r="AD108" s="599" t="s">
        <v>1136</v>
      </c>
      <c r="AE108" s="599" t="s">
        <v>2740</v>
      </c>
      <c r="AF108" s="599" t="s">
        <v>692</v>
      </c>
      <c r="AG108" s="599" t="s">
        <v>295</v>
      </c>
      <c r="AH108" s="599" t="s">
        <v>296</v>
      </c>
      <c r="AI108" s="599" t="s">
        <v>297</v>
      </c>
      <c r="AJ108" s="599"/>
      <c r="AK108" s="599"/>
      <c r="AL108" s="599"/>
      <c r="AM108" s="599"/>
      <c r="AN108" s="599" t="s">
        <v>4830</v>
      </c>
      <c r="AO108" s="599" t="s">
        <v>4831</v>
      </c>
      <c r="AP108" s="599" t="s">
        <v>4832</v>
      </c>
      <c r="AQ108" s="599" t="s">
        <v>49</v>
      </c>
      <c r="AR108" s="599"/>
      <c r="AS108" s="599"/>
      <c r="AT108" s="599" t="s">
        <v>298</v>
      </c>
      <c r="AU108" s="599" t="s">
        <v>4833</v>
      </c>
      <c r="AV108" s="599" t="s">
        <v>57</v>
      </c>
      <c r="AW108" s="599" t="s">
        <v>988</v>
      </c>
      <c r="AX108" s="599" t="s">
        <v>4834</v>
      </c>
      <c r="AY108" s="599"/>
      <c r="AZ108" s="599" t="s">
        <v>4835</v>
      </c>
      <c r="BA108" s="599" t="s">
        <v>3277</v>
      </c>
      <c r="BB108" s="599" t="s">
        <v>299</v>
      </c>
      <c r="BC108" s="599" t="s">
        <v>32</v>
      </c>
      <c r="BD108" s="599" t="s">
        <v>33</v>
      </c>
      <c r="BE108" s="599" t="s">
        <v>57</v>
      </c>
      <c r="BF108" s="599" t="s">
        <v>34</v>
      </c>
      <c r="BG108" s="599" t="s">
        <v>164</v>
      </c>
      <c r="BH108" s="599" t="s">
        <v>1182</v>
      </c>
      <c r="BI108" s="599" t="s">
        <v>1360</v>
      </c>
      <c r="BJ108" s="599" t="s">
        <v>4836</v>
      </c>
      <c r="BK108" s="599" t="s">
        <v>300</v>
      </c>
      <c r="BL108" s="599" t="s">
        <v>4837</v>
      </c>
      <c r="BM108" s="599" t="s">
        <v>302</v>
      </c>
      <c r="BN108" s="599" t="s">
        <v>2740</v>
      </c>
      <c r="BO108" s="599" t="s">
        <v>692</v>
      </c>
      <c r="BP108" s="599" t="s">
        <v>595</v>
      </c>
      <c r="BQ108" s="599" t="s">
        <v>295</v>
      </c>
      <c r="BR108" s="599" t="s">
        <v>102</v>
      </c>
      <c r="BS108" s="599" t="s">
        <v>1821</v>
      </c>
      <c r="BT108" s="599" t="s">
        <v>324</v>
      </c>
      <c r="BU108" s="599" t="s">
        <v>4838</v>
      </c>
      <c r="BV108" s="599" t="s">
        <v>51</v>
      </c>
      <c r="BW108" s="599" t="s">
        <v>1589</v>
      </c>
      <c r="BX108" s="599" t="s">
        <v>296</v>
      </c>
      <c r="BY108" s="599" t="s">
        <v>297</v>
      </c>
      <c r="BZ108" s="599" t="s">
        <v>111</v>
      </c>
      <c r="CA108" s="599" t="s">
        <v>1121</v>
      </c>
      <c r="CB108" s="599" t="s">
        <v>304</v>
      </c>
      <c r="CC108" s="599" t="s">
        <v>797</v>
      </c>
      <c r="CD108" s="599" t="s">
        <v>305</v>
      </c>
      <c r="CE108" s="599" t="s">
        <v>306</v>
      </c>
      <c r="CF108" s="599" t="s">
        <v>1122</v>
      </c>
      <c r="CG108" s="599" t="s">
        <v>307</v>
      </c>
      <c r="CH108" s="599" t="s">
        <v>57</v>
      </c>
      <c r="CI108" s="599" t="s">
        <v>4839</v>
      </c>
      <c r="CJ108" s="599" t="s">
        <v>843</v>
      </c>
      <c r="CK108" s="599" t="s">
        <v>909</v>
      </c>
      <c r="CL108" s="599" t="s">
        <v>105</v>
      </c>
      <c r="CM108" s="599" t="s">
        <v>57</v>
      </c>
      <c r="CN108" s="599" t="s">
        <v>57</v>
      </c>
      <c r="CO108" s="599" t="s">
        <v>57</v>
      </c>
      <c r="CP108" s="599" t="s">
        <v>57</v>
      </c>
      <c r="CQ108" s="599" t="s">
        <v>57</v>
      </c>
      <c r="CR108" s="599" t="s">
        <v>57</v>
      </c>
      <c r="CS108" s="599" t="s">
        <v>57</v>
      </c>
      <c r="CT108" s="599" t="s">
        <v>57</v>
      </c>
      <c r="CU108" s="599" t="s">
        <v>57</v>
      </c>
      <c r="CV108" s="599" t="s">
        <v>57</v>
      </c>
      <c r="CW108" s="599" t="s">
        <v>57</v>
      </c>
      <c r="CX108" s="599" t="s">
        <v>57</v>
      </c>
      <c r="CY108" s="599" t="s">
        <v>57</v>
      </c>
      <c r="CZ108" s="599" t="s">
        <v>57</v>
      </c>
      <c r="DA108" s="599" t="s">
        <v>57</v>
      </c>
      <c r="DB108" s="599" t="s">
        <v>57</v>
      </c>
      <c r="DC108" s="599" t="s">
        <v>57</v>
      </c>
      <c r="DD108" s="599" t="s">
        <v>57</v>
      </c>
      <c r="DE108" s="599" t="s">
        <v>57</v>
      </c>
      <c r="DF108" s="599" t="s">
        <v>57</v>
      </c>
      <c r="DG108" s="599" t="s">
        <v>57</v>
      </c>
      <c r="DH108" s="599" t="s">
        <v>57</v>
      </c>
      <c r="DI108" s="599" t="s">
        <v>302</v>
      </c>
      <c r="DJ108" s="599" t="s">
        <v>57</v>
      </c>
      <c r="DK108" s="599" t="s">
        <v>57</v>
      </c>
      <c r="DL108" s="599" t="s">
        <v>57</v>
      </c>
      <c r="DM108" s="599" t="s">
        <v>57</v>
      </c>
      <c r="DN108" s="599" t="s">
        <v>57</v>
      </c>
      <c r="DO108" s="599" t="s">
        <v>57</v>
      </c>
      <c r="DP108" s="599" t="s">
        <v>57</v>
      </c>
      <c r="DQ108" s="599" t="s">
        <v>57</v>
      </c>
      <c r="DR108" s="599" t="s">
        <v>57</v>
      </c>
      <c r="DS108" s="599" t="s">
        <v>57</v>
      </c>
      <c r="DT108" s="599" t="s">
        <v>4840</v>
      </c>
      <c r="DU108" s="599" t="s">
        <v>79</v>
      </c>
      <c r="DV108" s="599" t="s">
        <v>1028</v>
      </c>
      <c r="DW108" s="599" t="s">
        <v>106</v>
      </c>
      <c r="DX108" s="599" t="s">
        <v>333</v>
      </c>
      <c r="DY108" s="599" t="s">
        <v>308</v>
      </c>
      <c r="DZ108" s="599" t="s">
        <v>309</v>
      </c>
      <c r="EA108" s="599" t="s">
        <v>319</v>
      </c>
      <c r="EB108" s="599" t="s">
        <v>4841</v>
      </c>
      <c r="EC108" s="599" t="s">
        <v>79</v>
      </c>
      <c r="ED108" s="599" t="s">
        <v>715</v>
      </c>
      <c r="EE108" s="599" t="s">
        <v>106</v>
      </c>
      <c r="EF108" s="599" t="s">
        <v>57</v>
      </c>
      <c r="EG108" s="599" t="s">
        <v>57</v>
      </c>
      <c r="EH108" s="599" t="s">
        <v>57</v>
      </c>
      <c r="EI108" s="599" t="s">
        <v>57</v>
      </c>
      <c r="EJ108" s="599" t="s">
        <v>1851</v>
      </c>
      <c r="EK108" s="599" t="s">
        <v>626</v>
      </c>
      <c r="EL108" s="599" t="s">
        <v>765</v>
      </c>
      <c r="EM108" s="599" t="s">
        <v>628</v>
      </c>
      <c r="EN108" s="599" t="s">
        <v>680</v>
      </c>
      <c r="EO108" s="599" t="s">
        <v>310</v>
      </c>
      <c r="EP108" s="599" t="s">
        <v>88</v>
      </c>
      <c r="EQ108" s="599" t="s">
        <v>1831</v>
      </c>
      <c r="ER108" s="599" t="s">
        <v>311</v>
      </c>
      <c r="ES108" s="599" t="s">
        <v>3206</v>
      </c>
      <c r="ET108" s="599" t="s">
        <v>4842</v>
      </c>
      <c r="EU108" s="104" t="str">
        <f t="shared" si="13"/>
        <v>2026013234</v>
      </c>
      <c r="EV108" s="56" t="str">
        <f t="shared" si="14"/>
        <v>8&amp;2026013234</v>
      </c>
      <c r="EW108" s="104">
        <f>IFERROR(VLOOKUP(EV108,시험용!CA:CE,4,FALSE),"")</f>
        <v>0</v>
      </c>
    </row>
    <row r="109" spans="1:154" ht="49.95" customHeight="1">
      <c r="A109" s="367">
        <v>8</v>
      </c>
      <c r="B109" s="599" t="s">
        <v>1340</v>
      </c>
      <c r="C109" s="599" t="s">
        <v>336</v>
      </c>
      <c r="D109" s="599" t="s">
        <v>1866</v>
      </c>
      <c r="E109" s="599" t="s">
        <v>31</v>
      </c>
      <c r="F109" s="599" t="s">
        <v>321</v>
      </c>
      <c r="G109" s="599" t="s">
        <v>1340</v>
      </c>
      <c r="H109" s="599" t="s">
        <v>47</v>
      </c>
      <c r="I109" s="599" t="s">
        <v>290</v>
      </c>
      <c r="J109" s="599" t="s">
        <v>3459</v>
      </c>
      <c r="K109" s="599" t="s">
        <v>291</v>
      </c>
      <c r="L109" s="599" t="s">
        <v>3460</v>
      </c>
      <c r="M109" s="599" t="s">
        <v>3461</v>
      </c>
      <c r="N109" s="599"/>
      <c r="O109" s="599"/>
      <c r="P109" s="599"/>
      <c r="Q109" s="599" t="s">
        <v>3462</v>
      </c>
      <c r="R109" s="599"/>
      <c r="S109" s="599" t="s">
        <v>2488</v>
      </c>
      <c r="T109" s="599" t="s">
        <v>2489</v>
      </c>
      <c r="U109" s="599" t="s">
        <v>592</v>
      </c>
      <c r="V109" s="599"/>
      <c r="W109" s="599" t="s">
        <v>3463</v>
      </c>
      <c r="X109" s="599" t="s">
        <v>1047</v>
      </c>
      <c r="Y109" s="599" t="s">
        <v>3464</v>
      </c>
      <c r="Z109" s="599" t="s">
        <v>3464</v>
      </c>
      <c r="AA109" s="599" t="s">
        <v>3465</v>
      </c>
      <c r="AB109" s="599" t="s">
        <v>293</v>
      </c>
      <c r="AC109" s="1332"/>
      <c r="AD109" s="599" t="s">
        <v>107</v>
      </c>
      <c r="AE109" s="599" t="s">
        <v>314</v>
      </c>
      <c r="AF109" s="599" t="s">
        <v>1196</v>
      </c>
      <c r="AG109" s="599" t="s">
        <v>295</v>
      </c>
      <c r="AH109" s="599" t="s">
        <v>296</v>
      </c>
      <c r="AI109" s="599" t="s">
        <v>297</v>
      </c>
      <c r="AJ109" s="599"/>
      <c r="AK109" s="599"/>
      <c r="AL109" s="599"/>
      <c r="AM109" s="599"/>
      <c r="AN109" s="599" t="s">
        <v>1874</v>
      </c>
      <c r="AO109" s="599" t="s">
        <v>1875</v>
      </c>
      <c r="AP109" s="599" t="s">
        <v>3466</v>
      </c>
      <c r="AQ109" s="599" t="s">
        <v>1548</v>
      </c>
      <c r="AR109" s="599"/>
      <c r="AS109" s="599"/>
      <c r="AT109" s="599" t="s">
        <v>298</v>
      </c>
      <c r="AU109" s="599" t="s">
        <v>3467</v>
      </c>
      <c r="AV109" s="599" t="s">
        <v>57</v>
      </c>
      <c r="AW109" s="599" t="s">
        <v>1433</v>
      </c>
      <c r="AX109" s="599" t="s">
        <v>3468</v>
      </c>
      <c r="AY109" s="599"/>
      <c r="AZ109" s="599" t="s">
        <v>1907</v>
      </c>
      <c r="BA109" s="599" t="s">
        <v>1879</v>
      </c>
      <c r="BB109" s="599" t="s">
        <v>323</v>
      </c>
      <c r="BC109" s="599" t="s">
        <v>32</v>
      </c>
      <c r="BD109" s="599" t="s">
        <v>33</v>
      </c>
      <c r="BE109" s="599" t="s">
        <v>57</v>
      </c>
      <c r="BF109" s="599" t="s">
        <v>34</v>
      </c>
      <c r="BG109" s="599" t="s">
        <v>164</v>
      </c>
      <c r="BH109" s="599" t="s">
        <v>3469</v>
      </c>
      <c r="BI109" s="599" t="s">
        <v>3470</v>
      </c>
      <c r="BJ109" s="599" t="s">
        <v>3471</v>
      </c>
      <c r="BK109" s="599" t="s">
        <v>910</v>
      </c>
      <c r="BL109" s="599" t="s">
        <v>3472</v>
      </c>
      <c r="BM109" s="599" t="s">
        <v>302</v>
      </c>
      <c r="BN109" s="599" t="s">
        <v>314</v>
      </c>
      <c r="BO109" s="599" t="s">
        <v>1196</v>
      </c>
      <c r="BP109" s="599" t="s">
        <v>57</v>
      </c>
      <c r="BQ109" s="599" t="s">
        <v>295</v>
      </c>
      <c r="BR109" s="599" t="s">
        <v>311</v>
      </c>
      <c r="BS109" s="599" t="s">
        <v>178</v>
      </c>
      <c r="BT109" s="599" t="s">
        <v>3299</v>
      </c>
      <c r="BU109" s="599" t="s">
        <v>1303</v>
      </c>
      <c r="BV109" s="599" t="s">
        <v>1061</v>
      </c>
      <c r="BW109" s="599" t="s">
        <v>801</v>
      </c>
      <c r="BX109" s="599" t="s">
        <v>296</v>
      </c>
      <c r="BY109" s="599" t="s">
        <v>297</v>
      </c>
      <c r="BZ109" s="599" t="s">
        <v>3473</v>
      </c>
      <c r="CA109" s="599" t="s">
        <v>1275</v>
      </c>
      <c r="CB109" s="599" t="s">
        <v>304</v>
      </c>
      <c r="CC109" s="599" t="s">
        <v>191</v>
      </c>
      <c r="CD109" s="599" t="s">
        <v>1276</v>
      </c>
      <c r="CE109" s="599" t="s">
        <v>306</v>
      </c>
      <c r="CF109" s="599" t="s">
        <v>326</v>
      </c>
      <c r="CG109" s="599" t="s">
        <v>307</v>
      </c>
      <c r="CH109" s="599" t="s">
        <v>57</v>
      </c>
      <c r="CI109" s="599" t="s">
        <v>3474</v>
      </c>
      <c r="CJ109" s="599" t="s">
        <v>1212</v>
      </c>
      <c r="CK109" s="599" t="s">
        <v>1278</v>
      </c>
      <c r="CL109" s="599" t="s">
        <v>105</v>
      </c>
      <c r="CM109" s="599" t="s">
        <v>1888</v>
      </c>
      <c r="CN109" s="599" t="s">
        <v>1212</v>
      </c>
      <c r="CO109" s="599" t="s">
        <v>1889</v>
      </c>
      <c r="CP109" s="599" t="s">
        <v>105</v>
      </c>
      <c r="CQ109" s="599" t="s">
        <v>3475</v>
      </c>
      <c r="CR109" s="599" t="s">
        <v>1212</v>
      </c>
      <c r="CS109" s="599" t="s">
        <v>176</v>
      </c>
      <c r="CT109" s="599" t="s">
        <v>105</v>
      </c>
      <c r="CU109" s="599" t="s">
        <v>328</v>
      </c>
      <c r="CV109" s="599" t="s">
        <v>329</v>
      </c>
      <c r="CW109" s="599" t="s">
        <v>330</v>
      </c>
      <c r="CX109" s="599" t="s">
        <v>331</v>
      </c>
      <c r="CY109" s="599" t="s">
        <v>57</v>
      </c>
      <c r="CZ109" s="599" t="s">
        <v>57</v>
      </c>
      <c r="DA109" s="599" t="s">
        <v>57</v>
      </c>
      <c r="DB109" s="599" t="s">
        <v>57</v>
      </c>
      <c r="DC109" s="599" t="s">
        <v>57</v>
      </c>
      <c r="DD109" s="599" t="s">
        <v>57</v>
      </c>
      <c r="DE109" s="599" t="s">
        <v>1215</v>
      </c>
      <c r="DF109" s="599" t="s">
        <v>1216</v>
      </c>
      <c r="DG109" s="599" t="s">
        <v>673</v>
      </c>
      <c r="DH109" s="599" t="s">
        <v>57</v>
      </c>
      <c r="DI109" s="599" t="s">
        <v>302</v>
      </c>
      <c r="DJ109" s="599" t="s">
        <v>57</v>
      </c>
      <c r="DK109" s="599" t="s">
        <v>57</v>
      </c>
      <c r="DL109" s="599" t="s">
        <v>57</v>
      </c>
      <c r="DM109" s="599" t="s">
        <v>57</v>
      </c>
      <c r="DN109" s="599" t="s">
        <v>57</v>
      </c>
      <c r="DO109" s="599" t="s">
        <v>57</v>
      </c>
      <c r="DP109" s="599" t="s">
        <v>57</v>
      </c>
      <c r="DQ109" s="599" t="s">
        <v>57</v>
      </c>
      <c r="DR109" s="599" t="s">
        <v>57</v>
      </c>
      <c r="DS109" s="599" t="s">
        <v>57</v>
      </c>
      <c r="DT109" s="599" t="s">
        <v>3476</v>
      </c>
      <c r="DU109" s="599" t="s">
        <v>1218</v>
      </c>
      <c r="DV109" s="599" t="s">
        <v>177</v>
      </c>
      <c r="DW109" s="599" t="s">
        <v>121</v>
      </c>
      <c r="DX109" s="599" t="s">
        <v>1219</v>
      </c>
      <c r="DY109" s="599" t="s">
        <v>1220</v>
      </c>
      <c r="DZ109" s="599" t="s">
        <v>330</v>
      </c>
      <c r="EA109" s="599" t="s">
        <v>205</v>
      </c>
      <c r="EB109" s="599" t="s">
        <v>3477</v>
      </c>
      <c r="EC109" s="599" t="s">
        <v>1218</v>
      </c>
      <c r="ED109" s="599" t="s">
        <v>801</v>
      </c>
      <c r="EE109" s="599" t="s">
        <v>121</v>
      </c>
      <c r="EF109" s="599" t="s">
        <v>57</v>
      </c>
      <c r="EG109" s="599" t="s">
        <v>57</v>
      </c>
      <c r="EH109" s="599" t="s">
        <v>57</v>
      </c>
      <c r="EI109" s="599" t="s">
        <v>57</v>
      </c>
      <c r="EJ109" s="599" t="s">
        <v>1919</v>
      </c>
      <c r="EK109" s="599" t="s">
        <v>1920</v>
      </c>
      <c r="EL109" s="599" t="s">
        <v>1224</v>
      </c>
      <c r="EM109" s="599" t="s">
        <v>1921</v>
      </c>
      <c r="EN109" s="599" t="s">
        <v>767</v>
      </c>
      <c r="EO109" s="599" t="s">
        <v>310</v>
      </c>
      <c r="EP109" s="599" t="s">
        <v>88</v>
      </c>
      <c r="EQ109" s="599" t="s">
        <v>1922</v>
      </c>
      <c r="ER109" s="599" t="s">
        <v>311</v>
      </c>
      <c r="ES109" s="599" t="s">
        <v>3478</v>
      </c>
      <c r="ET109" s="599" t="s">
        <v>3479</v>
      </c>
      <c r="EU109" s="104" t="str">
        <f t="shared" si="13"/>
        <v>2026011478</v>
      </c>
      <c r="EV109" s="56" t="str">
        <f t="shared" si="14"/>
        <v>8&amp;2026011478</v>
      </c>
      <c r="EW109" s="104">
        <f>IFERROR(VLOOKUP(EV109,시험용!CA:CE,4,FALSE),"")</f>
        <v>0</v>
      </c>
    </row>
    <row r="110" spans="1:154" ht="49.95" customHeight="1">
      <c r="A110" s="367">
        <v>8</v>
      </c>
      <c r="B110" s="599" t="s">
        <v>988</v>
      </c>
      <c r="C110" s="599" t="s">
        <v>336</v>
      </c>
      <c r="D110" s="599" t="s">
        <v>3265</v>
      </c>
      <c r="E110" s="599" t="s">
        <v>31</v>
      </c>
      <c r="F110" s="599" t="s">
        <v>584</v>
      </c>
      <c r="G110" s="599" t="s">
        <v>988</v>
      </c>
      <c r="H110" s="599" t="s">
        <v>850</v>
      </c>
      <c r="I110" s="599" t="s">
        <v>290</v>
      </c>
      <c r="J110" s="599" t="s">
        <v>4843</v>
      </c>
      <c r="K110" s="599" t="s">
        <v>291</v>
      </c>
      <c r="L110" s="599" t="s">
        <v>4844</v>
      </c>
      <c r="M110" s="599" t="s">
        <v>4845</v>
      </c>
      <c r="N110" s="599"/>
      <c r="O110" s="599"/>
      <c r="P110" s="599" t="s">
        <v>818</v>
      </c>
      <c r="Q110" s="599"/>
      <c r="R110" s="599"/>
      <c r="S110" s="599" t="s">
        <v>4441</v>
      </c>
      <c r="T110" s="599" t="s">
        <v>4442</v>
      </c>
      <c r="U110" s="599" t="s">
        <v>592</v>
      </c>
      <c r="V110" s="599"/>
      <c r="W110" s="599" t="s">
        <v>4846</v>
      </c>
      <c r="X110" s="599" t="s">
        <v>688</v>
      </c>
      <c r="Y110" s="599" t="s">
        <v>1135</v>
      </c>
      <c r="Z110" s="599" t="s">
        <v>1135</v>
      </c>
      <c r="AA110" s="599" t="s">
        <v>1135</v>
      </c>
      <c r="AB110" s="599" t="s">
        <v>293</v>
      </c>
      <c r="AC110" s="1332"/>
      <c r="AD110" s="599" t="s">
        <v>1136</v>
      </c>
      <c r="AE110" s="599" t="s">
        <v>2740</v>
      </c>
      <c r="AF110" s="599" t="s">
        <v>595</v>
      </c>
      <c r="AG110" s="599" t="s">
        <v>295</v>
      </c>
      <c r="AH110" s="599" t="s">
        <v>296</v>
      </c>
      <c r="AI110" s="599" t="s">
        <v>297</v>
      </c>
      <c r="AJ110" s="599"/>
      <c r="AK110" s="599"/>
      <c r="AL110" s="599"/>
      <c r="AM110" s="599"/>
      <c r="AN110" s="599" t="s">
        <v>4847</v>
      </c>
      <c r="AO110" s="599" t="s">
        <v>4848</v>
      </c>
      <c r="AP110" s="599" t="s">
        <v>4849</v>
      </c>
      <c r="AQ110" s="599" t="s">
        <v>49</v>
      </c>
      <c r="AR110" s="599"/>
      <c r="AS110" s="599"/>
      <c r="AT110" s="599" t="s">
        <v>315</v>
      </c>
      <c r="AU110" s="599" t="s">
        <v>4850</v>
      </c>
      <c r="AV110" s="599" t="s">
        <v>57</v>
      </c>
      <c r="AW110" s="599" t="s">
        <v>910</v>
      </c>
      <c r="AX110" s="599" t="s">
        <v>4851</v>
      </c>
      <c r="AY110" s="599"/>
      <c r="AZ110" s="599" t="s">
        <v>4852</v>
      </c>
      <c r="BA110" s="599" t="s">
        <v>3277</v>
      </c>
      <c r="BB110" s="599" t="s">
        <v>299</v>
      </c>
      <c r="BC110" s="599" t="s">
        <v>32</v>
      </c>
      <c r="BD110" s="599" t="s">
        <v>33</v>
      </c>
      <c r="BE110" s="599" t="s">
        <v>57</v>
      </c>
      <c r="BF110" s="599" t="s">
        <v>34</v>
      </c>
      <c r="BG110" s="599" t="s">
        <v>164</v>
      </c>
      <c r="BH110" s="599" t="s">
        <v>4853</v>
      </c>
      <c r="BI110" s="599" t="s">
        <v>1845</v>
      </c>
      <c r="BJ110" s="599" t="s">
        <v>4854</v>
      </c>
      <c r="BK110" s="599" t="s">
        <v>300</v>
      </c>
      <c r="BL110" s="599" t="s">
        <v>4855</v>
      </c>
      <c r="BM110" s="599" t="s">
        <v>302</v>
      </c>
      <c r="BN110" s="599" t="s">
        <v>2740</v>
      </c>
      <c r="BO110" s="599" t="s">
        <v>595</v>
      </c>
      <c r="BP110" s="599" t="s">
        <v>57</v>
      </c>
      <c r="BQ110" s="599" t="s">
        <v>295</v>
      </c>
      <c r="BR110" s="599" t="s">
        <v>102</v>
      </c>
      <c r="BS110" s="599" t="s">
        <v>118</v>
      </c>
      <c r="BT110" s="599" t="s">
        <v>837</v>
      </c>
      <c r="BU110" s="599" t="s">
        <v>4856</v>
      </c>
      <c r="BV110" s="599" t="s">
        <v>302</v>
      </c>
      <c r="BW110" s="599" t="s">
        <v>109</v>
      </c>
      <c r="BX110" s="599" t="s">
        <v>296</v>
      </c>
      <c r="BY110" s="599" t="s">
        <v>297</v>
      </c>
      <c r="BZ110" s="599" t="s">
        <v>2713</v>
      </c>
      <c r="CA110" s="599" t="s">
        <v>840</v>
      </c>
      <c r="CB110" s="599" t="s">
        <v>304</v>
      </c>
      <c r="CC110" s="599" t="s">
        <v>117</v>
      </c>
      <c r="CD110" s="599" t="s">
        <v>305</v>
      </c>
      <c r="CE110" s="599" t="s">
        <v>306</v>
      </c>
      <c r="CF110" s="599" t="s">
        <v>841</v>
      </c>
      <c r="CG110" s="599" t="s">
        <v>307</v>
      </c>
      <c r="CH110" s="599" t="s">
        <v>57</v>
      </c>
      <c r="CI110" s="599" t="s">
        <v>4857</v>
      </c>
      <c r="CJ110" s="599" t="s">
        <v>843</v>
      </c>
      <c r="CK110" s="599" t="s">
        <v>1035</v>
      </c>
      <c r="CL110" s="599" t="s">
        <v>105</v>
      </c>
      <c r="CM110" s="599" t="s">
        <v>57</v>
      </c>
      <c r="CN110" s="599" t="s">
        <v>57</v>
      </c>
      <c r="CO110" s="599" t="s">
        <v>57</v>
      </c>
      <c r="CP110" s="599" t="s">
        <v>57</v>
      </c>
      <c r="CQ110" s="599" t="s">
        <v>57</v>
      </c>
      <c r="CR110" s="599" t="s">
        <v>57</v>
      </c>
      <c r="CS110" s="599" t="s">
        <v>57</v>
      </c>
      <c r="CT110" s="599" t="s">
        <v>57</v>
      </c>
      <c r="CU110" s="599" t="s">
        <v>57</v>
      </c>
      <c r="CV110" s="599" t="s">
        <v>57</v>
      </c>
      <c r="CW110" s="599" t="s">
        <v>57</v>
      </c>
      <c r="CX110" s="599" t="s">
        <v>57</v>
      </c>
      <c r="CY110" s="599" t="s">
        <v>57</v>
      </c>
      <c r="CZ110" s="599" t="s">
        <v>57</v>
      </c>
      <c r="DA110" s="599" t="s">
        <v>57</v>
      </c>
      <c r="DB110" s="599" t="s">
        <v>57</v>
      </c>
      <c r="DC110" s="599" t="s">
        <v>57</v>
      </c>
      <c r="DD110" s="599" t="s">
        <v>57</v>
      </c>
      <c r="DE110" s="599" t="s">
        <v>57</v>
      </c>
      <c r="DF110" s="599" t="s">
        <v>57</v>
      </c>
      <c r="DG110" s="599" t="s">
        <v>57</v>
      </c>
      <c r="DH110" s="599" t="s">
        <v>57</v>
      </c>
      <c r="DI110" s="599" t="s">
        <v>302</v>
      </c>
      <c r="DJ110" s="599" t="s">
        <v>57</v>
      </c>
      <c r="DK110" s="599" t="s">
        <v>57</v>
      </c>
      <c r="DL110" s="599" t="s">
        <v>57</v>
      </c>
      <c r="DM110" s="599" t="s">
        <v>57</v>
      </c>
      <c r="DN110" s="599" t="s">
        <v>57</v>
      </c>
      <c r="DO110" s="599" t="s">
        <v>57</v>
      </c>
      <c r="DP110" s="599" t="s">
        <v>57</v>
      </c>
      <c r="DQ110" s="599" t="s">
        <v>57</v>
      </c>
      <c r="DR110" s="599" t="s">
        <v>57</v>
      </c>
      <c r="DS110" s="599" t="s">
        <v>57</v>
      </c>
      <c r="DT110" s="599" t="s">
        <v>4858</v>
      </c>
      <c r="DU110" s="599" t="s">
        <v>79</v>
      </c>
      <c r="DV110" s="599" t="s">
        <v>715</v>
      </c>
      <c r="DW110" s="599" t="s">
        <v>106</v>
      </c>
      <c r="DX110" s="599" t="s">
        <v>317</v>
      </c>
      <c r="DY110" s="599" t="s">
        <v>308</v>
      </c>
      <c r="DZ110" s="599" t="s">
        <v>318</v>
      </c>
      <c r="EA110" s="599" t="s">
        <v>319</v>
      </c>
      <c r="EB110" s="599" t="s">
        <v>4859</v>
      </c>
      <c r="EC110" s="599" t="s">
        <v>79</v>
      </c>
      <c r="ED110" s="599" t="s">
        <v>118</v>
      </c>
      <c r="EE110" s="599" t="s">
        <v>106</v>
      </c>
      <c r="EF110" s="599" t="s">
        <v>57</v>
      </c>
      <c r="EG110" s="599" t="s">
        <v>57</v>
      </c>
      <c r="EH110" s="599" t="s">
        <v>57</v>
      </c>
      <c r="EI110" s="599" t="s">
        <v>57</v>
      </c>
      <c r="EJ110" s="599" t="s">
        <v>4860</v>
      </c>
      <c r="EK110" s="599" t="s">
        <v>1486</v>
      </c>
      <c r="EL110" s="599" t="s">
        <v>847</v>
      </c>
      <c r="EM110" s="599" t="s">
        <v>1487</v>
      </c>
      <c r="EN110" s="599" t="s">
        <v>680</v>
      </c>
      <c r="EO110" s="599" t="s">
        <v>310</v>
      </c>
      <c r="EP110" s="599" t="s">
        <v>88</v>
      </c>
      <c r="EQ110" s="599" t="s">
        <v>57</v>
      </c>
      <c r="ER110" s="599" t="s">
        <v>311</v>
      </c>
      <c r="ES110" s="599" t="s">
        <v>57</v>
      </c>
      <c r="ET110" s="599" t="s">
        <v>57</v>
      </c>
      <c r="EU110" s="104" t="str">
        <f t="shared" si="13"/>
        <v>2026020304</v>
      </c>
      <c r="EV110" s="56" t="str">
        <f t="shared" si="14"/>
        <v>8&amp;2026020304</v>
      </c>
      <c r="EW110" s="104" t="str">
        <f>IFERROR(VLOOKUP(EV110,시험용!CA:CE,4,FALSE),"")</f>
        <v/>
      </c>
      <c r="EX110" s="620" t="s">
        <v>2854</v>
      </c>
    </row>
    <row r="111" spans="1:154" ht="49.95" customHeight="1">
      <c r="A111" s="367">
        <v>8</v>
      </c>
      <c r="B111" s="599" t="s">
        <v>1404</v>
      </c>
      <c r="C111" s="599" t="s">
        <v>336</v>
      </c>
      <c r="D111" s="599" t="s">
        <v>3265</v>
      </c>
      <c r="E111" s="599" t="s">
        <v>31</v>
      </c>
      <c r="F111" s="599" t="s">
        <v>584</v>
      </c>
      <c r="G111" s="599" t="s">
        <v>1404</v>
      </c>
      <c r="H111" s="599" t="s">
        <v>323</v>
      </c>
      <c r="I111" s="599" t="s">
        <v>290</v>
      </c>
      <c r="J111" s="599" t="s">
        <v>4861</v>
      </c>
      <c r="K111" s="599" t="s">
        <v>291</v>
      </c>
      <c r="L111" s="599" t="s">
        <v>4862</v>
      </c>
      <c r="M111" s="599" t="s">
        <v>4863</v>
      </c>
      <c r="N111" s="599"/>
      <c r="O111" s="599"/>
      <c r="P111" s="599"/>
      <c r="Q111" s="599"/>
      <c r="R111" s="599"/>
      <c r="S111" s="599" t="s">
        <v>4441</v>
      </c>
      <c r="T111" s="599" t="s">
        <v>4442</v>
      </c>
      <c r="U111" s="599" t="s">
        <v>592</v>
      </c>
      <c r="V111" s="599"/>
      <c r="W111" s="599" t="s">
        <v>4864</v>
      </c>
      <c r="X111" s="599" t="s">
        <v>688</v>
      </c>
      <c r="Y111" s="599" t="s">
        <v>1135</v>
      </c>
      <c r="Z111" s="599" t="s">
        <v>1135</v>
      </c>
      <c r="AA111" s="599" t="s">
        <v>1135</v>
      </c>
      <c r="AB111" s="599" t="s">
        <v>293</v>
      </c>
      <c r="AC111" s="1332"/>
      <c r="AD111" s="599" t="s">
        <v>4865</v>
      </c>
      <c r="AE111" s="599" t="s">
        <v>2740</v>
      </c>
      <c r="AF111" s="599" t="s">
        <v>692</v>
      </c>
      <c r="AG111" s="599" t="s">
        <v>295</v>
      </c>
      <c r="AH111" s="599" t="s">
        <v>296</v>
      </c>
      <c r="AI111" s="599" t="s">
        <v>297</v>
      </c>
      <c r="AJ111" s="599"/>
      <c r="AK111" s="599"/>
      <c r="AL111" s="599"/>
      <c r="AM111" s="599"/>
      <c r="AN111" s="599" t="s">
        <v>3271</v>
      </c>
      <c r="AO111" s="599" t="s">
        <v>3272</v>
      </c>
      <c r="AP111" s="599" t="s">
        <v>4866</v>
      </c>
      <c r="AQ111" s="599" t="s">
        <v>49</v>
      </c>
      <c r="AR111" s="599"/>
      <c r="AS111" s="599"/>
      <c r="AT111" s="599" t="s">
        <v>315</v>
      </c>
      <c r="AU111" s="599" t="s">
        <v>4867</v>
      </c>
      <c r="AV111" s="599" t="s">
        <v>57</v>
      </c>
      <c r="AW111" s="599" t="s">
        <v>910</v>
      </c>
      <c r="AX111" s="599" t="s">
        <v>4868</v>
      </c>
      <c r="AY111" s="599"/>
      <c r="AZ111" s="599" t="s">
        <v>4869</v>
      </c>
      <c r="BA111" s="599" t="s">
        <v>4870</v>
      </c>
      <c r="BB111" s="599" t="s">
        <v>299</v>
      </c>
      <c r="BC111" s="599" t="s">
        <v>32</v>
      </c>
      <c r="BD111" s="599" t="s">
        <v>33</v>
      </c>
      <c r="BE111" s="599" t="s">
        <v>57</v>
      </c>
      <c r="BF111" s="599" t="s">
        <v>48</v>
      </c>
      <c r="BG111" s="599" t="s">
        <v>164</v>
      </c>
      <c r="BH111" s="599" t="s">
        <v>4871</v>
      </c>
      <c r="BI111" s="599" t="s">
        <v>4872</v>
      </c>
      <c r="BJ111" s="599" t="s">
        <v>1116</v>
      </c>
      <c r="BK111" s="599" t="s">
        <v>47</v>
      </c>
      <c r="BL111" s="599" t="s">
        <v>4873</v>
      </c>
      <c r="BM111" s="599" t="s">
        <v>302</v>
      </c>
      <c r="BN111" s="599" t="s">
        <v>2740</v>
      </c>
      <c r="BO111" s="599" t="s">
        <v>692</v>
      </c>
      <c r="BP111" s="599" t="s">
        <v>57</v>
      </c>
      <c r="BQ111" s="599" t="s">
        <v>295</v>
      </c>
      <c r="BR111" s="599" t="s">
        <v>311</v>
      </c>
      <c r="BS111" s="599" t="s">
        <v>2697</v>
      </c>
      <c r="BT111" s="599" t="s">
        <v>753</v>
      </c>
      <c r="BU111" s="599" t="s">
        <v>4874</v>
      </c>
      <c r="BV111" s="599" t="s">
        <v>51</v>
      </c>
      <c r="BW111" s="599" t="s">
        <v>659</v>
      </c>
      <c r="BX111" s="599" t="s">
        <v>296</v>
      </c>
      <c r="BY111" s="599" t="s">
        <v>297</v>
      </c>
      <c r="BZ111" s="599" t="s">
        <v>4875</v>
      </c>
      <c r="CA111" s="599" t="s">
        <v>1848</v>
      </c>
      <c r="CB111" s="599" t="s">
        <v>304</v>
      </c>
      <c r="CC111" s="599" t="s">
        <v>112</v>
      </c>
      <c r="CD111" s="599" t="s">
        <v>305</v>
      </c>
      <c r="CE111" s="599" t="s">
        <v>306</v>
      </c>
      <c r="CF111" s="599" t="s">
        <v>116</v>
      </c>
      <c r="CG111" s="599" t="s">
        <v>307</v>
      </c>
      <c r="CH111" s="599" t="s">
        <v>57</v>
      </c>
      <c r="CI111" s="599" t="s">
        <v>2332</v>
      </c>
      <c r="CJ111" s="599" t="s">
        <v>92</v>
      </c>
      <c r="CK111" s="599" t="s">
        <v>1427</v>
      </c>
      <c r="CL111" s="599" t="s">
        <v>105</v>
      </c>
      <c r="CM111" s="599" t="s">
        <v>4876</v>
      </c>
      <c r="CN111" s="599" t="s">
        <v>92</v>
      </c>
      <c r="CO111" s="599" t="s">
        <v>117</v>
      </c>
      <c r="CP111" s="599" t="s">
        <v>105</v>
      </c>
      <c r="CQ111" s="599" t="s">
        <v>57</v>
      </c>
      <c r="CR111" s="599" t="s">
        <v>57</v>
      </c>
      <c r="CS111" s="599" t="s">
        <v>57</v>
      </c>
      <c r="CT111" s="599" t="s">
        <v>57</v>
      </c>
      <c r="CU111" s="599" t="s">
        <v>57</v>
      </c>
      <c r="CV111" s="599" t="s">
        <v>57</v>
      </c>
      <c r="CW111" s="599" t="s">
        <v>57</v>
      </c>
      <c r="CX111" s="599" t="s">
        <v>57</v>
      </c>
      <c r="CY111" s="599" t="s">
        <v>57</v>
      </c>
      <c r="CZ111" s="599" t="s">
        <v>57</v>
      </c>
      <c r="DA111" s="599" t="s">
        <v>57</v>
      </c>
      <c r="DB111" s="599" t="s">
        <v>57</v>
      </c>
      <c r="DC111" s="599" t="s">
        <v>57</v>
      </c>
      <c r="DD111" s="599" t="s">
        <v>57</v>
      </c>
      <c r="DE111" s="599" t="s">
        <v>57</v>
      </c>
      <c r="DF111" s="599" t="s">
        <v>57</v>
      </c>
      <c r="DG111" s="599" t="s">
        <v>57</v>
      </c>
      <c r="DH111" s="599" t="s">
        <v>57</v>
      </c>
      <c r="DI111" s="599" t="s">
        <v>302</v>
      </c>
      <c r="DJ111" s="599" t="s">
        <v>57</v>
      </c>
      <c r="DK111" s="599" t="s">
        <v>57</v>
      </c>
      <c r="DL111" s="599" t="s">
        <v>57</v>
      </c>
      <c r="DM111" s="599" t="s">
        <v>57</v>
      </c>
      <c r="DN111" s="599" t="s">
        <v>57</v>
      </c>
      <c r="DO111" s="599" t="s">
        <v>57</v>
      </c>
      <c r="DP111" s="599" t="s">
        <v>57</v>
      </c>
      <c r="DQ111" s="599" t="s">
        <v>57</v>
      </c>
      <c r="DR111" s="599" t="s">
        <v>57</v>
      </c>
      <c r="DS111" s="599" t="s">
        <v>57</v>
      </c>
      <c r="DT111" s="599" t="s">
        <v>4877</v>
      </c>
      <c r="DU111" s="599" t="s">
        <v>86</v>
      </c>
      <c r="DV111" s="599" t="s">
        <v>118</v>
      </c>
      <c r="DW111" s="599" t="s">
        <v>106</v>
      </c>
      <c r="DX111" s="599" t="s">
        <v>317</v>
      </c>
      <c r="DY111" s="599" t="s">
        <v>308</v>
      </c>
      <c r="DZ111" s="599" t="s">
        <v>318</v>
      </c>
      <c r="EA111" s="599" t="s">
        <v>319</v>
      </c>
      <c r="EB111" s="599" t="s">
        <v>4878</v>
      </c>
      <c r="EC111" s="599" t="s">
        <v>86</v>
      </c>
      <c r="ED111" s="599" t="s">
        <v>192</v>
      </c>
      <c r="EE111" s="599" t="s">
        <v>106</v>
      </c>
      <c r="EF111" s="599" t="s">
        <v>57</v>
      </c>
      <c r="EG111" s="599" t="s">
        <v>57</v>
      </c>
      <c r="EH111" s="599" t="s">
        <v>57</v>
      </c>
      <c r="EI111" s="599" t="s">
        <v>57</v>
      </c>
      <c r="EJ111" s="599" t="s">
        <v>1125</v>
      </c>
      <c r="EK111" s="599" t="s">
        <v>1126</v>
      </c>
      <c r="EL111" s="599" t="s">
        <v>765</v>
      </c>
      <c r="EM111" s="599" t="s">
        <v>720</v>
      </c>
      <c r="EN111" s="599" t="s">
        <v>680</v>
      </c>
      <c r="EO111" s="599" t="s">
        <v>310</v>
      </c>
      <c r="EP111" s="599" t="s">
        <v>88</v>
      </c>
      <c r="EQ111" s="599" t="s">
        <v>2717</v>
      </c>
      <c r="ER111" s="599" t="s">
        <v>311</v>
      </c>
      <c r="ES111" s="599" t="s">
        <v>4879</v>
      </c>
      <c r="ET111" s="599" t="s">
        <v>4880</v>
      </c>
      <c r="EU111" s="104" t="str">
        <f t="shared" si="13"/>
        <v>2026020317</v>
      </c>
      <c r="EV111" s="56" t="str">
        <f t="shared" si="14"/>
        <v>8&amp;2026020317</v>
      </c>
      <c r="EW111" s="104" t="str">
        <f>IFERROR(VLOOKUP(EV111,시험용!CA:CE,4,FALSE),"")</f>
        <v/>
      </c>
      <c r="EX111" s="620" t="s">
        <v>2854</v>
      </c>
    </row>
    <row r="112" spans="1:154" ht="49.95" customHeight="1">
      <c r="A112" s="367">
        <v>8</v>
      </c>
      <c r="B112" s="599" t="s">
        <v>1433</v>
      </c>
      <c r="C112" s="599" t="s">
        <v>4881</v>
      </c>
      <c r="D112" s="599" t="s">
        <v>4882</v>
      </c>
      <c r="E112" s="599" t="s">
        <v>31</v>
      </c>
      <c r="F112" s="599" t="s">
        <v>321</v>
      </c>
      <c r="G112" s="599" t="s">
        <v>1433</v>
      </c>
      <c r="H112" s="599"/>
      <c r="I112" s="599" t="s">
        <v>290</v>
      </c>
      <c r="J112" s="599" t="s">
        <v>4883</v>
      </c>
      <c r="K112" s="599" t="s">
        <v>291</v>
      </c>
      <c r="L112" s="599" t="s">
        <v>4884</v>
      </c>
      <c r="M112" s="599" t="s">
        <v>4885</v>
      </c>
      <c r="N112" s="599"/>
      <c r="O112" s="599" t="s">
        <v>4886</v>
      </c>
      <c r="P112" s="599"/>
      <c r="Q112" s="599"/>
      <c r="R112" s="599"/>
      <c r="S112" s="599" t="s">
        <v>4441</v>
      </c>
      <c r="T112" s="599" t="s">
        <v>4887</v>
      </c>
      <c r="U112" s="599" t="s">
        <v>592</v>
      </c>
      <c r="V112" s="599"/>
      <c r="W112" s="599" t="s">
        <v>4888</v>
      </c>
      <c r="X112" s="599" t="s">
        <v>4889</v>
      </c>
      <c r="Y112" s="599" t="s">
        <v>4890</v>
      </c>
      <c r="Z112" s="599" t="s">
        <v>4890</v>
      </c>
      <c r="AA112" s="599" t="s">
        <v>4890</v>
      </c>
      <c r="AB112" s="599" t="s">
        <v>824</v>
      </c>
      <c r="AC112" s="1332"/>
      <c r="AD112" s="599" t="s">
        <v>4891</v>
      </c>
      <c r="AE112" s="599" t="s">
        <v>4892</v>
      </c>
      <c r="AF112" s="599" t="s">
        <v>3138</v>
      </c>
      <c r="AG112" s="599" t="s">
        <v>2117</v>
      </c>
      <c r="AH112" s="599" t="s">
        <v>2118</v>
      </c>
      <c r="AI112" s="599" t="s">
        <v>3140</v>
      </c>
      <c r="AJ112" s="599"/>
      <c r="AK112" s="599"/>
      <c r="AL112" s="599"/>
      <c r="AM112" s="599"/>
      <c r="AN112" s="599" t="s">
        <v>4893</v>
      </c>
      <c r="AO112" s="599" t="s">
        <v>4894</v>
      </c>
      <c r="AP112" s="599" t="s">
        <v>4895</v>
      </c>
      <c r="AQ112" s="599" t="s">
        <v>3358</v>
      </c>
      <c r="AR112" s="599"/>
      <c r="AS112" s="599"/>
      <c r="AT112" s="599" t="s">
        <v>298</v>
      </c>
      <c r="AU112" s="599" t="s">
        <v>4896</v>
      </c>
      <c r="AV112" s="599" t="s">
        <v>1135</v>
      </c>
      <c r="AW112" s="599" t="s">
        <v>2131</v>
      </c>
      <c r="AX112" s="599" t="s">
        <v>4897</v>
      </c>
      <c r="AY112" s="599"/>
      <c r="AZ112" s="599" t="s">
        <v>4898</v>
      </c>
      <c r="BA112" s="599" t="s">
        <v>4899</v>
      </c>
      <c r="BB112" s="599" t="s">
        <v>2247</v>
      </c>
      <c r="BC112" s="599" t="s">
        <v>2132</v>
      </c>
      <c r="BD112" s="599" t="s">
        <v>2133</v>
      </c>
      <c r="BE112" s="599" t="s">
        <v>1135</v>
      </c>
      <c r="BF112" s="599" t="s">
        <v>2135</v>
      </c>
      <c r="BG112" s="599" t="s">
        <v>2136</v>
      </c>
      <c r="BH112" s="599" t="s">
        <v>4900</v>
      </c>
      <c r="BI112" s="599" t="s">
        <v>4901</v>
      </c>
      <c r="BJ112" s="599" t="s">
        <v>4902</v>
      </c>
      <c r="BK112" s="599" t="s">
        <v>4903</v>
      </c>
      <c r="BL112" s="599" t="s">
        <v>4904</v>
      </c>
      <c r="BM112" s="599" t="s">
        <v>2142</v>
      </c>
      <c r="BN112" s="599" t="s">
        <v>4892</v>
      </c>
      <c r="BO112" s="599" t="s">
        <v>3138</v>
      </c>
      <c r="BP112" s="599" t="s">
        <v>1135</v>
      </c>
      <c r="BQ112" s="599" t="s">
        <v>2117</v>
      </c>
      <c r="BR112" s="599" t="s">
        <v>2193</v>
      </c>
      <c r="BS112" s="599" t="s">
        <v>4905</v>
      </c>
      <c r="BT112" s="599" t="s">
        <v>4906</v>
      </c>
      <c r="BU112" s="599" t="s">
        <v>4907</v>
      </c>
      <c r="BV112" s="599" t="s">
        <v>2149</v>
      </c>
      <c r="BW112" s="599" t="s">
        <v>2184</v>
      </c>
      <c r="BX112" s="599" t="s">
        <v>2118</v>
      </c>
      <c r="BY112" s="599" t="s">
        <v>3140</v>
      </c>
      <c r="BZ112" s="599" t="s">
        <v>4908</v>
      </c>
      <c r="CA112" s="599" t="s">
        <v>4909</v>
      </c>
      <c r="CB112" s="599" t="s">
        <v>2153</v>
      </c>
      <c r="CC112" s="599" t="s">
        <v>4910</v>
      </c>
      <c r="CD112" s="599" t="s">
        <v>4626</v>
      </c>
      <c r="CE112" s="599" t="s">
        <v>2156</v>
      </c>
      <c r="CF112" s="599" t="s">
        <v>4911</v>
      </c>
      <c r="CG112" s="599" t="s">
        <v>2158</v>
      </c>
      <c r="CH112" s="599" t="s">
        <v>1135</v>
      </c>
      <c r="CI112" s="599" t="s">
        <v>4912</v>
      </c>
      <c r="CJ112" s="599" t="s">
        <v>3164</v>
      </c>
      <c r="CK112" s="599" t="s">
        <v>4913</v>
      </c>
      <c r="CL112" s="599" t="s">
        <v>2162</v>
      </c>
      <c r="CM112" s="599" t="s">
        <v>4914</v>
      </c>
      <c r="CN112" s="599" t="s">
        <v>3164</v>
      </c>
      <c r="CO112" s="599" t="s">
        <v>4915</v>
      </c>
      <c r="CP112" s="599" t="s">
        <v>2162</v>
      </c>
      <c r="CQ112" s="599" t="s">
        <v>1135</v>
      </c>
      <c r="CR112" s="599" t="s">
        <v>1135</v>
      </c>
      <c r="CS112" s="599" t="s">
        <v>1135</v>
      </c>
      <c r="CT112" s="599" t="s">
        <v>1135</v>
      </c>
      <c r="CU112" s="599" t="s">
        <v>2165</v>
      </c>
      <c r="CV112" s="599" t="s">
        <v>2166</v>
      </c>
      <c r="CW112" s="599" t="s">
        <v>2167</v>
      </c>
      <c r="CX112" s="599" t="s">
        <v>2168</v>
      </c>
      <c r="CY112" s="599" t="s">
        <v>1135</v>
      </c>
      <c r="CZ112" s="599" t="s">
        <v>1135</v>
      </c>
      <c r="DA112" s="599" t="s">
        <v>1135</v>
      </c>
      <c r="DB112" s="599" t="s">
        <v>1135</v>
      </c>
      <c r="DC112" s="599" t="s">
        <v>1135</v>
      </c>
      <c r="DD112" s="599" t="s">
        <v>1135</v>
      </c>
      <c r="DE112" s="599" t="s">
        <v>2267</v>
      </c>
      <c r="DF112" s="599" t="s">
        <v>2268</v>
      </c>
      <c r="DG112" s="599" t="s">
        <v>2269</v>
      </c>
      <c r="DH112" s="599" t="s">
        <v>1135</v>
      </c>
      <c r="DI112" s="599" t="s">
        <v>2142</v>
      </c>
      <c r="DJ112" s="599" t="s">
        <v>1135</v>
      </c>
      <c r="DK112" s="599" t="s">
        <v>1135</v>
      </c>
      <c r="DL112" s="599" t="s">
        <v>1135</v>
      </c>
      <c r="DM112" s="599" t="s">
        <v>1135</v>
      </c>
      <c r="DN112" s="599" t="s">
        <v>1135</v>
      </c>
      <c r="DO112" s="599" t="s">
        <v>1135</v>
      </c>
      <c r="DP112" s="599" t="s">
        <v>1135</v>
      </c>
      <c r="DQ112" s="599" t="s">
        <v>1135</v>
      </c>
      <c r="DR112" s="599" t="s">
        <v>1135</v>
      </c>
      <c r="DS112" s="599" t="s">
        <v>1135</v>
      </c>
      <c r="DT112" s="599" t="s">
        <v>3170</v>
      </c>
      <c r="DU112" s="599" t="s">
        <v>3171</v>
      </c>
      <c r="DV112" s="599" t="s">
        <v>3172</v>
      </c>
      <c r="DW112" s="599" t="s">
        <v>2273</v>
      </c>
      <c r="DX112" s="599" t="s">
        <v>3173</v>
      </c>
      <c r="DY112" s="599" t="s">
        <v>3174</v>
      </c>
      <c r="DZ112" s="599" t="s">
        <v>2167</v>
      </c>
      <c r="EA112" s="599" t="s">
        <v>3175</v>
      </c>
      <c r="EB112" s="599" t="s">
        <v>3176</v>
      </c>
      <c r="EC112" s="599" t="s">
        <v>3171</v>
      </c>
      <c r="ED112" s="599" t="s">
        <v>3177</v>
      </c>
      <c r="EE112" s="599" t="s">
        <v>2273</v>
      </c>
      <c r="EF112" s="599" t="s">
        <v>1135</v>
      </c>
      <c r="EG112" s="599" t="s">
        <v>1135</v>
      </c>
      <c r="EH112" s="599" t="s">
        <v>1135</v>
      </c>
      <c r="EI112" s="599" t="s">
        <v>1135</v>
      </c>
      <c r="EJ112" s="599" t="s">
        <v>4916</v>
      </c>
      <c r="EK112" s="599" t="s">
        <v>4917</v>
      </c>
      <c r="EL112" s="599" t="s">
        <v>4918</v>
      </c>
      <c r="EM112" s="599" t="s">
        <v>4919</v>
      </c>
      <c r="EN112" s="599" t="s">
        <v>3182</v>
      </c>
      <c r="EO112" s="599" t="s">
        <v>2281</v>
      </c>
      <c r="EP112" s="599" t="s">
        <v>2282</v>
      </c>
      <c r="EQ112" s="599" t="s">
        <v>4920</v>
      </c>
      <c r="ER112" s="599" t="s">
        <v>2193</v>
      </c>
      <c r="ES112" s="599" t="s">
        <v>4921</v>
      </c>
      <c r="ET112" s="599" t="s">
        <v>4922</v>
      </c>
      <c r="EU112" s="104" t="str">
        <f t="shared" si="13"/>
        <v>2026011185</v>
      </c>
      <c r="EV112" s="56" t="str">
        <f t="shared" si="14"/>
        <v>8&amp;2026011185</v>
      </c>
      <c r="EW112" s="104" t="str">
        <f>IFERROR(VLOOKUP(EV112,시험용!CA:CE,4,FALSE),"")</f>
        <v/>
      </c>
      <c r="EX112" s="620" t="s">
        <v>4924</v>
      </c>
    </row>
    <row r="113" spans="1:155" ht="49.95" customHeight="1">
      <c r="A113" s="367">
        <v>8</v>
      </c>
      <c r="B113" s="599" t="s">
        <v>1461</v>
      </c>
      <c r="C113" s="850" t="s">
        <v>2371</v>
      </c>
      <c r="D113" s="599" t="s">
        <v>2371</v>
      </c>
      <c r="E113" s="599" t="s">
        <v>31</v>
      </c>
      <c r="F113" s="599" t="s">
        <v>287</v>
      </c>
      <c r="G113" s="599" t="s">
        <v>1461</v>
      </c>
      <c r="H113" s="599" t="s">
        <v>320</v>
      </c>
      <c r="I113" s="599" t="s">
        <v>290</v>
      </c>
      <c r="J113" s="599" t="s">
        <v>3480</v>
      </c>
      <c r="K113" s="599" t="s">
        <v>291</v>
      </c>
      <c r="L113" s="599" t="s">
        <v>3481</v>
      </c>
      <c r="M113" s="599" t="s">
        <v>3482</v>
      </c>
      <c r="N113" s="599"/>
      <c r="O113" s="599"/>
      <c r="P113" s="599"/>
      <c r="Q113" s="599" t="s">
        <v>4296</v>
      </c>
      <c r="R113" s="599" t="s">
        <v>1075</v>
      </c>
      <c r="S113" s="599" t="s">
        <v>2488</v>
      </c>
      <c r="T113" s="599" t="s">
        <v>2489</v>
      </c>
      <c r="U113" s="599" t="s">
        <v>592</v>
      </c>
      <c r="V113" s="599"/>
      <c r="W113" s="599" t="s">
        <v>3483</v>
      </c>
      <c r="X113" s="599" t="s">
        <v>292</v>
      </c>
      <c r="Y113" s="599" t="s">
        <v>1135</v>
      </c>
      <c r="Z113" s="599" t="s">
        <v>1135</v>
      </c>
      <c r="AA113" s="599" t="s">
        <v>1135</v>
      </c>
      <c r="AB113" s="599" t="s">
        <v>293</v>
      </c>
      <c r="AC113" s="1332"/>
      <c r="AD113" s="599" t="s">
        <v>1861</v>
      </c>
      <c r="AE113" s="599" t="s">
        <v>2811</v>
      </c>
      <c r="AF113" s="599" t="s">
        <v>692</v>
      </c>
      <c r="AG113" s="599" t="s">
        <v>295</v>
      </c>
      <c r="AH113" s="599" t="s">
        <v>296</v>
      </c>
      <c r="AI113" s="599" t="s">
        <v>297</v>
      </c>
      <c r="AJ113" s="599"/>
      <c r="AK113" s="599"/>
      <c r="AL113" s="599"/>
      <c r="AM113" s="599"/>
      <c r="AN113" s="599" t="s">
        <v>2492</v>
      </c>
      <c r="AO113" s="599" t="s">
        <v>3484</v>
      </c>
      <c r="AP113" s="599" t="s">
        <v>3485</v>
      </c>
      <c r="AQ113" s="599" t="s">
        <v>35</v>
      </c>
      <c r="AR113" s="599"/>
      <c r="AS113" s="599"/>
      <c r="AT113" s="599" t="s">
        <v>298</v>
      </c>
      <c r="AU113" s="599" t="s">
        <v>3486</v>
      </c>
      <c r="AV113" s="599" t="s">
        <v>57</v>
      </c>
      <c r="AW113" s="599" t="s">
        <v>323</v>
      </c>
      <c r="AX113" s="599" t="s">
        <v>3487</v>
      </c>
      <c r="AY113" s="599"/>
      <c r="AZ113" s="599" t="s">
        <v>3488</v>
      </c>
      <c r="BA113" s="599" t="s">
        <v>3489</v>
      </c>
      <c r="BB113" s="599" t="s">
        <v>299</v>
      </c>
      <c r="BC113" s="599" t="s">
        <v>32</v>
      </c>
      <c r="BD113" s="599" t="s">
        <v>33</v>
      </c>
      <c r="BE113" s="599" t="s">
        <v>1554</v>
      </c>
      <c r="BF113" s="599" t="s">
        <v>34</v>
      </c>
      <c r="BG113" s="599" t="s">
        <v>164</v>
      </c>
      <c r="BH113" s="599" t="s">
        <v>110</v>
      </c>
      <c r="BI113" s="599" t="s">
        <v>1476</v>
      </c>
      <c r="BJ113" s="599" t="s">
        <v>1477</v>
      </c>
      <c r="BK113" s="599" t="s">
        <v>300</v>
      </c>
      <c r="BL113" s="599" t="s">
        <v>3490</v>
      </c>
      <c r="BM113" s="599" t="s">
        <v>39</v>
      </c>
      <c r="BN113" s="599" t="s">
        <v>2811</v>
      </c>
      <c r="BO113" s="599" t="s">
        <v>692</v>
      </c>
      <c r="BP113" s="599" t="s">
        <v>595</v>
      </c>
      <c r="BQ113" s="599" t="s">
        <v>295</v>
      </c>
      <c r="BR113" s="599" t="s">
        <v>102</v>
      </c>
      <c r="BS113" s="599" t="s">
        <v>301</v>
      </c>
      <c r="BT113" s="599" t="s">
        <v>3491</v>
      </c>
      <c r="BU113" s="599" t="s">
        <v>3492</v>
      </c>
      <c r="BV113" s="599" t="s">
        <v>302</v>
      </c>
      <c r="BW113" s="599" t="s">
        <v>109</v>
      </c>
      <c r="BX113" s="599" t="s">
        <v>296</v>
      </c>
      <c r="BY113" s="599" t="s">
        <v>297</v>
      </c>
      <c r="BZ113" s="599" t="s">
        <v>756</v>
      </c>
      <c r="CA113" s="599" t="s">
        <v>3493</v>
      </c>
      <c r="CB113" s="599" t="s">
        <v>304</v>
      </c>
      <c r="CC113" s="599" t="s">
        <v>111</v>
      </c>
      <c r="CD113" s="599" t="s">
        <v>305</v>
      </c>
      <c r="CE113" s="599" t="s">
        <v>306</v>
      </c>
      <c r="CF113" s="599" t="s">
        <v>112</v>
      </c>
      <c r="CG113" s="599" t="s">
        <v>307</v>
      </c>
      <c r="CH113" s="599" t="s">
        <v>57</v>
      </c>
      <c r="CI113" s="599" t="s">
        <v>2332</v>
      </c>
      <c r="CJ113" s="599" t="s">
        <v>92</v>
      </c>
      <c r="CK113" s="599" t="s">
        <v>1427</v>
      </c>
      <c r="CL113" s="599" t="s">
        <v>105</v>
      </c>
      <c r="CM113" s="599" t="s">
        <v>3494</v>
      </c>
      <c r="CN113" s="599" t="s">
        <v>92</v>
      </c>
      <c r="CO113" s="599" t="s">
        <v>111</v>
      </c>
      <c r="CP113" s="599" t="s">
        <v>105</v>
      </c>
      <c r="CQ113" s="599" t="s">
        <v>57</v>
      </c>
      <c r="CR113" s="599" t="s">
        <v>57</v>
      </c>
      <c r="CS113" s="599" t="s">
        <v>57</v>
      </c>
      <c r="CT113" s="599" t="s">
        <v>57</v>
      </c>
      <c r="CU113" s="599" t="s">
        <v>57</v>
      </c>
      <c r="CV113" s="599" t="s">
        <v>57</v>
      </c>
      <c r="CW113" s="599" t="s">
        <v>57</v>
      </c>
      <c r="CX113" s="599" t="s">
        <v>57</v>
      </c>
      <c r="CY113" s="599" t="s">
        <v>57</v>
      </c>
      <c r="CZ113" s="599" t="s">
        <v>57</v>
      </c>
      <c r="DA113" s="599" t="s">
        <v>57</v>
      </c>
      <c r="DB113" s="599" t="s">
        <v>57</v>
      </c>
      <c r="DC113" s="599" t="s">
        <v>57</v>
      </c>
      <c r="DD113" s="599" t="s">
        <v>57</v>
      </c>
      <c r="DE113" s="599" t="s">
        <v>57</v>
      </c>
      <c r="DF113" s="599" t="s">
        <v>57</v>
      </c>
      <c r="DG113" s="599" t="s">
        <v>57</v>
      </c>
      <c r="DH113" s="599" t="s">
        <v>57</v>
      </c>
      <c r="DI113" s="599" t="s">
        <v>302</v>
      </c>
      <c r="DJ113" s="599" t="s">
        <v>57</v>
      </c>
      <c r="DK113" s="599" t="s">
        <v>57</v>
      </c>
      <c r="DL113" s="599" t="s">
        <v>57</v>
      </c>
      <c r="DM113" s="599" t="s">
        <v>57</v>
      </c>
      <c r="DN113" s="599" t="s">
        <v>57</v>
      </c>
      <c r="DO113" s="599" t="s">
        <v>57</v>
      </c>
      <c r="DP113" s="599" t="s">
        <v>57</v>
      </c>
      <c r="DQ113" s="599" t="s">
        <v>57</v>
      </c>
      <c r="DR113" s="599" t="s">
        <v>57</v>
      </c>
      <c r="DS113" s="599" t="s">
        <v>57</v>
      </c>
      <c r="DT113" s="599" t="s">
        <v>3495</v>
      </c>
      <c r="DU113" s="599" t="s">
        <v>79</v>
      </c>
      <c r="DV113" s="599" t="s">
        <v>113</v>
      </c>
      <c r="DW113" s="599" t="s">
        <v>106</v>
      </c>
      <c r="DX113" s="599" t="s">
        <v>333</v>
      </c>
      <c r="DY113" s="599" t="s">
        <v>308</v>
      </c>
      <c r="DZ113" s="599" t="s">
        <v>309</v>
      </c>
      <c r="EA113" s="599" t="s">
        <v>319</v>
      </c>
      <c r="EB113" s="599" t="s">
        <v>3496</v>
      </c>
      <c r="EC113" s="599" t="s">
        <v>79</v>
      </c>
      <c r="ED113" s="599" t="s">
        <v>114</v>
      </c>
      <c r="EE113" s="599" t="s">
        <v>106</v>
      </c>
      <c r="EF113" s="599" t="s">
        <v>57</v>
      </c>
      <c r="EG113" s="599" t="s">
        <v>57</v>
      </c>
      <c r="EH113" s="599" t="s">
        <v>57</v>
      </c>
      <c r="EI113" s="599" t="s">
        <v>57</v>
      </c>
      <c r="EJ113" s="599" t="s">
        <v>2655</v>
      </c>
      <c r="EK113" s="599" t="s">
        <v>2656</v>
      </c>
      <c r="EL113" s="599" t="s">
        <v>1430</v>
      </c>
      <c r="EM113" s="599" t="s">
        <v>115</v>
      </c>
      <c r="EN113" s="599" t="s">
        <v>629</v>
      </c>
      <c r="EO113" s="599" t="s">
        <v>310</v>
      </c>
      <c r="EP113" s="599" t="s">
        <v>88</v>
      </c>
      <c r="EQ113" s="599" t="s">
        <v>887</v>
      </c>
      <c r="ER113" s="599" t="s">
        <v>311</v>
      </c>
      <c r="ES113" s="599" t="s">
        <v>3497</v>
      </c>
      <c r="ET113" s="599" t="s">
        <v>3498</v>
      </c>
      <c r="EU113" s="104" t="str">
        <f t="shared" si="13"/>
        <v>2026011526</v>
      </c>
      <c r="EV113" s="56" t="str">
        <f t="shared" si="14"/>
        <v>8&amp;2026011526</v>
      </c>
      <c r="EW113" s="104" t="str">
        <f>IFERROR(VLOOKUP(EV113,시험용!CA:CE,4,FALSE),"")</f>
        <v/>
      </c>
      <c r="EX113" s="470" t="s">
        <v>3643</v>
      </c>
    </row>
    <row r="114" spans="1:155" ht="49.95" customHeight="1">
      <c r="A114" s="367">
        <v>8</v>
      </c>
      <c r="B114" s="599" t="s">
        <v>2049</v>
      </c>
      <c r="C114" s="850" t="s">
        <v>2371</v>
      </c>
      <c r="D114" s="599" t="s">
        <v>2371</v>
      </c>
      <c r="E114" s="599" t="s">
        <v>31</v>
      </c>
      <c r="F114" s="599" t="s">
        <v>287</v>
      </c>
      <c r="G114" s="599" t="s">
        <v>2049</v>
      </c>
      <c r="H114" s="599" t="s">
        <v>724</v>
      </c>
      <c r="I114" s="599" t="s">
        <v>290</v>
      </c>
      <c r="J114" s="599" t="s">
        <v>4248</v>
      </c>
      <c r="K114" s="599" t="s">
        <v>291</v>
      </c>
      <c r="L114" s="599" t="s">
        <v>4249</v>
      </c>
      <c r="M114" s="599" t="s">
        <v>2637</v>
      </c>
      <c r="N114" s="599"/>
      <c r="O114" s="599" t="s">
        <v>4250</v>
      </c>
      <c r="P114" s="599"/>
      <c r="Q114" s="599"/>
      <c r="R114" s="599" t="s">
        <v>4251</v>
      </c>
      <c r="S114" s="599" t="s">
        <v>1131</v>
      </c>
      <c r="T114" s="599" t="s">
        <v>4231</v>
      </c>
      <c r="U114" s="599" t="s">
        <v>592</v>
      </c>
      <c r="V114" s="599"/>
      <c r="W114" s="599" t="s">
        <v>2640</v>
      </c>
      <c r="X114" s="599" t="s">
        <v>292</v>
      </c>
      <c r="Y114" s="599" t="s">
        <v>4252</v>
      </c>
      <c r="Z114" s="599" t="s">
        <v>4252</v>
      </c>
      <c r="AA114" s="599" t="s">
        <v>4253</v>
      </c>
      <c r="AB114" s="599" t="s">
        <v>293</v>
      </c>
      <c r="AC114" s="1332"/>
      <c r="AD114" s="599" t="s">
        <v>107</v>
      </c>
      <c r="AE114" s="599" t="s">
        <v>2346</v>
      </c>
      <c r="AF114" s="599" t="s">
        <v>294</v>
      </c>
      <c r="AG114" s="599" t="s">
        <v>295</v>
      </c>
      <c r="AH114" s="599" t="s">
        <v>296</v>
      </c>
      <c r="AI114" s="599" t="s">
        <v>297</v>
      </c>
      <c r="AJ114" s="599"/>
      <c r="AK114" s="599"/>
      <c r="AL114" s="599"/>
      <c r="AM114" s="599"/>
      <c r="AN114" s="599" t="s">
        <v>2492</v>
      </c>
      <c r="AO114" s="599" t="s">
        <v>3484</v>
      </c>
      <c r="AP114" s="599" t="s">
        <v>4254</v>
      </c>
      <c r="AQ114" s="599" t="s">
        <v>35</v>
      </c>
      <c r="AR114" s="599"/>
      <c r="AS114" s="599"/>
      <c r="AT114" s="599" t="s">
        <v>298</v>
      </c>
      <c r="AU114" s="599" t="s">
        <v>4255</v>
      </c>
      <c r="AV114" s="599" t="s">
        <v>57</v>
      </c>
      <c r="AW114" s="599" t="s">
        <v>910</v>
      </c>
      <c r="AX114" s="599" t="s">
        <v>4256</v>
      </c>
      <c r="AY114" s="599"/>
      <c r="AZ114" s="599" t="s">
        <v>2646</v>
      </c>
      <c r="BA114" s="599" t="s">
        <v>2352</v>
      </c>
      <c r="BB114" s="599" t="s">
        <v>299</v>
      </c>
      <c r="BC114" s="599" t="s">
        <v>32</v>
      </c>
      <c r="BD114" s="599" t="s">
        <v>33</v>
      </c>
      <c r="BE114" s="599" t="s">
        <v>57</v>
      </c>
      <c r="BF114" s="599" t="s">
        <v>34</v>
      </c>
      <c r="BG114" s="599" t="s">
        <v>164</v>
      </c>
      <c r="BH114" s="599" t="s">
        <v>110</v>
      </c>
      <c r="BI114" s="599" t="s">
        <v>2647</v>
      </c>
      <c r="BJ114" s="599" t="s">
        <v>2648</v>
      </c>
      <c r="BK114" s="599" t="s">
        <v>1146</v>
      </c>
      <c r="BL114" s="599" t="s">
        <v>2649</v>
      </c>
      <c r="BM114" s="599" t="s">
        <v>302</v>
      </c>
      <c r="BN114" s="599" t="s">
        <v>2346</v>
      </c>
      <c r="BO114" s="599" t="s">
        <v>294</v>
      </c>
      <c r="BP114" s="599" t="s">
        <v>57</v>
      </c>
      <c r="BQ114" s="599" t="s">
        <v>295</v>
      </c>
      <c r="BR114" s="599" t="s">
        <v>311</v>
      </c>
      <c r="BS114" s="599" t="s">
        <v>1449</v>
      </c>
      <c r="BT114" s="599" t="s">
        <v>1028</v>
      </c>
      <c r="BU114" s="599" t="s">
        <v>2650</v>
      </c>
      <c r="BV114" s="599" t="s">
        <v>51</v>
      </c>
      <c r="BW114" s="599" t="s">
        <v>109</v>
      </c>
      <c r="BX114" s="599" t="s">
        <v>296</v>
      </c>
      <c r="BY114" s="599" t="s">
        <v>297</v>
      </c>
      <c r="BZ114" s="599" t="s">
        <v>659</v>
      </c>
      <c r="CA114" s="599" t="s">
        <v>2651</v>
      </c>
      <c r="CB114" s="599" t="s">
        <v>304</v>
      </c>
      <c r="CC114" s="599" t="s">
        <v>104</v>
      </c>
      <c r="CD114" s="599" t="s">
        <v>305</v>
      </c>
      <c r="CE114" s="599" t="s">
        <v>306</v>
      </c>
      <c r="CF114" s="599" t="s">
        <v>661</v>
      </c>
      <c r="CG114" s="599" t="s">
        <v>307</v>
      </c>
      <c r="CH114" s="599" t="s">
        <v>57</v>
      </c>
      <c r="CI114" s="599" t="s">
        <v>2652</v>
      </c>
      <c r="CJ114" s="599" t="s">
        <v>78</v>
      </c>
      <c r="CK114" s="599" t="s">
        <v>1035</v>
      </c>
      <c r="CL114" s="599" t="s">
        <v>105</v>
      </c>
      <c r="CM114" s="599" t="s">
        <v>57</v>
      </c>
      <c r="CN114" s="599" t="s">
        <v>57</v>
      </c>
      <c r="CO114" s="599" t="s">
        <v>57</v>
      </c>
      <c r="CP114" s="599" t="s">
        <v>57</v>
      </c>
      <c r="CQ114" s="599" t="s">
        <v>57</v>
      </c>
      <c r="CR114" s="599" t="s">
        <v>57</v>
      </c>
      <c r="CS114" s="599" t="s">
        <v>57</v>
      </c>
      <c r="CT114" s="599" t="s">
        <v>57</v>
      </c>
      <c r="CU114" s="599" t="s">
        <v>57</v>
      </c>
      <c r="CV114" s="599" t="s">
        <v>57</v>
      </c>
      <c r="CW114" s="599" t="s">
        <v>57</v>
      </c>
      <c r="CX114" s="599" t="s">
        <v>57</v>
      </c>
      <c r="CY114" s="599" t="s">
        <v>57</v>
      </c>
      <c r="CZ114" s="599" t="s">
        <v>57</v>
      </c>
      <c r="DA114" s="599" t="s">
        <v>57</v>
      </c>
      <c r="DB114" s="599" t="s">
        <v>57</v>
      </c>
      <c r="DC114" s="599" t="s">
        <v>57</v>
      </c>
      <c r="DD114" s="599" t="s">
        <v>57</v>
      </c>
      <c r="DE114" s="599" t="s">
        <v>57</v>
      </c>
      <c r="DF114" s="599" t="s">
        <v>57</v>
      </c>
      <c r="DG114" s="599" t="s">
        <v>57</v>
      </c>
      <c r="DH114" s="599" t="s">
        <v>57</v>
      </c>
      <c r="DI114" s="599" t="s">
        <v>302</v>
      </c>
      <c r="DJ114" s="599" t="s">
        <v>57</v>
      </c>
      <c r="DK114" s="599" t="s">
        <v>57</v>
      </c>
      <c r="DL114" s="599" t="s">
        <v>57</v>
      </c>
      <c r="DM114" s="599" t="s">
        <v>57</v>
      </c>
      <c r="DN114" s="599" t="s">
        <v>57</v>
      </c>
      <c r="DO114" s="599" t="s">
        <v>57</v>
      </c>
      <c r="DP114" s="599" t="s">
        <v>57</v>
      </c>
      <c r="DQ114" s="599" t="s">
        <v>57</v>
      </c>
      <c r="DR114" s="599" t="s">
        <v>57</v>
      </c>
      <c r="DS114" s="599" t="s">
        <v>57</v>
      </c>
      <c r="DT114" s="599" t="s">
        <v>2653</v>
      </c>
      <c r="DU114" s="599" t="s">
        <v>79</v>
      </c>
      <c r="DV114" s="599" t="s">
        <v>204</v>
      </c>
      <c r="DW114" s="599" t="s">
        <v>121</v>
      </c>
      <c r="DX114" s="599" t="s">
        <v>333</v>
      </c>
      <c r="DY114" s="599" t="s">
        <v>308</v>
      </c>
      <c r="DZ114" s="599" t="s">
        <v>309</v>
      </c>
      <c r="EA114" s="599" t="s">
        <v>319</v>
      </c>
      <c r="EB114" s="599" t="s">
        <v>2654</v>
      </c>
      <c r="EC114" s="599" t="s">
        <v>79</v>
      </c>
      <c r="ED114" s="599" t="s">
        <v>1062</v>
      </c>
      <c r="EE114" s="599" t="s">
        <v>121</v>
      </c>
      <c r="EF114" s="599" t="s">
        <v>57</v>
      </c>
      <c r="EG114" s="599" t="s">
        <v>57</v>
      </c>
      <c r="EH114" s="599" t="s">
        <v>57</v>
      </c>
      <c r="EI114" s="599" t="s">
        <v>57</v>
      </c>
      <c r="EJ114" s="599" t="s">
        <v>2655</v>
      </c>
      <c r="EK114" s="599" t="s">
        <v>2656</v>
      </c>
      <c r="EL114" s="599" t="s">
        <v>1430</v>
      </c>
      <c r="EM114" s="599" t="s">
        <v>115</v>
      </c>
      <c r="EN114" s="599" t="s">
        <v>629</v>
      </c>
      <c r="EO114" s="599" t="s">
        <v>310</v>
      </c>
      <c r="EP114" s="599" t="s">
        <v>88</v>
      </c>
      <c r="EQ114" s="599" t="s">
        <v>2657</v>
      </c>
      <c r="ER114" s="599" t="s">
        <v>311</v>
      </c>
      <c r="ES114" s="599" t="s">
        <v>2658</v>
      </c>
      <c r="ET114" s="599" t="s">
        <v>2659</v>
      </c>
      <c r="EU114" s="104" t="str">
        <f t="shared" si="13"/>
        <v>2026013893</v>
      </c>
      <c r="EV114" s="56" t="str">
        <f t="shared" si="14"/>
        <v>8&amp;2026013893</v>
      </c>
      <c r="EW114" s="104">
        <f>IFERROR(VLOOKUP(EV114,시험용!CA:CE,4,FALSE),"")</f>
        <v>0</v>
      </c>
    </row>
    <row r="115" spans="1:155" ht="49.95" customHeight="1">
      <c r="A115" s="30">
        <v>9</v>
      </c>
      <c r="B115" s="640" t="s">
        <v>287</v>
      </c>
      <c r="C115" s="640" t="s">
        <v>2105</v>
      </c>
      <c r="D115" s="640" t="s">
        <v>2106</v>
      </c>
      <c r="E115" s="640" t="s">
        <v>31</v>
      </c>
      <c r="F115" s="640" t="s">
        <v>584</v>
      </c>
      <c r="G115" s="640" t="s">
        <v>287</v>
      </c>
      <c r="H115" s="640" t="s">
        <v>287</v>
      </c>
      <c r="I115" s="640" t="s">
        <v>290</v>
      </c>
      <c r="J115" s="640" t="s">
        <v>4578</v>
      </c>
      <c r="K115" s="640" t="s">
        <v>291</v>
      </c>
      <c r="L115" s="640" t="s">
        <v>4579</v>
      </c>
      <c r="M115" s="640" t="s">
        <v>4580</v>
      </c>
      <c r="N115" s="640"/>
      <c r="O115" s="640" t="s">
        <v>4581</v>
      </c>
      <c r="P115" s="640"/>
      <c r="Q115" s="640"/>
      <c r="R115" s="640"/>
      <c r="S115" s="640" t="s">
        <v>5066</v>
      </c>
      <c r="T115" s="640" t="s">
        <v>5067</v>
      </c>
      <c r="U115" s="640" t="s">
        <v>592</v>
      </c>
      <c r="V115" s="640"/>
      <c r="W115" s="640" t="s">
        <v>4479</v>
      </c>
      <c r="X115" s="640" t="s">
        <v>688</v>
      </c>
      <c r="Y115" s="640" t="s">
        <v>2724</v>
      </c>
      <c r="Z115" s="640" t="s">
        <v>2724</v>
      </c>
      <c r="AA115" s="640" t="s">
        <v>1161</v>
      </c>
      <c r="AB115" s="640" t="s">
        <v>293</v>
      </c>
      <c r="AC115" s="1332"/>
      <c r="AD115" s="640" t="s">
        <v>107</v>
      </c>
      <c r="AE115" s="640" t="s">
        <v>4582</v>
      </c>
      <c r="AF115" s="640" t="s">
        <v>692</v>
      </c>
      <c r="AG115" s="640" t="s">
        <v>295</v>
      </c>
      <c r="AH115" s="640" t="s">
        <v>296</v>
      </c>
      <c r="AI115" s="640" t="s">
        <v>297</v>
      </c>
      <c r="AJ115" s="640"/>
      <c r="AK115" s="640"/>
      <c r="AL115" s="640"/>
      <c r="AM115" s="640"/>
      <c r="AN115" s="640" t="s">
        <v>4583</v>
      </c>
      <c r="AO115" s="640" t="s">
        <v>4584</v>
      </c>
      <c r="AP115" s="640" t="s">
        <v>4585</v>
      </c>
      <c r="AQ115" s="648" t="s">
        <v>5292</v>
      </c>
      <c r="AR115" s="640"/>
      <c r="AS115" s="640"/>
      <c r="AT115" s="640" t="s">
        <v>298</v>
      </c>
      <c r="AU115" s="640" t="s">
        <v>4586</v>
      </c>
      <c r="AV115" s="640" t="s">
        <v>57</v>
      </c>
      <c r="AW115" s="640" t="s">
        <v>619</v>
      </c>
      <c r="AX115" s="640" t="s">
        <v>4587</v>
      </c>
      <c r="AY115" s="640"/>
      <c r="AZ115" s="640" t="s">
        <v>2552</v>
      </c>
      <c r="BA115" s="640" t="s">
        <v>1359</v>
      </c>
      <c r="BB115" s="640" t="s">
        <v>1201</v>
      </c>
      <c r="BC115" s="640" t="s">
        <v>32</v>
      </c>
      <c r="BD115" s="640" t="s">
        <v>33</v>
      </c>
      <c r="BE115" s="640" t="s">
        <v>57</v>
      </c>
      <c r="BF115" s="640" t="s">
        <v>48</v>
      </c>
      <c r="BG115" s="640" t="s">
        <v>164</v>
      </c>
      <c r="BH115" s="640" t="s">
        <v>4588</v>
      </c>
      <c r="BI115" s="640" t="s">
        <v>2828</v>
      </c>
      <c r="BJ115" s="640" t="s">
        <v>4482</v>
      </c>
      <c r="BK115" s="640" t="s">
        <v>316</v>
      </c>
      <c r="BL115" s="640" t="s">
        <v>4589</v>
      </c>
      <c r="BM115" s="640" t="s">
        <v>302</v>
      </c>
      <c r="BN115" s="640" t="s">
        <v>4590</v>
      </c>
      <c r="BO115" s="640" t="s">
        <v>692</v>
      </c>
      <c r="BP115" s="640" t="s">
        <v>595</v>
      </c>
      <c r="BQ115" s="640" t="s">
        <v>295</v>
      </c>
      <c r="BR115" s="640" t="s">
        <v>1363</v>
      </c>
      <c r="BS115" s="640" t="s">
        <v>703</v>
      </c>
      <c r="BT115" s="640" t="s">
        <v>704</v>
      </c>
      <c r="BU115" s="640" t="s">
        <v>4591</v>
      </c>
      <c r="BV115" s="640" t="s">
        <v>1061</v>
      </c>
      <c r="BW115" s="640" t="s">
        <v>872</v>
      </c>
      <c r="BX115" s="640" t="s">
        <v>296</v>
      </c>
      <c r="BY115" s="640" t="s">
        <v>297</v>
      </c>
      <c r="BZ115" s="640" t="s">
        <v>2797</v>
      </c>
      <c r="CA115" s="640" t="s">
        <v>4592</v>
      </c>
      <c r="CB115" s="640" t="s">
        <v>304</v>
      </c>
      <c r="CC115" s="640" t="s">
        <v>174</v>
      </c>
      <c r="CD115" s="640" t="s">
        <v>1276</v>
      </c>
      <c r="CE115" s="640" t="s">
        <v>306</v>
      </c>
      <c r="CF115" s="640" t="s">
        <v>2799</v>
      </c>
      <c r="CG115" s="640" t="s">
        <v>307</v>
      </c>
      <c r="CH115" s="640" t="s">
        <v>57</v>
      </c>
      <c r="CI115" s="640" t="s">
        <v>4593</v>
      </c>
      <c r="CJ115" s="640" t="s">
        <v>99</v>
      </c>
      <c r="CK115" s="640" t="s">
        <v>2308</v>
      </c>
      <c r="CL115" s="640" t="s">
        <v>105</v>
      </c>
      <c r="CM115" s="640" t="s">
        <v>4594</v>
      </c>
      <c r="CN115" s="640" t="s">
        <v>99</v>
      </c>
      <c r="CO115" s="640" t="s">
        <v>1427</v>
      </c>
      <c r="CP115" s="640" t="s">
        <v>105</v>
      </c>
      <c r="CQ115" s="640" t="s">
        <v>57</v>
      </c>
      <c r="CR115" s="640" t="s">
        <v>57</v>
      </c>
      <c r="CS115" s="640" t="s">
        <v>57</v>
      </c>
      <c r="CT115" s="640" t="s">
        <v>57</v>
      </c>
      <c r="CU115" s="640" t="s">
        <v>328</v>
      </c>
      <c r="CV115" s="640" t="s">
        <v>329</v>
      </c>
      <c r="CW115" s="640" t="s">
        <v>330</v>
      </c>
      <c r="CX115" s="640" t="s">
        <v>331</v>
      </c>
      <c r="CY115" s="640" t="s">
        <v>57</v>
      </c>
      <c r="CZ115" s="640" t="s">
        <v>57</v>
      </c>
      <c r="DA115" s="640" t="s">
        <v>57</v>
      </c>
      <c r="DB115" s="640" t="s">
        <v>57</v>
      </c>
      <c r="DC115" s="640" t="s">
        <v>57</v>
      </c>
      <c r="DD115" s="640" t="s">
        <v>57</v>
      </c>
      <c r="DE115" s="640" t="s">
        <v>1215</v>
      </c>
      <c r="DF115" s="640" t="s">
        <v>1216</v>
      </c>
      <c r="DG115" s="640" t="s">
        <v>673</v>
      </c>
      <c r="DH115" s="640" t="s">
        <v>57</v>
      </c>
      <c r="DI115" s="640" t="s">
        <v>302</v>
      </c>
      <c r="DJ115" s="640" t="s">
        <v>57</v>
      </c>
      <c r="DK115" s="640" t="s">
        <v>57</v>
      </c>
      <c r="DL115" s="640" t="s">
        <v>57</v>
      </c>
      <c r="DM115" s="640" t="s">
        <v>57</v>
      </c>
      <c r="DN115" s="640" t="s">
        <v>57</v>
      </c>
      <c r="DO115" s="640" t="s">
        <v>57</v>
      </c>
      <c r="DP115" s="640" t="s">
        <v>57</v>
      </c>
      <c r="DQ115" s="640" t="s">
        <v>57</v>
      </c>
      <c r="DR115" s="640" t="s">
        <v>57</v>
      </c>
      <c r="DS115" s="640" t="s">
        <v>57</v>
      </c>
      <c r="DT115" s="640" t="s">
        <v>2572</v>
      </c>
      <c r="DU115" s="640" t="s">
        <v>1281</v>
      </c>
      <c r="DV115" s="640" t="s">
        <v>1038</v>
      </c>
      <c r="DW115" s="640" t="s">
        <v>106</v>
      </c>
      <c r="DX115" s="640" t="s">
        <v>317</v>
      </c>
      <c r="DY115" s="640" t="s">
        <v>308</v>
      </c>
      <c r="DZ115" s="640" t="s">
        <v>318</v>
      </c>
      <c r="EA115" s="640" t="s">
        <v>319</v>
      </c>
      <c r="EB115" s="640" t="s">
        <v>2573</v>
      </c>
      <c r="EC115" s="640" t="s">
        <v>1281</v>
      </c>
      <c r="ED115" s="640" t="s">
        <v>118</v>
      </c>
      <c r="EE115" s="640" t="s">
        <v>106</v>
      </c>
      <c r="EF115" s="640" t="s">
        <v>57</v>
      </c>
      <c r="EG115" s="640" t="s">
        <v>57</v>
      </c>
      <c r="EH115" s="640" t="s">
        <v>57</v>
      </c>
      <c r="EI115" s="640" t="s">
        <v>57</v>
      </c>
      <c r="EJ115" s="640" t="s">
        <v>1252</v>
      </c>
      <c r="EK115" s="640" t="s">
        <v>1253</v>
      </c>
      <c r="EL115" s="640" t="s">
        <v>1254</v>
      </c>
      <c r="EM115" s="640" t="s">
        <v>1255</v>
      </c>
      <c r="EN115" s="640" t="s">
        <v>767</v>
      </c>
      <c r="EO115" s="640" t="s">
        <v>310</v>
      </c>
      <c r="EP115" s="640" t="s">
        <v>88</v>
      </c>
      <c r="EQ115" s="640" t="s">
        <v>2563</v>
      </c>
      <c r="ER115" s="640" t="s">
        <v>311</v>
      </c>
      <c r="ES115" s="640" t="s">
        <v>4595</v>
      </c>
      <c r="ET115" s="640" t="s">
        <v>4596</v>
      </c>
      <c r="EU115" s="104" t="str">
        <f t="shared" si="13"/>
        <v>2026011654</v>
      </c>
      <c r="EV115" s="56" t="str">
        <f t="shared" si="14"/>
        <v>9&amp;2026011654</v>
      </c>
      <c r="EW115" s="104">
        <f>IFERROR(VLOOKUP(EV115,시험용!CA:CE,4,FALSE),"")</f>
        <v>0</v>
      </c>
    </row>
    <row r="116" spans="1:155" ht="49.95" customHeight="1">
      <c r="A116" s="30">
        <v>9</v>
      </c>
      <c r="B116" s="640" t="s">
        <v>312</v>
      </c>
      <c r="C116" s="640" t="s">
        <v>5069</v>
      </c>
      <c r="D116" s="640" t="s">
        <v>5070</v>
      </c>
      <c r="E116" s="640" t="s">
        <v>31</v>
      </c>
      <c r="F116" s="640" t="s">
        <v>584</v>
      </c>
      <c r="G116" s="640" t="s">
        <v>312</v>
      </c>
      <c r="H116" s="640" t="s">
        <v>312</v>
      </c>
      <c r="I116" s="640" t="s">
        <v>290</v>
      </c>
      <c r="J116" s="640" t="s">
        <v>5071</v>
      </c>
      <c r="K116" s="640" t="s">
        <v>291</v>
      </c>
      <c r="L116" s="640" t="s">
        <v>5072</v>
      </c>
      <c r="M116" s="640" t="s">
        <v>5073</v>
      </c>
      <c r="N116" s="640"/>
      <c r="O116" s="640" t="s">
        <v>5074</v>
      </c>
      <c r="P116" s="640"/>
      <c r="Q116" s="640"/>
      <c r="R116" s="640"/>
      <c r="S116" s="640" t="s">
        <v>5066</v>
      </c>
      <c r="T116" s="640" t="s">
        <v>5067</v>
      </c>
      <c r="U116" s="640" t="s">
        <v>592</v>
      </c>
      <c r="V116" s="640"/>
      <c r="W116" s="640" t="s">
        <v>5075</v>
      </c>
      <c r="X116" s="640" t="s">
        <v>688</v>
      </c>
      <c r="Y116" s="640" t="s">
        <v>5076</v>
      </c>
      <c r="Z116" s="640" t="s">
        <v>781</v>
      </c>
      <c r="AA116" s="640" t="s">
        <v>5076</v>
      </c>
      <c r="AB116" s="640" t="s">
        <v>293</v>
      </c>
      <c r="AC116" s="1332"/>
      <c r="AD116" s="640" t="s">
        <v>107</v>
      </c>
      <c r="AE116" s="640" t="s">
        <v>2740</v>
      </c>
      <c r="AF116" s="640" t="s">
        <v>692</v>
      </c>
      <c r="AG116" s="640" t="s">
        <v>295</v>
      </c>
      <c r="AH116" s="640" t="s">
        <v>296</v>
      </c>
      <c r="AI116" s="640" t="s">
        <v>297</v>
      </c>
      <c r="AJ116" s="640"/>
      <c r="AK116" s="640"/>
      <c r="AL116" s="640"/>
      <c r="AM116" s="640"/>
      <c r="AN116" s="640" t="s">
        <v>5077</v>
      </c>
      <c r="AO116" s="640" t="s">
        <v>2778</v>
      </c>
      <c r="AP116" s="640" t="s">
        <v>5078</v>
      </c>
      <c r="AQ116" s="648" t="s">
        <v>5292</v>
      </c>
      <c r="AR116" s="640" t="s">
        <v>5079</v>
      </c>
      <c r="AS116" s="640" t="s">
        <v>5080</v>
      </c>
      <c r="AT116" s="640" t="s">
        <v>315</v>
      </c>
      <c r="AU116" s="640" t="s">
        <v>5081</v>
      </c>
      <c r="AV116" s="640" t="s">
        <v>57</v>
      </c>
      <c r="AW116" s="640" t="s">
        <v>910</v>
      </c>
      <c r="AX116" s="640" t="s">
        <v>5082</v>
      </c>
      <c r="AY116" s="640"/>
      <c r="AZ116" s="640" t="s">
        <v>5083</v>
      </c>
      <c r="BA116" s="640" t="s">
        <v>2435</v>
      </c>
      <c r="BB116" s="640" t="s">
        <v>299</v>
      </c>
      <c r="BC116" s="640" t="s">
        <v>32</v>
      </c>
      <c r="BD116" s="640" t="s">
        <v>33</v>
      </c>
      <c r="BE116" s="640" t="s">
        <v>57</v>
      </c>
      <c r="BF116" s="640" t="s">
        <v>48</v>
      </c>
      <c r="BG116" s="640" t="s">
        <v>164</v>
      </c>
      <c r="BH116" s="640" t="s">
        <v>5084</v>
      </c>
      <c r="BI116" s="640" t="s">
        <v>5085</v>
      </c>
      <c r="BJ116" s="640" t="s">
        <v>5086</v>
      </c>
      <c r="BK116" s="640" t="s">
        <v>2759</v>
      </c>
      <c r="BL116" s="640" t="s">
        <v>5087</v>
      </c>
      <c r="BM116" s="640" t="s">
        <v>302</v>
      </c>
      <c r="BN116" s="640" t="s">
        <v>2740</v>
      </c>
      <c r="BO116" s="640" t="s">
        <v>692</v>
      </c>
      <c r="BP116" s="640" t="s">
        <v>595</v>
      </c>
      <c r="BQ116" s="640" t="s">
        <v>295</v>
      </c>
      <c r="BR116" s="640" t="s">
        <v>102</v>
      </c>
      <c r="BS116" s="640" t="s">
        <v>170</v>
      </c>
      <c r="BT116" s="640" t="s">
        <v>332</v>
      </c>
      <c r="BU116" s="640" t="s">
        <v>5088</v>
      </c>
      <c r="BV116" s="640" t="s">
        <v>302</v>
      </c>
      <c r="BW116" s="640" t="s">
        <v>118</v>
      </c>
      <c r="BX116" s="640" t="s">
        <v>296</v>
      </c>
      <c r="BY116" s="640" t="s">
        <v>297</v>
      </c>
      <c r="BZ116" s="640" t="s">
        <v>5089</v>
      </c>
      <c r="CA116" s="640" t="s">
        <v>5090</v>
      </c>
      <c r="CB116" s="640" t="s">
        <v>304</v>
      </c>
      <c r="CC116" s="640" t="s">
        <v>174</v>
      </c>
      <c r="CD116" s="640" t="s">
        <v>318</v>
      </c>
      <c r="CE116" s="640" t="s">
        <v>306</v>
      </c>
      <c r="CF116" s="640" t="s">
        <v>2799</v>
      </c>
      <c r="CG116" s="640" t="s">
        <v>307</v>
      </c>
      <c r="CH116" s="640" t="s">
        <v>57</v>
      </c>
      <c r="CI116" s="640" t="s">
        <v>5091</v>
      </c>
      <c r="CJ116" s="640" t="s">
        <v>92</v>
      </c>
      <c r="CK116" s="640" t="s">
        <v>2467</v>
      </c>
      <c r="CL116" s="640" t="s">
        <v>105</v>
      </c>
      <c r="CM116" s="640" t="s">
        <v>5092</v>
      </c>
      <c r="CN116" s="640" t="s">
        <v>92</v>
      </c>
      <c r="CO116" s="640" t="s">
        <v>901</v>
      </c>
      <c r="CP116" s="640" t="s">
        <v>105</v>
      </c>
      <c r="CQ116" s="640" t="s">
        <v>57</v>
      </c>
      <c r="CR116" s="640" t="s">
        <v>57</v>
      </c>
      <c r="CS116" s="640" t="s">
        <v>57</v>
      </c>
      <c r="CT116" s="640" t="s">
        <v>57</v>
      </c>
      <c r="CU116" s="640" t="s">
        <v>57</v>
      </c>
      <c r="CV116" s="640" t="s">
        <v>57</v>
      </c>
      <c r="CW116" s="640" t="s">
        <v>57</v>
      </c>
      <c r="CX116" s="640" t="s">
        <v>57</v>
      </c>
      <c r="CY116" s="640" t="s">
        <v>798</v>
      </c>
      <c r="CZ116" s="640" t="s">
        <v>329</v>
      </c>
      <c r="DA116" s="640" t="s">
        <v>123</v>
      </c>
      <c r="DB116" s="640" t="s">
        <v>57</v>
      </c>
      <c r="DC116" s="640" t="s">
        <v>57</v>
      </c>
      <c r="DD116" s="640" t="s">
        <v>57</v>
      </c>
      <c r="DE116" s="640" t="s">
        <v>57</v>
      </c>
      <c r="DF116" s="640" t="s">
        <v>57</v>
      </c>
      <c r="DG116" s="640" t="s">
        <v>57</v>
      </c>
      <c r="DH116" s="640" t="s">
        <v>57</v>
      </c>
      <c r="DI116" s="640" t="s">
        <v>302</v>
      </c>
      <c r="DJ116" s="640" t="s">
        <v>57</v>
      </c>
      <c r="DK116" s="640" t="s">
        <v>57</v>
      </c>
      <c r="DL116" s="640" t="s">
        <v>57</v>
      </c>
      <c r="DM116" s="640" t="s">
        <v>57</v>
      </c>
      <c r="DN116" s="640" t="s">
        <v>57</v>
      </c>
      <c r="DO116" s="640" t="s">
        <v>57</v>
      </c>
      <c r="DP116" s="640" t="s">
        <v>57</v>
      </c>
      <c r="DQ116" s="640" t="s">
        <v>57</v>
      </c>
      <c r="DR116" s="640" t="s">
        <v>57</v>
      </c>
      <c r="DS116" s="640" t="s">
        <v>57</v>
      </c>
      <c r="DT116" s="640" t="s">
        <v>5093</v>
      </c>
      <c r="DU116" s="640" t="s">
        <v>1153</v>
      </c>
      <c r="DV116" s="640" t="s">
        <v>1028</v>
      </c>
      <c r="DW116" s="640" t="s">
        <v>106</v>
      </c>
      <c r="DX116" s="640" t="s">
        <v>317</v>
      </c>
      <c r="DY116" s="640" t="s">
        <v>308</v>
      </c>
      <c r="DZ116" s="640" t="s">
        <v>318</v>
      </c>
      <c r="EA116" s="640" t="s">
        <v>319</v>
      </c>
      <c r="EB116" s="640" t="s">
        <v>5094</v>
      </c>
      <c r="EC116" s="640" t="s">
        <v>1153</v>
      </c>
      <c r="ED116" s="640" t="s">
        <v>715</v>
      </c>
      <c r="EE116" s="640" t="s">
        <v>106</v>
      </c>
      <c r="EF116" s="640" t="s">
        <v>57</v>
      </c>
      <c r="EG116" s="640" t="s">
        <v>57</v>
      </c>
      <c r="EH116" s="640" t="s">
        <v>57</v>
      </c>
      <c r="EI116" s="640" t="s">
        <v>57</v>
      </c>
      <c r="EJ116" s="640" t="s">
        <v>5095</v>
      </c>
      <c r="EK116" s="640" t="s">
        <v>1574</v>
      </c>
      <c r="EL116" s="640" t="s">
        <v>5096</v>
      </c>
      <c r="EM116" s="640" t="s">
        <v>1576</v>
      </c>
      <c r="EN116" s="640" t="s">
        <v>680</v>
      </c>
      <c r="EO116" s="640" t="s">
        <v>630</v>
      </c>
      <c r="EP116" s="640" t="s">
        <v>122</v>
      </c>
      <c r="EQ116" s="640" t="s">
        <v>721</v>
      </c>
      <c r="ER116" s="640" t="s">
        <v>311</v>
      </c>
      <c r="ES116" s="640" t="s">
        <v>2398</v>
      </c>
      <c r="ET116" s="640" t="s">
        <v>2399</v>
      </c>
      <c r="EU116" s="104" t="str">
        <f t="shared" si="13"/>
        <v>2026021688</v>
      </c>
      <c r="EV116" s="56" t="str">
        <f t="shared" si="14"/>
        <v>9&amp;2026021688</v>
      </c>
      <c r="EW116" s="104">
        <f>IFERROR(VLOOKUP(EV116,시험용!CA:CE,4,FALSE),"")</f>
        <v>0</v>
      </c>
      <c r="EY116" s="663" t="s">
        <v>5337</v>
      </c>
    </row>
    <row r="117" spans="1:155" ht="49.95" customHeight="1">
      <c r="A117" s="30">
        <v>9</v>
      </c>
      <c r="B117" s="640" t="s">
        <v>320</v>
      </c>
      <c r="C117" s="640" t="s">
        <v>5069</v>
      </c>
      <c r="D117" s="640" t="s">
        <v>5070</v>
      </c>
      <c r="E117" s="640" t="s">
        <v>31</v>
      </c>
      <c r="F117" s="640" t="s">
        <v>584</v>
      </c>
      <c r="G117" s="640" t="s">
        <v>320</v>
      </c>
      <c r="H117" s="640" t="s">
        <v>320</v>
      </c>
      <c r="I117" s="640" t="s">
        <v>290</v>
      </c>
      <c r="J117" s="640" t="s">
        <v>5097</v>
      </c>
      <c r="K117" s="640" t="s">
        <v>291</v>
      </c>
      <c r="L117" s="640" t="s">
        <v>5098</v>
      </c>
      <c r="M117" s="640" t="s">
        <v>5099</v>
      </c>
      <c r="N117" s="640"/>
      <c r="O117" s="640" t="s">
        <v>5074</v>
      </c>
      <c r="P117" s="640"/>
      <c r="Q117" s="640"/>
      <c r="R117" s="640"/>
      <c r="S117" s="640" t="s">
        <v>5066</v>
      </c>
      <c r="T117" s="640" t="s">
        <v>5067</v>
      </c>
      <c r="U117" s="640" t="s">
        <v>592</v>
      </c>
      <c r="V117" s="640"/>
      <c r="W117" s="640" t="s">
        <v>5100</v>
      </c>
      <c r="X117" s="640" t="s">
        <v>688</v>
      </c>
      <c r="Y117" s="640" t="s">
        <v>4738</v>
      </c>
      <c r="Z117" s="640" t="s">
        <v>4738</v>
      </c>
      <c r="AA117" s="640" t="s">
        <v>4738</v>
      </c>
      <c r="AB117" s="640" t="s">
        <v>293</v>
      </c>
      <c r="AC117" s="1332"/>
      <c r="AD117" s="640" t="s">
        <v>3215</v>
      </c>
      <c r="AE117" s="640" t="s">
        <v>2204</v>
      </c>
      <c r="AF117" s="640" t="s">
        <v>692</v>
      </c>
      <c r="AG117" s="640" t="s">
        <v>295</v>
      </c>
      <c r="AH117" s="640" t="s">
        <v>296</v>
      </c>
      <c r="AI117" s="640" t="s">
        <v>297</v>
      </c>
      <c r="AJ117" s="640"/>
      <c r="AK117" s="640"/>
      <c r="AL117" s="640"/>
      <c r="AM117" s="640"/>
      <c r="AN117" s="640" t="s">
        <v>5077</v>
      </c>
      <c r="AO117" s="640" t="s">
        <v>2778</v>
      </c>
      <c r="AP117" s="640" t="s">
        <v>5101</v>
      </c>
      <c r="AQ117" s="648" t="s">
        <v>5292</v>
      </c>
      <c r="AR117" s="640" t="s">
        <v>5079</v>
      </c>
      <c r="AS117" s="640" t="s">
        <v>5080</v>
      </c>
      <c r="AT117" s="640" t="s">
        <v>315</v>
      </c>
      <c r="AU117" s="640" t="s">
        <v>5102</v>
      </c>
      <c r="AV117" s="640" t="s">
        <v>57</v>
      </c>
      <c r="AW117" s="640" t="s">
        <v>910</v>
      </c>
      <c r="AX117" s="640" t="s">
        <v>5103</v>
      </c>
      <c r="AY117" s="640"/>
      <c r="AZ117" s="640" t="s">
        <v>5104</v>
      </c>
      <c r="BA117" s="640" t="s">
        <v>2435</v>
      </c>
      <c r="BB117" s="640" t="s">
        <v>299</v>
      </c>
      <c r="BC117" s="640" t="s">
        <v>32</v>
      </c>
      <c r="BD117" s="640" t="s">
        <v>33</v>
      </c>
      <c r="BE117" s="640" t="s">
        <v>57</v>
      </c>
      <c r="BF117" s="640" t="s">
        <v>48</v>
      </c>
      <c r="BG117" s="640" t="s">
        <v>603</v>
      </c>
      <c r="BH117" s="640" t="s">
        <v>2758</v>
      </c>
      <c r="BI117" s="640" t="s">
        <v>5105</v>
      </c>
      <c r="BJ117" s="640" t="s">
        <v>1669</v>
      </c>
      <c r="BK117" s="640" t="s">
        <v>2438</v>
      </c>
      <c r="BL117" s="640" t="s">
        <v>5106</v>
      </c>
      <c r="BM117" s="640" t="s">
        <v>302</v>
      </c>
      <c r="BN117" s="640" t="s">
        <v>2204</v>
      </c>
      <c r="BO117" s="640" t="s">
        <v>692</v>
      </c>
      <c r="BP117" s="640" t="s">
        <v>595</v>
      </c>
      <c r="BQ117" s="640" t="s">
        <v>295</v>
      </c>
      <c r="BR117" s="640" t="s">
        <v>102</v>
      </c>
      <c r="BS117" s="640" t="s">
        <v>3537</v>
      </c>
      <c r="BT117" s="640" t="s">
        <v>994</v>
      </c>
      <c r="BU117" s="640" t="s">
        <v>5107</v>
      </c>
      <c r="BV117" s="640" t="s">
        <v>302</v>
      </c>
      <c r="BW117" s="640" t="s">
        <v>114</v>
      </c>
      <c r="BX117" s="640" t="s">
        <v>296</v>
      </c>
      <c r="BY117" s="640" t="s">
        <v>297</v>
      </c>
      <c r="BZ117" s="640" t="s">
        <v>5108</v>
      </c>
      <c r="CA117" s="640" t="s">
        <v>1063</v>
      </c>
      <c r="CB117" s="640" t="s">
        <v>304</v>
      </c>
      <c r="CC117" s="640" t="s">
        <v>878</v>
      </c>
      <c r="CD117" s="640" t="s">
        <v>305</v>
      </c>
      <c r="CE117" s="640" t="s">
        <v>306</v>
      </c>
      <c r="CF117" s="640" t="s">
        <v>1064</v>
      </c>
      <c r="CG117" s="640" t="s">
        <v>307</v>
      </c>
      <c r="CH117" s="640" t="s">
        <v>57</v>
      </c>
      <c r="CI117" s="640" t="s">
        <v>5109</v>
      </c>
      <c r="CJ117" s="640" t="s">
        <v>92</v>
      </c>
      <c r="CK117" s="640" t="s">
        <v>1066</v>
      </c>
      <c r="CL117" s="640" t="s">
        <v>105</v>
      </c>
      <c r="CM117" s="640" t="s">
        <v>5110</v>
      </c>
      <c r="CN117" s="640" t="s">
        <v>92</v>
      </c>
      <c r="CO117" s="640" t="s">
        <v>708</v>
      </c>
      <c r="CP117" s="640" t="s">
        <v>105</v>
      </c>
      <c r="CQ117" s="640" t="s">
        <v>57</v>
      </c>
      <c r="CR117" s="640" t="s">
        <v>57</v>
      </c>
      <c r="CS117" s="640" t="s">
        <v>57</v>
      </c>
      <c r="CT117" s="640" t="s">
        <v>57</v>
      </c>
      <c r="CU117" s="640" t="s">
        <v>57</v>
      </c>
      <c r="CV117" s="640" t="s">
        <v>57</v>
      </c>
      <c r="CW117" s="640" t="s">
        <v>57</v>
      </c>
      <c r="CX117" s="640" t="s">
        <v>57</v>
      </c>
      <c r="CY117" s="640" t="s">
        <v>798</v>
      </c>
      <c r="CZ117" s="640" t="s">
        <v>329</v>
      </c>
      <c r="DA117" s="640" t="s">
        <v>123</v>
      </c>
      <c r="DB117" s="640" t="s">
        <v>617</v>
      </c>
      <c r="DC117" s="640" t="s">
        <v>618</v>
      </c>
      <c r="DD117" s="640" t="s">
        <v>619</v>
      </c>
      <c r="DE117" s="640" t="s">
        <v>57</v>
      </c>
      <c r="DF117" s="640" t="s">
        <v>57</v>
      </c>
      <c r="DG117" s="640" t="s">
        <v>57</v>
      </c>
      <c r="DH117" s="640" t="s">
        <v>57</v>
      </c>
      <c r="DI117" s="640" t="s">
        <v>302</v>
      </c>
      <c r="DJ117" s="640" t="s">
        <v>57</v>
      </c>
      <c r="DK117" s="640" t="s">
        <v>57</v>
      </c>
      <c r="DL117" s="640" t="s">
        <v>57</v>
      </c>
      <c r="DM117" s="640" t="s">
        <v>57</v>
      </c>
      <c r="DN117" s="640" t="s">
        <v>57</v>
      </c>
      <c r="DO117" s="640" t="s">
        <v>57</v>
      </c>
      <c r="DP117" s="640" t="s">
        <v>57</v>
      </c>
      <c r="DQ117" s="640" t="s">
        <v>57</v>
      </c>
      <c r="DR117" s="640" t="s">
        <v>57</v>
      </c>
      <c r="DS117" s="640" t="s">
        <v>57</v>
      </c>
      <c r="DT117" s="640" t="s">
        <v>3541</v>
      </c>
      <c r="DU117" s="640" t="s">
        <v>1153</v>
      </c>
      <c r="DV117" s="640" t="s">
        <v>762</v>
      </c>
      <c r="DW117" s="640" t="s">
        <v>106</v>
      </c>
      <c r="DX117" s="640" t="s">
        <v>333</v>
      </c>
      <c r="DY117" s="640" t="s">
        <v>308</v>
      </c>
      <c r="DZ117" s="640" t="s">
        <v>309</v>
      </c>
      <c r="EA117" s="640" t="s">
        <v>319</v>
      </c>
      <c r="EB117" s="640" t="s">
        <v>3542</v>
      </c>
      <c r="EC117" s="640" t="s">
        <v>1153</v>
      </c>
      <c r="ED117" s="640" t="s">
        <v>801</v>
      </c>
      <c r="EE117" s="640" t="s">
        <v>106</v>
      </c>
      <c r="EF117" s="640" t="s">
        <v>57</v>
      </c>
      <c r="EG117" s="640" t="s">
        <v>57</v>
      </c>
      <c r="EH117" s="640" t="s">
        <v>57</v>
      </c>
      <c r="EI117" s="640" t="s">
        <v>57</v>
      </c>
      <c r="EJ117" s="640" t="s">
        <v>5111</v>
      </c>
      <c r="EK117" s="640" t="s">
        <v>2539</v>
      </c>
      <c r="EL117" s="640" t="s">
        <v>2445</v>
      </c>
      <c r="EM117" s="640" t="s">
        <v>2778</v>
      </c>
      <c r="EN117" s="640" t="s">
        <v>680</v>
      </c>
      <c r="EO117" s="640" t="s">
        <v>630</v>
      </c>
      <c r="EP117" s="640" t="s">
        <v>122</v>
      </c>
      <c r="EQ117" s="640" t="s">
        <v>187</v>
      </c>
      <c r="ER117" s="640" t="s">
        <v>311</v>
      </c>
      <c r="ES117" s="640" t="s">
        <v>2398</v>
      </c>
      <c r="ET117" s="640" t="s">
        <v>5112</v>
      </c>
      <c r="EU117" s="104" t="str">
        <f t="shared" si="13"/>
        <v>2026021689</v>
      </c>
      <c r="EV117" s="56" t="str">
        <f t="shared" si="14"/>
        <v>9&amp;2026021689</v>
      </c>
      <c r="EW117" s="104">
        <f>IFERROR(VLOOKUP(EV117,시험용!CA:CE,4,FALSE),"")</f>
        <v>0</v>
      </c>
      <c r="EY117" s="663" t="s">
        <v>5337</v>
      </c>
    </row>
    <row r="118" spans="1:155" ht="49.95" customHeight="1">
      <c r="A118" s="30">
        <v>9</v>
      </c>
      <c r="B118" s="640" t="s">
        <v>724</v>
      </c>
      <c r="C118" s="640" t="s">
        <v>336</v>
      </c>
      <c r="D118" s="640" t="s">
        <v>1866</v>
      </c>
      <c r="E118" s="640" t="s">
        <v>31</v>
      </c>
      <c r="F118" s="640" t="s">
        <v>584</v>
      </c>
      <c r="G118" s="640" t="s">
        <v>724</v>
      </c>
      <c r="H118" s="640" t="s">
        <v>287</v>
      </c>
      <c r="I118" s="640" t="s">
        <v>290</v>
      </c>
      <c r="J118" s="640" t="s">
        <v>4283</v>
      </c>
      <c r="K118" s="640" t="s">
        <v>291</v>
      </c>
      <c r="L118" s="640" t="s">
        <v>4284</v>
      </c>
      <c r="M118" s="640" t="s">
        <v>4285</v>
      </c>
      <c r="N118" s="640"/>
      <c r="O118" s="640"/>
      <c r="P118" s="640"/>
      <c r="Q118" s="640" t="s">
        <v>4737</v>
      </c>
      <c r="R118" s="640"/>
      <c r="S118" s="640" t="s">
        <v>1131</v>
      </c>
      <c r="T118" s="640" t="s">
        <v>4231</v>
      </c>
      <c r="U118" s="640" t="s">
        <v>592</v>
      </c>
      <c r="V118" s="640"/>
      <c r="W118" s="640" t="s">
        <v>4286</v>
      </c>
      <c r="X118" s="640" t="s">
        <v>1047</v>
      </c>
      <c r="Y118" s="640" t="s">
        <v>4738</v>
      </c>
      <c r="Z118" s="640" t="s">
        <v>4738</v>
      </c>
      <c r="AA118" s="640" t="s">
        <v>1135</v>
      </c>
      <c r="AB118" s="640" t="s">
        <v>293</v>
      </c>
      <c r="AC118" s="1332"/>
      <c r="AD118" s="640" t="s">
        <v>1136</v>
      </c>
      <c r="AE118" s="640" t="s">
        <v>1014</v>
      </c>
      <c r="AF118" s="640" t="s">
        <v>692</v>
      </c>
      <c r="AG118" s="640" t="s">
        <v>295</v>
      </c>
      <c r="AH118" s="640" t="s">
        <v>296</v>
      </c>
      <c r="AI118" s="640" t="s">
        <v>297</v>
      </c>
      <c r="AJ118" s="640"/>
      <c r="AK118" s="640"/>
      <c r="AL118" s="640"/>
      <c r="AM118" s="640"/>
      <c r="AN118" s="640" t="s">
        <v>1948</v>
      </c>
      <c r="AO118" s="640" t="s">
        <v>2453</v>
      </c>
      <c r="AP118" s="640" t="s">
        <v>4287</v>
      </c>
      <c r="AQ118" s="640" t="s">
        <v>49</v>
      </c>
      <c r="AR118" s="640"/>
      <c r="AS118" s="640"/>
      <c r="AT118" s="640" t="s">
        <v>599</v>
      </c>
      <c r="AU118" s="640" t="s">
        <v>4288</v>
      </c>
      <c r="AV118" s="640" t="s">
        <v>57</v>
      </c>
      <c r="AW118" s="640" t="s">
        <v>1433</v>
      </c>
      <c r="AX118" s="640" t="s">
        <v>4289</v>
      </c>
      <c r="AY118" s="640"/>
      <c r="AZ118" s="640" t="s">
        <v>2620</v>
      </c>
      <c r="BA118" s="640" t="s">
        <v>2458</v>
      </c>
      <c r="BB118" s="640" t="s">
        <v>299</v>
      </c>
      <c r="BC118" s="640" t="s">
        <v>32</v>
      </c>
      <c r="BD118" s="640" t="s">
        <v>33</v>
      </c>
      <c r="BE118" s="640" t="s">
        <v>57</v>
      </c>
      <c r="BF118" s="640" t="s">
        <v>48</v>
      </c>
      <c r="BG118" s="640" t="s">
        <v>164</v>
      </c>
      <c r="BH118" s="640" t="s">
        <v>2216</v>
      </c>
      <c r="BI118" s="640" t="s">
        <v>1298</v>
      </c>
      <c r="BJ118" s="640" t="s">
        <v>4290</v>
      </c>
      <c r="BK118" s="640" t="s">
        <v>1026</v>
      </c>
      <c r="BL118" s="640" t="s">
        <v>4291</v>
      </c>
      <c r="BM118" s="640" t="s">
        <v>752</v>
      </c>
      <c r="BN118" s="640" t="s">
        <v>1014</v>
      </c>
      <c r="BO118" s="640" t="s">
        <v>692</v>
      </c>
      <c r="BP118" s="640" t="s">
        <v>595</v>
      </c>
      <c r="BQ118" s="640" t="s">
        <v>295</v>
      </c>
      <c r="BR118" s="640" t="s">
        <v>102</v>
      </c>
      <c r="BS118" s="640" t="s">
        <v>609</v>
      </c>
      <c r="BT118" s="640" t="s">
        <v>4239</v>
      </c>
      <c r="BU118" s="640" t="s">
        <v>4292</v>
      </c>
      <c r="BV118" s="640" t="s">
        <v>1061</v>
      </c>
      <c r="BW118" s="640" t="s">
        <v>1062</v>
      </c>
      <c r="BX118" s="640" t="s">
        <v>296</v>
      </c>
      <c r="BY118" s="640" t="s">
        <v>297</v>
      </c>
      <c r="BZ118" s="640" t="s">
        <v>797</v>
      </c>
      <c r="CA118" s="640" t="s">
        <v>2798</v>
      </c>
      <c r="CB118" s="640" t="s">
        <v>304</v>
      </c>
      <c r="CC118" s="640" t="s">
        <v>174</v>
      </c>
      <c r="CD118" s="640" t="s">
        <v>305</v>
      </c>
      <c r="CE118" s="640" t="s">
        <v>306</v>
      </c>
      <c r="CF118" s="640" t="s">
        <v>2799</v>
      </c>
      <c r="CG118" s="640" t="s">
        <v>307</v>
      </c>
      <c r="CH118" s="640" t="s">
        <v>57</v>
      </c>
      <c r="CI118" s="640" t="s">
        <v>4293</v>
      </c>
      <c r="CJ118" s="640" t="s">
        <v>92</v>
      </c>
      <c r="CK118" s="640" t="s">
        <v>2223</v>
      </c>
      <c r="CL118" s="640" t="s">
        <v>105</v>
      </c>
      <c r="CM118" s="640" t="s">
        <v>4294</v>
      </c>
      <c r="CN118" s="640" t="s">
        <v>92</v>
      </c>
      <c r="CO118" s="640" t="s">
        <v>1427</v>
      </c>
      <c r="CP118" s="640" t="s">
        <v>105</v>
      </c>
      <c r="CQ118" s="640" t="s">
        <v>57</v>
      </c>
      <c r="CR118" s="640" t="s">
        <v>57</v>
      </c>
      <c r="CS118" s="640" t="s">
        <v>57</v>
      </c>
      <c r="CT118" s="640" t="s">
        <v>57</v>
      </c>
      <c r="CU118" s="640" t="s">
        <v>328</v>
      </c>
      <c r="CV118" s="640" t="s">
        <v>329</v>
      </c>
      <c r="CW118" s="640" t="s">
        <v>330</v>
      </c>
      <c r="CX118" s="640" t="s">
        <v>331</v>
      </c>
      <c r="CY118" s="640" t="s">
        <v>798</v>
      </c>
      <c r="CZ118" s="640" t="s">
        <v>329</v>
      </c>
      <c r="DA118" s="640" t="s">
        <v>123</v>
      </c>
      <c r="DB118" s="640" t="s">
        <v>57</v>
      </c>
      <c r="DC118" s="640" t="s">
        <v>57</v>
      </c>
      <c r="DD118" s="640" t="s">
        <v>57</v>
      </c>
      <c r="DE118" s="640" t="s">
        <v>57</v>
      </c>
      <c r="DF118" s="640" t="s">
        <v>57</v>
      </c>
      <c r="DG118" s="640" t="s">
        <v>57</v>
      </c>
      <c r="DH118" s="640" t="s">
        <v>57</v>
      </c>
      <c r="DI118" s="640" t="s">
        <v>302</v>
      </c>
      <c r="DJ118" s="640" t="s">
        <v>57</v>
      </c>
      <c r="DK118" s="640" t="s">
        <v>57</v>
      </c>
      <c r="DL118" s="640" t="s">
        <v>57</v>
      </c>
      <c r="DM118" s="640" t="s">
        <v>57</v>
      </c>
      <c r="DN118" s="640" t="s">
        <v>57</v>
      </c>
      <c r="DO118" s="640" t="s">
        <v>57</v>
      </c>
      <c r="DP118" s="640" t="s">
        <v>57</v>
      </c>
      <c r="DQ118" s="640" t="s">
        <v>57</v>
      </c>
      <c r="DR118" s="640" t="s">
        <v>57</v>
      </c>
      <c r="DS118" s="640" t="s">
        <v>57</v>
      </c>
      <c r="DT118" s="640" t="s">
        <v>2801</v>
      </c>
      <c r="DU118" s="640" t="s">
        <v>86</v>
      </c>
      <c r="DV118" s="640" t="s">
        <v>177</v>
      </c>
      <c r="DW118" s="640" t="s">
        <v>106</v>
      </c>
      <c r="DX118" s="640" t="s">
        <v>317</v>
      </c>
      <c r="DY118" s="640" t="s">
        <v>308</v>
      </c>
      <c r="DZ118" s="640" t="s">
        <v>318</v>
      </c>
      <c r="EA118" s="640" t="s">
        <v>319</v>
      </c>
      <c r="EB118" s="640" t="s">
        <v>2632</v>
      </c>
      <c r="EC118" s="640" t="s">
        <v>86</v>
      </c>
      <c r="ED118" s="640" t="s">
        <v>178</v>
      </c>
      <c r="EE118" s="640" t="s">
        <v>106</v>
      </c>
      <c r="EF118" s="640" t="s">
        <v>57</v>
      </c>
      <c r="EG118" s="640" t="s">
        <v>57</v>
      </c>
      <c r="EH118" s="640" t="s">
        <v>57</v>
      </c>
      <c r="EI118" s="640" t="s">
        <v>57</v>
      </c>
      <c r="EJ118" s="640" t="s">
        <v>1068</v>
      </c>
      <c r="EK118" s="640" t="s">
        <v>91</v>
      </c>
      <c r="EL118" s="640" t="s">
        <v>719</v>
      </c>
      <c r="EM118" s="640" t="s">
        <v>188</v>
      </c>
      <c r="EN118" s="640" t="s">
        <v>629</v>
      </c>
      <c r="EO118" s="640" t="s">
        <v>630</v>
      </c>
      <c r="EP118" s="640" t="s">
        <v>122</v>
      </c>
      <c r="EQ118" s="640" t="s">
        <v>1629</v>
      </c>
      <c r="ER118" s="640" t="s">
        <v>311</v>
      </c>
      <c r="ES118" s="640" t="s">
        <v>1696</v>
      </c>
      <c r="ET118" s="640" t="s">
        <v>4295</v>
      </c>
      <c r="EU118" s="104" t="str">
        <f t="shared" si="13"/>
        <v>2026013407</v>
      </c>
      <c r="EV118" s="56" t="str">
        <f t="shared" si="14"/>
        <v>9&amp;2026013407</v>
      </c>
      <c r="EW118" s="104">
        <f>IFERROR(VLOOKUP(EV118,시험용!CA:CE,4,FALSE),"")</f>
        <v>0</v>
      </c>
    </row>
    <row r="119" spans="1:155" ht="49.95" customHeight="1">
      <c r="A119" s="30">
        <v>9</v>
      </c>
      <c r="B119" s="640" t="s">
        <v>732</v>
      </c>
      <c r="C119" s="640" t="s">
        <v>336</v>
      </c>
      <c r="D119" s="640" t="s">
        <v>3265</v>
      </c>
      <c r="E119" s="640" t="s">
        <v>31</v>
      </c>
      <c r="F119" s="640" t="s">
        <v>584</v>
      </c>
      <c r="G119" s="640" t="s">
        <v>732</v>
      </c>
      <c r="H119" s="640" t="s">
        <v>312</v>
      </c>
      <c r="I119" s="640" t="s">
        <v>290</v>
      </c>
      <c r="J119" s="640" t="s">
        <v>4861</v>
      </c>
      <c r="K119" s="640" t="s">
        <v>291</v>
      </c>
      <c r="L119" s="640" t="s">
        <v>4862</v>
      </c>
      <c r="M119" s="640" t="s">
        <v>4863</v>
      </c>
      <c r="N119" s="640"/>
      <c r="O119" s="640"/>
      <c r="P119" s="640"/>
      <c r="Q119" s="640" t="s">
        <v>5113</v>
      </c>
      <c r="R119" s="640"/>
      <c r="S119" s="640" t="s">
        <v>4441</v>
      </c>
      <c r="T119" s="640" t="s">
        <v>4442</v>
      </c>
      <c r="U119" s="640" t="s">
        <v>592</v>
      </c>
      <c r="V119" s="640"/>
      <c r="W119" s="640" t="s">
        <v>4864</v>
      </c>
      <c r="X119" s="640" t="s">
        <v>688</v>
      </c>
      <c r="Y119" s="640" t="s">
        <v>1135</v>
      </c>
      <c r="Z119" s="640" t="s">
        <v>1135</v>
      </c>
      <c r="AA119" s="640" t="s">
        <v>1135</v>
      </c>
      <c r="AB119" s="640" t="s">
        <v>293</v>
      </c>
      <c r="AC119" s="1332"/>
      <c r="AD119" s="640" t="s">
        <v>4865</v>
      </c>
      <c r="AE119" s="640" t="s">
        <v>2740</v>
      </c>
      <c r="AF119" s="640" t="s">
        <v>692</v>
      </c>
      <c r="AG119" s="640" t="s">
        <v>295</v>
      </c>
      <c r="AH119" s="640" t="s">
        <v>296</v>
      </c>
      <c r="AI119" s="640" t="s">
        <v>297</v>
      </c>
      <c r="AJ119" s="640"/>
      <c r="AK119" s="640"/>
      <c r="AL119" s="640"/>
      <c r="AM119" s="640"/>
      <c r="AN119" s="640" t="s">
        <v>3271</v>
      </c>
      <c r="AO119" s="640" t="s">
        <v>3272</v>
      </c>
      <c r="AP119" s="640" t="s">
        <v>4866</v>
      </c>
      <c r="AQ119" s="640" t="s">
        <v>49</v>
      </c>
      <c r="AR119" s="640"/>
      <c r="AS119" s="640"/>
      <c r="AT119" s="640" t="s">
        <v>315</v>
      </c>
      <c r="AU119" s="640" t="s">
        <v>4867</v>
      </c>
      <c r="AV119" s="640" t="s">
        <v>57</v>
      </c>
      <c r="AW119" s="640" t="s">
        <v>910</v>
      </c>
      <c r="AX119" s="640" t="s">
        <v>4868</v>
      </c>
      <c r="AY119" s="640"/>
      <c r="AZ119" s="640" t="s">
        <v>4869</v>
      </c>
      <c r="BA119" s="640" t="s">
        <v>4870</v>
      </c>
      <c r="BB119" s="640" t="s">
        <v>299</v>
      </c>
      <c r="BC119" s="640" t="s">
        <v>32</v>
      </c>
      <c r="BD119" s="640" t="s">
        <v>33</v>
      </c>
      <c r="BE119" s="640" t="s">
        <v>57</v>
      </c>
      <c r="BF119" s="640" t="s">
        <v>48</v>
      </c>
      <c r="BG119" s="640" t="s">
        <v>164</v>
      </c>
      <c r="BH119" s="640" t="s">
        <v>4871</v>
      </c>
      <c r="BI119" s="640" t="s">
        <v>4872</v>
      </c>
      <c r="BJ119" s="640" t="s">
        <v>1116</v>
      </c>
      <c r="BK119" s="640" t="s">
        <v>47</v>
      </c>
      <c r="BL119" s="640" t="s">
        <v>4873</v>
      </c>
      <c r="BM119" s="640" t="s">
        <v>302</v>
      </c>
      <c r="BN119" s="640" t="s">
        <v>2740</v>
      </c>
      <c r="BO119" s="640" t="s">
        <v>692</v>
      </c>
      <c r="BP119" s="640" t="s">
        <v>57</v>
      </c>
      <c r="BQ119" s="640" t="s">
        <v>295</v>
      </c>
      <c r="BR119" s="640" t="s">
        <v>311</v>
      </c>
      <c r="BS119" s="640" t="s">
        <v>2697</v>
      </c>
      <c r="BT119" s="640" t="s">
        <v>753</v>
      </c>
      <c r="BU119" s="640" t="s">
        <v>4874</v>
      </c>
      <c r="BV119" s="640" t="s">
        <v>51</v>
      </c>
      <c r="BW119" s="640" t="s">
        <v>659</v>
      </c>
      <c r="BX119" s="640" t="s">
        <v>296</v>
      </c>
      <c r="BY119" s="640" t="s">
        <v>297</v>
      </c>
      <c r="BZ119" s="640" t="s">
        <v>4875</v>
      </c>
      <c r="CA119" s="640" t="s">
        <v>1848</v>
      </c>
      <c r="CB119" s="640" t="s">
        <v>304</v>
      </c>
      <c r="CC119" s="640" t="s">
        <v>112</v>
      </c>
      <c r="CD119" s="640" t="s">
        <v>305</v>
      </c>
      <c r="CE119" s="640" t="s">
        <v>306</v>
      </c>
      <c r="CF119" s="640" t="s">
        <v>116</v>
      </c>
      <c r="CG119" s="640" t="s">
        <v>307</v>
      </c>
      <c r="CH119" s="640" t="s">
        <v>57</v>
      </c>
      <c r="CI119" s="640" t="s">
        <v>2332</v>
      </c>
      <c r="CJ119" s="640" t="s">
        <v>92</v>
      </c>
      <c r="CK119" s="640" t="s">
        <v>1427</v>
      </c>
      <c r="CL119" s="640" t="s">
        <v>105</v>
      </c>
      <c r="CM119" s="640" t="s">
        <v>4876</v>
      </c>
      <c r="CN119" s="640" t="s">
        <v>92</v>
      </c>
      <c r="CO119" s="640" t="s">
        <v>117</v>
      </c>
      <c r="CP119" s="640" t="s">
        <v>105</v>
      </c>
      <c r="CQ119" s="640" t="s">
        <v>57</v>
      </c>
      <c r="CR119" s="640" t="s">
        <v>57</v>
      </c>
      <c r="CS119" s="640" t="s">
        <v>57</v>
      </c>
      <c r="CT119" s="640" t="s">
        <v>57</v>
      </c>
      <c r="CU119" s="640" t="s">
        <v>57</v>
      </c>
      <c r="CV119" s="640" t="s">
        <v>57</v>
      </c>
      <c r="CW119" s="640" t="s">
        <v>57</v>
      </c>
      <c r="CX119" s="640" t="s">
        <v>57</v>
      </c>
      <c r="CY119" s="640" t="s">
        <v>57</v>
      </c>
      <c r="CZ119" s="640" t="s">
        <v>57</v>
      </c>
      <c r="DA119" s="640" t="s">
        <v>57</v>
      </c>
      <c r="DB119" s="640" t="s">
        <v>57</v>
      </c>
      <c r="DC119" s="640" t="s">
        <v>57</v>
      </c>
      <c r="DD119" s="640" t="s">
        <v>57</v>
      </c>
      <c r="DE119" s="640" t="s">
        <v>57</v>
      </c>
      <c r="DF119" s="640" t="s">
        <v>57</v>
      </c>
      <c r="DG119" s="640" t="s">
        <v>57</v>
      </c>
      <c r="DH119" s="640" t="s">
        <v>57</v>
      </c>
      <c r="DI119" s="640" t="s">
        <v>302</v>
      </c>
      <c r="DJ119" s="640" t="s">
        <v>57</v>
      </c>
      <c r="DK119" s="640" t="s">
        <v>57</v>
      </c>
      <c r="DL119" s="640" t="s">
        <v>57</v>
      </c>
      <c r="DM119" s="640" t="s">
        <v>57</v>
      </c>
      <c r="DN119" s="640" t="s">
        <v>57</v>
      </c>
      <c r="DO119" s="640" t="s">
        <v>57</v>
      </c>
      <c r="DP119" s="640" t="s">
        <v>57</v>
      </c>
      <c r="DQ119" s="640" t="s">
        <v>57</v>
      </c>
      <c r="DR119" s="640" t="s">
        <v>57</v>
      </c>
      <c r="DS119" s="640" t="s">
        <v>57</v>
      </c>
      <c r="DT119" s="640" t="s">
        <v>4877</v>
      </c>
      <c r="DU119" s="640" t="s">
        <v>86</v>
      </c>
      <c r="DV119" s="640" t="s">
        <v>118</v>
      </c>
      <c r="DW119" s="640" t="s">
        <v>106</v>
      </c>
      <c r="DX119" s="640" t="s">
        <v>317</v>
      </c>
      <c r="DY119" s="640" t="s">
        <v>308</v>
      </c>
      <c r="DZ119" s="640" t="s">
        <v>318</v>
      </c>
      <c r="EA119" s="640" t="s">
        <v>319</v>
      </c>
      <c r="EB119" s="640" t="s">
        <v>4878</v>
      </c>
      <c r="EC119" s="640" t="s">
        <v>86</v>
      </c>
      <c r="ED119" s="640" t="s">
        <v>192</v>
      </c>
      <c r="EE119" s="640" t="s">
        <v>106</v>
      </c>
      <c r="EF119" s="640" t="s">
        <v>57</v>
      </c>
      <c r="EG119" s="640" t="s">
        <v>57</v>
      </c>
      <c r="EH119" s="640" t="s">
        <v>57</v>
      </c>
      <c r="EI119" s="640" t="s">
        <v>57</v>
      </c>
      <c r="EJ119" s="640" t="s">
        <v>1125</v>
      </c>
      <c r="EK119" s="640" t="s">
        <v>1126</v>
      </c>
      <c r="EL119" s="640" t="s">
        <v>765</v>
      </c>
      <c r="EM119" s="640" t="s">
        <v>720</v>
      </c>
      <c r="EN119" s="640" t="s">
        <v>680</v>
      </c>
      <c r="EO119" s="640" t="s">
        <v>310</v>
      </c>
      <c r="EP119" s="640" t="s">
        <v>88</v>
      </c>
      <c r="EQ119" s="640" t="s">
        <v>2717</v>
      </c>
      <c r="ER119" s="640" t="s">
        <v>311</v>
      </c>
      <c r="ES119" s="640" t="s">
        <v>4879</v>
      </c>
      <c r="ET119" s="640" t="s">
        <v>4880</v>
      </c>
      <c r="EU119" s="104" t="str">
        <f t="shared" si="13"/>
        <v>2026020317</v>
      </c>
      <c r="EV119" s="56" t="str">
        <f t="shared" si="14"/>
        <v>9&amp;2026020317</v>
      </c>
      <c r="EW119" s="104">
        <f>IFERROR(VLOOKUP(EV119,시험용!CA:CE,4,FALSE),"")</f>
        <v>0</v>
      </c>
      <c r="EY119" s="663" t="s">
        <v>5338</v>
      </c>
    </row>
    <row r="120" spans="1:155" ht="49.95" customHeight="1">
      <c r="A120" s="30">
        <v>9</v>
      </c>
      <c r="B120" s="640" t="s">
        <v>771</v>
      </c>
      <c r="C120" s="640" t="s">
        <v>336</v>
      </c>
      <c r="D120" s="640" t="s">
        <v>3265</v>
      </c>
      <c r="E120" s="640" t="s">
        <v>31</v>
      </c>
      <c r="F120" s="640" t="s">
        <v>584</v>
      </c>
      <c r="G120" s="640" t="s">
        <v>771</v>
      </c>
      <c r="H120" s="640" t="s">
        <v>320</v>
      </c>
      <c r="I120" s="640" t="s">
        <v>290</v>
      </c>
      <c r="J120" s="640" t="s">
        <v>5114</v>
      </c>
      <c r="K120" s="640" t="s">
        <v>291</v>
      </c>
      <c r="L120" s="640" t="s">
        <v>5115</v>
      </c>
      <c r="M120" s="640" t="s">
        <v>5116</v>
      </c>
      <c r="N120" s="640"/>
      <c r="O120" s="640"/>
      <c r="P120" s="640"/>
      <c r="Q120" s="640"/>
      <c r="R120" s="640"/>
      <c r="S120" s="640" t="s">
        <v>5066</v>
      </c>
      <c r="T120" s="640" t="s">
        <v>5067</v>
      </c>
      <c r="U120" s="640" t="s">
        <v>592</v>
      </c>
      <c r="V120" s="640"/>
      <c r="W120" s="640" t="s">
        <v>5117</v>
      </c>
      <c r="X120" s="640" t="s">
        <v>322</v>
      </c>
      <c r="Y120" s="640" t="s">
        <v>1135</v>
      </c>
      <c r="Z120" s="640" t="s">
        <v>1135</v>
      </c>
      <c r="AA120" s="640" t="s">
        <v>1135</v>
      </c>
      <c r="AB120" s="640" t="s">
        <v>293</v>
      </c>
      <c r="AC120" s="1332"/>
      <c r="AD120" s="640" t="s">
        <v>1136</v>
      </c>
      <c r="AE120" s="640" t="s">
        <v>1469</v>
      </c>
      <c r="AF120" s="640" t="s">
        <v>692</v>
      </c>
      <c r="AG120" s="640" t="s">
        <v>295</v>
      </c>
      <c r="AH120" s="640" t="s">
        <v>296</v>
      </c>
      <c r="AI120" s="640" t="s">
        <v>297</v>
      </c>
      <c r="AJ120" s="640"/>
      <c r="AK120" s="640"/>
      <c r="AL120" s="640"/>
      <c r="AM120" s="640"/>
      <c r="AN120" s="640" t="s">
        <v>3794</v>
      </c>
      <c r="AO120" s="640" t="s">
        <v>3795</v>
      </c>
      <c r="AP120" s="640" t="s">
        <v>5118</v>
      </c>
      <c r="AQ120" s="640" t="s">
        <v>49</v>
      </c>
      <c r="AR120" s="640"/>
      <c r="AS120" s="640"/>
      <c r="AT120" s="640" t="s">
        <v>298</v>
      </c>
      <c r="AU120" s="640" t="s">
        <v>5119</v>
      </c>
      <c r="AV120" s="640" t="s">
        <v>57</v>
      </c>
      <c r="AW120" s="640" t="s">
        <v>205</v>
      </c>
      <c r="AX120" s="640" t="s">
        <v>5120</v>
      </c>
      <c r="AY120" s="640"/>
      <c r="AZ120" s="640" t="s">
        <v>5121</v>
      </c>
      <c r="BA120" s="640" t="s">
        <v>5122</v>
      </c>
      <c r="BB120" s="640" t="s">
        <v>299</v>
      </c>
      <c r="BC120" s="640" t="s">
        <v>32</v>
      </c>
      <c r="BD120" s="640" t="s">
        <v>33</v>
      </c>
      <c r="BE120" s="640" t="s">
        <v>57</v>
      </c>
      <c r="BF120" s="640" t="s">
        <v>48</v>
      </c>
      <c r="BG120" s="640" t="s">
        <v>603</v>
      </c>
      <c r="BH120" s="640" t="s">
        <v>2308</v>
      </c>
      <c r="BI120" s="640" t="s">
        <v>1646</v>
      </c>
      <c r="BJ120" s="640" t="s">
        <v>5123</v>
      </c>
      <c r="BK120" s="640" t="s">
        <v>3804</v>
      </c>
      <c r="BL120" s="640" t="s">
        <v>5124</v>
      </c>
      <c r="BM120" s="640" t="s">
        <v>302</v>
      </c>
      <c r="BN120" s="640" t="s">
        <v>1469</v>
      </c>
      <c r="BO120" s="640" t="s">
        <v>692</v>
      </c>
      <c r="BP120" s="640" t="s">
        <v>595</v>
      </c>
      <c r="BQ120" s="640" t="s">
        <v>295</v>
      </c>
      <c r="BR120" s="640" t="s">
        <v>102</v>
      </c>
      <c r="BS120" s="640" t="s">
        <v>837</v>
      </c>
      <c r="BT120" s="640" t="s">
        <v>4239</v>
      </c>
      <c r="BU120" s="640" t="s">
        <v>5125</v>
      </c>
      <c r="BV120" s="640" t="s">
        <v>302</v>
      </c>
      <c r="BW120" s="640" t="s">
        <v>756</v>
      </c>
      <c r="BX120" s="640" t="s">
        <v>296</v>
      </c>
      <c r="BY120" s="640" t="s">
        <v>297</v>
      </c>
      <c r="BZ120" s="640" t="s">
        <v>112</v>
      </c>
      <c r="CA120" s="640" t="s">
        <v>1622</v>
      </c>
      <c r="CB120" s="640" t="s">
        <v>304</v>
      </c>
      <c r="CC120" s="640" t="s">
        <v>668</v>
      </c>
      <c r="CD120" s="640" t="s">
        <v>305</v>
      </c>
      <c r="CE120" s="640" t="s">
        <v>306</v>
      </c>
      <c r="CF120" s="640" t="s">
        <v>1623</v>
      </c>
      <c r="CG120" s="640" t="s">
        <v>307</v>
      </c>
      <c r="CH120" s="640" t="s">
        <v>57</v>
      </c>
      <c r="CI120" s="640" t="s">
        <v>3539</v>
      </c>
      <c r="CJ120" s="640" t="s">
        <v>92</v>
      </c>
      <c r="CK120" s="640" t="s">
        <v>1308</v>
      </c>
      <c r="CL120" s="640" t="s">
        <v>105</v>
      </c>
      <c r="CM120" s="640" t="s">
        <v>5126</v>
      </c>
      <c r="CN120" s="640" t="s">
        <v>92</v>
      </c>
      <c r="CO120" s="640" t="s">
        <v>878</v>
      </c>
      <c r="CP120" s="640" t="s">
        <v>105</v>
      </c>
      <c r="CQ120" s="640" t="s">
        <v>57</v>
      </c>
      <c r="CR120" s="640" t="s">
        <v>57</v>
      </c>
      <c r="CS120" s="640" t="s">
        <v>57</v>
      </c>
      <c r="CT120" s="640" t="s">
        <v>57</v>
      </c>
      <c r="CU120" s="640" t="s">
        <v>57</v>
      </c>
      <c r="CV120" s="640" t="s">
        <v>57</v>
      </c>
      <c r="CW120" s="640" t="s">
        <v>57</v>
      </c>
      <c r="CX120" s="640" t="s">
        <v>57</v>
      </c>
      <c r="CY120" s="640" t="s">
        <v>57</v>
      </c>
      <c r="CZ120" s="640" t="s">
        <v>57</v>
      </c>
      <c r="DA120" s="640" t="s">
        <v>57</v>
      </c>
      <c r="DB120" s="640" t="s">
        <v>617</v>
      </c>
      <c r="DC120" s="640" t="s">
        <v>618</v>
      </c>
      <c r="DD120" s="640" t="s">
        <v>619</v>
      </c>
      <c r="DE120" s="640" t="s">
        <v>57</v>
      </c>
      <c r="DF120" s="640" t="s">
        <v>57</v>
      </c>
      <c r="DG120" s="640" t="s">
        <v>57</v>
      </c>
      <c r="DH120" s="640" t="s">
        <v>57</v>
      </c>
      <c r="DI120" s="640" t="s">
        <v>302</v>
      </c>
      <c r="DJ120" s="640" t="s">
        <v>57</v>
      </c>
      <c r="DK120" s="640" t="s">
        <v>57</v>
      </c>
      <c r="DL120" s="640" t="s">
        <v>57</v>
      </c>
      <c r="DM120" s="640" t="s">
        <v>57</v>
      </c>
      <c r="DN120" s="640" t="s">
        <v>57</v>
      </c>
      <c r="DO120" s="640" t="s">
        <v>57</v>
      </c>
      <c r="DP120" s="640" t="s">
        <v>57</v>
      </c>
      <c r="DQ120" s="640" t="s">
        <v>57</v>
      </c>
      <c r="DR120" s="640" t="s">
        <v>57</v>
      </c>
      <c r="DS120" s="640" t="s">
        <v>57</v>
      </c>
      <c r="DT120" s="640" t="s">
        <v>5127</v>
      </c>
      <c r="DU120" s="640" t="s">
        <v>86</v>
      </c>
      <c r="DV120" s="640" t="s">
        <v>334</v>
      </c>
      <c r="DW120" s="640" t="s">
        <v>106</v>
      </c>
      <c r="DX120" s="640" t="s">
        <v>317</v>
      </c>
      <c r="DY120" s="640" t="s">
        <v>308</v>
      </c>
      <c r="DZ120" s="640" t="s">
        <v>318</v>
      </c>
      <c r="EA120" s="640" t="s">
        <v>319</v>
      </c>
      <c r="EB120" s="640" t="s">
        <v>5128</v>
      </c>
      <c r="EC120" s="640" t="s">
        <v>86</v>
      </c>
      <c r="ED120" s="640" t="s">
        <v>177</v>
      </c>
      <c r="EE120" s="640" t="s">
        <v>106</v>
      </c>
      <c r="EF120" s="640" t="s">
        <v>57</v>
      </c>
      <c r="EG120" s="640" t="s">
        <v>57</v>
      </c>
      <c r="EH120" s="640" t="s">
        <v>57</v>
      </c>
      <c r="EI120" s="640" t="s">
        <v>57</v>
      </c>
      <c r="EJ120" s="640" t="s">
        <v>3558</v>
      </c>
      <c r="EK120" s="640" t="s">
        <v>91</v>
      </c>
      <c r="EL120" s="640" t="s">
        <v>765</v>
      </c>
      <c r="EM120" s="640" t="s">
        <v>188</v>
      </c>
      <c r="EN120" s="640" t="s">
        <v>767</v>
      </c>
      <c r="EO120" s="640" t="s">
        <v>310</v>
      </c>
      <c r="EP120" s="640" t="s">
        <v>88</v>
      </c>
      <c r="EQ120" s="640" t="s">
        <v>187</v>
      </c>
      <c r="ER120" s="640" t="s">
        <v>311</v>
      </c>
      <c r="ES120" s="640" t="s">
        <v>2683</v>
      </c>
      <c r="ET120" s="640" t="s">
        <v>5129</v>
      </c>
      <c r="EU120" s="104" t="str">
        <f t="shared" si="13"/>
        <v>2026010884</v>
      </c>
      <c r="EV120" s="56" t="str">
        <f t="shared" si="14"/>
        <v>9&amp;2026010884</v>
      </c>
      <c r="EW120" s="104">
        <f>IFERROR(VLOOKUP(EV120,시험용!CA:CE,4,FALSE),"")</f>
        <v>0</v>
      </c>
    </row>
    <row r="121" spans="1:155" ht="49.95" customHeight="1">
      <c r="A121" s="30">
        <v>9</v>
      </c>
      <c r="B121" s="640" t="s">
        <v>806</v>
      </c>
      <c r="C121" s="640" t="s">
        <v>336</v>
      </c>
      <c r="D121" s="640" t="s">
        <v>3265</v>
      </c>
      <c r="E121" s="640" t="s">
        <v>31</v>
      </c>
      <c r="F121" s="640" t="s">
        <v>584</v>
      </c>
      <c r="G121" s="640" t="s">
        <v>806</v>
      </c>
      <c r="H121" s="640" t="s">
        <v>724</v>
      </c>
      <c r="I121" s="640" t="s">
        <v>290</v>
      </c>
      <c r="J121" s="640" t="s">
        <v>5130</v>
      </c>
      <c r="K121" s="640" t="s">
        <v>291</v>
      </c>
      <c r="L121" s="640" t="s">
        <v>5131</v>
      </c>
      <c r="M121" s="640" t="s">
        <v>5132</v>
      </c>
      <c r="N121" s="640"/>
      <c r="O121" s="640"/>
      <c r="P121" s="640"/>
      <c r="Q121" s="640"/>
      <c r="R121" s="640"/>
      <c r="S121" s="640" t="s">
        <v>5066</v>
      </c>
      <c r="T121" s="640" t="s">
        <v>5067</v>
      </c>
      <c r="U121" s="640" t="s">
        <v>592</v>
      </c>
      <c r="V121" s="640"/>
      <c r="W121" s="640" t="s">
        <v>5133</v>
      </c>
      <c r="X121" s="640" t="s">
        <v>688</v>
      </c>
      <c r="Y121" s="640" t="s">
        <v>1135</v>
      </c>
      <c r="Z121" s="640" t="s">
        <v>1135</v>
      </c>
      <c r="AA121" s="640" t="s">
        <v>1135</v>
      </c>
      <c r="AB121" s="640" t="s">
        <v>293</v>
      </c>
      <c r="AC121" s="1332"/>
      <c r="AD121" s="640" t="s">
        <v>1136</v>
      </c>
      <c r="AE121" s="640" t="s">
        <v>1469</v>
      </c>
      <c r="AF121" s="640" t="s">
        <v>692</v>
      </c>
      <c r="AG121" s="640" t="s">
        <v>295</v>
      </c>
      <c r="AH121" s="640" t="s">
        <v>296</v>
      </c>
      <c r="AI121" s="640" t="s">
        <v>297</v>
      </c>
      <c r="AJ121" s="640"/>
      <c r="AK121" s="640"/>
      <c r="AL121" s="640"/>
      <c r="AM121" s="640"/>
      <c r="AN121" s="640" t="s">
        <v>3794</v>
      </c>
      <c r="AO121" s="640" t="s">
        <v>3795</v>
      </c>
      <c r="AP121" s="640" t="s">
        <v>5134</v>
      </c>
      <c r="AQ121" s="640" t="s">
        <v>49</v>
      </c>
      <c r="AR121" s="640"/>
      <c r="AS121" s="640"/>
      <c r="AT121" s="640" t="s">
        <v>298</v>
      </c>
      <c r="AU121" s="640" t="s">
        <v>5135</v>
      </c>
      <c r="AV121" s="640" t="s">
        <v>57</v>
      </c>
      <c r="AW121" s="640" t="s">
        <v>1433</v>
      </c>
      <c r="AX121" s="640" t="s">
        <v>5136</v>
      </c>
      <c r="AY121" s="640"/>
      <c r="AZ121" s="640" t="s">
        <v>5137</v>
      </c>
      <c r="BA121" s="640" t="s">
        <v>3800</v>
      </c>
      <c r="BB121" s="640" t="s">
        <v>299</v>
      </c>
      <c r="BC121" s="640" t="s">
        <v>32</v>
      </c>
      <c r="BD121" s="640" t="s">
        <v>33</v>
      </c>
      <c r="BE121" s="640" t="s">
        <v>57</v>
      </c>
      <c r="BF121" s="640" t="s">
        <v>48</v>
      </c>
      <c r="BG121" s="640" t="s">
        <v>164</v>
      </c>
      <c r="BH121" s="640" t="s">
        <v>1850</v>
      </c>
      <c r="BI121" s="640" t="s">
        <v>5138</v>
      </c>
      <c r="BJ121" s="640" t="s">
        <v>5139</v>
      </c>
      <c r="BK121" s="640" t="s">
        <v>3804</v>
      </c>
      <c r="BL121" s="640" t="s">
        <v>5140</v>
      </c>
      <c r="BM121" s="640" t="s">
        <v>302</v>
      </c>
      <c r="BN121" s="640" t="s">
        <v>1469</v>
      </c>
      <c r="BO121" s="640" t="s">
        <v>692</v>
      </c>
      <c r="BP121" s="640" t="s">
        <v>595</v>
      </c>
      <c r="BQ121" s="640" t="s">
        <v>295</v>
      </c>
      <c r="BR121" s="640" t="s">
        <v>102</v>
      </c>
      <c r="BS121" s="640" t="s">
        <v>5141</v>
      </c>
      <c r="BT121" s="640" t="s">
        <v>4454</v>
      </c>
      <c r="BU121" s="640" t="s">
        <v>5142</v>
      </c>
      <c r="BV121" s="640" t="s">
        <v>51</v>
      </c>
      <c r="BW121" s="640" t="s">
        <v>659</v>
      </c>
      <c r="BX121" s="640" t="s">
        <v>296</v>
      </c>
      <c r="BY121" s="640" t="s">
        <v>297</v>
      </c>
      <c r="BZ121" s="640" t="s">
        <v>1089</v>
      </c>
      <c r="CA121" s="640" t="s">
        <v>3200</v>
      </c>
      <c r="CB121" s="640" t="s">
        <v>304</v>
      </c>
      <c r="CC121" s="640" t="s">
        <v>104</v>
      </c>
      <c r="CD121" s="640" t="s">
        <v>305</v>
      </c>
      <c r="CE121" s="640" t="s">
        <v>306</v>
      </c>
      <c r="CF121" s="640" t="s">
        <v>3201</v>
      </c>
      <c r="CG121" s="640" t="s">
        <v>307</v>
      </c>
      <c r="CH121" s="640" t="s">
        <v>57</v>
      </c>
      <c r="CI121" s="640" t="s">
        <v>4277</v>
      </c>
      <c r="CJ121" s="640" t="s">
        <v>92</v>
      </c>
      <c r="CK121" s="640" t="s">
        <v>901</v>
      </c>
      <c r="CL121" s="640" t="s">
        <v>105</v>
      </c>
      <c r="CM121" s="640" t="s">
        <v>2072</v>
      </c>
      <c r="CN121" s="640" t="s">
        <v>92</v>
      </c>
      <c r="CO121" s="640" t="s">
        <v>112</v>
      </c>
      <c r="CP121" s="640" t="s">
        <v>105</v>
      </c>
      <c r="CQ121" s="640" t="s">
        <v>57</v>
      </c>
      <c r="CR121" s="640" t="s">
        <v>57</v>
      </c>
      <c r="CS121" s="640" t="s">
        <v>57</v>
      </c>
      <c r="CT121" s="640" t="s">
        <v>57</v>
      </c>
      <c r="CU121" s="640" t="s">
        <v>57</v>
      </c>
      <c r="CV121" s="640" t="s">
        <v>57</v>
      </c>
      <c r="CW121" s="640" t="s">
        <v>57</v>
      </c>
      <c r="CX121" s="640" t="s">
        <v>57</v>
      </c>
      <c r="CY121" s="640" t="s">
        <v>57</v>
      </c>
      <c r="CZ121" s="640" t="s">
        <v>57</v>
      </c>
      <c r="DA121" s="640" t="s">
        <v>57</v>
      </c>
      <c r="DB121" s="640" t="s">
        <v>57</v>
      </c>
      <c r="DC121" s="640" t="s">
        <v>57</v>
      </c>
      <c r="DD121" s="640" t="s">
        <v>57</v>
      </c>
      <c r="DE121" s="640" t="s">
        <v>57</v>
      </c>
      <c r="DF121" s="640" t="s">
        <v>57</v>
      </c>
      <c r="DG121" s="640" t="s">
        <v>57</v>
      </c>
      <c r="DH121" s="640" t="s">
        <v>57</v>
      </c>
      <c r="DI121" s="640" t="s">
        <v>302</v>
      </c>
      <c r="DJ121" s="640" t="s">
        <v>57</v>
      </c>
      <c r="DK121" s="640" t="s">
        <v>57</v>
      </c>
      <c r="DL121" s="640" t="s">
        <v>57</v>
      </c>
      <c r="DM121" s="640" t="s">
        <v>57</v>
      </c>
      <c r="DN121" s="640" t="s">
        <v>57</v>
      </c>
      <c r="DO121" s="640" t="s">
        <v>57</v>
      </c>
      <c r="DP121" s="640" t="s">
        <v>57</v>
      </c>
      <c r="DQ121" s="640" t="s">
        <v>57</v>
      </c>
      <c r="DR121" s="640" t="s">
        <v>57</v>
      </c>
      <c r="DS121" s="640" t="s">
        <v>57</v>
      </c>
      <c r="DT121" s="640" t="s">
        <v>5143</v>
      </c>
      <c r="DU121" s="640" t="s">
        <v>79</v>
      </c>
      <c r="DV121" s="640" t="s">
        <v>204</v>
      </c>
      <c r="DW121" s="640" t="s">
        <v>106</v>
      </c>
      <c r="DX121" s="640" t="s">
        <v>333</v>
      </c>
      <c r="DY121" s="640" t="s">
        <v>308</v>
      </c>
      <c r="DZ121" s="640" t="s">
        <v>309</v>
      </c>
      <c r="EA121" s="640" t="s">
        <v>319</v>
      </c>
      <c r="EB121" s="640" t="s">
        <v>5144</v>
      </c>
      <c r="EC121" s="640" t="s">
        <v>79</v>
      </c>
      <c r="ED121" s="640" t="s">
        <v>1062</v>
      </c>
      <c r="EE121" s="640" t="s">
        <v>106</v>
      </c>
      <c r="EF121" s="640" t="s">
        <v>57</v>
      </c>
      <c r="EG121" s="640" t="s">
        <v>57</v>
      </c>
      <c r="EH121" s="640" t="s">
        <v>57</v>
      </c>
      <c r="EI121" s="640" t="s">
        <v>57</v>
      </c>
      <c r="EJ121" s="640" t="s">
        <v>4281</v>
      </c>
      <c r="EK121" s="640" t="s">
        <v>4282</v>
      </c>
      <c r="EL121" s="640" t="s">
        <v>765</v>
      </c>
      <c r="EM121" s="640" t="s">
        <v>1576</v>
      </c>
      <c r="EN121" s="640" t="s">
        <v>629</v>
      </c>
      <c r="EO121" s="640" t="s">
        <v>310</v>
      </c>
      <c r="EP121" s="640" t="s">
        <v>88</v>
      </c>
      <c r="EQ121" s="640" t="s">
        <v>2717</v>
      </c>
      <c r="ER121" s="640" t="s">
        <v>311</v>
      </c>
      <c r="ES121" s="640" t="s">
        <v>5145</v>
      </c>
      <c r="ET121" s="640" t="s">
        <v>5146</v>
      </c>
      <c r="EU121" s="104" t="str">
        <f t="shared" si="13"/>
        <v>2026010906</v>
      </c>
      <c r="EV121" s="56" t="str">
        <f t="shared" si="14"/>
        <v>9&amp;2026010906</v>
      </c>
      <c r="EW121" s="104">
        <f>IFERROR(VLOOKUP(EV121,시험용!CA:CE,4,FALSE),"")</f>
        <v>0</v>
      </c>
    </row>
    <row r="122" spans="1:155" ht="49.95" customHeight="1">
      <c r="A122" s="30">
        <v>9</v>
      </c>
      <c r="B122" s="640" t="s">
        <v>47</v>
      </c>
      <c r="C122" s="640" t="s">
        <v>336</v>
      </c>
      <c r="D122" s="640" t="s">
        <v>3265</v>
      </c>
      <c r="E122" s="640" t="s">
        <v>31</v>
      </c>
      <c r="F122" s="640" t="s">
        <v>584</v>
      </c>
      <c r="G122" s="640" t="s">
        <v>47</v>
      </c>
      <c r="H122" s="640" t="s">
        <v>732</v>
      </c>
      <c r="I122" s="640" t="s">
        <v>290</v>
      </c>
      <c r="J122" s="640" t="s">
        <v>5147</v>
      </c>
      <c r="K122" s="640" t="s">
        <v>291</v>
      </c>
      <c r="L122" s="640" t="s">
        <v>5148</v>
      </c>
      <c r="M122" s="640" t="s">
        <v>5149</v>
      </c>
      <c r="N122" s="640"/>
      <c r="O122" s="640"/>
      <c r="P122" s="640" t="s">
        <v>818</v>
      </c>
      <c r="Q122" s="640"/>
      <c r="R122" s="640"/>
      <c r="S122" s="640" t="s">
        <v>5066</v>
      </c>
      <c r="T122" s="640" t="s">
        <v>5067</v>
      </c>
      <c r="U122" s="640" t="s">
        <v>592</v>
      </c>
      <c r="V122" s="640"/>
      <c r="W122" s="640" t="s">
        <v>5150</v>
      </c>
      <c r="X122" s="640" t="s">
        <v>688</v>
      </c>
      <c r="Y122" s="640" t="s">
        <v>1135</v>
      </c>
      <c r="Z122" s="640" t="s">
        <v>1135</v>
      </c>
      <c r="AA122" s="640" t="s">
        <v>1135</v>
      </c>
      <c r="AB122" s="640" t="s">
        <v>293</v>
      </c>
      <c r="AC122" s="1332"/>
      <c r="AD122" s="640" t="s">
        <v>1136</v>
      </c>
      <c r="AE122" s="640" t="s">
        <v>2740</v>
      </c>
      <c r="AF122" s="640" t="s">
        <v>692</v>
      </c>
      <c r="AG122" s="640" t="s">
        <v>295</v>
      </c>
      <c r="AH122" s="640" t="s">
        <v>296</v>
      </c>
      <c r="AI122" s="640" t="s">
        <v>297</v>
      </c>
      <c r="AJ122" s="640"/>
      <c r="AK122" s="640"/>
      <c r="AL122" s="640"/>
      <c r="AM122" s="640"/>
      <c r="AN122" s="640" t="s">
        <v>3794</v>
      </c>
      <c r="AO122" s="640" t="s">
        <v>3795</v>
      </c>
      <c r="AP122" s="640" t="s">
        <v>5151</v>
      </c>
      <c r="AQ122" s="640" t="s">
        <v>49</v>
      </c>
      <c r="AR122" s="640"/>
      <c r="AS122" s="640"/>
      <c r="AT122" s="640" t="s">
        <v>298</v>
      </c>
      <c r="AU122" s="640" t="s">
        <v>5152</v>
      </c>
      <c r="AV122" s="640" t="s">
        <v>57</v>
      </c>
      <c r="AW122" s="640" t="s">
        <v>1433</v>
      </c>
      <c r="AX122" s="640" t="s">
        <v>5153</v>
      </c>
      <c r="AY122" s="640"/>
      <c r="AZ122" s="640" t="s">
        <v>5154</v>
      </c>
      <c r="BA122" s="640" t="s">
        <v>3277</v>
      </c>
      <c r="BB122" s="640" t="s">
        <v>299</v>
      </c>
      <c r="BC122" s="640" t="s">
        <v>32</v>
      </c>
      <c r="BD122" s="640" t="s">
        <v>33</v>
      </c>
      <c r="BE122" s="640" t="s">
        <v>57</v>
      </c>
      <c r="BF122" s="640" t="s">
        <v>34</v>
      </c>
      <c r="BG122" s="640" t="s">
        <v>164</v>
      </c>
      <c r="BH122" s="640" t="s">
        <v>990</v>
      </c>
      <c r="BI122" s="640" t="s">
        <v>2480</v>
      </c>
      <c r="BJ122" s="640" t="s">
        <v>5155</v>
      </c>
      <c r="BK122" s="640" t="s">
        <v>300</v>
      </c>
      <c r="BL122" s="640" t="s">
        <v>5156</v>
      </c>
      <c r="BM122" s="640" t="s">
        <v>302</v>
      </c>
      <c r="BN122" s="640" t="s">
        <v>2740</v>
      </c>
      <c r="BO122" s="640" t="s">
        <v>692</v>
      </c>
      <c r="BP122" s="640" t="s">
        <v>595</v>
      </c>
      <c r="BQ122" s="640" t="s">
        <v>295</v>
      </c>
      <c r="BR122" s="640" t="s">
        <v>102</v>
      </c>
      <c r="BS122" s="640" t="s">
        <v>4454</v>
      </c>
      <c r="BT122" s="640" t="s">
        <v>2463</v>
      </c>
      <c r="BU122" s="640" t="s">
        <v>5157</v>
      </c>
      <c r="BV122" s="640" t="s">
        <v>1061</v>
      </c>
      <c r="BW122" s="640" t="s">
        <v>114</v>
      </c>
      <c r="BX122" s="640" t="s">
        <v>296</v>
      </c>
      <c r="BY122" s="640" t="s">
        <v>297</v>
      </c>
      <c r="BZ122" s="640" t="s">
        <v>1621</v>
      </c>
      <c r="CA122" s="640" t="s">
        <v>1622</v>
      </c>
      <c r="CB122" s="640" t="s">
        <v>304</v>
      </c>
      <c r="CC122" s="640" t="s">
        <v>668</v>
      </c>
      <c r="CD122" s="640" t="s">
        <v>305</v>
      </c>
      <c r="CE122" s="640" t="s">
        <v>306</v>
      </c>
      <c r="CF122" s="640" t="s">
        <v>1623</v>
      </c>
      <c r="CG122" s="640" t="s">
        <v>307</v>
      </c>
      <c r="CH122" s="640" t="s">
        <v>57</v>
      </c>
      <c r="CI122" s="640" t="s">
        <v>5158</v>
      </c>
      <c r="CJ122" s="640" t="s">
        <v>843</v>
      </c>
      <c r="CK122" s="640" t="s">
        <v>176</v>
      </c>
      <c r="CL122" s="640" t="s">
        <v>105</v>
      </c>
      <c r="CM122" s="640" t="s">
        <v>57</v>
      </c>
      <c r="CN122" s="640" t="s">
        <v>57</v>
      </c>
      <c r="CO122" s="640" t="s">
        <v>57</v>
      </c>
      <c r="CP122" s="640" t="s">
        <v>57</v>
      </c>
      <c r="CQ122" s="640" t="s">
        <v>57</v>
      </c>
      <c r="CR122" s="640" t="s">
        <v>57</v>
      </c>
      <c r="CS122" s="640" t="s">
        <v>57</v>
      </c>
      <c r="CT122" s="640" t="s">
        <v>57</v>
      </c>
      <c r="CU122" s="640" t="s">
        <v>57</v>
      </c>
      <c r="CV122" s="640" t="s">
        <v>57</v>
      </c>
      <c r="CW122" s="640" t="s">
        <v>57</v>
      </c>
      <c r="CX122" s="640" t="s">
        <v>57</v>
      </c>
      <c r="CY122" s="640" t="s">
        <v>57</v>
      </c>
      <c r="CZ122" s="640" t="s">
        <v>57</v>
      </c>
      <c r="DA122" s="640" t="s">
        <v>57</v>
      </c>
      <c r="DB122" s="640" t="s">
        <v>57</v>
      </c>
      <c r="DC122" s="640" t="s">
        <v>57</v>
      </c>
      <c r="DD122" s="640" t="s">
        <v>57</v>
      </c>
      <c r="DE122" s="640" t="s">
        <v>57</v>
      </c>
      <c r="DF122" s="640" t="s">
        <v>57</v>
      </c>
      <c r="DG122" s="640" t="s">
        <v>57</v>
      </c>
      <c r="DH122" s="640" t="s">
        <v>57</v>
      </c>
      <c r="DI122" s="640" t="s">
        <v>302</v>
      </c>
      <c r="DJ122" s="640" t="s">
        <v>57</v>
      </c>
      <c r="DK122" s="640" t="s">
        <v>57</v>
      </c>
      <c r="DL122" s="640" t="s">
        <v>57</v>
      </c>
      <c r="DM122" s="640" t="s">
        <v>57</v>
      </c>
      <c r="DN122" s="640" t="s">
        <v>57</v>
      </c>
      <c r="DO122" s="640" t="s">
        <v>57</v>
      </c>
      <c r="DP122" s="640" t="s">
        <v>57</v>
      </c>
      <c r="DQ122" s="640" t="s">
        <v>57</v>
      </c>
      <c r="DR122" s="640" t="s">
        <v>57</v>
      </c>
      <c r="DS122" s="640" t="s">
        <v>57</v>
      </c>
      <c r="DT122" s="640" t="s">
        <v>5159</v>
      </c>
      <c r="DU122" s="640" t="s">
        <v>79</v>
      </c>
      <c r="DV122" s="640" t="s">
        <v>801</v>
      </c>
      <c r="DW122" s="640" t="s">
        <v>106</v>
      </c>
      <c r="DX122" s="640" t="s">
        <v>333</v>
      </c>
      <c r="DY122" s="640" t="s">
        <v>308</v>
      </c>
      <c r="DZ122" s="640" t="s">
        <v>309</v>
      </c>
      <c r="EA122" s="640" t="s">
        <v>319</v>
      </c>
      <c r="EB122" s="640" t="s">
        <v>2442</v>
      </c>
      <c r="EC122" s="640" t="s">
        <v>79</v>
      </c>
      <c r="ED122" s="640" t="s">
        <v>1038</v>
      </c>
      <c r="EE122" s="640" t="s">
        <v>106</v>
      </c>
      <c r="EF122" s="640" t="s">
        <v>57</v>
      </c>
      <c r="EG122" s="640" t="s">
        <v>57</v>
      </c>
      <c r="EH122" s="640" t="s">
        <v>57</v>
      </c>
      <c r="EI122" s="640" t="s">
        <v>57</v>
      </c>
      <c r="EJ122" s="640" t="s">
        <v>5160</v>
      </c>
      <c r="EK122" s="640" t="s">
        <v>626</v>
      </c>
      <c r="EL122" s="640" t="s">
        <v>847</v>
      </c>
      <c r="EM122" s="640" t="s">
        <v>628</v>
      </c>
      <c r="EN122" s="640" t="s">
        <v>680</v>
      </c>
      <c r="EO122" s="640" t="s">
        <v>310</v>
      </c>
      <c r="EP122" s="640" t="s">
        <v>88</v>
      </c>
      <c r="EQ122" s="640" t="s">
        <v>2764</v>
      </c>
      <c r="ER122" s="640" t="s">
        <v>311</v>
      </c>
      <c r="ES122" s="640" t="s">
        <v>1655</v>
      </c>
      <c r="ET122" s="640" t="s">
        <v>1656</v>
      </c>
      <c r="EU122" s="104" t="str">
        <f t="shared" si="13"/>
        <v>2026020675</v>
      </c>
      <c r="EV122" s="56" t="str">
        <f t="shared" si="14"/>
        <v>9&amp;2026020675</v>
      </c>
      <c r="EW122" s="104">
        <f>IFERROR(VLOOKUP(EV122,시험용!CA:CE,4,FALSE),"")</f>
        <v>0</v>
      </c>
      <c r="EX122" s="711" t="s">
        <v>5787</v>
      </c>
    </row>
    <row r="123" spans="1:155" ht="49.95" customHeight="1">
      <c r="A123" s="30">
        <v>9</v>
      </c>
      <c r="B123" s="640" t="s">
        <v>850</v>
      </c>
      <c r="C123" s="640" t="s">
        <v>336</v>
      </c>
      <c r="D123" s="640" t="s">
        <v>3265</v>
      </c>
      <c r="E123" s="640" t="s">
        <v>31</v>
      </c>
      <c r="F123" s="640" t="s">
        <v>584</v>
      </c>
      <c r="G123" s="640" t="s">
        <v>850</v>
      </c>
      <c r="H123" s="640" t="s">
        <v>771</v>
      </c>
      <c r="I123" s="640" t="s">
        <v>290</v>
      </c>
      <c r="J123" s="640" t="s">
        <v>5161</v>
      </c>
      <c r="K123" s="640" t="s">
        <v>291</v>
      </c>
      <c r="L123" s="640" t="s">
        <v>5162</v>
      </c>
      <c r="M123" s="640" t="s">
        <v>5163</v>
      </c>
      <c r="N123" s="640"/>
      <c r="O123" s="640"/>
      <c r="P123" s="640"/>
      <c r="Q123" s="640"/>
      <c r="R123" s="640"/>
      <c r="S123" s="640" t="s">
        <v>5066</v>
      </c>
      <c r="T123" s="640" t="s">
        <v>5067</v>
      </c>
      <c r="U123" s="640" t="s">
        <v>592</v>
      </c>
      <c r="V123" s="640"/>
      <c r="W123" s="640" t="s">
        <v>5164</v>
      </c>
      <c r="X123" s="640" t="s">
        <v>292</v>
      </c>
      <c r="Y123" s="640" t="s">
        <v>1135</v>
      </c>
      <c r="Z123" s="640" t="s">
        <v>1135</v>
      </c>
      <c r="AA123" s="640" t="s">
        <v>1135</v>
      </c>
      <c r="AB123" s="640" t="s">
        <v>2641</v>
      </c>
      <c r="AC123" s="1332"/>
      <c r="AD123" s="640" t="s">
        <v>107</v>
      </c>
      <c r="AE123" s="640" t="s">
        <v>2740</v>
      </c>
      <c r="AF123" s="640" t="s">
        <v>692</v>
      </c>
      <c r="AG123" s="640" t="s">
        <v>295</v>
      </c>
      <c r="AH123" s="640" t="s">
        <v>296</v>
      </c>
      <c r="AI123" s="640" t="s">
        <v>297</v>
      </c>
      <c r="AJ123" s="640"/>
      <c r="AK123" s="640"/>
      <c r="AL123" s="640"/>
      <c r="AM123" s="640"/>
      <c r="AN123" s="640" t="s">
        <v>3271</v>
      </c>
      <c r="AO123" s="640" t="s">
        <v>3272</v>
      </c>
      <c r="AP123" s="640" t="s">
        <v>5165</v>
      </c>
      <c r="AQ123" s="640" t="s">
        <v>49</v>
      </c>
      <c r="AR123" s="640"/>
      <c r="AS123" s="640"/>
      <c r="AT123" s="640" t="s">
        <v>315</v>
      </c>
      <c r="AU123" s="640" t="s">
        <v>5166</v>
      </c>
      <c r="AV123" s="640" t="s">
        <v>57</v>
      </c>
      <c r="AW123" s="640" t="s">
        <v>988</v>
      </c>
      <c r="AX123" s="640" t="s">
        <v>5167</v>
      </c>
      <c r="AY123" s="640"/>
      <c r="AZ123" s="640" t="s">
        <v>5168</v>
      </c>
      <c r="BA123" s="640" t="s">
        <v>3277</v>
      </c>
      <c r="BB123" s="640" t="s">
        <v>299</v>
      </c>
      <c r="BC123" s="640" t="s">
        <v>32</v>
      </c>
      <c r="BD123" s="640" t="s">
        <v>33</v>
      </c>
      <c r="BE123" s="640" t="s">
        <v>57</v>
      </c>
      <c r="BF123" s="640" t="s">
        <v>34</v>
      </c>
      <c r="BG123" s="640" t="s">
        <v>164</v>
      </c>
      <c r="BH123" s="640" t="s">
        <v>5169</v>
      </c>
      <c r="BI123" s="640" t="s">
        <v>5170</v>
      </c>
      <c r="BJ123" s="640" t="s">
        <v>5171</v>
      </c>
      <c r="BK123" s="640" t="s">
        <v>300</v>
      </c>
      <c r="BL123" s="640" t="s">
        <v>5172</v>
      </c>
      <c r="BM123" s="640" t="s">
        <v>302</v>
      </c>
      <c r="BN123" s="640" t="s">
        <v>2740</v>
      </c>
      <c r="BO123" s="640" t="s">
        <v>692</v>
      </c>
      <c r="BP123" s="640" t="s">
        <v>595</v>
      </c>
      <c r="BQ123" s="640" t="s">
        <v>295</v>
      </c>
      <c r="BR123" s="640" t="s">
        <v>102</v>
      </c>
      <c r="BS123" s="640" t="s">
        <v>5173</v>
      </c>
      <c r="BT123" s="640" t="s">
        <v>3491</v>
      </c>
      <c r="BU123" s="640" t="s">
        <v>5174</v>
      </c>
      <c r="BV123" s="640" t="s">
        <v>302</v>
      </c>
      <c r="BW123" s="640" t="s">
        <v>659</v>
      </c>
      <c r="BX123" s="640" t="s">
        <v>296</v>
      </c>
      <c r="BY123" s="640" t="s">
        <v>297</v>
      </c>
      <c r="BZ123" s="640" t="s">
        <v>2980</v>
      </c>
      <c r="CA123" s="640" t="s">
        <v>5175</v>
      </c>
      <c r="CB123" s="640" t="s">
        <v>304</v>
      </c>
      <c r="CC123" s="640" t="s">
        <v>111</v>
      </c>
      <c r="CD123" s="640" t="s">
        <v>305</v>
      </c>
      <c r="CE123" s="640" t="s">
        <v>306</v>
      </c>
      <c r="CF123" s="640" t="s">
        <v>2505</v>
      </c>
      <c r="CG123" s="640" t="s">
        <v>307</v>
      </c>
      <c r="CH123" s="640" t="s">
        <v>57</v>
      </c>
      <c r="CI123" s="640" t="s">
        <v>173</v>
      </c>
      <c r="CJ123" s="640" t="s">
        <v>78</v>
      </c>
      <c r="CK123" s="640" t="s">
        <v>174</v>
      </c>
      <c r="CL123" s="640" t="s">
        <v>105</v>
      </c>
      <c r="CM123" s="640" t="s">
        <v>57</v>
      </c>
      <c r="CN123" s="640" t="s">
        <v>57</v>
      </c>
      <c r="CO123" s="640" t="s">
        <v>57</v>
      </c>
      <c r="CP123" s="640" t="s">
        <v>57</v>
      </c>
      <c r="CQ123" s="640" t="s">
        <v>57</v>
      </c>
      <c r="CR123" s="640" t="s">
        <v>57</v>
      </c>
      <c r="CS123" s="640" t="s">
        <v>57</v>
      </c>
      <c r="CT123" s="640" t="s">
        <v>57</v>
      </c>
      <c r="CU123" s="640" t="s">
        <v>57</v>
      </c>
      <c r="CV123" s="640" t="s">
        <v>57</v>
      </c>
      <c r="CW123" s="640" t="s">
        <v>57</v>
      </c>
      <c r="CX123" s="640" t="s">
        <v>57</v>
      </c>
      <c r="CY123" s="640" t="s">
        <v>57</v>
      </c>
      <c r="CZ123" s="640" t="s">
        <v>57</v>
      </c>
      <c r="DA123" s="640" t="s">
        <v>57</v>
      </c>
      <c r="DB123" s="640" t="s">
        <v>57</v>
      </c>
      <c r="DC123" s="640" t="s">
        <v>57</v>
      </c>
      <c r="DD123" s="640" t="s">
        <v>57</v>
      </c>
      <c r="DE123" s="640" t="s">
        <v>57</v>
      </c>
      <c r="DF123" s="640" t="s">
        <v>57</v>
      </c>
      <c r="DG123" s="640" t="s">
        <v>57</v>
      </c>
      <c r="DH123" s="640" t="s">
        <v>57</v>
      </c>
      <c r="DI123" s="640" t="s">
        <v>302</v>
      </c>
      <c r="DJ123" s="640" t="s">
        <v>57</v>
      </c>
      <c r="DK123" s="640" t="s">
        <v>57</v>
      </c>
      <c r="DL123" s="640" t="s">
        <v>57</v>
      </c>
      <c r="DM123" s="640" t="s">
        <v>57</v>
      </c>
      <c r="DN123" s="640" t="s">
        <v>57</v>
      </c>
      <c r="DO123" s="640" t="s">
        <v>57</v>
      </c>
      <c r="DP123" s="640" t="s">
        <v>57</v>
      </c>
      <c r="DQ123" s="640" t="s">
        <v>57</v>
      </c>
      <c r="DR123" s="640" t="s">
        <v>57</v>
      </c>
      <c r="DS123" s="640" t="s">
        <v>57</v>
      </c>
      <c r="DT123" s="640" t="s">
        <v>5143</v>
      </c>
      <c r="DU123" s="640" t="s">
        <v>79</v>
      </c>
      <c r="DV123" s="640" t="s">
        <v>204</v>
      </c>
      <c r="DW123" s="640" t="s">
        <v>106</v>
      </c>
      <c r="DX123" s="640" t="s">
        <v>333</v>
      </c>
      <c r="DY123" s="640" t="s">
        <v>308</v>
      </c>
      <c r="DZ123" s="640" t="s">
        <v>309</v>
      </c>
      <c r="EA123" s="640" t="s">
        <v>319</v>
      </c>
      <c r="EB123" s="640" t="s">
        <v>5144</v>
      </c>
      <c r="EC123" s="640" t="s">
        <v>79</v>
      </c>
      <c r="ED123" s="640" t="s">
        <v>1062</v>
      </c>
      <c r="EE123" s="640" t="s">
        <v>106</v>
      </c>
      <c r="EF123" s="640" t="s">
        <v>57</v>
      </c>
      <c r="EG123" s="640" t="s">
        <v>57</v>
      </c>
      <c r="EH123" s="640" t="s">
        <v>57</v>
      </c>
      <c r="EI123" s="640" t="s">
        <v>57</v>
      </c>
      <c r="EJ123" s="640" t="s">
        <v>96</v>
      </c>
      <c r="EK123" s="640" t="s">
        <v>97</v>
      </c>
      <c r="EL123" s="640" t="s">
        <v>1430</v>
      </c>
      <c r="EM123" s="640" t="s">
        <v>115</v>
      </c>
      <c r="EN123" s="640" t="s">
        <v>629</v>
      </c>
      <c r="EO123" s="640" t="s">
        <v>310</v>
      </c>
      <c r="EP123" s="640" t="s">
        <v>88</v>
      </c>
      <c r="EQ123" s="640" t="s">
        <v>57</v>
      </c>
      <c r="ER123" s="640" t="s">
        <v>311</v>
      </c>
      <c r="ES123" s="640" t="s">
        <v>57</v>
      </c>
      <c r="ET123" s="640" t="s">
        <v>57</v>
      </c>
      <c r="EU123" s="104" t="str">
        <f t="shared" si="13"/>
        <v>2026012692</v>
      </c>
      <c r="EV123" s="56" t="str">
        <f t="shared" si="14"/>
        <v>9&amp;2026012692</v>
      </c>
      <c r="EW123" s="104">
        <f>IFERROR(VLOOKUP(EV123,시험용!CA:CE,4,FALSE),"")</f>
        <v>0</v>
      </c>
    </row>
    <row r="124" spans="1:155" ht="49.95" customHeight="1">
      <c r="A124" s="30">
        <v>9</v>
      </c>
      <c r="B124" s="640" t="s">
        <v>323</v>
      </c>
      <c r="C124" s="640" t="s">
        <v>336</v>
      </c>
      <c r="D124" s="640" t="s">
        <v>3265</v>
      </c>
      <c r="E124" s="640" t="s">
        <v>31</v>
      </c>
      <c r="F124" s="640" t="s">
        <v>584</v>
      </c>
      <c r="G124" s="640" t="s">
        <v>323</v>
      </c>
      <c r="H124" s="640" t="s">
        <v>806</v>
      </c>
      <c r="I124" s="640" t="s">
        <v>290</v>
      </c>
      <c r="J124" s="640" t="s">
        <v>4843</v>
      </c>
      <c r="K124" s="640" t="s">
        <v>291</v>
      </c>
      <c r="L124" s="640" t="s">
        <v>4844</v>
      </c>
      <c r="M124" s="640" t="s">
        <v>4845</v>
      </c>
      <c r="N124" s="640"/>
      <c r="O124" s="640"/>
      <c r="P124" s="640" t="s">
        <v>818</v>
      </c>
      <c r="Q124" s="640" t="s">
        <v>5113</v>
      </c>
      <c r="R124" s="640"/>
      <c r="S124" s="640" t="s">
        <v>4441</v>
      </c>
      <c r="T124" s="640" t="s">
        <v>4442</v>
      </c>
      <c r="U124" s="640" t="s">
        <v>592</v>
      </c>
      <c r="V124" s="640"/>
      <c r="W124" s="640" t="s">
        <v>4846</v>
      </c>
      <c r="X124" s="640" t="s">
        <v>688</v>
      </c>
      <c r="Y124" s="640" t="s">
        <v>1135</v>
      </c>
      <c r="Z124" s="640" t="s">
        <v>1135</v>
      </c>
      <c r="AA124" s="640" t="s">
        <v>1135</v>
      </c>
      <c r="AB124" s="640" t="s">
        <v>293</v>
      </c>
      <c r="AC124" s="1332"/>
      <c r="AD124" s="640" t="s">
        <v>1136</v>
      </c>
      <c r="AE124" s="640" t="s">
        <v>2740</v>
      </c>
      <c r="AF124" s="640" t="s">
        <v>692</v>
      </c>
      <c r="AG124" s="640" t="s">
        <v>295</v>
      </c>
      <c r="AH124" s="640" t="s">
        <v>296</v>
      </c>
      <c r="AI124" s="640" t="s">
        <v>297</v>
      </c>
      <c r="AJ124" s="640"/>
      <c r="AK124" s="640"/>
      <c r="AL124" s="640"/>
      <c r="AM124" s="640"/>
      <c r="AN124" s="640" t="s">
        <v>4847</v>
      </c>
      <c r="AO124" s="640" t="s">
        <v>4848</v>
      </c>
      <c r="AP124" s="640" t="s">
        <v>4849</v>
      </c>
      <c r="AQ124" s="640" t="s">
        <v>49</v>
      </c>
      <c r="AR124" s="640"/>
      <c r="AS124" s="640"/>
      <c r="AT124" s="640" t="s">
        <v>298</v>
      </c>
      <c r="AU124" s="640" t="s">
        <v>4850</v>
      </c>
      <c r="AV124" s="640" t="s">
        <v>57</v>
      </c>
      <c r="AW124" s="640" t="s">
        <v>910</v>
      </c>
      <c r="AX124" s="640" t="s">
        <v>4851</v>
      </c>
      <c r="AY124" s="640"/>
      <c r="AZ124" s="640" t="s">
        <v>4852</v>
      </c>
      <c r="BA124" s="640" t="s">
        <v>3277</v>
      </c>
      <c r="BB124" s="640" t="s">
        <v>299</v>
      </c>
      <c r="BC124" s="640" t="s">
        <v>32</v>
      </c>
      <c r="BD124" s="640" t="s">
        <v>33</v>
      </c>
      <c r="BE124" s="640" t="s">
        <v>57</v>
      </c>
      <c r="BF124" s="640" t="s">
        <v>34</v>
      </c>
      <c r="BG124" s="640" t="s">
        <v>164</v>
      </c>
      <c r="BH124" s="640" t="s">
        <v>4853</v>
      </c>
      <c r="BI124" s="640" t="s">
        <v>1845</v>
      </c>
      <c r="BJ124" s="640" t="s">
        <v>4854</v>
      </c>
      <c r="BK124" s="640" t="s">
        <v>300</v>
      </c>
      <c r="BL124" s="640" t="s">
        <v>5176</v>
      </c>
      <c r="BM124" s="640" t="s">
        <v>302</v>
      </c>
      <c r="BN124" s="640" t="s">
        <v>2740</v>
      </c>
      <c r="BO124" s="640" t="s">
        <v>692</v>
      </c>
      <c r="BP124" s="640" t="s">
        <v>595</v>
      </c>
      <c r="BQ124" s="640" t="s">
        <v>295</v>
      </c>
      <c r="BR124" s="640" t="s">
        <v>102</v>
      </c>
      <c r="BS124" s="640" t="s">
        <v>118</v>
      </c>
      <c r="BT124" s="640" t="s">
        <v>837</v>
      </c>
      <c r="BU124" s="640" t="s">
        <v>4856</v>
      </c>
      <c r="BV124" s="640" t="s">
        <v>302</v>
      </c>
      <c r="BW124" s="640" t="s">
        <v>109</v>
      </c>
      <c r="BX124" s="640" t="s">
        <v>296</v>
      </c>
      <c r="BY124" s="640" t="s">
        <v>297</v>
      </c>
      <c r="BZ124" s="640" t="s">
        <v>2713</v>
      </c>
      <c r="CA124" s="640" t="s">
        <v>840</v>
      </c>
      <c r="CB124" s="640" t="s">
        <v>304</v>
      </c>
      <c r="CC124" s="640" t="s">
        <v>117</v>
      </c>
      <c r="CD124" s="640" t="s">
        <v>305</v>
      </c>
      <c r="CE124" s="640" t="s">
        <v>306</v>
      </c>
      <c r="CF124" s="640" t="s">
        <v>841</v>
      </c>
      <c r="CG124" s="640" t="s">
        <v>307</v>
      </c>
      <c r="CH124" s="640" t="s">
        <v>57</v>
      </c>
      <c r="CI124" s="640" t="s">
        <v>4857</v>
      </c>
      <c r="CJ124" s="640" t="s">
        <v>843</v>
      </c>
      <c r="CK124" s="640" t="s">
        <v>1035</v>
      </c>
      <c r="CL124" s="640" t="s">
        <v>105</v>
      </c>
      <c r="CM124" s="640" t="s">
        <v>57</v>
      </c>
      <c r="CN124" s="640" t="s">
        <v>57</v>
      </c>
      <c r="CO124" s="640" t="s">
        <v>57</v>
      </c>
      <c r="CP124" s="640" t="s">
        <v>57</v>
      </c>
      <c r="CQ124" s="640" t="s">
        <v>57</v>
      </c>
      <c r="CR124" s="640" t="s">
        <v>57</v>
      </c>
      <c r="CS124" s="640" t="s">
        <v>57</v>
      </c>
      <c r="CT124" s="640" t="s">
        <v>57</v>
      </c>
      <c r="CU124" s="640" t="s">
        <v>57</v>
      </c>
      <c r="CV124" s="640" t="s">
        <v>57</v>
      </c>
      <c r="CW124" s="640" t="s">
        <v>57</v>
      </c>
      <c r="CX124" s="640" t="s">
        <v>57</v>
      </c>
      <c r="CY124" s="640" t="s">
        <v>57</v>
      </c>
      <c r="CZ124" s="640" t="s">
        <v>57</v>
      </c>
      <c r="DA124" s="640" t="s">
        <v>57</v>
      </c>
      <c r="DB124" s="640" t="s">
        <v>57</v>
      </c>
      <c r="DC124" s="640" t="s">
        <v>57</v>
      </c>
      <c r="DD124" s="640" t="s">
        <v>57</v>
      </c>
      <c r="DE124" s="640" t="s">
        <v>57</v>
      </c>
      <c r="DF124" s="640" t="s">
        <v>57</v>
      </c>
      <c r="DG124" s="640" t="s">
        <v>57</v>
      </c>
      <c r="DH124" s="640" t="s">
        <v>57</v>
      </c>
      <c r="DI124" s="640" t="s">
        <v>302</v>
      </c>
      <c r="DJ124" s="640" t="s">
        <v>57</v>
      </c>
      <c r="DK124" s="640" t="s">
        <v>57</v>
      </c>
      <c r="DL124" s="640" t="s">
        <v>57</v>
      </c>
      <c r="DM124" s="640" t="s">
        <v>57</v>
      </c>
      <c r="DN124" s="640" t="s">
        <v>57</v>
      </c>
      <c r="DO124" s="640" t="s">
        <v>57</v>
      </c>
      <c r="DP124" s="640" t="s">
        <v>57</v>
      </c>
      <c r="DQ124" s="640" t="s">
        <v>57</v>
      </c>
      <c r="DR124" s="640" t="s">
        <v>57</v>
      </c>
      <c r="DS124" s="640" t="s">
        <v>57</v>
      </c>
      <c r="DT124" s="640" t="s">
        <v>4858</v>
      </c>
      <c r="DU124" s="640" t="s">
        <v>79</v>
      </c>
      <c r="DV124" s="640" t="s">
        <v>715</v>
      </c>
      <c r="DW124" s="640" t="s">
        <v>106</v>
      </c>
      <c r="DX124" s="640" t="s">
        <v>317</v>
      </c>
      <c r="DY124" s="640" t="s">
        <v>308</v>
      </c>
      <c r="DZ124" s="640" t="s">
        <v>318</v>
      </c>
      <c r="EA124" s="640" t="s">
        <v>319</v>
      </c>
      <c r="EB124" s="640" t="s">
        <v>4859</v>
      </c>
      <c r="EC124" s="640" t="s">
        <v>79</v>
      </c>
      <c r="ED124" s="640" t="s">
        <v>118</v>
      </c>
      <c r="EE124" s="640" t="s">
        <v>106</v>
      </c>
      <c r="EF124" s="640" t="s">
        <v>57</v>
      </c>
      <c r="EG124" s="640" t="s">
        <v>57</v>
      </c>
      <c r="EH124" s="640" t="s">
        <v>57</v>
      </c>
      <c r="EI124" s="640" t="s">
        <v>57</v>
      </c>
      <c r="EJ124" s="640" t="s">
        <v>4860</v>
      </c>
      <c r="EK124" s="640" t="s">
        <v>1486</v>
      </c>
      <c r="EL124" s="640" t="s">
        <v>847</v>
      </c>
      <c r="EM124" s="640" t="s">
        <v>1487</v>
      </c>
      <c r="EN124" s="640" t="s">
        <v>680</v>
      </c>
      <c r="EO124" s="640" t="s">
        <v>310</v>
      </c>
      <c r="EP124" s="640" t="s">
        <v>88</v>
      </c>
      <c r="EQ124" s="640" t="s">
        <v>1496</v>
      </c>
      <c r="ER124" s="640" t="s">
        <v>311</v>
      </c>
      <c r="ES124" s="640" t="s">
        <v>1832</v>
      </c>
      <c r="ET124" s="640" t="s">
        <v>1833</v>
      </c>
      <c r="EU124" s="104" t="str">
        <f t="shared" si="13"/>
        <v>2026020304</v>
      </c>
      <c r="EV124" s="56" t="str">
        <f t="shared" si="14"/>
        <v>9&amp;2026020304</v>
      </c>
      <c r="EW124" s="104" t="str">
        <f>IFERROR(VLOOKUP(EV124,시험용!CA:CE,4,FALSE),"")</f>
        <v/>
      </c>
      <c r="EX124" s="771" t="s">
        <v>6413</v>
      </c>
      <c r="EY124" s="518" t="s">
        <v>3499</v>
      </c>
    </row>
    <row r="125" spans="1:155" ht="49.95" customHeight="1">
      <c r="A125" s="30">
        <v>9</v>
      </c>
      <c r="B125" s="640" t="s">
        <v>890</v>
      </c>
      <c r="C125" s="640" t="s">
        <v>288</v>
      </c>
      <c r="D125" s="640" t="s">
        <v>2612</v>
      </c>
      <c r="E125" s="640" t="s">
        <v>31</v>
      </c>
      <c r="F125" s="640" t="s">
        <v>321</v>
      </c>
      <c r="G125" s="640" t="s">
        <v>890</v>
      </c>
      <c r="H125" s="640" t="s">
        <v>287</v>
      </c>
      <c r="I125" s="640" t="s">
        <v>290</v>
      </c>
      <c r="J125" s="640" t="s">
        <v>4752</v>
      </c>
      <c r="K125" s="640" t="s">
        <v>291</v>
      </c>
      <c r="L125" s="640" t="s">
        <v>4753</v>
      </c>
      <c r="M125" s="640" t="s">
        <v>4754</v>
      </c>
      <c r="N125" s="640"/>
      <c r="O125" s="640"/>
      <c r="P125" s="640"/>
      <c r="Q125" s="640"/>
      <c r="R125" s="640" t="s">
        <v>4755</v>
      </c>
      <c r="S125" s="640" t="s">
        <v>4441</v>
      </c>
      <c r="T125" s="640" t="s">
        <v>4442</v>
      </c>
      <c r="U125" s="640" t="s">
        <v>592</v>
      </c>
      <c r="V125" s="640"/>
      <c r="W125" s="640" t="s">
        <v>4756</v>
      </c>
      <c r="X125" s="640"/>
      <c r="Y125" s="640"/>
      <c r="Z125" s="640"/>
      <c r="AA125" s="640"/>
      <c r="AB125" s="640"/>
      <c r="AC125" s="1332"/>
      <c r="AD125" s="640"/>
      <c r="AE125" s="640" t="s">
        <v>314</v>
      </c>
      <c r="AF125" s="640" t="s">
        <v>294</v>
      </c>
      <c r="AG125" s="640" t="s">
        <v>295</v>
      </c>
      <c r="AH125" s="640" t="s">
        <v>296</v>
      </c>
      <c r="AI125" s="640" t="s">
        <v>297</v>
      </c>
      <c r="AJ125" s="640"/>
      <c r="AK125" s="640"/>
      <c r="AL125" s="640"/>
      <c r="AM125" s="640"/>
      <c r="AN125" s="640" t="s">
        <v>4546</v>
      </c>
      <c r="AO125" s="640" t="s">
        <v>4547</v>
      </c>
      <c r="AP125" s="640" t="s">
        <v>4757</v>
      </c>
      <c r="AQ125" s="640" t="s">
        <v>35</v>
      </c>
      <c r="AR125" s="640"/>
      <c r="AS125" s="640"/>
      <c r="AT125" s="640" t="s">
        <v>298</v>
      </c>
      <c r="AU125" s="640" t="s">
        <v>4758</v>
      </c>
      <c r="AV125" s="640" t="s">
        <v>57</v>
      </c>
      <c r="AW125" s="640" t="s">
        <v>910</v>
      </c>
      <c r="AX125" s="640" t="s">
        <v>4759</v>
      </c>
      <c r="AY125" s="640"/>
      <c r="AZ125" s="640" t="s">
        <v>1169</v>
      </c>
      <c r="BA125" s="640" t="s">
        <v>4760</v>
      </c>
      <c r="BB125" s="640" t="s">
        <v>299</v>
      </c>
      <c r="BC125" s="640" t="s">
        <v>32</v>
      </c>
      <c r="BD125" s="640" t="s">
        <v>33</v>
      </c>
      <c r="BE125" s="640" t="s">
        <v>57</v>
      </c>
      <c r="BF125" s="640" t="s">
        <v>48</v>
      </c>
      <c r="BG125" s="640" t="s">
        <v>603</v>
      </c>
      <c r="BH125" s="640" t="s">
        <v>1171</v>
      </c>
      <c r="BI125" s="640" t="s">
        <v>1172</v>
      </c>
      <c r="BJ125" s="640" t="s">
        <v>1173</v>
      </c>
      <c r="BK125" s="640" t="s">
        <v>1174</v>
      </c>
      <c r="BL125" s="640" t="s">
        <v>1175</v>
      </c>
      <c r="BM125" s="640" t="s">
        <v>1327</v>
      </c>
      <c r="BN125" s="640" t="s">
        <v>314</v>
      </c>
      <c r="BO125" s="640" t="s">
        <v>294</v>
      </c>
      <c r="BP125" s="640" t="s">
        <v>57</v>
      </c>
      <c r="BQ125" s="640" t="s">
        <v>295</v>
      </c>
      <c r="BR125" s="640" t="s">
        <v>311</v>
      </c>
      <c r="BS125" s="640" t="s">
        <v>1086</v>
      </c>
      <c r="BT125" s="640" t="s">
        <v>1176</v>
      </c>
      <c r="BU125" s="640" t="s">
        <v>4761</v>
      </c>
      <c r="BV125" s="640" t="s">
        <v>302</v>
      </c>
      <c r="BW125" s="640" t="s">
        <v>192</v>
      </c>
      <c r="BX125" s="640" t="s">
        <v>296</v>
      </c>
      <c r="BY125" s="640" t="s">
        <v>297</v>
      </c>
      <c r="BZ125" s="640" t="s">
        <v>1178</v>
      </c>
      <c r="CA125" s="640" t="s">
        <v>1179</v>
      </c>
      <c r="CB125" s="640" t="s">
        <v>304</v>
      </c>
      <c r="CC125" s="640" t="s">
        <v>713</v>
      </c>
      <c r="CD125" s="640" t="s">
        <v>318</v>
      </c>
      <c r="CE125" s="640" t="s">
        <v>306</v>
      </c>
      <c r="CF125" s="640" t="s">
        <v>1180</v>
      </c>
      <c r="CG125" s="640" t="s">
        <v>307</v>
      </c>
      <c r="CH125" s="640" t="s">
        <v>57</v>
      </c>
      <c r="CI125" s="640" t="s">
        <v>4762</v>
      </c>
      <c r="CJ125" s="640" t="s">
        <v>99</v>
      </c>
      <c r="CK125" s="640" t="s">
        <v>2308</v>
      </c>
      <c r="CL125" s="640" t="s">
        <v>105</v>
      </c>
      <c r="CM125" s="640" t="s">
        <v>1183</v>
      </c>
      <c r="CN125" s="640" t="s">
        <v>99</v>
      </c>
      <c r="CO125" s="640" t="s">
        <v>191</v>
      </c>
      <c r="CP125" s="640" t="s">
        <v>105</v>
      </c>
      <c r="CQ125" s="640" t="s">
        <v>57</v>
      </c>
      <c r="CR125" s="640" t="s">
        <v>57</v>
      </c>
      <c r="CS125" s="640" t="s">
        <v>57</v>
      </c>
      <c r="CT125" s="640" t="s">
        <v>57</v>
      </c>
      <c r="CU125" s="640" t="s">
        <v>328</v>
      </c>
      <c r="CV125" s="640" t="s">
        <v>329</v>
      </c>
      <c r="CW125" s="640" t="s">
        <v>330</v>
      </c>
      <c r="CX125" s="640" t="s">
        <v>331</v>
      </c>
      <c r="CY125" s="640" t="s">
        <v>57</v>
      </c>
      <c r="CZ125" s="640" t="s">
        <v>57</v>
      </c>
      <c r="DA125" s="640" t="s">
        <v>57</v>
      </c>
      <c r="DB125" s="640" t="s">
        <v>617</v>
      </c>
      <c r="DC125" s="640" t="s">
        <v>618</v>
      </c>
      <c r="DD125" s="640" t="s">
        <v>619</v>
      </c>
      <c r="DE125" s="640" t="s">
        <v>57</v>
      </c>
      <c r="DF125" s="640" t="s">
        <v>57</v>
      </c>
      <c r="DG125" s="640" t="s">
        <v>57</v>
      </c>
      <c r="DH125" s="640" t="s">
        <v>57</v>
      </c>
      <c r="DI125" s="640" t="s">
        <v>302</v>
      </c>
      <c r="DJ125" s="640" t="s">
        <v>57</v>
      </c>
      <c r="DK125" s="640" t="s">
        <v>57</v>
      </c>
      <c r="DL125" s="640" t="s">
        <v>57</v>
      </c>
      <c r="DM125" s="640" t="s">
        <v>57</v>
      </c>
      <c r="DN125" s="640" t="s">
        <v>57</v>
      </c>
      <c r="DO125" s="640" t="s">
        <v>57</v>
      </c>
      <c r="DP125" s="640" t="s">
        <v>57</v>
      </c>
      <c r="DQ125" s="640" t="s">
        <v>57</v>
      </c>
      <c r="DR125" s="640" t="s">
        <v>57</v>
      </c>
      <c r="DS125" s="640" t="s">
        <v>57</v>
      </c>
      <c r="DT125" s="640" t="s">
        <v>4763</v>
      </c>
      <c r="DU125" s="640" t="s">
        <v>1153</v>
      </c>
      <c r="DV125" s="640" t="s">
        <v>332</v>
      </c>
      <c r="DW125" s="640" t="s">
        <v>121</v>
      </c>
      <c r="DX125" s="640" t="s">
        <v>317</v>
      </c>
      <c r="DY125" s="640" t="s">
        <v>308</v>
      </c>
      <c r="DZ125" s="640" t="s">
        <v>318</v>
      </c>
      <c r="EA125" s="640" t="s">
        <v>319</v>
      </c>
      <c r="EB125" s="640" t="s">
        <v>4764</v>
      </c>
      <c r="EC125" s="640" t="s">
        <v>1153</v>
      </c>
      <c r="ED125" s="640" t="s">
        <v>761</v>
      </c>
      <c r="EE125" s="640" t="s">
        <v>121</v>
      </c>
      <c r="EF125" s="640" t="s">
        <v>57</v>
      </c>
      <c r="EG125" s="640" t="s">
        <v>57</v>
      </c>
      <c r="EH125" s="640" t="s">
        <v>57</v>
      </c>
      <c r="EI125" s="640" t="s">
        <v>57</v>
      </c>
      <c r="EJ125" s="640" t="s">
        <v>2312</v>
      </c>
      <c r="EK125" s="640" t="s">
        <v>91</v>
      </c>
      <c r="EL125" s="640" t="s">
        <v>2313</v>
      </c>
      <c r="EM125" s="640" t="s">
        <v>188</v>
      </c>
      <c r="EN125" s="640" t="s">
        <v>767</v>
      </c>
      <c r="EO125" s="640" t="s">
        <v>310</v>
      </c>
      <c r="EP125" s="640" t="s">
        <v>88</v>
      </c>
      <c r="EQ125" s="640" t="s">
        <v>1188</v>
      </c>
      <c r="ER125" s="640" t="s">
        <v>311</v>
      </c>
      <c r="ES125" s="640" t="s">
        <v>1338</v>
      </c>
      <c r="ET125" s="640" t="s">
        <v>4765</v>
      </c>
      <c r="EU125" s="104" t="str">
        <f t="shared" si="13"/>
        <v>2026020758</v>
      </c>
      <c r="EV125" s="56" t="str">
        <f t="shared" si="14"/>
        <v>9&amp;2026020758</v>
      </c>
      <c r="EW125" s="104">
        <f>IFERROR(VLOOKUP(EV125,시험용!CA:CE,4,FALSE),"")</f>
        <v>0</v>
      </c>
    </row>
    <row r="126" spans="1:155" ht="49.95" customHeight="1">
      <c r="A126" s="30">
        <v>9</v>
      </c>
      <c r="B126" s="640" t="s">
        <v>910</v>
      </c>
      <c r="C126" s="640" t="s">
        <v>288</v>
      </c>
      <c r="D126" s="640" t="s">
        <v>2612</v>
      </c>
      <c r="E126" s="640" t="s">
        <v>31</v>
      </c>
      <c r="F126" s="640" t="s">
        <v>287</v>
      </c>
      <c r="G126" s="640" t="s">
        <v>910</v>
      </c>
      <c r="H126" s="640" t="s">
        <v>312</v>
      </c>
      <c r="I126" s="640" t="s">
        <v>290</v>
      </c>
      <c r="J126" s="640" t="s">
        <v>5177</v>
      </c>
      <c r="K126" s="640" t="s">
        <v>291</v>
      </c>
      <c r="L126" s="640" t="s">
        <v>5178</v>
      </c>
      <c r="M126" s="640" t="s">
        <v>5179</v>
      </c>
      <c r="N126" s="640"/>
      <c r="O126" s="640" t="s">
        <v>5180</v>
      </c>
      <c r="P126" s="640"/>
      <c r="Q126" s="640"/>
      <c r="R126" s="640"/>
      <c r="S126" s="640" t="s">
        <v>5066</v>
      </c>
      <c r="T126" s="640" t="s">
        <v>5181</v>
      </c>
      <c r="U126" s="640" t="s">
        <v>592</v>
      </c>
      <c r="V126" s="640" t="s">
        <v>1133</v>
      </c>
      <c r="W126" s="640" t="s">
        <v>5182</v>
      </c>
      <c r="X126" s="640"/>
      <c r="Y126" s="640"/>
      <c r="Z126" s="640"/>
      <c r="AA126" s="640"/>
      <c r="AB126" s="640"/>
      <c r="AC126" s="1332"/>
      <c r="AD126" s="640"/>
      <c r="AE126" s="640" t="s">
        <v>5183</v>
      </c>
      <c r="AF126" s="640" t="s">
        <v>692</v>
      </c>
      <c r="AG126" s="640" t="s">
        <v>295</v>
      </c>
      <c r="AH126" s="640" t="s">
        <v>296</v>
      </c>
      <c r="AI126" s="640" t="s">
        <v>297</v>
      </c>
      <c r="AJ126" s="640"/>
      <c r="AK126" s="640"/>
      <c r="AL126" s="640"/>
      <c r="AM126" s="640"/>
      <c r="AN126" s="640" t="s">
        <v>1138</v>
      </c>
      <c r="AO126" s="640" t="s">
        <v>1139</v>
      </c>
      <c r="AP126" s="640" t="s">
        <v>5184</v>
      </c>
      <c r="AQ126" s="640" t="s">
        <v>35</v>
      </c>
      <c r="AR126" s="640"/>
      <c r="AS126" s="640"/>
      <c r="AT126" s="640" t="s">
        <v>315</v>
      </c>
      <c r="AU126" s="640" t="s">
        <v>5185</v>
      </c>
      <c r="AV126" s="640" t="s">
        <v>57</v>
      </c>
      <c r="AW126" s="640" t="s">
        <v>323</v>
      </c>
      <c r="AX126" s="640" t="s">
        <v>5186</v>
      </c>
      <c r="AY126" s="640"/>
      <c r="AZ126" s="640" t="s">
        <v>5187</v>
      </c>
      <c r="BA126" s="640" t="s">
        <v>5188</v>
      </c>
      <c r="BB126" s="640" t="s">
        <v>299</v>
      </c>
      <c r="BC126" s="640" t="s">
        <v>32</v>
      </c>
      <c r="BD126" s="640" t="s">
        <v>33</v>
      </c>
      <c r="BE126" s="640" t="s">
        <v>5189</v>
      </c>
      <c r="BF126" s="640" t="s">
        <v>48</v>
      </c>
      <c r="BG126" s="640" t="s">
        <v>164</v>
      </c>
      <c r="BH126" s="640" t="s">
        <v>110</v>
      </c>
      <c r="BI126" s="640" t="s">
        <v>5190</v>
      </c>
      <c r="BJ126" s="640" t="s">
        <v>5191</v>
      </c>
      <c r="BK126" s="640" t="s">
        <v>1146</v>
      </c>
      <c r="BL126" s="640" t="s">
        <v>5192</v>
      </c>
      <c r="BM126" s="640" t="s">
        <v>302</v>
      </c>
      <c r="BN126" s="640" t="s">
        <v>5183</v>
      </c>
      <c r="BO126" s="640" t="s">
        <v>692</v>
      </c>
      <c r="BP126" s="640" t="s">
        <v>595</v>
      </c>
      <c r="BQ126" s="640" t="s">
        <v>295</v>
      </c>
      <c r="BR126" s="640" t="s">
        <v>1363</v>
      </c>
      <c r="BS126" s="640" t="s">
        <v>5193</v>
      </c>
      <c r="BT126" s="640" t="s">
        <v>2697</v>
      </c>
      <c r="BU126" s="640" t="s">
        <v>5194</v>
      </c>
      <c r="BV126" s="640" t="s">
        <v>302</v>
      </c>
      <c r="BW126" s="640" t="s">
        <v>1589</v>
      </c>
      <c r="BX126" s="640" t="s">
        <v>296</v>
      </c>
      <c r="BY126" s="640" t="s">
        <v>297</v>
      </c>
      <c r="BZ126" s="640" t="s">
        <v>175</v>
      </c>
      <c r="CA126" s="640" t="s">
        <v>5195</v>
      </c>
      <c r="CB126" s="640" t="s">
        <v>304</v>
      </c>
      <c r="CC126" s="640" t="s">
        <v>614</v>
      </c>
      <c r="CD126" s="640" t="s">
        <v>305</v>
      </c>
      <c r="CE126" s="640" t="s">
        <v>306</v>
      </c>
      <c r="CF126" s="640" t="s">
        <v>794</v>
      </c>
      <c r="CG126" s="640" t="s">
        <v>307</v>
      </c>
      <c r="CH126" s="640" t="s">
        <v>57</v>
      </c>
      <c r="CI126" s="640" t="s">
        <v>5196</v>
      </c>
      <c r="CJ126" s="640" t="s">
        <v>1367</v>
      </c>
      <c r="CK126" s="640" t="s">
        <v>186</v>
      </c>
      <c r="CL126" s="640" t="s">
        <v>105</v>
      </c>
      <c r="CM126" s="640" t="s">
        <v>57</v>
      </c>
      <c r="CN126" s="640" t="s">
        <v>57</v>
      </c>
      <c r="CO126" s="640" t="s">
        <v>57</v>
      </c>
      <c r="CP126" s="640" t="s">
        <v>57</v>
      </c>
      <c r="CQ126" s="640" t="s">
        <v>57</v>
      </c>
      <c r="CR126" s="640" t="s">
        <v>57</v>
      </c>
      <c r="CS126" s="640" t="s">
        <v>57</v>
      </c>
      <c r="CT126" s="640" t="s">
        <v>57</v>
      </c>
      <c r="CU126" s="640" t="s">
        <v>57</v>
      </c>
      <c r="CV126" s="640" t="s">
        <v>57</v>
      </c>
      <c r="CW126" s="640" t="s">
        <v>57</v>
      </c>
      <c r="CX126" s="640" t="s">
        <v>57</v>
      </c>
      <c r="CY126" s="640" t="s">
        <v>57</v>
      </c>
      <c r="CZ126" s="640" t="s">
        <v>57</v>
      </c>
      <c r="DA126" s="640" t="s">
        <v>57</v>
      </c>
      <c r="DB126" s="640" t="s">
        <v>57</v>
      </c>
      <c r="DC126" s="640" t="s">
        <v>57</v>
      </c>
      <c r="DD126" s="640" t="s">
        <v>57</v>
      </c>
      <c r="DE126" s="640" t="s">
        <v>57</v>
      </c>
      <c r="DF126" s="640" t="s">
        <v>57</v>
      </c>
      <c r="DG126" s="640" t="s">
        <v>57</v>
      </c>
      <c r="DH126" s="640" t="s">
        <v>57</v>
      </c>
      <c r="DI126" s="640" t="s">
        <v>302</v>
      </c>
      <c r="DJ126" s="640" t="s">
        <v>57</v>
      </c>
      <c r="DK126" s="640" t="s">
        <v>57</v>
      </c>
      <c r="DL126" s="640" t="s">
        <v>57</v>
      </c>
      <c r="DM126" s="640" t="s">
        <v>57</v>
      </c>
      <c r="DN126" s="640" t="s">
        <v>57</v>
      </c>
      <c r="DO126" s="640" t="s">
        <v>57</v>
      </c>
      <c r="DP126" s="640" t="s">
        <v>57</v>
      </c>
      <c r="DQ126" s="640" t="s">
        <v>57</v>
      </c>
      <c r="DR126" s="640" t="s">
        <v>57</v>
      </c>
      <c r="DS126" s="640" t="s">
        <v>57</v>
      </c>
      <c r="DT126" s="640" t="s">
        <v>4557</v>
      </c>
      <c r="DU126" s="640" t="s">
        <v>79</v>
      </c>
      <c r="DV126" s="640" t="s">
        <v>659</v>
      </c>
      <c r="DW126" s="640" t="s">
        <v>121</v>
      </c>
      <c r="DX126" s="640" t="s">
        <v>333</v>
      </c>
      <c r="DY126" s="640" t="s">
        <v>308</v>
      </c>
      <c r="DZ126" s="640" t="s">
        <v>309</v>
      </c>
      <c r="EA126" s="640" t="s">
        <v>319</v>
      </c>
      <c r="EB126" s="640" t="s">
        <v>4558</v>
      </c>
      <c r="EC126" s="640" t="s">
        <v>79</v>
      </c>
      <c r="ED126" s="640" t="s">
        <v>756</v>
      </c>
      <c r="EE126" s="640" t="s">
        <v>121</v>
      </c>
      <c r="EF126" s="640" t="s">
        <v>57</v>
      </c>
      <c r="EG126" s="640" t="s">
        <v>57</v>
      </c>
      <c r="EH126" s="640" t="s">
        <v>57</v>
      </c>
      <c r="EI126" s="640" t="s">
        <v>57</v>
      </c>
      <c r="EJ126" s="640" t="s">
        <v>5197</v>
      </c>
      <c r="EK126" s="640" t="s">
        <v>5198</v>
      </c>
      <c r="EL126" s="640" t="s">
        <v>1430</v>
      </c>
      <c r="EM126" s="640" t="s">
        <v>2367</v>
      </c>
      <c r="EN126" s="640" t="s">
        <v>5199</v>
      </c>
      <c r="EO126" s="640" t="s">
        <v>310</v>
      </c>
      <c r="EP126" s="640" t="s">
        <v>88</v>
      </c>
      <c r="EQ126" s="640" t="s">
        <v>57</v>
      </c>
      <c r="ER126" s="640" t="s">
        <v>311</v>
      </c>
      <c r="ES126" s="640" t="s">
        <v>57</v>
      </c>
      <c r="ET126" s="640" t="s">
        <v>57</v>
      </c>
      <c r="EU126" s="104" t="str">
        <f t="shared" si="13"/>
        <v>2026021414</v>
      </c>
      <c r="EV126" s="56" t="str">
        <f t="shared" si="14"/>
        <v>9&amp;2026021414</v>
      </c>
      <c r="EW126" s="104">
        <f>IFERROR(VLOOKUP(EV126,시험용!CA:CE,4,FALSE),"")</f>
        <v>0</v>
      </c>
    </row>
    <row r="127" spans="1:155" ht="49.95" customHeight="1">
      <c r="A127" s="30">
        <v>9</v>
      </c>
      <c r="B127" s="640" t="s">
        <v>1340</v>
      </c>
      <c r="C127" s="640" t="s">
        <v>336</v>
      </c>
      <c r="D127" s="640" t="s">
        <v>2781</v>
      </c>
      <c r="E127" s="640" t="s">
        <v>31</v>
      </c>
      <c r="F127" s="640" t="s">
        <v>584</v>
      </c>
      <c r="G127" s="640" t="s">
        <v>1340</v>
      </c>
      <c r="H127" s="640" t="s">
        <v>47</v>
      </c>
      <c r="I127" s="640" t="s">
        <v>290</v>
      </c>
      <c r="J127" s="640" t="s">
        <v>5200</v>
      </c>
      <c r="K127" s="640" t="s">
        <v>291</v>
      </c>
      <c r="L127" s="640" t="s">
        <v>5201</v>
      </c>
      <c r="M127" s="640" t="s">
        <v>5202</v>
      </c>
      <c r="N127" s="640"/>
      <c r="O127" s="640" t="s">
        <v>5203</v>
      </c>
      <c r="P127" s="640"/>
      <c r="Q127" s="640"/>
      <c r="R127" s="640"/>
      <c r="S127" s="640" t="s">
        <v>5066</v>
      </c>
      <c r="T127" s="640" t="s">
        <v>5067</v>
      </c>
      <c r="U127" s="640" t="s">
        <v>592</v>
      </c>
      <c r="V127" s="640"/>
      <c r="W127" s="640" t="s">
        <v>5204</v>
      </c>
      <c r="X127" s="640" t="s">
        <v>95</v>
      </c>
      <c r="Y127" s="640" t="s">
        <v>5205</v>
      </c>
      <c r="Z127" s="640" t="s">
        <v>5205</v>
      </c>
      <c r="AA127" s="640" t="s">
        <v>5206</v>
      </c>
      <c r="AB127" s="640" t="s">
        <v>31</v>
      </c>
      <c r="AC127" s="1332"/>
      <c r="AD127" s="640" t="s">
        <v>643</v>
      </c>
      <c r="AE127" s="640" t="s">
        <v>2740</v>
      </c>
      <c r="AF127" s="640" t="s">
        <v>692</v>
      </c>
      <c r="AG127" s="640" t="s">
        <v>295</v>
      </c>
      <c r="AH127" s="640" t="s">
        <v>296</v>
      </c>
      <c r="AI127" s="640" t="s">
        <v>297</v>
      </c>
      <c r="AJ127" s="640"/>
      <c r="AK127" s="640"/>
      <c r="AL127" s="640"/>
      <c r="AM127" s="640"/>
      <c r="AN127" s="640" t="s">
        <v>5207</v>
      </c>
      <c r="AO127" s="640" t="s">
        <v>5208</v>
      </c>
      <c r="AP127" s="640" t="s">
        <v>5209</v>
      </c>
      <c r="AQ127" s="640" t="s">
        <v>5210</v>
      </c>
      <c r="AR127" s="640"/>
      <c r="AS127" s="640"/>
      <c r="AT127" s="640" t="s">
        <v>315</v>
      </c>
      <c r="AU127" s="640" t="s">
        <v>5211</v>
      </c>
      <c r="AV127" s="640" t="s">
        <v>57</v>
      </c>
      <c r="AW127" s="640" t="s">
        <v>119</v>
      </c>
      <c r="AX127" s="640" t="s">
        <v>5212</v>
      </c>
      <c r="AY127" s="640"/>
      <c r="AZ127" s="640" t="s">
        <v>5083</v>
      </c>
      <c r="BA127" s="640" t="s">
        <v>5213</v>
      </c>
      <c r="BB127" s="640" t="s">
        <v>299</v>
      </c>
      <c r="BC127" s="640" t="s">
        <v>32</v>
      </c>
      <c r="BD127" s="640" t="s">
        <v>33</v>
      </c>
      <c r="BE127" s="640" t="s">
        <v>57</v>
      </c>
      <c r="BF127" s="640" t="s">
        <v>48</v>
      </c>
      <c r="BG127" s="640" t="s">
        <v>164</v>
      </c>
      <c r="BH127" s="640" t="s">
        <v>5214</v>
      </c>
      <c r="BI127" s="640" t="s">
        <v>700</v>
      </c>
      <c r="BJ127" s="640" t="s">
        <v>5086</v>
      </c>
      <c r="BK127" s="640" t="s">
        <v>5215</v>
      </c>
      <c r="BL127" s="640" t="s">
        <v>5216</v>
      </c>
      <c r="BM127" s="640" t="s">
        <v>39</v>
      </c>
      <c r="BN127" s="640" t="s">
        <v>2740</v>
      </c>
      <c r="BO127" s="640" t="s">
        <v>692</v>
      </c>
      <c r="BP127" s="640" t="s">
        <v>595</v>
      </c>
      <c r="BQ127" s="640" t="s">
        <v>295</v>
      </c>
      <c r="BR127" s="640" t="s">
        <v>102</v>
      </c>
      <c r="BS127" s="640" t="s">
        <v>1085</v>
      </c>
      <c r="BT127" s="640" t="s">
        <v>332</v>
      </c>
      <c r="BU127" s="640" t="s">
        <v>5217</v>
      </c>
      <c r="BV127" s="640" t="s">
        <v>1061</v>
      </c>
      <c r="BW127" s="640" t="s">
        <v>204</v>
      </c>
      <c r="BX127" s="640" t="s">
        <v>296</v>
      </c>
      <c r="BY127" s="640" t="s">
        <v>297</v>
      </c>
      <c r="BZ127" s="640" t="s">
        <v>167</v>
      </c>
      <c r="CA127" s="640" t="s">
        <v>707</v>
      </c>
      <c r="CB127" s="640" t="s">
        <v>304</v>
      </c>
      <c r="CC127" s="640" t="s">
        <v>708</v>
      </c>
      <c r="CD127" s="640" t="s">
        <v>318</v>
      </c>
      <c r="CE127" s="640" t="s">
        <v>306</v>
      </c>
      <c r="CF127" s="640" t="s">
        <v>709</v>
      </c>
      <c r="CG127" s="640" t="s">
        <v>307</v>
      </c>
      <c r="CH127" s="640" t="s">
        <v>57</v>
      </c>
      <c r="CI127" s="640" t="s">
        <v>4016</v>
      </c>
      <c r="CJ127" s="640" t="s">
        <v>92</v>
      </c>
      <c r="CK127" s="640" t="s">
        <v>1850</v>
      </c>
      <c r="CL127" s="640" t="s">
        <v>105</v>
      </c>
      <c r="CM127" s="640" t="s">
        <v>2332</v>
      </c>
      <c r="CN127" s="640" t="s">
        <v>92</v>
      </c>
      <c r="CO127" s="640" t="s">
        <v>1427</v>
      </c>
      <c r="CP127" s="640" t="s">
        <v>105</v>
      </c>
      <c r="CQ127" s="640" t="s">
        <v>57</v>
      </c>
      <c r="CR127" s="640" t="s">
        <v>57</v>
      </c>
      <c r="CS127" s="640" t="s">
        <v>57</v>
      </c>
      <c r="CT127" s="640" t="s">
        <v>57</v>
      </c>
      <c r="CU127" s="640" t="s">
        <v>57</v>
      </c>
      <c r="CV127" s="640" t="s">
        <v>57</v>
      </c>
      <c r="CW127" s="640" t="s">
        <v>57</v>
      </c>
      <c r="CX127" s="640" t="s">
        <v>57</v>
      </c>
      <c r="CY127" s="640" t="s">
        <v>57</v>
      </c>
      <c r="CZ127" s="640" t="s">
        <v>57</v>
      </c>
      <c r="DA127" s="640" t="s">
        <v>57</v>
      </c>
      <c r="DB127" s="640" t="s">
        <v>57</v>
      </c>
      <c r="DC127" s="640" t="s">
        <v>57</v>
      </c>
      <c r="DD127" s="640" t="s">
        <v>57</v>
      </c>
      <c r="DE127" s="640" t="s">
        <v>57</v>
      </c>
      <c r="DF127" s="640" t="s">
        <v>57</v>
      </c>
      <c r="DG127" s="640" t="s">
        <v>57</v>
      </c>
      <c r="DH127" s="640" t="s">
        <v>57</v>
      </c>
      <c r="DI127" s="640" t="s">
        <v>302</v>
      </c>
      <c r="DJ127" s="640" t="s">
        <v>57</v>
      </c>
      <c r="DK127" s="640" t="s">
        <v>57</v>
      </c>
      <c r="DL127" s="640" t="s">
        <v>57</v>
      </c>
      <c r="DM127" s="640" t="s">
        <v>57</v>
      </c>
      <c r="DN127" s="640" t="s">
        <v>57</v>
      </c>
      <c r="DO127" s="640" t="s">
        <v>57</v>
      </c>
      <c r="DP127" s="640" t="s">
        <v>57</v>
      </c>
      <c r="DQ127" s="640" t="s">
        <v>57</v>
      </c>
      <c r="DR127" s="640" t="s">
        <v>57</v>
      </c>
      <c r="DS127" s="640" t="s">
        <v>57</v>
      </c>
      <c r="DT127" s="640" t="s">
        <v>5093</v>
      </c>
      <c r="DU127" s="640" t="s">
        <v>1153</v>
      </c>
      <c r="DV127" s="640" t="s">
        <v>1028</v>
      </c>
      <c r="DW127" s="640" t="s">
        <v>106</v>
      </c>
      <c r="DX127" s="640" t="s">
        <v>317</v>
      </c>
      <c r="DY127" s="640" t="s">
        <v>308</v>
      </c>
      <c r="DZ127" s="640" t="s">
        <v>318</v>
      </c>
      <c r="EA127" s="640" t="s">
        <v>319</v>
      </c>
      <c r="EB127" s="640" t="s">
        <v>5094</v>
      </c>
      <c r="EC127" s="640" t="s">
        <v>1153</v>
      </c>
      <c r="ED127" s="640" t="s">
        <v>715</v>
      </c>
      <c r="EE127" s="640" t="s">
        <v>106</v>
      </c>
      <c r="EF127" s="640" t="s">
        <v>57</v>
      </c>
      <c r="EG127" s="640" t="s">
        <v>57</v>
      </c>
      <c r="EH127" s="640" t="s">
        <v>57</v>
      </c>
      <c r="EI127" s="640" t="s">
        <v>57</v>
      </c>
      <c r="EJ127" s="640" t="s">
        <v>5218</v>
      </c>
      <c r="EK127" s="640" t="s">
        <v>1574</v>
      </c>
      <c r="EL127" s="640" t="s">
        <v>2634</v>
      </c>
      <c r="EM127" s="640" t="s">
        <v>1576</v>
      </c>
      <c r="EN127" s="640" t="s">
        <v>680</v>
      </c>
      <c r="EO127" s="640" t="s">
        <v>310</v>
      </c>
      <c r="EP127" s="640" t="s">
        <v>88</v>
      </c>
      <c r="EQ127" s="640" t="s">
        <v>5219</v>
      </c>
      <c r="ER127" s="640" t="s">
        <v>311</v>
      </c>
      <c r="ES127" s="640" t="s">
        <v>3786</v>
      </c>
      <c r="ET127" s="640" t="s">
        <v>5220</v>
      </c>
      <c r="EU127" s="104" t="str">
        <f t="shared" si="13"/>
        <v>2026012067</v>
      </c>
      <c r="EV127" s="56" t="str">
        <f t="shared" si="14"/>
        <v>9&amp;2026012067</v>
      </c>
      <c r="EW127" s="104" t="str">
        <f>IFERROR(VLOOKUP(EV127,시험용!CA:CE,4,FALSE),"")</f>
        <v/>
      </c>
      <c r="EX127" s="664" t="s">
        <v>2854</v>
      </c>
    </row>
    <row r="128" spans="1:155" ht="49.95" customHeight="1">
      <c r="A128" s="30">
        <v>9</v>
      </c>
      <c r="B128" s="640" t="s">
        <v>988</v>
      </c>
      <c r="C128" s="640" t="s">
        <v>336</v>
      </c>
      <c r="D128" s="640" t="s">
        <v>3265</v>
      </c>
      <c r="E128" s="640" t="s">
        <v>31</v>
      </c>
      <c r="F128" s="640" t="s">
        <v>584</v>
      </c>
      <c r="G128" s="640" t="s">
        <v>988</v>
      </c>
      <c r="H128" s="640" t="s">
        <v>850</v>
      </c>
      <c r="I128" s="640" t="s">
        <v>290</v>
      </c>
      <c r="J128" s="640" t="s">
        <v>3788</v>
      </c>
      <c r="K128" s="640" t="s">
        <v>291</v>
      </c>
      <c r="L128" s="640" t="s">
        <v>3789</v>
      </c>
      <c r="M128" s="640" t="s">
        <v>3790</v>
      </c>
      <c r="N128" s="640"/>
      <c r="O128" s="640"/>
      <c r="P128" s="640"/>
      <c r="Q128" s="640" t="s">
        <v>5221</v>
      </c>
      <c r="R128" s="640"/>
      <c r="S128" s="640" t="s">
        <v>5066</v>
      </c>
      <c r="T128" s="640" t="s">
        <v>5067</v>
      </c>
      <c r="U128" s="640" t="s">
        <v>592</v>
      </c>
      <c r="V128" s="640"/>
      <c r="W128" s="640" t="s">
        <v>3793</v>
      </c>
      <c r="X128" s="640" t="s">
        <v>688</v>
      </c>
      <c r="Y128" s="640" t="s">
        <v>1135</v>
      </c>
      <c r="Z128" s="640" t="s">
        <v>1135</v>
      </c>
      <c r="AA128" s="640" t="s">
        <v>1135</v>
      </c>
      <c r="AB128" s="640" t="s">
        <v>293</v>
      </c>
      <c r="AC128" s="1332"/>
      <c r="AD128" s="640" t="s">
        <v>1136</v>
      </c>
      <c r="AE128" s="640" t="s">
        <v>1469</v>
      </c>
      <c r="AF128" s="640" t="s">
        <v>692</v>
      </c>
      <c r="AG128" s="640" t="s">
        <v>295</v>
      </c>
      <c r="AH128" s="640" t="s">
        <v>296</v>
      </c>
      <c r="AI128" s="640" t="s">
        <v>297</v>
      </c>
      <c r="AJ128" s="640"/>
      <c r="AK128" s="640"/>
      <c r="AL128" s="640"/>
      <c r="AM128" s="640"/>
      <c r="AN128" s="640" t="s">
        <v>3794</v>
      </c>
      <c r="AO128" s="640" t="s">
        <v>3795</v>
      </c>
      <c r="AP128" s="640" t="s">
        <v>3796</v>
      </c>
      <c r="AQ128" s="640" t="s">
        <v>49</v>
      </c>
      <c r="AR128" s="640"/>
      <c r="AS128" s="640"/>
      <c r="AT128" s="640" t="s">
        <v>599</v>
      </c>
      <c r="AU128" s="640" t="s">
        <v>3797</v>
      </c>
      <c r="AV128" s="640" t="s">
        <v>57</v>
      </c>
      <c r="AW128" s="640" t="s">
        <v>988</v>
      </c>
      <c r="AX128" s="640" t="s">
        <v>3798</v>
      </c>
      <c r="AY128" s="640"/>
      <c r="AZ128" s="640" t="s">
        <v>3799</v>
      </c>
      <c r="BA128" s="640" t="s">
        <v>3800</v>
      </c>
      <c r="BB128" s="640" t="s">
        <v>299</v>
      </c>
      <c r="BC128" s="640" t="s">
        <v>32</v>
      </c>
      <c r="BD128" s="640" t="s">
        <v>33</v>
      </c>
      <c r="BE128" s="640" t="s">
        <v>57</v>
      </c>
      <c r="BF128" s="640" t="s">
        <v>48</v>
      </c>
      <c r="BG128" s="640" t="s">
        <v>900</v>
      </c>
      <c r="BH128" s="640" t="s">
        <v>3801</v>
      </c>
      <c r="BI128" s="640" t="s">
        <v>3802</v>
      </c>
      <c r="BJ128" s="640" t="s">
        <v>3803</v>
      </c>
      <c r="BK128" s="640" t="s">
        <v>3804</v>
      </c>
      <c r="BL128" s="640" t="s">
        <v>3805</v>
      </c>
      <c r="BM128" s="640" t="s">
        <v>752</v>
      </c>
      <c r="BN128" s="640" t="s">
        <v>1469</v>
      </c>
      <c r="BO128" s="640" t="s">
        <v>692</v>
      </c>
      <c r="BP128" s="640" t="s">
        <v>595</v>
      </c>
      <c r="BQ128" s="640" t="s">
        <v>295</v>
      </c>
      <c r="BR128" s="640" t="s">
        <v>102</v>
      </c>
      <c r="BS128" s="640" t="s">
        <v>3491</v>
      </c>
      <c r="BT128" s="640" t="s">
        <v>2463</v>
      </c>
      <c r="BU128" s="640" t="s">
        <v>3806</v>
      </c>
      <c r="BV128" s="640" t="s">
        <v>51</v>
      </c>
      <c r="BW128" s="640" t="s">
        <v>611</v>
      </c>
      <c r="BX128" s="640" t="s">
        <v>296</v>
      </c>
      <c r="BY128" s="640" t="s">
        <v>297</v>
      </c>
      <c r="BZ128" s="640" t="s">
        <v>792</v>
      </c>
      <c r="CA128" s="640" t="s">
        <v>793</v>
      </c>
      <c r="CB128" s="640" t="s">
        <v>304</v>
      </c>
      <c r="CC128" s="640" t="s">
        <v>794</v>
      </c>
      <c r="CD128" s="640" t="s">
        <v>309</v>
      </c>
      <c r="CE128" s="640" t="s">
        <v>306</v>
      </c>
      <c r="CF128" s="640" t="s">
        <v>795</v>
      </c>
      <c r="CG128" s="640" t="s">
        <v>307</v>
      </c>
      <c r="CH128" s="640" t="s">
        <v>57</v>
      </c>
      <c r="CI128" s="640" t="s">
        <v>3807</v>
      </c>
      <c r="CJ128" s="640" t="s">
        <v>99</v>
      </c>
      <c r="CK128" s="640" t="s">
        <v>182</v>
      </c>
      <c r="CL128" s="640" t="s">
        <v>105</v>
      </c>
      <c r="CM128" s="640" t="s">
        <v>57</v>
      </c>
      <c r="CN128" s="640" t="s">
        <v>57</v>
      </c>
      <c r="CO128" s="640" t="s">
        <v>57</v>
      </c>
      <c r="CP128" s="640" t="s">
        <v>57</v>
      </c>
      <c r="CQ128" s="640" t="s">
        <v>57</v>
      </c>
      <c r="CR128" s="640" t="s">
        <v>57</v>
      </c>
      <c r="CS128" s="640" t="s">
        <v>57</v>
      </c>
      <c r="CT128" s="640" t="s">
        <v>57</v>
      </c>
      <c r="CU128" s="640" t="s">
        <v>57</v>
      </c>
      <c r="CV128" s="640" t="s">
        <v>57</v>
      </c>
      <c r="CW128" s="640" t="s">
        <v>57</v>
      </c>
      <c r="CX128" s="640" t="s">
        <v>57</v>
      </c>
      <c r="CY128" s="640" t="s">
        <v>57</v>
      </c>
      <c r="CZ128" s="640" t="s">
        <v>57</v>
      </c>
      <c r="DA128" s="640" t="s">
        <v>57</v>
      </c>
      <c r="DB128" s="640" t="s">
        <v>57</v>
      </c>
      <c r="DC128" s="640" t="s">
        <v>57</v>
      </c>
      <c r="DD128" s="640" t="s">
        <v>57</v>
      </c>
      <c r="DE128" s="640" t="s">
        <v>57</v>
      </c>
      <c r="DF128" s="640" t="s">
        <v>57</v>
      </c>
      <c r="DG128" s="640" t="s">
        <v>57</v>
      </c>
      <c r="DH128" s="640" t="s">
        <v>57</v>
      </c>
      <c r="DI128" s="640" t="s">
        <v>302</v>
      </c>
      <c r="DJ128" s="640" t="s">
        <v>57</v>
      </c>
      <c r="DK128" s="640" t="s">
        <v>57</v>
      </c>
      <c r="DL128" s="640" t="s">
        <v>57</v>
      </c>
      <c r="DM128" s="640" t="s">
        <v>57</v>
      </c>
      <c r="DN128" s="640" t="s">
        <v>57</v>
      </c>
      <c r="DO128" s="640" t="s">
        <v>57</v>
      </c>
      <c r="DP128" s="640" t="s">
        <v>57</v>
      </c>
      <c r="DQ128" s="640" t="s">
        <v>57</v>
      </c>
      <c r="DR128" s="640" t="s">
        <v>57</v>
      </c>
      <c r="DS128" s="640" t="s">
        <v>57</v>
      </c>
      <c r="DT128" s="640" t="s">
        <v>2441</v>
      </c>
      <c r="DU128" s="640" t="s">
        <v>79</v>
      </c>
      <c r="DV128" s="640" t="s">
        <v>801</v>
      </c>
      <c r="DW128" s="640" t="s">
        <v>106</v>
      </c>
      <c r="DX128" s="640" t="s">
        <v>317</v>
      </c>
      <c r="DY128" s="640" t="s">
        <v>308</v>
      </c>
      <c r="DZ128" s="640" t="s">
        <v>318</v>
      </c>
      <c r="EA128" s="640" t="s">
        <v>319</v>
      </c>
      <c r="EB128" s="640" t="s">
        <v>2442</v>
      </c>
      <c r="EC128" s="640" t="s">
        <v>79</v>
      </c>
      <c r="ED128" s="640" t="s">
        <v>1038</v>
      </c>
      <c r="EE128" s="640" t="s">
        <v>106</v>
      </c>
      <c r="EF128" s="640" t="s">
        <v>57</v>
      </c>
      <c r="EG128" s="640" t="s">
        <v>57</v>
      </c>
      <c r="EH128" s="640" t="s">
        <v>57</v>
      </c>
      <c r="EI128" s="640" t="s">
        <v>57</v>
      </c>
      <c r="EJ128" s="640" t="s">
        <v>100</v>
      </c>
      <c r="EK128" s="640" t="s">
        <v>101</v>
      </c>
      <c r="EL128" s="640" t="s">
        <v>802</v>
      </c>
      <c r="EM128" s="640" t="s">
        <v>184</v>
      </c>
      <c r="EN128" s="640" t="s">
        <v>680</v>
      </c>
      <c r="EO128" s="640" t="s">
        <v>310</v>
      </c>
      <c r="EP128" s="640" t="s">
        <v>88</v>
      </c>
      <c r="EQ128" s="640" t="s">
        <v>3808</v>
      </c>
      <c r="ER128" s="640" t="s">
        <v>311</v>
      </c>
      <c r="ES128" s="640" t="s">
        <v>3206</v>
      </c>
      <c r="ET128" s="640" t="s">
        <v>3207</v>
      </c>
      <c r="EU128" s="104" t="str">
        <f t="shared" si="13"/>
        <v>2026010899</v>
      </c>
      <c r="EV128" s="56" t="str">
        <f t="shared" si="14"/>
        <v>9&amp;2026010899</v>
      </c>
      <c r="EW128" s="104" t="str">
        <f>IFERROR(VLOOKUP(EV128,시험용!CA:CE,4,FALSE),"")</f>
        <v/>
      </c>
      <c r="EX128" s="664" t="s">
        <v>2854</v>
      </c>
    </row>
    <row r="129" spans="1:154" ht="49.95" customHeight="1">
      <c r="A129" s="30">
        <v>9</v>
      </c>
      <c r="B129" s="640" t="s">
        <v>1404</v>
      </c>
      <c r="C129" s="640" t="s">
        <v>336</v>
      </c>
      <c r="D129" s="640" t="s">
        <v>3265</v>
      </c>
      <c r="E129" s="640" t="s">
        <v>31</v>
      </c>
      <c r="F129" s="640" t="s">
        <v>584</v>
      </c>
      <c r="G129" s="640" t="s">
        <v>1404</v>
      </c>
      <c r="H129" s="640" t="s">
        <v>323</v>
      </c>
      <c r="I129" s="640" t="s">
        <v>290</v>
      </c>
      <c r="J129" s="640" t="s">
        <v>5222</v>
      </c>
      <c r="K129" s="640" t="s">
        <v>291</v>
      </c>
      <c r="L129" s="640" t="s">
        <v>5223</v>
      </c>
      <c r="M129" s="640" t="s">
        <v>5224</v>
      </c>
      <c r="N129" s="640"/>
      <c r="O129" s="640"/>
      <c r="P129" s="640"/>
      <c r="Q129" s="640"/>
      <c r="R129" s="640"/>
      <c r="S129" s="640" t="s">
        <v>5066</v>
      </c>
      <c r="T129" s="640" t="s">
        <v>5067</v>
      </c>
      <c r="U129" s="640" t="s">
        <v>592</v>
      </c>
      <c r="V129" s="640"/>
      <c r="W129" s="640" t="s">
        <v>5225</v>
      </c>
      <c r="X129" s="640" t="s">
        <v>688</v>
      </c>
      <c r="Y129" s="640" t="s">
        <v>1135</v>
      </c>
      <c r="Z129" s="640" t="s">
        <v>1135</v>
      </c>
      <c r="AA129" s="640" t="s">
        <v>1135</v>
      </c>
      <c r="AB129" s="640" t="s">
        <v>293</v>
      </c>
      <c r="AC129" s="1332"/>
      <c r="AD129" s="640" t="s">
        <v>1136</v>
      </c>
      <c r="AE129" s="640" t="s">
        <v>1469</v>
      </c>
      <c r="AF129" s="640" t="s">
        <v>692</v>
      </c>
      <c r="AG129" s="640" t="s">
        <v>295</v>
      </c>
      <c r="AH129" s="640" t="s">
        <v>296</v>
      </c>
      <c r="AI129" s="640" t="s">
        <v>297</v>
      </c>
      <c r="AJ129" s="640"/>
      <c r="AK129" s="640"/>
      <c r="AL129" s="640"/>
      <c r="AM129" s="640"/>
      <c r="AN129" s="640" t="s">
        <v>3794</v>
      </c>
      <c r="AO129" s="640" t="s">
        <v>3795</v>
      </c>
      <c r="AP129" s="640" t="s">
        <v>5226</v>
      </c>
      <c r="AQ129" s="640" t="s">
        <v>49</v>
      </c>
      <c r="AR129" s="640"/>
      <c r="AS129" s="640"/>
      <c r="AT129" s="640" t="s">
        <v>298</v>
      </c>
      <c r="AU129" s="640" t="s">
        <v>5227</v>
      </c>
      <c r="AV129" s="640" t="s">
        <v>57</v>
      </c>
      <c r="AW129" s="640" t="s">
        <v>988</v>
      </c>
      <c r="AX129" s="640" t="s">
        <v>5228</v>
      </c>
      <c r="AY129" s="640"/>
      <c r="AZ129" s="640" t="s">
        <v>5229</v>
      </c>
      <c r="BA129" s="640" t="s">
        <v>5122</v>
      </c>
      <c r="BB129" s="640" t="s">
        <v>299</v>
      </c>
      <c r="BC129" s="640" t="s">
        <v>32</v>
      </c>
      <c r="BD129" s="640" t="s">
        <v>33</v>
      </c>
      <c r="BE129" s="640" t="s">
        <v>57</v>
      </c>
      <c r="BF129" s="640" t="s">
        <v>48</v>
      </c>
      <c r="BG129" s="640" t="s">
        <v>164</v>
      </c>
      <c r="BH129" s="640" t="s">
        <v>5230</v>
      </c>
      <c r="BI129" s="640" t="s">
        <v>5231</v>
      </c>
      <c r="BJ129" s="640" t="s">
        <v>5232</v>
      </c>
      <c r="BK129" s="640" t="s">
        <v>3804</v>
      </c>
      <c r="BL129" s="640" t="s">
        <v>5233</v>
      </c>
      <c r="BM129" s="640" t="s">
        <v>302</v>
      </c>
      <c r="BN129" s="640" t="s">
        <v>1469</v>
      </c>
      <c r="BO129" s="640" t="s">
        <v>692</v>
      </c>
      <c r="BP129" s="640" t="s">
        <v>595</v>
      </c>
      <c r="BQ129" s="640" t="s">
        <v>295</v>
      </c>
      <c r="BR129" s="640" t="s">
        <v>102</v>
      </c>
      <c r="BS129" s="640" t="s">
        <v>1301</v>
      </c>
      <c r="BT129" s="640" t="s">
        <v>790</v>
      </c>
      <c r="BU129" s="640" t="s">
        <v>5234</v>
      </c>
      <c r="BV129" s="640" t="s">
        <v>302</v>
      </c>
      <c r="BW129" s="640" t="s">
        <v>171</v>
      </c>
      <c r="BX129" s="640" t="s">
        <v>296</v>
      </c>
      <c r="BY129" s="640" t="s">
        <v>297</v>
      </c>
      <c r="BZ129" s="640" t="s">
        <v>3301</v>
      </c>
      <c r="CA129" s="640" t="s">
        <v>1121</v>
      </c>
      <c r="CB129" s="640" t="s">
        <v>304</v>
      </c>
      <c r="CC129" s="640" t="s">
        <v>797</v>
      </c>
      <c r="CD129" s="640" t="s">
        <v>305</v>
      </c>
      <c r="CE129" s="640" t="s">
        <v>306</v>
      </c>
      <c r="CF129" s="640" t="s">
        <v>1122</v>
      </c>
      <c r="CG129" s="640" t="s">
        <v>307</v>
      </c>
      <c r="CH129" s="640" t="s">
        <v>57</v>
      </c>
      <c r="CI129" s="640" t="s">
        <v>3302</v>
      </c>
      <c r="CJ129" s="640" t="s">
        <v>92</v>
      </c>
      <c r="CK129" s="640" t="s">
        <v>191</v>
      </c>
      <c r="CL129" s="640" t="s">
        <v>105</v>
      </c>
      <c r="CM129" s="640" t="s">
        <v>1124</v>
      </c>
      <c r="CN129" s="640" t="s">
        <v>92</v>
      </c>
      <c r="CO129" s="640" t="s">
        <v>668</v>
      </c>
      <c r="CP129" s="640" t="s">
        <v>105</v>
      </c>
      <c r="CQ129" s="640" t="s">
        <v>57</v>
      </c>
      <c r="CR129" s="640" t="s">
        <v>57</v>
      </c>
      <c r="CS129" s="640" t="s">
        <v>57</v>
      </c>
      <c r="CT129" s="640" t="s">
        <v>57</v>
      </c>
      <c r="CU129" s="640" t="s">
        <v>57</v>
      </c>
      <c r="CV129" s="640" t="s">
        <v>57</v>
      </c>
      <c r="CW129" s="640" t="s">
        <v>57</v>
      </c>
      <c r="CX129" s="640" t="s">
        <v>57</v>
      </c>
      <c r="CY129" s="640" t="s">
        <v>57</v>
      </c>
      <c r="CZ129" s="640" t="s">
        <v>57</v>
      </c>
      <c r="DA129" s="640" t="s">
        <v>57</v>
      </c>
      <c r="DB129" s="640" t="s">
        <v>57</v>
      </c>
      <c r="DC129" s="640" t="s">
        <v>57</v>
      </c>
      <c r="DD129" s="640" t="s">
        <v>57</v>
      </c>
      <c r="DE129" s="640" t="s">
        <v>57</v>
      </c>
      <c r="DF129" s="640" t="s">
        <v>57</v>
      </c>
      <c r="DG129" s="640" t="s">
        <v>57</v>
      </c>
      <c r="DH129" s="640" t="s">
        <v>57</v>
      </c>
      <c r="DI129" s="640" t="s">
        <v>302</v>
      </c>
      <c r="DJ129" s="640" t="s">
        <v>57</v>
      </c>
      <c r="DK129" s="640" t="s">
        <v>57</v>
      </c>
      <c r="DL129" s="640" t="s">
        <v>57</v>
      </c>
      <c r="DM129" s="640" t="s">
        <v>57</v>
      </c>
      <c r="DN129" s="640" t="s">
        <v>57</v>
      </c>
      <c r="DO129" s="640" t="s">
        <v>57</v>
      </c>
      <c r="DP129" s="640" t="s">
        <v>57</v>
      </c>
      <c r="DQ129" s="640" t="s">
        <v>57</v>
      </c>
      <c r="DR129" s="640" t="s">
        <v>57</v>
      </c>
      <c r="DS129" s="640" t="s">
        <v>57</v>
      </c>
      <c r="DT129" s="640" t="s">
        <v>1653</v>
      </c>
      <c r="DU129" s="640" t="s">
        <v>86</v>
      </c>
      <c r="DV129" s="640" t="s">
        <v>178</v>
      </c>
      <c r="DW129" s="640" t="s">
        <v>106</v>
      </c>
      <c r="DX129" s="640" t="s">
        <v>333</v>
      </c>
      <c r="DY129" s="640" t="s">
        <v>308</v>
      </c>
      <c r="DZ129" s="640" t="s">
        <v>309</v>
      </c>
      <c r="EA129" s="640" t="s">
        <v>319</v>
      </c>
      <c r="EB129" s="640" t="s">
        <v>1654</v>
      </c>
      <c r="EC129" s="640" t="s">
        <v>86</v>
      </c>
      <c r="ED129" s="640" t="s">
        <v>1028</v>
      </c>
      <c r="EE129" s="640" t="s">
        <v>106</v>
      </c>
      <c r="EF129" s="640" t="s">
        <v>57</v>
      </c>
      <c r="EG129" s="640" t="s">
        <v>57</v>
      </c>
      <c r="EH129" s="640" t="s">
        <v>57</v>
      </c>
      <c r="EI129" s="640" t="s">
        <v>57</v>
      </c>
      <c r="EJ129" s="640" t="s">
        <v>3342</v>
      </c>
      <c r="EK129" s="640" t="s">
        <v>2337</v>
      </c>
      <c r="EL129" s="640" t="s">
        <v>765</v>
      </c>
      <c r="EM129" s="640" t="s">
        <v>188</v>
      </c>
      <c r="EN129" s="640" t="s">
        <v>680</v>
      </c>
      <c r="EO129" s="640" t="s">
        <v>310</v>
      </c>
      <c r="EP129" s="640" t="s">
        <v>88</v>
      </c>
      <c r="EQ129" s="640" t="s">
        <v>187</v>
      </c>
      <c r="ER129" s="640" t="s">
        <v>311</v>
      </c>
      <c r="ES129" s="640" t="s">
        <v>5235</v>
      </c>
      <c r="ET129" s="640" t="s">
        <v>5236</v>
      </c>
      <c r="EU129" s="104" t="str">
        <f t="shared" si="13"/>
        <v>2026010885</v>
      </c>
      <c r="EV129" s="56" t="str">
        <f t="shared" si="14"/>
        <v>9&amp;2026010885</v>
      </c>
      <c r="EW129" s="104" t="str">
        <f>IFERROR(VLOOKUP(EV129,시험용!CA:CE,4,FALSE),"")</f>
        <v/>
      </c>
      <c r="EX129" s="664" t="s">
        <v>2854</v>
      </c>
    </row>
    <row r="130" spans="1:154" ht="49.95" customHeight="1">
      <c r="A130" s="30">
        <v>9</v>
      </c>
      <c r="B130" s="640" t="s">
        <v>1433</v>
      </c>
      <c r="C130" s="640" t="s">
        <v>336</v>
      </c>
      <c r="D130" s="640" t="s">
        <v>3265</v>
      </c>
      <c r="E130" s="640" t="s">
        <v>31</v>
      </c>
      <c r="F130" s="640" t="s">
        <v>584</v>
      </c>
      <c r="G130" s="640" t="s">
        <v>1433</v>
      </c>
      <c r="H130" s="640" t="s">
        <v>890</v>
      </c>
      <c r="I130" s="640" t="s">
        <v>290</v>
      </c>
      <c r="J130" s="640" t="s">
        <v>5237</v>
      </c>
      <c r="K130" s="640" t="s">
        <v>291</v>
      </c>
      <c r="L130" s="640" t="s">
        <v>5238</v>
      </c>
      <c r="M130" s="640" t="s">
        <v>5239</v>
      </c>
      <c r="N130" s="640"/>
      <c r="O130" s="640"/>
      <c r="P130" s="640"/>
      <c r="Q130" s="640" t="s">
        <v>5240</v>
      </c>
      <c r="R130" s="640"/>
      <c r="S130" s="640" t="s">
        <v>5066</v>
      </c>
      <c r="T130" s="640" t="s">
        <v>5067</v>
      </c>
      <c r="U130" s="640" t="s">
        <v>592</v>
      </c>
      <c r="V130" s="640"/>
      <c r="W130" s="640" t="s">
        <v>5241</v>
      </c>
      <c r="X130" s="640" t="s">
        <v>688</v>
      </c>
      <c r="Y130" s="640" t="s">
        <v>5242</v>
      </c>
      <c r="Z130" s="640" t="s">
        <v>5242</v>
      </c>
      <c r="AA130" s="640" t="s">
        <v>1135</v>
      </c>
      <c r="AB130" s="640" t="s">
        <v>293</v>
      </c>
      <c r="AC130" s="1332"/>
      <c r="AD130" s="640" t="s">
        <v>1136</v>
      </c>
      <c r="AE130" s="640" t="s">
        <v>2740</v>
      </c>
      <c r="AF130" s="640" t="s">
        <v>595</v>
      </c>
      <c r="AG130" s="640" t="s">
        <v>295</v>
      </c>
      <c r="AH130" s="640" t="s">
        <v>296</v>
      </c>
      <c r="AI130" s="640" t="s">
        <v>297</v>
      </c>
      <c r="AJ130" s="640"/>
      <c r="AK130" s="640"/>
      <c r="AL130" s="640"/>
      <c r="AM130" s="640"/>
      <c r="AN130" s="640" t="s">
        <v>3271</v>
      </c>
      <c r="AO130" s="640" t="s">
        <v>3272</v>
      </c>
      <c r="AP130" s="640" t="s">
        <v>5243</v>
      </c>
      <c r="AQ130" s="640" t="s">
        <v>49</v>
      </c>
      <c r="AR130" s="640"/>
      <c r="AS130" s="640"/>
      <c r="AT130" s="640" t="s">
        <v>298</v>
      </c>
      <c r="AU130" s="640" t="s">
        <v>5244</v>
      </c>
      <c r="AV130" s="640" t="s">
        <v>57</v>
      </c>
      <c r="AW130" s="640" t="s">
        <v>121</v>
      </c>
      <c r="AX130" s="640" t="s">
        <v>5245</v>
      </c>
      <c r="AY130" s="640"/>
      <c r="AZ130" s="640" t="s">
        <v>5246</v>
      </c>
      <c r="BA130" s="640" t="s">
        <v>3277</v>
      </c>
      <c r="BB130" s="640" t="s">
        <v>299</v>
      </c>
      <c r="BC130" s="640" t="s">
        <v>32</v>
      </c>
      <c r="BD130" s="640" t="s">
        <v>33</v>
      </c>
      <c r="BE130" s="640" t="s">
        <v>57</v>
      </c>
      <c r="BF130" s="640" t="s">
        <v>34</v>
      </c>
      <c r="BG130" s="640" t="s">
        <v>164</v>
      </c>
      <c r="BH130" s="640" t="s">
        <v>5247</v>
      </c>
      <c r="BI130" s="640" t="s">
        <v>1115</v>
      </c>
      <c r="BJ130" s="640" t="s">
        <v>5248</v>
      </c>
      <c r="BK130" s="640" t="s">
        <v>300</v>
      </c>
      <c r="BL130" s="640" t="s">
        <v>4855</v>
      </c>
      <c r="BM130" s="640" t="s">
        <v>302</v>
      </c>
      <c r="BN130" s="640" t="s">
        <v>2740</v>
      </c>
      <c r="BO130" s="640" t="s">
        <v>595</v>
      </c>
      <c r="BP130" s="640" t="s">
        <v>57</v>
      </c>
      <c r="BQ130" s="640" t="s">
        <v>295</v>
      </c>
      <c r="BR130" s="640" t="s">
        <v>102</v>
      </c>
      <c r="BS130" s="640" t="s">
        <v>118</v>
      </c>
      <c r="BT130" s="640" t="s">
        <v>837</v>
      </c>
      <c r="BU130" s="640" t="s">
        <v>5249</v>
      </c>
      <c r="BV130" s="640" t="s">
        <v>302</v>
      </c>
      <c r="BW130" s="640" t="s">
        <v>659</v>
      </c>
      <c r="BX130" s="640" t="s">
        <v>296</v>
      </c>
      <c r="BY130" s="640" t="s">
        <v>297</v>
      </c>
      <c r="BZ130" s="640" t="s">
        <v>4530</v>
      </c>
      <c r="CA130" s="640" t="s">
        <v>1824</v>
      </c>
      <c r="CB130" s="640" t="s">
        <v>304</v>
      </c>
      <c r="CC130" s="640" t="s">
        <v>661</v>
      </c>
      <c r="CD130" s="640" t="s">
        <v>305</v>
      </c>
      <c r="CE130" s="640" t="s">
        <v>306</v>
      </c>
      <c r="CF130" s="640" t="s">
        <v>1825</v>
      </c>
      <c r="CG130" s="640" t="s">
        <v>307</v>
      </c>
      <c r="CH130" s="640" t="s">
        <v>57</v>
      </c>
      <c r="CI130" s="640" t="s">
        <v>712</v>
      </c>
      <c r="CJ130" s="640" t="s">
        <v>78</v>
      </c>
      <c r="CK130" s="640" t="s">
        <v>713</v>
      </c>
      <c r="CL130" s="640" t="s">
        <v>105</v>
      </c>
      <c r="CM130" s="640" t="s">
        <v>57</v>
      </c>
      <c r="CN130" s="640" t="s">
        <v>57</v>
      </c>
      <c r="CO130" s="640" t="s">
        <v>57</v>
      </c>
      <c r="CP130" s="640" t="s">
        <v>57</v>
      </c>
      <c r="CQ130" s="640" t="s">
        <v>57</v>
      </c>
      <c r="CR130" s="640" t="s">
        <v>57</v>
      </c>
      <c r="CS130" s="640" t="s">
        <v>57</v>
      </c>
      <c r="CT130" s="640" t="s">
        <v>57</v>
      </c>
      <c r="CU130" s="640" t="s">
        <v>57</v>
      </c>
      <c r="CV130" s="640" t="s">
        <v>57</v>
      </c>
      <c r="CW130" s="640" t="s">
        <v>57</v>
      </c>
      <c r="CX130" s="640" t="s">
        <v>57</v>
      </c>
      <c r="CY130" s="640" t="s">
        <v>57</v>
      </c>
      <c r="CZ130" s="640" t="s">
        <v>57</v>
      </c>
      <c r="DA130" s="640" t="s">
        <v>57</v>
      </c>
      <c r="DB130" s="640" t="s">
        <v>57</v>
      </c>
      <c r="DC130" s="640" t="s">
        <v>57</v>
      </c>
      <c r="DD130" s="640" t="s">
        <v>57</v>
      </c>
      <c r="DE130" s="640" t="s">
        <v>57</v>
      </c>
      <c r="DF130" s="640" t="s">
        <v>57</v>
      </c>
      <c r="DG130" s="640" t="s">
        <v>57</v>
      </c>
      <c r="DH130" s="640" t="s">
        <v>57</v>
      </c>
      <c r="DI130" s="640" t="s">
        <v>302</v>
      </c>
      <c r="DJ130" s="640" t="s">
        <v>57</v>
      </c>
      <c r="DK130" s="640" t="s">
        <v>57</v>
      </c>
      <c r="DL130" s="640" t="s">
        <v>57</v>
      </c>
      <c r="DM130" s="640" t="s">
        <v>57</v>
      </c>
      <c r="DN130" s="640" t="s">
        <v>57</v>
      </c>
      <c r="DO130" s="640" t="s">
        <v>57</v>
      </c>
      <c r="DP130" s="640" t="s">
        <v>57</v>
      </c>
      <c r="DQ130" s="640" t="s">
        <v>57</v>
      </c>
      <c r="DR130" s="640" t="s">
        <v>57</v>
      </c>
      <c r="DS130" s="640" t="s">
        <v>57</v>
      </c>
      <c r="DT130" s="640" t="s">
        <v>5250</v>
      </c>
      <c r="DU130" s="640" t="s">
        <v>621</v>
      </c>
      <c r="DV130" s="640" t="s">
        <v>622</v>
      </c>
      <c r="DW130" s="640" t="s">
        <v>106</v>
      </c>
      <c r="DX130" s="640" t="s">
        <v>317</v>
      </c>
      <c r="DY130" s="640" t="s">
        <v>308</v>
      </c>
      <c r="DZ130" s="640" t="s">
        <v>318</v>
      </c>
      <c r="EA130" s="640" t="s">
        <v>319</v>
      </c>
      <c r="EB130" s="640" t="s">
        <v>5251</v>
      </c>
      <c r="EC130" s="640" t="s">
        <v>621</v>
      </c>
      <c r="ED130" s="640" t="s">
        <v>624</v>
      </c>
      <c r="EE130" s="640" t="s">
        <v>106</v>
      </c>
      <c r="EF130" s="640" t="s">
        <v>57</v>
      </c>
      <c r="EG130" s="640" t="s">
        <v>57</v>
      </c>
      <c r="EH130" s="640" t="s">
        <v>57</v>
      </c>
      <c r="EI130" s="640" t="s">
        <v>57</v>
      </c>
      <c r="EJ130" s="640" t="s">
        <v>1485</v>
      </c>
      <c r="EK130" s="640" t="s">
        <v>1486</v>
      </c>
      <c r="EL130" s="640" t="s">
        <v>765</v>
      </c>
      <c r="EM130" s="640" t="s">
        <v>1487</v>
      </c>
      <c r="EN130" s="640" t="s">
        <v>680</v>
      </c>
      <c r="EO130" s="640" t="s">
        <v>310</v>
      </c>
      <c r="EP130" s="640" t="s">
        <v>88</v>
      </c>
      <c r="EQ130" s="640" t="s">
        <v>2717</v>
      </c>
      <c r="ER130" s="640" t="s">
        <v>311</v>
      </c>
      <c r="ES130" s="640" t="s">
        <v>5252</v>
      </c>
      <c r="ET130" s="640" t="s">
        <v>5253</v>
      </c>
      <c r="EU130" s="104" t="str">
        <f t="shared" si="13"/>
        <v>2026020689</v>
      </c>
      <c r="EV130" s="56" t="str">
        <f t="shared" si="14"/>
        <v>9&amp;2026020689</v>
      </c>
      <c r="EW130" s="104" t="str">
        <f>IFERROR(VLOOKUP(EV130,시험용!CA:CE,4,FALSE),"")</f>
        <v/>
      </c>
      <c r="EX130" s="664" t="s">
        <v>2854</v>
      </c>
    </row>
    <row r="131" spans="1:154" ht="49.95" customHeight="1">
      <c r="A131" s="30">
        <v>9</v>
      </c>
      <c r="B131" s="640" t="s">
        <v>1461</v>
      </c>
      <c r="C131" s="640" t="s">
        <v>336</v>
      </c>
      <c r="D131" s="640" t="s">
        <v>2781</v>
      </c>
      <c r="E131" s="640" t="s">
        <v>31</v>
      </c>
      <c r="F131" s="640" t="s">
        <v>584</v>
      </c>
      <c r="G131" s="640" t="s">
        <v>1461</v>
      </c>
      <c r="H131" s="640" t="s">
        <v>910</v>
      </c>
      <c r="I131" s="640" t="s">
        <v>290</v>
      </c>
      <c r="J131" s="640" t="s">
        <v>5254</v>
      </c>
      <c r="K131" s="640" t="s">
        <v>291</v>
      </c>
      <c r="L131" s="640" t="s">
        <v>5255</v>
      </c>
      <c r="M131" s="640" t="s">
        <v>5256</v>
      </c>
      <c r="N131" s="640"/>
      <c r="O131" s="640" t="s">
        <v>5257</v>
      </c>
      <c r="P131" s="640"/>
      <c r="Q131" s="640"/>
      <c r="R131" s="640"/>
      <c r="S131" s="640" t="s">
        <v>5066</v>
      </c>
      <c r="T131" s="640" t="s">
        <v>5067</v>
      </c>
      <c r="U131" s="640" t="s">
        <v>592</v>
      </c>
      <c r="V131" s="640"/>
      <c r="W131" s="640" t="s">
        <v>5258</v>
      </c>
      <c r="X131" s="640" t="s">
        <v>95</v>
      </c>
      <c r="Y131" s="640" t="s">
        <v>5259</v>
      </c>
      <c r="Z131" s="640" t="s">
        <v>5259</v>
      </c>
      <c r="AA131" s="640" t="s">
        <v>5260</v>
      </c>
      <c r="AB131" s="640" t="s">
        <v>31</v>
      </c>
      <c r="AC131" s="1332"/>
      <c r="AD131" s="640" t="s">
        <v>643</v>
      </c>
      <c r="AE131" s="640" t="s">
        <v>2740</v>
      </c>
      <c r="AF131" s="640" t="s">
        <v>692</v>
      </c>
      <c r="AG131" s="640" t="s">
        <v>295</v>
      </c>
      <c r="AH131" s="640" t="s">
        <v>296</v>
      </c>
      <c r="AI131" s="640" t="s">
        <v>297</v>
      </c>
      <c r="AJ131" s="640"/>
      <c r="AK131" s="640"/>
      <c r="AL131" s="640"/>
      <c r="AM131" s="640"/>
      <c r="AN131" s="640" t="s">
        <v>5207</v>
      </c>
      <c r="AO131" s="640" t="s">
        <v>5208</v>
      </c>
      <c r="AP131" s="640" t="s">
        <v>5209</v>
      </c>
      <c r="AQ131" s="640" t="s">
        <v>5210</v>
      </c>
      <c r="AR131" s="640"/>
      <c r="AS131" s="640"/>
      <c r="AT131" s="640" t="s">
        <v>298</v>
      </c>
      <c r="AU131" s="640" t="s">
        <v>5261</v>
      </c>
      <c r="AV131" s="640" t="s">
        <v>57</v>
      </c>
      <c r="AW131" s="640" t="s">
        <v>119</v>
      </c>
      <c r="AX131" s="640" t="s">
        <v>5262</v>
      </c>
      <c r="AY131" s="640"/>
      <c r="AZ131" s="640" t="s">
        <v>5083</v>
      </c>
      <c r="BA131" s="640" t="s">
        <v>5213</v>
      </c>
      <c r="BB131" s="640" t="s">
        <v>299</v>
      </c>
      <c r="BC131" s="640" t="s">
        <v>32</v>
      </c>
      <c r="BD131" s="640" t="s">
        <v>33</v>
      </c>
      <c r="BE131" s="640" t="s">
        <v>320</v>
      </c>
      <c r="BF131" s="640" t="s">
        <v>48</v>
      </c>
      <c r="BG131" s="640" t="s">
        <v>164</v>
      </c>
      <c r="BH131" s="640" t="s">
        <v>5263</v>
      </c>
      <c r="BI131" s="640" t="s">
        <v>700</v>
      </c>
      <c r="BJ131" s="640" t="s">
        <v>5086</v>
      </c>
      <c r="BK131" s="640" t="s">
        <v>5215</v>
      </c>
      <c r="BL131" s="640" t="s">
        <v>5264</v>
      </c>
      <c r="BM131" s="640" t="s">
        <v>39</v>
      </c>
      <c r="BN131" s="640" t="s">
        <v>2740</v>
      </c>
      <c r="BO131" s="640" t="s">
        <v>692</v>
      </c>
      <c r="BP131" s="640" t="s">
        <v>595</v>
      </c>
      <c r="BQ131" s="640" t="s">
        <v>295</v>
      </c>
      <c r="BR131" s="640" t="s">
        <v>102</v>
      </c>
      <c r="BS131" s="640" t="s">
        <v>1085</v>
      </c>
      <c r="BT131" s="640" t="s">
        <v>332</v>
      </c>
      <c r="BU131" s="640" t="s">
        <v>5265</v>
      </c>
      <c r="BV131" s="640" t="s">
        <v>1061</v>
      </c>
      <c r="BW131" s="640" t="s">
        <v>204</v>
      </c>
      <c r="BX131" s="640" t="s">
        <v>296</v>
      </c>
      <c r="BY131" s="640" t="s">
        <v>297</v>
      </c>
      <c r="BZ131" s="640" t="s">
        <v>2627</v>
      </c>
      <c r="CA131" s="640" t="s">
        <v>707</v>
      </c>
      <c r="CB131" s="640" t="s">
        <v>304</v>
      </c>
      <c r="CC131" s="640" t="s">
        <v>708</v>
      </c>
      <c r="CD131" s="640" t="s">
        <v>318</v>
      </c>
      <c r="CE131" s="640" t="s">
        <v>306</v>
      </c>
      <c r="CF131" s="640" t="s">
        <v>709</v>
      </c>
      <c r="CG131" s="640" t="s">
        <v>307</v>
      </c>
      <c r="CH131" s="640" t="s">
        <v>57</v>
      </c>
      <c r="CI131" s="640" t="s">
        <v>4016</v>
      </c>
      <c r="CJ131" s="640" t="s">
        <v>92</v>
      </c>
      <c r="CK131" s="640" t="s">
        <v>1850</v>
      </c>
      <c r="CL131" s="640" t="s">
        <v>105</v>
      </c>
      <c r="CM131" s="640" t="s">
        <v>2332</v>
      </c>
      <c r="CN131" s="640" t="s">
        <v>92</v>
      </c>
      <c r="CO131" s="640" t="s">
        <v>1427</v>
      </c>
      <c r="CP131" s="640" t="s">
        <v>105</v>
      </c>
      <c r="CQ131" s="640" t="s">
        <v>57</v>
      </c>
      <c r="CR131" s="640" t="s">
        <v>57</v>
      </c>
      <c r="CS131" s="640" t="s">
        <v>57</v>
      </c>
      <c r="CT131" s="640" t="s">
        <v>57</v>
      </c>
      <c r="CU131" s="640" t="s">
        <v>57</v>
      </c>
      <c r="CV131" s="640" t="s">
        <v>57</v>
      </c>
      <c r="CW131" s="640" t="s">
        <v>57</v>
      </c>
      <c r="CX131" s="640" t="s">
        <v>57</v>
      </c>
      <c r="CY131" s="640" t="s">
        <v>57</v>
      </c>
      <c r="CZ131" s="640" t="s">
        <v>57</v>
      </c>
      <c r="DA131" s="640" t="s">
        <v>57</v>
      </c>
      <c r="DB131" s="640" t="s">
        <v>57</v>
      </c>
      <c r="DC131" s="640" t="s">
        <v>57</v>
      </c>
      <c r="DD131" s="640" t="s">
        <v>57</v>
      </c>
      <c r="DE131" s="640" t="s">
        <v>57</v>
      </c>
      <c r="DF131" s="640" t="s">
        <v>57</v>
      </c>
      <c r="DG131" s="640" t="s">
        <v>57</v>
      </c>
      <c r="DH131" s="640" t="s">
        <v>57</v>
      </c>
      <c r="DI131" s="640" t="s">
        <v>302</v>
      </c>
      <c r="DJ131" s="640" t="s">
        <v>57</v>
      </c>
      <c r="DK131" s="640" t="s">
        <v>57</v>
      </c>
      <c r="DL131" s="640" t="s">
        <v>57</v>
      </c>
      <c r="DM131" s="640" t="s">
        <v>57</v>
      </c>
      <c r="DN131" s="640" t="s">
        <v>57</v>
      </c>
      <c r="DO131" s="640" t="s">
        <v>57</v>
      </c>
      <c r="DP131" s="640" t="s">
        <v>57</v>
      </c>
      <c r="DQ131" s="640" t="s">
        <v>57</v>
      </c>
      <c r="DR131" s="640" t="s">
        <v>57</v>
      </c>
      <c r="DS131" s="640" t="s">
        <v>57</v>
      </c>
      <c r="DT131" s="640" t="s">
        <v>5093</v>
      </c>
      <c r="DU131" s="640" t="s">
        <v>1153</v>
      </c>
      <c r="DV131" s="640" t="s">
        <v>1028</v>
      </c>
      <c r="DW131" s="640" t="s">
        <v>106</v>
      </c>
      <c r="DX131" s="640" t="s">
        <v>317</v>
      </c>
      <c r="DY131" s="640" t="s">
        <v>308</v>
      </c>
      <c r="DZ131" s="640" t="s">
        <v>318</v>
      </c>
      <c r="EA131" s="640" t="s">
        <v>319</v>
      </c>
      <c r="EB131" s="640" t="s">
        <v>5094</v>
      </c>
      <c r="EC131" s="640" t="s">
        <v>1153</v>
      </c>
      <c r="ED131" s="640" t="s">
        <v>715</v>
      </c>
      <c r="EE131" s="640" t="s">
        <v>106</v>
      </c>
      <c r="EF131" s="640" t="s">
        <v>57</v>
      </c>
      <c r="EG131" s="640" t="s">
        <v>57</v>
      </c>
      <c r="EH131" s="640" t="s">
        <v>57</v>
      </c>
      <c r="EI131" s="640" t="s">
        <v>57</v>
      </c>
      <c r="EJ131" s="640" t="s">
        <v>5218</v>
      </c>
      <c r="EK131" s="640" t="s">
        <v>1574</v>
      </c>
      <c r="EL131" s="640" t="s">
        <v>2634</v>
      </c>
      <c r="EM131" s="640" t="s">
        <v>1576</v>
      </c>
      <c r="EN131" s="640" t="s">
        <v>680</v>
      </c>
      <c r="EO131" s="640" t="s">
        <v>310</v>
      </c>
      <c r="EP131" s="640" t="s">
        <v>88</v>
      </c>
      <c r="EQ131" s="640" t="s">
        <v>5219</v>
      </c>
      <c r="ER131" s="640" t="s">
        <v>311</v>
      </c>
      <c r="ES131" s="640" t="s">
        <v>1630</v>
      </c>
      <c r="ET131" s="640" t="s">
        <v>1631</v>
      </c>
      <c r="EU131" s="104" t="str">
        <f t="shared" si="13"/>
        <v>2025091610</v>
      </c>
      <c r="EV131" s="56" t="str">
        <f t="shared" si="14"/>
        <v>9&amp;2025091610</v>
      </c>
      <c r="EW131" s="104" t="str">
        <f>IFERROR(VLOOKUP(EV131,시험용!CA:CE,4,FALSE),"")</f>
        <v/>
      </c>
      <c r="EX131" s="664" t="s">
        <v>2854</v>
      </c>
    </row>
    <row r="132" spans="1:154" ht="49.95" customHeight="1">
      <c r="A132" s="30">
        <v>9</v>
      </c>
      <c r="B132" s="640" t="s">
        <v>2049</v>
      </c>
      <c r="C132" s="640" t="s">
        <v>4881</v>
      </c>
      <c r="D132" s="640" t="s">
        <v>4882</v>
      </c>
      <c r="E132" s="640" t="s">
        <v>31</v>
      </c>
      <c r="F132" s="640" t="s">
        <v>321</v>
      </c>
      <c r="G132" s="640" t="s">
        <v>2049</v>
      </c>
      <c r="H132" s="640"/>
      <c r="I132" s="640" t="s">
        <v>290</v>
      </c>
      <c r="J132" s="640" t="s">
        <v>4883</v>
      </c>
      <c r="K132" s="640" t="s">
        <v>291</v>
      </c>
      <c r="L132" s="640" t="s">
        <v>4884</v>
      </c>
      <c r="M132" s="640" t="s">
        <v>4885</v>
      </c>
      <c r="N132" s="640"/>
      <c r="O132" s="640" t="s">
        <v>4886</v>
      </c>
      <c r="P132" s="640"/>
      <c r="Q132" s="640" t="s">
        <v>5266</v>
      </c>
      <c r="R132" s="640"/>
      <c r="S132" s="640" t="s">
        <v>4441</v>
      </c>
      <c r="T132" s="640" t="s">
        <v>4887</v>
      </c>
      <c r="U132" s="640" t="s">
        <v>592</v>
      </c>
      <c r="V132" s="640"/>
      <c r="W132" s="640" t="s">
        <v>4888</v>
      </c>
      <c r="X132" s="640" t="s">
        <v>4889</v>
      </c>
      <c r="Y132" s="640" t="s">
        <v>4890</v>
      </c>
      <c r="Z132" s="640" t="s">
        <v>4890</v>
      </c>
      <c r="AA132" s="640" t="s">
        <v>4890</v>
      </c>
      <c r="AB132" s="640" t="s">
        <v>824</v>
      </c>
      <c r="AC132" s="1332"/>
      <c r="AD132" s="640" t="s">
        <v>4891</v>
      </c>
      <c r="AE132" s="640" t="s">
        <v>4892</v>
      </c>
      <c r="AF132" s="640" t="s">
        <v>3138</v>
      </c>
      <c r="AG132" s="640" t="s">
        <v>2117</v>
      </c>
      <c r="AH132" s="640" t="s">
        <v>2118</v>
      </c>
      <c r="AI132" s="640" t="s">
        <v>3140</v>
      </c>
      <c r="AJ132" s="640"/>
      <c r="AK132" s="640"/>
      <c r="AL132" s="640"/>
      <c r="AM132" s="640"/>
      <c r="AN132" s="640" t="s">
        <v>4893</v>
      </c>
      <c r="AO132" s="640" t="s">
        <v>4894</v>
      </c>
      <c r="AP132" s="640" t="s">
        <v>4895</v>
      </c>
      <c r="AQ132" s="640" t="s">
        <v>3358</v>
      </c>
      <c r="AR132" s="640"/>
      <c r="AS132" s="640"/>
      <c r="AT132" s="640" t="s">
        <v>599</v>
      </c>
      <c r="AU132" s="640" t="s">
        <v>4896</v>
      </c>
      <c r="AV132" s="640" t="s">
        <v>1135</v>
      </c>
      <c r="AW132" s="640" t="s">
        <v>2131</v>
      </c>
      <c r="AX132" s="640" t="s">
        <v>4897</v>
      </c>
      <c r="AY132" s="640"/>
      <c r="AZ132" s="640" t="s">
        <v>4898</v>
      </c>
      <c r="BA132" s="640" t="s">
        <v>4899</v>
      </c>
      <c r="BB132" s="640" t="s">
        <v>2247</v>
      </c>
      <c r="BC132" s="640" t="s">
        <v>2132</v>
      </c>
      <c r="BD132" s="640" t="s">
        <v>2133</v>
      </c>
      <c r="BE132" s="640" t="s">
        <v>1135</v>
      </c>
      <c r="BF132" s="640" t="s">
        <v>2135</v>
      </c>
      <c r="BG132" s="640" t="s">
        <v>2136</v>
      </c>
      <c r="BH132" s="640" t="s">
        <v>4900</v>
      </c>
      <c r="BI132" s="640" t="s">
        <v>4901</v>
      </c>
      <c r="BJ132" s="640" t="s">
        <v>4902</v>
      </c>
      <c r="BK132" s="640" t="s">
        <v>4903</v>
      </c>
      <c r="BL132" s="640" t="s">
        <v>4904</v>
      </c>
      <c r="BM132" s="640" t="s">
        <v>2142</v>
      </c>
      <c r="BN132" s="640" t="s">
        <v>4892</v>
      </c>
      <c r="BO132" s="640" t="s">
        <v>3138</v>
      </c>
      <c r="BP132" s="640" t="s">
        <v>1135</v>
      </c>
      <c r="BQ132" s="640" t="s">
        <v>2117</v>
      </c>
      <c r="BR132" s="640" t="s">
        <v>2193</v>
      </c>
      <c r="BS132" s="640" t="s">
        <v>4905</v>
      </c>
      <c r="BT132" s="640" t="s">
        <v>4906</v>
      </c>
      <c r="BU132" s="640" t="s">
        <v>4907</v>
      </c>
      <c r="BV132" s="640" t="s">
        <v>2149</v>
      </c>
      <c r="BW132" s="640" t="s">
        <v>2184</v>
      </c>
      <c r="BX132" s="640" t="s">
        <v>2118</v>
      </c>
      <c r="BY132" s="640" t="s">
        <v>3140</v>
      </c>
      <c r="BZ132" s="640" t="s">
        <v>4908</v>
      </c>
      <c r="CA132" s="640" t="s">
        <v>4909</v>
      </c>
      <c r="CB132" s="640" t="s">
        <v>2153</v>
      </c>
      <c r="CC132" s="640" t="s">
        <v>4910</v>
      </c>
      <c r="CD132" s="640" t="s">
        <v>4626</v>
      </c>
      <c r="CE132" s="640" t="s">
        <v>2156</v>
      </c>
      <c r="CF132" s="640" t="s">
        <v>4911</v>
      </c>
      <c r="CG132" s="640" t="s">
        <v>2158</v>
      </c>
      <c r="CH132" s="640" t="s">
        <v>1135</v>
      </c>
      <c r="CI132" s="640" t="s">
        <v>4912</v>
      </c>
      <c r="CJ132" s="640" t="s">
        <v>3164</v>
      </c>
      <c r="CK132" s="640" t="s">
        <v>4913</v>
      </c>
      <c r="CL132" s="640" t="s">
        <v>2162</v>
      </c>
      <c r="CM132" s="640" t="s">
        <v>4914</v>
      </c>
      <c r="CN132" s="640" t="s">
        <v>3164</v>
      </c>
      <c r="CO132" s="640" t="s">
        <v>4915</v>
      </c>
      <c r="CP132" s="640" t="s">
        <v>2162</v>
      </c>
      <c r="CQ132" s="640" t="s">
        <v>1135</v>
      </c>
      <c r="CR132" s="640" t="s">
        <v>1135</v>
      </c>
      <c r="CS132" s="640" t="s">
        <v>1135</v>
      </c>
      <c r="CT132" s="640" t="s">
        <v>1135</v>
      </c>
      <c r="CU132" s="640" t="s">
        <v>2165</v>
      </c>
      <c r="CV132" s="640" t="s">
        <v>2166</v>
      </c>
      <c r="CW132" s="640" t="s">
        <v>2167</v>
      </c>
      <c r="CX132" s="640" t="s">
        <v>2168</v>
      </c>
      <c r="CY132" s="640" t="s">
        <v>1135</v>
      </c>
      <c r="CZ132" s="640" t="s">
        <v>1135</v>
      </c>
      <c r="DA132" s="640" t="s">
        <v>1135</v>
      </c>
      <c r="DB132" s="640" t="s">
        <v>1135</v>
      </c>
      <c r="DC132" s="640" t="s">
        <v>1135</v>
      </c>
      <c r="DD132" s="640" t="s">
        <v>1135</v>
      </c>
      <c r="DE132" s="640" t="s">
        <v>2267</v>
      </c>
      <c r="DF132" s="640" t="s">
        <v>2268</v>
      </c>
      <c r="DG132" s="640" t="s">
        <v>2269</v>
      </c>
      <c r="DH132" s="640" t="s">
        <v>1135</v>
      </c>
      <c r="DI132" s="640" t="s">
        <v>2142</v>
      </c>
      <c r="DJ132" s="640" t="s">
        <v>1135</v>
      </c>
      <c r="DK132" s="640" t="s">
        <v>1135</v>
      </c>
      <c r="DL132" s="640" t="s">
        <v>1135</v>
      </c>
      <c r="DM132" s="640" t="s">
        <v>1135</v>
      </c>
      <c r="DN132" s="640" t="s">
        <v>1135</v>
      </c>
      <c r="DO132" s="640" t="s">
        <v>1135</v>
      </c>
      <c r="DP132" s="640" t="s">
        <v>1135</v>
      </c>
      <c r="DQ132" s="640" t="s">
        <v>1135</v>
      </c>
      <c r="DR132" s="640" t="s">
        <v>1135</v>
      </c>
      <c r="DS132" s="640" t="s">
        <v>1135</v>
      </c>
      <c r="DT132" s="640" t="s">
        <v>3170</v>
      </c>
      <c r="DU132" s="640" t="s">
        <v>3171</v>
      </c>
      <c r="DV132" s="640" t="s">
        <v>3172</v>
      </c>
      <c r="DW132" s="640" t="s">
        <v>2273</v>
      </c>
      <c r="DX132" s="640" t="s">
        <v>3173</v>
      </c>
      <c r="DY132" s="640" t="s">
        <v>3174</v>
      </c>
      <c r="DZ132" s="640" t="s">
        <v>2167</v>
      </c>
      <c r="EA132" s="640" t="s">
        <v>3175</v>
      </c>
      <c r="EB132" s="640" t="s">
        <v>3176</v>
      </c>
      <c r="EC132" s="640" t="s">
        <v>3171</v>
      </c>
      <c r="ED132" s="640" t="s">
        <v>3177</v>
      </c>
      <c r="EE132" s="640" t="s">
        <v>2273</v>
      </c>
      <c r="EF132" s="640" t="s">
        <v>1135</v>
      </c>
      <c r="EG132" s="640" t="s">
        <v>1135</v>
      </c>
      <c r="EH132" s="640" t="s">
        <v>1135</v>
      </c>
      <c r="EI132" s="640" t="s">
        <v>1135</v>
      </c>
      <c r="EJ132" s="640" t="s">
        <v>4916</v>
      </c>
      <c r="EK132" s="640" t="s">
        <v>4917</v>
      </c>
      <c r="EL132" s="640" t="s">
        <v>4918</v>
      </c>
      <c r="EM132" s="640" t="s">
        <v>4919</v>
      </c>
      <c r="EN132" s="640" t="s">
        <v>3182</v>
      </c>
      <c r="EO132" s="640" t="s">
        <v>2281</v>
      </c>
      <c r="EP132" s="640" t="s">
        <v>2282</v>
      </c>
      <c r="EQ132" s="640" t="s">
        <v>4920</v>
      </c>
      <c r="ER132" s="640" t="s">
        <v>2193</v>
      </c>
      <c r="ES132" s="640" t="s">
        <v>4921</v>
      </c>
      <c r="ET132" s="640" t="s">
        <v>4922</v>
      </c>
      <c r="EU132" s="104" t="str">
        <f t="shared" si="13"/>
        <v>2026011185</v>
      </c>
      <c r="EV132" s="56" t="str">
        <f t="shared" si="14"/>
        <v>9&amp;2026011185</v>
      </c>
      <c r="EW132" s="104" t="str">
        <f>IFERROR(VLOOKUP(EV132,시험용!CA:CE,4,FALSE),"")</f>
        <v/>
      </c>
      <c r="EX132" s="664" t="s">
        <v>2854</v>
      </c>
    </row>
    <row r="133" spans="1:154" ht="49.95" customHeight="1">
      <c r="A133" s="30">
        <v>9</v>
      </c>
      <c r="B133" s="640" t="s">
        <v>2076</v>
      </c>
      <c r="C133" s="640" t="s">
        <v>3405</v>
      </c>
      <c r="D133" s="640" t="s">
        <v>3406</v>
      </c>
      <c r="E133" s="640" t="s">
        <v>31</v>
      </c>
      <c r="F133" s="640" t="s">
        <v>584</v>
      </c>
      <c r="G133" s="640" t="s">
        <v>2076</v>
      </c>
      <c r="H133" s="640" t="s">
        <v>287</v>
      </c>
      <c r="I133" s="640" t="s">
        <v>290</v>
      </c>
      <c r="J133" s="640" t="s">
        <v>5267</v>
      </c>
      <c r="K133" s="640" t="s">
        <v>291</v>
      </c>
      <c r="L133" s="640" t="s">
        <v>5268</v>
      </c>
      <c r="M133" s="640" t="s">
        <v>4768</v>
      </c>
      <c r="N133" s="640"/>
      <c r="O133" s="640"/>
      <c r="P133" s="640" t="s">
        <v>818</v>
      </c>
      <c r="Q133" s="640"/>
      <c r="R133" s="640" t="s">
        <v>5066</v>
      </c>
      <c r="S133" s="640" t="s">
        <v>5066</v>
      </c>
      <c r="T133" s="640" t="s">
        <v>5067</v>
      </c>
      <c r="U133" s="640" t="s">
        <v>592</v>
      </c>
      <c r="V133" s="640"/>
      <c r="W133" s="640" t="s">
        <v>4769</v>
      </c>
      <c r="X133" s="640" t="s">
        <v>688</v>
      </c>
      <c r="Y133" s="640" t="s">
        <v>4770</v>
      </c>
      <c r="Z133" s="640" t="s">
        <v>4771</v>
      </c>
      <c r="AA133" s="640" t="s">
        <v>4772</v>
      </c>
      <c r="AB133" s="640" t="s">
        <v>293</v>
      </c>
      <c r="AC133" s="1332"/>
      <c r="AD133" s="640" t="s">
        <v>107</v>
      </c>
      <c r="AE133" s="640" t="s">
        <v>4773</v>
      </c>
      <c r="AF133" s="640" t="s">
        <v>3007</v>
      </c>
      <c r="AG133" s="640" t="s">
        <v>3852</v>
      </c>
      <c r="AH133" s="640" t="s">
        <v>3853</v>
      </c>
      <c r="AI133" s="640" t="s">
        <v>3854</v>
      </c>
      <c r="AJ133" s="640"/>
      <c r="AK133" s="640"/>
      <c r="AL133" s="640"/>
      <c r="AM133" s="640"/>
      <c r="AN133" s="640" t="s">
        <v>3417</v>
      </c>
      <c r="AO133" s="640" t="s">
        <v>3418</v>
      </c>
      <c r="AP133" s="640" t="s">
        <v>5269</v>
      </c>
      <c r="AQ133" s="640" t="s">
        <v>3358</v>
      </c>
      <c r="AR133" s="640"/>
      <c r="AS133" s="640"/>
      <c r="AT133" s="640" t="s">
        <v>315</v>
      </c>
      <c r="AU133" s="640" t="s">
        <v>5270</v>
      </c>
      <c r="AV133" s="640" t="s">
        <v>3008</v>
      </c>
      <c r="AW133" s="640" t="s">
        <v>4816</v>
      </c>
      <c r="AX133" s="640" t="s">
        <v>5271</v>
      </c>
      <c r="AY133" s="640"/>
      <c r="AZ133" s="640" t="s">
        <v>4778</v>
      </c>
      <c r="BA133" s="640" t="s">
        <v>4779</v>
      </c>
      <c r="BB133" s="640" t="s">
        <v>3017</v>
      </c>
      <c r="BC133" s="640" t="s">
        <v>3018</v>
      </c>
      <c r="BD133" s="640" t="s">
        <v>3019</v>
      </c>
      <c r="BE133" s="640" t="s">
        <v>3008</v>
      </c>
      <c r="BF133" s="640" t="s">
        <v>3021</v>
      </c>
      <c r="BG133" s="640" t="s">
        <v>3022</v>
      </c>
      <c r="BH133" s="640" t="s">
        <v>4780</v>
      </c>
      <c r="BI133" s="640" t="s">
        <v>4781</v>
      </c>
      <c r="BJ133" s="640" t="s">
        <v>4782</v>
      </c>
      <c r="BK133" s="640" t="s">
        <v>4783</v>
      </c>
      <c r="BL133" s="640" t="s">
        <v>4784</v>
      </c>
      <c r="BM133" s="640" t="s">
        <v>4785</v>
      </c>
      <c r="BN133" s="640" t="s">
        <v>4773</v>
      </c>
      <c r="BO133" s="640" t="s">
        <v>3007</v>
      </c>
      <c r="BP133" s="640" t="s">
        <v>3008</v>
      </c>
      <c r="BQ133" s="640" t="s">
        <v>3852</v>
      </c>
      <c r="BR133" s="640" t="s">
        <v>3870</v>
      </c>
      <c r="BS133" s="640" t="s">
        <v>4786</v>
      </c>
      <c r="BT133" s="640" t="s">
        <v>3031</v>
      </c>
      <c r="BU133" s="640" t="s">
        <v>5272</v>
      </c>
      <c r="BV133" s="640" t="s">
        <v>3028</v>
      </c>
      <c r="BW133" s="640" t="s">
        <v>4789</v>
      </c>
      <c r="BX133" s="640" t="s">
        <v>3853</v>
      </c>
      <c r="BY133" s="640" t="s">
        <v>3854</v>
      </c>
      <c r="BZ133" s="640" t="s">
        <v>4790</v>
      </c>
      <c r="CA133" s="640" t="s">
        <v>4791</v>
      </c>
      <c r="CB133" s="640" t="s">
        <v>3878</v>
      </c>
      <c r="CC133" s="640" t="s">
        <v>4792</v>
      </c>
      <c r="CD133" s="640" t="s">
        <v>3054</v>
      </c>
      <c r="CE133" s="640" t="s">
        <v>3880</v>
      </c>
      <c r="CF133" s="640" t="s">
        <v>4793</v>
      </c>
      <c r="CG133" s="640" t="s">
        <v>3882</v>
      </c>
      <c r="CH133" s="640" t="s">
        <v>3008</v>
      </c>
      <c r="CI133" s="640" t="s">
        <v>4819</v>
      </c>
      <c r="CJ133" s="640" t="s">
        <v>4820</v>
      </c>
      <c r="CK133" s="640" t="s">
        <v>4821</v>
      </c>
      <c r="CL133" s="640" t="s">
        <v>3886</v>
      </c>
      <c r="CM133" s="640" t="s">
        <v>3008</v>
      </c>
      <c r="CN133" s="640" t="s">
        <v>3008</v>
      </c>
      <c r="CO133" s="640" t="s">
        <v>3008</v>
      </c>
      <c r="CP133" s="640" t="s">
        <v>3008</v>
      </c>
      <c r="CQ133" s="640" t="s">
        <v>3008</v>
      </c>
      <c r="CR133" s="640" t="s">
        <v>3008</v>
      </c>
      <c r="CS133" s="640" t="s">
        <v>3008</v>
      </c>
      <c r="CT133" s="640" t="s">
        <v>3008</v>
      </c>
      <c r="CU133" s="640" t="s">
        <v>3008</v>
      </c>
      <c r="CV133" s="640" t="s">
        <v>3008</v>
      </c>
      <c r="CW133" s="640" t="s">
        <v>3008</v>
      </c>
      <c r="CX133" s="640" t="s">
        <v>3008</v>
      </c>
      <c r="CY133" s="640" t="s">
        <v>3008</v>
      </c>
      <c r="CZ133" s="640" t="s">
        <v>3008</v>
      </c>
      <c r="DA133" s="640" t="s">
        <v>3008</v>
      </c>
      <c r="DB133" s="640" t="s">
        <v>3008</v>
      </c>
      <c r="DC133" s="640" t="s">
        <v>3008</v>
      </c>
      <c r="DD133" s="640" t="s">
        <v>3008</v>
      </c>
      <c r="DE133" s="640" t="s">
        <v>3008</v>
      </c>
      <c r="DF133" s="640" t="s">
        <v>3008</v>
      </c>
      <c r="DG133" s="640" t="s">
        <v>3008</v>
      </c>
      <c r="DH133" s="640" t="s">
        <v>3008</v>
      </c>
      <c r="DI133" s="640" t="s">
        <v>3028</v>
      </c>
      <c r="DJ133" s="640" t="s">
        <v>3008</v>
      </c>
      <c r="DK133" s="640" t="s">
        <v>3008</v>
      </c>
      <c r="DL133" s="640" t="s">
        <v>3008</v>
      </c>
      <c r="DM133" s="640" t="s">
        <v>3008</v>
      </c>
      <c r="DN133" s="640" t="s">
        <v>3008</v>
      </c>
      <c r="DO133" s="640" t="s">
        <v>3008</v>
      </c>
      <c r="DP133" s="640" t="s">
        <v>3008</v>
      </c>
      <c r="DQ133" s="640" t="s">
        <v>3008</v>
      </c>
      <c r="DR133" s="640" t="s">
        <v>3008</v>
      </c>
      <c r="DS133" s="640" t="s">
        <v>3008</v>
      </c>
      <c r="DT133" s="640" t="s">
        <v>4797</v>
      </c>
      <c r="DU133" s="640" t="s">
        <v>3894</v>
      </c>
      <c r="DV133" s="640" t="s">
        <v>4798</v>
      </c>
      <c r="DW133" s="640" t="s">
        <v>4799</v>
      </c>
      <c r="DX133" s="640" t="s">
        <v>4800</v>
      </c>
      <c r="DY133" s="640" t="s">
        <v>3053</v>
      </c>
      <c r="DZ133" s="640" t="s">
        <v>4801</v>
      </c>
      <c r="EA133" s="640" t="s">
        <v>3055</v>
      </c>
      <c r="EB133" s="640" t="s">
        <v>4802</v>
      </c>
      <c r="EC133" s="640" t="s">
        <v>3894</v>
      </c>
      <c r="ED133" s="640" t="s">
        <v>4803</v>
      </c>
      <c r="EE133" s="640" t="s">
        <v>4799</v>
      </c>
      <c r="EF133" s="640" t="s">
        <v>3008</v>
      </c>
      <c r="EG133" s="640" t="s">
        <v>3008</v>
      </c>
      <c r="EH133" s="640" t="s">
        <v>3008</v>
      </c>
      <c r="EI133" s="640" t="s">
        <v>3008</v>
      </c>
      <c r="EJ133" s="640" t="s">
        <v>4822</v>
      </c>
      <c r="EK133" s="640" t="s">
        <v>4805</v>
      </c>
      <c r="EL133" s="640" t="s">
        <v>4823</v>
      </c>
      <c r="EM133" s="640" t="s">
        <v>4807</v>
      </c>
      <c r="EN133" s="640" t="s">
        <v>4808</v>
      </c>
      <c r="EO133" s="640" t="s">
        <v>3063</v>
      </c>
      <c r="EP133" s="640" t="s">
        <v>3064</v>
      </c>
      <c r="EQ133" s="640" t="s">
        <v>4809</v>
      </c>
      <c r="ER133" s="640" t="s">
        <v>3030</v>
      </c>
      <c r="ES133" s="640" t="s">
        <v>4810</v>
      </c>
      <c r="ET133" s="640" t="s">
        <v>4811</v>
      </c>
      <c r="EU133" s="104" t="str">
        <f t="shared" si="13"/>
        <v>2026020487</v>
      </c>
      <c r="EV133" s="56" t="str">
        <f t="shared" si="14"/>
        <v>9&amp;2026020487</v>
      </c>
      <c r="EW133" s="104" t="str">
        <f>IFERROR(VLOOKUP(EV133,시험용!CA:CE,4,FALSE),"")</f>
        <v/>
      </c>
      <c r="EX133" s="664" t="s">
        <v>2854</v>
      </c>
    </row>
    <row r="134" spans="1:154" ht="49.95" customHeight="1">
      <c r="A134" s="30">
        <v>9</v>
      </c>
      <c r="B134" s="640" t="s">
        <v>205</v>
      </c>
      <c r="C134" s="640" t="s">
        <v>3405</v>
      </c>
      <c r="D134" s="640" t="s">
        <v>3406</v>
      </c>
      <c r="E134" s="640" t="s">
        <v>31</v>
      </c>
      <c r="F134" s="640" t="s">
        <v>584</v>
      </c>
      <c r="G134" s="640" t="s">
        <v>205</v>
      </c>
      <c r="H134" s="640" t="s">
        <v>312</v>
      </c>
      <c r="I134" s="640" t="s">
        <v>290</v>
      </c>
      <c r="J134" s="640" t="s">
        <v>5273</v>
      </c>
      <c r="K134" s="640" t="s">
        <v>291</v>
      </c>
      <c r="L134" s="640" t="s">
        <v>5274</v>
      </c>
      <c r="M134" s="640" t="s">
        <v>4768</v>
      </c>
      <c r="N134" s="640"/>
      <c r="O134" s="640"/>
      <c r="P134" s="640" t="s">
        <v>818</v>
      </c>
      <c r="Q134" s="640"/>
      <c r="R134" s="640" t="s">
        <v>5066</v>
      </c>
      <c r="S134" s="640" t="s">
        <v>5066</v>
      </c>
      <c r="T134" s="640" t="s">
        <v>5067</v>
      </c>
      <c r="U134" s="640" t="s">
        <v>592</v>
      </c>
      <c r="V134" s="640"/>
      <c r="W134" s="640" t="s">
        <v>4769</v>
      </c>
      <c r="X134" s="640" t="s">
        <v>688</v>
      </c>
      <c r="Y134" s="640" t="s">
        <v>4770</v>
      </c>
      <c r="Z134" s="640" t="s">
        <v>4771</v>
      </c>
      <c r="AA134" s="640" t="s">
        <v>4772</v>
      </c>
      <c r="AB134" s="640" t="s">
        <v>293</v>
      </c>
      <c r="AC134" s="1332"/>
      <c r="AD134" s="640" t="s">
        <v>107</v>
      </c>
      <c r="AE134" s="640" t="s">
        <v>4773</v>
      </c>
      <c r="AF134" s="640" t="s">
        <v>3007</v>
      </c>
      <c r="AG134" s="640" t="s">
        <v>3852</v>
      </c>
      <c r="AH134" s="640" t="s">
        <v>3853</v>
      </c>
      <c r="AI134" s="640" t="s">
        <v>3854</v>
      </c>
      <c r="AJ134" s="640"/>
      <c r="AK134" s="640"/>
      <c r="AL134" s="640"/>
      <c r="AM134" s="640"/>
      <c r="AN134" s="640" t="s">
        <v>3417</v>
      </c>
      <c r="AO134" s="640" t="s">
        <v>3418</v>
      </c>
      <c r="AP134" s="640" t="s">
        <v>5275</v>
      </c>
      <c r="AQ134" s="640" t="s">
        <v>3358</v>
      </c>
      <c r="AR134" s="640"/>
      <c r="AS134" s="640"/>
      <c r="AT134" s="640" t="s">
        <v>315</v>
      </c>
      <c r="AU134" s="640" t="s">
        <v>5276</v>
      </c>
      <c r="AV134" s="640" t="s">
        <v>3008</v>
      </c>
      <c r="AW134" s="640" t="s">
        <v>4816</v>
      </c>
      <c r="AX134" s="640" t="s">
        <v>5277</v>
      </c>
      <c r="AY134" s="640"/>
      <c r="AZ134" s="640" t="s">
        <v>4778</v>
      </c>
      <c r="BA134" s="640" t="s">
        <v>4779</v>
      </c>
      <c r="BB134" s="640" t="s">
        <v>3017</v>
      </c>
      <c r="BC134" s="640" t="s">
        <v>3018</v>
      </c>
      <c r="BD134" s="640" t="s">
        <v>3019</v>
      </c>
      <c r="BE134" s="640" t="s">
        <v>3008</v>
      </c>
      <c r="BF134" s="640" t="s">
        <v>3021</v>
      </c>
      <c r="BG134" s="640" t="s">
        <v>3022</v>
      </c>
      <c r="BH134" s="640" t="s">
        <v>4780</v>
      </c>
      <c r="BI134" s="640" t="s">
        <v>4781</v>
      </c>
      <c r="BJ134" s="640" t="s">
        <v>4782</v>
      </c>
      <c r="BK134" s="640" t="s">
        <v>4783</v>
      </c>
      <c r="BL134" s="640" t="s">
        <v>4784</v>
      </c>
      <c r="BM134" s="640" t="s">
        <v>4785</v>
      </c>
      <c r="BN134" s="640" t="s">
        <v>4773</v>
      </c>
      <c r="BO134" s="640" t="s">
        <v>3007</v>
      </c>
      <c r="BP134" s="640" t="s">
        <v>3008</v>
      </c>
      <c r="BQ134" s="640" t="s">
        <v>3852</v>
      </c>
      <c r="BR134" s="640" t="s">
        <v>3870</v>
      </c>
      <c r="BS134" s="640" t="s">
        <v>4786</v>
      </c>
      <c r="BT134" s="640" t="s">
        <v>3031</v>
      </c>
      <c r="BU134" s="640" t="s">
        <v>5278</v>
      </c>
      <c r="BV134" s="640" t="s">
        <v>4788</v>
      </c>
      <c r="BW134" s="640" t="s">
        <v>4789</v>
      </c>
      <c r="BX134" s="640" t="s">
        <v>3853</v>
      </c>
      <c r="BY134" s="640" t="s">
        <v>3854</v>
      </c>
      <c r="BZ134" s="640" t="s">
        <v>4790</v>
      </c>
      <c r="CA134" s="640" t="s">
        <v>4791</v>
      </c>
      <c r="CB134" s="640" t="s">
        <v>3878</v>
      </c>
      <c r="CC134" s="640" t="s">
        <v>4792</v>
      </c>
      <c r="CD134" s="640" t="s">
        <v>3054</v>
      </c>
      <c r="CE134" s="640" t="s">
        <v>3880</v>
      </c>
      <c r="CF134" s="640" t="s">
        <v>4793</v>
      </c>
      <c r="CG134" s="640" t="s">
        <v>3882</v>
      </c>
      <c r="CH134" s="640" t="s">
        <v>3008</v>
      </c>
      <c r="CI134" s="640" t="s">
        <v>5279</v>
      </c>
      <c r="CJ134" s="640" t="s">
        <v>4820</v>
      </c>
      <c r="CK134" s="640" t="s">
        <v>4796</v>
      </c>
      <c r="CL134" s="640" t="s">
        <v>3886</v>
      </c>
      <c r="CM134" s="640" t="s">
        <v>3008</v>
      </c>
      <c r="CN134" s="640" t="s">
        <v>3008</v>
      </c>
      <c r="CO134" s="640" t="s">
        <v>3008</v>
      </c>
      <c r="CP134" s="640" t="s">
        <v>3008</v>
      </c>
      <c r="CQ134" s="640" t="s">
        <v>3008</v>
      </c>
      <c r="CR134" s="640" t="s">
        <v>3008</v>
      </c>
      <c r="CS134" s="640" t="s">
        <v>3008</v>
      </c>
      <c r="CT134" s="640" t="s">
        <v>3008</v>
      </c>
      <c r="CU134" s="640" t="s">
        <v>3008</v>
      </c>
      <c r="CV134" s="640" t="s">
        <v>3008</v>
      </c>
      <c r="CW134" s="640" t="s">
        <v>3008</v>
      </c>
      <c r="CX134" s="640" t="s">
        <v>3008</v>
      </c>
      <c r="CY134" s="640" t="s">
        <v>3008</v>
      </c>
      <c r="CZ134" s="640" t="s">
        <v>3008</v>
      </c>
      <c r="DA134" s="640" t="s">
        <v>3008</v>
      </c>
      <c r="DB134" s="640" t="s">
        <v>3008</v>
      </c>
      <c r="DC134" s="640" t="s">
        <v>3008</v>
      </c>
      <c r="DD134" s="640" t="s">
        <v>3008</v>
      </c>
      <c r="DE134" s="640" t="s">
        <v>3008</v>
      </c>
      <c r="DF134" s="640" t="s">
        <v>3008</v>
      </c>
      <c r="DG134" s="640" t="s">
        <v>3008</v>
      </c>
      <c r="DH134" s="640" t="s">
        <v>3008</v>
      </c>
      <c r="DI134" s="640" t="s">
        <v>3028</v>
      </c>
      <c r="DJ134" s="640" t="s">
        <v>3008</v>
      </c>
      <c r="DK134" s="640" t="s">
        <v>3008</v>
      </c>
      <c r="DL134" s="640" t="s">
        <v>3008</v>
      </c>
      <c r="DM134" s="640" t="s">
        <v>3008</v>
      </c>
      <c r="DN134" s="640" t="s">
        <v>3008</v>
      </c>
      <c r="DO134" s="640" t="s">
        <v>3008</v>
      </c>
      <c r="DP134" s="640" t="s">
        <v>3008</v>
      </c>
      <c r="DQ134" s="640" t="s">
        <v>3008</v>
      </c>
      <c r="DR134" s="640" t="s">
        <v>3008</v>
      </c>
      <c r="DS134" s="640" t="s">
        <v>3008</v>
      </c>
      <c r="DT134" s="640" t="s">
        <v>4797</v>
      </c>
      <c r="DU134" s="640" t="s">
        <v>3894</v>
      </c>
      <c r="DV134" s="640" t="s">
        <v>4798</v>
      </c>
      <c r="DW134" s="640" t="s">
        <v>4799</v>
      </c>
      <c r="DX134" s="640" t="s">
        <v>4800</v>
      </c>
      <c r="DY134" s="640" t="s">
        <v>3053</v>
      </c>
      <c r="DZ134" s="640" t="s">
        <v>4801</v>
      </c>
      <c r="EA134" s="640" t="s">
        <v>3055</v>
      </c>
      <c r="EB134" s="640" t="s">
        <v>4802</v>
      </c>
      <c r="EC134" s="640" t="s">
        <v>3894</v>
      </c>
      <c r="ED134" s="640" t="s">
        <v>4803</v>
      </c>
      <c r="EE134" s="640" t="s">
        <v>4799</v>
      </c>
      <c r="EF134" s="640" t="s">
        <v>3008</v>
      </c>
      <c r="EG134" s="640" t="s">
        <v>3008</v>
      </c>
      <c r="EH134" s="640" t="s">
        <v>3008</v>
      </c>
      <c r="EI134" s="640" t="s">
        <v>3008</v>
      </c>
      <c r="EJ134" s="640" t="s">
        <v>5280</v>
      </c>
      <c r="EK134" s="640" t="s">
        <v>4805</v>
      </c>
      <c r="EL134" s="640" t="s">
        <v>5281</v>
      </c>
      <c r="EM134" s="640" t="s">
        <v>4807</v>
      </c>
      <c r="EN134" s="640" t="s">
        <v>4808</v>
      </c>
      <c r="EO134" s="640" t="s">
        <v>3063</v>
      </c>
      <c r="EP134" s="640" t="s">
        <v>3064</v>
      </c>
      <c r="EQ134" s="640" t="s">
        <v>4809</v>
      </c>
      <c r="ER134" s="640" t="s">
        <v>3030</v>
      </c>
      <c r="ES134" s="640" t="s">
        <v>4810</v>
      </c>
      <c r="ET134" s="640" t="s">
        <v>4811</v>
      </c>
      <c r="EU134" s="104" t="str">
        <f t="shared" si="13"/>
        <v>2026020488</v>
      </c>
      <c r="EV134" s="56" t="str">
        <f t="shared" si="14"/>
        <v>9&amp;2026020488</v>
      </c>
      <c r="EW134" s="104" t="str">
        <f>IFERROR(VLOOKUP(EV134,시험용!CA:CE,4,FALSE),"")</f>
        <v/>
      </c>
      <c r="EX134" s="664" t="s">
        <v>2854</v>
      </c>
    </row>
    <row r="135" spans="1:154" ht="49.95" customHeight="1">
      <c r="A135" s="30">
        <v>9</v>
      </c>
      <c r="B135" s="640" t="s">
        <v>4186</v>
      </c>
      <c r="C135" s="850" t="s">
        <v>2371</v>
      </c>
      <c r="D135" s="640" t="s">
        <v>2371</v>
      </c>
      <c r="E135" s="640" t="s">
        <v>31</v>
      </c>
      <c r="F135" s="640" t="s">
        <v>287</v>
      </c>
      <c r="G135" s="640" t="s">
        <v>4186</v>
      </c>
      <c r="H135" s="640" t="s">
        <v>320</v>
      </c>
      <c r="I135" s="640" t="s">
        <v>290</v>
      </c>
      <c r="J135" s="640" t="s">
        <v>3480</v>
      </c>
      <c r="K135" s="640" t="s">
        <v>291</v>
      </c>
      <c r="L135" s="640" t="s">
        <v>3481</v>
      </c>
      <c r="M135" s="640" t="s">
        <v>3482</v>
      </c>
      <c r="N135" s="640"/>
      <c r="O135" s="640"/>
      <c r="P135" s="640"/>
      <c r="Q135" s="640" t="s">
        <v>4296</v>
      </c>
      <c r="R135" s="640" t="s">
        <v>1075</v>
      </c>
      <c r="S135" s="640" t="s">
        <v>2488</v>
      </c>
      <c r="T135" s="640" t="s">
        <v>2489</v>
      </c>
      <c r="U135" s="640" t="s">
        <v>592</v>
      </c>
      <c r="V135" s="640"/>
      <c r="W135" s="640" t="s">
        <v>3483</v>
      </c>
      <c r="X135" s="640" t="s">
        <v>292</v>
      </c>
      <c r="Y135" s="640" t="s">
        <v>1135</v>
      </c>
      <c r="Z135" s="640" t="s">
        <v>1135</v>
      </c>
      <c r="AA135" s="640" t="s">
        <v>1135</v>
      </c>
      <c r="AB135" s="640" t="s">
        <v>293</v>
      </c>
      <c r="AC135" s="1332"/>
      <c r="AD135" s="640" t="s">
        <v>1861</v>
      </c>
      <c r="AE135" s="640" t="s">
        <v>2811</v>
      </c>
      <c r="AF135" s="640" t="s">
        <v>692</v>
      </c>
      <c r="AG135" s="640" t="s">
        <v>295</v>
      </c>
      <c r="AH135" s="640" t="s">
        <v>296</v>
      </c>
      <c r="AI135" s="640" t="s">
        <v>297</v>
      </c>
      <c r="AJ135" s="640"/>
      <c r="AK135" s="640"/>
      <c r="AL135" s="640"/>
      <c r="AM135" s="640"/>
      <c r="AN135" s="640" t="s">
        <v>2492</v>
      </c>
      <c r="AO135" s="640" t="s">
        <v>3484</v>
      </c>
      <c r="AP135" s="640" t="s">
        <v>3485</v>
      </c>
      <c r="AQ135" s="640" t="s">
        <v>35</v>
      </c>
      <c r="AR135" s="640"/>
      <c r="AS135" s="640"/>
      <c r="AT135" s="640" t="s">
        <v>298</v>
      </c>
      <c r="AU135" s="640" t="s">
        <v>3486</v>
      </c>
      <c r="AV135" s="640" t="s">
        <v>57</v>
      </c>
      <c r="AW135" s="640" t="s">
        <v>323</v>
      </c>
      <c r="AX135" s="640" t="s">
        <v>3487</v>
      </c>
      <c r="AY135" s="640"/>
      <c r="AZ135" s="640" t="s">
        <v>3488</v>
      </c>
      <c r="BA135" s="640" t="s">
        <v>3489</v>
      </c>
      <c r="BB135" s="640" t="s">
        <v>299</v>
      </c>
      <c r="BC135" s="640" t="s">
        <v>32</v>
      </c>
      <c r="BD135" s="640" t="s">
        <v>33</v>
      </c>
      <c r="BE135" s="640" t="s">
        <v>1554</v>
      </c>
      <c r="BF135" s="640" t="s">
        <v>34</v>
      </c>
      <c r="BG135" s="640" t="s">
        <v>164</v>
      </c>
      <c r="BH135" s="640" t="s">
        <v>110</v>
      </c>
      <c r="BI135" s="640" t="s">
        <v>1476</v>
      </c>
      <c r="BJ135" s="640" t="s">
        <v>1477</v>
      </c>
      <c r="BK135" s="640" t="s">
        <v>300</v>
      </c>
      <c r="BL135" s="640" t="s">
        <v>3490</v>
      </c>
      <c r="BM135" s="640" t="s">
        <v>39</v>
      </c>
      <c r="BN135" s="640" t="s">
        <v>2811</v>
      </c>
      <c r="BO135" s="640" t="s">
        <v>692</v>
      </c>
      <c r="BP135" s="640" t="s">
        <v>595</v>
      </c>
      <c r="BQ135" s="640" t="s">
        <v>295</v>
      </c>
      <c r="BR135" s="640" t="s">
        <v>102</v>
      </c>
      <c r="BS135" s="640" t="s">
        <v>301</v>
      </c>
      <c r="BT135" s="640" t="s">
        <v>3491</v>
      </c>
      <c r="BU135" s="640" t="s">
        <v>3492</v>
      </c>
      <c r="BV135" s="640" t="s">
        <v>302</v>
      </c>
      <c r="BW135" s="640" t="s">
        <v>109</v>
      </c>
      <c r="BX135" s="640" t="s">
        <v>296</v>
      </c>
      <c r="BY135" s="640" t="s">
        <v>297</v>
      </c>
      <c r="BZ135" s="640" t="s">
        <v>756</v>
      </c>
      <c r="CA135" s="640" t="s">
        <v>3493</v>
      </c>
      <c r="CB135" s="640" t="s">
        <v>304</v>
      </c>
      <c r="CC135" s="640" t="s">
        <v>111</v>
      </c>
      <c r="CD135" s="640" t="s">
        <v>305</v>
      </c>
      <c r="CE135" s="640" t="s">
        <v>306</v>
      </c>
      <c r="CF135" s="640" t="s">
        <v>112</v>
      </c>
      <c r="CG135" s="640" t="s">
        <v>307</v>
      </c>
      <c r="CH135" s="640" t="s">
        <v>57</v>
      </c>
      <c r="CI135" s="640" t="s">
        <v>2332</v>
      </c>
      <c r="CJ135" s="640" t="s">
        <v>92</v>
      </c>
      <c r="CK135" s="640" t="s">
        <v>1427</v>
      </c>
      <c r="CL135" s="640" t="s">
        <v>105</v>
      </c>
      <c r="CM135" s="640" t="s">
        <v>3494</v>
      </c>
      <c r="CN135" s="640" t="s">
        <v>92</v>
      </c>
      <c r="CO135" s="640" t="s">
        <v>111</v>
      </c>
      <c r="CP135" s="640" t="s">
        <v>105</v>
      </c>
      <c r="CQ135" s="640" t="s">
        <v>57</v>
      </c>
      <c r="CR135" s="640" t="s">
        <v>57</v>
      </c>
      <c r="CS135" s="640" t="s">
        <v>57</v>
      </c>
      <c r="CT135" s="640" t="s">
        <v>57</v>
      </c>
      <c r="CU135" s="640" t="s">
        <v>57</v>
      </c>
      <c r="CV135" s="640" t="s">
        <v>57</v>
      </c>
      <c r="CW135" s="640" t="s">
        <v>57</v>
      </c>
      <c r="CX135" s="640" t="s">
        <v>57</v>
      </c>
      <c r="CY135" s="640" t="s">
        <v>57</v>
      </c>
      <c r="CZ135" s="640" t="s">
        <v>57</v>
      </c>
      <c r="DA135" s="640" t="s">
        <v>57</v>
      </c>
      <c r="DB135" s="640" t="s">
        <v>57</v>
      </c>
      <c r="DC135" s="640" t="s">
        <v>57</v>
      </c>
      <c r="DD135" s="640" t="s">
        <v>57</v>
      </c>
      <c r="DE135" s="640" t="s">
        <v>57</v>
      </c>
      <c r="DF135" s="640" t="s">
        <v>57</v>
      </c>
      <c r="DG135" s="640" t="s">
        <v>57</v>
      </c>
      <c r="DH135" s="640" t="s">
        <v>57</v>
      </c>
      <c r="DI135" s="640" t="s">
        <v>302</v>
      </c>
      <c r="DJ135" s="640" t="s">
        <v>57</v>
      </c>
      <c r="DK135" s="640" t="s">
        <v>57</v>
      </c>
      <c r="DL135" s="640" t="s">
        <v>57</v>
      </c>
      <c r="DM135" s="640" t="s">
        <v>57</v>
      </c>
      <c r="DN135" s="640" t="s">
        <v>57</v>
      </c>
      <c r="DO135" s="640" t="s">
        <v>57</v>
      </c>
      <c r="DP135" s="640" t="s">
        <v>57</v>
      </c>
      <c r="DQ135" s="640" t="s">
        <v>57</v>
      </c>
      <c r="DR135" s="640" t="s">
        <v>57</v>
      </c>
      <c r="DS135" s="640" t="s">
        <v>57</v>
      </c>
      <c r="DT135" s="640" t="s">
        <v>3495</v>
      </c>
      <c r="DU135" s="640" t="s">
        <v>79</v>
      </c>
      <c r="DV135" s="640" t="s">
        <v>113</v>
      </c>
      <c r="DW135" s="640" t="s">
        <v>106</v>
      </c>
      <c r="DX135" s="640" t="s">
        <v>333</v>
      </c>
      <c r="DY135" s="640" t="s">
        <v>308</v>
      </c>
      <c r="DZ135" s="640" t="s">
        <v>309</v>
      </c>
      <c r="EA135" s="640" t="s">
        <v>319</v>
      </c>
      <c r="EB135" s="640" t="s">
        <v>3496</v>
      </c>
      <c r="EC135" s="640" t="s">
        <v>79</v>
      </c>
      <c r="ED135" s="640" t="s">
        <v>114</v>
      </c>
      <c r="EE135" s="640" t="s">
        <v>106</v>
      </c>
      <c r="EF135" s="640" t="s">
        <v>57</v>
      </c>
      <c r="EG135" s="640" t="s">
        <v>57</v>
      </c>
      <c r="EH135" s="640" t="s">
        <v>57</v>
      </c>
      <c r="EI135" s="640" t="s">
        <v>57</v>
      </c>
      <c r="EJ135" s="640" t="s">
        <v>2655</v>
      </c>
      <c r="EK135" s="640" t="s">
        <v>2656</v>
      </c>
      <c r="EL135" s="640" t="s">
        <v>1430</v>
      </c>
      <c r="EM135" s="640" t="s">
        <v>115</v>
      </c>
      <c r="EN135" s="640" t="s">
        <v>629</v>
      </c>
      <c r="EO135" s="640" t="s">
        <v>310</v>
      </c>
      <c r="EP135" s="640" t="s">
        <v>88</v>
      </c>
      <c r="EQ135" s="640" t="s">
        <v>887</v>
      </c>
      <c r="ER135" s="640" t="s">
        <v>311</v>
      </c>
      <c r="ES135" s="640" t="s">
        <v>3497</v>
      </c>
      <c r="ET135" s="640" t="s">
        <v>3498</v>
      </c>
      <c r="EU135" s="104" t="str">
        <f t="shared" si="13"/>
        <v>2026011526</v>
      </c>
      <c r="EV135" s="56" t="str">
        <f t="shared" si="14"/>
        <v>9&amp;2026011526</v>
      </c>
      <c r="EW135" s="104" t="str">
        <f>IFERROR(VLOOKUP(EV135,시험용!CA:CE,4,FALSE),"")</f>
        <v/>
      </c>
      <c r="EX135" s="664" t="s">
        <v>2854</v>
      </c>
    </row>
    <row r="136" spans="1:154" ht="49.95" customHeight="1">
      <c r="A136" s="30">
        <v>9</v>
      </c>
      <c r="B136" s="640" t="s">
        <v>1550</v>
      </c>
      <c r="C136" s="850" t="s">
        <v>2371</v>
      </c>
      <c r="D136" s="640" t="s">
        <v>2371</v>
      </c>
      <c r="E136" s="640" t="s">
        <v>31</v>
      </c>
      <c r="F136" s="640" t="s">
        <v>584</v>
      </c>
      <c r="G136" s="640" t="s">
        <v>1550</v>
      </c>
      <c r="H136" s="640" t="s">
        <v>724</v>
      </c>
      <c r="I136" s="640" t="s">
        <v>290</v>
      </c>
      <c r="J136" s="640" t="s">
        <v>5282</v>
      </c>
      <c r="K136" s="640" t="s">
        <v>291</v>
      </c>
      <c r="L136" s="640" t="s">
        <v>5283</v>
      </c>
      <c r="M136" s="640" t="s">
        <v>2821</v>
      </c>
      <c r="N136" s="640"/>
      <c r="O136" s="640"/>
      <c r="P136" s="640" t="s">
        <v>818</v>
      </c>
      <c r="Q136" s="640"/>
      <c r="R136" s="640"/>
      <c r="S136" s="640" t="s">
        <v>5066</v>
      </c>
      <c r="T136" s="640" t="s">
        <v>5067</v>
      </c>
      <c r="U136" s="640" t="s">
        <v>592</v>
      </c>
      <c r="V136" s="640"/>
      <c r="W136" s="640" t="s">
        <v>2823</v>
      </c>
      <c r="X136" s="640" t="s">
        <v>688</v>
      </c>
      <c r="Y136" s="640" t="s">
        <v>5284</v>
      </c>
      <c r="Z136" s="640" t="s">
        <v>5284</v>
      </c>
      <c r="AA136" s="640" t="s">
        <v>5285</v>
      </c>
      <c r="AB136" s="640" t="s">
        <v>293</v>
      </c>
      <c r="AC136" s="1332"/>
      <c r="AD136" s="640" t="s">
        <v>107</v>
      </c>
      <c r="AE136" s="640" t="s">
        <v>2377</v>
      </c>
      <c r="AF136" s="640" t="s">
        <v>595</v>
      </c>
      <c r="AG136" s="640" t="s">
        <v>295</v>
      </c>
      <c r="AH136" s="640" t="s">
        <v>296</v>
      </c>
      <c r="AI136" s="640" t="s">
        <v>297</v>
      </c>
      <c r="AJ136" s="640"/>
      <c r="AK136" s="640"/>
      <c r="AL136" s="640"/>
      <c r="AM136" s="640"/>
      <c r="AN136" s="640" t="s">
        <v>2378</v>
      </c>
      <c r="AO136" s="640" t="s">
        <v>5286</v>
      </c>
      <c r="AP136" s="640" t="s">
        <v>5287</v>
      </c>
      <c r="AQ136" s="640" t="s">
        <v>550</v>
      </c>
      <c r="AR136" s="640"/>
      <c r="AS136" s="640"/>
      <c r="AT136" s="640" t="s">
        <v>298</v>
      </c>
      <c r="AU136" s="640" t="s">
        <v>5288</v>
      </c>
      <c r="AV136" s="640" t="s">
        <v>57</v>
      </c>
      <c r="AW136" s="640" t="s">
        <v>323</v>
      </c>
      <c r="AX136" s="640" t="s">
        <v>5289</v>
      </c>
      <c r="AY136" s="640"/>
      <c r="AZ136" s="640" t="s">
        <v>2826</v>
      </c>
      <c r="BA136" s="640" t="s">
        <v>2385</v>
      </c>
      <c r="BB136" s="640" t="s">
        <v>299</v>
      </c>
      <c r="BC136" s="640" t="s">
        <v>32</v>
      </c>
      <c r="BD136" s="640" t="s">
        <v>33</v>
      </c>
      <c r="BE136" s="640" t="s">
        <v>57</v>
      </c>
      <c r="BF136" s="640" t="s">
        <v>48</v>
      </c>
      <c r="BG136" s="640" t="s">
        <v>164</v>
      </c>
      <c r="BH136" s="640" t="s">
        <v>4853</v>
      </c>
      <c r="BI136" s="640" t="s">
        <v>2828</v>
      </c>
      <c r="BJ136" s="640" t="s">
        <v>2829</v>
      </c>
      <c r="BK136" s="640" t="s">
        <v>2389</v>
      </c>
      <c r="BL136" s="640" t="s">
        <v>2830</v>
      </c>
      <c r="BM136" s="640" t="s">
        <v>55</v>
      </c>
      <c r="BN136" s="640" t="s">
        <v>2377</v>
      </c>
      <c r="BO136" s="640" t="s">
        <v>595</v>
      </c>
      <c r="BP136" s="640" t="s">
        <v>57</v>
      </c>
      <c r="BQ136" s="640" t="s">
        <v>295</v>
      </c>
      <c r="BR136" s="640" t="s">
        <v>311</v>
      </c>
      <c r="BS136" s="640" t="s">
        <v>2391</v>
      </c>
      <c r="BT136" s="640" t="s">
        <v>1086</v>
      </c>
      <c r="BU136" s="640" t="s">
        <v>5290</v>
      </c>
      <c r="BV136" s="640" t="s">
        <v>302</v>
      </c>
      <c r="BW136" s="640" t="s">
        <v>109</v>
      </c>
      <c r="BX136" s="640" t="s">
        <v>296</v>
      </c>
      <c r="BY136" s="640" t="s">
        <v>297</v>
      </c>
      <c r="BZ136" s="640" t="s">
        <v>2713</v>
      </c>
      <c r="CA136" s="640" t="s">
        <v>1824</v>
      </c>
      <c r="CB136" s="640" t="s">
        <v>304</v>
      </c>
      <c r="CC136" s="640" t="s">
        <v>661</v>
      </c>
      <c r="CD136" s="640" t="s">
        <v>305</v>
      </c>
      <c r="CE136" s="640" t="s">
        <v>306</v>
      </c>
      <c r="CF136" s="640" t="s">
        <v>1825</v>
      </c>
      <c r="CG136" s="640" t="s">
        <v>307</v>
      </c>
      <c r="CH136" s="640" t="s">
        <v>57</v>
      </c>
      <c r="CI136" s="640" t="s">
        <v>5291</v>
      </c>
      <c r="CJ136" s="640" t="s">
        <v>843</v>
      </c>
      <c r="CK136" s="640" t="s">
        <v>191</v>
      </c>
      <c r="CL136" s="640" t="s">
        <v>105</v>
      </c>
      <c r="CM136" s="640" t="s">
        <v>57</v>
      </c>
      <c r="CN136" s="640" t="s">
        <v>57</v>
      </c>
      <c r="CO136" s="640" t="s">
        <v>57</v>
      </c>
      <c r="CP136" s="640" t="s">
        <v>57</v>
      </c>
      <c r="CQ136" s="640" t="s">
        <v>57</v>
      </c>
      <c r="CR136" s="640" t="s">
        <v>57</v>
      </c>
      <c r="CS136" s="640" t="s">
        <v>57</v>
      </c>
      <c r="CT136" s="640" t="s">
        <v>57</v>
      </c>
      <c r="CU136" s="640" t="s">
        <v>57</v>
      </c>
      <c r="CV136" s="640" t="s">
        <v>57</v>
      </c>
      <c r="CW136" s="640" t="s">
        <v>57</v>
      </c>
      <c r="CX136" s="640" t="s">
        <v>57</v>
      </c>
      <c r="CY136" s="640" t="s">
        <v>57</v>
      </c>
      <c r="CZ136" s="640" t="s">
        <v>57</v>
      </c>
      <c r="DA136" s="640" t="s">
        <v>57</v>
      </c>
      <c r="DB136" s="640" t="s">
        <v>57</v>
      </c>
      <c r="DC136" s="640" t="s">
        <v>57</v>
      </c>
      <c r="DD136" s="640" t="s">
        <v>57</v>
      </c>
      <c r="DE136" s="640" t="s">
        <v>1215</v>
      </c>
      <c r="DF136" s="640" t="s">
        <v>1216</v>
      </c>
      <c r="DG136" s="640" t="s">
        <v>673</v>
      </c>
      <c r="DH136" s="640" t="s">
        <v>57</v>
      </c>
      <c r="DI136" s="640" t="s">
        <v>302</v>
      </c>
      <c r="DJ136" s="640" t="s">
        <v>57</v>
      </c>
      <c r="DK136" s="640" t="s">
        <v>57</v>
      </c>
      <c r="DL136" s="640" t="s">
        <v>57</v>
      </c>
      <c r="DM136" s="640" t="s">
        <v>57</v>
      </c>
      <c r="DN136" s="640" t="s">
        <v>57</v>
      </c>
      <c r="DO136" s="640" t="s">
        <v>57</v>
      </c>
      <c r="DP136" s="640" t="s">
        <v>57</v>
      </c>
      <c r="DQ136" s="640" t="s">
        <v>57</v>
      </c>
      <c r="DR136" s="640" t="s">
        <v>57</v>
      </c>
      <c r="DS136" s="640" t="s">
        <v>57</v>
      </c>
      <c r="DT136" s="640" t="s">
        <v>2395</v>
      </c>
      <c r="DU136" s="640" t="s">
        <v>1153</v>
      </c>
      <c r="DV136" s="640" t="s">
        <v>715</v>
      </c>
      <c r="DW136" s="640" t="s">
        <v>121</v>
      </c>
      <c r="DX136" s="640" t="s">
        <v>317</v>
      </c>
      <c r="DY136" s="640" t="s">
        <v>308</v>
      </c>
      <c r="DZ136" s="640" t="s">
        <v>318</v>
      </c>
      <c r="EA136" s="640" t="s">
        <v>319</v>
      </c>
      <c r="EB136" s="640" t="s">
        <v>2396</v>
      </c>
      <c r="EC136" s="640" t="s">
        <v>1153</v>
      </c>
      <c r="ED136" s="640" t="s">
        <v>118</v>
      </c>
      <c r="EE136" s="640" t="s">
        <v>121</v>
      </c>
      <c r="EF136" s="640" t="s">
        <v>57</v>
      </c>
      <c r="EG136" s="640" t="s">
        <v>57</v>
      </c>
      <c r="EH136" s="640" t="s">
        <v>57</v>
      </c>
      <c r="EI136" s="640" t="s">
        <v>57</v>
      </c>
      <c r="EJ136" s="640" t="s">
        <v>2833</v>
      </c>
      <c r="EK136" s="640" t="s">
        <v>626</v>
      </c>
      <c r="EL136" s="640" t="s">
        <v>1337</v>
      </c>
      <c r="EM136" s="640" t="s">
        <v>628</v>
      </c>
      <c r="EN136" s="640" t="s">
        <v>629</v>
      </c>
      <c r="EO136" s="640" t="s">
        <v>310</v>
      </c>
      <c r="EP136" s="640" t="s">
        <v>88</v>
      </c>
      <c r="EQ136" s="640" t="s">
        <v>1831</v>
      </c>
      <c r="ER136" s="640" t="s">
        <v>311</v>
      </c>
      <c r="ES136" s="640" t="s">
        <v>1655</v>
      </c>
      <c r="ET136" s="640" t="s">
        <v>2834</v>
      </c>
      <c r="EU136" s="104" t="str">
        <f t="shared" si="13"/>
        <v>2026021628</v>
      </c>
      <c r="EV136" s="56" t="str">
        <f t="shared" si="14"/>
        <v>9&amp;2026021628</v>
      </c>
      <c r="EW136" s="104" t="str">
        <f>IFERROR(VLOOKUP(EV136,시험용!CA:CE,4,FALSE),"")</f>
        <v/>
      </c>
      <c r="EX136" s="664" t="s">
        <v>2854</v>
      </c>
    </row>
    <row r="137" spans="1:154" ht="49.95" customHeight="1">
      <c r="A137" s="30">
        <v>9</v>
      </c>
      <c r="B137" s="705" t="s">
        <v>724</v>
      </c>
      <c r="C137" s="705" t="s">
        <v>336</v>
      </c>
      <c r="D137" s="705" t="s">
        <v>1866</v>
      </c>
      <c r="E137" s="705" t="s">
        <v>31</v>
      </c>
      <c r="F137" s="705" t="s">
        <v>584</v>
      </c>
      <c r="G137" s="705" t="s">
        <v>724</v>
      </c>
      <c r="H137" s="389" t="s">
        <v>5779</v>
      </c>
      <c r="I137" s="389" t="s">
        <v>5782</v>
      </c>
      <c r="J137" s="705" t="s">
        <v>4682</v>
      </c>
      <c r="K137" s="705" t="s">
        <v>291</v>
      </c>
      <c r="L137" s="705" t="s">
        <v>4683</v>
      </c>
      <c r="M137" s="705" t="s">
        <v>3210</v>
      </c>
      <c r="N137" s="705"/>
      <c r="O137" s="705" t="s">
        <v>4684</v>
      </c>
      <c r="P137" s="705" t="s">
        <v>4685</v>
      </c>
      <c r="Q137" s="705"/>
      <c r="R137" s="705"/>
      <c r="S137" s="705" t="s">
        <v>4441</v>
      </c>
      <c r="T137" s="705" t="s">
        <v>4442</v>
      </c>
      <c r="U137" s="705" t="s">
        <v>592</v>
      </c>
      <c r="V137" s="705"/>
      <c r="W137" s="705" t="s">
        <v>3212</v>
      </c>
      <c r="X137" s="705" t="s">
        <v>688</v>
      </c>
      <c r="Y137" s="705" t="s">
        <v>3213</v>
      </c>
      <c r="Z137" s="705" t="s">
        <v>3213</v>
      </c>
      <c r="AA137" s="705" t="s">
        <v>3214</v>
      </c>
      <c r="AB137" s="705" t="s">
        <v>293</v>
      </c>
      <c r="AC137" s="1332"/>
      <c r="AD137" s="705" t="s">
        <v>3215</v>
      </c>
      <c r="AE137" s="705" t="s">
        <v>4686</v>
      </c>
      <c r="AF137" s="705" t="s">
        <v>692</v>
      </c>
      <c r="AG137" s="705" t="s">
        <v>295</v>
      </c>
      <c r="AH137" s="705" t="s">
        <v>296</v>
      </c>
      <c r="AI137" s="705" t="s">
        <v>297</v>
      </c>
      <c r="AJ137" s="705"/>
      <c r="AK137" s="705"/>
      <c r="AL137" s="705"/>
      <c r="AM137" s="705"/>
      <c r="AN137" s="705" t="s">
        <v>3216</v>
      </c>
      <c r="AO137" s="705" t="s">
        <v>4687</v>
      </c>
      <c r="AP137" s="705" t="s">
        <v>3218</v>
      </c>
      <c r="AQ137" s="705" t="s">
        <v>1018</v>
      </c>
      <c r="AR137" s="705"/>
      <c r="AS137" s="705"/>
      <c r="AT137" s="705" t="s">
        <v>315</v>
      </c>
      <c r="AU137" s="705" t="s">
        <v>4688</v>
      </c>
      <c r="AV137" s="705" t="s">
        <v>57</v>
      </c>
      <c r="AW137" s="705" t="s">
        <v>1433</v>
      </c>
      <c r="AX137" s="705" t="s">
        <v>4689</v>
      </c>
      <c r="AY137" s="705"/>
      <c r="AZ137" s="705" t="s">
        <v>1388</v>
      </c>
      <c r="BA137" s="705" t="s">
        <v>3221</v>
      </c>
      <c r="BB137" s="705" t="s">
        <v>323</v>
      </c>
      <c r="BC137" s="705" t="s">
        <v>32</v>
      </c>
      <c r="BD137" s="705" t="s">
        <v>33</v>
      </c>
      <c r="BE137" s="705" t="s">
        <v>57</v>
      </c>
      <c r="BF137" s="705" t="s">
        <v>48</v>
      </c>
      <c r="BG137" s="705" t="s">
        <v>164</v>
      </c>
      <c r="BH137" s="705" t="s">
        <v>1171</v>
      </c>
      <c r="BI137" s="705" t="s">
        <v>2814</v>
      </c>
      <c r="BJ137" s="705" t="s">
        <v>1889</v>
      </c>
      <c r="BK137" s="705" t="s">
        <v>890</v>
      </c>
      <c r="BL137" s="705" t="s">
        <v>4690</v>
      </c>
      <c r="BM137" s="705" t="s">
        <v>302</v>
      </c>
      <c r="BN137" s="705" t="s">
        <v>4691</v>
      </c>
      <c r="BO137" s="705" t="s">
        <v>692</v>
      </c>
      <c r="BP137" s="705" t="s">
        <v>595</v>
      </c>
      <c r="BQ137" s="705" t="s">
        <v>295</v>
      </c>
      <c r="BR137" s="705" t="s">
        <v>1363</v>
      </c>
      <c r="BS137" s="705" t="s">
        <v>3223</v>
      </c>
      <c r="BT137" s="705" t="s">
        <v>837</v>
      </c>
      <c r="BU137" s="705" t="s">
        <v>3224</v>
      </c>
      <c r="BV137" s="705" t="s">
        <v>1061</v>
      </c>
      <c r="BW137" s="705" t="s">
        <v>622</v>
      </c>
      <c r="BX137" s="705" t="s">
        <v>296</v>
      </c>
      <c r="BY137" s="705" t="s">
        <v>297</v>
      </c>
      <c r="BZ137" s="705" t="s">
        <v>3225</v>
      </c>
      <c r="CA137" s="705" t="s">
        <v>3226</v>
      </c>
      <c r="CB137" s="705" t="s">
        <v>304</v>
      </c>
      <c r="CC137" s="705" t="s">
        <v>708</v>
      </c>
      <c r="CD137" s="705" t="s">
        <v>3227</v>
      </c>
      <c r="CE137" s="705" t="s">
        <v>306</v>
      </c>
      <c r="CF137" s="705" t="s">
        <v>709</v>
      </c>
      <c r="CG137" s="705" t="s">
        <v>318</v>
      </c>
      <c r="CH137" s="705" t="s">
        <v>57</v>
      </c>
      <c r="CI137" s="705" t="s">
        <v>3228</v>
      </c>
      <c r="CJ137" s="705" t="s">
        <v>843</v>
      </c>
      <c r="CK137" s="705" t="s">
        <v>3229</v>
      </c>
      <c r="CL137" s="705" t="s">
        <v>105</v>
      </c>
      <c r="CM137" s="705" t="s">
        <v>3230</v>
      </c>
      <c r="CN137" s="705" t="s">
        <v>843</v>
      </c>
      <c r="CO137" s="705" t="s">
        <v>713</v>
      </c>
      <c r="CP137" s="705" t="s">
        <v>57</v>
      </c>
      <c r="CQ137" s="705" t="s">
        <v>57</v>
      </c>
      <c r="CR137" s="705" t="s">
        <v>57</v>
      </c>
      <c r="CS137" s="705" t="s">
        <v>57</v>
      </c>
      <c r="CT137" s="705" t="s">
        <v>57</v>
      </c>
      <c r="CU137" s="705" t="s">
        <v>328</v>
      </c>
      <c r="CV137" s="705" t="s">
        <v>329</v>
      </c>
      <c r="CW137" s="705" t="s">
        <v>330</v>
      </c>
      <c r="CX137" s="705" t="s">
        <v>331</v>
      </c>
      <c r="CY137" s="705" t="s">
        <v>57</v>
      </c>
      <c r="CZ137" s="705" t="s">
        <v>57</v>
      </c>
      <c r="DA137" s="705" t="s">
        <v>57</v>
      </c>
      <c r="DB137" s="705" t="s">
        <v>57</v>
      </c>
      <c r="DC137" s="705" t="s">
        <v>57</v>
      </c>
      <c r="DD137" s="705" t="s">
        <v>57</v>
      </c>
      <c r="DE137" s="705" t="s">
        <v>57</v>
      </c>
      <c r="DF137" s="705" t="s">
        <v>57</v>
      </c>
      <c r="DG137" s="705" t="s">
        <v>57</v>
      </c>
      <c r="DH137" s="705" t="s">
        <v>57</v>
      </c>
      <c r="DI137" s="705" t="s">
        <v>302</v>
      </c>
      <c r="DJ137" s="705" t="s">
        <v>57</v>
      </c>
      <c r="DK137" s="705" t="s">
        <v>57</v>
      </c>
      <c r="DL137" s="705" t="s">
        <v>57</v>
      </c>
      <c r="DM137" s="705" t="s">
        <v>57</v>
      </c>
      <c r="DN137" s="705" t="s">
        <v>4692</v>
      </c>
      <c r="DO137" s="705" t="s">
        <v>331</v>
      </c>
      <c r="DP137" s="705" t="s">
        <v>121</v>
      </c>
      <c r="DQ137" s="705" t="s">
        <v>57</v>
      </c>
      <c r="DR137" s="705" t="s">
        <v>57</v>
      </c>
      <c r="DS137" s="705" t="s">
        <v>57</v>
      </c>
      <c r="DT137" s="705" t="s">
        <v>4693</v>
      </c>
      <c r="DU137" s="705" t="s">
        <v>1218</v>
      </c>
      <c r="DV137" s="705" t="s">
        <v>118</v>
      </c>
      <c r="DW137" s="705" t="s">
        <v>205</v>
      </c>
      <c r="DX137" s="705" t="s">
        <v>1219</v>
      </c>
      <c r="DY137" s="705" t="s">
        <v>1220</v>
      </c>
      <c r="DZ137" s="705" t="s">
        <v>330</v>
      </c>
      <c r="EA137" s="705" t="s">
        <v>205</v>
      </c>
      <c r="EB137" s="705" t="s">
        <v>4694</v>
      </c>
      <c r="EC137" s="705" t="s">
        <v>1218</v>
      </c>
      <c r="ED137" s="705" t="s">
        <v>192</v>
      </c>
      <c r="EE137" s="705" t="s">
        <v>205</v>
      </c>
      <c r="EF137" s="705" t="s">
        <v>57</v>
      </c>
      <c r="EG137" s="705" t="s">
        <v>57</v>
      </c>
      <c r="EH137" s="705" t="s">
        <v>57</v>
      </c>
      <c r="EI137" s="705" t="s">
        <v>57</v>
      </c>
      <c r="EJ137" s="705" t="s">
        <v>3233</v>
      </c>
      <c r="EK137" s="705" t="s">
        <v>3234</v>
      </c>
      <c r="EL137" s="705" t="s">
        <v>3235</v>
      </c>
      <c r="EM137" s="705" t="s">
        <v>1255</v>
      </c>
      <c r="EN137" s="705" t="s">
        <v>767</v>
      </c>
      <c r="EO137" s="705" t="s">
        <v>681</v>
      </c>
      <c r="EP137" s="705" t="s">
        <v>682</v>
      </c>
      <c r="EQ137" s="705" t="s">
        <v>57</v>
      </c>
      <c r="ER137" s="705" t="s">
        <v>311</v>
      </c>
      <c r="ES137" s="705" t="s">
        <v>57</v>
      </c>
      <c r="ET137" s="705" t="s">
        <v>57</v>
      </c>
      <c r="EU137" s="104" t="str">
        <f t="shared" ref="EU137:EU200" si="15">RIGHT(L137,10)</f>
        <v>2026012992</v>
      </c>
      <c r="EV137" s="56" t="str">
        <f t="shared" ref="EV137:EV200" si="16">A137&amp;"&amp;"&amp;EU137</f>
        <v>9&amp;2026012992</v>
      </c>
      <c r="EW137" s="104">
        <f>IFERROR(VLOOKUP(EV137,시험용!CA:CE,4,FALSE),"")</f>
        <v>0</v>
      </c>
      <c r="EX137" s="710"/>
    </row>
    <row r="138" spans="1:154" ht="49.95" customHeight="1">
      <c r="A138" s="367">
        <v>10</v>
      </c>
      <c r="B138" s="676" t="s">
        <v>287</v>
      </c>
      <c r="C138" s="676" t="s">
        <v>1862</v>
      </c>
      <c r="D138" s="676" t="s">
        <v>5428</v>
      </c>
      <c r="E138" s="676" t="s">
        <v>31</v>
      </c>
      <c r="F138" s="676" t="s">
        <v>287</v>
      </c>
      <c r="G138" s="676" t="s">
        <v>287</v>
      </c>
      <c r="H138" s="676" t="s">
        <v>287</v>
      </c>
      <c r="I138" s="676" t="s">
        <v>290</v>
      </c>
      <c r="J138" s="676" t="s">
        <v>5429</v>
      </c>
      <c r="K138" s="676" t="s">
        <v>291</v>
      </c>
      <c r="L138" s="676" t="s">
        <v>5430</v>
      </c>
      <c r="M138" s="676" t="s">
        <v>5431</v>
      </c>
      <c r="N138" s="676"/>
      <c r="O138" s="676" t="s">
        <v>5432</v>
      </c>
      <c r="P138" s="676"/>
      <c r="Q138" s="676"/>
      <c r="R138" s="676" t="s">
        <v>5433</v>
      </c>
      <c r="S138" s="676" t="s">
        <v>5434</v>
      </c>
      <c r="T138" s="676" t="s">
        <v>5435</v>
      </c>
      <c r="U138" s="676" t="s">
        <v>592</v>
      </c>
      <c r="V138" s="676"/>
      <c r="W138" s="676" t="s">
        <v>5436</v>
      </c>
      <c r="X138" s="676"/>
      <c r="Y138" s="676" t="s">
        <v>3213</v>
      </c>
      <c r="Z138" s="676" t="s">
        <v>3213</v>
      </c>
      <c r="AA138" s="676" t="s">
        <v>3213</v>
      </c>
      <c r="AB138" s="676" t="s">
        <v>293</v>
      </c>
      <c r="AC138" s="1332"/>
      <c r="AD138" s="676" t="s">
        <v>107</v>
      </c>
      <c r="AE138" s="676" t="s">
        <v>5437</v>
      </c>
      <c r="AF138" s="676" t="s">
        <v>595</v>
      </c>
      <c r="AG138" s="676" t="s">
        <v>57</v>
      </c>
      <c r="AH138" s="676" t="s">
        <v>645</v>
      </c>
      <c r="AI138" s="676" t="s">
        <v>57</v>
      </c>
      <c r="AJ138" s="676"/>
      <c r="AK138" s="676"/>
      <c r="AL138" s="676"/>
      <c r="AM138" s="676"/>
      <c r="AN138" s="676" t="s">
        <v>5438</v>
      </c>
      <c r="AO138" s="676" t="s">
        <v>5439</v>
      </c>
      <c r="AP138" s="676" t="s">
        <v>5440</v>
      </c>
      <c r="AQ138" s="677" t="s">
        <v>396</v>
      </c>
      <c r="AR138" s="676"/>
      <c r="AS138" s="676"/>
      <c r="AT138" s="676" t="s">
        <v>298</v>
      </c>
      <c r="AU138" s="676" t="s">
        <v>5441</v>
      </c>
      <c r="AV138" s="676" t="s">
        <v>57</v>
      </c>
      <c r="AW138" s="676" t="s">
        <v>910</v>
      </c>
      <c r="AX138" s="676" t="s">
        <v>5442</v>
      </c>
      <c r="AY138" s="676"/>
      <c r="AZ138" s="676" t="s">
        <v>5443</v>
      </c>
      <c r="BA138" s="676" t="s">
        <v>5444</v>
      </c>
      <c r="BB138" s="676" t="s">
        <v>299</v>
      </c>
      <c r="BC138" s="676" t="s">
        <v>32</v>
      </c>
      <c r="BD138" s="676" t="s">
        <v>33</v>
      </c>
      <c r="BE138" s="676" t="s">
        <v>5445</v>
      </c>
      <c r="BF138" s="676" t="s">
        <v>48</v>
      </c>
      <c r="BG138" s="676" t="s">
        <v>164</v>
      </c>
      <c r="BH138" s="676" t="s">
        <v>110</v>
      </c>
      <c r="BI138" s="676" t="s">
        <v>4347</v>
      </c>
      <c r="BJ138" s="676" t="s">
        <v>5446</v>
      </c>
      <c r="BK138" s="676" t="s">
        <v>5447</v>
      </c>
      <c r="BL138" s="676" t="s">
        <v>5448</v>
      </c>
      <c r="BM138" s="676" t="s">
        <v>302</v>
      </c>
      <c r="BN138" s="676" t="s">
        <v>5449</v>
      </c>
      <c r="BO138" s="676" t="s">
        <v>595</v>
      </c>
      <c r="BP138" s="676" t="s">
        <v>57</v>
      </c>
      <c r="BQ138" s="676" t="s">
        <v>57</v>
      </c>
      <c r="BR138" s="676" t="s">
        <v>311</v>
      </c>
      <c r="BS138" s="676" t="s">
        <v>3491</v>
      </c>
      <c r="BT138" s="676" t="s">
        <v>704</v>
      </c>
      <c r="BU138" s="676" t="s">
        <v>5450</v>
      </c>
      <c r="BV138" s="676" t="s">
        <v>657</v>
      </c>
      <c r="BW138" s="676" t="s">
        <v>663</v>
      </c>
      <c r="BX138" s="676" t="s">
        <v>645</v>
      </c>
      <c r="BY138" s="676" t="s">
        <v>57</v>
      </c>
      <c r="BZ138" s="676" t="s">
        <v>192</v>
      </c>
      <c r="CA138" s="676" t="s">
        <v>5451</v>
      </c>
      <c r="CB138" s="676" t="s">
        <v>304</v>
      </c>
      <c r="CC138" s="676" t="s">
        <v>111</v>
      </c>
      <c r="CD138" s="676" t="s">
        <v>662</v>
      </c>
      <c r="CE138" s="676" t="s">
        <v>57</v>
      </c>
      <c r="CF138" s="676" t="s">
        <v>57</v>
      </c>
      <c r="CG138" s="676" t="s">
        <v>57</v>
      </c>
      <c r="CH138" s="676" t="s">
        <v>57</v>
      </c>
      <c r="CI138" s="676" t="s">
        <v>5452</v>
      </c>
      <c r="CJ138" s="676" t="s">
        <v>665</v>
      </c>
      <c r="CK138" s="676" t="s">
        <v>901</v>
      </c>
      <c r="CL138" s="676" t="s">
        <v>666</v>
      </c>
      <c r="CM138" s="676" t="s">
        <v>5453</v>
      </c>
      <c r="CN138" s="676" t="s">
        <v>665</v>
      </c>
      <c r="CO138" s="676" t="s">
        <v>112</v>
      </c>
      <c r="CP138" s="676" t="s">
        <v>666</v>
      </c>
      <c r="CQ138" s="676" t="s">
        <v>5454</v>
      </c>
      <c r="CR138" s="676" t="s">
        <v>665</v>
      </c>
      <c r="CS138" s="676" t="s">
        <v>614</v>
      </c>
      <c r="CT138" s="676" t="s">
        <v>666</v>
      </c>
      <c r="CU138" s="676" t="s">
        <v>57</v>
      </c>
      <c r="CV138" s="676" t="s">
        <v>57</v>
      </c>
      <c r="CW138" s="676" t="s">
        <v>57</v>
      </c>
      <c r="CX138" s="676" t="s">
        <v>57</v>
      </c>
      <c r="CY138" s="676" t="s">
        <v>57</v>
      </c>
      <c r="CZ138" s="676" t="s">
        <v>57</v>
      </c>
      <c r="DA138" s="676" t="s">
        <v>57</v>
      </c>
      <c r="DB138" s="676" t="s">
        <v>57</v>
      </c>
      <c r="DC138" s="676" t="s">
        <v>57</v>
      </c>
      <c r="DD138" s="676" t="s">
        <v>57</v>
      </c>
      <c r="DE138" s="676" t="s">
        <v>57</v>
      </c>
      <c r="DF138" s="676" t="s">
        <v>57</v>
      </c>
      <c r="DG138" s="676" t="s">
        <v>57</v>
      </c>
      <c r="DH138" s="676" t="s">
        <v>57</v>
      </c>
      <c r="DI138" s="676" t="s">
        <v>302</v>
      </c>
      <c r="DJ138" s="676" t="s">
        <v>57</v>
      </c>
      <c r="DK138" s="676" t="s">
        <v>57</v>
      </c>
      <c r="DL138" s="676" t="s">
        <v>57</v>
      </c>
      <c r="DM138" s="676" t="s">
        <v>57</v>
      </c>
      <c r="DN138" s="676" t="s">
        <v>57</v>
      </c>
      <c r="DO138" s="676" t="s">
        <v>57</v>
      </c>
      <c r="DP138" s="676" t="s">
        <v>57</v>
      </c>
      <c r="DQ138" s="676" t="s">
        <v>5455</v>
      </c>
      <c r="DR138" s="676" t="s">
        <v>5456</v>
      </c>
      <c r="DS138" s="676" t="s">
        <v>673</v>
      </c>
      <c r="DT138" s="676" t="s">
        <v>5457</v>
      </c>
      <c r="DU138" s="676" t="s">
        <v>621</v>
      </c>
      <c r="DV138" s="676" t="s">
        <v>715</v>
      </c>
      <c r="DW138" s="676" t="s">
        <v>119</v>
      </c>
      <c r="DX138" s="676" t="s">
        <v>57</v>
      </c>
      <c r="DY138" s="676" t="s">
        <v>57</v>
      </c>
      <c r="DZ138" s="676" t="s">
        <v>57</v>
      </c>
      <c r="EA138" s="676" t="s">
        <v>57</v>
      </c>
      <c r="EB138" s="676" t="s">
        <v>5458</v>
      </c>
      <c r="EC138" s="676" t="s">
        <v>621</v>
      </c>
      <c r="ED138" s="676" t="s">
        <v>118</v>
      </c>
      <c r="EE138" s="676" t="s">
        <v>119</v>
      </c>
      <c r="EF138" s="676" t="s">
        <v>57</v>
      </c>
      <c r="EG138" s="676" t="s">
        <v>57</v>
      </c>
      <c r="EH138" s="676" t="s">
        <v>57</v>
      </c>
      <c r="EI138" s="676" t="s">
        <v>57</v>
      </c>
      <c r="EJ138" s="676" t="s">
        <v>5459</v>
      </c>
      <c r="EK138" s="676" t="s">
        <v>5460</v>
      </c>
      <c r="EL138" s="676" t="s">
        <v>2990</v>
      </c>
      <c r="EM138" s="676" t="s">
        <v>5461</v>
      </c>
      <c r="EN138" s="676" t="s">
        <v>629</v>
      </c>
      <c r="EO138" s="676" t="s">
        <v>630</v>
      </c>
      <c r="EP138" s="676" t="s">
        <v>122</v>
      </c>
      <c r="EQ138" s="676" t="s">
        <v>631</v>
      </c>
      <c r="ER138" s="676" t="s">
        <v>311</v>
      </c>
      <c r="ES138" s="676" t="s">
        <v>5462</v>
      </c>
      <c r="ET138" s="676" t="s">
        <v>5463</v>
      </c>
      <c r="EU138" s="104" t="str">
        <f t="shared" si="15"/>
        <v>2026022217</v>
      </c>
      <c r="EV138" s="56" t="str">
        <f t="shared" si="16"/>
        <v>10&amp;2026022217</v>
      </c>
      <c r="EW138" s="104" t="str">
        <f>IFERROR(VLOOKUP(EV138,시험용!CA:CE,4,FALSE),"")</f>
        <v/>
      </c>
      <c r="EX138" s="700" t="s">
        <v>5724</v>
      </c>
    </row>
    <row r="139" spans="1:154" ht="49.95" customHeight="1">
      <c r="A139" s="367">
        <v>10</v>
      </c>
      <c r="B139" s="676" t="s">
        <v>312</v>
      </c>
      <c r="C139" s="676" t="s">
        <v>1862</v>
      </c>
      <c r="D139" s="676" t="s">
        <v>5428</v>
      </c>
      <c r="E139" s="676" t="s">
        <v>31</v>
      </c>
      <c r="F139" s="676" t="s">
        <v>287</v>
      </c>
      <c r="G139" s="676" t="s">
        <v>312</v>
      </c>
      <c r="H139" s="676" t="s">
        <v>312</v>
      </c>
      <c r="I139" s="676" t="s">
        <v>290</v>
      </c>
      <c r="J139" s="676" t="s">
        <v>5464</v>
      </c>
      <c r="K139" s="676" t="s">
        <v>291</v>
      </c>
      <c r="L139" s="676" t="s">
        <v>5465</v>
      </c>
      <c r="M139" s="676" t="s">
        <v>5431</v>
      </c>
      <c r="N139" s="676"/>
      <c r="O139" s="676" t="s">
        <v>5466</v>
      </c>
      <c r="P139" s="676"/>
      <c r="Q139" s="676"/>
      <c r="R139" s="676" t="s">
        <v>5467</v>
      </c>
      <c r="S139" s="676" t="s">
        <v>5434</v>
      </c>
      <c r="T139" s="676" t="s">
        <v>5435</v>
      </c>
      <c r="U139" s="676" t="s">
        <v>592</v>
      </c>
      <c r="V139" s="676"/>
      <c r="W139" s="676" t="s">
        <v>5436</v>
      </c>
      <c r="X139" s="676"/>
      <c r="Y139" s="676" t="s">
        <v>3213</v>
      </c>
      <c r="Z139" s="676" t="s">
        <v>3213</v>
      </c>
      <c r="AA139" s="676" t="s">
        <v>3213</v>
      </c>
      <c r="AB139" s="676" t="s">
        <v>293</v>
      </c>
      <c r="AC139" s="1332"/>
      <c r="AD139" s="676" t="s">
        <v>107</v>
      </c>
      <c r="AE139" s="676" t="s">
        <v>5468</v>
      </c>
      <c r="AF139" s="676" t="s">
        <v>595</v>
      </c>
      <c r="AG139" s="676" t="s">
        <v>57</v>
      </c>
      <c r="AH139" s="676" t="s">
        <v>645</v>
      </c>
      <c r="AI139" s="676" t="s">
        <v>57</v>
      </c>
      <c r="AJ139" s="676"/>
      <c r="AK139" s="676"/>
      <c r="AL139" s="676"/>
      <c r="AM139" s="676"/>
      <c r="AN139" s="676" t="s">
        <v>5438</v>
      </c>
      <c r="AO139" s="676" t="s">
        <v>5439</v>
      </c>
      <c r="AP139" s="676" t="s">
        <v>5440</v>
      </c>
      <c r="AQ139" s="677" t="s">
        <v>396</v>
      </c>
      <c r="AR139" s="676"/>
      <c r="AS139" s="676"/>
      <c r="AT139" s="676" t="s">
        <v>298</v>
      </c>
      <c r="AU139" s="676" t="s">
        <v>5469</v>
      </c>
      <c r="AV139" s="676" t="s">
        <v>57</v>
      </c>
      <c r="AW139" s="676" t="s">
        <v>910</v>
      </c>
      <c r="AX139" s="676" t="s">
        <v>5470</v>
      </c>
      <c r="AY139" s="676"/>
      <c r="AZ139" s="676" t="s">
        <v>5443</v>
      </c>
      <c r="BA139" s="676" t="s">
        <v>5444</v>
      </c>
      <c r="BB139" s="676" t="s">
        <v>299</v>
      </c>
      <c r="BC139" s="676" t="s">
        <v>32</v>
      </c>
      <c r="BD139" s="676" t="s">
        <v>33</v>
      </c>
      <c r="BE139" s="676" t="s">
        <v>5445</v>
      </c>
      <c r="BF139" s="676" t="s">
        <v>48</v>
      </c>
      <c r="BG139" s="676" t="s">
        <v>164</v>
      </c>
      <c r="BH139" s="676" t="s">
        <v>110</v>
      </c>
      <c r="BI139" s="676" t="s">
        <v>4347</v>
      </c>
      <c r="BJ139" s="676" t="s">
        <v>5446</v>
      </c>
      <c r="BK139" s="676" t="s">
        <v>5447</v>
      </c>
      <c r="BL139" s="676" t="s">
        <v>5448</v>
      </c>
      <c r="BM139" s="676" t="s">
        <v>302</v>
      </c>
      <c r="BN139" s="676" t="s">
        <v>5449</v>
      </c>
      <c r="BO139" s="676" t="s">
        <v>595</v>
      </c>
      <c r="BP139" s="676" t="s">
        <v>57</v>
      </c>
      <c r="BQ139" s="676" t="s">
        <v>57</v>
      </c>
      <c r="BR139" s="676" t="s">
        <v>311</v>
      </c>
      <c r="BS139" s="676" t="s">
        <v>3491</v>
      </c>
      <c r="BT139" s="676" t="s">
        <v>704</v>
      </c>
      <c r="BU139" s="676" t="s">
        <v>5450</v>
      </c>
      <c r="BV139" s="676" t="s">
        <v>657</v>
      </c>
      <c r="BW139" s="676" t="s">
        <v>663</v>
      </c>
      <c r="BX139" s="676" t="s">
        <v>645</v>
      </c>
      <c r="BY139" s="676" t="s">
        <v>57</v>
      </c>
      <c r="BZ139" s="676" t="s">
        <v>192</v>
      </c>
      <c r="CA139" s="676" t="s">
        <v>5451</v>
      </c>
      <c r="CB139" s="676" t="s">
        <v>304</v>
      </c>
      <c r="CC139" s="676" t="s">
        <v>111</v>
      </c>
      <c r="CD139" s="676" t="s">
        <v>662</v>
      </c>
      <c r="CE139" s="676" t="s">
        <v>57</v>
      </c>
      <c r="CF139" s="676" t="s">
        <v>57</v>
      </c>
      <c r="CG139" s="676" t="s">
        <v>57</v>
      </c>
      <c r="CH139" s="676" t="s">
        <v>57</v>
      </c>
      <c r="CI139" s="676" t="s">
        <v>5452</v>
      </c>
      <c r="CJ139" s="676" t="s">
        <v>665</v>
      </c>
      <c r="CK139" s="676" t="s">
        <v>901</v>
      </c>
      <c r="CL139" s="676" t="s">
        <v>666</v>
      </c>
      <c r="CM139" s="676" t="s">
        <v>5453</v>
      </c>
      <c r="CN139" s="676" t="s">
        <v>665</v>
      </c>
      <c r="CO139" s="676" t="s">
        <v>112</v>
      </c>
      <c r="CP139" s="676" t="s">
        <v>666</v>
      </c>
      <c r="CQ139" s="676" t="s">
        <v>5454</v>
      </c>
      <c r="CR139" s="676" t="s">
        <v>665</v>
      </c>
      <c r="CS139" s="676" t="s">
        <v>614</v>
      </c>
      <c r="CT139" s="676" t="s">
        <v>666</v>
      </c>
      <c r="CU139" s="676" t="s">
        <v>57</v>
      </c>
      <c r="CV139" s="676" t="s">
        <v>57</v>
      </c>
      <c r="CW139" s="676" t="s">
        <v>57</v>
      </c>
      <c r="CX139" s="676" t="s">
        <v>57</v>
      </c>
      <c r="CY139" s="676" t="s">
        <v>57</v>
      </c>
      <c r="CZ139" s="676" t="s">
        <v>57</v>
      </c>
      <c r="DA139" s="676" t="s">
        <v>57</v>
      </c>
      <c r="DB139" s="676" t="s">
        <v>57</v>
      </c>
      <c r="DC139" s="676" t="s">
        <v>57</v>
      </c>
      <c r="DD139" s="676" t="s">
        <v>57</v>
      </c>
      <c r="DE139" s="676" t="s">
        <v>57</v>
      </c>
      <c r="DF139" s="676" t="s">
        <v>57</v>
      </c>
      <c r="DG139" s="676" t="s">
        <v>57</v>
      </c>
      <c r="DH139" s="676" t="s">
        <v>57</v>
      </c>
      <c r="DI139" s="676" t="s">
        <v>302</v>
      </c>
      <c r="DJ139" s="676" t="s">
        <v>57</v>
      </c>
      <c r="DK139" s="676" t="s">
        <v>57</v>
      </c>
      <c r="DL139" s="676" t="s">
        <v>57</v>
      </c>
      <c r="DM139" s="676" t="s">
        <v>57</v>
      </c>
      <c r="DN139" s="676" t="s">
        <v>57</v>
      </c>
      <c r="DO139" s="676" t="s">
        <v>57</v>
      </c>
      <c r="DP139" s="676" t="s">
        <v>57</v>
      </c>
      <c r="DQ139" s="676" t="s">
        <v>5455</v>
      </c>
      <c r="DR139" s="676" t="s">
        <v>5456</v>
      </c>
      <c r="DS139" s="676" t="s">
        <v>673</v>
      </c>
      <c r="DT139" s="676" t="s">
        <v>5457</v>
      </c>
      <c r="DU139" s="676" t="s">
        <v>621</v>
      </c>
      <c r="DV139" s="676" t="s">
        <v>715</v>
      </c>
      <c r="DW139" s="676" t="s">
        <v>119</v>
      </c>
      <c r="DX139" s="676" t="s">
        <v>57</v>
      </c>
      <c r="DY139" s="676" t="s">
        <v>57</v>
      </c>
      <c r="DZ139" s="676" t="s">
        <v>57</v>
      </c>
      <c r="EA139" s="676" t="s">
        <v>57</v>
      </c>
      <c r="EB139" s="676" t="s">
        <v>5458</v>
      </c>
      <c r="EC139" s="676" t="s">
        <v>621</v>
      </c>
      <c r="ED139" s="676" t="s">
        <v>118</v>
      </c>
      <c r="EE139" s="676" t="s">
        <v>119</v>
      </c>
      <c r="EF139" s="676" t="s">
        <v>57</v>
      </c>
      <c r="EG139" s="676" t="s">
        <v>57</v>
      </c>
      <c r="EH139" s="676" t="s">
        <v>57</v>
      </c>
      <c r="EI139" s="676" t="s">
        <v>57</v>
      </c>
      <c r="EJ139" s="676" t="s">
        <v>5459</v>
      </c>
      <c r="EK139" s="676" t="s">
        <v>5460</v>
      </c>
      <c r="EL139" s="676" t="s">
        <v>2990</v>
      </c>
      <c r="EM139" s="676" t="s">
        <v>5461</v>
      </c>
      <c r="EN139" s="676" t="s">
        <v>629</v>
      </c>
      <c r="EO139" s="676" t="s">
        <v>630</v>
      </c>
      <c r="EP139" s="676" t="s">
        <v>122</v>
      </c>
      <c r="EQ139" s="676" t="s">
        <v>631</v>
      </c>
      <c r="ER139" s="676" t="s">
        <v>311</v>
      </c>
      <c r="ES139" s="676" t="s">
        <v>5471</v>
      </c>
      <c r="ET139" s="676" t="s">
        <v>5472</v>
      </c>
      <c r="EU139" s="104" t="str">
        <f t="shared" si="15"/>
        <v>2026022210</v>
      </c>
      <c r="EV139" s="56" t="str">
        <f t="shared" si="16"/>
        <v>10&amp;2026022210</v>
      </c>
      <c r="EW139" s="104" t="str">
        <f>IFERROR(VLOOKUP(EV139,시험용!CA:CE,4,FALSE),"")</f>
        <v/>
      </c>
      <c r="EX139" s="700" t="s">
        <v>5725</v>
      </c>
    </row>
    <row r="140" spans="1:154" ht="49.95" customHeight="1">
      <c r="A140" s="367">
        <v>10</v>
      </c>
      <c r="B140" s="676" t="s">
        <v>320</v>
      </c>
      <c r="C140" s="676" t="s">
        <v>336</v>
      </c>
      <c r="D140" s="676" t="s">
        <v>1866</v>
      </c>
      <c r="E140" s="676" t="s">
        <v>31</v>
      </c>
      <c r="F140" s="676" t="s">
        <v>584</v>
      </c>
      <c r="G140" s="676" t="s">
        <v>320</v>
      </c>
      <c r="H140" s="676" t="s">
        <v>287</v>
      </c>
      <c r="I140" s="676" t="s">
        <v>290</v>
      </c>
      <c r="J140" s="676" t="s">
        <v>4682</v>
      </c>
      <c r="K140" s="676" t="s">
        <v>291</v>
      </c>
      <c r="L140" s="676" t="s">
        <v>4683</v>
      </c>
      <c r="M140" s="676" t="s">
        <v>3210</v>
      </c>
      <c r="N140" s="676"/>
      <c r="O140" s="676" t="s">
        <v>4684</v>
      </c>
      <c r="P140" s="676" t="s">
        <v>4685</v>
      </c>
      <c r="Q140" s="676" t="s">
        <v>5473</v>
      </c>
      <c r="R140" s="676"/>
      <c r="S140" s="676" t="s">
        <v>4441</v>
      </c>
      <c r="T140" s="676" t="s">
        <v>4442</v>
      </c>
      <c r="U140" s="676" t="s">
        <v>592</v>
      </c>
      <c r="V140" s="676"/>
      <c r="W140" s="676" t="s">
        <v>3212</v>
      </c>
      <c r="X140" s="676" t="s">
        <v>688</v>
      </c>
      <c r="Y140" s="676" t="s">
        <v>1135</v>
      </c>
      <c r="Z140" s="676" t="s">
        <v>1135</v>
      </c>
      <c r="AA140" s="676" t="s">
        <v>1135</v>
      </c>
      <c r="AB140" s="676" t="s">
        <v>293</v>
      </c>
      <c r="AC140" s="1332"/>
      <c r="AD140" s="676" t="s">
        <v>107</v>
      </c>
      <c r="AE140" s="676" t="s">
        <v>4686</v>
      </c>
      <c r="AF140" s="676" t="s">
        <v>692</v>
      </c>
      <c r="AG140" s="676" t="s">
        <v>295</v>
      </c>
      <c r="AH140" s="676" t="s">
        <v>296</v>
      </c>
      <c r="AI140" s="676" t="s">
        <v>297</v>
      </c>
      <c r="AJ140" s="676"/>
      <c r="AK140" s="676"/>
      <c r="AL140" s="676"/>
      <c r="AM140" s="676"/>
      <c r="AN140" s="676" t="s">
        <v>3216</v>
      </c>
      <c r="AO140" s="676" t="s">
        <v>4687</v>
      </c>
      <c r="AP140" s="676" t="s">
        <v>3218</v>
      </c>
      <c r="AQ140" s="676" t="s">
        <v>1018</v>
      </c>
      <c r="AR140" s="676"/>
      <c r="AS140" s="676"/>
      <c r="AT140" s="676" t="s">
        <v>599</v>
      </c>
      <c r="AU140" s="676" t="s">
        <v>4688</v>
      </c>
      <c r="AV140" s="676" t="s">
        <v>57</v>
      </c>
      <c r="AW140" s="676" t="s">
        <v>1433</v>
      </c>
      <c r="AX140" s="676" t="s">
        <v>4689</v>
      </c>
      <c r="AY140" s="676"/>
      <c r="AZ140" s="676" t="s">
        <v>1388</v>
      </c>
      <c r="BA140" s="676" t="s">
        <v>3221</v>
      </c>
      <c r="BB140" s="676" t="s">
        <v>323</v>
      </c>
      <c r="BC140" s="676" t="s">
        <v>32</v>
      </c>
      <c r="BD140" s="676" t="s">
        <v>33</v>
      </c>
      <c r="BE140" s="676" t="s">
        <v>57</v>
      </c>
      <c r="BF140" s="676" t="s">
        <v>48</v>
      </c>
      <c r="BG140" s="676" t="s">
        <v>164</v>
      </c>
      <c r="BH140" s="676" t="s">
        <v>1171</v>
      </c>
      <c r="BI140" s="676" t="s">
        <v>2814</v>
      </c>
      <c r="BJ140" s="676" t="s">
        <v>1889</v>
      </c>
      <c r="BK140" s="676" t="s">
        <v>890</v>
      </c>
      <c r="BL140" s="676" t="s">
        <v>4690</v>
      </c>
      <c r="BM140" s="676" t="s">
        <v>752</v>
      </c>
      <c r="BN140" s="676" t="s">
        <v>4691</v>
      </c>
      <c r="BO140" s="676" t="s">
        <v>692</v>
      </c>
      <c r="BP140" s="676" t="s">
        <v>595</v>
      </c>
      <c r="BQ140" s="676" t="s">
        <v>295</v>
      </c>
      <c r="BR140" s="676" t="s">
        <v>1363</v>
      </c>
      <c r="BS140" s="676" t="s">
        <v>3223</v>
      </c>
      <c r="BT140" s="676" t="s">
        <v>837</v>
      </c>
      <c r="BU140" s="676" t="s">
        <v>3224</v>
      </c>
      <c r="BV140" s="676" t="s">
        <v>1061</v>
      </c>
      <c r="BW140" s="676" t="s">
        <v>622</v>
      </c>
      <c r="BX140" s="676" t="s">
        <v>296</v>
      </c>
      <c r="BY140" s="676" t="s">
        <v>297</v>
      </c>
      <c r="BZ140" s="676" t="s">
        <v>3225</v>
      </c>
      <c r="CA140" s="676" t="s">
        <v>3226</v>
      </c>
      <c r="CB140" s="676" t="s">
        <v>304</v>
      </c>
      <c r="CC140" s="676" t="s">
        <v>708</v>
      </c>
      <c r="CD140" s="676" t="s">
        <v>3227</v>
      </c>
      <c r="CE140" s="676" t="s">
        <v>306</v>
      </c>
      <c r="CF140" s="676" t="s">
        <v>709</v>
      </c>
      <c r="CG140" s="676" t="s">
        <v>318</v>
      </c>
      <c r="CH140" s="676" t="s">
        <v>57</v>
      </c>
      <c r="CI140" s="676" t="s">
        <v>3228</v>
      </c>
      <c r="CJ140" s="676" t="s">
        <v>843</v>
      </c>
      <c r="CK140" s="676" t="s">
        <v>3229</v>
      </c>
      <c r="CL140" s="676" t="s">
        <v>105</v>
      </c>
      <c r="CM140" s="676" t="s">
        <v>3230</v>
      </c>
      <c r="CN140" s="676" t="s">
        <v>843</v>
      </c>
      <c r="CO140" s="676" t="s">
        <v>713</v>
      </c>
      <c r="CP140" s="676" t="s">
        <v>57</v>
      </c>
      <c r="CQ140" s="676" t="s">
        <v>57</v>
      </c>
      <c r="CR140" s="676" t="s">
        <v>57</v>
      </c>
      <c r="CS140" s="676" t="s">
        <v>57</v>
      </c>
      <c r="CT140" s="676" t="s">
        <v>57</v>
      </c>
      <c r="CU140" s="676" t="s">
        <v>328</v>
      </c>
      <c r="CV140" s="676" t="s">
        <v>329</v>
      </c>
      <c r="CW140" s="676" t="s">
        <v>330</v>
      </c>
      <c r="CX140" s="676" t="s">
        <v>331</v>
      </c>
      <c r="CY140" s="676" t="s">
        <v>57</v>
      </c>
      <c r="CZ140" s="676" t="s">
        <v>57</v>
      </c>
      <c r="DA140" s="676" t="s">
        <v>57</v>
      </c>
      <c r="DB140" s="676" t="s">
        <v>57</v>
      </c>
      <c r="DC140" s="676" t="s">
        <v>57</v>
      </c>
      <c r="DD140" s="676" t="s">
        <v>57</v>
      </c>
      <c r="DE140" s="676" t="s">
        <v>57</v>
      </c>
      <c r="DF140" s="676" t="s">
        <v>57</v>
      </c>
      <c r="DG140" s="676" t="s">
        <v>57</v>
      </c>
      <c r="DH140" s="676" t="s">
        <v>57</v>
      </c>
      <c r="DI140" s="676" t="s">
        <v>302</v>
      </c>
      <c r="DJ140" s="676" t="s">
        <v>57</v>
      </c>
      <c r="DK140" s="676" t="s">
        <v>57</v>
      </c>
      <c r="DL140" s="676" t="s">
        <v>57</v>
      </c>
      <c r="DM140" s="676" t="s">
        <v>57</v>
      </c>
      <c r="DN140" s="676" t="s">
        <v>4692</v>
      </c>
      <c r="DO140" s="676" t="s">
        <v>331</v>
      </c>
      <c r="DP140" s="676" t="s">
        <v>121</v>
      </c>
      <c r="DQ140" s="676" t="s">
        <v>57</v>
      </c>
      <c r="DR140" s="676" t="s">
        <v>57</v>
      </c>
      <c r="DS140" s="676" t="s">
        <v>57</v>
      </c>
      <c r="DT140" s="676" t="s">
        <v>4693</v>
      </c>
      <c r="DU140" s="676" t="s">
        <v>1218</v>
      </c>
      <c r="DV140" s="676" t="s">
        <v>118</v>
      </c>
      <c r="DW140" s="676" t="s">
        <v>205</v>
      </c>
      <c r="DX140" s="676" t="s">
        <v>1219</v>
      </c>
      <c r="DY140" s="676" t="s">
        <v>1220</v>
      </c>
      <c r="DZ140" s="676" t="s">
        <v>330</v>
      </c>
      <c r="EA140" s="676" t="s">
        <v>205</v>
      </c>
      <c r="EB140" s="676" t="s">
        <v>4694</v>
      </c>
      <c r="EC140" s="676" t="s">
        <v>1218</v>
      </c>
      <c r="ED140" s="676" t="s">
        <v>192</v>
      </c>
      <c r="EE140" s="676" t="s">
        <v>205</v>
      </c>
      <c r="EF140" s="676" t="s">
        <v>57</v>
      </c>
      <c r="EG140" s="676" t="s">
        <v>57</v>
      </c>
      <c r="EH140" s="676" t="s">
        <v>57</v>
      </c>
      <c r="EI140" s="676" t="s">
        <v>57</v>
      </c>
      <c r="EJ140" s="676" t="s">
        <v>3233</v>
      </c>
      <c r="EK140" s="676" t="s">
        <v>3234</v>
      </c>
      <c r="EL140" s="676" t="s">
        <v>3235</v>
      </c>
      <c r="EM140" s="676" t="s">
        <v>1255</v>
      </c>
      <c r="EN140" s="676" t="s">
        <v>767</v>
      </c>
      <c r="EO140" s="676" t="s">
        <v>681</v>
      </c>
      <c r="EP140" s="676" t="s">
        <v>682</v>
      </c>
      <c r="EQ140" s="676" t="s">
        <v>2563</v>
      </c>
      <c r="ER140" s="676" t="s">
        <v>311</v>
      </c>
      <c r="ES140" s="676" t="s">
        <v>3237</v>
      </c>
      <c r="ET140" s="676" t="s">
        <v>5474</v>
      </c>
      <c r="EU140" s="104" t="str">
        <f t="shared" si="15"/>
        <v>2026012992</v>
      </c>
      <c r="EV140" s="56" t="str">
        <f t="shared" si="16"/>
        <v>10&amp;2026012992</v>
      </c>
      <c r="EW140" s="104" t="str">
        <f>IFERROR(VLOOKUP(EV140,시험용!CA:CE,4,FALSE),"")</f>
        <v/>
      </c>
      <c r="EX140" s="710" t="s">
        <v>5780</v>
      </c>
    </row>
    <row r="141" spans="1:154" ht="49.95" customHeight="1">
      <c r="A141" s="367">
        <v>10</v>
      </c>
      <c r="B141" s="676" t="s">
        <v>724</v>
      </c>
      <c r="C141" s="676" t="s">
        <v>336</v>
      </c>
      <c r="D141" s="676" t="s">
        <v>2781</v>
      </c>
      <c r="E141" s="676" t="s">
        <v>31</v>
      </c>
      <c r="F141" s="676" t="s">
        <v>584</v>
      </c>
      <c r="G141" s="676" t="s">
        <v>724</v>
      </c>
      <c r="H141" s="676" t="s">
        <v>312</v>
      </c>
      <c r="I141" s="676" t="s">
        <v>290</v>
      </c>
      <c r="J141" s="676" t="s">
        <v>5254</v>
      </c>
      <c r="K141" s="676" t="s">
        <v>291</v>
      </c>
      <c r="L141" s="676" t="s">
        <v>5255</v>
      </c>
      <c r="M141" s="676" t="s">
        <v>5256</v>
      </c>
      <c r="N141" s="676"/>
      <c r="O141" s="676" t="s">
        <v>5257</v>
      </c>
      <c r="P141" s="676"/>
      <c r="Q141" s="676"/>
      <c r="R141" s="676"/>
      <c r="S141" s="676" t="s">
        <v>5066</v>
      </c>
      <c r="T141" s="676" t="s">
        <v>5067</v>
      </c>
      <c r="U141" s="676" t="s">
        <v>592</v>
      </c>
      <c r="V141" s="676"/>
      <c r="W141" s="676" t="s">
        <v>5258</v>
      </c>
      <c r="X141" s="676" t="s">
        <v>95</v>
      </c>
      <c r="Y141" s="676" t="s">
        <v>5259</v>
      </c>
      <c r="Z141" s="676" t="s">
        <v>5259</v>
      </c>
      <c r="AA141" s="676" t="s">
        <v>5260</v>
      </c>
      <c r="AB141" s="676" t="s">
        <v>31</v>
      </c>
      <c r="AC141" s="1332"/>
      <c r="AD141" s="676" t="s">
        <v>643</v>
      </c>
      <c r="AE141" s="676" t="s">
        <v>2740</v>
      </c>
      <c r="AF141" s="676" t="s">
        <v>692</v>
      </c>
      <c r="AG141" s="676" t="s">
        <v>295</v>
      </c>
      <c r="AH141" s="676" t="s">
        <v>296</v>
      </c>
      <c r="AI141" s="676" t="s">
        <v>297</v>
      </c>
      <c r="AJ141" s="676"/>
      <c r="AK141" s="676"/>
      <c r="AL141" s="676"/>
      <c r="AM141" s="676"/>
      <c r="AN141" s="676" t="s">
        <v>5207</v>
      </c>
      <c r="AO141" s="676" t="s">
        <v>5208</v>
      </c>
      <c r="AP141" s="676" t="s">
        <v>5209</v>
      </c>
      <c r="AQ141" s="676" t="s">
        <v>5210</v>
      </c>
      <c r="AR141" s="676"/>
      <c r="AS141" s="676"/>
      <c r="AT141" s="676" t="s">
        <v>298</v>
      </c>
      <c r="AU141" s="676" t="s">
        <v>5261</v>
      </c>
      <c r="AV141" s="676" t="s">
        <v>57</v>
      </c>
      <c r="AW141" s="676" t="s">
        <v>119</v>
      </c>
      <c r="AX141" s="676" t="s">
        <v>5262</v>
      </c>
      <c r="AY141" s="676"/>
      <c r="AZ141" s="676" t="s">
        <v>5083</v>
      </c>
      <c r="BA141" s="676" t="s">
        <v>5213</v>
      </c>
      <c r="BB141" s="676" t="s">
        <v>299</v>
      </c>
      <c r="BC141" s="676" t="s">
        <v>32</v>
      </c>
      <c r="BD141" s="676" t="s">
        <v>33</v>
      </c>
      <c r="BE141" s="676" t="s">
        <v>320</v>
      </c>
      <c r="BF141" s="676" t="s">
        <v>48</v>
      </c>
      <c r="BG141" s="676" t="s">
        <v>164</v>
      </c>
      <c r="BH141" s="676" t="s">
        <v>5263</v>
      </c>
      <c r="BI141" s="676" t="s">
        <v>700</v>
      </c>
      <c r="BJ141" s="676" t="s">
        <v>5086</v>
      </c>
      <c r="BK141" s="676" t="s">
        <v>5215</v>
      </c>
      <c r="BL141" s="676" t="s">
        <v>5264</v>
      </c>
      <c r="BM141" s="676" t="s">
        <v>39</v>
      </c>
      <c r="BN141" s="676" t="s">
        <v>2740</v>
      </c>
      <c r="BO141" s="676" t="s">
        <v>692</v>
      </c>
      <c r="BP141" s="676" t="s">
        <v>595</v>
      </c>
      <c r="BQ141" s="676" t="s">
        <v>295</v>
      </c>
      <c r="BR141" s="676" t="s">
        <v>102</v>
      </c>
      <c r="BS141" s="676" t="s">
        <v>1085</v>
      </c>
      <c r="BT141" s="676" t="s">
        <v>332</v>
      </c>
      <c r="BU141" s="676" t="s">
        <v>5265</v>
      </c>
      <c r="BV141" s="676" t="s">
        <v>1061</v>
      </c>
      <c r="BW141" s="676" t="s">
        <v>204</v>
      </c>
      <c r="BX141" s="676" t="s">
        <v>296</v>
      </c>
      <c r="BY141" s="676" t="s">
        <v>297</v>
      </c>
      <c r="BZ141" s="676" t="s">
        <v>2627</v>
      </c>
      <c r="CA141" s="676" t="s">
        <v>707</v>
      </c>
      <c r="CB141" s="676" t="s">
        <v>304</v>
      </c>
      <c r="CC141" s="676" t="s">
        <v>708</v>
      </c>
      <c r="CD141" s="676" t="s">
        <v>318</v>
      </c>
      <c r="CE141" s="676" t="s">
        <v>306</v>
      </c>
      <c r="CF141" s="676" t="s">
        <v>709</v>
      </c>
      <c r="CG141" s="676" t="s">
        <v>307</v>
      </c>
      <c r="CH141" s="676" t="s">
        <v>57</v>
      </c>
      <c r="CI141" s="676" t="s">
        <v>4016</v>
      </c>
      <c r="CJ141" s="676" t="s">
        <v>92</v>
      </c>
      <c r="CK141" s="676" t="s">
        <v>1850</v>
      </c>
      <c r="CL141" s="676" t="s">
        <v>105</v>
      </c>
      <c r="CM141" s="676" t="s">
        <v>2332</v>
      </c>
      <c r="CN141" s="676" t="s">
        <v>92</v>
      </c>
      <c r="CO141" s="676" t="s">
        <v>1427</v>
      </c>
      <c r="CP141" s="676" t="s">
        <v>105</v>
      </c>
      <c r="CQ141" s="676" t="s">
        <v>57</v>
      </c>
      <c r="CR141" s="676" t="s">
        <v>57</v>
      </c>
      <c r="CS141" s="676" t="s">
        <v>57</v>
      </c>
      <c r="CT141" s="676" t="s">
        <v>57</v>
      </c>
      <c r="CU141" s="676" t="s">
        <v>57</v>
      </c>
      <c r="CV141" s="676" t="s">
        <v>57</v>
      </c>
      <c r="CW141" s="676" t="s">
        <v>57</v>
      </c>
      <c r="CX141" s="676" t="s">
        <v>57</v>
      </c>
      <c r="CY141" s="676" t="s">
        <v>57</v>
      </c>
      <c r="CZ141" s="676" t="s">
        <v>57</v>
      </c>
      <c r="DA141" s="676" t="s">
        <v>57</v>
      </c>
      <c r="DB141" s="676" t="s">
        <v>57</v>
      </c>
      <c r="DC141" s="676" t="s">
        <v>57</v>
      </c>
      <c r="DD141" s="676" t="s">
        <v>57</v>
      </c>
      <c r="DE141" s="676" t="s">
        <v>57</v>
      </c>
      <c r="DF141" s="676" t="s">
        <v>57</v>
      </c>
      <c r="DG141" s="676" t="s">
        <v>57</v>
      </c>
      <c r="DH141" s="676" t="s">
        <v>57</v>
      </c>
      <c r="DI141" s="676" t="s">
        <v>302</v>
      </c>
      <c r="DJ141" s="676" t="s">
        <v>57</v>
      </c>
      <c r="DK141" s="676" t="s">
        <v>57</v>
      </c>
      <c r="DL141" s="676" t="s">
        <v>57</v>
      </c>
      <c r="DM141" s="676" t="s">
        <v>57</v>
      </c>
      <c r="DN141" s="676" t="s">
        <v>57</v>
      </c>
      <c r="DO141" s="676" t="s">
        <v>57</v>
      </c>
      <c r="DP141" s="676" t="s">
        <v>57</v>
      </c>
      <c r="DQ141" s="676" t="s">
        <v>57</v>
      </c>
      <c r="DR141" s="676" t="s">
        <v>57</v>
      </c>
      <c r="DS141" s="676" t="s">
        <v>57</v>
      </c>
      <c r="DT141" s="676" t="s">
        <v>5093</v>
      </c>
      <c r="DU141" s="676" t="s">
        <v>1153</v>
      </c>
      <c r="DV141" s="676" t="s">
        <v>1028</v>
      </c>
      <c r="DW141" s="676" t="s">
        <v>106</v>
      </c>
      <c r="DX141" s="676" t="s">
        <v>317</v>
      </c>
      <c r="DY141" s="676" t="s">
        <v>308</v>
      </c>
      <c r="DZ141" s="676" t="s">
        <v>318</v>
      </c>
      <c r="EA141" s="676" t="s">
        <v>319</v>
      </c>
      <c r="EB141" s="676" t="s">
        <v>5094</v>
      </c>
      <c r="EC141" s="676" t="s">
        <v>1153</v>
      </c>
      <c r="ED141" s="676" t="s">
        <v>715</v>
      </c>
      <c r="EE141" s="676" t="s">
        <v>106</v>
      </c>
      <c r="EF141" s="676" t="s">
        <v>57</v>
      </c>
      <c r="EG141" s="676" t="s">
        <v>57</v>
      </c>
      <c r="EH141" s="676" t="s">
        <v>57</v>
      </c>
      <c r="EI141" s="676" t="s">
        <v>57</v>
      </c>
      <c r="EJ141" s="676" t="s">
        <v>5218</v>
      </c>
      <c r="EK141" s="676" t="s">
        <v>1574</v>
      </c>
      <c r="EL141" s="676" t="s">
        <v>2634</v>
      </c>
      <c r="EM141" s="676" t="s">
        <v>1576</v>
      </c>
      <c r="EN141" s="676" t="s">
        <v>680</v>
      </c>
      <c r="EO141" s="676" t="s">
        <v>310</v>
      </c>
      <c r="EP141" s="676" t="s">
        <v>88</v>
      </c>
      <c r="EQ141" s="676" t="s">
        <v>5219</v>
      </c>
      <c r="ER141" s="676" t="s">
        <v>311</v>
      </c>
      <c r="ES141" s="676" t="s">
        <v>1630</v>
      </c>
      <c r="ET141" s="676" t="s">
        <v>1631</v>
      </c>
      <c r="EU141" s="104" t="str">
        <f t="shared" si="15"/>
        <v>2025091610</v>
      </c>
      <c r="EV141" s="56" t="str">
        <f t="shared" si="16"/>
        <v>10&amp;2025091610</v>
      </c>
      <c r="EW141" s="104">
        <f>IFERROR(VLOOKUP(EV141,시험용!CA:CE,4,FALSE),"")</f>
        <v>0</v>
      </c>
      <c r="EX141" s="664"/>
    </row>
    <row r="142" spans="1:154" ht="49.95" customHeight="1">
      <c r="A142" s="367">
        <v>10</v>
      </c>
      <c r="B142" s="676" t="s">
        <v>732</v>
      </c>
      <c r="C142" s="676" t="s">
        <v>336</v>
      </c>
      <c r="D142" s="676" t="s">
        <v>2781</v>
      </c>
      <c r="E142" s="676" t="s">
        <v>31</v>
      </c>
      <c r="F142" s="676" t="s">
        <v>584</v>
      </c>
      <c r="G142" s="676" t="s">
        <v>732</v>
      </c>
      <c r="H142" s="676" t="s">
        <v>320</v>
      </c>
      <c r="I142" s="676" t="s">
        <v>290</v>
      </c>
      <c r="J142" s="676" t="s">
        <v>5200</v>
      </c>
      <c r="K142" s="676" t="s">
        <v>291</v>
      </c>
      <c r="L142" s="676" t="s">
        <v>5201</v>
      </c>
      <c r="M142" s="676" t="s">
        <v>5202</v>
      </c>
      <c r="N142" s="676"/>
      <c r="O142" s="676" t="s">
        <v>5203</v>
      </c>
      <c r="P142" s="676"/>
      <c r="Q142" s="676"/>
      <c r="R142" s="676"/>
      <c r="S142" s="676" t="s">
        <v>5066</v>
      </c>
      <c r="T142" s="676" t="s">
        <v>5067</v>
      </c>
      <c r="U142" s="676" t="s">
        <v>592</v>
      </c>
      <c r="V142" s="676"/>
      <c r="W142" s="676" t="s">
        <v>5204</v>
      </c>
      <c r="X142" s="676" t="s">
        <v>95</v>
      </c>
      <c r="Y142" s="676" t="s">
        <v>5205</v>
      </c>
      <c r="Z142" s="676" t="s">
        <v>5205</v>
      </c>
      <c r="AA142" s="676" t="s">
        <v>5206</v>
      </c>
      <c r="AB142" s="676" t="s">
        <v>31</v>
      </c>
      <c r="AC142" s="1332"/>
      <c r="AD142" s="676" t="s">
        <v>643</v>
      </c>
      <c r="AE142" s="676" t="s">
        <v>2740</v>
      </c>
      <c r="AF142" s="676" t="s">
        <v>692</v>
      </c>
      <c r="AG142" s="676" t="s">
        <v>295</v>
      </c>
      <c r="AH142" s="676" t="s">
        <v>296</v>
      </c>
      <c r="AI142" s="676" t="s">
        <v>297</v>
      </c>
      <c r="AJ142" s="676"/>
      <c r="AK142" s="676"/>
      <c r="AL142" s="676"/>
      <c r="AM142" s="676"/>
      <c r="AN142" s="676" t="s">
        <v>5207</v>
      </c>
      <c r="AO142" s="676" t="s">
        <v>5208</v>
      </c>
      <c r="AP142" s="676" t="s">
        <v>5209</v>
      </c>
      <c r="AQ142" s="676" t="s">
        <v>5210</v>
      </c>
      <c r="AR142" s="676"/>
      <c r="AS142" s="676"/>
      <c r="AT142" s="676" t="s">
        <v>315</v>
      </c>
      <c r="AU142" s="676" t="s">
        <v>5211</v>
      </c>
      <c r="AV142" s="676" t="s">
        <v>57</v>
      </c>
      <c r="AW142" s="676" t="s">
        <v>119</v>
      </c>
      <c r="AX142" s="676" t="s">
        <v>5212</v>
      </c>
      <c r="AY142" s="676"/>
      <c r="AZ142" s="676" t="s">
        <v>5083</v>
      </c>
      <c r="BA142" s="676" t="s">
        <v>5213</v>
      </c>
      <c r="BB142" s="676" t="s">
        <v>299</v>
      </c>
      <c r="BC142" s="676" t="s">
        <v>32</v>
      </c>
      <c r="BD142" s="676" t="s">
        <v>33</v>
      </c>
      <c r="BE142" s="676" t="s">
        <v>57</v>
      </c>
      <c r="BF142" s="676" t="s">
        <v>48</v>
      </c>
      <c r="BG142" s="676" t="s">
        <v>164</v>
      </c>
      <c r="BH142" s="676" t="s">
        <v>5214</v>
      </c>
      <c r="BI142" s="676" t="s">
        <v>700</v>
      </c>
      <c r="BJ142" s="676" t="s">
        <v>5086</v>
      </c>
      <c r="BK142" s="676" t="s">
        <v>5215</v>
      </c>
      <c r="BL142" s="676" t="s">
        <v>5216</v>
      </c>
      <c r="BM142" s="676" t="s">
        <v>39</v>
      </c>
      <c r="BN142" s="676" t="s">
        <v>2740</v>
      </c>
      <c r="BO142" s="676" t="s">
        <v>692</v>
      </c>
      <c r="BP142" s="676" t="s">
        <v>595</v>
      </c>
      <c r="BQ142" s="676" t="s">
        <v>295</v>
      </c>
      <c r="BR142" s="676" t="s">
        <v>102</v>
      </c>
      <c r="BS142" s="676" t="s">
        <v>1085</v>
      </c>
      <c r="BT142" s="676" t="s">
        <v>332</v>
      </c>
      <c r="BU142" s="676" t="s">
        <v>5217</v>
      </c>
      <c r="BV142" s="676" t="s">
        <v>1061</v>
      </c>
      <c r="BW142" s="676" t="s">
        <v>204</v>
      </c>
      <c r="BX142" s="676" t="s">
        <v>296</v>
      </c>
      <c r="BY142" s="676" t="s">
        <v>297</v>
      </c>
      <c r="BZ142" s="676" t="s">
        <v>167</v>
      </c>
      <c r="CA142" s="676" t="s">
        <v>707</v>
      </c>
      <c r="CB142" s="676" t="s">
        <v>304</v>
      </c>
      <c r="CC142" s="676" t="s">
        <v>708</v>
      </c>
      <c r="CD142" s="676" t="s">
        <v>318</v>
      </c>
      <c r="CE142" s="676" t="s">
        <v>306</v>
      </c>
      <c r="CF142" s="676" t="s">
        <v>709</v>
      </c>
      <c r="CG142" s="676" t="s">
        <v>307</v>
      </c>
      <c r="CH142" s="676" t="s">
        <v>57</v>
      </c>
      <c r="CI142" s="676" t="s">
        <v>4016</v>
      </c>
      <c r="CJ142" s="676" t="s">
        <v>92</v>
      </c>
      <c r="CK142" s="676" t="s">
        <v>1850</v>
      </c>
      <c r="CL142" s="676" t="s">
        <v>105</v>
      </c>
      <c r="CM142" s="676" t="s">
        <v>2332</v>
      </c>
      <c r="CN142" s="676" t="s">
        <v>92</v>
      </c>
      <c r="CO142" s="676" t="s">
        <v>1427</v>
      </c>
      <c r="CP142" s="676" t="s">
        <v>105</v>
      </c>
      <c r="CQ142" s="676" t="s">
        <v>57</v>
      </c>
      <c r="CR142" s="676" t="s">
        <v>57</v>
      </c>
      <c r="CS142" s="676" t="s">
        <v>57</v>
      </c>
      <c r="CT142" s="676" t="s">
        <v>57</v>
      </c>
      <c r="CU142" s="676" t="s">
        <v>57</v>
      </c>
      <c r="CV142" s="676" t="s">
        <v>57</v>
      </c>
      <c r="CW142" s="676" t="s">
        <v>57</v>
      </c>
      <c r="CX142" s="676" t="s">
        <v>57</v>
      </c>
      <c r="CY142" s="676" t="s">
        <v>57</v>
      </c>
      <c r="CZ142" s="676" t="s">
        <v>57</v>
      </c>
      <c r="DA142" s="676" t="s">
        <v>57</v>
      </c>
      <c r="DB142" s="676" t="s">
        <v>57</v>
      </c>
      <c r="DC142" s="676" t="s">
        <v>57</v>
      </c>
      <c r="DD142" s="676" t="s">
        <v>57</v>
      </c>
      <c r="DE142" s="676" t="s">
        <v>57</v>
      </c>
      <c r="DF142" s="676" t="s">
        <v>57</v>
      </c>
      <c r="DG142" s="676" t="s">
        <v>57</v>
      </c>
      <c r="DH142" s="676" t="s">
        <v>57</v>
      </c>
      <c r="DI142" s="676" t="s">
        <v>302</v>
      </c>
      <c r="DJ142" s="676" t="s">
        <v>57</v>
      </c>
      <c r="DK142" s="676" t="s">
        <v>57</v>
      </c>
      <c r="DL142" s="676" t="s">
        <v>57</v>
      </c>
      <c r="DM142" s="676" t="s">
        <v>57</v>
      </c>
      <c r="DN142" s="676" t="s">
        <v>57</v>
      </c>
      <c r="DO142" s="676" t="s">
        <v>57</v>
      </c>
      <c r="DP142" s="676" t="s">
        <v>57</v>
      </c>
      <c r="DQ142" s="676" t="s">
        <v>57</v>
      </c>
      <c r="DR142" s="676" t="s">
        <v>57</v>
      </c>
      <c r="DS142" s="676" t="s">
        <v>57</v>
      </c>
      <c r="DT142" s="676" t="s">
        <v>5093</v>
      </c>
      <c r="DU142" s="676" t="s">
        <v>1153</v>
      </c>
      <c r="DV142" s="676" t="s">
        <v>1028</v>
      </c>
      <c r="DW142" s="676" t="s">
        <v>106</v>
      </c>
      <c r="DX142" s="676" t="s">
        <v>317</v>
      </c>
      <c r="DY142" s="676" t="s">
        <v>308</v>
      </c>
      <c r="DZ142" s="676" t="s">
        <v>318</v>
      </c>
      <c r="EA142" s="676" t="s">
        <v>319</v>
      </c>
      <c r="EB142" s="676" t="s">
        <v>5094</v>
      </c>
      <c r="EC142" s="676" t="s">
        <v>1153</v>
      </c>
      <c r="ED142" s="676" t="s">
        <v>715</v>
      </c>
      <c r="EE142" s="676" t="s">
        <v>106</v>
      </c>
      <c r="EF142" s="676" t="s">
        <v>57</v>
      </c>
      <c r="EG142" s="676" t="s">
        <v>57</v>
      </c>
      <c r="EH142" s="676" t="s">
        <v>57</v>
      </c>
      <c r="EI142" s="676" t="s">
        <v>57</v>
      </c>
      <c r="EJ142" s="676" t="s">
        <v>5218</v>
      </c>
      <c r="EK142" s="676" t="s">
        <v>1574</v>
      </c>
      <c r="EL142" s="676" t="s">
        <v>2634</v>
      </c>
      <c r="EM142" s="676" t="s">
        <v>1576</v>
      </c>
      <c r="EN142" s="676" t="s">
        <v>680</v>
      </c>
      <c r="EO142" s="676" t="s">
        <v>310</v>
      </c>
      <c r="EP142" s="676" t="s">
        <v>88</v>
      </c>
      <c r="EQ142" s="676" t="s">
        <v>5219</v>
      </c>
      <c r="ER142" s="676" t="s">
        <v>311</v>
      </c>
      <c r="ES142" s="676" t="s">
        <v>3786</v>
      </c>
      <c r="ET142" s="676" t="s">
        <v>5220</v>
      </c>
      <c r="EU142" s="104" t="str">
        <f t="shared" si="15"/>
        <v>2026012067</v>
      </c>
      <c r="EV142" s="56" t="str">
        <f t="shared" si="16"/>
        <v>10&amp;2026012067</v>
      </c>
      <c r="EW142" s="104">
        <f>IFERROR(VLOOKUP(EV142,시험용!CA:CE,4,FALSE),"")</f>
        <v>0</v>
      </c>
      <c r="EX142" s="664"/>
    </row>
    <row r="143" spans="1:154" ht="49.95" customHeight="1">
      <c r="A143" s="367">
        <v>10</v>
      </c>
      <c r="B143" s="676" t="s">
        <v>771</v>
      </c>
      <c r="C143" s="676" t="s">
        <v>336</v>
      </c>
      <c r="D143" s="676" t="s">
        <v>3265</v>
      </c>
      <c r="E143" s="676" t="s">
        <v>31</v>
      </c>
      <c r="F143" s="676" t="s">
        <v>584</v>
      </c>
      <c r="G143" s="676" t="s">
        <v>771</v>
      </c>
      <c r="H143" s="676" t="s">
        <v>724</v>
      </c>
      <c r="I143" s="676" t="s">
        <v>290</v>
      </c>
      <c r="J143" s="676" t="s">
        <v>3788</v>
      </c>
      <c r="K143" s="676" t="s">
        <v>291</v>
      </c>
      <c r="L143" s="676" t="s">
        <v>3789</v>
      </c>
      <c r="M143" s="676" t="s">
        <v>3790</v>
      </c>
      <c r="N143" s="676"/>
      <c r="O143" s="676"/>
      <c r="P143" s="676"/>
      <c r="Q143" s="676" t="s">
        <v>5221</v>
      </c>
      <c r="R143" s="676" t="s">
        <v>3247</v>
      </c>
      <c r="S143" s="676" t="s">
        <v>5066</v>
      </c>
      <c r="T143" s="676" t="s">
        <v>5067</v>
      </c>
      <c r="U143" s="676" t="s">
        <v>592</v>
      </c>
      <c r="V143" s="676"/>
      <c r="W143" s="676" t="s">
        <v>3793</v>
      </c>
      <c r="X143" s="676" t="s">
        <v>688</v>
      </c>
      <c r="Y143" s="676" t="s">
        <v>1135</v>
      </c>
      <c r="Z143" s="676" t="s">
        <v>1135</v>
      </c>
      <c r="AA143" s="676" t="s">
        <v>1135</v>
      </c>
      <c r="AB143" s="676" t="s">
        <v>293</v>
      </c>
      <c r="AC143" s="1332"/>
      <c r="AD143" s="676" t="s">
        <v>1136</v>
      </c>
      <c r="AE143" s="676" t="s">
        <v>1469</v>
      </c>
      <c r="AF143" s="676" t="s">
        <v>692</v>
      </c>
      <c r="AG143" s="676" t="s">
        <v>295</v>
      </c>
      <c r="AH143" s="676" t="s">
        <v>296</v>
      </c>
      <c r="AI143" s="676" t="s">
        <v>297</v>
      </c>
      <c r="AJ143" s="676"/>
      <c r="AK143" s="676"/>
      <c r="AL143" s="676"/>
      <c r="AM143" s="676"/>
      <c r="AN143" s="676" t="s">
        <v>3794</v>
      </c>
      <c r="AO143" s="676" t="s">
        <v>3795</v>
      </c>
      <c r="AP143" s="676" t="s">
        <v>3796</v>
      </c>
      <c r="AQ143" s="676" t="s">
        <v>49</v>
      </c>
      <c r="AR143" s="676"/>
      <c r="AS143" s="676"/>
      <c r="AT143" s="676" t="s">
        <v>599</v>
      </c>
      <c r="AU143" s="676" t="s">
        <v>3797</v>
      </c>
      <c r="AV143" s="676" t="s">
        <v>57</v>
      </c>
      <c r="AW143" s="676" t="s">
        <v>988</v>
      </c>
      <c r="AX143" s="676" t="s">
        <v>3798</v>
      </c>
      <c r="AY143" s="676"/>
      <c r="AZ143" s="676" t="s">
        <v>3799</v>
      </c>
      <c r="BA143" s="676" t="s">
        <v>3800</v>
      </c>
      <c r="BB143" s="676" t="s">
        <v>299</v>
      </c>
      <c r="BC143" s="676" t="s">
        <v>32</v>
      </c>
      <c r="BD143" s="676" t="s">
        <v>33</v>
      </c>
      <c r="BE143" s="676" t="s">
        <v>57</v>
      </c>
      <c r="BF143" s="676" t="s">
        <v>48</v>
      </c>
      <c r="BG143" s="676" t="s">
        <v>900</v>
      </c>
      <c r="BH143" s="676" t="s">
        <v>3801</v>
      </c>
      <c r="BI143" s="676" t="s">
        <v>3802</v>
      </c>
      <c r="BJ143" s="676" t="s">
        <v>3803</v>
      </c>
      <c r="BK143" s="676" t="s">
        <v>3804</v>
      </c>
      <c r="BL143" s="676" t="s">
        <v>3805</v>
      </c>
      <c r="BM143" s="676" t="s">
        <v>752</v>
      </c>
      <c r="BN143" s="676" t="s">
        <v>1469</v>
      </c>
      <c r="BO143" s="676" t="s">
        <v>692</v>
      </c>
      <c r="BP143" s="676" t="s">
        <v>595</v>
      </c>
      <c r="BQ143" s="676" t="s">
        <v>295</v>
      </c>
      <c r="BR143" s="676" t="s">
        <v>102</v>
      </c>
      <c r="BS143" s="676" t="s">
        <v>3491</v>
      </c>
      <c r="BT143" s="676" t="s">
        <v>2463</v>
      </c>
      <c r="BU143" s="676" t="s">
        <v>3806</v>
      </c>
      <c r="BV143" s="676" t="s">
        <v>51</v>
      </c>
      <c r="BW143" s="676" t="s">
        <v>611</v>
      </c>
      <c r="BX143" s="676" t="s">
        <v>296</v>
      </c>
      <c r="BY143" s="676" t="s">
        <v>297</v>
      </c>
      <c r="BZ143" s="676" t="s">
        <v>792</v>
      </c>
      <c r="CA143" s="676" t="s">
        <v>793</v>
      </c>
      <c r="CB143" s="676" t="s">
        <v>304</v>
      </c>
      <c r="CC143" s="676" t="s">
        <v>794</v>
      </c>
      <c r="CD143" s="676" t="s">
        <v>309</v>
      </c>
      <c r="CE143" s="676" t="s">
        <v>306</v>
      </c>
      <c r="CF143" s="676" t="s">
        <v>795</v>
      </c>
      <c r="CG143" s="676" t="s">
        <v>307</v>
      </c>
      <c r="CH143" s="676" t="s">
        <v>57</v>
      </c>
      <c r="CI143" s="676" t="s">
        <v>3807</v>
      </c>
      <c r="CJ143" s="676" t="s">
        <v>99</v>
      </c>
      <c r="CK143" s="676" t="s">
        <v>182</v>
      </c>
      <c r="CL143" s="676" t="s">
        <v>105</v>
      </c>
      <c r="CM143" s="676" t="s">
        <v>57</v>
      </c>
      <c r="CN143" s="676" t="s">
        <v>57</v>
      </c>
      <c r="CO143" s="676" t="s">
        <v>57</v>
      </c>
      <c r="CP143" s="676" t="s">
        <v>57</v>
      </c>
      <c r="CQ143" s="676" t="s">
        <v>57</v>
      </c>
      <c r="CR143" s="676" t="s">
        <v>57</v>
      </c>
      <c r="CS143" s="676" t="s">
        <v>57</v>
      </c>
      <c r="CT143" s="676" t="s">
        <v>57</v>
      </c>
      <c r="CU143" s="676" t="s">
        <v>57</v>
      </c>
      <c r="CV143" s="676" t="s">
        <v>57</v>
      </c>
      <c r="CW143" s="676" t="s">
        <v>57</v>
      </c>
      <c r="CX143" s="676" t="s">
        <v>57</v>
      </c>
      <c r="CY143" s="676" t="s">
        <v>57</v>
      </c>
      <c r="CZ143" s="676" t="s">
        <v>57</v>
      </c>
      <c r="DA143" s="676" t="s">
        <v>57</v>
      </c>
      <c r="DB143" s="676" t="s">
        <v>57</v>
      </c>
      <c r="DC143" s="676" t="s">
        <v>57</v>
      </c>
      <c r="DD143" s="676" t="s">
        <v>57</v>
      </c>
      <c r="DE143" s="676" t="s">
        <v>57</v>
      </c>
      <c r="DF143" s="676" t="s">
        <v>57</v>
      </c>
      <c r="DG143" s="676" t="s">
        <v>57</v>
      </c>
      <c r="DH143" s="676" t="s">
        <v>57</v>
      </c>
      <c r="DI143" s="676" t="s">
        <v>302</v>
      </c>
      <c r="DJ143" s="676" t="s">
        <v>57</v>
      </c>
      <c r="DK143" s="676" t="s">
        <v>57</v>
      </c>
      <c r="DL143" s="676" t="s">
        <v>57</v>
      </c>
      <c r="DM143" s="676" t="s">
        <v>57</v>
      </c>
      <c r="DN143" s="676" t="s">
        <v>57</v>
      </c>
      <c r="DO143" s="676" t="s">
        <v>57</v>
      </c>
      <c r="DP143" s="676" t="s">
        <v>57</v>
      </c>
      <c r="DQ143" s="676" t="s">
        <v>57</v>
      </c>
      <c r="DR143" s="676" t="s">
        <v>57</v>
      </c>
      <c r="DS143" s="676" t="s">
        <v>57</v>
      </c>
      <c r="DT143" s="676" t="s">
        <v>2441</v>
      </c>
      <c r="DU143" s="676" t="s">
        <v>79</v>
      </c>
      <c r="DV143" s="676" t="s">
        <v>801</v>
      </c>
      <c r="DW143" s="676" t="s">
        <v>106</v>
      </c>
      <c r="DX143" s="676" t="s">
        <v>317</v>
      </c>
      <c r="DY143" s="676" t="s">
        <v>308</v>
      </c>
      <c r="DZ143" s="676" t="s">
        <v>318</v>
      </c>
      <c r="EA143" s="676" t="s">
        <v>319</v>
      </c>
      <c r="EB143" s="676" t="s">
        <v>2442</v>
      </c>
      <c r="EC143" s="676" t="s">
        <v>79</v>
      </c>
      <c r="ED143" s="676" t="s">
        <v>1038</v>
      </c>
      <c r="EE143" s="676" t="s">
        <v>106</v>
      </c>
      <c r="EF143" s="676" t="s">
        <v>57</v>
      </c>
      <c r="EG143" s="676" t="s">
        <v>57</v>
      </c>
      <c r="EH143" s="676" t="s">
        <v>57</v>
      </c>
      <c r="EI143" s="676" t="s">
        <v>57</v>
      </c>
      <c r="EJ143" s="676" t="s">
        <v>100</v>
      </c>
      <c r="EK143" s="676" t="s">
        <v>101</v>
      </c>
      <c r="EL143" s="676" t="s">
        <v>802</v>
      </c>
      <c r="EM143" s="676" t="s">
        <v>184</v>
      </c>
      <c r="EN143" s="676" t="s">
        <v>680</v>
      </c>
      <c r="EO143" s="676" t="s">
        <v>310</v>
      </c>
      <c r="EP143" s="676" t="s">
        <v>88</v>
      </c>
      <c r="EQ143" s="676" t="s">
        <v>3808</v>
      </c>
      <c r="ER143" s="676" t="s">
        <v>311</v>
      </c>
      <c r="ES143" s="676" t="s">
        <v>3206</v>
      </c>
      <c r="ET143" s="676" t="s">
        <v>3207</v>
      </c>
      <c r="EU143" s="104" t="str">
        <f t="shared" si="15"/>
        <v>2026010899</v>
      </c>
      <c r="EV143" s="56" t="str">
        <f t="shared" si="16"/>
        <v>10&amp;2026010899</v>
      </c>
      <c r="EW143" s="104">
        <f>IFERROR(VLOOKUP(EV143,시험용!CA:CE,4,FALSE),"")</f>
        <v>0</v>
      </c>
      <c r="EX143" s="664"/>
    </row>
    <row r="144" spans="1:154" ht="49.95" customHeight="1">
      <c r="A144" s="367">
        <v>10</v>
      </c>
      <c r="B144" s="676" t="s">
        <v>806</v>
      </c>
      <c r="C144" s="676" t="s">
        <v>336</v>
      </c>
      <c r="D144" s="676" t="s">
        <v>1866</v>
      </c>
      <c r="E144" s="676" t="s">
        <v>31</v>
      </c>
      <c r="F144" s="676" t="s">
        <v>584</v>
      </c>
      <c r="G144" s="676" t="s">
        <v>806</v>
      </c>
      <c r="H144" s="676" t="s">
        <v>771</v>
      </c>
      <c r="I144" s="676" t="s">
        <v>290</v>
      </c>
      <c r="J144" s="676" t="s">
        <v>3766</v>
      </c>
      <c r="K144" s="676" t="s">
        <v>291</v>
      </c>
      <c r="L144" s="676" t="s">
        <v>3767</v>
      </c>
      <c r="M144" s="676" t="s">
        <v>3768</v>
      </c>
      <c r="N144" s="676"/>
      <c r="O144" s="676"/>
      <c r="P144" s="676"/>
      <c r="Q144" s="676" t="s">
        <v>5475</v>
      </c>
      <c r="R144" s="676" t="s">
        <v>2488</v>
      </c>
      <c r="S144" s="676" t="s">
        <v>5434</v>
      </c>
      <c r="T144" s="676" t="s">
        <v>5476</v>
      </c>
      <c r="U144" s="676" t="s">
        <v>592</v>
      </c>
      <c r="V144" s="676"/>
      <c r="W144" s="676" t="s">
        <v>3770</v>
      </c>
      <c r="X144" s="676" t="s">
        <v>322</v>
      </c>
      <c r="Y144" s="676" t="s">
        <v>1135</v>
      </c>
      <c r="Z144" s="676" t="s">
        <v>1135</v>
      </c>
      <c r="AA144" s="676" t="s">
        <v>1135</v>
      </c>
      <c r="AB144" s="676" t="s">
        <v>293</v>
      </c>
      <c r="AC144" s="1332"/>
      <c r="AD144" s="676" t="s">
        <v>1136</v>
      </c>
      <c r="AE144" s="676" t="s">
        <v>2204</v>
      </c>
      <c r="AF144" s="676" t="s">
        <v>692</v>
      </c>
      <c r="AG144" s="676" t="s">
        <v>295</v>
      </c>
      <c r="AH144" s="676" t="s">
        <v>296</v>
      </c>
      <c r="AI144" s="676" t="s">
        <v>297</v>
      </c>
      <c r="AJ144" s="676"/>
      <c r="AK144" s="676"/>
      <c r="AL144" s="676"/>
      <c r="AM144" s="676"/>
      <c r="AN144" s="676" t="s">
        <v>1162</v>
      </c>
      <c r="AO144" s="676" t="s">
        <v>3771</v>
      </c>
      <c r="AP144" s="676" t="s">
        <v>3772</v>
      </c>
      <c r="AQ144" s="676" t="s">
        <v>49</v>
      </c>
      <c r="AR144" s="676" t="s">
        <v>3773</v>
      </c>
      <c r="AS144" s="676" t="s">
        <v>3774</v>
      </c>
      <c r="AT144" s="676" t="s">
        <v>599</v>
      </c>
      <c r="AU144" s="676" t="s">
        <v>3775</v>
      </c>
      <c r="AV144" s="676" t="s">
        <v>57</v>
      </c>
      <c r="AW144" s="676" t="s">
        <v>988</v>
      </c>
      <c r="AX144" s="676" t="s">
        <v>3776</v>
      </c>
      <c r="AY144" s="676"/>
      <c r="AZ144" s="676" t="s">
        <v>3777</v>
      </c>
      <c r="BA144" s="676" t="s">
        <v>2435</v>
      </c>
      <c r="BB144" s="676" t="s">
        <v>299</v>
      </c>
      <c r="BC144" s="676" t="s">
        <v>32</v>
      </c>
      <c r="BD144" s="676" t="s">
        <v>33</v>
      </c>
      <c r="BE144" s="676" t="s">
        <v>57</v>
      </c>
      <c r="BF144" s="676" t="s">
        <v>48</v>
      </c>
      <c r="BG144" s="676" t="s">
        <v>603</v>
      </c>
      <c r="BH144" s="676" t="s">
        <v>3778</v>
      </c>
      <c r="BI144" s="676" t="s">
        <v>2436</v>
      </c>
      <c r="BJ144" s="676" t="s">
        <v>3779</v>
      </c>
      <c r="BK144" s="676" t="s">
        <v>2438</v>
      </c>
      <c r="BL144" s="676" t="s">
        <v>3780</v>
      </c>
      <c r="BM144" s="676" t="s">
        <v>3781</v>
      </c>
      <c r="BN144" s="676" t="s">
        <v>2204</v>
      </c>
      <c r="BO144" s="676" t="s">
        <v>692</v>
      </c>
      <c r="BP144" s="676" t="s">
        <v>595</v>
      </c>
      <c r="BQ144" s="676" t="s">
        <v>295</v>
      </c>
      <c r="BR144" s="676" t="s">
        <v>102</v>
      </c>
      <c r="BS144" s="676" t="s">
        <v>170</v>
      </c>
      <c r="BT144" s="676" t="s">
        <v>1648</v>
      </c>
      <c r="BU144" s="676" t="s">
        <v>3782</v>
      </c>
      <c r="BV144" s="676" t="s">
        <v>51</v>
      </c>
      <c r="BW144" s="676" t="s">
        <v>1589</v>
      </c>
      <c r="BX144" s="676" t="s">
        <v>296</v>
      </c>
      <c r="BY144" s="676" t="s">
        <v>297</v>
      </c>
      <c r="BZ144" s="676" t="s">
        <v>2330</v>
      </c>
      <c r="CA144" s="676" t="s">
        <v>1121</v>
      </c>
      <c r="CB144" s="676" t="s">
        <v>304</v>
      </c>
      <c r="CC144" s="676" t="s">
        <v>797</v>
      </c>
      <c r="CD144" s="676" t="s">
        <v>305</v>
      </c>
      <c r="CE144" s="676" t="s">
        <v>306</v>
      </c>
      <c r="CF144" s="676" t="s">
        <v>1122</v>
      </c>
      <c r="CG144" s="676" t="s">
        <v>307</v>
      </c>
      <c r="CH144" s="676" t="s">
        <v>57</v>
      </c>
      <c r="CI144" s="676" t="s">
        <v>77</v>
      </c>
      <c r="CJ144" s="676" t="s">
        <v>78</v>
      </c>
      <c r="CK144" s="676" t="s">
        <v>191</v>
      </c>
      <c r="CL144" s="676" t="s">
        <v>105</v>
      </c>
      <c r="CM144" s="676" t="s">
        <v>3783</v>
      </c>
      <c r="CN144" s="676" t="s">
        <v>78</v>
      </c>
      <c r="CO144" s="676" t="s">
        <v>668</v>
      </c>
      <c r="CP144" s="676" t="s">
        <v>105</v>
      </c>
      <c r="CQ144" s="676" t="s">
        <v>57</v>
      </c>
      <c r="CR144" s="676" t="s">
        <v>57</v>
      </c>
      <c r="CS144" s="676" t="s">
        <v>57</v>
      </c>
      <c r="CT144" s="676" t="s">
        <v>57</v>
      </c>
      <c r="CU144" s="676" t="s">
        <v>57</v>
      </c>
      <c r="CV144" s="676" t="s">
        <v>57</v>
      </c>
      <c r="CW144" s="676" t="s">
        <v>57</v>
      </c>
      <c r="CX144" s="676" t="s">
        <v>57</v>
      </c>
      <c r="CY144" s="676" t="s">
        <v>57</v>
      </c>
      <c r="CZ144" s="676" t="s">
        <v>57</v>
      </c>
      <c r="DA144" s="676" t="s">
        <v>57</v>
      </c>
      <c r="DB144" s="676" t="s">
        <v>617</v>
      </c>
      <c r="DC144" s="676" t="s">
        <v>618</v>
      </c>
      <c r="DD144" s="676" t="s">
        <v>619</v>
      </c>
      <c r="DE144" s="676" t="s">
        <v>57</v>
      </c>
      <c r="DF144" s="676" t="s">
        <v>57</v>
      </c>
      <c r="DG144" s="676" t="s">
        <v>57</v>
      </c>
      <c r="DH144" s="676" t="s">
        <v>57</v>
      </c>
      <c r="DI144" s="676" t="s">
        <v>302</v>
      </c>
      <c r="DJ144" s="676" t="s">
        <v>57</v>
      </c>
      <c r="DK144" s="676" t="s">
        <v>57</v>
      </c>
      <c r="DL144" s="676" t="s">
        <v>57</v>
      </c>
      <c r="DM144" s="676" t="s">
        <v>57</v>
      </c>
      <c r="DN144" s="676" t="s">
        <v>57</v>
      </c>
      <c r="DO144" s="676" t="s">
        <v>57</v>
      </c>
      <c r="DP144" s="676" t="s">
        <v>57</v>
      </c>
      <c r="DQ144" s="676" t="s">
        <v>57</v>
      </c>
      <c r="DR144" s="676" t="s">
        <v>57</v>
      </c>
      <c r="DS144" s="676" t="s">
        <v>57</v>
      </c>
      <c r="DT144" s="676" t="s">
        <v>3784</v>
      </c>
      <c r="DU144" s="676" t="s">
        <v>86</v>
      </c>
      <c r="DV144" s="676" t="s">
        <v>801</v>
      </c>
      <c r="DW144" s="676" t="s">
        <v>106</v>
      </c>
      <c r="DX144" s="676" t="s">
        <v>333</v>
      </c>
      <c r="DY144" s="676" t="s">
        <v>308</v>
      </c>
      <c r="DZ144" s="676" t="s">
        <v>309</v>
      </c>
      <c r="EA144" s="676" t="s">
        <v>319</v>
      </c>
      <c r="EB144" s="676" t="s">
        <v>3785</v>
      </c>
      <c r="EC144" s="676" t="s">
        <v>86</v>
      </c>
      <c r="ED144" s="676" t="s">
        <v>1038</v>
      </c>
      <c r="EE144" s="676" t="s">
        <v>106</v>
      </c>
      <c r="EF144" s="676" t="s">
        <v>57</v>
      </c>
      <c r="EG144" s="676" t="s">
        <v>57</v>
      </c>
      <c r="EH144" s="676" t="s">
        <v>57</v>
      </c>
      <c r="EI144" s="676" t="s">
        <v>57</v>
      </c>
      <c r="EJ144" s="676" t="s">
        <v>763</v>
      </c>
      <c r="EK144" s="676" t="s">
        <v>764</v>
      </c>
      <c r="EL144" s="676" t="s">
        <v>765</v>
      </c>
      <c r="EM144" s="676" t="s">
        <v>766</v>
      </c>
      <c r="EN144" s="676" t="s">
        <v>680</v>
      </c>
      <c r="EO144" s="676" t="s">
        <v>310</v>
      </c>
      <c r="EP144" s="676" t="s">
        <v>88</v>
      </c>
      <c r="EQ144" s="676" t="s">
        <v>768</v>
      </c>
      <c r="ER144" s="676" t="s">
        <v>311</v>
      </c>
      <c r="ES144" s="676" t="s">
        <v>3786</v>
      </c>
      <c r="ET144" s="676" t="s">
        <v>3787</v>
      </c>
      <c r="EU144" s="104" t="str">
        <f t="shared" si="15"/>
        <v>2026012138</v>
      </c>
      <c r="EV144" s="56" t="str">
        <f t="shared" si="16"/>
        <v>10&amp;2026012138</v>
      </c>
      <c r="EW144" s="104">
        <f>IFERROR(VLOOKUP(EV144,시험용!CA:CE,4,FALSE),"")</f>
        <v>0</v>
      </c>
      <c r="EX144" s="664"/>
    </row>
    <row r="145" spans="1:154" ht="49.95" customHeight="1">
      <c r="A145" s="367">
        <v>10</v>
      </c>
      <c r="B145" s="676" t="s">
        <v>47</v>
      </c>
      <c r="C145" s="676" t="s">
        <v>4881</v>
      </c>
      <c r="D145" s="676" t="s">
        <v>5477</v>
      </c>
      <c r="E145" s="676" t="s">
        <v>31</v>
      </c>
      <c r="F145" s="676" t="s">
        <v>584</v>
      </c>
      <c r="G145" s="676" t="s">
        <v>47</v>
      </c>
      <c r="H145" s="676" t="s">
        <v>287</v>
      </c>
      <c r="I145" s="676" t="s">
        <v>290</v>
      </c>
      <c r="J145" s="676" t="s">
        <v>5478</v>
      </c>
      <c r="K145" s="676" t="s">
        <v>291</v>
      </c>
      <c r="L145" s="676" t="s">
        <v>5479</v>
      </c>
      <c r="M145" s="676" t="s">
        <v>5480</v>
      </c>
      <c r="N145" s="676"/>
      <c r="O145" s="676"/>
      <c r="P145" s="676"/>
      <c r="Q145" s="676"/>
      <c r="R145" s="676"/>
      <c r="S145" s="676" t="s">
        <v>5434</v>
      </c>
      <c r="T145" s="676" t="s">
        <v>5476</v>
      </c>
      <c r="U145" s="676" t="s">
        <v>592</v>
      </c>
      <c r="V145" s="676"/>
      <c r="W145" s="676" t="s">
        <v>5481</v>
      </c>
      <c r="X145" s="676" t="s">
        <v>820</v>
      </c>
      <c r="Y145" s="676" t="s">
        <v>3008</v>
      </c>
      <c r="Z145" s="676" t="s">
        <v>3008</v>
      </c>
      <c r="AA145" s="676" t="s">
        <v>3008</v>
      </c>
      <c r="AB145" s="676" t="s">
        <v>824</v>
      </c>
      <c r="AC145" s="1332"/>
      <c r="AD145" s="676" t="s">
        <v>5482</v>
      </c>
      <c r="AE145" s="676" t="s">
        <v>5483</v>
      </c>
      <c r="AF145" s="676" t="s">
        <v>692</v>
      </c>
      <c r="AG145" s="676" t="s">
        <v>295</v>
      </c>
      <c r="AH145" s="676" t="s">
        <v>296</v>
      </c>
      <c r="AI145" s="676" t="s">
        <v>297</v>
      </c>
      <c r="AJ145" s="676"/>
      <c r="AK145" s="676"/>
      <c r="AL145" s="676"/>
      <c r="AM145" s="676"/>
      <c r="AN145" s="676" t="s">
        <v>5484</v>
      </c>
      <c r="AO145" s="676" t="s">
        <v>5485</v>
      </c>
      <c r="AP145" s="676" t="s">
        <v>5486</v>
      </c>
      <c r="AQ145" s="677" t="s">
        <v>549</v>
      </c>
      <c r="AR145" s="676"/>
      <c r="AS145" s="676"/>
      <c r="AT145" s="676" t="s">
        <v>298</v>
      </c>
      <c r="AU145" s="676" t="s">
        <v>5487</v>
      </c>
      <c r="AV145" s="676" t="s">
        <v>57</v>
      </c>
      <c r="AW145" s="676" t="s">
        <v>205</v>
      </c>
      <c r="AX145" s="676" t="s">
        <v>5488</v>
      </c>
      <c r="AY145" s="676"/>
      <c r="AZ145" s="676" t="s">
        <v>5489</v>
      </c>
      <c r="BA145" s="676" t="s">
        <v>5490</v>
      </c>
      <c r="BB145" s="676" t="s">
        <v>299</v>
      </c>
      <c r="BC145" s="676" t="s">
        <v>32</v>
      </c>
      <c r="BD145" s="676" t="s">
        <v>33</v>
      </c>
      <c r="BE145" s="676" t="s">
        <v>57</v>
      </c>
      <c r="BF145" s="676" t="s">
        <v>48</v>
      </c>
      <c r="BG145" s="676" t="s">
        <v>603</v>
      </c>
      <c r="BH145" s="676" t="s">
        <v>5247</v>
      </c>
      <c r="BI145" s="676" t="s">
        <v>3296</v>
      </c>
      <c r="BJ145" s="676" t="s">
        <v>5491</v>
      </c>
      <c r="BK145" s="676" t="s">
        <v>300</v>
      </c>
      <c r="BL145" s="676" t="s">
        <v>5492</v>
      </c>
      <c r="BM145" s="676" t="s">
        <v>302</v>
      </c>
      <c r="BN145" s="676" t="s">
        <v>5493</v>
      </c>
      <c r="BO145" s="676" t="s">
        <v>692</v>
      </c>
      <c r="BP145" s="676" t="s">
        <v>595</v>
      </c>
      <c r="BQ145" s="676" t="s">
        <v>295</v>
      </c>
      <c r="BR145" s="676" t="s">
        <v>102</v>
      </c>
      <c r="BS145" s="676" t="s">
        <v>1085</v>
      </c>
      <c r="BT145" s="676" t="s">
        <v>1149</v>
      </c>
      <c r="BU145" s="676" t="s">
        <v>5494</v>
      </c>
      <c r="BV145" s="676" t="s">
        <v>51</v>
      </c>
      <c r="BW145" s="676" t="s">
        <v>171</v>
      </c>
      <c r="BX145" s="676" t="s">
        <v>296</v>
      </c>
      <c r="BY145" s="676" t="s">
        <v>297</v>
      </c>
      <c r="BZ145" s="676" t="s">
        <v>839</v>
      </c>
      <c r="CA145" s="676" t="s">
        <v>840</v>
      </c>
      <c r="CB145" s="676" t="s">
        <v>304</v>
      </c>
      <c r="CC145" s="676" t="s">
        <v>117</v>
      </c>
      <c r="CD145" s="676" t="s">
        <v>305</v>
      </c>
      <c r="CE145" s="676" t="s">
        <v>306</v>
      </c>
      <c r="CF145" s="676" t="s">
        <v>841</v>
      </c>
      <c r="CG145" s="676" t="s">
        <v>307</v>
      </c>
      <c r="CH145" s="676" t="s">
        <v>57</v>
      </c>
      <c r="CI145" s="676" t="s">
        <v>1123</v>
      </c>
      <c r="CJ145" s="676" t="s">
        <v>92</v>
      </c>
      <c r="CK145" s="676" t="s">
        <v>1035</v>
      </c>
      <c r="CL145" s="676" t="s">
        <v>105</v>
      </c>
      <c r="CM145" s="676" t="s">
        <v>5495</v>
      </c>
      <c r="CN145" s="676" t="s">
        <v>92</v>
      </c>
      <c r="CO145" s="676" t="s">
        <v>668</v>
      </c>
      <c r="CP145" s="676" t="s">
        <v>105</v>
      </c>
      <c r="CQ145" s="676" t="s">
        <v>57</v>
      </c>
      <c r="CR145" s="676" t="s">
        <v>57</v>
      </c>
      <c r="CS145" s="676" t="s">
        <v>57</v>
      </c>
      <c r="CT145" s="676" t="s">
        <v>57</v>
      </c>
      <c r="CU145" s="676" t="s">
        <v>57</v>
      </c>
      <c r="CV145" s="676" t="s">
        <v>57</v>
      </c>
      <c r="CW145" s="676" t="s">
        <v>57</v>
      </c>
      <c r="CX145" s="676" t="s">
        <v>57</v>
      </c>
      <c r="CY145" s="676" t="s">
        <v>57</v>
      </c>
      <c r="CZ145" s="676" t="s">
        <v>57</v>
      </c>
      <c r="DA145" s="676" t="s">
        <v>57</v>
      </c>
      <c r="DB145" s="676" t="s">
        <v>617</v>
      </c>
      <c r="DC145" s="676" t="s">
        <v>618</v>
      </c>
      <c r="DD145" s="676" t="s">
        <v>619</v>
      </c>
      <c r="DE145" s="676" t="s">
        <v>57</v>
      </c>
      <c r="DF145" s="676" t="s">
        <v>57</v>
      </c>
      <c r="DG145" s="676" t="s">
        <v>57</v>
      </c>
      <c r="DH145" s="676" t="s">
        <v>57</v>
      </c>
      <c r="DI145" s="676" t="s">
        <v>302</v>
      </c>
      <c r="DJ145" s="676" t="s">
        <v>57</v>
      </c>
      <c r="DK145" s="676" t="s">
        <v>57</v>
      </c>
      <c r="DL145" s="676" t="s">
        <v>57</v>
      </c>
      <c r="DM145" s="676" t="s">
        <v>57</v>
      </c>
      <c r="DN145" s="676" t="s">
        <v>57</v>
      </c>
      <c r="DO145" s="676" t="s">
        <v>57</v>
      </c>
      <c r="DP145" s="676" t="s">
        <v>57</v>
      </c>
      <c r="DQ145" s="676" t="s">
        <v>57</v>
      </c>
      <c r="DR145" s="676" t="s">
        <v>57</v>
      </c>
      <c r="DS145" s="676" t="s">
        <v>57</v>
      </c>
      <c r="DT145" s="676" t="s">
        <v>5496</v>
      </c>
      <c r="DU145" s="676" t="s">
        <v>86</v>
      </c>
      <c r="DV145" s="676" t="s">
        <v>1028</v>
      </c>
      <c r="DW145" s="676" t="s">
        <v>106</v>
      </c>
      <c r="DX145" s="676" t="s">
        <v>333</v>
      </c>
      <c r="DY145" s="676" t="s">
        <v>308</v>
      </c>
      <c r="DZ145" s="676" t="s">
        <v>309</v>
      </c>
      <c r="EA145" s="676" t="s">
        <v>319</v>
      </c>
      <c r="EB145" s="676" t="s">
        <v>1626</v>
      </c>
      <c r="EC145" s="676" t="s">
        <v>86</v>
      </c>
      <c r="ED145" s="676" t="s">
        <v>715</v>
      </c>
      <c r="EE145" s="676" t="s">
        <v>106</v>
      </c>
      <c r="EF145" s="676" t="s">
        <v>57</v>
      </c>
      <c r="EG145" s="676" t="s">
        <v>57</v>
      </c>
      <c r="EH145" s="676" t="s">
        <v>57</v>
      </c>
      <c r="EI145" s="676" t="s">
        <v>57</v>
      </c>
      <c r="EJ145" s="676" t="s">
        <v>3304</v>
      </c>
      <c r="EK145" s="676" t="s">
        <v>2539</v>
      </c>
      <c r="EL145" s="676" t="s">
        <v>765</v>
      </c>
      <c r="EM145" s="676" t="s">
        <v>2778</v>
      </c>
      <c r="EN145" s="676" t="s">
        <v>767</v>
      </c>
      <c r="EO145" s="676" t="s">
        <v>310</v>
      </c>
      <c r="EP145" s="676" t="s">
        <v>88</v>
      </c>
      <c r="EQ145" s="676" t="s">
        <v>2601</v>
      </c>
      <c r="ER145" s="676" t="s">
        <v>311</v>
      </c>
      <c r="ES145" s="676" t="s">
        <v>3928</v>
      </c>
      <c r="ET145" s="676" t="s">
        <v>5497</v>
      </c>
      <c r="EU145" s="104" t="str">
        <f t="shared" si="15"/>
        <v>2026020719</v>
      </c>
      <c r="EV145" s="56" t="str">
        <f t="shared" si="16"/>
        <v>10&amp;2026020719</v>
      </c>
      <c r="EW145" s="104">
        <f>IFERROR(VLOOKUP(EV145,시험용!CA:CE,4,FALSE),"")</f>
        <v>0</v>
      </c>
      <c r="EX145" s="664"/>
    </row>
    <row r="146" spans="1:154" ht="49.95" customHeight="1">
      <c r="A146" s="367">
        <v>10</v>
      </c>
      <c r="B146" s="676" t="s">
        <v>850</v>
      </c>
      <c r="C146" s="676" t="s">
        <v>3405</v>
      </c>
      <c r="D146" s="676" t="s">
        <v>3406</v>
      </c>
      <c r="E146" s="676" t="s">
        <v>31</v>
      </c>
      <c r="F146" s="676" t="s">
        <v>584</v>
      </c>
      <c r="G146" s="676" t="s">
        <v>850</v>
      </c>
      <c r="H146" s="676" t="s">
        <v>287</v>
      </c>
      <c r="I146" s="676" t="s">
        <v>290</v>
      </c>
      <c r="J146" s="676" t="s">
        <v>5498</v>
      </c>
      <c r="K146" s="676" t="s">
        <v>291</v>
      </c>
      <c r="L146" s="676" t="s">
        <v>5499</v>
      </c>
      <c r="M146" s="676" t="s">
        <v>5500</v>
      </c>
      <c r="N146" s="676"/>
      <c r="O146" s="676"/>
      <c r="P146" s="676" t="s">
        <v>818</v>
      </c>
      <c r="Q146" s="676"/>
      <c r="R146" s="676" t="s">
        <v>5434</v>
      </c>
      <c r="S146" s="676" t="s">
        <v>5434</v>
      </c>
      <c r="T146" s="676" t="s">
        <v>5476</v>
      </c>
      <c r="U146" s="676" t="s">
        <v>592</v>
      </c>
      <c r="V146" s="676"/>
      <c r="W146" s="676" t="s">
        <v>5501</v>
      </c>
      <c r="X146" s="676" t="s">
        <v>688</v>
      </c>
      <c r="Y146" s="676" t="s">
        <v>5502</v>
      </c>
      <c r="Z146" s="676" t="s">
        <v>5502</v>
      </c>
      <c r="AA146" s="676" t="s">
        <v>5503</v>
      </c>
      <c r="AB146" s="676" t="s">
        <v>293</v>
      </c>
      <c r="AC146" s="1332"/>
      <c r="AD146" s="676" t="s">
        <v>107</v>
      </c>
      <c r="AE146" s="676" t="s">
        <v>1014</v>
      </c>
      <c r="AF146" s="676" t="s">
        <v>692</v>
      </c>
      <c r="AG146" s="676" t="s">
        <v>295</v>
      </c>
      <c r="AH146" s="676" t="s">
        <v>296</v>
      </c>
      <c r="AI146" s="676" t="s">
        <v>297</v>
      </c>
      <c r="AJ146" s="676"/>
      <c r="AK146" s="676"/>
      <c r="AL146" s="676"/>
      <c r="AM146" s="676"/>
      <c r="AN146" s="676" t="s">
        <v>3417</v>
      </c>
      <c r="AO146" s="676" t="s">
        <v>3418</v>
      </c>
      <c r="AP146" s="676" t="s">
        <v>5504</v>
      </c>
      <c r="AQ146" s="676" t="s">
        <v>3358</v>
      </c>
      <c r="AR146" s="676"/>
      <c r="AS146" s="676"/>
      <c r="AT146" s="676" t="s">
        <v>315</v>
      </c>
      <c r="AU146" s="676" t="s">
        <v>5505</v>
      </c>
      <c r="AV146" s="676" t="s">
        <v>57</v>
      </c>
      <c r="AW146" s="676" t="s">
        <v>323</v>
      </c>
      <c r="AX146" s="676" t="s">
        <v>5506</v>
      </c>
      <c r="AY146" s="676"/>
      <c r="AZ146" s="676" t="s">
        <v>5507</v>
      </c>
      <c r="BA146" s="676" t="s">
        <v>59</v>
      </c>
      <c r="BB146" s="676" t="s">
        <v>299</v>
      </c>
      <c r="BC146" s="676" t="s">
        <v>32</v>
      </c>
      <c r="BD146" s="676" t="s">
        <v>33</v>
      </c>
      <c r="BE146" s="676" t="s">
        <v>771</v>
      </c>
      <c r="BF146" s="676" t="s">
        <v>48</v>
      </c>
      <c r="BG146" s="676" t="s">
        <v>164</v>
      </c>
      <c r="BH146" s="676" t="s">
        <v>2499</v>
      </c>
      <c r="BI146" s="676" t="s">
        <v>2828</v>
      </c>
      <c r="BJ146" s="676" t="s">
        <v>5508</v>
      </c>
      <c r="BK146" s="676" t="s">
        <v>1026</v>
      </c>
      <c r="BL146" s="676" t="s">
        <v>5509</v>
      </c>
      <c r="BM146" s="676" t="s">
        <v>752</v>
      </c>
      <c r="BN146" s="676" t="s">
        <v>1014</v>
      </c>
      <c r="BO146" s="676" t="s">
        <v>692</v>
      </c>
      <c r="BP146" s="676" t="s">
        <v>595</v>
      </c>
      <c r="BQ146" s="676" t="s">
        <v>295</v>
      </c>
      <c r="BR146" s="676" t="s">
        <v>102</v>
      </c>
      <c r="BS146" s="676" t="s">
        <v>1422</v>
      </c>
      <c r="BT146" s="676" t="s">
        <v>790</v>
      </c>
      <c r="BU146" s="676" t="s">
        <v>5510</v>
      </c>
      <c r="BV146" s="676" t="s">
        <v>51</v>
      </c>
      <c r="BW146" s="676" t="s">
        <v>756</v>
      </c>
      <c r="BX146" s="676" t="s">
        <v>296</v>
      </c>
      <c r="BY146" s="676" t="s">
        <v>297</v>
      </c>
      <c r="BZ146" s="676" t="s">
        <v>4030</v>
      </c>
      <c r="CA146" s="676" t="s">
        <v>1848</v>
      </c>
      <c r="CB146" s="676" t="s">
        <v>304</v>
      </c>
      <c r="CC146" s="676" t="s">
        <v>112</v>
      </c>
      <c r="CD146" s="676" t="s">
        <v>305</v>
      </c>
      <c r="CE146" s="676" t="s">
        <v>306</v>
      </c>
      <c r="CF146" s="676" t="s">
        <v>116</v>
      </c>
      <c r="CG146" s="676" t="s">
        <v>307</v>
      </c>
      <c r="CH146" s="676" t="s">
        <v>57</v>
      </c>
      <c r="CI146" s="676" t="s">
        <v>5511</v>
      </c>
      <c r="CJ146" s="676" t="s">
        <v>843</v>
      </c>
      <c r="CK146" s="676" t="s">
        <v>167</v>
      </c>
      <c r="CL146" s="676" t="s">
        <v>105</v>
      </c>
      <c r="CM146" s="676" t="s">
        <v>57</v>
      </c>
      <c r="CN146" s="676" t="s">
        <v>57</v>
      </c>
      <c r="CO146" s="676" t="s">
        <v>57</v>
      </c>
      <c r="CP146" s="676" t="s">
        <v>57</v>
      </c>
      <c r="CQ146" s="676" t="s">
        <v>57</v>
      </c>
      <c r="CR146" s="676" t="s">
        <v>57</v>
      </c>
      <c r="CS146" s="676" t="s">
        <v>57</v>
      </c>
      <c r="CT146" s="676" t="s">
        <v>57</v>
      </c>
      <c r="CU146" s="676" t="s">
        <v>57</v>
      </c>
      <c r="CV146" s="676" t="s">
        <v>57</v>
      </c>
      <c r="CW146" s="676" t="s">
        <v>57</v>
      </c>
      <c r="CX146" s="676" t="s">
        <v>57</v>
      </c>
      <c r="CY146" s="676" t="s">
        <v>57</v>
      </c>
      <c r="CZ146" s="676" t="s">
        <v>57</v>
      </c>
      <c r="DA146" s="676" t="s">
        <v>57</v>
      </c>
      <c r="DB146" s="676" t="s">
        <v>57</v>
      </c>
      <c r="DC146" s="676" t="s">
        <v>57</v>
      </c>
      <c r="DD146" s="676" t="s">
        <v>57</v>
      </c>
      <c r="DE146" s="676" t="s">
        <v>57</v>
      </c>
      <c r="DF146" s="676" t="s">
        <v>57</v>
      </c>
      <c r="DG146" s="676" t="s">
        <v>57</v>
      </c>
      <c r="DH146" s="676" t="s">
        <v>57</v>
      </c>
      <c r="DI146" s="676" t="s">
        <v>302</v>
      </c>
      <c r="DJ146" s="676" t="s">
        <v>57</v>
      </c>
      <c r="DK146" s="676" t="s">
        <v>57</v>
      </c>
      <c r="DL146" s="676" t="s">
        <v>57</v>
      </c>
      <c r="DM146" s="676" t="s">
        <v>57</v>
      </c>
      <c r="DN146" s="676" t="s">
        <v>57</v>
      </c>
      <c r="DO146" s="676" t="s">
        <v>57</v>
      </c>
      <c r="DP146" s="676" t="s">
        <v>57</v>
      </c>
      <c r="DQ146" s="676" t="s">
        <v>57</v>
      </c>
      <c r="DR146" s="676" t="s">
        <v>57</v>
      </c>
      <c r="DS146" s="676" t="s">
        <v>57</v>
      </c>
      <c r="DT146" s="676" t="s">
        <v>5512</v>
      </c>
      <c r="DU146" s="676" t="s">
        <v>86</v>
      </c>
      <c r="DV146" s="676" t="s">
        <v>178</v>
      </c>
      <c r="DW146" s="676" t="s">
        <v>121</v>
      </c>
      <c r="DX146" s="676" t="s">
        <v>317</v>
      </c>
      <c r="DY146" s="676" t="s">
        <v>308</v>
      </c>
      <c r="DZ146" s="676" t="s">
        <v>318</v>
      </c>
      <c r="EA146" s="676" t="s">
        <v>319</v>
      </c>
      <c r="EB146" s="676" t="s">
        <v>5513</v>
      </c>
      <c r="EC146" s="676" t="s">
        <v>86</v>
      </c>
      <c r="ED146" s="676" t="s">
        <v>1028</v>
      </c>
      <c r="EE146" s="676" t="s">
        <v>121</v>
      </c>
      <c r="EF146" s="676" t="s">
        <v>57</v>
      </c>
      <c r="EG146" s="676" t="s">
        <v>57</v>
      </c>
      <c r="EH146" s="676" t="s">
        <v>57</v>
      </c>
      <c r="EI146" s="676" t="s">
        <v>57</v>
      </c>
      <c r="EJ146" s="676" t="s">
        <v>1155</v>
      </c>
      <c r="EK146" s="676" t="s">
        <v>180</v>
      </c>
      <c r="EL146" s="676" t="s">
        <v>765</v>
      </c>
      <c r="EM146" s="676" t="s">
        <v>181</v>
      </c>
      <c r="EN146" s="676" t="s">
        <v>629</v>
      </c>
      <c r="EO146" s="676" t="s">
        <v>630</v>
      </c>
      <c r="EP146" s="676" t="s">
        <v>122</v>
      </c>
      <c r="EQ146" s="676" t="s">
        <v>2601</v>
      </c>
      <c r="ER146" s="676" t="s">
        <v>311</v>
      </c>
      <c r="ES146" s="676" t="s">
        <v>2803</v>
      </c>
      <c r="ET146" s="676" t="s">
        <v>5514</v>
      </c>
      <c r="EU146" s="104" t="str">
        <f t="shared" si="15"/>
        <v>2026021341</v>
      </c>
      <c r="EV146" s="56" t="str">
        <f t="shared" si="16"/>
        <v>10&amp;2026021341</v>
      </c>
      <c r="EW146" s="104">
        <f>IFERROR(VLOOKUP(EV146,시험용!CA:CE,4,FALSE),"")</f>
        <v>0</v>
      </c>
      <c r="EX146" s="664"/>
    </row>
    <row r="147" spans="1:154" ht="49.95" customHeight="1">
      <c r="A147" s="367">
        <v>10</v>
      </c>
      <c r="B147" s="676" t="s">
        <v>323</v>
      </c>
      <c r="C147" s="676" t="s">
        <v>3405</v>
      </c>
      <c r="D147" s="676" t="s">
        <v>3406</v>
      </c>
      <c r="E147" s="676" t="s">
        <v>31</v>
      </c>
      <c r="F147" s="676" t="s">
        <v>584</v>
      </c>
      <c r="G147" s="676" t="s">
        <v>323</v>
      </c>
      <c r="H147" s="676" t="s">
        <v>312</v>
      </c>
      <c r="I147" s="676" t="s">
        <v>290</v>
      </c>
      <c r="J147" s="676" t="s">
        <v>5515</v>
      </c>
      <c r="K147" s="676" t="s">
        <v>291</v>
      </c>
      <c r="L147" s="676" t="s">
        <v>5516</v>
      </c>
      <c r="M147" s="676" t="s">
        <v>2738</v>
      </c>
      <c r="N147" s="676"/>
      <c r="O147" s="676"/>
      <c r="P147" s="676" t="s">
        <v>818</v>
      </c>
      <c r="Q147" s="676"/>
      <c r="R147" s="676" t="s">
        <v>5434</v>
      </c>
      <c r="S147" s="676" t="s">
        <v>5434</v>
      </c>
      <c r="T147" s="676" t="s">
        <v>5476</v>
      </c>
      <c r="U147" s="676" t="s">
        <v>592</v>
      </c>
      <c r="V147" s="676"/>
      <c r="W147" s="676" t="s">
        <v>2739</v>
      </c>
      <c r="X147" s="676" t="s">
        <v>688</v>
      </c>
      <c r="Y147" s="676" t="s">
        <v>1135</v>
      </c>
      <c r="Z147" s="676" t="s">
        <v>1135</v>
      </c>
      <c r="AA147" s="676" t="s">
        <v>1135</v>
      </c>
      <c r="AB147" s="676" t="s">
        <v>293</v>
      </c>
      <c r="AC147" s="1332"/>
      <c r="AD147" s="676" t="s">
        <v>107</v>
      </c>
      <c r="AE147" s="676" t="s">
        <v>2740</v>
      </c>
      <c r="AF147" s="676" t="s">
        <v>692</v>
      </c>
      <c r="AG147" s="676" t="s">
        <v>295</v>
      </c>
      <c r="AH147" s="676" t="s">
        <v>296</v>
      </c>
      <c r="AI147" s="676" t="s">
        <v>297</v>
      </c>
      <c r="AJ147" s="676"/>
      <c r="AK147" s="676"/>
      <c r="AL147" s="676"/>
      <c r="AM147" s="676"/>
      <c r="AN147" s="676" t="s">
        <v>3417</v>
      </c>
      <c r="AO147" s="676" t="s">
        <v>3418</v>
      </c>
      <c r="AP147" s="676" t="s">
        <v>5517</v>
      </c>
      <c r="AQ147" s="676" t="s">
        <v>3358</v>
      </c>
      <c r="AR147" s="676"/>
      <c r="AS147" s="676"/>
      <c r="AT147" s="676" t="s">
        <v>315</v>
      </c>
      <c r="AU147" s="676" t="s">
        <v>5518</v>
      </c>
      <c r="AV147" s="676" t="s">
        <v>57</v>
      </c>
      <c r="AW147" s="676" t="s">
        <v>323</v>
      </c>
      <c r="AX147" s="676" t="s">
        <v>5519</v>
      </c>
      <c r="AY147" s="676"/>
      <c r="AZ147" s="676" t="s">
        <v>2743</v>
      </c>
      <c r="BA147" s="676" t="s">
        <v>2435</v>
      </c>
      <c r="BB147" s="676" t="s">
        <v>299</v>
      </c>
      <c r="BC147" s="676" t="s">
        <v>32</v>
      </c>
      <c r="BD147" s="676" t="s">
        <v>33</v>
      </c>
      <c r="BE147" s="676" t="s">
        <v>57</v>
      </c>
      <c r="BF147" s="676" t="s">
        <v>48</v>
      </c>
      <c r="BG147" s="676" t="s">
        <v>603</v>
      </c>
      <c r="BH147" s="676" t="s">
        <v>5520</v>
      </c>
      <c r="BI147" s="676" t="s">
        <v>2745</v>
      </c>
      <c r="BJ147" s="676" t="s">
        <v>2746</v>
      </c>
      <c r="BK147" s="676" t="s">
        <v>2438</v>
      </c>
      <c r="BL147" s="676" t="s">
        <v>2747</v>
      </c>
      <c r="BM147" s="676" t="s">
        <v>39</v>
      </c>
      <c r="BN147" s="676" t="s">
        <v>2740</v>
      </c>
      <c r="BO147" s="676" t="s">
        <v>692</v>
      </c>
      <c r="BP147" s="676" t="s">
        <v>595</v>
      </c>
      <c r="BQ147" s="676" t="s">
        <v>295</v>
      </c>
      <c r="BR147" s="676" t="s">
        <v>102</v>
      </c>
      <c r="BS147" s="676" t="s">
        <v>1085</v>
      </c>
      <c r="BT147" s="676" t="s">
        <v>1086</v>
      </c>
      <c r="BU147" s="676" t="s">
        <v>5521</v>
      </c>
      <c r="BV147" s="676" t="s">
        <v>51</v>
      </c>
      <c r="BW147" s="676" t="s">
        <v>109</v>
      </c>
      <c r="BX147" s="676" t="s">
        <v>296</v>
      </c>
      <c r="BY147" s="676" t="s">
        <v>297</v>
      </c>
      <c r="BZ147" s="676" t="s">
        <v>104</v>
      </c>
      <c r="CA147" s="676" t="s">
        <v>758</v>
      </c>
      <c r="CB147" s="676" t="s">
        <v>304</v>
      </c>
      <c r="CC147" s="676" t="s">
        <v>167</v>
      </c>
      <c r="CD147" s="676" t="s">
        <v>305</v>
      </c>
      <c r="CE147" s="676" t="s">
        <v>306</v>
      </c>
      <c r="CF147" s="676" t="s">
        <v>166</v>
      </c>
      <c r="CG147" s="676" t="s">
        <v>307</v>
      </c>
      <c r="CH147" s="676" t="s">
        <v>57</v>
      </c>
      <c r="CI147" s="676" t="s">
        <v>5522</v>
      </c>
      <c r="CJ147" s="676" t="s">
        <v>843</v>
      </c>
      <c r="CK147" s="676" t="s">
        <v>174</v>
      </c>
      <c r="CL147" s="676" t="s">
        <v>105</v>
      </c>
      <c r="CM147" s="676" t="s">
        <v>57</v>
      </c>
      <c r="CN147" s="676" t="s">
        <v>57</v>
      </c>
      <c r="CO147" s="676" t="s">
        <v>57</v>
      </c>
      <c r="CP147" s="676" t="s">
        <v>57</v>
      </c>
      <c r="CQ147" s="676" t="s">
        <v>57</v>
      </c>
      <c r="CR147" s="676" t="s">
        <v>57</v>
      </c>
      <c r="CS147" s="676" t="s">
        <v>57</v>
      </c>
      <c r="CT147" s="676" t="s">
        <v>57</v>
      </c>
      <c r="CU147" s="676" t="s">
        <v>57</v>
      </c>
      <c r="CV147" s="676" t="s">
        <v>57</v>
      </c>
      <c r="CW147" s="676" t="s">
        <v>57</v>
      </c>
      <c r="CX147" s="676" t="s">
        <v>57</v>
      </c>
      <c r="CY147" s="676" t="s">
        <v>57</v>
      </c>
      <c r="CZ147" s="676" t="s">
        <v>57</v>
      </c>
      <c r="DA147" s="676" t="s">
        <v>57</v>
      </c>
      <c r="DB147" s="676" t="s">
        <v>617</v>
      </c>
      <c r="DC147" s="676" t="s">
        <v>618</v>
      </c>
      <c r="DD147" s="676" t="s">
        <v>619</v>
      </c>
      <c r="DE147" s="676" t="s">
        <v>57</v>
      </c>
      <c r="DF147" s="676" t="s">
        <v>57</v>
      </c>
      <c r="DG147" s="676" t="s">
        <v>57</v>
      </c>
      <c r="DH147" s="676" t="s">
        <v>57</v>
      </c>
      <c r="DI147" s="676" t="s">
        <v>302</v>
      </c>
      <c r="DJ147" s="676" t="s">
        <v>57</v>
      </c>
      <c r="DK147" s="676" t="s">
        <v>57</v>
      </c>
      <c r="DL147" s="676" t="s">
        <v>57</v>
      </c>
      <c r="DM147" s="676" t="s">
        <v>57</v>
      </c>
      <c r="DN147" s="676" t="s">
        <v>57</v>
      </c>
      <c r="DO147" s="676" t="s">
        <v>57</v>
      </c>
      <c r="DP147" s="676" t="s">
        <v>57</v>
      </c>
      <c r="DQ147" s="676" t="s">
        <v>57</v>
      </c>
      <c r="DR147" s="676" t="s">
        <v>57</v>
      </c>
      <c r="DS147" s="676" t="s">
        <v>57</v>
      </c>
      <c r="DT147" s="676" t="s">
        <v>5523</v>
      </c>
      <c r="DU147" s="676" t="s">
        <v>1153</v>
      </c>
      <c r="DV147" s="676" t="s">
        <v>801</v>
      </c>
      <c r="DW147" s="676" t="s">
        <v>106</v>
      </c>
      <c r="DX147" s="676" t="s">
        <v>333</v>
      </c>
      <c r="DY147" s="676" t="s">
        <v>308</v>
      </c>
      <c r="DZ147" s="676" t="s">
        <v>309</v>
      </c>
      <c r="EA147" s="676" t="s">
        <v>319</v>
      </c>
      <c r="EB147" s="676" t="s">
        <v>5524</v>
      </c>
      <c r="EC147" s="676" t="s">
        <v>1153</v>
      </c>
      <c r="ED147" s="676" t="s">
        <v>1038</v>
      </c>
      <c r="EE147" s="676" t="s">
        <v>106</v>
      </c>
      <c r="EF147" s="676" t="s">
        <v>57</v>
      </c>
      <c r="EG147" s="676" t="s">
        <v>57</v>
      </c>
      <c r="EH147" s="676" t="s">
        <v>57</v>
      </c>
      <c r="EI147" s="676" t="s">
        <v>57</v>
      </c>
      <c r="EJ147" s="676" t="s">
        <v>5525</v>
      </c>
      <c r="EK147" s="676" t="s">
        <v>3324</v>
      </c>
      <c r="EL147" s="676" t="s">
        <v>847</v>
      </c>
      <c r="EM147" s="676" t="s">
        <v>181</v>
      </c>
      <c r="EN147" s="676" t="s">
        <v>680</v>
      </c>
      <c r="EO147" s="676" t="s">
        <v>310</v>
      </c>
      <c r="EP147" s="676" t="s">
        <v>88</v>
      </c>
      <c r="EQ147" s="676" t="s">
        <v>187</v>
      </c>
      <c r="ER147" s="676" t="s">
        <v>311</v>
      </c>
      <c r="ES147" s="676" t="s">
        <v>2602</v>
      </c>
      <c r="ET147" s="676" t="s">
        <v>4533</v>
      </c>
      <c r="EU147" s="104" t="str">
        <f t="shared" si="15"/>
        <v>2026021180</v>
      </c>
      <c r="EV147" s="56" t="str">
        <f t="shared" si="16"/>
        <v>10&amp;2026021180</v>
      </c>
      <c r="EW147" s="104">
        <f>IFERROR(VLOOKUP(EV147,시험용!CA:CE,4,FALSE),"")</f>
        <v>0</v>
      </c>
      <c r="EX147" s="770" t="s">
        <v>6408</v>
      </c>
    </row>
    <row r="148" spans="1:154" ht="49.95" customHeight="1">
      <c r="A148" s="367">
        <v>10</v>
      </c>
      <c r="B148" s="676" t="s">
        <v>890</v>
      </c>
      <c r="C148" s="676" t="s">
        <v>3405</v>
      </c>
      <c r="D148" s="676" t="s">
        <v>3406</v>
      </c>
      <c r="E148" s="676" t="s">
        <v>31</v>
      </c>
      <c r="F148" s="676" t="s">
        <v>584</v>
      </c>
      <c r="G148" s="676" t="s">
        <v>890</v>
      </c>
      <c r="H148" s="676" t="s">
        <v>320</v>
      </c>
      <c r="I148" s="676" t="s">
        <v>290</v>
      </c>
      <c r="J148" s="676" t="s">
        <v>5267</v>
      </c>
      <c r="K148" s="676" t="s">
        <v>291</v>
      </c>
      <c r="L148" s="676" t="s">
        <v>5268</v>
      </c>
      <c r="M148" s="676" t="s">
        <v>4768</v>
      </c>
      <c r="N148" s="676"/>
      <c r="O148" s="676"/>
      <c r="P148" s="676" t="s">
        <v>818</v>
      </c>
      <c r="Q148" s="676"/>
      <c r="R148" s="676" t="s">
        <v>5066</v>
      </c>
      <c r="S148" s="676" t="s">
        <v>5066</v>
      </c>
      <c r="T148" s="676" t="s">
        <v>5067</v>
      </c>
      <c r="U148" s="676" t="s">
        <v>592</v>
      </c>
      <c r="V148" s="676"/>
      <c r="W148" s="676" t="s">
        <v>4769</v>
      </c>
      <c r="X148" s="676" t="s">
        <v>688</v>
      </c>
      <c r="Y148" s="676" t="s">
        <v>4770</v>
      </c>
      <c r="Z148" s="676" t="s">
        <v>4771</v>
      </c>
      <c r="AA148" s="676" t="s">
        <v>4772</v>
      </c>
      <c r="AB148" s="676" t="s">
        <v>293</v>
      </c>
      <c r="AC148" s="1332"/>
      <c r="AD148" s="676" t="s">
        <v>107</v>
      </c>
      <c r="AE148" s="676" t="s">
        <v>4773</v>
      </c>
      <c r="AF148" s="676" t="s">
        <v>3007</v>
      </c>
      <c r="AG148" s="676" t="s">
        <v>3852</v>
      </c>
      <c r="AH148" s="676" t="s">
        <v>3853</v>
      </c>
      <c r="AI148" s="676" t="s">
        <v>3854</v>
      </c>
      <c r="AJ148" s="676"/>
      <c r="AK148" s="676"/>
      <c r="AL148" s="676"/>
      <c r="AM148" s="676"/>
      <c r="AN148" s="676" t="s">
        <v>3417</v>
      </c>
      <c r="AO148" s="676" t="s">
        <v>3418</v>
      </c>
      <c r="AP148" s="676" t="s">
        <v>5269</v>
      </c>
      <c r="AQ148" s="676" t="s">
        <v>3358</v>
      </c>
      <c r="AR148" s="676"/>
      <c r="AS148" s="676"/>
      <c r="AT148" s="676" t="s">
        <v>315</v>
      </c>
      <c r="AU148" s="676" t="s">
        <v>5270</v>
      </c>
      <c r="AV148" s="676" t="s">
        <v>3008</v>
      </c>
      <c r="AW148" s="676" t="s">
        <v>4816</v>
      </c>
      <c r="AX148" s="676" t="s">
        <v>5271</v>
      </c>
      <c r="AY148" s="676"/>
      <c r="AZ148" s="676" t="s">
        <v>4778</v>
      </c>
      <c r="BA148" s="676" t="s">
        <v>4779</v>
      </c>
      <c r="BB148" s="676" t="s">
        <v>3017</v>
      </c>
      <c r="BC148" s="676" t="s">
        <v>3018</v>
      </c>
      <c r="BD148" s="676" t="s">
        <v>3019</v>
      </c>
      <c r="BE148" s="676" t="s">
        <v>3008</v>
      </c>
      <c r="BF148" s="676" t="s">
        <v>3021</v>
      </c>
      <c r="BG148" s="676" t="s">
        <v>3022</v>
      </c>
      <c r="BH148" s="676" t="s">
        <v>4780</v>
      </c>
      <c r="BI148" s="676" t="s">
        <v>4781</v>
      </c>
      <c r="BJ148" s="676" t="s">
        <v>4782</v>
      </c>
      <c r="BK148" s="676" t="s">
        <v>4783</v>
      </c>
      <c r="BL148" s="676" t="s">
        <v>4784</v>
      </c>
      <c r="BM148" s="676" t="s">
        <v>4785</v>
      </c>
      <c r="BN148" s="676" t="s">
        <v>4773</v>
      </c>
      <c r="BO148" s="676" t="s">
        <v>3007</v>
      </c>
      <c r="BP148" s="676" t="s">
        <v>3008</v>
      </c>
      <c r="BQ148" s="676" t="s">
        <v>3852</v>
      </c>
      <c r="BR148" s="676" t="s">
        <v>3870</v>
      </c>
      <c r="BS148" s="676" t="s">
        <v>4786</v>
      </c>
      <c r="BT148" s="676" t="s">
        <v>3031</v>
      </c>
      <c r="BU148" s="676" t="s">
        <v>5272</v>
      </c>
      <c r="BV148" s="676" t="s">
        <v>3874</v>
      </c>
      <c r="BW148" s="676" t="s">
        <v>4789</v>
      </c>
      <c r="BX148" s="676" t="s">
        <v>3853</v>
      </c>
      <c r="BY148" s="676" t="s">
        <v>3854</v>
      </c>
      <c r="BZ148" s="676" t="s">
        <v>4790</v>
      </c>
      <c r="CA148" s="676" t="s">
        <v>4791</v>
      </c>
      <c r="CB148" s="676" t="s">
        <v>3878</v>
      </c>
      <c r="CC148" s="676" t="s">
        <v>4792</v>
      </c>
      <c r="CD148" s="676" t="s">
        <v>3054</v>
      </c>
      <c r="CE148" s="676" t="s">
        <v>3880</v>
      </c>
      <c r="CF148" s="676" t="s">
        <v>4793</v>
      </c>
      <c r="CG148" s="676" t="s">
        <v>3882</v>
      </c>
      <c r="CH148" s="676" t="s">
        <v>3008</v>
      </c>
      <c r="CI148" s="676" t="s">
        <v>4819</v>
      </c>
      <c r="CJ148" s="676" t="s">
        <v>4820</v>
      </c>
      <c r="CK148" s="676" t="s">
        <v>4821</v>
      </c>
      <c r="CL148" s="676" t="s">
        <v>3886</v>
      </c>
      <c r="CM148" s="676" t="s">
        <v>3008</v>
      </c>
      <c r="CN148" s="676" t="s">
        <v>3008</v>
      </c>
      <c r="CO148" s="676" t="s">
        <v>3008</v>
      </c>
      <c r="CP148" s="676" t="s">
        <v>3008</v>
      </c>
      <c r="CQ148" s="676" t="s">
        <v>3008</v>
      </c>
      <c r="CR148" s="676" t="s">
        <v>3008</v>
      </c>
      <c r="CS148" s="676" t="s">
        <v>3008</v>
      </c>
      <c r="CT148" s="676" t="s">
        <v>3008</v>
      </c>
      <c r="CU148" s="676" t="s">
        <v>3008</v>
      </c>
      <c r="CV148" s="676" t="s">
        <v>3008</v>
      </c>
      <c r="CW148" s="676" t="s">
        <v>3008</v>
      </c>
      <c r="CX148" s="676" t="s">
        <v>3008</v>
      </c>
      <c r="CY148" s="676" t="s">
        <v>3008</v>
      </c>
      <c r="CZ148" s="676" t="s">
        <v>3008</v>
      </c>
      <c r="DA148" s="676" t="s">
        <v>3008</v>
      </c>
      <c r="DB148" s="676" t="s">
        <v>3008</v>
      </c>
      <c r="DC148" s="676" t="s">
        <v>3008</v>
      </c>
      <c r="DD148" s="676" t="s">
        <v>3008</v>
      </c>
      <c r="DE148" s="676" t="s">
        <v>3008</v>
      </c>
      <c r="DF148" s="676" t="s">
        <v>3008</v>
      </c>
      <c r="DG148" s="676" t="s">
        <v>3008</v>
      </c>
      <c r="DH148" s="676" t="s">
        <v>3008</v>
      </c>
      <c r="DI148" s="676" t="s">
        <v>3028</v>
      </c>
      <c r="DJ148" s="676" t="s">
        <v>3008</v>
      </c>
      <c r="DK148" s="676" t="s">
        <v>3008</v>
      </c>
      <c r="DL148" s="676" t="s">
        <v>3008</v>
      </c>
      <c r="DM148" s="676" t="s">
        <v>3008</v>
      </c>
      <c r="DN148" s="676" t="s">
        <v>3008</v>
      </c>
      <c r="DO148" s="676" t="s">
        <v>3008</v>
      </c>
      <c r="DP148" s="676" t="s">
        <v>3008</v>
      </c>
      <c r="DQ148" s="676" t="s">
        <v>3008</v>
      </c>
      <c r="DR148" s="676" t="s">
        <v>3008</v>
      </c>
      <c r="DS148" s="676" t="s">
        <v>3008</v>
      </c>
      <c r="DT148" s="676" t="s">
        <v>4797</v>
      </c>
      <c r="DU148" s="676" t="s">
        <v>3894</v>
      </c>
      <c r="DV148" s="676" t="s">
        <v>4798</v>
      </c>
      <c r="DW148" s="676" t="s">
        <v>4799</v>
      </c>
      <c r="DX148" s="676" t="s">
        <v>4800</v>
      </c>
      <c r="DY148" s="676" t="s">
        <v>3053</v>
      </c>
      <c r="DZ148" s="676" t="s">
        <v>4801</v>
      </c>
      <c r="EA148" s="676" t="s">
        <v>3055</v>
      </c>
      <c r="EB148" s="676" t="s">
        <v>4802</v>
      </c>
      <c r="EC148" s="676" t="s">
        <v>3894</v>
      </c>
      <c r="ED148" s="676" t="s">
        <v>4803</v>
      </c>
      <c r="EE148" s="676" t="s">
        <v>4799</v>
      </c>
      <c r="EF148" s="676" t="s">
        <v>3008</v>
      </c>
      <c r="EG148" s="676" t="s">
        <v>3008</v>
      </c>
      <c r="EH148" s="676" t="s">
        <v>3008</v>
      </c>
      <c r="EI148" s="676" t="s">
        <v>3008</v>
      </c>
      <c r="EJ148" s="676" t="s">
        <v>4822</v>
      </c>
      <c r="EK148" s="676" t="s">
        <v>4805</v>
      </c>
      <c r="EL148" s="676" t="s">
        <v>4823</v>
      </c>
      <c r="EM148" s="676" t="s">
        <v>4807</v>
      </c>
      <c r="EN148" s="676" t="s">
        <v>4808</v>
      </c>
      <c r="EO148" s="676" t="s">
        <v>3063</v>
      </c>
      <c r="EP148" s="676" t="s">
        <v>3064</v>
      </c>
      <c r="EQ148" s="676" t="s">
        <v>4809</v>
      </c>
      <c r="ER148" s="676" t="s">
        <v>3030</v>
      </c>
      <c r="ES148" s="676" t="s">
        <v>4810</v>
      </c>
      <c r="ET148" s="676" t="s">
        <v>4811</v>
      </c>
      <c r="EU148" s="104" t="str">
        <f t="shared" si="15"/>
        <v>2026020487</v>
      </c>
      <c r="EV148" s="56" t="str">
        <f t="shared" si="16"/>
        <v>10&amp;2026020487</v>
      </c>
      <c r="EW148" s="104">
        <f>IFERROR(VLOOKUP(EV148,시험용!CA:CE,4,FALSE),"")</f>
        <v>0</v>
      </c>
      <c r="EX148" s="828" t="s">
        <v>6966</v>
      </c>
    </row>
    <row r="149" spans="1:154" ht="49.95" customHeight="1">
      <c r="A149" s="367">
        <v>10</v>
      </c>
      <c r="B149" s="676" t="s">
        <v>910</v>
      </c>
      <c r="C149" s="676" t="s">
        <v>3405</v>
      </c>
      <c r="D149" s="676" t="s">
        <v>3406</v>
      </c>
      <c r="E149" s="676" t="s">
        <v>31</v>
      </c>
      <c r="F149" s="676" t="s">
        <v>584</v>
      </c>
      <c r="G149" s="676" t="s">
        <v>910</v>
      </c>
      <c r="H149" s="676" t="s">
        <v>724</v>
      </c>
      <c r="I149" s="676" t="s">
        <v>290</v>
      </c>
      <c r="J149" s="676" t="s">
        <v>5273</v>
      </c>
      <c r="K149" s="676" t="s">
        <v>291</v>
      </c>
      <c r="L149" s="676" t="s">
        <v>5274</v>
      </c>
      <c r="M149" s="676" t="s">
        <v>4768</v>
      </c>
      <c r="N149" s="676"/>
      <c r="O149" s="676"/>
      <c r="P149" s="676" t="s">
        <v>818</v>
      </c>
      <c r="Q149" s="676"/>
      <c r="R149" s="676" t="s">
        <v>5066</v>
      </c>
      <c r="S149" s="676" t="s">
        <v>5066</v>
      </c>
      <c r="T149" s="676" t="s">
        <v>5067</v>
      </c>
      <c r="U149" s="676" t="s">
        <v>592</v>
      </c>
      <c r="V149" s="676"/>
      <c r="W149" s="676" t="s">
        <v>4769</v>
      </c>
      <c r="X149" s="676" t="s">
        <v>688</v>
      </c>
      <c r="Y149" s="676" t="s">
        <v>4770</v>
      </c>
      <c r="Z149" s="676" t="s">
        <v>4771</v>
      </c>
      <c r="AA149" s="676" t="s">
        <v>4772</v>
      </c>
      <c r="AB149" s="676" t="s">
        <v>293</v>
      </c>
      <c r="AC149" s="1332"/>
      <c r="AD149" s="676" t="s">
        <v>107</v>
      </c>
      <c r="AE149" s="676" t="s">
        <v>4773</v>
      </c>
      <c r="AF149" s="676" t="s">
        <v>3007</v>
      </c>
      <c r="AG149" s="676" t="s">
        <v>3852</v>
      </c>
      <c r="AH149" s="676" t="s">
        <v>3853</v>
      </c>
      <c r="AI149" s="676" t="s">
        <v>3854</v>
      </c>
      <c r="AJ149" s="676"/>
      <c r="AK149" s="676"/>
      <c r="AL149" s="676"/>
      <c r="AM149" s="676"/>
      <c r="AN149" s="676" t="s">
        <v>3417</v>
      </c>
      <c r="AO149" s="676" t="s">
        <v>3418</v>
      </c>
      <c r="AP149" s="676" t="s">
        <v>5275</v>
      </c>
      <c r="AQ149" s="676" t="s">
        <v>3358</v>
      </c>
      <c r="AR149" s="676"/>
      <c r="AS149" s="676"/>
      <c r="AT149" s="676" t="s">
        <v>315</v>
      </c>
      <c r="AU149" s="676" t="s">
        <v>5276</v>
      </c>
      <c r="AV149" s="676" t="s">
        <v>3008</v>
      </c>
      <c r="AW149" s="676" t="s">
        <v>4816</v>
      </c>
      <c r="AX149" s="676" t="s">
        <v>5277</v>
      </c>
      <c r="AY149" s="676"/>
      <c r="AZ149" s="676" t="s">
        <v>4778</v>
      </c>
      <c r="BA149" s="676" t="s">
        <v>4779</v>
      </c>
      <c r="BB149" s="676" t="s">
        <v>3017</v>
      </c>
      <c r="BC149" s="676" t="s">
        <v>3018</v>
      </c>
      <c r="BD149" s="676" t="s">
        <v>3019</v>
      </c>
      <c r="BE149" s="676" t="s">
        <v>3008</v>
      </c>
      <c r="BF149" s="676" t="s">
        <v>3021</v>
      </c>
      <c r="BG149" s="676" t="s">
        <v>3022</v>
      </c>
      <c r="BH149" s="676" t="s">
        <v>4780</v>
      </c>
      <c r="BI149" s="676" t="s">
        <v>4781</v>
      </c>
      <c r="BJ149" s="676" t="s">
        <v>4782</v>
      </c>
      <c r="BK149" s="676" t="s">
        <v>4783</v>
      </c>
      <c r="BL149" s="676" t="s">
        <v>4784</v>
      </c>
      <c r="BM149" s="676" t="s">
        <v>4785</v>
      </c>
      <c r="BN149" s="676" t="s">
        <v>4773</v>
      </c>
      <c r="BO149" s="676" t="s">
        <v>3007</v>
      </c>
      <c r="BP149" s="676" t="s">
        <v>3008</v>
      </c>
      <c r="BQ149" s="676" t="s">
        <v>3852</v>
      </c>
      <c r="BR149" s="676" t="s">
        <v>3870</v>
      </c>
      <c r="BS149" s="676" t="s">
        <v>4786</v>
      </c>
      <c r="BT149" s="676" t="s">
        <v>3031</v>
      </c>
      <c r="BU149" s="676" t="s">
        <v>5278</v>
      </c>
      <c r="BV149" s="676" t="s">
        <v>4788</v>
      </c>
      <c r="BW149" s="676" t="s">
        <v>4789</v>
      </c>
      <c r="BX149" s="676" t="s">
        <v>3853</v>
      </c>
      <c r="BY149" s="676" t="s">
        <v>3854</v>
      </c>
      <c r="BZ149" s="676" t="s">
        <v>4790</v>
      </c>
      <c r="CA149" s="676" t="s">
        <v>4791</v>
      </c>
      <c r="CB149" s="676" t="s">
        <v>3878</v>
      </c>
      <c r="CC149" s="676" t="s">
        <v>4792</v>
      </c>
      <c r="CD149" s="676" t="s">
        <v>3054</v>
      </c>
      <c r="CE149" s="676" t="s">
        <v>3880</v>
      </c>
      <c r="CF149" s="676" t="s">
        <v>4793</v>
      </c>
      <c r="CG149" s="676" t="s">
        <v>3882</v>
      </c>
      <c r="CH149" s="676" t="s">
        <v>3008</v>
      </c>
      <c r="CI149" s="676" t="s">
        <v>5279</v>
      </c>
      <c r="CJ149" s="676" t="s">
        <v>4820</v>
      </c>
      <c r="CK149" s="676" t="s">
        <v>4796</v>
      </c>
      <c r="CL149" s="676" t="s">
        <v>3886</v>
      </c>
      <c r="CM149" s="676" t="s">
        <v>3008</v>
      </c>
      <c r="CN149" s="676" t="s">
        <v>3008</v>
      </c>
      <c r="CO149" s="676" t="s">
        <v>3008</v>
      </c>
      <c r="CP149" s="676" t="s">
        <v>3008</v>
      </c>
      <c r="CQ149" s="676" t="s">
        <v>3008</v>
      </c>
      <c r="CR149" s="676" t="s">
        <v>3008</v>
      </c>
      <c r="CS149" s="676" t="s">
        <v>3008</v>
      </c>
      <c r="CT149" s="676" t="s">
        <v>3008</v>
      </c>
      <c r="CU149" s="676" t="s">
        <v>3008</v>
      </c>
      <c r="CV149" s="676" t="s">
        <v>3008</v>
      </c>
      <c r="CW149" s="676" t="s">
        <v>3008</v>
      </c>
      <c r="CX149" s="676" t="s">
        <v>3008</v>
      </c>
      <c r="CY149" s="676" t="s">
        <v>3008</v>
      </c>
      <c r="CZ149" s="676" t="s">
        <v>3008</v>
      </c>
      <c r="DA149" s="676" t="s">
        <v>3008</v>
      </c>
      <c r="DB149" s="676" t="s">
        <v>3008</v>
      </c>
      <c r="DC149" s="676" t="s">
        <v>3008</v>
      </c>
      <c r="DD149" s="676" t="s">
        <v>3008</v>
      </c>
      <c r="DE149" s="676" t="s">
        <v>3008</v>
      </c>
      <c r="DF149" s="676" t="s">
        <v>3008</v>
      </c>
      <c r="DG149" s="676" t="s">
        <v>3008</v>
      </c>
      <c r="DH149" s="676" t="s">
        <v>3008</v>
      </c>
      <c r="DI149" s="676" t="s">
        <v>3028</v>
      </c>
      <c r="DJ149" s="676" t="s">
        <v>3008</v>
      </c>
      <c r="DK149" s="676" t="s">
        <v>3008</v>
      </c>
      <c r="DL149" s="676" t="s">
        <v>3008</v>
      </c>
      <c r="DM149" s="676" t="s">
        <v>3008</v>
      </c>
      <c r="DN149" s="676" t="s">
        <v>3008</v>
      </c>
      <c r="DO149" s="676" t="s">
        <v>3008</v>
      </c>
      <c r="DP149" s="676" t="s">
        <v>3008</v>
      </c>
      <c r="DQ149" s="676" t="s">
        <v>3008</v>
      </c>
      <c r="DR149" s="676" t="s">
        <v>3008</v>
      </c>
      <c r="DS149" s="676" t="s">
        <v>3008</v>
      </c>
      <c r="DT149" s="676" t="s">
        <v>4797</v>
      </c>
      <c r="DU149" s="676" t="s">
        <v>3894</v>
      </c>
      <c r="DV149" s="676" t="s">
        <v>4798</v>
      </c>
      <c r="DW149" s="676" t="s">
        <v>4799</v>
      </c>
      <c r="DX149" s="676" t="s">
        <v>4800</v>
      </c>
      <c r="DY149" s="676" t="s">
        <v>3053</v>
      </c>
      <c r="DZ149" s="676" t="s">
        <v>4801</v>
      </c>
      <c r="EA149" s="676" t="s">
        <v>3055</v>
      </c>
      <c r="EB149" s="676" t="s">
        <v>4802</v>
      </c>
      <c r="EC149" s="676" t="s">
        <v>3894</v>
      </c>
      <c r="ED149" s="676" t="s">
        <v>4803</v>
      </c>
      <c r="EE149" s="676" t="s">
        <v>4799</v>
      </c>
      <c r="EF149" s="676" t="s">
        <v>3008</v>
      </c>
      <c r="EG149" s="676" t="s">
        <v>3008</v>
      </c>
      <c r="EH149" s="676" t="s">
        <v>3008</v>
      </c>
      <c r="EI149" s="676" t="s">
        <v>3008</v>
      </c>
      <c r="EJ149" s="676" t="s">
        <v>5280</v>
      </c>
      <c r="EK149" s="676" t="s">
        <v>4805</v>
      </c>
      <c r="EL149" s="676" t="s">
        <v>5281</v>
      </c>
      <c r="EM149" s="676" t="s">
        <v>4807</v>
      </c>
      <c r="EN149" s="676" t="s">
        <v>4808</v>
      </c>
      <c r="EO149" s="676" t="s">
        <v>3063</v>
      </c>
      <c r="EP149" s="676" t="s">
        <v>3064</v>
      </c>
      <c r="EQ149" s="676" t="s">
        <v>4809</v>
      </c>
      <c r="ER149" s="676" t="s">
        <v>3030</v>
      </c>
      <c r="ES149" s="676" t="s">
        <v>4810</v>
      </c>
      <c r="ET149" s="676" t="s">
        <v>4811</v>
      </c>
      <c r="EU149" s="104" t="str">
        <f t="shared" si="15"/>
        <v>2026020488</v>
      </c>
      <c r="EV149" s="56" t="str">
        <f t="shared" si="16"/>
        <v>10&amp;2026020488</v>
      </c>
      <c r="EW149" s="104">
        <f>IFERROR(VLOOKUP(EV149,시험용!CA:CE,4,FALSE),"")</f>
        <v>0</v>
      </c>
      <c r="EX149" s="828" t="s">
        <v>6966</v>
      </c>
    </row>
    <row r="150" spans="1:154" ht="49.95" customHeight="1">
      <c r="A150" s="367">
        <v>10</v>
      </c>
      <c r="B150" s="676" t="s">
        <v>1340</v>
      </c>
      <c r="C150" s="676" t="s">
        <v>336</v>
      </c>
      <c r="D150" s="676" t="s">
        <v>3265</v>
      </c>
      <c r="E150" s="676" t="s">
        <v>31</v>
      </c>
      <c r="F150" s="676" t="s">
        <v>584</v>
      </c>
      <c r="G150" s="676" t="s">
        <v>1340</v>
      </c>
      <c r="H150" s="676" t="s">
        <v>806</v>
      </c>
      <c r="I150" s="676" t="s">
        <v>290</v>
      </c>
      <c r="J150" s="676" t="s">
        <v>5237</v>
      </c>
      <c r="K150" s="676" t="s">
        <v>291</v>
      </c>
      <c r="L150" s="676" t="s">
        <v>5238</v>
      </c>
      <c r="M150" s="676" t="s">
        <v>5239</v>
      </c>
      <c r="N150" s="676"/>
      <c r="O150" s="676"/>
      <c r="P150" s="676"/>
      <c r="Q150" s="676" t="s">
        <v>5240</v>
      </c>
      <c r="R150" s="676" t="s">
        <v>1193</v>
      </c>
      <c r="S150" s="676" t="s">
        <v>5066</v>
      </c>
      <c r="T150" s="676" t="s">
        <v>5067</v>
      </c>
      <c r="U150" s="676" t="s">
        <v>592</v>
      </c>
      <c r="V150" s="676"/>
      <c r="W150" s="676" t="s">
        <v>5241</v>
      </c>
      <c r="X150" s="676" t="s">
        <v>688</v>
      </c>
      <c r="Y150" s="676" t="s">
        <v>5242</v>
      </c>
      <c r="Z150" s="676" t="s">
        <v>5242</v>
      </c>
      <c r="AA150" s="676" t="s">
        <v>1135</v>
      </c>
      <c r="AB150" s="676" t="s">
        <v>293</v>
      </c>
      <c r="AC150" s="1332"/>
      <c r="AD150" s="676" t="s">
        <v>1136</v>
      </c>
      <c r="AE150" s="676" t="s">
        <v>2740</v>
      </c>
      <c r="AF150" s="676" t="s">
        <v>692</v>
      </c>
      <c r="AG150" s="676" t="s">
        <v>295</v>
      </c>
      <c r="AH150" s="676" t="s">
        <v>296</v>
      </c>
      <c r="AI150" s="676" t="s">
        <v>297</v>
      </c>
      <c r="AJ150" s="676"/>
      <c r="AK150" s="676"/>
      <c r="AL150" s="676"/>
      <c r="AM150" s="676"/>
      <c r="AN150" s="676" t="s">
        <v>3271</v>
      </c>
      <c r="AO150" s="676" t="s">
        <v>3272</v>
      </c>
      <c r="AP150" s="676" t="s">
        <v>5243</v>
      </c>
      <c r="AQ150" s="676" t="s">
        <v>49</v>
      </c>
      <c r="AR150" s="676"/>
      <c r="AS150" s="676"/>
      <c r="AT150" s="676" t="s">
        <v>298</v>
      </c>
      <c r="AU150" s="676" t="s">
        <v>5244</v>
      </c>
      <c r="AV150" s="676" t="s">
        <v>57</v>
      </c>
      <c r="AW150" s="676" t="s">
        <v>121</v>
      </c>
      <c r="AX150" s="676" t="s">
        <v>5245</v>
      </c>
      <c r="AY150" s="676"/>
      <c r="AZ150" s="676" t="s">
        <v>5246</v>
      </c>
      <c r="BA150" s="676" t="s">
        <v>3277</v>
      </c>
      <c r="BB150" s="676" t="s">
        <v>299</v>
      </c>
      <c r="BC150" s="676" t="s">
        <v>32</v>
      </c>
      <c r="BD150" s="676" t="s">
        <v>33</v>
      </c>
      <c r="BE150" s="676" t="s">
        <v>57</v>
      </c>
      <c r="BF150" s="676" t="s">
        <v>34</v>
      </c>
      <c r="BG150" s="676" t="s">
        <v>164</v>
      </c>
      <c r="BH150" s="676" t="s">
        <v>5247</v>
      </c>
      <c r="BI150" s="676" t="s">
        <v>1115</v>
      </c>
      <c r="BJ150" s="676" t="s">
        <v>5248</v>
      </c>
      <c r="BK150" s="676" t="s">
        <v>300</v>
      </c>
      <c r="BL150" s="676" t="s">
        <v>5526</v>
      </c>
      <c r="BM150" s="676" t="s">
        <v>39</v>
      </c>
      <c r="BN150" s="676" t="s">
        <v>2740</v>
      </c>
      <c r="BO150" s="676" t="s">
        <v>692</v>
      </c>
      <c r="BP150" s="676" t="s">
        <v>595</v>
      </c>
      <c r="BQ150" s="676" t="s">
        <v>295</v>
      </c>
      <c r="BR150" s="676" t="s">
        <v>102</v>
      </c>
      <c r="BS150" s="676" t="s">
        <v>118</v>
      </c>
      <c r="BT150" s="676" t="s">
        <v>837</v>
      </c>
      <c r="BU150" s="676" t="s">
        <v>5249</v>
      </c>
      <c r="BV150" s="676" t="s">
        <v>302</v>
      </c>
      <c r="BW150" s="676" t="s">
        <v>659</v>
      </c>
      <c r="BX150" s="676" t="s">
        <v>296</v>
      </c>
      <c r="BY150" s="676" t="s">
        <v>297</v>
      </c>
      <c r="BZ150" s="676" t="s">
        <v>4530</v>
      </c>
      <c r="CA150" s="676" t="s">
        <v>1824</v>
      </c>
      <c r="CB150" s="676" t="s">
        <v>304</v>
      </c>
      <c r="CC150" s="676" t="s">
        <v>661</v>
      </c>
      <c r="CD150" s="676" t="s">
        <v>305</v>
      </c>
      <c r="CE150" s="676" t="s">
        <v>306</v>
      </c>
      <c r="CF150" s="676" t="s">
        <v>1825</v>
      </c>
      <c r="CG150" s="676" t="s">
        <v>307</v>
      </c>
      <c r="CH150" s="676" t="s">
        <v>57</v>
      </c>
      <c r="CI150" s="676" t="s">
        <v>712</v>
      </c>
      <c r="CJ150" s="676" t="s">
        <v>78</v>
      </c>
      <c r="CK150" s="676" t="s">
        <v>713</v>
      </c>
      <c r="CL150" s="676" t="s">
        <v>105</v>
      </c>
      <c r="CM150" s="676" t="s">
        <v>57</v>
      </c>
      <c r="CN150" s="676" t="s">
        <v>57</v>
      </c>
      <c r="CO150" s="676" t="s">
        <v>57</v>
      </c>
      <c r="CP150" s="676" t="s">
        <v>57</v>
      </c>
      <c r="CQ150" s="676" t="s">
        <v>57</v>
      </c>
      <c r="CR150" s="676" t="s">
        <v>57</v>
      </c>
      <c r="CS150" s="676" t="s">
        <v>57</v>
      </c>
      <c r="CT150" s="676" t="s">
        <v>57</v>
      </c>
      <c r="CU150" s="676" t="s">
        <v>57</v>
      </c>
      <c r="CV150" s="676" t="s">
        <v>57</v>
      </c>
      <c r="CW150" s="676" t="s">
        <v>57</v>
      </c>
      <c r="CX150" s="676" t="s">
        <v>57</v>
      </c>
      <c r="CY150" s="676" t="s">
        <v>57</v>
      </c>
      <c r="CZ150" s="676" t="s">
        <v>57</v>
      </c>
      <c r="DA150" s="676" t="s">
        <v>57</v>
      </c>
      <c r="DB150" s="676" t="s">
        <v>57</v>
      </c>
      <c r="DC150" s="676" t="s">
        <v>57</v>
      </c>
      <c r="DD150" s="676" t="s">
        <v>57</v>
      </c>
      <c r="DE150" s="676" t="s">
        <v>57</v>
      </c>
      <c r="DF150" s="676" t="s">
        <v>57</v>
      </c>
      <c r="DG150" s="676" t="s">
        <v>57</v>
      </c>
      <c r="DH150" s="676" t="s">
        <v>57</v>
      </c>
      <c r="DI150" s="676" t="s">
        <v>302</v>
      </c>
      <c r="DJ150" s="676" t="s">
        <v>57</v>
      </c>
      <c r="DK150" s="676" t="s">
        <v>57</v>
      </c>
      <c r="DL150" s="676" t="s">
        <v>57</v>
      </c>
      <c r="DM150" s="676" t="s">
        <v>57</v>
      </c>
      <c r="DN150" s="676" t="s">
        <v>57</v>
      </c>
      <c r="DO150" s="676" t="s">
        <v>57</v>
      </c>
      <c r="DP150" s="676" t="s">
        <v>57</v>
      </c>
      <c r="DQ150" s="676" t="s">
        <v>57</v>
      </c>
      <c r="DR150" s="676" t="s">
        <v>57</v>
      </c>
      <c r="DS150" s="676" t="s">
        <v>57</v>
      </c>
      <c r="DT150" s="676" t="s">
        <v>5250</v>
      </c>
      <c r="DU150" s="676" t="s">
        <v>621</v>
      </c>
      <c r="DV150" s="676" t="s">
        <v>622</v>
      </c>
      <c r="DW150" s="676" t="s">
        <v>106</v>
      </c>
      <c r="DX150" s="676" t="s">
        <v>317</v>
      </c>
      <c r="DY150" s="676" t="s">
        <v>308</v>
      </c>
      <c r="DZ150" s="676" t="s">
        <v>318</v>
      </c>
      <c r="EA150" s="676" t="s">
        <v>319</v>
      </c>
      <c r="EB150" s="676" t="s">
        <v>5251</v>
      </c>
      <c r="EC150" s="676" t="s">
        <v>621</v>
      </c>
      <c r="ED150" s="676" t="s">
        <v>624</v>
      </c>
      <c r="EE150" s="676" t="s">
        <v>106</v>
      </c>
      <c r="EF150" s="676" t="s">
        <v>57</v>
      </c>
      <c r="EG150" s="676" t="s">
        <v>57</v>
      </c>
      <c r="EH150" s="676" t="s">
        <v>57</v>
      </c>
      <c r="EI150" s="676" t="s">
        <v>57</v>
      </c>
      <c r="EJ150" s="676" t="s">
        <v>1485</v>
      </c>
      <c r="EK150" s="676" t="s">
        <v>1486</v>
      </c>
      <c r="EL150" s="676" t="s">
        <v>765</v>
      </c>
      <c r="EM150" s="676" t="s">
        <v>1487</v>
      </c>
      <c r="EN150" s="676" t="s">
        <v>680</v>
      </c>
      <c r="EO150" s="676" t="s">
        <v>310</v>
      </c>
      <c r="EP150" s="676" t="s">
        <v>88</v>
      </c>
      <c r="EQ150" s="676" t="s">
        <v>2717</v>
      </c>
      <c r="ER150" s="676" t="s">
        <v>311</v>
      </c>
      <c r="ES150" s="676" t="s">
        <v>5252</v>
      </c>
      <c r="ET150" s="676" t="s">
        <v>5253</v>
      </c>
      <c r="EU150" s="104" t="str">
        <f t="shared" si="15"/>
        <v>2026020689</v>
      </c>
      <c r="EV150" s="56" t="str">
        <f t="shared" si="16"/>
        <v>10&amp;2026020689</v>
      </c>
      <c r="EW150" s="104">
        <f>IFERROR(VLOOKUP(EV150,시험용!CA:CE,4,FALSE),"")</f>
        <v>0</v>
      </c>
      <c r="EX150" s="828" t="s">
        <v>6966</v>
      </c>
    </row>
    <row r="151" spans="1:154" ht="49.95" customHeight="1">
      <c r="A151" s="367">
        <v>10</v>
      </c>
      <c r="B151" s="676" t="s">
        <v>988</v>
      </c>
      <c r="C151" s="676" t="s">
        <v>336</v>
      </c>
      <c r="D151" s="676" t="s">
        <v>3239</v>
      </c>
      <c r="E151" s="676" t="s">
        <v>31</v>
      </c>
      <c r="F151" s="676" t="s">
        <v>584</v>
      </c>
      <c r="G151" s="676" t="s">
        <v>988</v>
      </c>
      <c r="H151" s="676" t="s">
        <v>47</v>
      </c>
      <c r="I151" s="676" t="s">
        <v>290</v>
      </c>
      <c r="J151" s="676" t="s">
        <v>5527</v>
      </c>
      <c r="K151" s="676" t="s">
        <v>291</v>
      </c>
      <c r="L151" s="676" t="s">
        <v>5528</v>
      </c>
      <c r="M151" s="676" t="s">
        <v>5529</v>
      </c>
      <c r="N151" s="676"/>
      <c r="O151" s="676" t="s">
        <v>5530</v>
      </c>
      <c r="P151" s="676"/>
      <c r="Q151" s="676"/>
      <c r="R151" s="676"/>
      <c r="S151" s="676" t="s">
        <v>5434</v>
      </c>
      <c r="T151" s="676" t="s">
        <v>5476</v>
      </c>
      <c r="U151" s="676" t="s">
        <v>592</v>
      </c>
      <c r="V151" s="676"/>
      <c r="W151" s="676" t="s">
        <v>5531</v>
      </c>
      <c r="X151" s="676" t="s">
        <v>688</v>
      </c>
      <c r="Y151" s="676" t="s">
        <v>1349</v>
      </c>
      <c r="Z151" s="676" t="s">
        <v>1349</v>
      </c>
      <c r="AA151" s="676" t="s">
        <v>4264</v>
      </c>
      <c r="AB151" s="676" t="s">
        <v>293</v>
      </c>
      <c r="AC151" s="1332"/>
      <c r="AD151" s="676" t="s">
        <v>3215</v>
      </c>
      <c r="AE151" s="676" t="s">
        <v>1014</v>
      </c>
      <c r="AF151" s="676" t="s">
        <v>692</v>
      </c>
      <c r="AG151" s="676" t="s">
        <v>295</v>
      </c>
      <c r="AH151" s="676" t="s">
        <v>296</v>
      </c>
      <c r="AI151" s="676" t="s">
        <v>297</v>
      </c>
      <c r="AJ151" s="676"/>
      <c r="AK151" s="676"/>
      <c r="AL151" s="676"/>
      <c r="AM151" s="676"/>
      <c r="AN151" s="676" t="s">
        <v>5532</v>
      </c>
      <c r="AO151" s="676" t="s">
        <v>5533</v>
      </c>
      <c r="AP151" s="676" t="s">
        <v>5534</v>
      </c>
      <c r="AQ151" s="676" t="s">
        <v>1548</v>
      </c>
      <c r="AR151" s="676"/>
      <c r="AS151" s="676"/>
      <c r="AT151" s="676" t="s">
        <v>315</v>
      </c>
      <c r="AU151" s="676" t="s">
        <v>5535</v>
      </c>
      <c r="AV151" s="676" t="s">
        <v>57</v>
      </c>
      <c r="AW151" s="676" t="s">
        <v>323</v>
      </c>
      <c r="AX151" s="676" t="s">
        <v>5536</v>
      </c>
      <c r="AY151" s="676"/>
      <c r="AZ151" s="676" t="s">
        <v>5537</v>
      </c>
      <c r="BA151" s="676" t="s">
        <v>2458</v>
      </c>
      <c r="BB151" s="676" t="s">
        <v>299</v>
      </c>
      <c r="BC151" s="676" t="s">
        <v>32</v>
      </c>
      <c r="BD151" s="676" t="s">
        <v>33</v>
      </c>
      <c r="BE151" s="676" t="s">
        <v>771</v>
      </c>
      <c r="BF151" s="676" t="s">
        <v>48</v>
      </c>
      <c r="BG151" s="676" t="s">
        <v>164</v>
      </c>
      <c r="BH151" s="676" t="s">
        <v>5538</v>
      </c>
      <c r="BI151" s="676" t="s">
        <v>5539</v>
      </c>
      <c r="BJ151" s="676" t="s">
        <v>5540</v>
      </c>
      <c r="BK151" s="676" t="s">
        <v>1026</v>
      </c>
      <c r="BL151" s="676" t="s">
        <v>5541</v>
      </c>
      <c r="BM151" s="676" t="s">
        <v>302</v>
      </c>
      <c r="BN151" s="676" t="s">
        <v>1014</v>
      </c>
      <c r="BO151" s="676" t="s">
        <v>692</v>
      </c>
      <c r="BP151" s="676" t="s">
        <v>595</v>
      </c>
      <c r="BQ151" s="676" t="s">
        <v>295</v>
      </c>
      <c r="BR151" s="676" t="s">
        <v>102</v>
      </c>
      <c r="BS151" s="676" t="s">
        <v>1422</v>
      </c>
      <c r="BT151" s="676" t="s">
        <v>905</v>
      </c>
      <c r="BU151" s="676" t="s">
        <v>5542</v>
      </c>
      <c r="BV151" s="676" t="s">
        <v>302</v>
      </c>
      <c r="BW151" s="676" t="s">
        <v>756</v>
      </c>
      <c r="BX151" s="676" t="s">
        <v>296</v>
      </c>
      <c r="BY151" s="676" t="s">
        <v>297</v>
      </c>
      <c r="BZ151" s="676" t="s">
        <v>1451</v>
      </c>
      <c r="CA151" s="676" t="s">
        <v>1848</v>
      </c>
      <c r="CB151" s="676" t="s">
        <v>304</v>
      </c>
      <c r="CC151" s="676" t="s">
        <v>112</v>
      </c>
      <c r="CD151" s="676" t="s">
        <v>305</v>
      </c>
      <c r="CE151" s="676" t="s">
        <v>306</v>
      </c>
      <c r="CF151" s="676" t="s">
        <v>116</v>
      </c>
      <c r="CG151" s="676" t="s">
        <v>307</v>
      </c>
      <c r="CH151" s="676" t="s">
        <v>57</v>
      </c>
      <c r="CI151" s="676" t="s">
        <v>3339</v>
      </c>
      <c r="CJ151" s="676" t="s">
        <v>92</v>
      </c>
      <c r="CK151" s="676" t="s">
        <v>713</v>
      </c>
      <c r="CL151" s="676" t="s">
        <v>105</v>
      </c>
      <c r="CM151" s="676" t="s">
        <v>5543</v>
      </c>
      <c r="CN151" s="676" t="s">
        <v>92</v>
      </c>
      <c r="CO151" s="676" t="s">
        <v>117</v>
      </c>
      <c r="CP151" s="676" t="s">
        <v>105</v>
      </c>
      <c r="CQ151" s="676" t="s">
        <v>57</v>
      </c>
      <c r="CR151" s="676" t="s">
        <v>57</v>
      </c>
      <c r="CS151" s="676" t="s">
        <v>57</v>
      </c>
      <c r="CT151" s="676" t="s">
        <v>57</v>
      </c>
      <c r="CU151" s="676" t="s">
        <v>57</v>
      </c>
      <c r="CV151" s="676" t="s">
        <v>57</v>
      </c>
      <c r="CW151" s="676" t="s">
        <v>57</v>
      </c>
      <c r="CX151" s="676" t="s">
        <v>57</v>
      </c>
      <c r="CY151" s="676" t="s">
        <v>798</v>
      </c>
      <c r="CZ151" s="676" t="s">
        <v>329</v>
      </c>
      <c r="DA151" s="676" t="s">
        <v>123</v>
      </c>
      <c r="DB151" s="676" t="s">
        <v>57</v>
      </c>
      <c r="DC151" s="676" t="s">
        <v>57</v>
      </c>
      <c r="DD151" s="676" t="s">
        <v>57</v>
      </c>
      <c r="DE151" s="676" t="s">
        <v>57</v>
      </c>
      <c r="DF151" s="676" t="s">
        <v>57</v>
      </c>
      <c r="DG151" s="676" t="s">
        <v>57</v>
      </c>
      <c r="DH151" s="676" t="s">
        <v>57</v>
      </c>
      <c r="DI151" s="676" t="s">
        <v>302</v>
      </c>
      <c r="DJ151" s="676" t="s">
        <v>57</v>
      </c>
      <c r="DK151" s="676" t="s">
        <v>57</v>
      </c>
      <c r="DL151" s="676" t="s">
        <v>57</v>
      </c>
      <c r="DM151" s="676" t="s">
        <v>57</v>
      </c>
      <c r="DN151" s="676" t="s">
        <v>57</v>
      </c>
      <c r="DO151" s="676" t="s">
        <v>57</v>
      </c>
      <c r="DP151" s="676" t="s">
        <v>57</v>
      </c>
      <c r="DQ151" s="676" t="s">
        <v>57</v>
      </c>
      <c r="DR151" s="676" t="s">
        <v>57</v>
      </c>
      <c r="DS151" s="676" t="s">
        <v>57</v>
      </c>
      <c r="DT151" s="676" t="s">
        <v>3341</v>
      </c>
      <c r="DU151" s="676" t="s">
        <v>86</v>
      </c>
      <c r="DV151" s="676" t="s">
        <v>178</v>
      </c>
      <c r="DW151" s="676" t="s">
        <v>106</v>
      </c>
      <c r="DX151" s="676" t="s">
        <v>317</v>
      </c>
      <c r="DY151" s="676" t="s">
        <v>308</v>
      </c>
      <c r="DZ151" s="676" t="s">
        <v>318</v>
      </c>
      <c r="EA151" s="676" t="s">
        <v>319</v>
      </c>
      <c r="EB151" s="676" t="s">
        <v>1654</v>
      </c>
      <c r="EC151" s="676" t="s">
        <v>86</v>
      </c>
      <c r="ED151" s="676" t="s">
        <v>1028</v>
      </c>
      <c r="EE151" s="676" t="s">
        <v>106</v>
      </c>
      <c r="EF151" s="676" t="s">
        <v>57</v>
      </c>
      <c r="EG151" s="676" t="s">
        <v>57</v>
      </c>
      <c r="EH151" s="676" t="s">
        <v>57</v>
      </c>
      <c r="EI151" s="676" t="s">
        <v>57</v>
      </c>
      <c r="EJ151" s="676" t="s">
        <v>3558</v>
      </c>
      <c r="EK151" s="676" t="s">
        <v>91</v>
      </c>
      <c r="EL151" s="676" t="s">
        <v>765</v>
      </c>
      <c r="EM151" s="676" t="s">
        <v>188</v>
      </c>
      <c r="EN151" s="676" t="s">
        <v>629</v>
      </c>
      <c r="EO151" s="676" t="s">
        <v>630</v>
      </c>
      <c r="EP151" s="676" t="s">
        <v>122</v>
      </c>
      <c r="EQ151" s="676" t="s">
        <v>57</v>
      </c>
      <c r="ER151" s="676" t="s">
        <v>311</v>
      </c>
      <c r="ES151" s="676" t="s">
        <v>57</v>
      </c>
      <c r="ET151" s="676" t="s">
        <v>57</v>
      </c>
      <c r="EU151" s="104" t="str">
        <f t="shared" si="15"/>
        <v>2025110095</v>
      </c>
      <c r="EV151" s="56" t="str">
        <f t="shared" si="16"/>
        <v>10&amp;2025110095</v>
      </c>
      <c r="EW151" s="104">
        <f>IFERROR(VLOOKUP(EV151,시험용!CA:CE,4,FALSE),"")</f>
        <v>0</v>
      </c>
      <c r="EX151" s="664"/>
    </row>
    <row r="152" spans="1:154" ht="49.95" customHeight="1">
      <c r="A152" s="367">
        <v>10</v>
      </c>
      <c r="B152" s="676" t="s">
        <v>1404</v>
      </c>
      <c r="C152" s="676" t="s">
        <v>4881</v>
      </c>
      <c r="D152" s="676" t="s">
        <v>4882</v>
      </c>
      <c r="E152" s="676" t="s">
        <v>31</v>
      </c>
      <c r="F152" s="676" t="s">
        <v>321</v>
      </c>
      <c r="G152" s="676" t="s">
        <v>1404</v>
      </c>
      <c r="H152" s="676" t="s">
        <v>312</v>
      </c>
      <c r="I152" s="676" t="s">
        <v>290</v>
      </c>
      <c r="J152" s="676" t="s">
        <v>4883</v>
      </c>
      <c r="K152" s="676" t="s">
        <v>291</v>
      </c>
      <c r="L152" s="676" t="s">
        <v>4884</v>
      </c>
      <c r="M152" s="676" t="s">
        <v>4885</v>
      </c>
      <c r="N152" s="676"/>
      <c r="O152" s="676" t="s">
        <v>4886</v>
      </c>
      <c r="P152" s="676"/>
      <c r="Q152" s="676" t="s">
        <v>5266</v>
      </c>
      <c r="R152" s="676"/>
      <c r="S152" s="676" t="s">
        <v>4441</v>
      </c>
      <c r="T152" s="676" t="s">
        <v>4887</v>
      </c>
      <c r="U152" s="676" t="s">
        <v>592</v>
      </c>
      <c r="V152" s="676"/>
      <c r="W152" s="676" t="s">
        <v>4888</v>
      </c>
      <c r="X152" s="676" t="s">
        <v>4889</v>
      </c>
      <c r="Y152" s="676" t="s">
        <v>3008</v>
      </c>
      <c r="Z152" s="676" t="s">
        <v>3008</v>
      </c>
      <c r="AA152" s="676" t="s">
        <v>3008</v>
      </c>
      <c r="AB152" s="676" t="s">
        <v>824</v>
      </c>
      <c r="AC152" s="1332"/>
      <c r="AD152" s="676" t="s">
        <v>5544</v>
      </c>
      <c r="AE152" s="676" t="s">
        <v>4892</v>
      </c>
      <c r="AF152" s="676" t="s">
        <v>3138</v>
      </c>
      <c r="AG152" s="676" t="s">
        <v>2117</v>
      </c>
      <c r="AH152" s="676" t="s">
        <v>2118</v>
      </c>
      <c r="AI152" s="676" t="s">
        <v>3140</v>
      </c>
      <c r="AJ152" s="676"/>
      <c r="AK152" s="676"/>
      <c r="AL152" s="676"/>
      <c r="AM152" s="676"/>
      <c r="AN152" s="676" t="s">
        <v>4893</v>
      </c>
      <c r="AO152" s="676" t="s">
        <v>4894</v>
      </c>
      <c r="AP152" s="676" t="s">
        <v>4895</v>
      </c>
      <c r="AQ152" s="676" t="s">
        <v>3358</v>
      </c>
      <c r="AR152" s="676"/>
      <c r="AS152" s="676"/>
      <c r="AT152" s="676" t="s">
        <v>599</v>
      </c>
      <c r="AU152" s="676" t="s">
        <v>4896</v>
      </c>
      <c r="AV152" s="676" t="s">
        <v>1135</v>
      </c>
      <c r="AW152" s="676" t="s">
        <v>2131</v>
      </c>
      <c r="AX152" s="676" t="s">
        <v>4897</v>
      </c>
      <c r="AY152" s="676"/>
      <c r="AZ152" s="676" t="s">
        <v>4898</v>
      </c>
      <c r="BA152" s="676" t="s">
        <v>4899</v>
      </c>
      <c r="BB152" s="676" t="s">
        <v>2247</v>
      </c>
      <c r="BC152" s="676" t="s">
        <v>2132</v>
      </c>
      <c r="BD152" s="676" t="s">
        <v>2133</v>
      </c>
      <c r="BE152" s="676" t="s">
        <v>1135</v>
      </c>
      <c r="BF152" s="676" t="s">
        <v>2135</v>
      </c>
      <c r="BG152" s="676" t="s">
        <v>2136</v>
      </c>
      <c r="BH152" s="676" t="s">
        <v>4900</v>
      </c>
      <c r="BI152" s="676" t="s">
        <v>4901</v>
      </c>
      <c r="BJ152" s="676" t="s">
        <v>4902</v>
      </c>
      <c r="BK152" s="676" t="s">
        <v>4903</v>
      </c>
      <c r="BL152" s="676" t="s">
        <v>4904</v>
      </c>
      <c r="BM152" s="676" t="s">
        <v>2142</v>
      </c>
      <c r="BN152" s="676" t="s">
        <v>4892</v>
      </c>
      <c r="BO152" s="676" t="s">
        <v>3138</v>
      </c>
      <c r="BP152" s="676" t="s">
        <v>1135</v>
      </c>
      <c r="BQ152" s="676" t="s">
        <v>2117</v>
      </c>
      <c r="BR152" s="676" t="s">
        <v>2193</v>
      </c>
      <c r="BS152" s="676" t="s">
        <v>4905</v>
      </c>
      <c r="BT152" s="676" t="s">
        <v>4906</v>
      </c>
      <c r="BU152" s="676" t="s">
        <v>4907</v>
      </c>
      <c r="BV152" s="676" t="s">
        <v>2149</v>
      </c>
      <c r="BW152" s="676" t="s">
        <v>2184</v>
      </c>
      <c r="BX152" s="676" t="s">
        <v>2118</v>
      </c>
      <c r="BY152" s="676" t="s">
        <v>3140</v>
      </c>
      <c r="BZ152" s="676" t="s">
        <v>4908</v>
      </c>
      <c r="CA152" s="676" t="s">
        <v>4909</v>
      </c>
      <c r="CB152" s="676" t="s">
        <v>2153</v>
      </c>
      <c r="CC152" s="676" t="s">
        <v>4910</v>
      </c>
      <c r="CD152" s="676" t="s">
        <v>4626</v>
      </c>
      <c r="CE152" s="676" t="s">
        <v>2156</v>
      </c>
      <c r="CF152" s="676" t="s">
        <v>4911</v>
      </c>
      <c r="CG152" s="676" t="s">
        <v>2158</v>
      </c>
      <c r="CH152" s="676" t="s">
        <v>1135</v>
      </c>
      <c r="CI152" s="676" t="s">
        <v>4912</v>
      </c>
      <c r="CJ152" s="676" t="s">
        <v>3164</v>
      </c>
      <c r="CK152" s="676" t="s">
        <v>4913</v>
      </c>
      <c r="CL152" s="676" t="s">
        <v>2162</v>
      </c>
      <c r="CM152" s="676" t="s">
        <v>4914</v>
      </c>
      <c r="CN152" s="676" t="s">
        <v>3164</v>
      </c>
      <c r="CO152" s="676" t="s">
        <v>4915</v>
      </c>
      <c r="CP152" s="676" t="s">
        <v>2162</v>
      </c>
      <c r="CQ152" s="676" t="s">
        <v>1135</v>
      </c>
      <c r="CR152" s="676" t="s">
        <v>1135</v>
      </c>
      <c r="CS152" s="676" t="s">
        <v>1135</v>
      </c>
      <c r="CT152" s="676" t="s">
        <v>1135</v>
      </c>
      <c r="CU152" s="676" t="s">
        <v>2165</v>
      </c>
      <c r="CV152" s="676" t="s">
        <v>2166</v>
      </c>
      <c r="CW152" s="676" t="s">
        <v>2167</v>
      </c>
      <c r="CX152" s="676" t="s">
        <v>2168</v>
      </c>
      <c r="CY152" s="676" t="s">
        <v>1135</v>
      </c>
      <c r="CZ152" s="676" t="s">
        <v>1135</v>
      </c>
      <c r="DA152" s="676" t="s">
        <v>1135</v>
      </c>
      <c r="DB152" s="676" t="s">
        <v>1135</v>
      </c>
      <c r="DC152" s="676" t="s">
        <v>1135</v>
      </c>
      <c r="DD152" s="676" t="s">
        <v>1135</v>
      </c>
      <c r="DE152" s="676" t="s">
        <v>2267</v>
      </c>
      <c r="DF152" s="676" t="s">
        <v>2268</v>
      </c>
      <c r="DG152" s="676" t="s">
        <v>2269</v>
      </c>
      <c r="DH152" s="676" t="s">
        <v>1135</v>
      </c>
      <c r="DI152" s="676" t="s">
        <v>2142</v>
      </c>
      <c r="DJ152" s="676" t="s">
        <v>1135</v>
      </c>
      <c r="DK152" s="676" t="s">
        <v>1135</v>
      </c>
      <c r="DL152" s="676" t="s">
        <v>1135</v>
      </c>
      <c r="DM152" s="676" t="s">
        <v>1135</v>
      </c>
      <c r="DN152" s="676" t="s">
        <v>1135</v>
      </c>
      <c r="DO152" s="676" t="s">
        <v>1135</v>
      </c>
      <c r="DP152" s="676" t="s">
        <v>1135</v>
      </c>
      <c r="DQ152" s="676" t="s">
        <v>1135</v>
      </c>
      <c r="DR152" s="676" t="s">
        <v>1135</v>
      </c>
      <c r="DS152" s="676" t="s">
        <v>1135</v>
      </c>
      <c r="DT152" s="676" t="s">
        <v>3170</v>
      </c>
      <c r="DU152" s="676" t="s">
        <v>3171</v>
      </c>
      <c r="DV152" s="676" t="s">
        <v>3172</v>
      </c>
      <c r="DW152" s="676" t="s">
        <v>2273</v>
      </c>
      <c r="DX152" s="676" t="s">
        <v>3173</v>
      </c>
      <c r="DY152" s="676" t="s">
        <v>3174</v>
      </c>
      <c r="DZ152" s="676" t="s">
        <v>2167</v>
      </c>
      <c r="EA152" s="676" t="s">
        <v>3175</v>
      </c>
      <c r="EB152" s="676" t="s">
        <v>3176</v>
      </c>
      <c r="EC152" s="676" t="s">
        <v>3171</v>
      </c>
      <c r="ED152" s="676" t="s">
        <v>3177</v>
      </c>
      <c r="EE152" s="676" t="s">
        <v>2273</v>
      </c>
      <c r="EF152" s="676" t="s">
        <v>1135</v>
      </c>
      <c r="EG152" s="676" t="s">
        <v>1135</v>
      </c>
      <c r="EH152" s="676" t="s">
        <v>1135</v>
      </c>
      <c r="EI152" s="676" t="s">
        <v>1135</v>
      </c>
      <c r="EJ152" s="676" t="s">
        <v>4916</v>
      </c>
      <c r="EK152" s="676" t="s">
        <v>4917</v>
      </c>
      <c r="EL152" s="676" t="s">
        <v>4918</v>
      </c>
      <c r="EM152" s="676" t="s">
        <v>4919</v>
      </c>
      <c r="EN152" s="676" t="s">
        <v>3182</v>
      </c>
      <c r="EO152" s="676" t="s">
        <v>2281</v>
      </c>
      <c r="EP152" s="676" t="s">
        <v>2282</v>
      </c>
      <c r="EQ152" s="676" t="s">
        <v>4920</v>
      </c>
      <c r="ER152" s="676" t="s">
        <v>2193</v>
      </c>
      <c r="ES152" s="676" t="s">
        <v>4921</v>
      </c>
      <c r="ET152" s="676" t="s">
        <v>4922</v>
      </c>
      <c r="EU152" s="104" t="str">
        <f t="shared" si="15"/>
        <v>2026011185</v>
      </c>
      <c r="EV152" s="56" t="str">
        <f t="shared" si="16"/>
        <v>10&amp;2026011185</v>
      </c>
      <c r="EW152" s="104" t="str">
        <f>IFERROR(VLOOKUP(EV152,시험용!CA:CE,4,FALSE),"")</f>
        <v/>
      </c>
      <c r="EX152" s="700" t="s">
        <v>5726</v>
      </c>
    </row>
    <row r="153" spans="1:154" ht="49.95" customHeight="1">
      <c r="A153" s="367">
        <v>10</v>
      </c>
      <c r="B153" s="676" t="s">
        <v>1433</v>
      </c>
      <c r="C153" s="850" t="s">
        <v>2371</v>
      </c>
      <c r="D153" s="676" t="s">
        <v>2371</v>
      </c>
      <c r="E153" s="676" t="s">
        <v>31</v>
      </c>
      <c r="F153" s="676" t="s">
        <v>584</v>
      </c>
      <c r="G153" s="676" t="s">
        <v>1433</v>
      </c>
      <c r="H153" s="676" t="s">
        <v>287</v>
      </c>
      <c r="I153" s="676" t="s">
        <v>290</v>
      </c>
      <c r="J153" s="676" t="s">
        <v>5282</v>
      </c>
      <c r="K153" s="676" t="s">
        <v>291</v>
      </c>
      <c r="L153" s="676" t="s">
        <v>5283</v>
      </c>
      <c r="M153" s="676" t="s">
        <v>2821</v>
      </c>
      <c r="N153" s="676"/>
      <c r="O153" s="676"/>
      <c r="P153" s="676" t="s">
        <v>818</v>
      </c>
      <c r="Q153" s="676"/>
      <c r="R153" s="676"/>
      <c r="S153" s="676" t="s">
        <v>5066</v>
      </c>
      <c r="T153" s="676" t="s">
        <v>5067</v>
      </c>
      <c r="U153" s="676" t="s">
        <v>592</v>
      </c>
      <c r="V153" s="676"/>
      <c r="W153" s="676" t="s">
        <v>2823</v>
      </c>
      <c r="X153" s="676" t="s">
        <v>688</v>
      </c>
      <c r="Y153" s="676" t="s">
        <v>5284</v>
      </c>
      <c r="Z153" s="676" t="s">
        <v>5284</v>
      </c>
      <c r="AA153" s="676" t="s">
        <v>5285</v>
      </c>
      <c r="AB153" s="676" t="s">
        <v>293</v>
      </c>
      <c r="AC153" s="1332"/>
      <c r="AD153" s="676" t="s">
        <v>107</v>
      </c>
      <c r="AE153" s="676" t="s">
        <v>2377</v>
      </c>
      <c r="AF153" s="676" t="s">
        <v>595</v>
      </c>
      <c r="AG153" s="676" t="s">
        <v>295</v>
      </c>
      <c r="AH153" s="676" t="s">
        <v>296</v>
      </c>
      <c r="AI153" s="676" t="s">
        <v>297</v>
      </c>
      <c r="AJ153" s="676"/>
      <c r="AK153" s="676"/>
      <c r="AL153" s="676"/>
      <c r="AM153" s="676"/>
      <c r="AN153" s="676" t="s">
        <v>2378</v>
      </c>
      <c r="AO153" s="676" t="s">
        <v>5286</v>
      </c>
      <c r="AP153" s="676" t="s">
        <v>5287</v>
      </c>
      <c r="AQ153" s="676" t="s">
        <v>550</v>
      </c>
      <c r="AR153" s="676"/>
      <c r="AS153" s="676"/>
      <c r="AT153" s="676" t="s">
        <v>298</v>
      </c>
      <c r="AU153" s="676" t="s">
        <v>5288</v>
      </c>
      <c r="AV153" s="676" t="s">
        <v>57</v>
      </c>
      <c r="AW153" s="676" t="s">
        <v>323</v>
      </c>
      <c r="AX153" s="676" t="s">
        <v>5289</v>
      </c>
      <c r="AY153" s="676"/>
      <c r="AZ153" s="676" t="s">
        <v>2826</v>
      </c>
      <c r="BA153" s="676" t="s">
        <v>2385</v>
      </c>
      <c r="BB153" s="676" t="s">
        <v>299</v>
      </c>
      <c r="BC153" s="676" t="s">
        <v>32</v>
      </c>
      <c r="BD153" s="676" t="s">
        <v>33</v>
      </c>
      <c r="BE153" s="676" t="s">
        <v>57</v>
      </c>
      <c r="BF153" s="676" t="s">
        <v>48</v>
      </c>
      <c r="BG153" s="676" t="s">
        <v>164</v>
      </c>
      <c r="BH153" s="676" t="s">
        <v>4853</v>
      </c>
      <c r="BI153" s="676" t="s">
        <v>2828</v>
      </c>
      <c r="BJ153" s="676" t="s">
        <v>2829</v>
      </c>
      <c r="BK153" s="676" t="s">
        <v>2389</v>
      </c>
      <c r="BL153" s="676" t="s">
        <v>2830</v>
      </c>
      <c r="BM153" s="676" t="s">
        <v>55</v>
      </c>
      <c r="BN153" s="676" t="s">
        <v>2377</v>
      </c>
      <c r="BO153" s="676" t="s">
        <v>595</v>
      </c>
      <c r="BP153" s="676" t="s">
        <v>57</v>
      </c>
      <c r="BQ153" s="676" t="s">
        <v>295</v>
      </c>
      <c r="BR153" s="676" t="s">
        <v>311</v>
      </c>
      <c r="BS153" s="676" t="s">
        <v>2391</v>
      </c>
      <c r="BT153" s="676" t="s">
        <v>1086</v>
      </c>
      <c r="BU153" s="676" t="s">
        <v>5290</v>
      </c>
      <c r="BV153" s="676" t="s">
        <v>302</v>
      </c>
      <c r="BW153" s="676" t="s">
        <v>109</v>
      </c>
      <c r="BX153" s="676" t="s">
        <v>296</v>
      </c>
      <c r="BY153" s="676" t="s">
        <v>297</v>
      </c>
      <c r="BZ153" s="676" t="s">
        <v>2713</v>
      </c>
      <c r="CA153" s="676" t="s">
        <v>1824</v>
      </c>
      <c r="CB153" s="676" t="s">
        <v>304</v>
      </c>
      <c r="CC153" s="676" t="s">
        <v>661</v>
      </c>
      <c r="CD153" s="676" t="s">
        <v>305</v>
      </c>
      <c r="CE153" s="676" t="s">
        <v>306</v>
      </c>
      <c r="CF153" s="676" t="s">
        <v>1825</v>
      </c>
      <c r="CG153" s="676" t="s">
        <v>307</v>
      </c>
      <c r="CH153" s="676" t="s">
        <v>57</v>
      </c>
      <c r="CI153" s="676" t="s">
        <v>5291</v>
      </c>
      <c r="CJ153" s="676" t="s">
        <v>843</v>
      </c>
      <c r="CK153" s="676" t="s">
        <v>191</v>
      </c>
      <c r="CL153" s="676" t="s">
        <v>105</v>
      </c>
      <c r="CM153" s="676" t="s">
        <v>57</v>
      </c>
      <c r="CN153" s="676" t="s">
        <v>57</v>
      </c>
      <c r="CO153" s="676" t="s">
        <v>57</v>
      </c>
      <c r="CP153" s="676" t="s">
        <v>57</v>
      </c>
      <c r="CQ153" s="676" t="s">
        <v>57</v>
      </c>
      <c r="CR153" s="676" t="s">
        <v>57</v>
      </c>
      <c r="CS153" s="676" t="s">
        <v>57</v>
      </c>
      <c r="CT153" s="676" t="s">
        <v>57</v>
      </c>
      <c r="CU153" s="676" t="s">
        <v>57</v>
      </c>
      <c r="CV153" s="676" t="s">
        <v>57</v>
      </c>
      <c r="CW153" s="676" t="s">
        <v>57</v>
      </c>
      <c r="CX153" s="676" t="s">
        <v>57</v>
      </c>
      <c r="CY153" s="676" t="s">
        <v>57</v>
      </c>
      <c r="CZ153" s="676" t="s">
        <v>57</v>
      </c>
      <c r="DA153" s="676" t="s">
        <v>57</v>
      </c>
      <c r="DB153" s="676" t="s">
        <v>57</v>
      </c>
      <c r="DC153" s="676" t="s">
        <v>57</v>
      </c>
      <c r="DD153" s="676" t="s">
        <v>57</v>
      </c>
      <c r="DE153" s="676" t="s">
        <v>1215</v>
      </c>
      <c r="DF153" s="676" t="s">
        <v>1216</v>
      </c>
      <c r="DG153" s="676" t="s">
        <v>673</v>
      </c>
      <c r="DH153" s="676" t="s">
        <v>57</v>
      </c>
      <c r="DI153" s="676" t="s">
        <v>302</v>
      </c>
      <c r="DJ153" s="676" t="s">
        <v>57</v>
      </c>
      <c r="DK153" s="676" t="s">
        <v>57</v>
      </c>
      <c r="DL153" s="676" t="s">
        <v>57</v>
      </c>
      <c r="DM153" s="676" t="s">
        <v>57</v>
      </c>
      <c r="DN153" s="676" t="s">
        <v>57</v>
      </c>
      <c r="DO153" s="676" t="s">
        <v>57</v>
      </c>
      <c r="DP153" s="676" t="s">
        <v>57</v>
      </c>
      <c r="DQ153" s="676" t="s">
        <v>57</v>
      </c>
      <c r="DR153" s="676" t="s">
        <v>57</v>
      </c>
      <c r="DS153" s="676" t="s">
        <v>57</v>
      </c>
      <c r="DT153" s="676" t="s">
        <v>2395</v>
      </c>
      <c r="DU153" s="676" t="s">
        <v>1153</v>
      </c>
      <c r="DV153" s="676" t="s">
        <v>715</v>
      </c>
      <c r="DW153" s="676" t="s">
        <v>121</v>
      </c>
      <c r="DX153" s="676" t="s">
        <v>317</v>
      </c>
      <c r="DY153" s="676" t="s">
        <v>308</v>
      </c>
      <c r="DZ153" s="676" t="s">
        <v>318</v>
      </c>
      <c r="EA153" s="676" t="s">
        <v>319</v>
      </c>
      <c r="EB153" s="676" t="s">
        <v>2396</v>
      </c>
      <c r="EC153" s="676" t="s">
        <v>1153</v>
      </c>
      <c r="ED153" s="676" t="s">
        <v>118</v>
      </c>
      <c r="EE153" s="676" t="s">
        <v>121</v>
      </c>
      <c r="EF153" s="676" t="s">
        <v>57</v>
      </c>
      <c r="EG153" s="676" t="s">
        <v>57</v>
      </c>
      <c r="EH153" s="676" t="s">
        <v>57</v>
      </c>
      <c r="EI153" s="676" t="s">
        <v>57</v>
      </c>
      <c r="EJ153" s="676" t="s">
        <v>2833</v>
      </c>
      <c r="EK153" s="676" t="s">
        <v>626</v>
      </c>
      <c r="EL153" s="676" t="s">
        <v>1337</v>
      </c>
      <c r="EM153" s="676" t="s">
        <v>628</v>
      </c>
      <c r="EN153" s="676" t="s">
        <v>629</v>
      </c>
      <c r="EO153" s="676" t="s">
        <v>310</v>
      </c>
      <c r="EP153" s="676" t="s">
        <v>88</v>
      </c>
      <c r="EQ153" s="676" t="s">
        <v>1831</v>
      </c>
      <c r="ER153" s="676" t="s">
        <v>311</v>
      </c>
      <c r="ES153" s="676" t="s">
        <v>1655</v>
      </c>
      <c r="ET153" s="676" t="s">
        <v>2834</v>
      </c>
      <c r="EU153" s="104" t="str">
        <f t="shared" si="15"/>
        <v>2026021628</v>
      </c>
      <c r="EV153" s="56" t="str">
        <f t="shared" si="16"/>
        <v>10&amp;2026021628</v>
      </c>
      <c r="EW153" s="104">
        <f>IFERROR(VLOOKUP(EV153,시험용!CA:CE,4,FALSE),"")</f>
        <v>0</v>
      </c>
      <c r="EX153" s="664"/>
    </row>
    <row r="154" spans="1:154" ht="49.95" customHeight="1">
      <c r="A154" s="367">
        <v>10</v>
      </c>
      <c r="B154" s="676" t="s">
        <v>1461</v>
      </c>
      <c r="C154" s="850" t="s">
        <v>2371</v>
      </c>
      <c r="D154" s="676" t="s">
        <v>2371</v>
      </c>
      <c r="E154" s="676" t="s">
        <v>31</v>
      </c>
      <c r="F154" s="676" t="s">
        <v>287</v>
      </c>
      <c r="G154" s="676" t="s">
        <v>1461</v>
      </c>
      <c r="H154" s="676" t="s">
        <v>312</v>
      </c>
      <c r="I154" s="676" t="s">
        <v>290</v>
      </c>
      <c r="J154" s="676" t="s">
        <v>3480</v>
      </c>
      <c r="K154" s="676" t="s">
        <v>291</v>
      </c>
      <c r="L154" s="676" t="s">
        <v>3481</v>
      </c>
      <c r="M154" s="676" t="s">
        <v>3482</v>
      </c>
      <c r="N154" s="676"/>
      <c r="O154" s="676"/>
      <c r="P154" s="676"/>
      <c r="Q154" s="676" t="s">
        <v>4296</v>
      </c>
      <c r="R154" s="676"/>
      <c r="S154" s="676" t="s">
        <v>2488</v>
      </c>
      <c r="T154" s="676" t="s">
        <v>2489</v>
      </c>
      <c r="U154" s="676" t="s">
        <v>592</v>
      </c>
      <c r="V154" s="676"/>
      <c r="W154" s="676" t="s">
        <v>3483</v>
      </c>
      <c r="X154" s="676" t="s">
        <v>292</v>
      </c>
      <c r="Y154" s="676" t="s">
        <v>1135</v>
      </c>
      <c r="Z154" s="676" t="s">
        <v>1135</v>
      </c>
      <c r="AA154" s="676" t="s">
        <v>1135</v>
      </c>
      <c r="AB154" s="676" t="s">
        <v>293</v>
      </c>
      <c r="AC154" s="1332"/>
      <c r="AD154" s="676" t="s">
        <v>1861</v>
      </c>
      <c r="AE154" s="676" t="s">
        <v>2811</v>
      </c>
      <c r="AF154" s="676" t="s">
        <v>692</v>
      </c>
      <c r="AG154" s="676" t="s">
        <v>295</v>
      </c>
      <c r="AH154" s="676" t="s">
        <v>296</v>
      </c>
      <c r="AI154" s="676" t="s">
        <v>297</v>
      </c>
      <c r="AJ154" s="676"/>
      <c r="AK154" s="676"/>
      <c r="AL154" s="676"/>
      <c r="AM154" s="676"/>
      <c r="AN154" s="676" t="s">
        <v>2492</v>
      </c>
      <c r="AO154" s="676" t="s">
        <v>3484</v>
      </c>
      <c r="AP154" s="676" t="s">
        <v>3485</v>
      </c>
      <c r="AQ154" s="676" t="s">
        <v>35</v>
      </c>
      <c r="AR154" s="676"/>
      <c r="AS154" s="676"/>
      <c r="AT154" s="676" t="s">
        <v>298</v>
      </c>
      <c r="AU154" s="676" t="s">
        <v>3486</v>
      </c>
      <c r="AV154" s="676" t="s">
        <v>57</v>
      </c>
      <c r="AW154" s="676" t="s">
        <v>323</v>
      </c>
      <c r="AX154" s="676" t="s">
        <v>3487</v>
      </c>
      <c r="AY154" s="676"/>
      <c r="AZ154" s="676" t="s">
        <v>3488</v>
      </c>
      <c r="BA154" s="676" t="s">
        <v>3489</v>
      </c>
      <c r="BB154" s="676" t="s">
        <v>299</v>
      </c>
      <c r="BC154" s="676" t="s">
        <v>32</v>
      </c>
      <c r="BD154" s="676" t="s">
        <v>33</v>
      </c>
      <c r="BE154" s="676" t="s">
        <v>1554</v>
      </c>
      <c r="BF154" s="676" t="s">
        <v>34</v>
      </c>
      <c r="BG154" s="676" t="s">
        <v>164</v>
      </c>
      <c r="BH154" s="676" t="s">
        <v>110</v>
      </c>
      <c r="BI154" s="676" t="s">
        <v>1476</v>
      </c>
      <c r="BJ154" s="676" t="s">
        <v>1477</v>
      </c>
      <c r="BK154" s="676" t="s">
        <v>300</v>
      </c>
      <c r="BL154" s="676" t="s">
        <v>3490</v>
      </c>
      <c r="BM154" s="676" t="s">
        <v>39</v>
      </c>
      <c r="BN154" s="676" t="s">
        <v>2811</v>
      </c>
      <c r="BO154" s="676" t="s">
        <v>692</v>
      </c>
      <c r="BP154" s="676" t="s">
        <v>595</v>
      </c>
      <c r="BQ154" s="676" t="s">
        <v>295</v>
      </c>
      <c r="BR154" s="676" t="s">
        <v>102</v>
      </c>
      <c r="BS154" s="676" t="s">
        <v>301</v>
      </c>
      <c r="BT154" s="676" t="s">
        <v>3491</v>
      </c>
      <c r="BU154" s="676" t="s">
        <v>3492</v>
      </c>
      <c r="BV154" s="676" t="s">
        <v>302</v>
      </c>
      <c r="BW154" s="676" t="s">
        <v>109</v>
      </c>
      <c r="BX154" s="676" t="s">
        <v>296</v>
      </c>
      <c r="BY154" s="676" t="s">
        <v>297</v>
      </c>
      <c r="BZ154" s="676" t="s">
        <v>756</v>
      </c>
      <c r="CA154" s="676" t="s">
        <v>3493</v>
      </c>
      <c r="CB154" s="676" t="s">
        <v>304</v>
      </c>
      <c r="CC154" s="676" t="s">
        <v>111</v>
      </c>
      <c r="CD154" s="676" t="s">
        <v>305</v>
      </c>
      <c r="CE154" s="676" t="s">
        <v>306</v>
      </c>
      <c r="CF154" s="676" t="s">
        <v>112</v>
      </c>
      <c r="CG154" s="676" t="s">
        <v>307</v>
      </c>
      <c r="CH154" s="676" t="s">
        <v>57</v>
      </c>
      <c r="CI154" s="676" t="s">
        <v>2332</v>
      </c>
      <c r="CJ154" s="676" t="s">
        <v>92</v>
      </c>
      <c r="CK154" s="676" t="s">
        <v>1427</v>
      </c>
      <c r="CL154" s="676" t="s">
        <v>105</v>
      </c>
      <c r="CM154" s="676" t="s">
        <v>3494</v>
      </c>
      <c r="CN154" s="676" t="s">
        <v>92</v>
      </c>
      <c r="CO154" s="676" t="s">
        <v>111</v>
      </c>
      <c r="CP154" s="676" t="s">
        <v>105</v>
      </c>
      <c r="CQ154" s="676" t="s">
        <v>57</v>
      </c>
      <c r="CR154" s="676" t="s">
        <v>57</v>
      </c>
      <c r="CS154" s="676" t="s">
        <v>57</v>
      </c>
      <c r="CT154" s="676" t="s">
        <v>57</v>
      </c>
      <c r="CU154" s="676" t="s">
        <v>57</v>
      </c>
      <c r="CV154" s="676" t="s">
        <v>57</v>
      </c>
      <c r="CW154" s="676" t="s">
        <v>57</v>
      </c>
      <c r="CX154" s="676" t="s">
        <v>57</v>
      </c>
      <c r="CY154" s="676" t="s">
        <v>57</v>
      </c>
      <c r="CZ154" s="676" t="s">
        <v>57</v>
      </c>
      <c r="DA154" s="676" t="s">
        <v>57</v>
      </c>
      <c r="DB154" s="676" t="s">
        <v>57</v>
      </c>
      <c r="DC154" s="676" t="s">
        <v>57</v>
      </c>
      <c r="DD154" s="676" t="s">
        <v>57</v>
      </c>
      <c r="DE154" s="676" t="s">
        <v>57</v>
      </c>
      <c r="DF154" s="676" t="s">
        <v>57</v>
      </c>
      <c r="DG154" s="676" t="s">
        <v>57</v>
      </c>
      <c r="DH154" s="676" t="s">
        <v>57</v>
      </c>
      <c r="DI154" s="676" t="s">
        <v>302</v>
      </c>
      <c r="DJ154" s="676" t="s">
        <v>57</v>
      </c>
      <c r="DK154" s="676" t="s">
        <v>57</v>
      </c>
      <c r="DL154" s="676" t="s">
        <v>57</v>
      </c>
      <c r="DM154" s="676" t="s">
        <v>57</v>
      </c>
      <c r="DN154" s="676" t="s">
        <v>57</v>
      </c>
      <c r="DO154" s="676" t="s">
        <v>57</v>
      </c>
      <c r="DP154" s="676" t="s">
        <v>57</v>
      </c>
      <c r="DQ154" s="676" t="s">
        <v>57</v>
      </c>
      <c r="DR154" s="676" t="s">
        <v>57</v>
      </c>
      <c r="DS154" s="676" t="s">
        <v>57</v>
      </c>
      <c r="DT154" s="676" t="s">
        <v>3495</v>
      </c>
      <c r="DU154" s="676" t="s">
        <v>79</v>
      </c>
      <c r="DV154" s="676" t="s">
        <v>113</v>
      </c>
      <c r="DW154" s="676" t="s">
        <v>106</v>
      </c>
      <c r="DX154" s="676" t="s">
        <v>333</v>
      </c>
      <c r="DY154" s="676" t="s">
        <v>308</v>
      </c>
      <c r="DZ154" s="676" t="s">
        <v>309</v>
      </c>
      <c r="EA154" s="676" t="s">
        <v>319</v>
      </c>
      <c r="EB154" s="676" t="s">
        <v>3496</v>
      </c>
      <c r="EC154" s="676" t="s">
        <v>79</v>
      </c>
      <c r="ED154" s="676" t="s">
        <v>114</v>
      </c>
      <c r="EE154" s="676" t="s">
        <v>106</v>
      </c>
      <c r="EF154" s="676" t="s">
        <v>57</v>
      </c>
      <c r="EG154" s="676" t="s">
        <v>57</v>
      </c>
      <c r="EH154" s="676" t="s">
        <v>57</v>
      </c>
      <c r="EI154" s="676" t="s">
        <v>57</v>
      </c>
      <c r="EJ154" s="676" t="s">
        <v>2655</v>
      </c>
      <c r="EK154" s="676" t="s">
        <v>2656</v>
      </c>
      <c r="EL154" s="676" t="s">
        <v>1430</v>
      </c>
      <c r="EM154" s="676" t="s">
        <v>115</v>
      </c>
      <c r="EN154" s="676" t="s">
        <v>629</v>
      </c>
      <c r="EO154" s="676" t="s">
        <v>310</v>
      </c>
      <c r="EP154" s="676" t="s">
        <v>88</v>
      </c>
      <c r="EQ154" s="676" t="s">
        <v>887</v>
      </c>
      <c r="ER154" s="676" t="s">
        <v>311</v>
      </c>
      <c r="ES154" s="676" t="s">
        <v>3497</v>
      </c>
      <c r="ET154" s="676" t="s">
        <v>3498</v>
      </c>
      <c r="EU154" s="104" t="str">
        <f t="shared" si="15"/>
        <v>2026011526</v>
      </c>
      <c r="EV154" s="56" t="str">
        <f t="shared" si="16"/>
        <v>10&amp;2026011526</v>
      </c>
      <c r="EW154" s="104" t="str">
        <f>IFERROR(VLOOKUP(EV154,시험용!CA:CE,4,FALSE),"")</f>
        <v/>
      </c>
      <c r="EX154" s="470" t="s">
        <v>3643</v>
      </c>
    </row>
    <row r="155" spans="1:154" ht="49.95" customHeight="1">
      <c r="A155" s="741">
        <v>11</v>
      </c>
      <c r="B155" s="718" t="s">
        <v>287</v>
      </c>
      <c r="C155" s="718" t="s">
        <v>1862</v>
      </c>
      <c r="D155" s="718" t="s">
        <v>5428</v>
      </c>
      <c r="E155" s="718" t="s">
        <v>31</v>
      </c>
      <c r="F155" s="718" t="s">
        <v>287</v>
      </c>
      <c r="G155" s="718" t="s">
        <v>287</v>
      </c>
      <c r="H155" s="718" t="s">
        <v>287</v>
      </c>
      <c r="I155" s="718" t="s">
        <v>290</v>
      </c>
      <c r="J155" s="718" t="s">
        <v>5429</v>
      </c>
      <c r="K155" s="718" t="s">
        <v>291</v>
      </c>
      <c r="L155" s="718" t="s">
        <v>5430</v>
      </c>
      <c r="M155" s="718" t="s">
        <v>5431</v>
      </c>
      <c r="N155" s="718"/>
      <c r="O155" s="718" t="s">
        <v>5432</v>
      </c>
      <c r="P155" s="718"/>
      <c r="Q155" s="718" t="s">
        <v>5827</v>
      </c>
      <c r="R155" s="718" t="s">
        <v>5433</v>
      </c>
      <c r="S155" s="718" t="s">
        <v>5434</v>
      </c>
      <c r="T155" s="718" t="s">
        <v>5435</v>
      </c>
      <c r="U155" s="718" t="s">
        <v>592</v>
      </c>
      <c r="V155" s="718"/>
      <c r="W155" s="718" t="s">
        <v>5436</v>
      </c>
      <c r="X155" s="718"/>
      <c r="Y155" s="718" t="s">
        <v>3213</v>
      </c>
      <c r="Z155" s="718" t="s">
        <v>3213</v>
      </c>
      <c r="AA155" s="718" t="s">
        <v>3213</v>
      </c>
      <c r="AB155" s="718" t="s">
        <v>293</v>
      </c>
      <c r="AC155" s="1332"/>
      <c r="AD155" s="718" t="s">
        <v>107</v>
      </c>
      <c r="AE155" s="718" t="s">
        <v>5437</v>
      </c>
      <c r="AF155" s="718" t="s">
        <v>595</v>
      </c>
      <c r="AG155" s="718" t="s">
        <v>57</v>
      </c>
      <c r="AH155" s="718" t="s">
        <v>645</v>
      </c>
      <c r="AI155" s="718" t="s">
        <v>57</v>
      </c>
      <c r="AJ155" s="718"/>
      <c r="AK155" s="718"/>
      <c r="AL155" s="718"/>
      <c r="AM155" s="718"/>
      <c r="AN155" s="718" t="s">
        <v>5438</v>
      </c>
      <c r="AO155" s="718" t="s">
        <v>5439</v>
      </c>
      <c r="AP155" s="718" t="s">
        <v>5440</v>
      </c>
      <c r="AQ155" s="721" t="s">
        <v>396</v>
      </c>
      <c r="AR155" s="718"/>
      <c r="AS155" s="718"/>
      <c r="AT155" s="718" t="s">
        <v>298</v>
      </c>
      <c r="AU155" s="718" t="s">
        <v>5441</v>
      </c>
      <c r="AV155" s="718" t="s">
        <v>57</v>
      </c>
      <c r="AW155" s="718" t="s">
        <v>910</v>
      </c>
      <c r="AX155" s="718" t="s">
        <v>5442</v>
      </c>
      <c r="AY155" s="718"/>
      <c r="AZ155" s="718" t="s">
        <v>5443</v>
      </c>
      <c r="BA155" s="718" t="s">
        <v>5444</v>
      </c>
      <c r="BB155" s="718" t="s">
        <v>299</v>
      </c>
      <c r="BC155" s="718" t="s">
        <v>32</v>
      </c>
      <c r="BD155" s="718" t="s">
        <v>33</v>
      </c>
      <c r="BE155" s="718" t="s">
        <v>5445</v>
      </c>
      <c r="BF155" s="718" t="s">
        <v>48</v>
      </c>
      <c r="BG155" s="718" t="s">
        <v>164</v>
      </c>
      <c r="BH155" s="718" t="s">
        <v>110</v>
      </c>
      <c r="BI155" s="718" t="s">
        <v>4347</v>
      </c>
      <c r="BJ155" s="718" t="s">
        <v>5446</v>
      </c>
      <c r="BK155" s="718" t="s">
        <v>5447</v>
      </c>
      <c r="BL155" s="718" t="s">
        <v>5448</v>
      </c>
      <c r="BM155" s="718" t="s">
        <v>302</v>
      </c>
      <c r="BN155" s="718" t="s">
        <v>5449</v>
      </c>
      <c r="BO155" s="718" t="s">
        <v>595</v>
      </c>
      <c r="BP155" s="718" t="s">
        <v>57</v>
      </c>
      <c r="BQ155" s="718" t="s">
        <v>57</v>
      </c>
      <c r="BR155" s="718" t="s">
        <v>311</v>
      </c>
      <c r="BS155" s="718" t="s">
        <v>3491</v>
      </c>
      <c r="BT155" s="718" t="s">
        <v>704</v>
      </c>
      <c r="BU155" s="718" t="s">
        <v>5450</v>
      </c>
      <c r="BV155" s="718" t="s">
        <v>657</v>
      </c>
      <c r="BW155" s="718" t="s">
        <v>663</v>
      </c>
      <c r="BX155" s="718" t="s">
        <v>645</v>
      </c>
      <c r="BY155" s="718" t="s">
        <v>57</v>
      </c>
      <c r="BZ155" s="718" t="s">
        <v>192</v>
      </c>
      <c r="CA155" s="718" t="s">
        <v>5451</v>
      </c>
      <c r="CB155" s="718" t="s">
        <v>304</v>
      </c>
      <c r="CC155" s="718" t="s">
        <v>111</v>
      </c>
      <c r="CD155" s="718" t="s">
        <v>662</v>
      </c>
      <c r="CE155" s="718" t="s">
        <v>57</v>
      </c>
      <c r="CF155" s="718" t="s">
        <v>57</v>
      </c>
      <c r="CG155" s="718" t="s">
        <v>57</v>
      </c>
      <c r="CH155" s="718" t="s">
        <v>57</v>
      </c>
      <c r="CI155" s="718" t="s">
        <v>5452</v>
      </c>
      <c r="CJ155" s="718" t="s">
        <v>665</v>
      </c>
      <c r="CK155" s="718" t="s">
        <v>901</v>
      </c>
      <c r="CL155" s="718" t="s">
        <v>666</v>
      </c>
      <c r="CM155" s="718" t="s">
        <v>5453</v>
      </c>
      <c r="CN155" s="718" t="s">
        <v>665</v>
      </c>
      <c r="CO155" s="718" t="s">
        <v>112</v>
      </c>
      <c r="CP155" s="718" t="s">
        <v>666</v>
      </c>
      <c r="CQ155" s="718" t="s">
        <v>5454</v>
      </c>
      <c r="CR155" s="718" t="s">
        <v>665</v>
      </c>
      <c r="CS155" s="718" t="s">
        <v>614</v>
      </c>
      <c r="CT155" s="718" t="s">
        <v>666</v>
      </c>
      <c r="CU155" s="718" t="s">
        <v>57</v>
      </c>
      <c r="CV155" s="718" t="s">
        <v>57</v>
      </c>
      <c r="CW155" s="718" t="s">
        <v>57</v>
      </c>
      <c r="CX155" s="718" t="s">
        <v>57</v>
      </c>
      <c r="CY155" s="718" t="s">
        <v>57</v>
      </c>
      <c r="CZ155" s="718" t="s">
        <v>57</v>
      </c>
      <c r="DA155" s="718" t="s">
        <v>57</v>
      </c>
      <c r="DB155" s="718" t="s">
        <v>57</v>
      </c>
      <c r="DC155" s="718" t="s">
        <v>57</v>
      </c>
      <c r="DD155" s="718" t="s">
        <v>57</v>
      </c>
      <c r="DE155" s="718" t="s">
        <v>57</v>
      </c>
      <c r="DF155" s="718" t="s">
        <v>57</v>
      </c>
      <c r="DG155" s="718" t="s">
        <v>57</v>
      </c>
      <c r="DH155" s="718" t="s">
        <v>57</v>
      </c>
      <c r="DI155" s="718" t="s">
        <v>302</v>
      </c>
      <c r="DJ155" s="718" t="s">
        <v>57</v>
      </c>
      <c r="DK155" s="718" t="s">
        <v>57</v>
      </c>
      <c r="DL155" s="718" t="s">
        <v>57</v>
      </c>
      <c r="DM155" s="718" t="s">
        <v>57</v>
      </c>
      <c r="DN155" s="718" t="s">
        <v>57</v>
      </c>
      <c r="DO155" s="718" t="s">
        <v>57</v>
      </c>
      <c r="DP155" s="718" t="s">
        <v>57</v>
      </c>
      <c r="DQ155" s="718" t="s">
        <v>5455</v>
      </c>
      <c r="DR155" s="718" t="s">
        <v>5456</v>
      </c>
      <c r="DS155" s="718" t="s">
        <v>673</v>
      </c>
      <c r="DT155" s="718" t="s">
        <v>5457</v>
      </c>
      <c r="DU155" s="718" t="s">
        <v>621</v>
      </c>
      <c r="DV155" s="718" t="s">
        <v>715</v>
      </c>
      <c r="DW155" s="718" t="s">
        <v>119</v>
      </c>
      <c r="DX155" s="718" t="s">
        <v>57</v>
      </c>
      <c r="DY155" s="718" t="s">
        <v>57</v>
      </c>
      <c r="DZ155" s="718" t="s">
        <v>57</v>
      </c>
      <c r="EA155" s="718" t="s">
        <v>57</v>
      </c>
      <c r="EB155" s="718" t="s">
        <v>5458</v>
      </c>
      <c r="EC155" s="718" t="s">
        <v>621</v>
      </c>
      <c r="ED155" s="718" t="s">
        <v>118</v>
      </c>
      <c r="EE155" s="718" t="s">
        <v>119</v>
      </c>
      <c r="EF155" s="718" t="s">
        <v>57</v>
      </c>
      <c r="EG155" s="718" t="s">
        <v>57</v>
      </c>
      <c r="EH155" s="718" t="s">
        <v>57</v>
      </c>
      <c r="EI155" s="718" t="s">
        <v>57</v>
      </c>
      <c r="EJ155" s="718" t="s">
        <v>5459</v>
      </c>
      <c r="EK155" s="718" t="s">
        <v>5460</v>
      </c>
      <c r="EL155" s="718" t="s">
        <v>2990</v>
      </c>
      <c r="EM155" s="718" t="s">
        <v>5461</v>
      </c>
      <c r="EN155" s="718" t="s">
        <v>629</v>
      </c>
      <c r="EO155" s="718" t="s">
        <v>630</v>
      </c>
      <c r="EP155" s="718" t="s">
        <v>122</v>
      </c>
      <c r="EQ155" s="718" t="s">
        <v>631</v>
      </c>
      <c r="ER155" s="718" t="s">
        <v>311</v>
      </c>
      <c r="ES155" s="718" t="s">
        <v>5462</v>
      </c>
      <c r="ET155" s="718" t="s">
        <v>5463</v>
      </c>
      <c r="EU155" s="104" t="str">
        <f t="shared" si="15"/>
        <v>2026022217</v>
      </c>
      <c r="EV155" s="56" t="str">
        <f t="shared" si="16"/>
        <v>11&amp;2026022217</v>
      </c>
      <c r="EW155" s="104">
        <f>IFERROR(VLOOKUP(EV155,시험용!CA:CE,4,FALSE),"")</f>
        <v>0</v>
      </c>
      <c r="EX155" s="828"/>
    </row>
    <row r="156" spans="1:154" ht="49.95" customHeight="1">
      <c r="A156" s="741">
        <v>11</v>
      </c>
      <c r="B156" s="718" t="s">
        <v>312</v>
      </c>
      <c r="C156" s="718" t="s">
        <v>1862</v>
      </c>
      <c r="D156" s="718" t="s">
        <v>5428</v>
      </c>
      <c r="E156" s="718" t="s">
        <v>31</v>
      </c>
      <c r="F156" s="718" t="s">
        <v>287</v>
      </c>
      <c r="G156" s="718" t="s">
        <v>312</v>
      </c>
      <c r="H156" s="718" t="s">
        <v>312</v>
      </c>
      <c r="I156" s="718" t="s">
        <v>290</v>
      </c>
      <c r="J156" s="718" t="s">
        <v>5464</v>
      </c>
      <c r="K156" s="718" t="s">
        <v>291</v>
      </c>
      <c r="L156" s="718" t="s">
        <v>5465</v>
      </c>
      <c r="M156" s="718" t="s">
        <v>5431</v>
      </c>
      <c r="N156" s="718"/>
      <c r="O156" s="718" t="s">
        <v>5466</v>
      </c>
      <c r="P156" s="718"/>
      <c r="Q156" s="718" t="s">
        <v>5827</v>
      </c>
      <c r="R156" s="718" t="s">
        <v>5467</v>
      </c>
      <c r="S156" s="718" t="s">
        <v>5434</v>
      </c>
      <c r="T156" s="718" t="s">
        <v>5435</v>
      </c>
      <c r="U156" s="718" t="s">
        <v>592</v>
      </c>
      <c r="V156" s="718"/>
      <c r="W156" s="718" t="s">
        <v>5436</v>
      </c>
      <c r="X156" s="718"/>
      <c r="Y156" s="718" t="s">
        <v>3213</v>
      </c>
      <c r="Z156" s="718" t="s">
        <v>3213</v>
      </c>
      <c r="AA156" s="718" t="s">
        <v>3213</v>
      </c>
      <c r="AB156" s="718" t="s">
        <v>293</v>
      </c>
      <c r="AC156" s="1332"/>
      <c r="AD156" s="718" t="s">
        <v>107</v>
      </c>
      <c r="AE156" s="718" t="s">
        <v>5468</v>
      </c>
      <c r="AF156" s="718" t="s">
        <v>595</v>
      </c>
      <c r="AG156" s="718" t="s">
        <v>57</v>
      </c>
      <c r="AH156" s="718" t="s">
        <v>645</v>
      </c>
      <c r="AI156" s="718" t="s">
        <v>57</v>
      </c>
      <c r="AJ156" s="718"/>
      <c r="AK156" s="718"/>
      <c r="AL156" s="718"/>
      <c r="AM156" s="718"/>
      <c r="AN156" s="718" t="s">
        <v>5438</v>
      </c>
      <c r="AO156" s="718" t="s">
        <v>5439</v>
      </c>
      <c r="AP156" s="718" t="s">
        <v>5440</v>
      </c>
      <c r="AQ156" s="721" t="s">
        <v>396</v>
      </c>
      <c r="AR156" s="718"/>
      <c r="AS156" s="718"/>
      <c r="AT156" s="718" t="s">
        <v>298</v>
      </c>
      <c r="AU156" s="718" t="s">
        <v>5469</v>
      </c>
      <c r="AV156" s="718" t="s">
        <v>57</v>
      </c>
      <c r="AW156" s="718" t="s">
        <v>910</v>
      </c>
      <c r="AX156" s="718" t="s">
        <v>5470</v>
      </c>
      <c r="AY156" s="718"/>
      <c r="AZ156" s="718" t="s">
        <v>5443</v>
      </c>
      <c r="BA156" s="718" t="s">
        <v>5444</v>
      </c>
      <c r="BB156" s="718" t="s">
        <v>299</v>
      </c>
      <c r="BC156" s="718" t="s">
        <v>32</v>
      </c>
      <c r="BD156" s="718" t="s">
        <v>33</v>
      </c>
      <c r="BE156" s="718" t="s">
        <v>5445</v>
      </c>
      <c r="BF156" s="718" t="s">
        <v>48</v>
      </c>
      <c r="BG156" s="718" t="s">
        <v>164</v>
      </c>
      <c r="BH156" s="718" t="s">
        <v>110</v>
      </c>
      <c r="BI156" s="718" t="s">
        <v>4347</v>
      </c>
      <c r="BJ156" s="718" t="s">
        <v>5446</v>
      </c>
      <c r="BK156" s="718" t="s">
        <v>5447</v>
      </c>
      <c r="BL156" s="718" t="s">
        <v>5448</v>
      </c>
      <c r="BM156" s="718" t="s">
        <v>302</v>
      </c>
      <c r="BN156" s="718" t="s">
        <v>5449</v>
      </c>
      <c r="BO156" s="718" t="s">
        <v>595</v>
      </c>
      <c r="BP156" s="718" t="s">
        <v>57</v>
      </c>
      <c r="BQ156" s="718" t="s">
        <v>57</v>
      </c>
      <c r="BR156" s="718" t="s">
        <v>311</v>
      </c>
      <c r="BS156" s="718" t="s">
        <v>3491</v>
      </c>
      <c r="BT156" s="718" t="s">
        <v>704</v>
      </c>
      <c r="BU156" s="718" t="s">
        <v>5450</v>
      </c>
      <c r="BV156" s="718" t="s">
        <v>657</v>
      </c>
      <c r="BW156" s="718" t="s">
        <v>663</v>
      </c>
      <c r="BX156" s="718" t="s">
        <v>645</v>
      </c>
      <c r="BY156" s="718" t="s">
        <v>57</v>
      </c>
      <c r="BZ156" s="718" t="s">
        <v>192</v>
      </c>
      <c r="CA156" s="718" t="s">
        <v>5451</v>
      </c>
      <c r="CB156" s="718" t="s">
        <v>304</v>
      </c>
      <c r="CC156" s="718" t="s">
        <v>111</v>
      </c>
      <c r="CD156" s="718" t="s">
        <v>662</v>
      </c>
      <c r="CE156" s="718" t="s">
        <v>57</v>
      </c>
      <c r="CF156" s="718" t="s">
        <v>57</v>
      </c>
      <c r="CG156" s="718" t="s">
        <v>57</v>
      </c>
      <c r="CH156" s="718" t="s">
        <v>57</v>
      </c>
      <c r="CI156" s="718" t="s">
        <v>5452</v>
      </c>
      <c r="CJ156" s="718" t="s">
        <v>665</v>
      </c>
      <c r="CK156" s="718" t="s">
        <v>901</v>
      </c>
      <c r="CL156" s="718" t="s">
        <v>666</v>
      </c>
      <c r="CM156" s="718" t="s">
        <v>5453</v>
      </c>
      <c r="CN156" s="718" t="s">
        <v>665</v>
      </c>
      <c r="CO156" s="718" t="s">
        <v>112</v>
      </c>
      <c r="CP156" s="718" t="s">
        <v>666</v>
      </c>
      <c r="CQ156" s="718" t="s">
        <v>5454</v>
      </c>
      <c r="CR156" s="718" t="s">
        <v>665</v>
      </c>
      <c r="CS156" s="718" t="s">
        <v>614</v>
      </c>
      <c r="CT156" s="718" t="s">
        <v>666</v>
      </c>
      <c r="CU156" s="718" t="s">
        <v>57</v>
      </c>
      <c r="CV156" s="718" t="s">
        <v>57</v>
      </c>
      <c r="CW156" s="718" t="s">
        <v>57</v>
      </c>
      <c r="CX156" s="718" t="s">
        <v>57</v>
      </c>
      <c r="CY156" s="718" t="s">
        <v>57</v>
      </c>
      <c r="CZ156" s="718" t="s">
        <v>57</v>
      </c>
      <c r="DA156" s="718" t="s">
        <v>57</v>
      </c>
      <c r="DB156" s="718" t="s">
        <v>57</v>
      </c>
      <c r="DC156" s="718" t="s">
        <v>57</v>
      </c>
      <c r="DD156" s="718" t="s">
        <v>57</v>
      </c>
      <c r="DE156" s="718" t="s">
        <v>57</v>
      </c>
      <c r="DF156" s="718" t="s">
        <v>57</v>
      </c>
      <c r="DG156" s="718" t="s">
        <v>57</v>
      </c>
      <c r="DH156" s="718" t="s">
        <v>57</v>
      </c>
      <c r="DI156" s="718" t="s">
        <v>302</v>
      </c>
      <c r="DJ156" s="718" t="s">
        <v>57</v>
      </c>
      <c r="DK156" s="718" t="s">
        <v>57</v>
      </c>
      <c r="DL156" s="718" t="s">
        <v>57</v>
      </c>
      <c r="DM156" s="718" t="s">
        <v>57</v>
      </c>
      <c r="DN156" s="718" t="s">
        <v>57</v>
      </c>
      <c r="DO156" s="718" t="s">
        <v>57</v>
      </c>
      <c r="DP156" s="718" t="s">
        <v>57</v>
      </c>
      <c r="DQ156" s="718" t="s">
        <v>5455</v>
      </c>
      <c r="DR156" s="718" t="s">
        <v>5456</v>
      </c>
      <c r="DS156" s="718" t="s">
        <v>673</v>
      </c>
      <c r="DT156" s="718" t="s">
        <v>5457</v>
      </c>
      <c r="DU156" s="718" t="s">
        <v>621</v>
      </c>
      <c r="DV156" s="718" t="s">
        <v>715</v>
      </c>
      <c r="DW156" s="718" t="s">
        <v>119</v>
      </c>
      <c r="DX156" s="718" t="s">
        <v>57</v>
      </c>
      <c r="DY156" s="718" t="s">
        <v>57</v>
      </c>
      <c r="DZ156" s="718" t="s">
        <v>57</v>
      </c>
      <c r="EA156" s="718" t="s">
        <v>57</v>
      </c>
      <c r="EB156" s="718" t="s">
        <v>5458</v>
      </c>
      <c r="EC156" s="718" t="s">
        <v>621</v>
      </c>
      <c r="ED156" s="718" t="s">
        <v>118</v>
      </c>
      <c r="EE156" s="718" t="s">
        <v>119</v>
      </c>
      <c r="EF156" s="718" t="s">
        <v>57</v>
      </c>
      <c r="EG156" s="718" t="s">
        <v>57</v>
      </c>
      <c r="EH156" s="718" t="s">
        <v>57</v>
      </c>
      <c r="EI156" s="718" t="s">
        <v>57</v>
      </c>
      <c r="EJ156" s="718" t="s">
        <v>5459</v>
      </c>
      <c r="EK156" s="718" t="s">
        <v>5460</v>
      </c>
      <c r="EL156" s="718" t="s">
        <v>2990</v>
      </c>
      <c r="EM156" s="718" t="s">
        <v>5461</v>
      </c>
      <c r="EN156" s="718" t="s">
        <v>629</v>
      </c>
      <c r="EO156" s="718" t="s">
        <v>630</v>
      </c>
      <c r="EP156" s="718" t="s">
        <v>122</v>
      </c>
      <c r="EQ156" s="718" t="s">
        <v>631</v>
      </c>
      <c r="ER156" s="718" t="s">
        <v>311</v>
      </c>
      <c r="ES156" s="718" t="s">
        <v>5471</v>
      </c>
      <c r="ET156" s="718" t="s">
        <v>5472</v>
      </c>
      <c r="EU156" s="104" t="str">
        <f t="shared" si="15"/>
        <v>2026022210</v>
      </c>
      <c r="EV156" s="56" t="str">
        <f t="shared" si="16"/>
        <v>11&amp;2026022210</v>
      </c>
      <c r="EW156" s="104">
        <f>IFERROR(VLOOKUP(EV156,시험용!CA:CE,4,FALSE),"")</f>
        <v>0</v>
      </c>
      <c r="EX156" s="828"/>
    </row>
    <row r="157" spans="1:154" ht="49.95" customHeight="1">
      <c r="A157" s="741">
        <v>11</v>
      </c>
      <c r="B157" s="718" t="s">
        <v>320</v>
      </c>
      <c r="C157" s="718" t="s">
        <v>1862</v>
      </c>
      <c r="D157" s="718" t="s">
        <v>5832</v>
      </c>
      <c r="E157" s="718" t="s">
        <v>31</v>
      </c>
      <c r="F157" s="718" t="s">
        <v>287</v>
      </c>
      <c r="G157" s="718" t="s">
        <v>320</v>
      </c>
      <c r="H157" s="718" t="s">
        <v>320</v>
      </c>
      <c r="I157" s="718" t="s">
        <v>290</v>
      </c>
      <c r="J157" s="718" t="s">
        <v>5833</v>
      </c>
      <c r="K157" s="718" t="s">
        <v>291</v>
      </c>
      <c r="L157" s="718" t="s">
        <v>5834</v>
      </c>
      <c r="M157" s="718" t="s">
        <v>5835</v>
      </c>
      <c r="N157" s="718"/>
      <c r="O157" s="718"/>
      <c r="P157" s="718"/>
      <c r="Q157" s="718"/>
      <c r="R157" s="718" t="s">
        <v>4441</v>
      </c>
      <c r="S157" s="718" t="s">
        <v>5836</v>
      </c>
      <c r="T157" s="718" t="s">
        <v>5837</v>
      </c>
      <c r="U157" s="718" t="s">
        <v>592</v>
      </c>
      <c r="V157" s="718"/>
      <c r="W157" s="718" t="s">
        <v>5838</v>
      </c>
      <c r="X157" s="718" t="s">
        <v>947</v>
      </c>
      <c r="Y157" s="718" t="s">
        <v>5839</v>
      </c>
      <c r="Z157" s="718" t="s">
        <v>5840</v>
      </c>
      <c r="AA157" s="718" t="s">
        <v>5840</v>
      </c>
      <c r="AB157" s="718" t="s">
        <v>31</v>
      </c>
      <c r="AC157" s="1332"/>
      <c r="AD157" s="718" t="s">
        <v>643</v>
      </c>
      <c r="AE157" s="718" t="s">
        <v>5841</v>
      </c>
      <c r="AF157" s="718" t="s">
        <v>3074</v>
      </c>
      <c r="AG157" s="718" t="s">
        <v>3075</v>
      </c>
      <c r="AH157" s="718" t="s">
        <v>3076</v>
      </c>
      <c r="AI157" s="718" t="s">
        <v>3075</v>
      </c>
      <c r="AJ157" s="718"/>
      <c r="AK157" s="718"/>
      <c r="AL157" s="718"/>
      <c r="AM157" s="718"/>
      <c r="AN157" s="718" t="s">
        <v>5842</v>
      </c>
      <c r="AO157" s="718" t="s">
        <v>5843</v>
      </c>
      <c r="AP157" s="718" t="s">
        <v>5844</v>
      </c>
      <c r="AQ157" s="721" t="s">
        <v>396</v>
      </c>
      <c r="AR157" s="718"/>
      <c r="AS157" s="718"/>
      <c r="AT157" s="718" t="s">
        <v>599</v>
      </c>
      <c r="AU157" s="718" t="s">
        <v>5845</v>
      </c>
      <c r="AV157" s="718" t="s">
        <v>3075</v>
      </c>
      <c r="AW157" s="718" t="s">
        <v>5846</v>
      </c>
      <c r="AX157" s="718" t="s">
        <v>5847</v>
      </c>
      <c r="AY157" s="718"/>
      <c r="AZ157" s="718" t="s">
        <v>5848</v>
      </c>
      <c r="BA157" s="718" t="s">
        <v>5849</v>
      </c>
      <c r="BB157" s="718" t="s">
        <v>3083</v>
      </c>
      <c r="BC157" s="718" t="s">
        <v>3084</v>
      </c>
      <c r="BD157" s="718" t="s">
        <v>3085</v>
      </c>
      <c r="BE157" s="718" t="s">
        <v>5850</v>
      </c>
      <c r="BF157" s="718" t="s">
        <v>3087</v>
      </c>
      <c r="BG157" s="718" t="s">
        <v>3088</v>
      </c>
      <c r="BH157" s="718" t="s">
        <v>3089</v>
      </c>
      <c r="BI157" s="718" t="s">
        <v>5851</v>
      </c>
      <c r="BJ157" s="718" t="s">
        <v>5852</v>
      </c>
      <c r="BK157" s="718" t="s">
        <v>5853</v>
      </c>
      <c r="BL157" s="718" t="s">
        <v>5854</v>
      </c>
      <c r="BM157" s="718" t="s">
        <v>3100</v>
      </c>
      <c r="BN157" s="718" t="s">
        <v>5841</v>
      </c>
      <c r="BO157" s="718" t="s">
        <v>3074</v>
      </c>
      <c r="BP157" s="718" t="s">
        <v>3075</v>
      </c>
      <c r="BQ157" s="718" t="s">
        <v>3075</v>
      </c>
      <c r="BR157" s="718" t="s">
        <v>3096</v>
      </c>
      <c r="BS157" s="718" t="s">
        <v>3987</v>
      </c>
      <c r="BT157" s="718" t="s">
        <v>5855</v>
      </c>
      <c r="BU157" s="718" t="s">
        <v>5856</v>
      </c>
      <c r="BV157" s="718" t="s">
        <v>3094</v>
      </c>
      <c r="BW157" s="718" t="s">
        <v>5857</v>
      </c>
      <c r="BX157" s="718" t="s">
        <v>3076</v>
      </c>
      <c r="BY157" s="718" t="s">
        <v>3075</v>
      </c>
      <c r="BZ157" s="718" t="s">
        <v>3372</v>
      </c>
      <c r="CA157" s="718" t="s">
        <v>3075</v>
      </c>
      <c r="CB157" s="718" t="s">
        <v>3075</v>
      </c>
      <c r="CC157" s="718" t="s">
        <v>3075</v>
      </c>
      <c r="CD157" s="718" t="s">
        <v>3075</v>
      </c>
      <c r="CE157" s="718" t="s">
        <v>3075</v>
      </c>
      <c r="CF157" s="718" t="s">
        <v>3075</v>
      </c>
      <c r="CG157" s="718" t="s">
        <v>3075</v>
      </c>
      <c r="CH157" s="718" t="s">
        <v>3075</v>
      </c>
      <c r="CI157" s="718" t="s">
        <v>5858</v>
      </c>
      <c r="CJ157" s="718" t="s">
        <v>3104</v>
      </c>
      <c r="CK157" s="718" t="s">
        <v>5859</v>
      </c>
      <c r="CL157" s="718" t="s">
        <v>3106</v>
      </c>
      <c r="CM157" s="718" t="s">
        <v>5860</v>
      </c>
      <c r="CN157" s="718" t="s">
        <v>3104</v>
      </c>
      <c r="CO157" s="718" t="s">
        <v>5861</v>
      </c>
      <c r="CP157" s="718" t="s">
        <v>3106</v>
      </c>
      <c r="CQ157" s="718" t="s">
        <v>3075</v>
      </c>
      <c r="CR157" s="718" t="s">
        <v>3075</v>
      </c>
      <c r="CS157" s="718" t="s">
        <v>3075</v>
      </c>
      <c r="CT157" s="718" t="s">
        <v>3075</v>
      </c>
      <c r="CU157" s="718" t="s">
        <v>5862</v>
      </c>
      <c r="CV157" s="718" t="s">
        <v>3390</v>
      </c>
      <c r="CW157" s="718" t="s">
        <v>5863</v>
      </c>
      <c r="CX157" s="718" t="s">
        <v>5864</v>
      </c>
      <c r="CY157" s="718" t="s">
        <v>3075</v>
      </c>
      <c r="CZ157" s="718" t="s">
        <v>3075</v>
      </c>
      <c r="DA157" s="718" t="s">
        <v>3075</v>
      </c>
      <c r="DB157" s="718" t="s">
        <v>3075</v>
      </c>
      <c r="DC157" s="718" t="s">
        <v>3075</v>
      </c>
      <c r="DD157" s="718" t="s">
        <v>3075</v>
      </c>
      <c r="DE157" s="718" t="s">
        <v>3075</v>
      </c>
      <c r="DF157" s="718" t="s">
        <v>3075</v>
      </c>
      <c r="DG157" s="718" t="s">
        <v>3075</v>
      </c>
      <c r="DH157" s="718" t="s">
        <v>3075</v>
      </c>
      <c r="DI157" s="718" t="s">
        <v>3094</v>
      </c>
      <c r="DJ157" s="718" t="s">
        <v>3075</v>
      </c>
      <c r="DK157" s="718" t="s">
        <v>3075</v>
      </c>
      <c r="DL157" s="718" t="s">
        <v>3075</v>
      </c>
      <c r="DM157" s="718" t="s">
        <v>3075</v>
      </c>
      <c r="DN157" s="718" t="s">
        <v>3075</v>
      </c>
      <c r="DO157" s="718" t="s">
        <v>3075</v>
      </c>
      <c r="DP157" s="718" t="s">
        <v>3075</v>
      </c>
      <c r="DQ157" s="718" t="s">
        <v>5865</v>
      </c>
      <c r="DR157" s="718" t="s">
        <v>5866</v>
      </c>
      <c r="DS157" s="718" t="s">
        <v>3111</v>
      </c>
      <c r="DT157" s="718" t="s">
        <v>5867</v>
      </c>
      <c r="DU157" s="718" t="s">
        <v>3113</v>
      </c>
      <c r="DV157" s="718" t="s">
        <v>5868</v>
      </c>
      <c r="DW157" s="718" t="s">
        <v>3394</v>
      </c>
      <c r="DX157" s="718" t="s">
        <v>5869</v>
      </c>
      <c r="DY157" s="718" t="s">
        <v>3117</v>
      </c>
      <c r="DZ157" s="718" t="s">
        <v>3381</v>
      </c>
      <c r="EA157" s="718" t="s">
        <v>3119</v>
      </c>
      <c r="EB157" s="718" t="s">
        <v>5870</v>
      </c>
      <c r="EC157" s="718" t="s">
        <v>3113</v>
      </c>
      <c r="ED157" s="718" t="s">
        <v>5871</v>
      </c>
      <c r="EE157" s="718" t="s">
        <v>3394</v>
      </c>
      <c r="EF157" s="718" t="s">
        <v>3075</v>
      </c>
      <c r="EG157" s="718" t="s">
        <v>3075</v>
      </c>
      <c r="EH157" s="718" t="s">
        <v>3075</v>
      </c>
      <c r="EI157" s="718" t="s">
        <v>3075</v>
      </c>
      <c r="EJ157" s="718" t="s">
        <v>5872</v>
      </c>
      <c r="EK157" s="718" t="s">
        <v>5873</v>
      </c>
      <c r="EL157" s="718" t="s">
        <v>5874</v>
      </c>
      <c r="EM157" s="718" t="s">
        <v>5875</v>
      </c>
      <c r="EN157" s="718" t="s">
        <v>3126</v>
      </c>
      <c r="EO157" s="718" t="s">
        <v>5876</v>
      </c>
      <c r="EP157" s="718" t="s">
        <v>5877</v>
      </c>
      <c r="EQ157" s="718" t="s">
        <v>5878</v>
      </c>
      <c r="ER157" s="718" t="s">
        <v>3096</v>
      </c>
      <c r="ES157" s="718" t="s">
        <v>5879</v>
      </c>
      <c r="ET157" s="718" t="s">
        <v>5880</v>
      </c>
      <c r="EU157" s="104" t="str">
        <f t="shared" si="15"/>
        <v>2026011521</v>
      </c>
      <c r="EV157" s="56" t="str">
        <f t="shared" si="16"/>
        <v>11&amp;2026011521</v>
      </c>
      <c r="EW157" s="104">
        <f>IFERROR(VLOOKUP(EV157,시험용!CA:CE,4,FALSE),"")</f>
        <v>0</v>
      </c>
      <c r="EX157" s="470"/>
    </row>
    <row r="158" spans="1:154" ht="49.95" customHeight="1">
      <c r="A158" s="741">
        <v>11</v>
      </c>
      <c r="B158" s="718" t="s">
        <v>724</v>
      </c>
      <c r="C158" s="718" t="s">
        <v>1862</v>
      </c>
      <c r="D158" s="718" t="s">
        <v>5832</v>
      </c>
      <c r="E158" s="718" t="s">
        <v>31</v>
      </c>
      <c r="F158" s="718" t="s">
        <v>287</v>
      </c>
      <c r="G158" s="718" t="s">
        <v>724</v>
      </c>
      <c r="H158" s="718" t="s">
        <v>724</v>
      </c>
      <c r="I158" s="718" t="s">
        <v>290</v>
      </c>
      <c r="J158" s="718" t="s">
        <v>5881</v>
      </c>
      <c r="K158" s="718" t="s">
        <v>291</v>
      </c>
      <c r="L158" s="718" t="s">
        <v>5882</v>
      </c>
      <c r="M158" s="718" t="s">
        <v>5883</v>
      </c>
      <c r="N158" s="718"/>
      <c r="O158" s="718"/>
      <c r="P158" s="718"/>
      <c r="Q158" s="718"/>
      <c r="R158" s="718" t="s">
        <v>4441</v>
      </c>
      <c r="S158" s="718" t="s">
        <v>5836</v>
      </c>
      <c r="T158" s="718" t="s">
        <v>5837</v>
      </c>
      <c r="U158" s="718" t="s">
        <v>592</v>
      </c>
      <c r="V158" s="718"/>
      <c r="W158" s="718" t="s">
        <v>5884</v>
      </c>
      <c r="X158" s="718" t="s">
        <v>1721</v>
      </c>
      <c r="Y158" s="718" t="s">
        <v>5885</v>
      </c>
      <c r="Z158" s="718" t="s">
        <v>5886</v>
      </c>
      <c r="AA158" s="718" t="s">
        <v>5840</v>
      </c>
      <c r="AB158" s="718" t="s">
        <v>31</v>
      </c>
      <c r="AC158" s="1332"/>
      <c r="AD158" s="718" t="s">
        <v>643</v>
      </c>
      <c r="AE158" s="718" t="s">
        <v>5841</v>
      </c>
      <c r="AF158" s="718" t="s">
        <v>3074</v>
      </c>
      <c r="AG158" s="718" t="s">
        <v>3075</v>
      </c>
      <c r="AH158" s="718" t="s">
        <v>3076</v>
      </c>
      <c r="AI158" s="718" t="s">
        <v>3075</v>
      </c>
      <c r="AJ158" s="718"/>
      <c r="AK158" s="718"/>
      <c r="AL158" s="718"/>
      <c r="AM158" s="718"/>
      <c r="AN158" s="718" t="s">
        <v>5842</v>
      </c>
      <c r="AO158" s="718" t="s">
        <v>5843</v>
      </c>
      <c r="AP158" s="718" t="s">
        <v>5887</v>
      </c>
      <c r="AQ158" s="721" t="s">
        <v>396</v>
      </c>
      <c r="AR158" s="718"/>
      <c r="AS158" s="718"/>
      <c r="AT158" s="718" t="s">
        <v>599</v>
      </c>
      <c r="AU158" s="718" t="s">
        <v>5888</v>
      </c>
      <c r="AV158" s="718" t="s">
        <v>3075</v>
      </c>
      <c r="AW158" s="718" t="s">
        <v>5846</v>
      </c>
      <c r="AX158" s="718" t="s">
        <v>5889</v>
      </c>
      <c r="AY158" s="718"/>
      <c r="AZ158" s="718" t="s">
        <v>5890</v>
      </c>
      <c r="BA158" s="718" t="s">
        <v>5849</v>
      </c>
      <c r="BB158" s="718" t="s">
        <v>3083</v>
      </c>
      <c r="BC158" s="718" t="s">
        <v>3084</v>
      </c>
      <c r="BD158" s="718" t="s">
        <v>3085</v>
      </c>
      <c r="BE158" s="718" t="s">
        <v>5850</v>
      </c>
      <c r="BF158" s="718" t="s">
        <v>3087</v>
      </c>
      <c r="BG158" s="718" t="s">
        <v>3088</v>
      </c>
      <c r="BH158" s="718" t="s">
        <v>3089</v>
      </c>
      <c r="BI158" s="718" t="s">
        <v>5851</v>
      </c>
      <c r="BJ158" s="718" t="s">
        <v>5852</v>
      </c>
      <c r="BK158" s="718" t="s">
        <v>5891</v>
      </c>
      <c r="BL158" s="718" t="s">
        <v>5892</v>
      </c>
      <c r="BM158" s="718" t="s">
        <v>3100</v>
      </c>
      <c r="BN158" s="718" t="s">
        <v>5841</v>
      </c>
      <c r="BO158" s="718" t="s">
        <v>3074</v>
      </c>
      <c r="BP158" s="718" t="s">
        <v>3075</v>
      </c>
      <c r="BQ158" s="718" t="s">
        <v>3075</v>
      </c>
      <c r="BR158" s="718" t="s">
        <v>3096</v>
      </c>
      <c r="BS158" s="718" t="s">
        <v>5855</v>
      </c>
      <c r="BT158" s="718" t="s">
        <v>5893</v>
      </c>
      <c r="BU158" s="718" t="s">
        <v>5856</v>
      </c>
      <c r="BV158" s="718" t="s">
        <v>3094</v>
      </c>
      <c r="BW158" s="718" t="s">
        <v>5857</v>
      </c>
      <c r="BX158" s="718" t="s">
        <v>3076</v>
      </c>
      <c r="BY158" s="718" t="s">
        <v>3075</v>
      </c>
      <c r="BZ158" s="718" t="s">
        <v>5894</v>
      </c>
      <c r="CA158" s="718" t="s">
        <v>3075</v>
      </c>
      <c r="CB158" s="718" t="s">
        <v>3075</v>
      </c>
      <c r="CC158" s="718" t="s">
        <v>3075</v>
      </c>
      <c r="CD158" s="718" t="s">
        <v>3075</v>
      </c>
      <c r="CE158" s="718" t="s">
        <v>3075</v>
      </c>
      <c r="CF158" s="718" t="s">
        <v>3075</v>
      </c>
      <c r="CG158" s="718" t="s">
        <v>3075</v>
      </c>
      <c r="CH158" s="718" t="s">
        <v>3075</v>
      </c>
      <c r="CI158" s="718" t="s">
        <v>5895</v>
      </c>
      <c r="CJ158" s="718" t="s">
        <v>3104</v>
      </c>
      <c r="CK158" s="718" t="s">
        <v>5896</v>
      </c>
      <c r="CL158" s="718" t="s">
        <v>3106</v>
      </c>
      <c r="CM158" s="718" t="s">
        <v>5897</v>
      </c>
      <c r="CN158" s="718" t="s">
        <v>3104</v>
      </c>
      <c r="CO158" s="718" t="s">
        <v>3982</v>
      </c>
      <c r="CP158" s="718" t="s">
        <v>3106</v>
      </c>
      <c r="CQ158" s="718" t="s">
        <v>3075</v>
      </c>
      <c r="CR158" s="718" t="s">
        <v>3075</v>
      </c>
      <c r="CS158" s="718" t="s">
        <v>3075</v>
      </c>
      <c r="CT158" s="718" t="s">
        <v>3075</v>
      </c>
      <c r="CU158" s="718" t="s">
        <v>5862</v>
      </c>
      <c r="CV158" s="718" t="s">
        <v>3390</v>
      </c>
      <c r="CW158" s="718" t="s">
        <v>5863</v>
      </c>
      <c r="CX158" s="718" t="s">
        <v>5864</v>
      </c>
      <c r="CY158" s="718" t="s">
        <v>3075</v>
      </c>
      <c r="CZ158" s="718" t="s">
        <v>3075</v>
      </c>
      <c r="DA158" s="718" t="s">
        <v>3075</v>
      </c>
      <c r="DB158" s="718" t="s">
        <v>3075</v>
      </c>
      <c r="DC158" s="718" t="s">
        <v>3075</v>
      </c>
      <c r="DD158" s="718" t="s">
        <v>3075</v>
      </c>
      <c r="DE158" s="718" t="s">
        <v>3075</v>
      </c>
      <c r="DF158" s="718" t="s">
        <v>3075</v>
      </c>
      <c r="DG158" s="718" t="s">
        <v>3075</v>
      </c>
      <c r="DH158" s="718" t="s">
        <v>3075</v>
      </c>
      <c r="DI158" s="718" t="s">
        <v>3094</v>
      </c>
      <c r="DJ158" s="718" t="s">
        <v>3075</v>
      </c>
      <c r="DK158" s="718" t="s">
        <v>3075</v>
      </c>
      <c r="DL158" s="718" t="s">
        <v>3075</v>
      </c>
      <c r="DM158" s="718" t="s">
        <v>3075</v>
      </c>
      <c r="DN158" s="718" t="s">
        <v>3075</v>
      </c>
      <c r="DO158" s="718" t="s">
        <v>3075</v>
      </c>
      <c r="DP158" s="718" t="s">
        <v>3075</v>
      </c>
      <c r="DQ158" s="718" t="s">
        <v>5865</v>
      </c>
      <c r="DR158" s="718" t="s">
        <v>5866</v>
      </c>
      <c r="DS158" s="718" t="s">
        <v>3111</v>
      </c>
      <c r="DT158" s="718" t="s">
        <v>5898</v>
      </c>
      <c r="DU158" s="718" t="s">
        <v>3113</v>
      </c>
      <c r="DV158" s="718" t="s">
        <v>5855</v>
      </c>
      <c r="DW158" s="718" t="s">
        <v>3394</v>
      </c>
      <c r="DX158" s="718" t="s">
        <v>5869</v>
      </c>
      <c r="DY158" s="718" t="s">
        <v>3117</v>
      </c>
      <c r="DZ158" s="718" t="s">
        <v>3381</v>
      </c>
      <c r="EA158" s="718" t="s">
        <v>3119</v>
      </c>
      <c r="EB158" s="718" t="s">
        <v>5899</v>
      </c>
      <c r="EC158" s="718" t="s">
        <v>3113</v>
      </c>
      <c r="ED158" s="718" t="s">
        <v>5900</v>
      </c>
      <c r="EE158" s="718" t="s">
        <v>3394</v>
      </c>
      <c r="EF158" s="718" t="s">
        <v>3075</v>
      </c>
      <c r="EG158" s="718" t="s">
        <v>3075</v>
      </c>
      <c r="EH158" s="718" t="s">
        <v>3075</v>
      </c>
      <c r="EI158" s="718" t="s">
        <v>3075</v>
      </c>
      <c r="EJ158" s="718" t="s">
        <v>5901</v>
      </c>
      <c r="EK158" s="718" t="s">
        <v>5873</v>
      </c>
      <c r="EL158" s="718" t="s">
        <v>5902</v>
      </c>
      <c r="EM158" s="718" t="s">
        <v>5875</v>
      </c>
      <c r="EN158" s="718" t="s">
        <v>3126</v>
      </c>
      <c r="EO158" s="718" t="s">
        <v>5876</v>
      </c>
      <c r="EP158" s="718" t="s">
        <v>5877</v>
      </c>
      <c r="EQ158" s="718" t="s">
        <v>5903</v>
      </c>
      <c r="ER158" s="718" t="s">
        <v>3096</v>
      </c>
      <c r="ES158" s="718" t="s">
        <v>5904</v>
      </c>
      <c r="ET158" s="718" t="s">
        <v>5905</v>
      </c>
      <c r="EU158" s="104" t="str">
        <f t="shared" si="15"/>
        <v>2026011524</v>
      </c>
      <c r="EV158" s="56" t="str">
        <f t="shared" si="16"/>
        <v>11&amp;2026011524</v>
      </c>
      <c r="EW158" s="104">
        <f>IFERROR(VLOOKUP(EV158,시험용!CA:CE,4,FALSE),"")</f>
        <v>0</v>
      </c>
      <c r="EX158" s="470"/>
    </row>
    <row r="159" spans="1:154" ht="49.95" customHeight="1">
      <c r="A159" s="741">
        <v>11</v>
      </c>
      <c r="B159" s="718" t="s">
        <v>732</v>
      </c>
      <c r="C159" s="718" t="s">
        <v>1862</v>
      </c>
      <c r="D159" s="718" t="s">
        <v>5832</v>
      </c>
      <c r="E159" s="718" t="s">
        <v>31</v>
      </c>
      <c r="F159" s="718" t="s">
        <v>287</v>
      </c>
      <c r="G159" s="718" t="s">
        <v>732</v>
      </c>
      <c r="H159" s="718" t="s">
        <v>732</v>
      </c>
      <c r="I159" s="718" t="s">
        <v>290</v>
      </c>
      <c r="J159" s="718" t="s">
        <v>5906</v>
      </c>
      <c r="K159" s="718" t="s">
        <v>291</v>
      </c>
      <c r="L159" s="718" t="s">
        <v>5907</v>
      </c>
      <c r="M159" s="718" t="s">
        <v>5883</v>
      </c>
      <c r="N159" s="718"/>
      <c r="O159" s="718"/>
      <c r="P159" s="718"/>
      <c r="Q159" s="718"/>
      <c r="R159" s="718" t="s">
        <v>4441</v>
      </c>
      <c r="S159" s="718" t="s">
        <v>5836</v>
      </c>
      <c r="T159" s="718" t="s">
        <v>5908</v>
      </c>
      <c r="U159" s="718" t="s">
        <v>592</v>
      </c>
      <c r="V159" s="718"/>
      <c r="W159" s="718" t="s">
        <v>5884</v>
      </c>
      <c r="X159" s="718" t="s">
        <v>1721</v>
      </c>
      <c r="Y159" s="718" t="s">
        <v>5885</v>
      </c>
      <c r="Z159" s="718" t="s">
        <v>5886</v>
      </c>
      <c r="AA159" s="718" t="s">
        <v>5840</v>
      </c>
      <c r="AB159" s="718" t="s">
        <v>31</v>
      </c>
      <c r="AC159" s="1332"/>
      <c r="AD159" s="718" t="s">
        <v>643</v>
      </c>
      <c r="AE159" s="718" t="s">
        <v>5909</v>
      </c>
      <c r="AF159" s="718" t="s">
        <v>2144</v>
      </c>
      <c r="AG159" s="718" t="s">
        <v>1135</v>
      </c>
      <c r="AH159" s="718" t="s">
        <v>5910</v>
      </c>
      <c r="AI159" s="718" t="s">
        <v>1135</v>
      </c>
      <c r="AJ159" s="718"/>
      <c r="AK159" s="718"/>
      <c r="AL159" s="718"/>
      <c r="AM159" s="718"/>
      <c r="AN159" s="718" t="s">
        <v>5842</v>
      </c>
      <c r="AO159" s="718" t="s">
        <v>5843</v>
      </c>
      <c r="AP159" s="718" t="s">
        <v>5911</v>
      </c>
      <c r="AQ159" s="721" t="s">
        <v>396</v>
      </c>
      <c r="AR159" s="718"/>
      <c r="AS159" s="718"/>
      <c r="AT159" s="718" t="s">
        <v>599</v>
      </c>
      <c r="AU159" s="718" t="s">
        <v>5912</v>
      </c>
      <c r="AV159" s="718" t="s">
        <v>1135</v>
      </c>
      <c r="AW159" s="718" t="s">
        <v>5913</v>
      </c>
      <c r="AX159" s="718" t="s">
        <v>5914</v>
      </c>
      <c r="AY159" s="718"/>
      <c r="AZ159" s="718" t="s">
        <v>5915</v>
      </c>
      <c r="BA159" s="718" t="s">
        <v>5916</v>
      </c>
      <c r="BB159" s="718" t="s">
        <v>4653</v>
      </c>
      <c r="BC159" s="718" t="s">
        <v>2132</v>
      </c>
      <c r="BD159" s="718" t="s">
        <v>2133</v>
      </c>
      <c r="BE159" s="718" t="s">
        <v>5917</v>
      </c>
      <c r="BF159" s="718" t="s">
        <v>2135</v>
      </c>
      <c r="BG159" s="718" t="s">
        <v>2136</v>
      </c>
      <c r="BH159" s="718" t="s">
        <v>5918</v>
      </c>
      <c r="BI159" s="718" t="s">
        <v>5919</v>
      </c>
      <c r="BJ159" s="718" t="s">
        <v>5920</v>
      </c>
      <c r="BK159" s="718" t="s">
        <v>5921</v>
      </c>
      <c r="BL159" s="718" t="s">
        <v>5922</v>
      </c>
      <c r="BM159" s="718" t="s">
        <v>5923</v>
      </c>
      <c r="BN159" s="718" t="s">
        <v>5924</v>
      </c>
      <c r="BO159" s="718" t="s">
        <v>2144</v>
      </c>
      <c r="BP159" s="718" t="s">
        <v>1135</v>
      </c>
      <c r="BQ159" s="718" t="s">
        <v>1135</v>
      </c>
      <c r="BR159" s="718" t="s">
        <v>2193</v>
      </c>
      <c r="BS159" s="718" t="s">
        <v>5925</v>
      </c>
      <c r="BT159" s="718" t="s">
        <v>5926</v>
      </c>
      <c r="BU159" s="718" t="s">
        <v>5927</v>
      </c>
      <c r="BV159" s="718" t="s">
        <v>2142</v>
      </c>
      <c r="BW159" s="718" t="s">
        <v>4664</v>
      </c>
      <c r="BX159" s="718" t="s">
        <v>5910</v>
      </c>
      <c r="BY159" s="718" t="s">
        <v>1135</v>
      </c>
      <c r="BZ159" s="718" t="s">
        <v>5928</v>
      </c>
      <c r="CA159" s="718" t="s">
        <v>1135</v>
      </c>
      <c r="CB159" s="718" t="s">
        <v>1135</v>
      </c>
      <c r="CC159" s="718" t="s">
        <v>1135</v>
      </c>
      <c r="CD159" s="718" t="s">
        <v>1135</v>
      </c>
      <c r="CE159" s="718" t="s">
        <v>1135</v>
      </c>
      <c r="CF159" s="718" t="s">
        <v>1135</v>
      </c>
      <c r="CG159" s="718" t="s">
        <v>1135</v>
      </c>
      <c r="CH159" s="718" t="s">
        <v>1135</v>
      </c>
      <c r="CI159" s="718" t="s">
        <v>5929</v>
      </c>
      <c r="CJ159" s="718" t="s">
        <v>5930</v>
      </c>
      <c r="CK159" s="718" t="s">
        <v>5931</v>
      </c>
      <c r="CL159" s="718" t="s">
        <v>5932</v>
      </c>
      <c r="CM159" s="718" t="s">
        <v>5933</v>
      </c>
      <c r="CN159" s="718" t="s">
        <v>5930</v>
      </c>
      <c r="CO159" s="718" t="s">
        <v>5934</v>
      </c>
      <c r="CP159" s="718" t="s">
        <v>5932</v>
      </c>
      <c r="CQ159" s="718" t="s">
        <v>1135</v>
      </c>
      <c r="CR159" s="718" t="s">
        <v>1135</v>
      </c>
      <c r="CS159" s="718" t="s">
        <v>1135</v>
      </c>
      <c r="CT159" s="718" t="s">
        <v>1135</v>
      </c>
      <c r="CU159" s="718" t="s">
        <v>2165</v>
      </c>
      <c r="CV159" s="718" t="s">
        <v>2166</v>
      </c>
      <c r="CW159" s="718" t="s">
        <v>2167</v>
      </c>
      <c r="CX159" s="718" t="s">
        <v>2168</v>
      </c>
      <c r="CY159" s="718" t="s">
        <v>1135</v>
      </c>
      <c r="CZ159" s="718" t="s">
        <v>1135</v>
      </c>
      <c r="DA159" s="718" t="s">
        <v>1135</v>
      </c>
      <c r="DB159" s="718" t="s">
        <v>1135</v>
      </c>
      <c r="DC159" s="718" t="s">
        <v>1135</v>
      </c>
      <c r="DD159" s="718" t="s">
        <v>1135</v>
      </c>
      <c r="DE159" s="718" t="s">
        <v>1135</v>
      </c>
      <c r="DF159" s="718" t="s">
        <v>1135</v>
      </c>
      <c r="DG159" s="718" t="s">
        <v>1135</v>
      </c>
      <c r="DH159" s="718" t="s">
        <v>1135</v>
      </c>
      <c r="DI159" s="718" t="s">
        <v>2142</v>
      </c>
      <c r="DJ159" s="718" t="s">
        <v>1135</v>
      </c>
      <c r="DK159" s="718" t="s">
        <v>1135</v>
      </c>
      <c r="DL159" s="718" t="s">
        <v>1135</v>
      </c>
      <c r="DM159" s="718" t="s">
        <v>1135</v>
      </c>
      <c r="DN159" s="718" t="s">
        <v>1135</v>
      </c>
      <c r="DO159" s="718" t="s">
        <v>1135</v>
      </c>
      <c r="DP159" s="718" t="s">
        <v>1135</v>
      </c>
      <c r="DQ159" s="718" t="s">
        <v>5935</v>
      </c>
      <c r="DR159" s="718" t="s">
        <v>5936</v>
      </c>
      <c r="DS159" s="718" t="s">
        <v>2269</v>
      </c>
      <c r="DT159" s="718" t="s">
        <v>5937</v>
      </c>
      <c r="DU159" s="718" t="s">
        <v>5938</v>
      </c>
      <c r="DV159" s="718" t="s">
        <v>5925</v>
      </c>
      <c r="DW159" s="718" t="s">
        <v>5939</v>
      </c>
      <c r="DX159" s="718" t="s">
        <v>5940</v>
      </c>
      <c r="DY159" s="718" t="s">
        <v>2180</v>
      </c>
      <c r="DZ159" s="718" t="s">
        <v>5941</v>
      </c>
      <c r="EA159" s="718" t="s">
        <v>2182</v>
      </c>
      <c r="EB159" s="718" t="s">
        <v>5942</v>
      </c>
      <c r="EC159" s="718" t="s">
        <v>5938</v>
      </c>
      <c r="ED159" s="718" t="s">
        <v>5943</v>
      </c>
      <c r="EE159" s="718" t="s">
        <v>5939</v>
      </c>
      <c r="EF159" s="718" t="s">
        <v>1135</v>
      </c>
      <c r="EG159" s="718" t="s">
        <v>1135</v>
      </c>
      <c r="EH159" s="718" t="s">
        <v>1135</v>
      </c>
      <c r="EI159" s="718" t="s">
        <v>1135</v>
      </c>
      <c r="EJ159" s="718" t="s">
        <v>5944</v>
      </c>
      <c r="EK159" s="718" t="s">
        <v>5945</v>
      </c>
      <c r="EL159" s="718" t="s">
        <v>5946</v>
      </c>
      <c r="EM159" s="718" t="s">
        <v>4637</v>
      </c>
      <c r="EN159" s="718" t="s">
        <v>2189</v>
      </c>
      <c r="EO159" s="718" t="s">
        <v>5947</v>
      </c>
      <c r="EP159" s="718" t="s">
        <v>5948</v>
      </c>
      <c r="EQ159" s="718" t="s">
        <v>5949</v>
      </c>
      <c r="ER159" s="718" t="s">
        <v>2193</v>
      </c>
      <c r="ES159" s="718" t="s">
        <v>5950</v>
      </c>
      <c r="ET159" s="718" t="s">
        <v>5951</v>
      </c>
      <c r="EU159" s="104" t="str">
        <f t="shared" si="15"/>
        <v>2026022987</v>
      </c>
      <c r="EV159" s="56" t="str">
        <f t="shared" si="16"/>
        <v>11&amp;2026022987</v>
      </c>
      <c r="EW159" s="104">
        <f>IFERROR(VLOOKUP(EV159,시험용!CA:CE,4,FALSE),"")</f>
        <v>0</v>
      </c>
      <c r="EX159" s="470"/>
    </row>
    <row r="160" spans="1:154" ht="49.95" customHeight="1">
      <c r="A160" s="741">
        <v>11</v>
      </c>
      <c r="B160" s="718" t="s">
        <v>771</v>
      </c>
      <c r="C160" s="718" t="s">
        <v>1862</v>
      </c>
      <c r="D160" s="718" t="s">
        <v>5832</v>
      </c>
      <c r="E160" s="718" t="s">
        <v>31</v>
      </c>
      <c r="F160" s="718" t="s">
        <v>287</v>
      </c>
      <c r="G160" s="718" t="s">
        <v>771</v>
      </c>
      <c r="H160" s="718" t="s">
        <v>771</v>
      </c>
      <c r="I160" s="718" t="s">
        <v>290</v>
      </c>
      <c r="J160" s="718" t="s">
        <v>5952</v>
      </c>
      <c r="K160" s="718" t="s">
        <v>291</v>
      </c>
      <c r="L160" s="718" t="s">
        <v>5953</v>
      </c>
      <c r="M160" s="718" t="s">
        <v>5883</v>
      </c>
      <c r="N160" s="718"/>
      <c r="O160" s="718"/>
      <c r="P160" s="718"/>
      <c r="Q160" s="718"/>
      <c r="R160" s="718" t="s">
        <v>4441</v>
      </c>
      <c r="S160" s="718" t="s">
        <v>5836</v>
      </c>
      <c r="T160" s="718" t="s">
        <v>5954</v>
      </c>
      <c r="U160" s="718" t="s">
        <v>592</v>
      </c>
      <c r="V160" s="718"/>
      <c r="W160" s="718" t="s">
        <v>5884</v>
      </c>
      <c r="X160" s="718" t="s">
        <v>1721</v>
      </c>
      <c r="Y160" s="718" t="s">
        <v>5885</v>
      </c>
      <c r="Z160" s="718" t="s">
        <v>5886</v>
      </c>
      <c r="AA160" s="718" t="s">
        <v>5840</v>
      </c>
      <c r="AB160" s="718" t="s">
        <v>31</v>
      </c>
      <c r="AC160" s="1332"/>
      <c r="AD160" s="718" t="s">
        <v>643</v>
      </c>
      <c r="AE160" s="718" t="s">
        <v>5955</v>
      </c>
      <c r="AF160" s="718" t="s">
        <v>3074</v>
      </c>
      <c r="AG160" s="718" t="s">
        <v>3075</v>
      </c>
      <c r="AH160" s="718" t="s">
        <v>3076</v>
      </c>
      <c r="AI160" s="718" t="s">
        <v>3075</v>
      </c>
      <c r="AJ160" s="718"/>
      <c r="AK160" s="718"/>
      <c r="AL160" s="718"/>
      <c r="AM160" s="718"/>
      <c r="AN160" s="718" t="s">
        <v>5842</v>
      </c>
      <c r="AO160" s="718" t="s">
        <v>5843</v>
      </c>
      <c r="AP160" s="718" t="s">
        <v>5956</v>
      </c>
      <c r="AQ160" s="721" t="s">
        <v>396</v>
      </c>
      <c r="AR160" s="718"/>
      <c r="AS160" s="718"/>
      <c r="AT160" s="718" t="s">
        <v>599</v>
      </c>
      <c r="AU160" s="718" t="s">
        <v>5957</v>
      </c>
      <c r="AV160" s="718" t="s">
        <v>3075</v>
      </c>
      <c r="AW160" s="718" t="s">
        <v>5958</v>
      </c>
      <c r="AX160" s="718" t="s">
        <v>5959</v>
      </c>
      <c r="AY160" s="718"/>
      <c r="AZ160" s="718" t="s">
        <v>5890</v>
      </c>
      <c r="BA160" s="718" t="s">
        <v>5849</v>
      </c>
      <c r="BB160" s="718" t="s">
        <v>3083</v>
      </c>
      <c r="BC160" s="718" t="s">
        <v>3084</v>
      </c>
      <c r="BD160" s="718" t="s">
        <v>3085</v>
      </c>
      <c r="BE160" s="718" t="s">
        <v>5850</v>
      </c>
      <c r="BF160" s="718" t="s">
        <v>3087</v>
      </c>
      <c r="BG160" s="718" t="s">
        <v>3088</v>
      </c>
      <c r="BH160" s="718" t="s">
        <v>3089</v>
      </c>
      <c r="BI160" s="718" t="s">
        <v>5851</v>
      </c>
      <c r="BJ160" s="718" t="s">
        <v>5852</v>
      </c>
      <c r="BK160" s="718" t="s">
        <v>5891</v>
      </c>
      <c r="BL160" s="718" t="s">
        <v>5960</v>
      </c>
      <c r="BM160" s="718" t="s">
        <v>3100</v>
      </c>
      <c r="BN160" s="718" t="s">
        <v>5961</v>
      </c>
      <c r="BO160" s="718" t="s">
        <v>3074</v>
      </c>
      <c r="BP160" s="718" t="s">
        <v>3075</v>
      </c>
      <c r="BQ160" s="718" t="s">
        <v>3075</v>
      </c>
      <c r="BR160" s="718" t="s">
        <v>3096</v>
      </c>
      <c r="BS160" s="718" t="s">
        <v>5855</v>
      </c>
      <c r="BT160" s="718" t="s">
        <v>5893</v>
      </c>
      <c r="BU160" s="718" t="s">
        <v>5856</v>
      </c>
      <c r="BV160" s="718" t="s">
        <v>3094</v>
      </c>
      <c r="BW160" s="718" t="s">
        <v>5857</v>
      </c>
      <c r="BX160" s="718" t="s">
        <v>3076</v>
      </c>
      <c r="BY160" s="718" t="s">
        <v>3075</v>
      </c>
      <c r="BZ160" s="718" t="s">
        <v>5894</v>
      </c>
      <c r="CA160" s="718" t="s">
        <v>3075</v>
      </c>
      <c r="CB160" s="718" t="s">
        <v>3075</v>
      </c>
      <c r="CC160" s="718" t="s">
        <v>3075</v>
      </c>
      <c r="CD160" s="718" t="s">
        <v>3075</v>
      </c>
      <c r="CE160" s="718" t="s">
        <v>3075</v>
      </c>
      <c r="CF160" s="718" t="s">
        <v>3075</v>
      </c>
      <c r="CG160" s="718" t="s">
        <v>3075</v>
      </c>
      <c r="CH160" s="718" t="s">
        <v>3075</v>
      </c>
      <c r="CI160" s="718" t="s">
        <v>5895</v>
      </c>
      <c r="CJ160" s="718" t="s">
        <v>3104</v>
      </c>
      <c r="CK160" s="718" t="s">
        <v>5896</v>
      </c>
      <c r="CL160" s="718" t="s">
        <v>3106</v>
      </c>
      <c r="CM160" s="718" t="s">
        <v>5897</v>
      </c>
      <c r="CN160" s="718" t="s">
        <v>3104</v>
      </c>
      <c r="CO160" s="718" t="s">
        <v>3982</v>
      </c>
      <c r="CP160" s="718" t="s">
        <v>3106</v>
      </c>
      <c r="CQ160" s="718" t="s">
        <v>3075</v>
      </c>
      <c r="CR160" s="718" t="s">
        <v>3075</v>
      </c>
      <c r="CS160" s="718" t="s">
        <v>3075</v>
      </c>
      <c r="CT160" s="718" t="s">
        <v>3075</v>
      </c>
      <c r="CU160" s="718" t="s">
        <v>5862</v>
      </c>
      <c r="CV160" s="718" t="s">
        <v>3390</v>
      </c>
      <c r="CW160" s="718" t="s">
        <v>5863</v>
      </c>
      <c r="CX160" s="718" t="s">
        <v>5864</v>
      </c>
      <c r="CY160" s="718" t="s">
        <v>3075</v>
      </c>
      <c r="CZ160" s="718" t="s">
        <v>3075</v>
      </c>
      <c r="DA160" s="718" t="s">
        <v>3075</v>
      </c>
      <c r="DB160" s="718" t="s">
        <v>3075</v>
      </c>
      <c r="DC160" s="718" t="s">
        <v>3075</v>
      </c>
      <c r="DD160" s="718" t="s">
        <v>3075</v>
      </c>
      <c r="DE160" s="718" t="s">
        <v>3075</v>
      </c>
      <c r="DF160" s="718" t="s">
        <v>3075</v>
      </c>
      <c r="DG160" s="718" t="s">
        <v>3075</v>
      </c>
      <c r="DH160" s="718" t="s">
        <v>3075</v>
      </c>
      <c r="DI160" s="718" t="s">
        <v>3094</v>
      </c>
      <c r="DJ160" s="718" t="s">
        <v>3075</v>
      </c>
      <c r="DK160" s="718" t="s">
        <v>3075</v>
      </c>
      <c r="DL160" s="718" t="s">
        <v>3075</v>
      </c>
      <c r="DM160" s="718" t="s">
        <v>3075</v>
      </c>
      <c r="DN160" s="718" t="s">
        <v>3075</v>
      </c>
      <c r="DO160" s="718" t="s">
        <v>3075</v>
      </c>
      <c r="DP160" s="718" t="s">
        <v>3075</v>
      </c>
      <c r="DQ160" s="718" t="s">
        <v>5865</v>
      </c>
      <c r="DR160" s="718" t="s">
        <v>5866</v>
      </c>
      <c r="DS160" s="718" t="s">
        <v>3111</v>
      </c>
      <c r="DT160" s="718" t="s">
        <v>5898</v>
      </c>
      <c r="DU160" s="718" t="s">
        <v>3113</v>
      </c>
      <c r="DV160" s="718" t="s">
        <v>5855</v>
      </c>
      <c r="DW160" s="718" t="s">
        <v>3394</v>
      </c>
      <c r="DX160" s="718" t="s">
        <v>5869</v>
      </c>
      <c r="DY160" s="718" t="s">
        <v>3117</v>
      </c>
      <c r="DZ160" s="718" t="s">
        <v>3381</v>
      </c>
      <c r="EA160" s="718" t="s">
        <v>3119</v>
      </c>
      <c r="EB160" s="718" t="s">
        <v>5899</v>
      </c>
      <c r="EC160" s="718" t="s">
        <v>3113</v>
      </c>
      <c r="ED160" s="718" t="s">
        <v>5900</v>
      </c>
      <c r="EE160" s="718" t="s">
        <v>3394</v>
      </c>
      <c r="EF160" s="718" t="s">
        <v>3075</v>
      </c>
      <c r="EG160" s="718" t="s">
        <v>3075</v>
      </c>
      <c r="EH160" s="718" t="s">
        <v>3075</v>
      </c>
      <c r="EI160" s="718" t="s">
        <v>3075</v>
      </c>
      <c r="EJ160" s="718" t="s">
        <v>5901</v>
      </c>
      <c r="EK160" s="718" t="s">
        <v>5873</v>
      </c>
      <c r="EL160" s="718" t="s">
        <v>5902</v>
      </c>
      <c r="EM160" s="718" t="s">
        <v>5875</v>
      </c>
      <c r="EN160" s="718" t="s">
        <v>3126</v>
      </c>
      <c r="EO160" s="718" t="s">
        <v>3127</v>
      </c>
      <c r="EP160" s="718" t="s">
        <v>3128</v>
      </c>
      <c r="EQ160" s="718" t="s">
        <v>5903</v>
      </c>
      <c r="ER160" s="718" t="s">
        <v>3096</v>
      </c>
      <c r="ES160" s="718" t="s">
        <v>5904</v>
      </c>
      <c r="ET160" s="718" t="s">
        <v>5905</v>
      </c>
      <c r="EU160" s="104" t="str">
        <f t="shared" si="15"/>
        <v>2026022988</v>
      </c>
      <c r="EV160" s="56" t="str">
        <f t="shared" si="16"/>
        <v>11&amp;2026022988</v>
      </c>
      <c r="EW160" s="104">
        <f>IFERROR(VLOOKUP(EV160,시험용!CA:CE,4,FALSE),"")</f>
        <v>0</v>
      </c>
      <c r="EX160" s="470"/>
    </row>
    <row r="161" spans="1:154" ht="49.95" customHeight="1">
      <c r="A161" s="741">
        <v>11</v>
      </c>
      <c r="B161" s="718" t="s">
        <v>806</v>
      </c>
      <c r="C161" s="718" t="s">
        <v>1862</v>
      </c>
      <c r="D161" s="718" t="s">
        <v>5832</v>
      </c>
      <c r="E161" s="718" t="s">
        <v>31</v>
      </c>
      <c r="F161" s="718" t="s">
        <v>287</v>
      </c>
      <c r="G161" s="718" t="s">
        <v>806</v>
      </c>
      <c r="H161" s="718" t="s">
        <v>806</v>
      </c>
      <c r="I161" s="718" t="s">
        <v>290</v>
      </c>
      <c r="J161" s="718" t="s">
        <v>5962</v>
      </c>
      <c r="K161" s="718" t="s">
        <v>291</v>
      </c>
      <c r="L161" s="718" t="s">
        <v>5963</v>
      </c>
      <c r="M161" s="718" t="s">
        <v>5835</v>
      </c>
      <c r="N161" s="718"/>
      <c r="O161" s="718"/>
      <c r="P161" s="718"/>
      <c r="Q161" s="718"/>
      <c r="R161" s="718" t="s">
        <v>4441</v>
      </c>
      <c r="S161" s="718" t="s">
        <v>5836</v>
      </c>
      <c r="T161" s="718" t="s">
        <v>5954</v>
      </c>
      <c r="U161" s="718" t="s">
        <v>592</v>
      </c>
      <c r="V161" s="718"/>
      <c r="W161" s="718" t="s">
        <v>5838</v>
      </c>
      <c r="X161" s="718" t="s">
        <v>947</v>
      </c>
      <c r="Y161" s="718" t="s">
        <v>5839</v>
      </c>
      <c r="Z161" s="718" t="s">
        <v>5840</v>
      </c>
      <c r="AA161" s="718" t="s">
        <v>5840</v>
      </c>
      <c r="AB161" s="718" t="s">
        <v>31</v>
      </c>
      <c r="AC161" s="1332"/>
      <c r="AD161" s="718" t="s">
        <v>643</v>
      </c>
      <c r="AE161" s="718" t="s">
        <v>5955</v>
      </c>
      <c r="AF161" s="718" t="s">
        <v>3074</v>
      </c>
      <c r="AG161" s="718" t="s">
        <v>3075</v>
      </c>
      <c r="AH161" s="718" t="s">
        <v>3076</v>
      </c>
      <c r="AI161" s="718" t="s">
        <v>3075</v>
      </c>
      <c r="AJ161" s="718"/>
      <c r="AK161" s="718"/>
      <c r="AL161" s="718"/>
      <c r="AM161" s="718"/>
      <c r="AN161" s="718" t="s">
        <v>5842</v>
      </c>
      <c r="AO161" s="718" t="s">
        <v>5843</v>
      </c>
      <c r="AP161" s="718" t="s">
        <v>5964</v>
      </c>
      <c r="AQ161" s="721" t="s">
        <v>396</v>
      </c>
      <c r="AR161" s="718"/>
      <c r="AS161" s="718"/>
      <c r="AT161" s="718" t="s">
        <v>599</v>
      </c>
      <c r="AU161" s="718" t="s">
        <v>5965</v>
      </c>
      <c r="AV161" s="718" t="s">
        <v>3075</v>
      </c>
      <c r="AW161" s="718" t="s">
        <v>5958</v>
      </c>
      <c r="AX161" s="718" t="s">
        <v>5966</v>
      </c>
      <c r="AY161" s="718"/>
      <c r="AZ161" s="718" t="s">
        <v>5848</v>
      </c>
      <c r="BA161" s="718" t="s">
        <v>5849</v>
      </c>
      <c r="BB161" s="718" t="s">
        <v>3083</v>
      </c>
      <c r="BC161" s="718" t="s">
        <v>3084</v>
      </c>
      <c r="BD161" s="718" t="s">
        <v>3085</v>
      </c>
      <c r="BE161" s="718" t="s">
        <v>5850</v>
      </c>
      <c r="BF161" s="718" t="s">
        <v>3087</v>
      </c>
      <c r="BG161" s="718" t="s">
        <v>3088</v>
      </c>
      <c r="BH161" s="718" t="s">
        <v>3089</v>
      </c>
      <c r="BI161" s="718" t="s">
        <v>5851</v>
      </c>
      <c r="BJ161" s="718" t="s">
        <v>5852</v>
      </c>
      <c r="BK161" s="718" t="s">
        <v>5853</v>
      </c>
      <c r="BL161" s="718" t="s">
        <v>5967</v>
      </c>
      <c r="BM161" s="718" t="s">
        <v>3100</v>
      </c>
      <c r="BN161" s="718" t="s">
        <v>5961</v>
      </c>
      <c r="BO161" s="718" t="s">
        <v>3074</v>
      </c>
      <c r="BP161" s="718" t="s">
        <v>3075</v>
      </c>
      <c r="BQ161" s="718" t="s">
        <v>3075</v>
      </c>
      <c r="BR161" s="718" t="s">
        <v>3096</v>
      </c>
      <c r="BS161" s="718" t="s">
        <v>3987</v>
      </c>
      <c r="BT161" s="718" t="s">
        <v>5855</v>
      </c>
      <c r="BU161" s="718" t="s">
        <v>5856</v>
      </c>
      <c r="BV161" s="718" t="s">
        <v>3094</v>
      </c>
      <c r="BW161" s="718" t="s">
        <v>5857</v>
      </c>
      <c r="BX161" s="718" t="s">
        <v>3076</v>
      </c>
      <c r="BY161" s="718" t="s">
        <v>3075</v>
      </c>
      <c r="BZ161" s="718" t="s">
        <v>3372</v>
      </c>
      <c r="CA161" s="718" t="s">
        <v>3075</v>
      </c>
      <c r="CB161" s="718" t="s">
        <v>3075</v>
      </c>
      <c r="CC161" s="718" t="s">
        <v>3075</v>
      </c>
      <c r="CD161" s="718" t="s">
        <v>3075</v>
      </c>
      <c r="CE161" s="718" t="s">
        <v>3075</v>
      </c>
      <c r="CF161" s="718" t="s">
        <v>3075</v>
      </c>
      <c r="CG161" s="718" t="s">
        <v>3075</v>
      </c>
      <c r="CH161" s="718" t="s">
        <v>3075</v>
      </c>
      <c r="CI161" s="718" t="s">
        <v>5858</v>
      </c>
      <c r="CJ161" s="718" t="s">
        <v>3104</v>
      </c>
      <c r="CK161" s="718" t="s">
        <v>5859</v>
      </c>
      <c r="CL161" s="718" t="s">
        <v>3106</v>
      </c>
      <c r="CM161" s="718" t="s">
        <v>5860</v>
      </c>
      <c r="CN161" s="718" t="s">
        <v>3104</v>
      </c>
      <c r="CO161" s="718" t="s">
        <v>5861</v>
      </c>
      <c r="CP161" s="718" t="s">
        <v>3106</v>
      </c>
      <c r="CQ161" s="718" t="s">
        <v>3075</v>
      </c>
      <c r="CR161" s="718" t="s">
        <v>3075</v>
      </c>
      <c r="CS161" s="718" t="s">
        <v>3075</v>
      </c>
      <c r="CT161" s="718" t="s">
        <v>3075</v>
      </c>
      <c r="CU161" s="718" t="s">
        <v>5862</v>
      </c>
      <c r="CV161" s="718" t="s">
        <v>3390</v>
      </c>
      <c r="CW161" s="718" t="s">
        <v>5863</v>
      </c>
      <c r="CX161" s="718" t="s">
        <v>5864</v>
      </c>
      <c r="CY161" s="718" t="s">
        <v>3075</v>
      </c>
      <c r="CZ161" s="718" t="s">
        <v>3075</v>
      </c>
      <c r="DA161" s="718" t="s">
        <v>3075</v>
      </c>
      <c r="DB161" s="718" t="s">
        <v>3075</v>
      </c>
      <c r="DC161" s="718" t="s">
        <v>3075</v>
      </c>
      <c r="DD161" s="718" t="s">
        <v>3075</v>
      </c>
      <c r="DE161" s="718" t="s">
        <v>3075</v>
      </c>
      <c r="DF161" s="718" t="s">
        <v>3075</v>
      </c>
      <c r="DG161" s="718" t="s">
        <v>3075</v>
      </c>
      <c r="DH161" s="718" t="s">
        <v>3075</v>
      </c>
      <c r="DI161" s="718" t="s">
        <v>3094</v>
      </c>
      <c r="DJ161" s="718" t="s">
        <v>3075</v>
      </c>
      <c r="DK161" s="718" t="s">
        <v>3075</v>
      </c>
      <c r="DL161" s="718" t="s">
        <v>3075</v>
      </c>
      <c r="DM161" s="718" t="s">
        <v>3075</v>
      </c>
      <c r="DN161" s="718" t="s">
        <v>3075</v>
      </c>
      <c r="DO161" s="718" t="s">
        <v>3075</v>
      </c>
      <c r="DP161" s="718" t="s">
        <v>3075</v>
      </c>
      <c r="DQ161" s="718" t="s">
        <v>5865</v>
      </c>
      <c r="DR161" s="718" t="s">
        <v>5866</v>
      </c>
      <c r="DS161" s="718" t="s">
        <v>3111</v>
      </c>
      <c r="DT161" s="718" t="s">
        <v>5867</v>
      </c>
      <c r="DU161" s="718" t="s">
        <v>3113</v>
      </c>
      <c r="DV161" s="718" t="s">
        <v>5868</v>
      </c>
      <c r="DW161" s="718" t="s">
        <v>3394</v>
      </c>
      <c r="DX161" s="718" t="s">
        <v>5869</v>
      </c>
      <c r="DY161" s="718" t="s">
        <v>3117</v>
      </c>
      <c r="DZ161" s="718" t="s">
        <v>3381</v>
      </c>
      <c r="EA161" s="718" t="s">
        <v>3119</v>
      </c>
      <c r="EB161" s="718" t="s">
        <v>5870</v>
      </c>
      <c r="EC161" s="718" t="s">
        <v>3113</v>
      </c>
      <c r="ED161" s="718" t="s">
        <v>5871</v>
      </c>
      <c r="EE161" s="718" t="s">
        <v>3394</v>
      </c>
      <c r="EF161" s="718" t="s">
        <v>3075</v>
      </c>
      <c r="EG161" s="718" t="s">
        <v>3075</v>
      </c>
      <c r="EH161" s="718" t="s">
        <v>3075</v>
      </c>
      <c r="EI161" s="718" t="s">
        <v>3075</v>
      </c>
      <c r="EJ161" s="718" t="s">
        <v>5872</v>
      </c>
      <c r="EK161" s="718" t="s">
        <v>5873</v>
      </c>
      <c r="EL161" s="718" t="s">
        <v>5874</v>
      </c>
      <c r="EM161" s="718" t="s">
        <v>5875</v>
      </c>
      <c r="EN161" s="718" t="s">
        <v>3126</v>
      </c>
      <c r="EO161" s="718" t="s">
        <v>3127</v>
      </c>
      <c r="EP161" s="718" t="s">
        <v>3128</v>
      </c>
      <c r="EQ161" s="718" t="s">
        <v>5878</v>
      </c>
      <c r="ER161" s="718" t="s">
        <v>3096</v>
      </c>
      <c r="ES161" s="718" t="s">
        <v>5879</v>
      </c>
      <c r="ET161" s="718" t="s">
        <v>5880</v>
      </c>
      <c r="EU161" s="104" t="str">
        <f t="shared" si="15"/>
        <v>2026022986</v>
      </c>
      <c r="EV161" s="56" t="str">
        <f t="shared" si="16"/>
        <v>11&amp;2026022986</v>
      </c>
      <c r="EW161" s="104">
        <f>IFERROR(VLOOKUP(EV161,시험용!CA:CE,4,FALSE),"")</f>
        <v>0</v>
      </c>
      <c r="EX161" s="470"/>
    </row>
    <row r="162" spans="1:154" ht="49.95" customHeight="1">
      <c r="A162" s="741">
        <v>11</v>
      </c>
      <c r="B162" s="718" t="s">
        <v>47</v>
      </c>
      <c r="C162" s="718" t="s">
        <v>1862</v>
      </c>
      <c r="D162" s="718" t="s">
        <v>5832</v>
      </c>
      <c r="E162" s="718" t="s">
        <v>31</v>
      </c>
      <c r="F162" s="718" t="s">
        <v>287</v>
      </c>
      <c r="G162" s="718" t="s">
        <v>47</v>
      </c>
      <c r="H162" s="718" t="s">
        <v>47</v>
      </c>
      <c r="I162" s="718" t="s">
        <v>290</v>
      </c>
      <c r="J162" s="718" t="s">
        <v>5968</v>
      </c>
      <c r="K162" s="718" t="s">
        <v>291</v>
      </c>
      <c r="L162" s="718" t="s">
        <v>5969</v>
      </c>
      <c r="M162" s="718" t="s">
        <v>5970</v>
      </c>
      <c r="N162" s="718"/>
      <c r="O162" s="718"/>
      <c r="P162" s="718"/>
      <c r="Q162" s="718"/>
      <c r="R162" s="718" t="s">
        <v>5971</v>
      </c>
      <c r="S162" s="718" t="s">
        <v>5836</v>
      </c>
      <c r="T162" s="718" t="s">
        <v>5972</v>
      </c>
      <c r="U162" s="718" t="s">
        <v>592</v>
      </c>
      <c r="V162" s="718"/>
      <c r="W162" s="718" t="s">
        <v>5973</v>
      </c>
      <c r="X162" s="718" t="s">
        <v>292</v>
      </c>
      <c r="Y162" s="718" t="s">
        <v>5974</v>
      </c>
      <c r="Z162" s="718" t="s">
        <v>5974</v>
      </c>
      <c r="AA162" s="718" t="s">
        <v>5975</v>
      </c>
      <c r="AB162" s="718" t="s">
        <v>293</v>
      </c>
      <c r="AC162" s="1332"/>
      <c r="AD162" s="718" t="s">
        <v>107</v>
      </c>
      <c r="AE162" s="718" t="s">
        <v>5976</v>
      </c>
      <c r="AF162" s="718" t="s">
        <v>2144</v>
      </c>
      <c r="AG162" s="718" t="s">
        <v>1135</v>
      </c>
      <c r="AH162" s="718" t="s">
        <v>5910</v>
      </c>
      <c r="AI162" s="718" t="s">
        <v>1135</v>
      </c>
      <c r="AJ162" s="718"/>
      <c r="AK162" s="718"/>
      <c r="AL162" s="718"/>
      <c r="AM162" s="718"/>
      <c r="AN162" s="718" t="s">
        <v>5842</v>
      </c>
      <c r="AO162" s="718" t="s">
        <v>5843</v>
      </c>
      <c r="AP162" s="718" t="s">
        <v>5977</v>
      </c>
      <c r="AQ162" s="721" t="s">
        <v>396</v>
      </c>
      <c r="AR162" s="718"/>
      <c r="AS162" s="718"/>
      <c r="AT162" s="718" t="s">
        <v>298</v>
      </c>
      <c r="AU162" s="718" t="s">
        <v>5978</v>
      </c>
      <c r="AV162" s="718" t="s">
        <v>1135</v>
      </c>
      <c r="AW162" s="718" t="s">
        <v>2131</v>
      </c>
      <c r="AX162" s="718" t="s">
        <v>5979</v>
      </c>
      <c r="AY162" s="718"/>
      <c r="AZ162" s="718" t="s">
        <v>5980</v>
      </c>
      <c r="BA162" s="718" t="s">
        <v>5916</v>
      </c>
      <c r="BB162" s="718" t="s">
        <v>4653</v>
      </c>
      <c r="BC162" s="718" t="s">
        <v>2132</v>
      </c>
      <c r="BD162" s="718" t="s">
        <v>2133</v>
      </c>
      <c r="BE162" s="718" t="s">
        <v>5981</v>
      </c>
      <c r="BF162" s="718" t="s">
        <v>2135</v>
      </c>
      <c r="BG162" s="718" t="s">
        <v>2136</v>
      </c>
      <c r="BH162" s="718" t="s">
        <v>5918</v>
      </c>
      <c r="BI162" s="718" t="s">
        <v>5982</v>
      </c>
      <c r="BJ162" s="718" t="s">
        <v>5983</v>
      </c>
      <c r="BK162" s="718" t="s">
        <v>5984</v>
      </c>
      <c r="BL162" s="718" t="s">
        <v>5985</v>
      </c>
      <c r="BM162" s="718" t="s">
        <v>2142</v>
      </c>
      <c r="BN162" s="718" t="s">
        <v>5986</v>
      </c>
      <c r="BO162" s="718" t="s">
        <v>2144</v>
      </c>
      <c r="BP162" s="718" t="s">
        <v>1135</v>
      </c>
      <c r="BQ162" s="718" t="s">
        <v>1135</v>
      </c>
      <c r="BR162" s="718" t="s">
        <v>2193</v>
      </c>
      <c r="BS162" s="718" t="s">
        <v>5987</v>
      </c>
      <c r="BT162" s="718" t="s">
        <v>5988</v>
      </c>
      <c r="BU162" s="718" t="s">
        <v>5989</v>
      </c>
      <c r="BV162" s="718" t="s">
        <v>5990</v>
      </c>
      <c r="BW162" s="718" t="s">
        <v>5991</v>
      </c>
      <c r="BX162" s="718" t="s">
        <v>5910</v>
      </c>
      <c r="BY162" s="718" t="s">
        <v>1135</v>
      </c>
      <c r="BZ162" s="718" t="s">
        <v>5992</v>
      </c>
      <c r="CA162" s="718" t="s">
        <v>5993</v>
      </c>
      <c r="CB162" s="718" t="s">
        <v>5994</v>
      </c>
      <c r="CC162" s="718" t="s">
        <v>5995</v>
      </c>
      <c r="CD162" s="718" t="s">
        <v>5996</v>
      </c>
      <c r="CE162" s="718" t="s">
        <v>5997</v>
      </c>
      <c r="CF162" s="718" t="s">
        <v>5998</v>
      </c>
      <c r="CG162" s="718" t="s">
        <v>5996</v>
      </c>
      <c r="CH162" s="718" t="s">
        <v>5999</v>
      </c>
      <c r="CI162" s="718" t="s">
        <v>6000</v>
      </c>
      <c r="CJ162" s="718" t="s">
        <v>5930</v>
      </c>
      <c r="CK162" s="718" t="s">
        <v>2264</v>
      </c>
      <c r="CL162" s="718" t="s">
        <v>5932</v>
      </c>
      <c r="CM162" s="718" t="s">
        <v>6001</v>
      </c>
      <c r="CN162" s="718" t="s">
        <v>5930</v>
      </c>
      <c r="CO162" s="718" t="s">
        <v>6002</v>
      </c>
      <c r="CP162" s="718" t="s">
        <v>5932</v>
      </c>
      <c r="CQ162" s="718" t="s">
        <v>1135</v>
      </c>
      <c r="CR162" s="718" t="s">
        <v>1135</v>
      </c>
      <c r="CS162" s="718" t="s">
        <v>1135</v>
      </c>
      <c r="CT162" s="718" t="s">
        <v>1135</v>
      </c>
      <c r="CU162" s="718" t="s">
        <v>6003</v>
      </c>
      <c r="CV162" s="718" t="s">
        <v>6004</v>
      </c>
      <c r="CW162" s="718" t="s">
        <v>6005</v>
      </c>
      <c r="CX162" s="718" t="s">
        <v>6006</v>
      </c>
      <c r="CY162" s="718" t="s">
        <v>1135</v>
      </c>
      <c r="CZ162" s="718" t="s">
        <v>1135</v>
      </c>
      <c r="DA162" s="718" t="s">
        <v>1135</v>
      </c>
      <c r="DB162" s="718" t="s">
        <v>1135</v>
      </c>
      <c r="DC162" s="718" t="s">
        <v>1135</v>
      </c>
      <c r="DD162" s="718" t="s">
        <v>1135</v>
      </c>
      <c r="DE162" s="718" t="s">
        <v>1135</v>
      </c>
      <c r="DF162" s="718" t="s">
        <v>1135</v>
      </c>
      <c r="DG162" s="718" t="s">
        <v>1135</v>
      </c>
      <c r="DH162" s="718" t="s">
        <v>1135</v>
      </c>
      <c r="DI162" s="718" t="s">
        <v>2142</v>
      </c>
      <c r="DJ162" s="718" t="s">
        <v>1135</v>
      </c>
      <c r="DK162" s="718" t="s">
        <v>1135</v>
      </c>
      <c r="DL162" s="718" t="s">
        <v>1135</v>
      </c>
      <c r="DM162" s="718" t="s">
        <v>1135</v>
      </c>
      <c r="DN162" s="718" t="s">
        <v>1135</v>
      </c>
      <c r="DO162" s="718" t="s">
        <v>1135</v>
      </c>
      <c r="DP162" s="718" t="s">
        <v>1135</v>
      </c>
      <c r="DQ162" s="718" t="s">
        <v>6007</v>
      </c>
      <c r="DR162" s="718" t="s">
        <v>6008</v>
      </c>
      <c r="DS162" s="718" t="s">
        <v>2269</v>
      </c>
      <c r="DT162" s="718" t="s">
        <v>6009</v>
      </c>
      <c r="DU162" s="718" t="s">
        <v>5938</v>
      </c>
      <c r="DV162" s="718" t="s">
        <v>6010</v>
      </c>
      <c r="DW162" s="718" t="s">
        <v>6011</v>
      </c>
      <c r="DX162" s="718" t="s">
        <v>6012</v>
      </c>
      <c r="DY162" s="718" t="s">
        <v>2180</v>
      </c>
      <c r="DZ162" s="718" t="s">
        <v>5941</v>
      </c>
      <c r="EA162" s="718" t="s">
        <v>3175</v>
      </c>
      <c r="EB162" s="718" t="s">
        <v>6013</v>
      </c>
      <c r="EC162" s="718" t="s">
        <v>5938</v>
      </c>
      <c r="ED162" s="718" t="s">
        <v>6014</v>
      </c>
      <c r="EE162" s="718" t="s">
        <v>6011</v>
      </c>
      <c r="EF162" s="718" t="s">
        <v>1135</v>
      </c>
      <c r="EG162" s="718" t="s">
        <v>1135</v>
      </c>
      <c r="EH162" s="718" t="s">
        <v>1135</v>
      </c>
      <c r="EI162" s="718" t="s">
        <v>1135</v>
      </c>
      <c r="EJ162" s="718" t="s">
        <v>6015</v>
      </c>
      <c r="EK162" s="718" t="s">
        <v>6016</v>
      </c>
      <c r="EL162" s="718" t="s">
        <v>6017</v>
      </c>
      <c r="EM162" s="718" t="s">
        <v>6018</v>
      </c>
      <c r="EN162" s="718" t="s">
        <v>2189</v>
      </c>
      <c r="EO162" s="718" t="s">
        <v>2190</v>
      </c>
      <c r="EP162" s="718" t="s">
        <v>2191</v>
      </c>
      <c r="EQ162" s="718" t="s">
        <v>6019</v>
      </c>
      <c r="ER162" s="718" t="s">
        <v>2193</v>
      </c>
      <c r="ES162" s="718" t="s">
        <v>6020</v>
      </c>
      <c r="ET162" s="718" t="s">
        <v>6021</v>
      </c>
      <c r="EU162" s="104" t="str">
        <f t="shared" si="15"/>
        <v>2026011392</v>
      </c>
      <c r="EV162" s="56" t="str">
        <f t="shared" si="16"/>
        <v>11&amp;2026011392</v>
      </c>
      <c r="EW162" s="104">
        <f>IFERROR(VLOOKUP(EV162,시험용!CA:CE,4,FALSE),"")</f>
        <v>0</v>
      </c>
      <c r="EX162" s="470"/>
    </row>
    <row r="163" spans="1:154" ht="49.95" customHeight="1">
      <c r="A163" s="741">
        <v>11</v>
      </c>
      <c r="B163" s="718" t="s">
        <v>850</v>
      </c>
      <c r="C163" s="718" t="s">
        <v>1862</v>
      </c>
      <c r="D163" s="718" t="s">
        <v>5832</v>
      </c>
      <c r="E163" s="718" t="s">
        <v>31</v>
      </c>
      <c r="F163" s="718" t="s">
        <v>287</v>
      </c>
      <c r="G163" s="718" t="s">
        <v>850</v>
      </c>
      <c r="H163" s="718" t="s">
        <v>850</v>
      </c>
      <c r="I163" s="718" t="s">
        <v>290</v>
      </c>
      <c r="J163" s="718" t="s">
        <v>6022</v>
      </c>
      <c r="K163" s="718" t="s">
        <v>291</v>
      </c>
      <c r="L163" s="718" t="s">
        <v>6023</v>
      </c>
      <c r="M163" s="718" t="s">
        <v>6024</v>
      </c>
      <c r="N163" s="718"/>
      <c r="O163" s="718"/>
      <c r="P163" s="718"/>
      <c r="Q163" s="718"/>
      <c r="R163" s="718" t="s">
        <v>5971</v>
      </c>
      <c r="S163" s="718" t="s">
        <v>5836</v>
      </c>
      <c r="T163" s="718" t="s">
        <v>5972</v>
      </c>
      <c r="U163" s="718" t="s">
        <v>592</v>
      </c>
      <c r="V163" s="718"/>
      <c r="W163" s="718" t="s">
        <v>6025</v>
      </c>
      <c r="X163" s="718" t="s">
        <v>1542</v>
      </c>
      <c r="Y163" s="718" t="s">
        <v>5974</v>
      </c>
      <c r="Z163" s="718" t="s">
        <v>5974</v>
      </c>
      <c r="AA163" s="718" t="s">
        <v>6026</v>
      </c>
      <c r="AB163" s="718" t="s">
        <v>293</v>
      </c>
      <c r="AC163" s="1332"/>
      <c r="AD163" s="718" t="s">
        <v>107</v>
      </c>
      <c r="AE163" s="718" t="s">
        <v>5976</v>
      </c>
      <c r="AF163" s="718" t="s">
        <v>2144</v>
      </c>
      <c r="AG163" s="718" t="s">
        <v>1135</v>
      </c>
      <c r="AH163" s="718" t="s">
        <v>5910</v>
      </c>
      <c r="AI163" s="718" t="s">
        <v>1135</v>
      </c>
      <c r="AJ163" s="718"/>
      <c r="AK163" s="718"/>
      <c r="AL163" s="718"/>
      <c r="AM163" s="718"/>
      <c r="AN163" s="718" t="s">
        <v>5842</v>
      </c>
      <c r="AO163" s="718" t="s">
        <v>5843</v>
      </c>
      <c r="AP163" s="718" t="s">
        <v>6027</v>
      </c>
      <c r="AQ163" s="721" t="s">
        <v>396</v>
      </c>
      <c r="AR163" s="718"/>
      <c r="AS163" s="718"/>
      <c r="AT163" s="718" t="s">
        <v>298</v>
      </c>
      <c r="AU163" s="718" t="s">
        <v>6028</v>
      </c>
      <c r="AV163" s="718" t="s">
        <v>1135</v>
      </c>
      <c r="AW163" s="718" t="s">
        <v>2131</v>
      </c>
      <c r="AX163" s="718" t="s">
        <v>6029</v>
      </c>
      <c r="AY163" s="718"/>
      <c r="AZ163" s="718" t="s">
        <v>6030</v>
      </c>
      <c r="BA163" s="718" t="s">
        <v>5916</v>
      </c>
      <c r="BB163" s="718" t="s">
        <v>4653</v>
      </c>
      <c r="BC163" s="718" t="s">
        <v>2132</v>
      </c>
      <c r="BD163" s="718" t="s">
        <v>2133</v>
      </c>
      <c r="BE163" s="718" t="s">
        <v>5981</v>
      </c>
      <c r="BF163" s="718" t="s">
        <v>2135</v>
      </c>
      <c r="BG163" s="718" t="s">
        <v>2136</v>
      </c>
      <c r="BH163" s="718" t="s">
        <v>5918</v>
      </c>
      <c r="BI163" s="718" t="s">
        <v>6031</v>
      </c>
      <c r="BJ163" s="718" t="s">
        <v>6032</v>
      </c>
      <c r="BK163" s="718" t="s">
        <v>5984</v>
      </c>
      <c r="BL163" s="718" t="s">
        <v>6033</v>
      </c>
      <c r="BM163" s="718" t="s">
        <v>2142</v>
      </c>
      <c r="BN163" s="718" t="s">
        <v>5986</v>
      </c>
      <c r="BO163" s="718" t="s">
        <v>2144</v>
      </c>
      <c r="BP163" s="718" t="s">
        <v>1135</v>
      </c>
      <c r="BQ163" s="718" t="s">
        <v>1135</v>
      </c>
      <c r="BR163" s="718" t="s">
        <v>2193</v>
      </c>
      <c r="BS163" s="718" t="s">
        <v>6034</v>
      </c>
      <c r="BT163" s="718" t="s">
        <v>6035</v>
      </c>
      <c r="BU163" s="718" t="s">
        <v>6036</v>
      </c>
      <c r="BV163" s="718" t="s">
        <v>5990</v>
      </c>
      <c r="BW163" s="718" t="s">
        <v>6037</v>
      </c>
      <c r="BX163" s="718" t="s">
        <v>5910</v>
      </c>
      <c r="BY163" s="718" t="s">
        <v>1135</v>
      </c>
      <c r="BZ163" s="718" t="s">
        <v>6038</v>
      </c>
      <c r="CA163" s="718" t="s">
        <v>6039</v>
      </c>
      <c r="CB163" s="718" t="s">
        <v>5994</v>
      </c>
      <c r="CC163" s="718" t="s">
        <v>6040</v>
      </c>
      <c r="CD163" s="718" t="s">
        <v>5996</v>
      </c>
      <c r="CE163" s="718" t="s">
        <v>5997</v>
      </c>
      <c r="CF163" s="718" t="s">
        <v>6041</v>
      </c>
      <c r="CG163" s="718" t="s">
        <v>5996</v>
      </c>
      <c r="CH163" s="718" t="s">
        <v>6042</v>
      </c>
      <c r="CI163" s="718" t="s">
        <v>6043</v>
      </c>
      <c r="CJ163" s="718" t="s">
        <v>5930</v>
      </c>
      <c r="CK163" s="718" t="s">
        <v>6044</v>
      </c>
      <c r="CL163" s="718" t="s">
        <v>5932</v>
      </c>
      <c r="CM163" s="718" t="s">
        <v>6045</v>
      </c>
      <c r="CN163" s="718" t="s">
        <v>5930</v>
      </c>
      <c r="CO163" s="718" t="s">
        <v>6046</v>
      </c>
      <c r="CP163" s="718" t="s">
        <v>5932</v>
      </c>
      <c r="CQ163" s="718" t="s">
        <v>1135</v>
      </c>
      <c r="CR163" s="718" t="s">
        <v>1135</v>
      </c>
      <c r="CS163" s="718" t="s">
        <v>1135</v>
      </c>
      <c r="CT163" s="718" t="s">
        <v>1135</v>
      </c>
      <c r="CU163" s="718" t="s">
        <v>6003</v>
      </c>
      <c r="CV163" s="718" t="s">
        <v>6004</v>
      </c>
      <c r="CW163" s="718" t="s">
        <v>6005</v>
      </c>
      <c r="CX163" s="718" t="s">
        <v>6006</v>
      </c>
      <c r="CY163" s="718" t="s">
        <v>1135</v>
      </c>
      <c r="CZ163" s="718" t="s">
        <v>1135</v>
      </c>
      <c r="DA163" s="718" t="s">
        <v>1135</v>
      </c>
      <c r="DB163" s="718" t="s">
        <v>1135</v>
      </c>
      <c r="DC163" s="718" t="s">
        <v>1135</v>
      </c>
      <c r="DD163" s="718" t="s">
        <v>1135</v>
      </c>
      <c r="DE163" s="718" t="s">
        <v>1135</v>
      </c>
      <c r="DF163" s="718" t="s">
        <v>1135</v>
      </c>
      <c r="DG163" s="718" t="s">
        <v>1135</v>
      </c>
      <c r="DH163" s="718" t="s">
        <v>1135</v>
      </c>
      <c r="DI163" s="718" t="s">
        <v>2142</v>
      </c>
      <c r="DJ163" s="718" t="s">
        <v>1135</v>
      </c>
      <c r="DK163" s="718" t="s">
        <v>1135</v>
      </c>
      <c r="DL163" s="718" t="s">
        <v>1135</v>
      </c>
      <c r="DM163" s="718" t="s">
        <v>1135</v>
      </c>
      <c r="DN163" s="718" t="s">
        <v>1135</v>
      </c>
      <c r="DO163" s="718" t="s">
        <v>1135</v>
      </c>
      <c r="DP163" s="718" t="s">
        <v>1135</v>
      </c>
      <c r="DQ163" s="718" t="s">
        <v>6047</v>
      </c>
      <c r="DR163" s="718" t="s">
        <v>6048</v>
      </c>
      <c r="DS163" s="718" t="s">
        <v>2269</v>
      </c>
      <c r="DT163" s="718" t="s">
        <v>6049</v>
      </c>
      <c r="DU163" s="718" t="s">
        <v>5938</v>
      </c>
      <c r="DV163" s="718" t="s">
        <v>6050</v>
      </c>
      <c r="DW163" s="718" t="s">
        <v>6011</v>
      </c>
      <c r="DX163" s="718" t="s">
        <v>6012</v>
      </c>
      <c r="DY163" s="718" t="s">
        <v>2180</v>
      </c>
      <c r="DZ163" s="718" t="s">
        <v>5941</v>
      </c>
      <c r="EA163" s="718" t="s">
        <v>3175</v>
      </c>
      <c r="EB163" s="718" t="s">
        <v>6051</v>
      </c>
      <c r="EC163" s="718" t="s">
        <v>5938</v>
      </c>
      <c r="ED163" s="718" t="s">
        <v>6052</v>
      </c>
      <c r="EE163" s="718" t="s">
        <v>6011</v>
      </c>
      <c r="EF163" s="718" t="s">
        <v>1135</v>
      </c>
      <c r="EG163" s="718" t="s">
        <v>1135</v>
      </c>
      <c r="EH163" s="718" t="s">
        <v>1135</v>
      </c>
      <c r="EI163" s="718" t="s">
        <v>1135</v>
      </c>
      <c r="EJ163" s="718" t="s">
        <v>6015</v>
      </c>
      <c r="EK163" s="718" t="s">
        <v>6016</v>
      </c>
      <c r="EL163" s="718" t="s">
        <v>6017</v>
      </c>
      <c r="EM163" s="718" t="s">
        <v>6018</v>
      </c>
      <c r="EN163" s="718" t="s">
        <v>2189</v>
      </c>
      <c r="EO163" s="718" t="s">
        <v>2190</v>
      </c>
      <c r="EP163" s="718" t="s">
        <v>2191</v>
      </c>
      <c r="EQ163" s="718" t="s">
        <v>6053</v>
      </c>
      <c r="ER163" s="718" t="s">
        <v>2193</v>
      </c>
      <c r="ES163" s="718" t="s">
        <v>6054</v>
      </c>
      <c r="ET163" s="718" t="s">
        <v>6055</v>
      </c>
      <c r="EU163" s="104" t="str">
        <f t="shared" si="15"/>
        <v>2026011393</v>
      </c>
      <c r="EV163" s="56" t="str">
        <f t="shared" si="16"/>
        <v>11&amp;2026011393</v>
      </c>
      <c r="EW163" s="104">
        <f>IFERROR(VLOOKUP(EV163,시험용!CA:CE,4,FALSE),"")</f>
        <v>0</v>
      </c>
      <c r="EX163" s="470"/>
    </row>
    <row r="164" spans="1:154" ht="49.95" customHeight="1">
      <c r="A164" s="741">
        <v>11</v>
      </c>
      <c r="B164" s="718" t="s">
        <v>323</v>
      </c>
      <c r="C164" s="718" t="s">
        <v>1862</v>
      </c>
      <c r="D164" s="718" t="s">
        <v>5832</v>
      </c>
      <c r="E164" s="718" t="s">
        <v>31</v>
      </c>
      <c r="F164" s="718" t="s">
        <v>287</v>
      </c>
      <c r="G164" s="718" t="s">
        <v>323</v>
      </c>
      <c r="H164" s="718" t="s">
        <v>323</v>
      </c>
      <c r="I164" s="718" t="s">
        <v>290</v>
      </c>
      <c r="J164" s="718" t="s">
        <v>6056</v>
      </c>
      <c r="K164" s="718" t="s">
        <v>291</v>
      </c>
      <c r="L164" s="718" t="s">
        <v>6057</v>
      </c>
      <c r="M164" s="718" t="s">
        <v>5835</v>
      </c>
      <c r="N164" s="718"/>
      <c r="O164" s="718"/>
      <c r="P164" s="718"/>
      <c r="Q164" s="718"/>
      <c r="R164" s="718" t="s">
        <v>4441</v>
      </c>
      <c r="S164" s="718" t="s">
        <v>5836</v>
      </c>
      <c r="T164" s="718" t="s">
        <v>5908</v>
      </c>
      <c r="U164" s="718" t="s">
        <v>592</v>
      </c>
      <c r="V164" s="718"/>
      <c r="W164" s="718" t="s">
        <v>5838</v>
      </c>
      <c r="X164" s="718" t="s">
        <v>947</v>
      </c>
      <c r="Y164" s="718" t="s">
        <v>5839</v>
      </c>
      <c r="Z164" s="718" t="s">
        <v>5840</v>
      </c>
      <c r="AA164" s="718" t="s">
        <v>5840</v>
      </c>
      <c r="AB164" s="718" t="s">
        <v>31</v>
      </c>
      <c r="AC164" s="1332"/>
      <c r="AD164" s="718" t="s">
        <v>643</v>
      </c>
      <c r="AE164" s="718" t="s">
        <v>5909</v>
      </c>
      <c r="AF164" s="718" t="s">
        <v>2144</v>
      </c>
      <c r="AG164" s="718" t="s">
        <v>1135</v>
      </c>
      <c r="AH164" s="718" t="s">
        <v>5910</v>
      </c>
      <c r="AI164" s="718" t="s">
        <v>1135</v>
      </c>
      <c r="AJ164" s="718"/>
      <c r="AK164" s="718"/>
      <c r="AL164" s="718"/>
      <c r="AM164" s="718"/>
      <c r="AN164" s="718" t="s">
        <v>5842</v>
      </c>
      <c r="AO164" s="718" t="s">
        <v>5843</v>
      </c>
      <c r="AP164" s="718" t="s">
        <v>6058</v>
      </c>
      <c r="AQ164" s="721" t="s">
        <v>396</v>
      </c>
      <c r="AR164" s="718"/>
      <c r="AS164" s="718"/>
      <c r="AT164" s="718" t="s">
        <v>599</v>
      </c>
      <c r="AU164" s="718" t="s">
        <v>6059</v>
      </c>
      <c r="AV164" s="718" t="s">
        <v>1135</v>
      </c>
      <c r="AW164" s="718" t="s">
        <v>5913</v>
      </c>
      <c r="AX164" s="718" t="s">
        <v>6060</v>
      </c>
      <c r="AY164" s="718"/>
      <c r="AZ164" s="718" t="s">
        <v>6061</v>
      </c>
      <c r="BA164" s="718" t="s">
        <v>5916</v>
      </c>
      <c r="BB164" s="718" t="s">
        <v>4653</v>
      </c>
      <c r="BC164" s="718" t="s">
        <v>2132</v>
      </c>
      <c r="BD164" s="718" t="s">
        <v>2133</v>
      </c>
      <c r="BE164" s="718" t="s">
        <v>5917</v>
      </c>
      <c r="BF164" s="718" t="s">
        <v>2135</v>
      </c>
      <c r="BG164" s="718" t="s">
        <v>2136</v>
      </c>
      <c r="BH164" s="718" t="s">
        <v>5918</v>
      </c>
      <c r="BI164" s="718" t="s">
        <v>5919</v>
      </c>
      <c r="BJ164" s="718" t="s">
        <v>5920</v>
      </c>
      <c r="BK164" s="718" t="s">
        <v>5984</v>
      </c>
      <c r="BL164" s="718" t="s">
        <v>6062</v>
      </c>
      <c r="BM164" s="718" t="s">
        <v>5923</v>
      </c>
      <c r="BN164" s="718" t="s">
        <v>5924</v>
      </c>
      <c r="BO164" s="718" t="s">
        <v>2144</v>
      </c>
      <c r="BP164" s="718" t="s">
        <v>1135</v>
      </c>
      <c r="BQ164" s="718" t="s">
        <v>1135</v>
      </c>
      <c r="BR164" s="718" t="s">
        <v>2193</v>
      </c>
      <c r="BS164" s="718" t="s">
        <v>6063</v>
      </c>
      <c r="BT164" s="718" t="s">
        <v>5925</v>
      </c>
      <c r="BU164" s="718" t="s">
        <v>5927</v>
      </c>
      <c r="BV164" s="718" t="s">
        <v>2142</v>
      </c>
      <c r="BW164" s="718" t="s">
        <v>4664</v>
      </c>
      <c r="BX164" s="718" t="s">
        <v>5910</v>
      </c>
      <c r="BY164" s="718" t="s">
        <v>1135</v>
      </c>
      <c r="BZ164" s="718" t="s">
        <v>6064</v>
      </c>
      <c r="CA164" s="718" t="s">
        <v>1135</v>
      </c>
      <c r="CB164" s="718" t="s">
        <v>1135</v>
      </c>
      <c r="CC164" s="718" t="s">
        <v>1135</v>
      </c>
      <c r="CD164" s="718" t="s">
        <v>1135</v>
      </c>
      <c r="CE164" s="718" t="s">
        <v>1135</v>
      </c>
      <c r="CF164" s="718" t="s">
        <v>1135</v>
      </c>
      <c r="CG164" s="718" t="s">
        <v>1135</v>
      </c>
      <c r="CH164" s="718" t="s">
        <v>1135</v>
      </c>
      <c r="CI164" s="718" t="s">
        <v>6065</v>
      </c>
      <c r="CJ164" s="718" t="s">
        <v>5930</v>
      </c>
      <c r="CK164" s="718" t="s">
        <v>6066</v>
      </c>
      <c r="CL164" s="718" t="s">
        <v>5932</v>
      </c>
      <c r="CM164" s="718" t="s">
        <v>6067</v>
      </c>
      <c r="CN164" s="718" t="s">
        <v>5930</v>
      </c>
      <c r="CO164" s="718" t="s">
        <v>4911</v>
      </c>
      <c r="CP164" s="718" t="s">
        <v>5932</v>
      </c>
      <c r="CQ164" s="718" t="s">
        <v>1135</v>
      </c>
      <c r="CR164" s="718" t="s">
        <v>1135</v>
      </c>
      <c r="CS164" s="718" t="s">
        <v>1135</v>
      </c>
      <c r="CT164" s="718" t="s">
        <v>1135</v>
      </c>
      <c r="CU164" s="718" t="s">
        <v>2165</v>
      </c>
      <c r="CV164" s="718" t="s">
        <v>2166</v>
      </c>
      <c r="CW164" s="718" t="s">
        <v>2167</v>
      </c>
      <c r="CX164" s="718" t="s">
        <v>2168</v>
      </c>
      <c r="CY164" s="718" t="s">
        <v>1135</v>
      </c>
      <c r="CZ164" s="718" t="s">
        <v>1135</v>
      </c>
      <c r="DA164" s="718" t="s">
        <v>1135</v>
      </c>
      <c r="DB164" s="718" t="s">
        <v>1135</v>
      </c>
      <c r="DC164" s="718" t="s">
        <v>1135</v>
      </c>
      <c r="DD164" s="718" t="s">
        <v>1135</v>
      </c>
      <c r="DE164" s="718" t="s">
        <v>1135</v>
      </c>
      <c r="DF164" s="718" t="s">
        <v>1135</v>
      </c>
      <c r="DG164" s="718" t="s">
        <v>1135</v>
      </c>
      <c r="DH164" s="718" t="s">
        <v>1135</v>
      </c>
      <c r="DI164" s="718" t="s">
        <v>2142</v>
      </c>
      <c r="DJ164" s="718" t="s">
        <v>1135</v>
      </c>
      <c r="DK164" s="718" t="s">
        <v>1135</v>
      </c>
      <c r="DL164" s="718" t="s">
        <v>1135</v>
      </c>
      <c r="DM164" s="718" t="s">
        <v>1135</v>
      </c>
      <c r="DN164" s="718" t="s">
        <v>1135</v>
      </c>
      <c r="DO164" s="718" t="s">
        <v>1135</v>
      </c>
      <c r="DP164" s="718" t="s">
        <v>1135</v>
      </c>
      <c r="DQ164" s="718" t="s">
        <v>5935</v>
      </c>
      <c r="DR164" s="718" t="s">
        <v>5936</v>
      </c>
      <c r="DS164" s="718" t="s">
        <v>2269</v>
      </c>
      <c r="DT164" s="718" t="s">
        <v>6068</v>
      </c>
      <c r="DU164" s="718" t="s">
        <v>5938</v>
      </c>
      <c r="DV164" s="718" t="s">
        <v>4675</v>
      </c>
      <c r="DW164" s="718" t="s">
        <v>5939</v>
      </c>
      <c r="DX164" s="718" t="s">
        <v>5940</v>
      </c>
      <c r="DY164" s="718" t="s">
        <v>2180</v>
      </c>
      <c r="DZ164" s="718" t="s">
        <v>5941</v>
      </c>
      <c r="EA164" s="718" t="s">
        <v>2182</v>
      </c>
      <c r="EB164" s="718" t="s">
        <v>6069</v>
      </c>
      <c r="EC164" s="718" t="s">
        <v>5938</v>
      </c>
      <c r="ED164" s="718" t="s">
        <v>4905</v>
      </c>
      <c r="EE164" s="718" t="s">
        <v>5939</v>
      </c>
      <c r="EF164" s="718" t="s">
        <v>1135</v>
      </c>
      <c r="EG164" s="718" t="s">
        <v>1135</v>
      </c>
      <c r="EH164" s="718" t="s">
        <v>1135</v>
      </c>
      <c r="EI164" s="718" t="s">
        <v>1135</v>
      </c>
      <c r="EJ164" s="718" t="s">
        <v>6070</v>
      </c>
      <c r="EK164" s="718" t="s">
        <v>5945</v>
      </c>
      <c r="EL164" s="718" t="s">
        <v>6071</v>
      </c>
      <c r="EM164" s="718" t="s">
        <v>4637</v>
      </c>
      <c r="EN164" s="718" t="s">
        <v>2189</v>
      </c>
      <c r="EO164" s="718" t="s">
        <v>5947</v>
      </c>
      <c r="EP164" s="718" t="s">
        <v>5948</v>
      </c>
      <c r="EQ164" s="718" t="s">
        <v>6072</v>
      </c>
      <c r="ER164" s="718" t="s">
        <v>2193</v>
      </c>
      <c r="ES164" s="718" t="s">
        <v>6073</v>
      </c>
      <c r="ET164" s="718" t="s">
        <v>6074</v>
      </c>
      <c r="EU164" s="104" t="str">
        <f t="shared" si="15"/>
        <v>2026022981</v>
      </c>
      <c r="EV164" s="56" t="str">
        <f t="shared" si="16"/>
        <v>11&amp;2026022981</v>
      </c>
      <c r="EW164" s="104">
        <f>IFERROR(VLOOKUP(EV164,시험용!CA:CE,4,FALSE),"")</f>
        <v>0</v>
      </c>
      <c r="EX164" s="470"/>
    </row>
    <row r="165" spans="1:154" ht="49.95" customHeight="1">
      <c r="A165" s="741">
        <v>11</v>
      </c>
      <c r="B165" s="718" t="s">
        <v>890</v>
      </c>
      <c r="C165" s="718" t="s">
        <v>336</v>
      </c>
      <c r="D165" s="718" t="s">
        <v>1866</v>
      </c>
      <c r="E165" s="718" t="s">
        <v>31</v>
      </c>
      <c r="F165" s="718" t="s">
        <v>584</v>
      </c>
      <c r="G165" s="718" t="s">
        <v>890</v>
      </c>
      <c r="H165" s="718" t="s">
        <v>287</v>
      </c>
      <c r="I165" s="718" t="s">
        <v>290</v>
      </c>
      <c r="J165" s="718" t="s">
        <v>4682</v>
      </c>
      <c r="K165" s="718" t="s">
        <v>291</v>
      </c>
      <c r="L165" s="718" t="s">
        <v>4683</v>
      </c>
      <c r="M165" s="718" t="s">
        <v>3210</v>
      </c>
      <c r="N165" s="718"/>
      <c r="O165" s="718" t="s">
        <v>4684</v>
      </c>
      <c r="P165" s="718" t="s">
        <v>4685</v>
      </c>
      <c r="Q165" s="718" t="s">
        <v>5473</v>
      </c>
      <c r="R165" s="718"/>
      <c r="S165" s="718" t="s">
        <v>4441</v>
      </c>
      <c r="T165" s="718" t="s">
        <v>4442</v>
      </c>
      <c r="U165" s="718" t="s">
        <v>592</v>
      </c>
      <c r="V165" s="718"/>
      <c r="W165" s="718" t="s">
        <v>3212</v>
      </c>
      <c r="X165" s="718" t="s">
        <v>688</v>
      </c>
      <c r="Y165" s="718" t="s">
        <v>1135</v>
      </c>
      <c r="Z165" s="718" t="s">
        <v>1135</v>
      </c>
      <c r="AA165" s="718" t="s">
        <v>1135</v>
      </c>
      <c r="AB165" s="718" t="s">
        <v>293</v>
      </c>
      <c r="AC165" s="1332"/>
      <c r="AD165" s="718" t="s">
        <v>3215</v>
      </c>
      <c r="AE165" s="718" t="s">
        <v>4686</v>
      </c>
      <c r="AF165" s="718" t="s">
        <v>692</v>
      </c>
      <c r="AG165" s="718" t="s">
        <v>295</v>
      </c>
      <c r="AH165" s="718" t="s">
        <v>296</v>
      </c>
      <c r="AI165" s="718" t="s">
        <v>297</v>
      </c>
      <c r="AJ165" s="718"/>
      <c r="AK165" s="718"/>
      <c r="AL165" s="718"/>
      <c r="AM165" s="718"/>
      <c r="AN165" s="718" t="s">
        <v>3216</v>
      </c>
      <c r="AO165" s="718" t="s">
        <v>4687</v>
      </c>
      <c r="AP165" s="718" t="s">
        <v>3218</v>
      </c>
      <c r="AQ165" s="718" t="s">
        <v>1018</v>
      </c>
      <c r="AR165" s="718"/>
      <c r="AS165" s="718"/>
      <c r="AT165" s="718" t="s">
        <v>599</v>
      </c>
      <c r="AU165" s="718" t="s">
        <v>4688</v>
      </c>
      <c r="AV165" s="718" t="s">
        <v>57</v>
      </c>
      <c r="AW165" s="718" t="s">
        <v>1433</v>
      </c>
      <c r="AX165" s="718" t="s">
        <v>4689</v>
      </c>
      <c r="AY165" s="718"/>
      <c r="AZ165" s="718" t="s">
        <v>1388</v>
      </c>
      <c r="BA165" s="718" t="s">
        <v>3221</v>
      </c>
      <c r="BB165" s="718" t="s">
        <v>323</v>
      </c>
      <c r="BC165" s="718" t="s">
        <v>32</v>
      </c>
      <c r="BD165" s="718" t="s">
        <v>33</v>
      </c>
      <c r="BE165" s="718" t="s">
        <v>57</v>
      </c>
      <c r="BF165" s="718" t="s">
        <v>48</v>
      </c>
      <c r="BG165" s="718" t="s">
        <v>164</v>
      </c>
      <c r="BH165" s="718" t="s">
        <v>1171</v>
      </c>
      <c r="BI165" s="718" t="s">
        <v>2814</v>
      </c>
      <c r="BJ165" s="718" t="s">
        <v>1889</v>
      </c>
      <c r="BK165" s="718" t="s">
        <v>890</v>
      </c>
      <c r="BL165" s="718" t="s">
        <v>4690</v>
      </c>
      <c r="BM165" s="718" t="s">
        <v>752</v>
      </c>
      <c r="BN165" s="718" t="s">
        <v>4691</v>
      </c>
      <c r="BO165" s="718" t="s">
        <v>692</v>
      </c>
      <c r="BP165" s="718" t="s">
        <v>595</v>
      </c>
      <c r="BQ165" s="718" t="s">
        <v>295</v>
      </c>
      <c r="BR165" s="718" t="s">
        <v>1363</v>
      </c>
      <c r="BS165" s="718" t="s">
        <v>3223</v>
      </c>
      <c r="BT165" s="718" t="s">
        <v>837</v>
      </c>
      <c r="BU165" s="718" t="s">
        <v>3224</v>
      </c>
      <c r="BV165" s="718" t="s">
        <v>1061</v>
      </c>
      <c r="BW165" s="718" t="s">
        <v>622</v>
      </c>
      <c r="BX165" s="718" t="s">
        <v>296</v>
      </c>
      <c r="BY165" s="718" t="s">
        <v>297</v>
      </c>
      <c r="BZ165" s="718" t="s">
        <v>3225</v>
      </c>
      <c r="CA165" s="718" t="s">
        <v>3226</v>
      </c>
      <c r="CB165" s="718" t="s">
        <v>304</v>
      </c>
      <c r="CC165" s="718" t="s">
        <v>708</v>
      </c>
      <c r="CD165" s="718" t="s">
        <v>3227</v>
      </c>
      <c r="CE165" s="718" t="s">
        <v>306</v>
      </c>
      <c r="CF165" s="718" t="s">
        <v>709</v>
      </c>
      <c r="CG165" s="718" t="s">
        <v>318</v>
      </c>
      <c r="CH165" s="718" t="s">
        <v>57</v>
      </c>
      <c r="CI165" s="718" t="s">
        <v>3228</v>
      </c>
      <c r="CJ165" s="718" t="s">
        <v>843</v>
      </c>
      <c r="CK165" s="718" t="s">
        <v>3229</v>
      </c>
      <c r="CL165" s="718" t="s">
        <v>105</v>
      </c>
      <c r="CM165" s="718" t="s">
        <v>3230</v>
      </c>
      <c r="CN165" s="718" t="s">
        <v>843</v>
      </c>
      <c r="CO165" s="718" t="s">
        <v>713</v>
      </c>
      <c r="CP165" s="718" t="s">
        <v>57</v>
      </c>
      <c r="CQ165" s="718" t="s">
        <v>57</v>
      </c>
      <c r="CR165" s="718" t="s">
        <v>57</v>
      </c>
      <c r="CS165" s="718" t="s">
        <v>57</v>
      </c>
      <c r="CT165" s="718" t="s">
        <v>57</v>
      </c>
      <c r="CU165" s="718" t="s">
        <v>328</v>
      </c>
      <c r="CV165" s="718" t="s">
        <v>329</v>
      </c>
      <c r="CW165" s="718" t="s">
        <v>330</v>
      </c>
      <c r="CX165" s="718" t="s">
        <v>331</v>
      </c>
      <c r="CY165" s="718" t="s">
        <v>57</v>
      </c>
      <c r="CZ165" s="718" t="s">
        <v>57</v>
      </c>
      <c r="DA165" s="718" t="s">
        <v>57</v>
      </c>
      <c r="DB165" s="718" t="s">
        <v>57</v>
      </c>
      <c r="DC165" s="718" t="s">
        <v>57</v>
      </c>
      <c r="DD165" s="718" t="s">
        <v>57</v>
      </c>
      <c r="DE165" s="718" t="s">
        <v>57</v>
      </c>
      <c r="DF165" s="718" t="s">
        <v>57</v>
      </c>
      <c r="DG165" s="718" t="s">
        <v>57</v>
      </c>
      <c r="DH165" s="718" t="s">
        <v>57</v>
      </c>
      <c r="DI165" s="718" t="s">
        <v>302</v>
      </c>
      <c r="DJ165" s="718" t="s">
        <v>57</v>
      </c>
      <c r="DK165" s="718" t="s">
        <v>57</v>
      </c>
      <c r="DL165" s="718" t="s">
        <v>57</v>
      </c>
      <c r="DM165" s="718" t="s">
        <v>57</v>
      </c>
      <c r="DN165" s="718" t="s">
        <v>4692</v>
      </c>
      <c r="DO165" s="718" t="s">
        <v>331</v>
      </c>
      <c r="DP165" s="718" t="s">
        <v>121</v>
      </c>
      <c r="DQ165" s="718" t="s">
        <v>57</v>
      </c>
      <c r="DR165" s="718" t="s">
        <v>57</v>
      </c>
      <c r="DS165" s="718" t="s">
        <v>57</v>
      </c>
      <c r="DT165" s="718" t="s">
        <v>4693</v>
      </c>
      <c r="DU165" s="718" t="s">
        <v>1218</v>
      </c>
      <c r="DV165" s="718" t="s">
        <v>118</v>
      </c>
      <c r="DW165" s="718" t="s">
        <v>205</v>
      </c>
      <c r="DX165" s="718" t="s">
        <v>1219</v>
      </c>
      <c r="DY165" s="718" t="s">
        <v>1220</v>
      </c>
      <c r="DZ165" s="718" t="s">
        <v>330</v>
      </c>
      <c r="EA165" s="718" t="s">
        <v>205</v>
      </c>
      <c r="EB165" s="718" t="s">
        <v>4694</v>
      </c>
      <c r="EC165" s="718" t="s">
        <v>1218</v>
      </c>
      <c r="ED165" s="718" t="s">
        <v>192</v>
      </c>
      <c r="EE165" s="718" t="s">
        <v>205</v>
      </c>
      <c r="EF165" s="718" t="s">
        <v>57</v>
      </c>
      <c r="EG165" s="718" t="s">
        <v>57</v>
      </c>
      <c r="EH165" s="718" t="s">
        <v>57</v>
      </c>
      <c r="EI165" s="718" t="s">
        <v>57</v>
      </c>
      <c r="EJ165" s="718" t="s">
        <v>3233</v>
      </c>
      <c r="EK165" s="718" t="s">
        <v>3234</v>
      </c>
      <c r="EL165" s="718" t="s">
        <v>3235</v>
      </c>
      <c r="EM165" s="718" t="s">
        <v>1255</v>
      </c>
      <c r="EN165" s="718" t="s">
        <v>767</v>
      </c>
      <c r="EO165" s="718" t="s">
        <v>681</v>
      </c>
      <c r="EP165" s="718" t="s">
        <v>682</v>
      </c>
      <c r="EQ165" s="718" t="s">
        <v>2563</v>
      </c>
      <c r="ER165" s="718" t="s">
        <v>311</v>
      </c>
      <c r="ES165" s="718" t="s">
        <v>3237</v>
      </c>
      <c r="ET165" s="718" t="s">
        <v>5474</v>
      </c>
      <c r="EU165" s="104" t="str">
        <f t="shared" si="15"/>
        <v>2026012992</v>
      </c>
      <c r="EV165" s="56" t="str">
        <f t="shared" si="16"/>
        <v>11&amp;2026012992</v>
      </c>
      <c r="EW165" s="104" t="str">
        <f>IFERROR(VLOOKUP(EV165,시험용!CA:CE,4,FALSE),"")</f>
        <v/>
      </c>
      <c r="EX165" s="746" t="s">
        <v>6242</v>
      </c>
    </row>
    <row r="166" spans="1:154" ht="49.95" customHeight="1">
      <c r="A166" s="741">
        <v>11</v>
      </c>
      <c r="B166" s="718" t="s">
        <v>910</v>
      </c>
      <c r="C166" s="718" t="s">
        <v>336</v>
      </c>
      <c r="D166" s="718" t="s">
        <v>3265</v>
      </c>
      <c r="E166" s="718" t="s">
        <v>31</v>
      </c>
      <c r="F166" s="718" t="s">
        <v>584</v>
      </c>
      <c r="G166" s="718" t="s">
        <v>910</v>
      </c>
      <c r="H166" s="718" t="s">
        <v>312</v>
      </c>
      <c r="I166" s="718" t="s">
        <v>290</v>
      </c>
      <c r="J166" s="718" t="s">
        <v>5222</v>
      </c>
      <c r="K166" s="718" t="s">
        <v>291</v>
      </c>
      <c r="L166" s="718" t="s">
        <v>5223</v>
      </c>
      <c r="M166" s="718" t="s">
        <v>5224</v>
      </c>
      <c r="N166" s="718"/>
      <c r="O166" s="718"/>
      <c r="P166" s="718"/>
      <c r="Q166" s="718" t="s">
        <v>6075</v>
      </c>
      <c r="R166" s="718" t="s">
        <v>4441</v>
      </c>
      <c r="S166" s="718" t="s">
        <v>5836</v>
      </c>
      <c r="T166" s="718" t="s">
        <v>6076</v>
      </c>
      <c r="U166" s="718" t="s">
        <v>592</v>
      </c>
      <c r="V166" s="718"/>
      <c r="W166" s="718" t="s">
        <v>5225</v>
      </c>
      <c r="X166" s="718" t="s">
        <v>688</v>
      </c>
      <c r="Y166" s="718" t="s">
        <v>1135</v>
      </c>
      <c r="Z166" s="718" t="s">
        <v>1135</v>
      </c>
      <c r="AA166" s="718" t="s">
        <v>1135</v>
      </c>
      <c r="AB166" s="718" t="s">
        <v>293</v>
      </c>
      <c r="AC166" s="1332"/>
      <c r="AD166" s="718" t="s">
        <v>1136</v>
      </c>
      <c r="AE166" s="718" t="s">
        <v>1469</v>
      </c>
      <c r="AF166" s="718" t="s">
        <v>692</v>
      </c>
      <c r="AG166" s="718" t="s">
        <v>295</v>
      </c>
      <c r="AH166" s="718" t="s">
        <v>296</v>
      </c>
      <c r="AI166" s="718" t="s">
        <v>297</v>
      </c>
      <c r="AJ166" s="718"/>
      <c r="AK166" s="718"/>
      <c r="AL166" s="718"/>
      <c r="AM166" s="718"/>
      <c r="AN166" s="718" t="s">
        <v>3794</v>
      </c>
      <c r="AO166" s="718" t="s">
        <v>3795</v>
      </c>
      <c r="AP166" s="718" t="s">
        <v>5226</v>
      </c>
      <c r="AQ166" s="718" t="s">
        <v>49</v>
      </c>
      <c r="AR166" s="718"/>
      <c r="AS166" s="718"/>
      <c r="AT166" s="718" t="s">
        <v>298</v>
      </c>
      <c r="AU166" s="718" t="s">
        <v>5227</v>
      </c>
      <c r="AV166" s="718" t="s">
        <v>57</v>
      </c>
      <c r="AW166" s="718" t="s">
        <v>988</v>
      </c>
      <c r="AX166" s="718" t="s">
        <v>5228</v>
      </c>
      <c r="AY166" s="718"/>
      <c r="AZ166" s="718" t="s">
        <v>5229</v>
      </c>
      <c r="BA166" s="718" t="s">
        <v>5122</v>
      </c>
      <c r="BB166" s="718" t="s">
        <v>299</v>
      </c>
      <c r="BC166" s="718" t="s">
        <v>32</v>
      </c>
      <c r="BD166" s="718" t="s">
        <v>33</v>
      </c>
      <c r="BE166" s="718" t="s">
        <v>57</v>
      </c>
      <c r="BF166" s="718" t="s">
        <v>48</v>
      </c>
      <c r="BG166" s="718" t="s">
        <v>164</v>
      </c>
      <c r="BH166" s="718" t="s">
        <v>5230</v>
      </c>
      <c r="BI166" s="718" t="s">
        <v>5231</v>
      </c>
      <c r="BJ166" s="718" t="s">
        <v>5232</v>
      </c>
      <c r="BK166" s="718" t="s">
        <v>3804</v>
      </c>
      <c r="BL166" s="718" t="s">
        <v>5233</v>
      </c>
      <c r="BM166" s="718" t="s">
        <v>302</v>
      </c>
      <c r="BN166" s="718" t="s">
        <v>1469</v>
      </c>
      <c r="BO166" s="718" t="s">
        <v>692</v>
      </c>
      <c r="BP166" s="718" t="s">
        <v>595</v>
      </c>
      <c r="BQ166" s="718" t="s">
        <v>295</v>
      </c>
      <c r="BR166" s="718" t="s">
        <v>102</v>
      </c>
      <c r="BS166" s="718" t="s">
        <v>1301</v>
      </c>
      <c r="BT166" s="718" t="s">
        <v>790</v>
      </c>
      <c r="BU166" s="718" t="s">
        <v>5234</v>
      </c>
      <c r="BV166" s="718" t="s">
        <v>302</v>
      </c>
      <c r="BW166" s="718" t="s">
        <v>171</v>
      </c>
      <c r="BX166" s="718" t="s">
        <v>296</v>
      </c>
      <c r="BY166" s="718" t="s">
        <v>297</v>
      </c>
      <c r="BZ166" s="718" t="s">
        <v>3301</v>
      </c>
      <c r="CA166" s="718" t="s">
        <v>1121</v>
      </c>
      <c r="CB166" s="718" t="s">
        <v>304</v>
      </c>
      <c r="CC166" s="718" t="s">
        <v>797</v>
      </c>
      <c r="CD166" s="718" t="s">
        <v>305</v>
      </c>
      <c r="CE166" s="718" t="s">
        <v>306</v>
      </c>
      <c r="CF166" s="718" t="s">
        <v>1122</v>
      </c>
      <c r="CG166" s="718" t="s">
        <v>307</v>
      </c>
      <c r="CH166" s="718" t="s">
        <v>57</v>
      </c>
      <c r="CI166" s="718" t="s">
        <v>3302</v>
      </c>
      <c r="CJ166" s="718" t="s">
        <v>92</v>
      </c>
      <c r="CK166" s="718" t="s">
        <v>191</v>
      </c>
      <c r="CL166" s="718" t="s">
        <v>105</v>
      </c>
      <c r="CM166" s="718" t="s">
        <v>1124</v>
      </c>
      <c r="CN166" s="718" t="s">
        <v>92</v>
      </c>
      <c r="CO166" s="718" t="s">
        <v>668</v>
      </c>
      <c r="CP166" s="718" t="s">
        <v>105</v>
      </c>
      <c r="CQ166" s="718" t="s">
        <v>57</v>
      </c>
      <c r="CR166" s="718" t="s">
        <v>57</v>
      </c>
      <c r="CS166" s="718" t="s">
        <v>57</v>
      </c>
      <c r="CT166" s="718" t="s">
        <v>57</v>
      </c>
      <c r="CU166" s="718" t="s">
        <v>57</v>
      </c>
      <c r="CV166" s="718" t="s">
        <v>57</v>
      </c>
      <c r="CW166" s="718" t="s">
        <v>57</v>
      </c>
      <c r="CX166" s="718" t="s">
        <v>57</v>
      </c>
      <c r="CY166" s="718" t="s">
        <v>57</v>
      </c>
      <c r="CZ166" s="718" t="s">
        <v>57</v>
      </c>
      <c r="DA166" s="718" t="s">
        <v>57</v>
      </c>
      <c r="DB166" s="718" t="s">
        <v>57</v>
      </c>
      <c r="DC166" s="718" t="s">
        <v>57</v>
      </c>
      <c r="DD166" s="718" t="s">
        <v>57</v>
      </c>
      <c r="DE166" s="718" t="s">
        <v>57</v>
      </c>
      <c r="DF166" s="718" t="s">
        <v>57</v>
      </c>
      <c r="DG166" s="718" t="s">
        <v>57</v>
      </c>
      <c r="DH166" s="718" t="s">
        <v>57</v>
      </c>
      <c r="DI166" s="718" t="s">
        <v>302</v>
      </c>
      <c r="DJ166" s="718" t="s">
        <v>57</v>
      </c>
      <c r="DK166" s="718" t="s">
        <v>57</v>
      </c>
      <c r="DL166" s="718" t="s">
        <v>57</v>
      </c>
      <c r="DM166" s="718" t="s">
        <v>57</v>
      </c>
      <c r="DN166" s="718" t="s">
        <v>57</v>
      </c>
      <c r="DO166" s="718" t="s">
        <v>57</v>
      </c>
      <c r="DP166" s="718" t="s">
        <v>57</v>
      </c>
      <c r="DQ166" s="718" t="s">
        <v>57</v>
      </c>
      <c r="DR166" s="718" t="s">
        <v>57</v>
      </c>
      <c r="DS166" s="718" t="s">
        <v>57</v>
      </c>
      <c r="DT166" s="718" t="s">
        <v>1653</v>
      </c>
      <c r="DU166" s="718" t="s">
        <v>86</v>
      </c>
      <c r="DV166" s="718" t="s">
        <v>178</v>
      </c>
      <c r="DW166" s="718" t="s">
        <v>106</v>
      </c>
      <c r="DX166" s="718" t="s">
        <v>333</v>
      </c>
      <c r="DY166" s="718" t="s">
        <v>308</v>
      </c>
      <c r="DZ166" s="718" t="s">
        <v>309</v>
      </c>
      <c r="EA166" s="718" t="s">
        <v>319</v>
      </c>
      <c r="EB166" s="718" t="s">
        <v>1654</v>
      </c>
      <c r="EC166" s="718" t="s">
        <v>86</v>
      </c>
      <c r="ED166" s="718" t="s">
        <v>1028</v>
      </c>
      <c r="EE166" s="718" t="s">
        <v>106</v>
      </c>
      <c r="EF166" s="718" t="s">
        <v>57</v>
      </c>
      <c r="EG166" s="718" t="s">
        <v>57</v>
      </c>
      <c r="EH166" s="718" t="s">
        <v>57</v>
      </c>
      <c r="EI166" s="718" t="s">
        <v>57</v>
      </c>
      <c r="EJ166" s="718" t="s">
        <v>3342</v>
      </c>
      <c r="EK166" s="718" t="s">
        <v>2337</v>
      </c>
      <c r="EL166" s="718" t="s">
        <v>765</v>
      </c>
      <c r="EM166" s="718" t="s">
        <v>188</v>
      </c>
      <c r="EN166" s="718" t="s">
        <v>680</v>
      </c>
      <c r="EO166" s="718" t="s">
        <v>310</v>
      </c>
      <c r="EP166" s="718" t="s">
        <v>88</v>
      </c>
      <c r="EQ166" s="718" t="s">
        <v>187</v>
      </c>
      <c r="ER166" s="718" t="s">
        <v>311</v>
      </c>
      <c r="ES166" s="718" t="s">
        <v>5235</v>
      </c>
      <c r="ET166" s="718" t="s">
        <v>5236</v>
      </c>
      <c r="EU166" s="104" t="str">
        <f t="shared" si="15"/>
        <v>2026010885</v>
      </c>
      <c r="EV166" s="56" t="str">
        <f t="shared" si="16"/>
        <v>11&amp;2026010885</v>
      </c>
      <c r="EW166" s="104">
        <f>IFERROR(VLOOKUP(EV166,시험용!CA:CE,4,FALSE),"")</f>
        <v>0</v>
      </c>
      <c r="EX166" s="470"/>
    </row>
    <row r="167" spans="1:154" ht="49.95" customHeight="1">
      <c r="A167" s="741">
        <v>11</v>
      </c>
      <c r="B167" s="718" t="s">
        <v>1340</v>
      </c>
      <c r="C167" s="718" t="s">
        <v>336</v>
      </c>
      <c r="D167" s="718" t="s">
        <v>3265</v>
      </c>
      <c r="E167" s="718" t="s">
        <v>31</v>
      </c>
      <c r="F167" s="718" t="s">
        <v>584</v>
      </c>
      <c r="G167" s="718" t="s">
        <v>1340</v>
      </c>
      <c r="H167" s="718" t="s">
        <v>320</v>
      </c>
      <c r="I167" s="718" t="s">
        <v>290</v>
      </c>
      <c r="J167" s="718" t="s">
        <v>4843</v>
      </c>
      <c r="K167" s="718" t="s">
        <v>291</v>
      </c>
      <c r="L167" s="718" t="s">
        <v>4844</v>
      </c>
      <c r="M167" s="718" t="s">
        <v>4845</v>
      </c>
      <c r="N167" s="718"/>
      <c r="O167" s="718"/>
      <c r="P167" s="718" t="s">
        <v>818</v>
      </c>
      <c r="Q167" s="718" t="s">
        <v>6077</v>
      </c>
      <c r="R167" s="718" t="s">
        <v>1811</v>
      </c>
      <c r="S167" s="718" t="s">
        <v>5836</v>
      </c>
      <c r="T167" s="718" t="s">
        <v>6076</v>
      </c>
      <c r="U167" s="718" t="s">
        <v>592</v>
      </c>
      <c r="V167" s="718"/>
      <c r="W167" s="718" t="s">
        <v>4846</v>
      </c>
      <c r="X167" s="718" t="s">
        <v>688</v>
      </c>
      <c r="Y167" s="718" t="s">
        <v>1135</v>
      </c>
      <c r="Z167" s="718" t="s">
        <v>1135</v>
      </c>
      <c r="AA167" s="718" t="s">
        <v>1135</v>
      </c>
      <c r="AB167" s="718" t="s">
        <v>293</v>
      </c>
      <c r="AC167" s="1332"/>
      <c r="AD167" s="718" t="s">
        <v>1136</v>
      </c>
      <c r="AE167" s="718" t="s">
        <v>2740</v>
      </c>
      <c r="AF167" s="718" t="s">
        <v>692</v>
      </c>
      <c r="AG167" s="718" t="s">
        <v>295</v>
      </c>
      <c r="AH167" s="718" t="s">
        <v>296</v>
      </c>
      <c r="AI167" s="718" t="s">
        <v>297</v>
      </c>
      <c r="AJ167" s="718"/>
      <c r="AK167" s="718"/>
      <c r="AL167" s="718"/>
      <c r="AM167" s="718"/>
      <c r="AN167" s="718" t="s">
        <v>4847</v>
      </c>
      <c r="AO167" s="718" t="s">
        <v>4848</v>
      </c>
      <c r="AP167" s="718" t="s">
        <v>4849</v>
      </c>
      <c r="AQ167" s="718" t="s">
        <v>49</v>
      </c>
      <c r="AR167" s="718"/>
      <c r="AS167" s="718"/>
      <c r="AT167" s="718" t="s">
        <v>599</v>
      </c>
      <c r="AU167" s="718" t="s">
        <v>4850</v>
      </c>
      <c r="AV167" s="718" t="s">
        <v>57</v>
      </c>
      <c r="AW167" s="718" t="s">
        <v>910</v>
      </c>
      <c r="AX167" s="718" t="s">
        <v>4851</v>
      </c>
      <c r="AY167" s="718"/>
      <c r="AZ167" s="718" t="s">
        <v>4852</v>
      </c>
      <c r="BA167" s="718" t="s">
        <v>3277</v>
      </c>
      <c r="BB167" s="718" t="s">
        <v>299</v>
      </c>
      <c r="BC167" s="718" t="s">
        <v>32</v>
      </c>
      <c r="BD167" s="718" t="s">
        <v>33</v>
      </c>
      <c r="BE167" s="718" t="s">
        <v>57</v>
      </c>
      <c r="BF167" s="718" t="s">
        <v>34</v>
      </c>
      <c r="BG167" s="718" t="s">
        <v>164</v>
      </c>
      <c r="BH167" s="718" t="s">
        <v>4853</v>
      </c>
      <c r="BI167" s="718" t="s">
        <v>1845</v>
      </c>
      <c r="BJ167" s="718" t="s">
        <v>4854</v>
      </c>
      <c r="BK167" s="718" t="s">
        <v>300</v>
      </c>
      <c r="BL167" s="718" t="s">
        <v>5526</v>
      </c>
      <c r="BM167" s="718" t="s">
        <v>39</v>
      </c>
      <c r="BN167" s="718" t="s">
        <v>2740</v>
      </c>
      <c r="BO167" s="718" t="s">
        <v>692</v>
      </c>
      <c r="BP167" s="718" t="s">
        <v>595</v>
      </c>
      <c r="BQ167" s="718" t="s">
        <v>295</v>
      </c>
      <c r="BR167" s="718" t="s">
        <v>102</v>
      </c>
      <c r="BS167" s="718" t="s">
        <v>118</v>
      </c>
      <c r="BT167" s="718" t="s">
        <v>837</v>
      </c>
      <c r="BU167" s="718" t="s">
        <v>4856</v>
      </c>
      <c r="BV167" s="718" t="s">
        <v>51</v>
      </c>
      <c r="BW167" s="718" t="s">
        <v>109</v>
      </c>
      <c r="BX167" s="718" t="s">
        <v>296</v>
      </c>
      <c r="BY167" s="718" t="s">
        <v>297</v>
      </c>
      <c r="BZ167" s="718" t="s">
        <v>2713</v>
      </c>
      <c r="CA167" s="718" t="s">
        <v>840</v>
      </c>
      <c r="CB167" s="718" t="s">
        <v>304</v>
      </c>
      <c r="CC167" s="718" t="s">
        <v>117</v>
      </c>
      <c r="CD167" s="718" t="s">
        <v>305</v>
      </c>
      <c r="CE167" s="718" t="s">
        <v>306</v>
      </c>
      <c r="CF167" s="718" t="s">
        <v>841</v>
      </c>
      <c r="CG167" s="718" t="s">
        <v>307</v>
      </c>
      <c r="CH167" s="718" t="s">
        <v>57</v>
      </c>
      <c r="CI167" s="718" t="s">
        <v>4857</v>
      </c>
      <c r="CJ167" s="718" t="s">
        <v>843</v>
      </c>
      <c r="CK167" s="718" t="s">
        <v>1035</v>
      </c>
      <c r="CL167" s="718" t="s">
        <v>105</v>
      </c>
      <c r="CM167" s="718" t="s">
        <v>57</v>
      </c>
      <c r="CN167" s="718" t="s">
        <v>57</v>
      </c>
      <c r="CO167" s="718" t="s">
        <v>57</v>
      </c>
      <c r="CP167" s="718" t="s">
        <v>57</v>
      </c>
      <c r="CQ167" s="718" t="s">
        <v>57</v>
      </c>
      <c r="CR167" s="718" t="s">
        <v>57</v>
      </c>
      <c r="CS167" s="718" t="s">
        <v>57</v>
      </c>
      <c r="CT167" s="718" t="s">
        <v>57</v>
      </c>
      <c r="CU167" s="718" t="s">
        <v>57</v>
      </c>
      <c r="CV167" s="718" t="s">
        <v>57</v>
      </c>
      <c r="CW167" s="718" t="s">
        <v>57</v>
      </c>
      <c r="CX167" s="718" t="s">
        <v>57</v>
      </c>
      <c r="CY167" s="718" t="s">
        <v>57</v>
      </c>
      <c r="CZ167" s="718" t="s">
        <v>57</v>
      </c>
      <c r="DA167" s="718" t="s">
        <v>57</v>
      </c>
      <c r="DB167" s="718" t="s">
        <v>57</v>
      </c>
      <c r="DC167" s="718" t="s">
        <v>57</v>
      </c>
      <c r="DD167" s="718" t="s">
        <v>57</v>
      </c>
      <c r="DE167" s="718" t="s">
        <v>57</v>
      </c>
      <c r="DF167" s="718" t="s">
        <v>57</v>
      </c>
      <c r="DG167" s="718" t="s">
        <v>57</v>
      </c>
      <c r="DH167" s="718" t="s">
        <v>57</v>
      </c>
      <c r="DI167" s="718" t="s">
        <v>302</v>
      </c>
      <c r="DJ167" s="718" t="s">
        <v>57</v>
      </c>
      <c r="DK167" s="718" t="s">
        <v>57</v>
      </c>
      <c r="DL167" s="718" t="s">
        <v>57</v>
      </c>
      <c r="DM167" s="718" t="s">
        <v>57</v>
      </c>
      <c r="DN167" s="718" t="s">
        <v>57</v>
      </c>
      <c r="DO167" s="718" t="s">
        <v>57</v>
      </c>
      <c r="DP167" s="718" t="s">
        <v>57</v>
      </c>
      <c r="DQ167" s="718" t="s">
        <v>57</v>
      </c>
      <c r="DR167" s="718" t="s">
        <v>57</v>
      </c>
      <c r="DS167" s="718" t="s">
        <v>57</v>
      </c>
      <c r="DT167" s="718" t="s">
        <v>4858</v>
      </c>
      <c r="DU167" s="718" t="s">
        <v>79</v>
      </c>
      <c r="DV167" s="718" t="s">
        <v>715</v>
      </c>
      <c r="DW167" s="718" t="s">
        <v>106</v>
      </c>
      <c r="DX167" s="718" t="s">
        <v>317</v>
      </c>
      <c r="DY167" s="718" t="s">
        <v>308</v>
      </c>
      <c r="DZ167" s="718" t="s">
        <v>318</v>
      </c>
      <c r="EA167" s="718" t="s">
        <v>319</v>
      </c>
      <c r="EB167" s="718" t="s">
        <v>4859</v>
      </c>
      <c r="EC167" s="718" t="s">
        <v>79</v>
      </c>
      <c r="ED167" s="718" t="s">
        <v>118</v>
      </c>
      <c r="EE167" s="718" t="s">
        <v>106</v>
      </c>
      <c r="EF167" s="718" t="s">
        <v>57</v>
      </c>
      <c r="EG167" s="718" t="s">
        <v>57</v>
      </c>
      <c r="EH167" s="718" t="s">
        <v>57</v>
      </c>
      <c r="EI167" s="718" t="s">
        <v>57</v>
      </c>
      <c r="EJ167" s="718" t="s">
        <v>4860</v>
      </c>
      <c r="EK167" s="718" t="s">
        <v>1486</v>
      </c>
      <c r="EL167" s="718" t="s">
        <v>847</v>
      </c>
      <c r="EM167" s="718" t="s">
        <v>1487</v>
      </c>
      <c r="EN167" s="718" t="s">
        <v>680</v>
      </c>
      <c r="EO167" s="718" t="s">
        <v>310</v>
      </c>
      <c r="EP167" s="718" t="s">
        <v>88</v>
      </c>
      <c r="EQ167" s="718" t="s">
        <v>1496</v>
      </c>
      <c r="ER167" s="718" t="s">
        <v>311</v>
      </c>
      <c r="ES167" s="718" t="s">
        <v>1832</v>
      </c>
      <c r="ET167" s="718" t="s">
        <v>1833</v>
      </c>
      <c r="EU167" s="104" t="str">
        <f t="shared" si="15"/>
        <v>2026020304</v>
      </c>
      <c r="EV167" s="56" t="str">
        <f t="shared" si="16"/>
        <v>11&amp;2026020304</v>
      </c>
      <c r="EW167" s="104">
        <f>IFERROR(VLOOKUP(EV167,시험용!CA:CE,4,FALSE),"")</f>
        <v>0</v>
      </c>
      <c r="EX167" s="470"/>
    </row>
    <row r="168" spans="1:154" ht="49.95" customHeight="1">
      <c r="A168" s="741">
        <v>11</v>
      </c>
      <c r="B168" s="718" t="s">
        <v>988</v>
      </c>
      <c r="C168" s="718" t="s">
        <v>288</v>
      </c>
      <c r="D168" s="718" t="s">
        <v>3344</v>
      </c>
      <c r="E168" s="718" t="s">
        <v>31</v>
      </c>
      <c r="F168" s="718" t="s">
        <v>584</v>
      </c>
      <c r="G168" s="718" t="s">
        <v>988</v>
      </c>
      <c r="H168" s="718" t="s">
        <v>287</v>
      </c>
      <c r="I168" s="718" t="s">
        <v>290</v>
      </c>
      <c r="J168" s="718" t="s">
        <v>6078</v>
      </c>
      <c r="K168" s="718" t="s">
        <v>291</v>
      </c>
      <c r="L168" s="718" t="s">
        <v>6079</v>
      </c>
      <c r="M168" s="718" t="s">
        <v>6080</v>
      </c>
      <c r="N168" s="718"/>
      <c r="O168" s="718" t="s">
        <v>6081</v>
      </c>
      <c r="P168" s="718"/>
      <c r="Q168" s="718"/>
      <c r="R168" s="718" t="s">
        <v>6082</v>
      </c>
      <c r="S168" s="718" t="s">
        <v>5836</v>
      </c>
      <c r="T168" s="718" t="s">
        <v>6076</v>
      </c>
      <c r="U168" s="718" t="s">
        <v>592</v>
      </c>
      <c r="V168" s="718"/>
      <c r="W168" s="718" t="s">
        <v>6083</v>
      </c>
      <c r="X168" s="718" t="s">
        <v>688</v>
      </c>
      <c r="Y168" s="718" t="s">
        <v>6084</v>
      </c>
      <c r="Z168" s="718" t="s">
        <v>6084</v>
      </c>
      <c r="AA168" s="718" t="s">
        <v>6085</v>
      </c>
      <c r="AB168" s="718" t="s">
        <v>293</v>
      </c>
      <c r="AC168" s="1332"/>
      <c r="AD168" s="718" t="s">
        <v>107</v>
      </c>
      <c r="AE168" s="718" t="s">
        <v>6086</v>
      </c>
      <c r="AF168" s="718" t="s">
        <v>2116</v>
      </c>
      <c r="AG168" s="718" t="s">
        <v>2117</v>
      </c>
      <c r="AH168" s="718" t="s">
        <v>2118</v>
      </c>
      <c r="AI168" s="718" t="s">
        <v>3140</v>
      </c>
      <c r="AJ168" s="718"/>
      <c r="AK168" s="718"/>
      <c r="AL168" s="718"/>
      <c r="AM168" s="718"/>
      <c r="AN168" s="718" t="s">
        <v>3355</v>
      </c>
      <c r="AO168" s="718" t="s">
        <v>3356</v>
      </c>
      <c r="AP168" s="718" t="s">
        <v>6087</v>
      </c>
      <c r="AQ168" s="718" t="s">
        <v>5210</v>
      </c>
      <c r="AR168" s="718"/>
      <c r="AS168" s="718"/>
      <c r="AT168" s="718" t="s">
        <v>315</v>
      </c>
      <c r="AU168" s="718" t="s">
        <v>6088</v>
      </c>
      <c r="AV168" s="718" t="s">
        <v>1135</v>
      </c>
      <c r="AW168" s="718" t="s">
        <v>6089</v>
      </c>
      <c r="AX168" s="718" t="s">
        <v>6090</v>
      </c>
      <c r="AY168" s="718"/>
      <c r="AZ168" s="718" t="s">
        <v>6091</v>
      </c>
      <c r="BA168" s="718" t="s">
        <v>6092</v>
      </c>
      <c r="BB168" s="718" t="s">
        <v>4653</v>
      </c>
      <c r="BC168" s="718" t="s">
        <v>2132</v>
      </c>
      <c r="BD168" s="718" t="s">
        <v>2133</v>
      </c>
      <c r="BE168" s="718" t="s">
        <v>1135</v>
      </c>
      <c r="BF168" s="718" t="s">
        <v>2135</v>
      </c>
      <c r="BG168" s="718" t="s">
        <v>6093</v>
      </c>
      <c r="BH168" s="718" t="s">
        <v>3169</v>
      </c>
      <c r="BI168" s="718" t="s">
        <v>6094</v>
      </c>
      <c r="BJ168" s="718" t="s">
        <v>6095</v>
      </c>
      <c r="BK168" s="718" t="s">
        <v>6096</v>
      </c>
      <c r="BL168" s="718" t="s">
        <v>6097</v>
      </c>
      <c r="BM168" s="718" t="s">
        <v>2253</v>
      </c>
      <c r="BN168" s="718" t="s">
        <v>6086</v>
      </c>
      <c r="BO168" s="718" t="s">
        <v>2116</v>
      </c>
      <c r="BP168" s="718" t="s">
        <v>2144</v>
      </c>
      <c r="BQ168" s="718" t="s">
        <v>2117</v>
      </c>
      <c r="BR168" s="718" t="s">
        <v>4661</v>
      </c>
      <c r="BS168" s="718" t="s">
        <v>6098</v>
      </c>
      <c r="BT168" s="718" t="s">
        <v>6099</v>
      </c>
      <c r="BU168" s="718" t="s">
        <v>6100</v>
      </c>
      <c r="BV168" s="718" t="s">
        <v>6101</v>
      </c>
      <c r="BW168" s="718" t="s">
        <v>6102</v>
      </c>
      <c r="BX168" s="718" t="s">
        <v>2118</v>
      </c>
      <c r="BY168" s="718" t="s">
        <v>3140</v>
      </c>
      <c r="BZ168" s="718" t="s">
        <v>6103</v>
      </c>
      <c r="CA168" s="718" t="s">
        <v>6104</v>
      </c>
      <c r="CB168" s="718" t="s">
        <v>2153</v>
      </c>
      <c r="CC168" s="718" t="s">
        <v>6105</v>
      </c>
      <c r="CD168" s="718" t="s">
        <v>2181</v>
      </c>
      <c r="CE168" s="718" t="s">
        <v>2156</v>
      </c>
      <c r="CF168" s="718" t="s">
        <v>6106</v>
      </c>
      <c r="CG168" s="718" t="s">
        <v>2158</v>
      </c>
      <c r="CH168" s="718" t="s">
        <v>1135</v>
      </c>
      <c r="CI168" s="718" t="s">
        <v>6107</v>
      </c>
      <c r="CJ168" s="718" t="s">
        <v>2160</v>
      </c>
      <c r="CK168" s="718" t="s">
        <v>6108</v>
      </c>
      <c r="CL168" s="718" t="s">
        <v>2162</v>
      </c>
      <c r="CM168" s="718" t="s">
        <v>1135</v>
      </c>
      <c r="CN168" s="718" t="s">
        <v>1135</v>
      </c>
      <c r="CO168" s="718" t="s">
        <v>1135</v>
      </c>
      <c r="CP168" s="718" t="s">
        <v>1135</v>
      </c>
      <c r="CQ168" s="718" t="s">
        <v>1135</v>
      </c>
      <c r="CR168" s="718" t="s">
        <v>1135</v>
      </c>
      <c r="CS168" s="718" t="s">
        <v>1135</v>
      </c>
      <c r="CT168" s="718" t="s">
        <v>1135</v>
      </c>
      <c r="CU168" s="718" t="s">
        <v>1135</v>
      </c>
      <c r="CV168" s="718" t="s">
        <v>1135</v>
      </c>
      <c r="CW168" s="718" t="s">
        <v>1135</v>
      </c>
      <c r="CX168" s="718" t="s">
        <v>1135</v>
      </c>
      <c r="CY168" s="718" t="s">
        <v>6109</v>
      </c>
      <c r="CZ168" s="718" t="s">
        <v>2166</v>
      </c>
      <c r="DA168" s="718" t="s">
        <v>6110</v>
      </c>
      <c r="DB168" s="718" t="s">
        <v>1135</v>
      </c>
      <c r="DC168" s="718" t="s">
        <v>1135</v>
      </c>
      <c r="DD168" s="718" t="s">
        <v>1135</v>
      </c>
      <c r="DE168" s="718" t="s">
        <v>1135</v>
      </c>
      <c r="DF168" s="718" t="s">
        <v>1135</v>
      </c>
      <c r="DG168" s="718" t="s">
        <v>1135</v>
      </c>
      <c r="DH168" s="718" t="s">
        <v>1135</v>
      </c>
      <c r="DI168" s="718" t="s">
        <v>2142</v>
      </c>
      <c r="DJ168" s="718" t="s">
        <v>1135</v>
      </c>
      <c r="DK168" s="718" t="s">
        <v>1135</v>
      </c>
      <c r="DL168" s="718" t="s">
        <v>1135</v>
      </c>
      <c r="DM168" s="718" t="s">
        <v>1135</v>
      </c>
      <c r="DN168" s="718" t="s">
        <v>1135</v>
      </c>
      <c r="DO168" s="718" t="s">
        <v>1135</v>
      </c>
      <c r="DP168" s="718" t="s">
        <v>1135</v>
      </c>
      <c r="DQ168" s="718" t="s">
        <v>1135</v>
      </c>
      <c r="DR168" s="718" t="s">
        <v>1135</v>
      </c>
      <c r="DS168" s="718" t="s">
        <v>1135</v>
      </c>
      <c r="DT168" s="718" t="s">
        <v>6111</v>
      </c>
      <c r="DU168" s="718" t="s">
        <v>4674</v>
      </c>
      <c r="DV168" s="718" t="s">
        <v>6064</v>
      </c>
      <c r="DW168" s="718" t="s">
        <v>6011</v>
      </c>
      <c r="DX168" s="718" t="s">
        <v>2179</v>
      </c>
      <c r="DY168" s="718" t="s">
        <v>2180</v>
      </c>
      <c r="DZ168" s="718" t="s">
        <v>2181</v>
      </c>
      <c r="EA168" s="718" t="s">
        <v>2182</v>
      </c>
      <c r="EB168" s="718" t="s">
        <v>6112</v>
      </c>
      <c r="EC168" s="718" t="s">
        <v>4674</v>
      </c>
      <c r="ED168" s="718" t="s">
        <v>3157</v>
      </c>
      <c r="EE168" s="718" t="s">
        <v>6011</v>
      </c>
      <c r="EF168" s="718" t="s">
        <v>1135</v>
      </c>
      <c r="EG168" s="718" t="s">
        <v>1135</v>
      </c>
      <c r="EH168" s="718" t="s">
        <v>1135</v>
      </c>
      <c r="EI168" s="718" t="s">
        <v>1135</v>
      </c>
      <c r="EJ168" s="718" t="s">
        <v>6113</v>
      </c>
      <c r="EK168" s="718" t="s">
        <v>6114</v>
      </c>
      <c r="EL168" s="718" t="s">
        <v>6115</v>
      </c>
      <c r="EM168" s="718" t="s">
        <v>6116</v>
      </c>
      <c r="EN168" s="718" t="s">
        <v>6117</v>
      </c>
      <c r="EO168" s="718" t="s">
        <v>5947</v>
      </c>
      <c r="EP168" s="718" t="s">
        <v>5948</v>
      </c>
      <c r="EQ168" s="718" t="s">
        <v>6118</v>
      </c>
      <c r="ER168" s="718" t="s">
        <v>2193</v>
      </c>
      <c r="ES168" s="718" t="s">
        <v>6119</v>
      </c>
      <c r="ET168" s="718" t="s">
        <v>6120</v>
      </c>
      <c r="EU168" s="104" t="str">
        <f t="shared" si="15"/>
        <v>2026023146</v>
      </c>
      <c r="EV168" s="56" t="str">
        <f t="shared" si="16"/>
        <v>11&amp;2026023146</v>
      </c>
      <c r="EW168" s="104">
        <f>IFERROR(VLOOKUP(EV168,시험용!CA:CE,4,FALSE),"")</f>
        <v>0</v>
      </c>
      <c r="EX168" s="470"/>
    </row>
    <row r="169" spans="1:154" ht="49.95" customHeight="1">
      <c r="A169" s="741">
        <v>11</v>
      </c>
      <c r="B169" s="718" t="s">
        <v>1404</v>
      </c>
      <c r="C169" s="718" t="s">
        <v>336</v>
      </c>
      <c r="D169" s="718" t="s">
        <v>2781</v>
      </c>
      <c r="E169" s="718" t="s">
        <v>31</v>
      </c>
      <c r="F169" s="718" t="s">
        <v>584</v>
      </c>
      <c r="G169" s="718" t="s">
        <v>1404</v>
      </c>
      <c r="H169" s="718" t="s">
        <v>724</v>
      </c>
      <c r="I169" s="718" t="s">
        <v>290</v>
      </c>
      <c r="J169" s="718" t="s">
        <v>6121</v>
      </c>
      <c r="K169" s="718" t="s">
        <v>291</v>
      </c>
      <c r="L169" s="718" t="s">
        <v>6122</v>
      </c>
      <c r="M169" s="718" t="s">
        <v>5202</v>
      </c>
      <c r="N169" s="718"/>
      <c r="O169" s="718" t="s">
        <v>6123</v>
      </c>
      <c r="P169" s="718"/>
      <c r="Q169" s="718"/>
      <c r="R169" s="718"/>
      <c r="S169" s="718" t="s">
        <v>5836</v>
      </c>
      <c r="T169" s="718" t="s">
        <v>6076</v>
      </c>
      <c r="U169" s="718" t="s">
        <v>592</v>
      </c>
      <c r="V169" s="718"/>
      <c r="W169" s="718" t="s">
        <v>5204</v>
      </c>
      <c r="X169" s="718" t="s">
        <v>95</v>
      </c>
      <c r="Y169" s="718" t="s">
        <v>5205</v>
      </c>
      <c r="Z169" s="718" t="s">
        <v>5205</v>
      </c>
      <c r="AA169" s="718" t="s">
        <v>5206</v>
      </c>
      <c r="AB169" s="718" t="s">
        <v>31</v>
      </c>
      <c r="AC169" s="1332"/>
      <c r="AD169" s="718" t="s">
        <v>643</v>
      </c>
      <c r="AE169" s="718" t="s">
        <v>6124</v>
      </c>
      <c r="AF169" s="718" t="s">
        <v>3937</v>
      </c>
      <c r="AG169" s="718" t="s">
        <v>3352</v>
      </c>
      <c r="AH169" s="718" t="s">
        <v>3353</v>
      </c>
      <c r="AI169" s="718" t="s">
        <v>3354</v>
      </c>
      <c r="AJ169" s="718"/>
      <c r="AK169" s="718"/>
      <c r="AL169" s="718"/>
      <c r="AM169" s="718"/>
      <c r="AN169" s="718" t="s">
        <v>5207</v>
      </c>
      <c r="AO169" s="718" t="s">
        <v>5208</v>
      </c>
      <c r="AP169" s="718" t="s">
        <v>6125</v>
      </c>
      <c r="AQ169" s="718" t="s">
        <v>5210</v>
      </c>
      <c r="AR169" s="718"/>
      <c r="AS169" s="718"/>
      <c r="AT169" s="718" t="s">
        <v>315</v>
      </c>
      <c r="AU169" s="718" t="s">
        <v>6126</v>
      </c>
      <c r="AV169" s="718" t="s">
        <v>3075</v>
      </c>
      <c r="AW169" s="718" t="s">
        <v>6127</v>
      </c>
      <c r="AX169" s="718" t="s">
        <v>6128</v>
      </c>
      <c r="AY169" s="718"/>
      <c r="AZ169" s="718" t="s">
        <v>6129</v>
      </c>
      <c r="BA169" s="718" t="s">
        <v>6130</v>
      </c>
      <c r="BB169" s="718" t="s">
        <v>3083</v>
      </c>
      <c r="BC169" s="718" t="s">
        <v>3084</v>
      </c>
      <c r="BD169" s="718" t="s">
        <v>3085</v>
      </c>
      <c r="BE169" s="718" t="s">
        <v>3075</v>
      </c>
      <c r="BF169" s="718" t="s">
        <v>3087</v>
      </c>
      <c r="BG169" s="718" t="s">
        <v>3088</v>
      </c>
      <c r="BH169" s="718" t="s">
        <v>6131</v>
      </c>
      <c r="BI169" s="718" t="s">
        <v>6132</v>
      </c>
      <c r="BJ169" s="718" t="s">
        <v>6133</v>
      </c>
      <c r="BK169" s="718" t="s">
        <v>6134</v>
      </c>
      <c r="BL169" s="718" t="s">
        <v>6135</v>
      </c>
      <c r="BM169" s="718" t="s">
        <v>6136</v>
      </c>
      <c r="BN169" s="718" t="s">
        <v>6124</v>
      </c>
      <c r="BO169" s="718" t="s">
        <v>3937</v>
      </c>
      <c r="BP169" s="718" t="s">
        <v>3074</v>
      </c>
      <c r="BQ169" s="718" t="s">
        <v>3352</v>
      </c>
      <c r="BR169" s="718" t="s">
        <v>3371</v>
      </c>
      <c r="BS169" s="718" t="s">
        <v>6137</v>
      </c>
      <c r="BT169" s="718" t="s">
        <v>6138</v>
      </c>
      <c r="BU169" s="718" t="s">
        <v>6139</v>
      </c>
      <c r="BV169" s="718" t="s">
        <v>6140</v>
      </c>
      <c r="BW169" s="718" t="s">
        <v>5857</v>
      </c>
      <c r="BX169" s="718" t="s">
        <v>3353</v>
      </c>
      <c r="BY169" s="718" t="s">
        <v>3354</v>
      </c>
      <c r="BZ169" s="718" t="s">
        <v>6141</v>
      </c>
      <c r="CA169" s="718" t="s">
        <v>6142</v>
      </c>
      <c r="CB169" s="718" t="s">
        <v>3379</v>
      </c>
      <c r="CC169" s="718" t="s">
        <v>6143</v>
      </c>
      <c r="CD169" s="718" t="s">
        <v>3118</v>
      </c>
      <c r="CE169" s="718" t="s">
        <v>3382</v>
      </c>
      <c r="CF169" s="718" t="s">
        <v>6144</v>
      </c>
      <c r="CG169" s="718" t="s">
        <v>3384</v>
      </c>
      <c r="CH169" s="718" t="s">
        <v>3075</v>
      </c>
      <c r="CI169" s="718" t="s">
        <v>6145</v>
      </c>
      <c r="CJ169" s="718" t="s">
        <v>6146</v>
      </c>
      <c r="CK169" s="718" t="s">
        <v>6147</v>
      </c>
      <c r="CL169" s="718" t="s">
        <v>3388</v>
      </c>
      <c r="CM169" s="718" t="s">
        <v>6148</v>
      </c>
      <c r="CN169" s="718" t="s">
        <v>6146</v>
      </c>
      <c r="CO169" s="718" t="s">
        <v>6149</v>
      </c>
      <c r="CP169" s="718" t="s">
        <v>3388</v>
      </c>
      <c r="CQ169" s="718" t="s">
        <v>3075</v>
      </c>
      <c r="CR169" s="718" t="s">
        <v>3075</v>
      </c>
      <c r="CS169" s="718" t="s">
        <v>3075</v>
      </c>
      <c r="CT169" s="718" t="s">
        <v>3075</v>
      </c>
      <c r="CU169" s="718" t="s">
        <v>3075</v>
      </c>
      <c r="CV169" s="718" t="s">
        <v>3075</v>
      </c>
      <c r="CW169" s="718" t="s">
        <v>3075</v>
      </c>
      <c r="CX169" s="718" t="s">
        <v>3075</v>
      </c>
      <c r="CY169" s="718" t="s">
        <v>3075</v>
      </c>
      <c r="CZ169" s="718" t="s">
        <v>3075</v>
      </c>
      <c r="DA169" s="718" t="s">
        <v>3075</v>
      </c>
      <c r="DB169" s="718" t="s">
        <v>3075</v>
      </c>
      <c r="DC169" s="718" t="s">
        <v>3075</v>
      </c>
      <c r="DD169" s="718" t="s">
        <v>3075</v>
      </c>
      <c r="DE169" s="718" t="s">
        <v>3075</v>
      </c>
      <c r="DF169" s="718" t="s">
        <v>3075</v>
      </c>
      <c r="DG169" s="718" t="s">
        <v>3075</v>
      </c>
      <c r="DH169" s="718" t="s">
        <v>3075</v>
      </c>
      <c r="DI169" s="718" t="s">
        <v>3094</v>
      </c>
      <c r="DJ169" s="718" t="s">
        <v>3075</v>
      </c>
      <c r="DK169" s="718" t="s">
        <v>3075</v>
      </c>
      <c r="DL169" s="718" t="s">
        <v>3075</v>
      </c>
      <c r="DM169" s="718" t="s">
        <v>3075</v>
      </c>
      <c r="DN169" s="718" t="s">
        <v>3075</v>
      </c>
      <c r="DO169" s="718" t="s">
        <v>3075</v>
      </c>
      <c r="DP169" s="718" t="s">
        <v>3075</v>
      </c>
      <c r="DQ169" s="718" t="s">
        <v>3075</v>
      </c>
      <c r="DR169" s="718" t="s">
        <v>3075</v>
      </c>
      <c r="DS169" s="718" t="s">
        <v>3075</v>
      </c>
      <c r="DT169" s="718" t="s">
        <v>6150</v>
      </c>
      <c r="DU169" s="718" t="s">
        <v>6151</v>
      </c>
      <c r="DV169" s="718" t="s">
        <v>3451</v>
      </c>
      <c r="DW169" s="718" t="s">
        <v>3449</v>
      </c>
      <c r="DX169" s="718" t="s">
        <v>3116</v>
      </c>
      <c r="DY169" s="718" t="s">
        <v>3117</v>
      </c>
      <c r="DZ169" s="718" t="s">
        <v>3118</v>
      </c>
      <c r="EA169" s="718" t="s">
        <v>3119</v>
      </c>
      <c r="EB169" s="718" t="s">
        <v>6152</v>
      </c>
      <c r="EC169" s="718" t="s">
        <v>6151</v>
      </c>
      <c r="ED169" s="718" t="s">
        <v>6153</v>
      </c>
      <c r="EE169" s="718" t="s">
        <v>3449</v>
      </c>
      <c r="EF169" s="718" t="s">
        <v>3075</v>
      </c>
      <c r="EG169" s="718" t="s">
        <v>3075</v>
      </c>
      <c r="EH169" s="718" t="s">
        <v>3075</v>
      </c>
      <c r="EI169" s="718" t="s">
        <v>3075</v>
      </c>
      <c r="EJ169" s="718" t="s">
        <v>6154</v>
      </c>
      <c r="EK169" s="718" t="s">
        <v>6155</v>
      </c>
      <c r="EL169" s="718" t="s">
        <v>6156</v>
      </c>
      <c r="EM169" s="718" t="s">
        <v>3125</v>
      </c>
      <c r="EN169" s="718" t="s">
        <v>3126</v>
      </c>
      <c r="EO169" s="718" t="s">
        <v>3967</v>
      </c>
      <c r="EP169" s="718" t="s">
        <v>3968</v>
      </c>
      <c r="EQ169" s="718" t="s">
        <v>6157</v>
      </c>
      <c r="ER169" s="718" t="s">
        <v>3096</v>
      </c>
      <c r="ES169" s="718" t="s">
        <v>6158</v>
      </c>
      <c r="ET169" s="718" t="s">
        <v>6159</v>
      </c>
      <c r="EU169" s="104" t="str">
        <f t="shared" si="15"/>
        <v>2026023022</v>
      </c>
      <c r="EV169" s="56" t="str">
        <f t="shared" si="16"/>
        <v>11&amp;2026023022</v>
      </c>
      <c r="EW169" s="104">
        <f>IFERROR(VLOOKUP(EV169,시험용!CA:CE,4,FALSE),"")</f>
        <v>0</v>
      </c>
      <c r="EX169" s="470"/>
    </row>
    <row r="170" spans="1:154" ht="49.95" customHeight="1">
      <c r="A170" s="741">
        <v>11</v>
      </c>
      <c r="B170" s="718" t="s">
        <v>1433</v>
      </c>
      <c r="C170" s="718" t="s">
        <v>336</v>
      </c>
      <c r="D170" s="718" t="s">
        <v>3265</v>
      </c>
      <c r="E170" s="718" t="s">
        <v>31</v>
      </c>
      <c r="F170" s="718" t="s">
        <v>584</v>
      </c>
      <c r="G170" s="718" t="s">
        <v>1433</v>
      </c>
      <c r="H170" s="718" t="s">
        <v>732</v>
      </c>
      <c r="I170" s="718" t="s">
        <v>290</v>
      </c>
      <c r="J170" s="718" t="s">
        <v>5147</v>
      </c>
      <c r="K170" s="718" t="s">
        <v>291</v>
      </c>
      <c r="L170" s="718" t="s">
        <v>5148</v>
      </c>
      <c r="M170" s="718" t="s">
        <v>5149</v>
      </c>
      <c r="N170" s="718"/>
      <c r="O170" s="718"/>
      <c r="P170" s="718" t="s">
        <v>818</v>
      </c>
      <c r="Q170" s="718" t="s">
        <v>6160</v>
      </c>
      <c r="R170" s="718" t="s">
        <v>590</v>
      </c>
      <c r="S170" s="718" t="s">
        <v>5066</v>
      </c>
      <c r="T170" s="718" t="s">
        <v>5067</v>
      </c>
      <c r="U170" s="718" t="s">
        <v>592</v>
      </c>
      <c r="V170" s="718"/>
      <c r="W170" s="718" t="s">
        <v>5150</v>
      </c>
      <c r="X170" s="718" t="s">
        <v>688</v>
      </c>
      <c r="Y170" s="718" t="s">
        <v>1135</v>
      </c>
      <c r="Z170" s="718" t="s">
        <v>1135</v>
      </c>
      <c r="AA170" s="718" t="s">
        <v>1135</v>
      </c>
      <c r="AB170" s="718" t="s">
        <v>293</v>
      </c>
      <c r="AC170" s="1332"/>
      <c r="AD170" s="718" t="s">
        <v>1136</v>
      </c>
      <c r="AE170" s="718" t="s">
        <v>2740</v>
      </c>
      <c r="AF170" s="718" t="s">
        <v>692</v>
      </c>
      <c r="AG170" s="718" t="s">
        <v>295</v>
      </c>
      <c r="AH170" s="718" t="s">
        <v>296</v>
      </c>
      <c r="AI170" s="718" t="s">
        <v>297</v>
      </c>
      <c r="AJ170" s="718"/>
      <c r="AK170" s="718"/>
      <c r="AL170" s="718"/>
      <c r="AM170" s="718"/>
      <c r="AN170" s="718" t="s">
        <v>3794</v>
      </c>
      <c r="AO170" s="718" t="s">
        <v>3795</v>
      </c>
      <c r="AP170" s="718" t="s">
        <v>5151</v>
      </c>
      <c r="AQ170" s="718" t="s">
        <v>49</v>
      </c>
      <c r="AR170" s="718"/>
      <c r="AS170" s="718"/>
      <c r="AT170" s="718" t="s">
        <v>599</v>
      </c>
      <c r="AU170" s="718" t="s">
        <v>5152</v>
      </c>
      <c r="AV170" s="718" t="s">
        <v>57</v>
      </c>
      <c r="AW170" s="718" t="s">
        <v>1433</v>
      </c>
      <c r="AX170" s="718" t="s">
        <v>5153</v>
      </c>
      <c r="AY170" s="718"/>
      <c r="AZ170" s="718" t="s">
        <v>5154</v>
      </c>
      <c r="BA170" s="718" t="s">
        <v>3277</v>
      </c>
      <c r="BB170" s="718" t="s">
        <v>299</v>
      </c>
      <c r="BC170" s="718" t="s">
        <v>32</v>
      </c>
      <c r="BD170" s="718" t="s">
        <v>33</v>
      </c>
      <c r="BE170" s="718" t="s">
        <v>57</v>
      </c>
      <c r="BF170" s="718" t="s">
        <v>34</v>
      </c>
      <c r="BG170" s="718" t="s">
        <v>164</v>
      </c>
      <c r="BH170" s="718" t="s">
        <v>990</v>
      </c>
      <c r="BI170" s="718" t="s">
        <v>2480</v>
      </c>
      <c r="BJ170" s="718" t="s">
        <v>5155</v>
      </c>
      <c r="BK170" s="718" t="s">
        <v>300</v>
      </c>
      <c r="BL170" s="718" t="s">
        <v>5156</v>
      </c>
      <c r="BM170" s="718" t="s">
        <v>39</v>
      </c>
      <c r="BN170" s="718" t="s">
        <v>2740</v>
      </c>
      <c r="BO170" s="718" t="s">
        <v>692</v>
      </c>
      <c r="BP170" s="718" t="s">
        <v>595</v>
      </c>
      <c r="BQ170" s="718" t="s">
        <v>295</v>
      </c>
      <c r="BR170" s="718" t="s">
        <v>102</v>
      </c>
      <c r="BS170" s="718" t="s">
        <v>4454</v>
      </c>
      <c r="BT170" s="718" t="s">
        <v>2463</v>
      </c>
      <c r="BU170" s="718" t="s">
        <v>5157</v>
      </c>
      <c r="BV170" s="718" t="s">
        <v>1061</v>
      </c>
      <c r="BW170" s="718" t="s">
        <v>114</v>
      </c>
      <c r="BX170" s="718" t="s">
        <v>296</v>
      </c>
      <c r="BY170" s="718" t="s">
        <v>297</v>
      </c>
      <c r="BZ170" s="718" t="s">
        <v>1621</v>
      </c>
      <c r="CA170" s="718" t="s">
        <v>1622</v>
      </c>
      <c r="CB170" s="718" t="s">
        <v>304</v>
      </c>
      <c r="CC170" s="718" t="s">
        <v>668</v>
      </c>
      <c r="CD170" s="718" t="s">
        <v>305</v>
      </c>
      <c r="CE170" s="718" t="s">
        <v>306</v>
      </c>
      <c r="CF170" s="718" t="s">
        <v>1623</v>
      </c>
      <c r="CG170" s="718" t="s">
        <v>307</v>
      </c>
      <c r="CH170" s="718" t="s">
        <v>57</v>
      </c>
      <c r="CI170" s="718" t="s">
        <v>5158</v>
      </c>
      <c r="CJ170" s="718" t="s">
        <v>843</v>
      </c>
      <c r="CK170" s="718" t="s">
        <v>176</v>
      </c>
      <c r="CL170" s="718" t="s">
        <v>105</v>
      </c>
      <c r="CM170" s="718" t="s">
        <v>57</v>
      </c>
      <c r="CN170" s="718" t="s">
        <v>57</v>
      </c>
      <c r="CO170" s="718" t="s">
        <v>57</v>
      </c>
      <c r="CP170" s="718" t="s">
        <v>57</v>
      </c>
      <c r="CQ170" s="718" t="s">
        <v>57</v>
      </c>
      <c r="CR170" s="718" t="s">
        <v>57</v>
      </c>
      <c r="CS170" s="718" t="s">
        <v>57</v>
      </c>
      <c r="CT170" s="718" t="s">
        <v>57</v>
      </c>
      <c r="CU170" s="718" t="s">
        <v>57</v>
      </c>
      <c r="CV170" s="718" t="s">
        <v>57</v>
      </c>
      <c r="CW170" s="718" t="s">
        <v>57</v>
      </c>
      <c r="CX170" s="718" t="s">
        <v>57</v>
      </c>
      <c r="CY170" s="718" t="s">
        <v>57</v>
      </c>
      <c r="CZ170" s="718" t="s">
        <v>57</v>
      </c>
      <c r="DA170" s="718" t="s">
        <v>57</v>
      </c>
      <c r="DB170" s="718" t="s">
        <v>57</v>
      </c>
      <c r="DC170" s="718" t="s">
        <v>57</v>
      </c>
      <c r="DD170" s="718" t="s">
        <v>57</v>
      </c>
      <c r="DE170" s="718" t="s">
        <v>57</v>
      </c>
      <c r="DF170" s="718" t="s">
        <v>57</v>
      </c>
      <c r="DG170" s="718" t="s">
        <v>57</v>
      </c>
      <c r="DH170" s="718" t="s">
        <v>57</v>
      </c>
      <c r="DI170" s="718" t="s">
        <v>302</v>
      </c>
      <c r="DJ170" s="718" t="s">
        <v>57</v>
      </c>
      <c r="DK170" s="718" t="s">
        <v>57</v>
      </c>
      <c r="DL170" s="718" t="s">
        <v>57</v>
      </c>
      <c r="DM170" s="718" t="s">
        <v>57</v>
      </c>
      <c r="DN170" s="718" t="s">
        <v>57</v>
      </c>
      <c r="DO170" s="718" t="s">
        <v>57</v>
      </c>
      <c r="DP170" s="718" t="s">
        <v>57</v>
      </c>
      <c r="DQ170" s="718" t="s">
        <v>57</v>
      </c>
      <c r="DR170" s="718" t="s">
        <v>57</v>
      </c>
      <c r="DS170" s="718" t="s">
        <v>57</v>
      </c>
      <c r="DT170" s="718" t="s">
        <v>5159</v>
      </c>
      <c r="DU170" s="718" t="s">
        <v>79</v>
      </c>
      <c r="DV170" s="718" t="s">
        <v>801</v>
      </c>
      <c r="DW170" s="718" t="s">
        <v>106</v>
      </c>
      <c r="DX170" s="718" t="s">
        <v>333</v>
      </c>
      <c r="DY170" s="718" t="s">
        <v>308</v>
      </c>
      <c r="DZ170" s="718" t="s">
        <v>309</v>
      </c>
      <c r="EA170" s="718" t="s">
        <v>319</v>
      </c>
      <c r="EB170" s="718" t="s">
        <v>2442</v>
      </c>
      <c r="EC170" s="718" t="s">
        <v>79</v>
      </c>
      <c r="ED170" s="718" t="s">
        <v>1038</v>
      </c>
      <c r="EE170" s="718" t="s">
        <v>106</v>
      </c>
      <c r="EF170" s="718" t="s">
        <v>57</v>
      </c>
      <c r="EG170" s="718" t="s">
        <v>57</v>
      </c>
      <c r="EH170" s="718" t="s">
        <v>57</v>
      </c>
      <c r="EI170" s="718" t="s">
        <v>57</v>
      </c>
      <c r="EJ170" s="718" t="s">
        <v>5160</v>
      </c>
      <c r="EK170" s="718" t="s">
        <v>626</v>
      </c>
      <c r="EL170" s="718" t="s">
        <v>847</v>
      </c>
      <c r="EM170" s="718" t="s">
        <v>628</v>
      </c>
      <c r="EN170" s="718" t="s">
        <v>680</v>
      </c>
      <c r="EO170" s="718" t="s">
        <v>310</v>
      </c>
      <c r="EP170" s="718" t="s">
        <v>88</v>
      </c>
      <c r="EQ170" s="718" t="s">
        <v>2764</v>
      </c>
      <c r="ER170" s="718" t="s">
        <v>311</v>
      </c>
      <c r="ES170" s="718" t="s">
        <v>1655</v>
      </c>
      <c r="ET170" s="718" t="s">
        <v>1656</v>
      </c>
      <c r="EU170" s="104" t="str">
        <f t="shared" si="15"/>
        <v>2026020675</v>
      </c>
      <c r="EV170" s="56" t="str">
        <f t="shared" si="16"/>
        <v>11&amp;2026020675</v>
      </c>
      <c r="EW170" s="104">
        <f>IFERROR(VLOOKUP(EV170,시험용!CA:CE,4,FALSE),"")</f>
        <v>0</v>
      </c>
      <c r="EX170" s="470"/>
    </row>
    <row r="171" spans="1:154" ht="49.95" customHeight="1">
      <c r="A171" s="741">
        <v>11</v>
      </c>
      <c r="B171" s="718" t="s">
        <v>1461</v>
      </c>
      <c r="C171" s="718" t="s">
        <v>288</v>
      </c>
      <c r="D171" s="718" t="s">
        <v>3344</v>
      </c>
      <c r="E171" s="718" t="s">
        <v>31</v>
      </c>
      <c r="F171" s="718" t="s">
        <v>584</v>
      </c>
      <c r="G171" s="718" t="s">
        <v>1461</v>
      </c>
      <c r="H171" s="718"/>
      <c r="I171" s="718" t="s">
        <v>290</v>
      </c>
      <c r="J171" s="718" t="s">
        <v>6161</v>
      </c>
      <c r="K171" s="718" t="s">
        <v>291</v>
      </c>
      <c r="L171" s="718" t="s">
        <v>6162</v>
      </c>
      <c r="M171" s="718" t="s">
        <v>4863</v>
      </c>
      <c r="N171" s="718"/>
      <c r="O171" s="718" t="s">
        <v>6163</v>
      </c>
      <c r="P171" s="718"/>
      <c r="Q171" s="718"/>
      <c r="R171" s="718" t="s">
        <v>6164</v>
      </c>
      <c r="S171" s="718" t="s">
        <v>5836</v>
      </c>
      <c r="T171" s="718" t="s">
        <v>6076</v>
      </c>
      <c r="U171" s="718" t="s">
        <v>592</v>
      </c>
      <c r="V171" s="718"/>
      <c r="W171" s="718" t="s">
        <v>4864</v>
      </c>
      <c r="X171" s="718" t="s">
        <v>688</v>
      </c>
      <c r="Y171" s="718" t="s">
        <v>6165</v>
      </c>
      <c r="Z171" s="718" t="s">
        <v>5640</v>
      </c>
      <c r="AA171" s="718" t="s">
        <v>5640</v>
      </c>
      <c r="AB171" s="718" t="s">
        <v>293</v>
      </c>
      <c r="AC171" s="1332"/>
      <c r="AD171" s="718" t="s">
        <v>3215</v>
      </c>
      <c r="AE171" s="718" t="s">
        <v>6166</v>
      </c>
      <c r="AF171" s="718" t="s">
        <v>4646</v>
      </c>
      <c r="AG171" s="718" t="s">
        <v>2117</v>
      </c>
      <c r="AH171" s="718" t="s">
        <v>2118</v>
      </c>
      <c r="AI171" s="718" t="s">
        <v>3140</v>
      </c>
      <c r="AJ171" s="718"/>
      <c r="AK171" s="718"/>
      <c r="AL171" s="718"/>
      <c r="AM171" s="718"/>
      <c r="AN171" s="718" t="s">
        <v>3355</v>
      </c>
      <c r="AO171" s="718" t="s">
        <v>6167</v>
      </c>
      <c r="AP171" s="718" t="s">
        <v>6168</v>
      </c>
      <c r="AQ171" s="718" t="s">
        <v>5210</v>
      </c>
      <c r="AR171" s="718"/>
      <c r="AS171" s="718"/>
      <c r="AT171" s="718" t="s">
        <v>315</v>
      </c>
      <c r="AU171" s="718" t="s">
        <v>6169</v>
      </c>
      <c r="AV171" s="718" t="s">
        <v>1135</v>
      </c>
      <c r="AW171" s="718" t="s">
        <v>6110</v>
      </c>
      <c r="AX171" s="718" t="s">
        <v>6170</v>
      </c>
      <c r="AY171" s="718"/>
      <c r="AZ171" s="718" t="s">
        <v>6171</v>
      </c>
      <c r="BA171" s="718" t="s">
        <v>6172</v>
      </c>
      <c r="BB171" s="718" t="s">
        <v>4653</v>
      </c>
      <c r="BC171" s="718" t="s">
        <v>2132</v>
      </c>
      <c r="BD171" s="718" t="s">
        <v>2133</v>
      </c>
      <c r="BE171" s="718" t="s">
        <v>1135</v>
      </c>
      <c r="BF171" s="718" t="s">
        <v>2135</v>
      </c>
      <c r="BG171" s="718" t="s">
        <v>2136</v>
      </c>
      <c r="BH171" s="718" t="s">
        <v>6173</v>
      </c>
      <c r="BI171" s="718" t="s">
        <v>6174</v>
      </c>
      <c r="BJ171" s="718" t="s">
        <v>6175</v>
      </c>
      <c r="BK171" s="718" t="s">
        <v>6176</v>
      </c>
      <c r="BL171" s="718" t="s">
        <v>6177</v>
      </c>
      <c r="BM171" s="718" t="s">
        <v>6178</v>
      </c>
      <c r="BN171" s="718" t="s">
        <v>6166</v>
      </c>
      <c r="BO171" s="718" t="s">
        <v>4646</v>
      </c>
      <c r="BP171" s="718" t="s">
        <v>1135</v>
      </c>
      <c r="BQ171" s="718" t="s">
        <v>2117</v>
      </c>
      <c r="BR171" s="718" t="s">
        <v>2193</v>
      </c>
      <c r="BS171" s="718" t="s">
        <v>6179</v>
      </c>
      <c r="BT171" s="718" t="s">
        <v>6180</v>
      </c>
      <c r="BU171" s="718" t="s">
        <v>6181</v>
      </c>
      <c r="BV171" s="718" t="s">
        <v>6101</v>
      </c>
      <c r="BW171" s="718" t="s">
        <v>6182</v>
      </c>
      <c r="BX171" s="718" t="s">
        <v>2118</v>
      </c>
      <c r="BY171" s="718" t="s">
        <v>3140</v>
      </c>
      <c r="BZ171" s="718" t="s">
        <v>6183</v>
      </c>
      <c r="CA171" s="718" t="s">
        <v>6184</v>
      </c>
      <c r="CB171" s="718" t="s">
        <v>2153</v>
      </c>
      <c r="CC171" s="718" t="s">
        <v>6105</v>
      </c>
      <c r="CD171" s="718" t="s">
        <v>6185</v>
      </c>
      <c r="CE171" s="718" t="s">
        <v>2156</v>
      </c>
      <c r="CF171" s="718" t="s">
        <v>6106</v>
      </c>
      <c r="CG171" s="718" t="s">
        <v>2158</v>
      </c>
      <c r="CH171" s="718" t="s">
        <v>1135</v>
      </c>
      <c r="CI171" s="718" t="s">
        <v>6186</v>
      </c>
      <c r="CJ171" s="718" t="s">
        <v>6187</v>
      </c>
      <c r="CK171" s="718" t="s">
        <v>4630</v>
      </c>
      <c r="CL171" s="718" t="s">
        <v>2162</v>
      </c>
      <c r="CM171" s="718" t="s">
        <v>6188</v>
      </c>
      <c r="CN171" s="718" t="s">
        <v>6187</v>
      </c>
      <c r="CO171" s="718" t="s">
        <v>2260</v>
      </c>
      <c r="CP171" s="718" t="s">
        <v>2162</v>
      </c>
      <c r="CQ171" s="718" t="s">
        <v>1135</v>
      </c>
      <c r="CR171" s="718" t="s">
        <v>1135</v>
      </c>
      <c r="CS171" s="718" t="s">
        <v>1135</v>
      </c>
      <c r="CT171" s="718" t="s">
        <v>1135</v>
      </c>
      <c r="CU171" s="718" t="s">
        <v>1135</v>
      </c>
      <c r="CV171" s="718" t="s">
        <v>1135</v>
      </c>
      <c r="CW171" s="718" t="s">
        <v>1135</v>
      </c>
      <c r="CX171" s="718" t="s">
        <v>1135</v>
      </c>
      <c r="CY171" s="718" t="s">
        <v>1135</v>
      </c>
      <c r="CZ171" s="718" t="s">
        <v>1135</v>
      </c>
      <c r="DA171" s="718" t="s">
        <v>1135</v>
      </c>
      <c r="DB171" s="718" t="s">
        <v>1135</v>
      </c>
      <c r="DC171" s="718" t="s">
        <v>1135</v>
      </c>
      <c r="DD171" s="718" t="s">
        <v>1135</v>
      </c>
      <c r="DE171" s="718" t="s">
        <v>1135</v>
      </c>
      <c r="DF171" s="718" t="s">
        <v>1135</v>
      </c>
      <c r="DG171" s="718" t="s">
        <v>1135</v>
      </c>
      <c r="DH171" s="718" t="s">
        <v>1135</v>
      </c>
      <c r="DI171" s="718" t="s">
        <v>2142</v>
      </c>
      <c r="DJ171" s="718" t="s">
        <v>1135</v>
      </c>
      <c r="DK171" s="718" t="s">
        <v>1135</v>
      </c>
      <c r="DL171" s="718" t="s">
        <v>1135</v>
      </c>
      <c r="DM171" s="718" t="s">
        <v>1135</v>
      </c>
      <c r="DN171" s="718" t="s">
        <v>1135</v>
      </c>
      <c r="DO171" s="718" t="s">
        <v>1135</v>
      </c>
      <c r="DP171" s="718" t="s">
        <v>1135</v>
      </c>
      <c r="DQ171" s="718" t="s">
        <v>1135</v>
      </c>
      <c r="DR171" s="718" t="s">
        <v>1135</v>
      </c>
      <c r="DS171" s="718" t="s">
        <v>1135</v>
      </c>
      <c r="DT171" s="718" t="s">
        <v>6189</v>
      </c>
      <c r="DU171" s="718" t="s">
        <v>4674</v>
      </c>
      <c r="DV171" s="718" t="s">
        <v>2184</v>
      </c>
      <c r="DW171" s="718" t="s">
        <v>6011</v>
      </c>
      <c r="DX171" s="718" t="s">
        <v>2179</v>
      </c>
      <c r="DY171" s="718" t="s">
        <v>2180</v>
      </c>
      <c r="DZ171" s="718" t="s">
        <v>2181</v>
      </c>
      <c r="EA171" s="718" t="s">
        <v>2182</v>
      </c>
      <c r="EB171" s="718" t="s">
        <v>6190</v>
      </c>
      <c r="EC171" s="718" t="s">
        <v>4674</v>
      </c>
      <c r="ED171" s="718" t="s">
        <v>4622</v>
      </c>
      <c r="EE171" s="718" t="s">
        <v>6011</v>
      </c>
      <c r="EF171" s="718" t="s">
        <v>1135</v>
      </c>
      <c r="EG171" s="718" t="s">
        <v>1135</v>
      </c>
      <c r="EH171" s="718" t="s">
        <v>1135</v>
      </c>
      <c r="EI171" s="718" t="s">
        <v>1135</v>
      </c>
      <c r="EJ171" s="718" t="s">
        <v>6191</v>
      </c>
      <c r="EK171" s="718" t="s">
        <v>6192</v>
      </c>
      <c r="EL171" s="718" t="s">
        <v>6193</v>
      </c>
      <c r="EM171" s="718" t="s">
        <v>6194</v>
      </c>
      <c r="EN171" s="718" t="s">
        <v>6195</v>
      </c>
      <c r="EO171" s="718" t="s">
        <v>2281</v>
      </c>
      <c r="EP171" s="718" t="s">
        <v>2282</v>
      </c>
      <c r="EQ171" s="718" t="s">
        <v>6196</v>
      </c>
      <c r="ER171" s="718" t="s">
        <v>2193</v>
      </c>
      <c r="ES171" s="718" t="s">
        <v>6197</v>
      </c>
      <c r="ET171" s="718" t="s">
        <v>6198</v>
      </c>
      <c r="EU171" s="104" t="str">
        <f t="shared" si="15"/>
        <v>2026023307</v>
      </c>
      <c r="EV171" s="56" t="str">
        <f t="shared" si="16"/>
        <v>11&amp;2026023307</v>
      </c>
      <c r="EW171" s="104">
        <f>IFERROR(VLOOKUP(EV171,시험용!CA:CE,4,FALSE),"")</f>
        <v>0</v>
      </c>
      <c r="EX171" s="470"/>
    </row>
    <row r="172" spans="1:154" ht="49.95" customHeight="1">
      <c r="A172" s="741">
        <v>11</v>
      </c>
      <c r="B172" s="718" t="s">
        <v>2049</v>
      </c>
      <c r="C172" s="718" t="s">
        <v>288</v>
      </c>
      <c r="D172" s="718" t="s">
        <v>3344</v>
      </c>
      <c r="E172" s="718" t="s">
        <v>31</v>
      </c>
      <c r="F172" s="718" t="s">
        <v>584</v>
      </c>
      <c r="G172" s="718" t="s">
        <v>2049</v>
      </c>
      <c r="H172" s="718"/>
      <c r="I172" s="718" t="s">
        <v>290</v>
      </c>
      <c r="J172" s="718" t="s">
        <v>6199</v>
      </c>
      <c r="K172" s="718" t="s">
        <v>291</v>
      </c>
      <c r="L172" s="718" t="s">
        <v>6200</v>
      </c>
      <c r="M172" s="718" t="s">
        <v>6201</v>
      </c>
      <c r="N172" s="718"/>
      <c r="O172" s="718" t="s">
        <v>6163</v>
      </c>
      <c r="P172" s="718"/>
      <c r="Q172" s="718"/>
      <c r="R172" s="718" t="s">
        <v>6164</v>
      </c>
      <c r="S172" s="718" t="s">
        <v>5836</v>
      </c>
      <c r="T172" s="718" t="s">
        <v>6076</v>
      </c>
      <c r="U172" s="718" t="s">
        <v>592</v>
      </c>
      <c r="V172" s="718"/>
      <c r="W172" s="718" t="s">
        <v>6202</v>
      </c>
      <c r="X172" s="718" t="s">
        <v>1047</v>
      </c>
      <c r="Y172" s="718" t="s">
        <v>6203</v>
      </c>
      <c r="Z172" s="718" t="s">
        <v>6203</v>
      </c>
      <c r="AA172" s="718" t="s">
        <v>1135</v>
      </c>
      <c r="AB172" s="718" t="s">
        <v>293</v>
      </c>
      <c r="AC172" s="1332"/>
      <c r="AD172" s="718" t="s">
        <v>1861</v>
      </c>
      <c r="AE172" s="718" t="s">
        <v>6204</v>
      </c>
      <c r="AF172" s="718" t="s">
        <v>3937</v>
      </c>
      <c r="AG172" s="718" t="s">
        <v>3352</v>
      </c>
      <c r="AH172" s="718" t="s">
        <v>3353</v>
      </c>
      <c r="AI172" s="718" t="s">
        <v>3354</v>
      </c>
      <c r="AJ172" s="718"/>
      <c r="AK172" s="718"/>
      <c r="AL172" s="718"/>
      <c r="AM172" s="718"/>
      <c r="AN172" s="718" t="s">
        <v>3355</v>
      </c>
      <c r="AO172" s="718" t="s">
        <v>3356</v>
      </c>
      <c r="AP172" s="718" t="s">
        <v>6205</v>
      </c>
      <c r="AQ172" s="718" t="s">
        <v>5210</v>
      </c>
      <c r="AR172" s="718"/>
      <c r="AS172" s="718"/>
      <c r="AT172" s="718" t="s">
        <v>315</v>
      </c>
      <c r="AU172" s="718" t="s">
        <v>6206</v>
      </c>
      <c r="AV172" s="718" t="s">
        <v>3075</v>
      </c>
      <c r="AW172" s="718" t="s">
        <v>6207</v>
      </c>
      <c r="AX172" s="718" t="s">
        <v>6208</v>
      </c>
      <c r="AY172" s="718"/>
      <c r="AZ172" s="718" t="s">
        <v>6209</v>
      </c>
      <c r="BA172" s="718" t="s">
        <v>6210</v>
      </c>
      <c r="BB172" s="718" t="s">
        <v>3083</v>
      </c>
      <c r="BC172" s="718" t="s">
        <v>3084</v>
      </c>
      <c r="BD172" s="718" t="s">
        <v>3085</v>
      </c>
      <c r="BE172" s="718" t="s">
        <v>3075</v>
      </c>
      <c r="BF172" s="718" t="s">
        <v>3087</v>
      </c>
      <c r="BG172" s="718" t="s">
        <v>3425</v>
      </c>
      <c r="BH172" s="718" t="s">
        <v>6211</v>
      </c>
      <c r="BI172" s="718" t="s">
        <v>6212</v>
      </c>
      <c r="BJ172" s="718" t="s">
        <v>6213</v>
      </c>
      <c r="BK172" s="718" t="s">
        <v>6214</v>
      </c>
      <c r="BL172" s="718" t="s">
        <v>6215</v>
      </c>
      <c r="BM172" s="718" t="s">
        <v>3094</v>
      </c>
      <c r="BN172" s="718" t="s">
        <v>6204</v>
      </c>
      <c r="BO172" s="718" t="s">
        <v>3937</v>
      </c>
      <c r="BP172" s="718" t="s">
        <v>3074</v>
      </c>
      <c r="BQ172" s="718" t="s">
        <v>3352</v>
      </c>
      <c r="BR172" s="718" t="s">
        <v>3371</v>
      </c>
      <c r="BS172" s="718" t="s">
        <v>6216</v>
      </c>
      <c r="BT172" s="718" t="s">
        <v>6217</v>
      </c>
      <c r="BU172" s="718" t="s">
        <v>6218</v>
      </c>
      <c r="BV172" s="718" t="s">
        <v>3094</v>
      </c>
      <c r="BW172" s="718" t="s">
        <v>6219</v>
      </c>
      <c r="BX172" s="718" t="s">
        <v>3353</v>
      </c>
      <c r="BY172" s="718" t="s">
        <v>3354</v>
      </c>
      <c r="BZ172" s="718" t="s">
        <v>6220</v>
      </c>
      <c r="CA172" s="718" t="s">
        <v>6221</v>
      </c>
      <c r="CB172" s="718" t="s">
        <v>3379</v>
      </c>
      <c r="CC172" s="718" t="s">
        <v>6222</v>
      </c>
      <c r="CD172" s="718" t="s">
        <v>6223</v>
      </c>
      <c r="CE172" s="718" t="s">
        <v>3382</v>
      </c>
      <c r="CF172" s="718" t="s">
        <v>6224</v>
      </c>
      <c r="CG172" s="718" t="s">
        <v>3384</v>
      </c>
      <c r="CH172" s="718" t="s">
        <v>3075</v>
      </c>
      <c r="CI172" s="718" t="s">
        <v>6225</v>
      </c>
      <c r="CJ172" s="718" t="s">
        <v>6146</v>
      </c>
      <c r="CK172" s="718" t="s">
        <v>3105</v>
      </c>
      <c r="CL172" s="718" t="s">
        <v>3388</v>
      </c>
      <c r="CM172" s="718" t="s">
        <v>6226</v>
      </c>
      <c r="CN172" s="718" t="s">
        <v>6146</v>
      </c>
      <c r="CO172" s="718" t="s">
        <v>6227</v>
      </c>
      <c r="CP172" s="718" t="s">
        <v>3388</v>
      </c>
      <c r="CQ172" s="718" t="s">
        <v>3075</v>
      </c>
      <c r="CR172" s="718" t="s">
        <v>3075</v>
      </c>
      <c r="CS172" s="718" t="s">
        <v>3075</v>
      </c>
      <c r="CT172" s="718" t="s">
        <v>3075</v>
      </c>
      <c r="CU172" s="718" t="s">
        <v>5862</v>
      </c>
      <c r="CV172" s="718" t="s">
        <v>3390</v>
      </c>
      <c r="CW172" s="718" t="s">
        <v>5863</v>
      </c>
      <c r="CX172" s="718" t="s">
        <v>5864</v>
      </c>
      <c r="CY172" s="718" t="s">
        <v>3075</v>
      </c>
      <c r="CZ172" s="718" t="s">
        <v>3075</v>
      </c>
      <c r="DA172" s="718" t="s">
        <v>3075</v>
      </c>
      <c r="DB172" s="718" t="s">
        <v>3445</v>
      </c>
      <c r="DC172" s="718" t="s">
        <v>3446</v>
      </c>
      <c r="DD172" s="718" t="s">
        <v>3447</v>
      </c>
      <c r="DE172" s="718" t="s">
        <v>3075</v>
      </c>
      <c r="DF172" s="718" t="s">
        <v>3075</v>
      </c>
      <c r="DG172" s="718" t="s">
        <v>3075</v>
      </c>
      <c r="DH172" s="718" t="s">
        <v>3075</v>
      </c>
      <c r="DI172" s="718" t="s">
        <v>3094</v>
      </c>
      <c r="DJ172" s="718" t="s">
        <v>3075</v>
      </c>
      <c r="DK172" s="718" t="s">
        <v>3075</v>
      </c>
      <c r="DL172" s="718" t="s">
        <v>3075</v>
      </c>
      <c r="DM172" s="718" t="s">
        <v>3075</v>
      </c>
      <c r="DN172" s="718" t="s">
        <v>3075</v>
      </c>
      <c r="DO172" s="718" t="s">
        <v>3075</v>
      </c>
      <c r="DP172" s="718" t="s">
        <v>3075</v>
      </c>
      <c r="DQ172" s="718" t="s">
        <v>3075</v>
      </c>
      <c r="DR172" s="718" t="s">
        <v>3075</v>
      </c>
      <c r="DS172" s="718" t="s">
        <v>3075</v>
      </c>
      <c r="DT172" s="718" t="s">
        <v>6228</v>
      </c>
      <c r="DU172" s="718" t="s">
        <v>6151</v>
      </c>
      <c r="DV172" s="718" t="s">
        <v>5868</v>
      </c>
      <c r="DW172" s="718" t="s">
        <v>3449</v>
      </c>
      <c r="DX172" s="718" t="s">
        <v>5869</v>
      </c>
      <c r="DY172" s="718" t="s">
        <v>3117</v>
      </c>
      <c r="DZ172" s="718" t="s">
        <v>3381</v>
      </c>
      <c r="EA172" s="718" t="s">
        <v>3119</v>
      </c>
      <c r="EB172" s="718" t="s">
        <v>6229</v>
      </c>
      <c r="EC172" s="718" t="s">
        <v>6151</v>
      </c>
      <c r="ED172" s="718" t="s">
        <v>6230</v>
      </c>
      <c r="EE172" s="718" t="s">
        <v>3449</v>
      </c>
      <c r="EF172" s="718" t="s">
        <v>3075</v>
      </c>
      <c r="EG172" s="718" t="s">
        <v>3075</v>
      </c>
      <c r="EH172" s="718" t="s">
        <v>3075</v>
      </c>
      <c r="EI172" s="718" t="s">
        <v>3075</v>
      </c>
      <c r="EJ172" s="718" t="s">
        <v>6231</v>
      </c>
      <c r="EK172" s="718" t="s">
        <v>6232</v>
      </c>
      <c r="EL172" s="718" t="s">
        <v>6233</v>
      </c>
      <c r="EM172" s="718" t="s">
        <v>6234</v>
      </c>
      <c r="EN172" s="718" t="s">
        <v>3966</v>
      </c>
      <c r="EO172" s="718" t="s">
        <v>3967</v>
      </c>
      <c r="EP172" s="718" t="s">
        <v>3968</v>
      </c>
      <c r="EQ172" s="718" t="s">
        <v>6235</v>
      </c>
      <c r="ER172" s="718" t="s">
        <v>3096</v>
      </c>
      <c r="ES172" s="718" t="s">
        <v>3457</v>
      </c>
      <c r="ET172" s="718" t="s">
        <v>6236</v>
      </c>
      <c r="EU172" s="104" t="str">
        <f t="shared" si="15"/>
        <v>2026023276</v>
      </c>
      <c r="EV172" s="56" t="str">
        <f t="shared" si="16"/>
        <v>11&amp;2026023276</v>
      </c>
      <c r="EW172" s="104" t="str">
        <f>IFERROR(VLOOKUP(EV172,시험용!CA:CE,4,FALSE),"")</f>
        <v/>
      </c>
      <c r="EX172" s="746" t="s">
        <v>6383</v>
      </c>
    </row>
    <row r="173" spans="1:154" ht="49.95" customHeight="1">
      <c r="A173" s="741">
        <v>11</v>
      </c>
      <c r="B173" s="718" t="s">
        <v>2076</v>
      </c>
      <c r="C173" s="718" t="s">
        <v>4881</v>
      </c>
      <c r="D173" s="718" t="s">
        <v>4882</v>
      </c>
      <c r="E173" s="718" t="s">
        <v>31</v>
      </c>
      <c r="F173" s="718" t="s">
        <v>321</v>
      </c>
      <c r="G173" s="718" t="s">
        <v>2076</v>
      </c>
      <c r="H173" s="718" t="s">
        <v>287</v>
      </c>
      <c r="I173" s="718" t="s">
        <v>290</v>
      </c>
      <c r="J173" s="718" t="s">
        <v>4883</v>
      </c>
      <c r="K173" s="718" t="s">
        <v>291</v>
      </c>
      <c r="L173" s="718" t="s">
        <v>4884</v>
      </c>
      <c r="M173" s="718" t="s">
        <v>4885</v>
      </c>
      <c r="N173" s="718"/>
      <c r="O173" s="718" t="s">
        <v>4886</v>
      </c>
      <c r="P173" s="718"/>
      <c r="Q173" s="718" t="s">
        <v>5266</v>
      </c>
      <c r="R173" s="718"/>
      <c r="S173" s="718" t="s">
        <v>4441</v>
      </c>
      <c r="T173" s="718" t="s">
        <v>4887</v>
      </c>
      <c r="U173" s="718" t="s">
        <v>592</v>
      </c>
      <c r="V173" s="718"/>
      <c r="W173" s="718" t="s">
        <v>4888</v>
      </c>
      <c r="X173" s="718" t="s">
        <v>4889</v>
      </c>
      <c r="Y173" s="718" t="s">
        <v>6237</v>
      </c>
      <c r="Z173" s="718" t="s">
        <v>6237</v>
      </c>
      <c r="AA173" s="718" t="s">
        <v>6237</v>
      </c>
      <c r="AB173" s="718" t="s">
        <v>824</v>
      </c>
      <c r="AC173" s="1332"/>
      <c r="AD173" s="718" t="s">
        <v>6238</v>
      </c>
      <c r="AE173" s="718" t="s">
        <v>4892</v>
      </c>
      <c r="AF173" s="718" t="s">
        <v>3138</v>
      </c>
      <c r="AG173" s="718" t="s">
        <v>2117</v>
      </c>
      <c r="AH173" s="718" t="s">
        <v>2118</v>
      </c>
      <c r="AI173" s="718" t="s">
        <v>3140</v>
      </c>
      <c r="AJ173" s="718"/>
      <c r="AK173" s="718"/>
      <c r="AL173" s="718"/>
      <c r="AM173" s="718"/>
      <c r="AN173" s="718" t="s">
        <v>4893</v>
      </c>
      <c r="AO173" s="718" t="s">
        <v>4894</v>
      </c>
      <c r="AP173" s="718" t="s">
        <v>4895</v>
      </c>
      <c r="AQ173" s="718" t="s">
        <v>3358</v>
      </c>
      <c r="AR173" s="718"/>
      <c r="AS173" s="718"/>
      <c r="AT173" s="718" t="s">
        <v>599</v>
      </c>
      <c r="AU173" s="718" t="s">
        <v>4896</v>
      </c>
      <c r="AV173" s="718" t="s">
        <v>1135</v>
      </c>
      <c r="AW173" s="718" t="s">
        <v>2131</v>
      </c>
      <c r="AX173" s="718" t="s">
        <v>4897</v>
      </c>
      <c r="AY173" s="718"/>
      <c r="AZ173" s="718" t="s">
        <v>4898</v>
      </c>
      <c r="BA173" s="718" t="s">
        <v>4899</v>
      </c>
      <c r="BB173" s="718" t="s">
        <v>2247</v>
      </c>
      <c r="BC173" s="718" t="s">
        <v>2132</v>
      </c>
      <c r="BD173" s="718" t="s">
        <v>2133</v>
      </c>
      <c r="BE173" s="718" t="s">
        <v>1135</v>
      </c>
      <c r="BF173" s="718" t="s">
        <v>2135</v>
      </c>
      <c r="BG173" s="718" t="s">
        <v>2136</v>
      </c>
      <c r="BH173" s="718" t="s">
        <v>4900</v>
      </c>
      <c r="BI173" s="718" t="s">
        <v>4901</v>
      </c>
      <c r="BJ173" s="718" t="s">
        <v>4902</v>
      </c>
      <c r="BK173" s="718" t="s">
        <v>4903</v>
      </c>
      <c r="BL173" s="718" t="s">
        <v>4904</v>
      </c>
      <c r="BM173" s="718" t="s">
        <v>2142</v>
      </c>
      <c r="BN173" s="718" t="s">
        <v>4892</v>
      </c>
      <c r="BO173" s="718" t="s">
        <v>3138</v>
      </c>
      <c r="BP173" s="718" t="s">
        <v>1135</v>
      </c>
      <c r="BQ173" s="718" t="s">
        <v>2117</v>
      </c>
      <c r="BR173" s="718" t="s">
        <v>2193</v>
      </c>
      <c r="BS173" s="718" t="s">
        <v>4905</v>
      </c>
      <c r="BT173" s="718" t="s">
        <v>4906</v>
      </c>
      <c r="BU173" s="718" t="s">
        <v>4907</v>
      </c>
      <c r="BV173" s="718" t="s">
        <v>2149</v>
      </c>
      <c r="BW173" s="718" t="s">
        <v>2184</v>
      </c>
      <c r="BX173" s="718" t="s">
        <v>2118</v>
      </c>
      <c r="BY173" s="718" t="s">
        <v>3140</v>
      </c>
      <c r="BZ173" s="718" t="s">
        <v>4908</v>
      </c>
      <c r="CA173" s="718" t="s">
        <v>4909</v>
      </c>
      <c r="CB173" s="718" t="s">
        <v>2153</v>
      </c>
      <c r="CC173" s="718" t="s">
        <v>4910</v>
      </c>
      <c r="CD173" s="718" t="s">
        <v>4626</v>
      </c>
      <c r="CE173" s="718" t="s">
        <v>2156</v>
      </c>
      <c r="CF173" s="718" t="s">
        <v>4911</v>
      </c>
      <c r="CG173" s="718" t="s">
        <v>2158</v>
      </c>
      <c r="CH173" s="718" t="s">
        <v>1135</v>
      </c>
      <c r="CI173" s="718" t="s">
        <v>4912</v>
      </c>
      <c r="CJ173" s="718" t="s">
        <v>3164</v>
      </c>
      <c r="CK173" s="718" t="s">
        <v>4913</v>
      </c>
      <c r="CL173" s="718" t="s">
        <v>2162</v>
      </c>
      <c r="CM173" s="718" t="s">
        <v>4914</v>
      </c>
      <c r="CN173" s="718" t="s">
        <v>3164</v>
      </c>
      <c r="CO173" s="718" t="s">
        <v>4915</v>
      </c>
      <c r="CP173" s="718" t="s">
        <v>2162</v>
      </c>
      <c r="CQ173" s="718" t="s">
        <v>1135</v>
      </c>
      <c r="CR173" s="718" t="s">
        <v>1135</v>
      </c>
      <c r="CS173" s="718" t="s">
        <v>1135</v>
      </c>
      <c r="CT173" s="718" t="s">
        <v>1135</v>
      </c>
      <c r="CU173" s="718" t="s">
        <v>2165</v>
      </c>
      <c r="CV173" s="718" t="s">
        <v>2166</v>
      </c>
      <c r="CW173" s="718" t="s">
        <v>2167</v>
      </c>
      <c r="CX173" s="718" t="s">
        <v>2168</v>
      </c>
      <c r="CY173" s="718" t="s">
        <v>1135</v>
      </c>
      <c r="CZ173" s="718" t="s">
        <v>1135</v>
      </c>
      <c r="DA173" s="718" t="s">
        <v>1135</v>
      </c>
      <c r="DB173" s="718" t="s">
        <v>1135</v>
      </c>
      <c r="DC173" s="718" t="s">
        <v>1135</v>
      </c>
      <c r="DD173" s="718" t="s">
        <v>1135</v>
      </c>
      <c r="DE173" s="718" t="s">
        <v>2267</v>
      </c>
      <c r="DF173" s="718" t="s">
        <v>2268</v>
      </c>
      <c r="DG173" s="718" t="s">
        <v>2269</v>
      </c>
      <c r="DH173" s="718" t="s">
        <v>1135</v>
      </c>
      <c r="DI173" s="718" t="s">
        <v>2142</v>
      </c>
      <c r="DJ173" s="718" t="s">
        <v>1135</v>
      </c>
      <c r="DK173" s="718" t="s">
        <v>1135</v>
      </c>
      <c r="DL173" s="718" t="s">
        <v>1135</v>
      </c>
      <c r="DM173" s="718" t="s">
        <v>1135</v>
      </c>
      <c r="DN173" s="718" t="s">
        <v>1135</v>
      </c>
      <c r="DO173" s="718" t="s">
        <v>1135</v>
      </c>
      <c r="DP173" s="718" t="s">
        <v>1135</v>
      </c>
      <c r="DQ173" s="718" t="s">
        <v>1135</v>
      </c>
      <c r="DR173" s="718" t="s">
        <v>1135</v>
      </c>
      <c r="DS173" s="718" t="s">
        <v>1135</v>
      </c>
      <c r="DT173" s="718" t="s">
        <v>3170</v>
      </c>
      <c r="DU173" s="718" t="s">
        <v>3171</v>
      </c>
      <c r="DV173" s="718" t="s">
        <v>3172</v>
      </c>
      <c r="DW173" s="718" t="s">
        <v>2273</v>
      </c>
      <c r="DX173" s="718" t="s">
        <v>3173</v>
      </c>
      <c r="DY173" s="718" t="s">
        <v>3174</v>
      </c>
      <c r="DZ173" s="718" t="s">
        <v>2167</v>
      </c>
      <c r="EA173" s="718" t="s">
        <v>3175</v>
      </c>
      <c r="EB173" s="718" t="s">
        <v>3176</v>
      </c>
      <c r="EC173" s="718" t="s">
        <v>3171</v>
      </c>
      <c r="ED173" s="718" t="s">
        <v>3177</v>
      </c>
      <c r="EE173" s="718" t="s">
        <v>2273</v>
      </c>
      <c r="EF173" s="718" t="s">
        <v>1135</v>
      </c>
      <c r="EG173" s="718" t="s">
        <v>1135</v>
      </c>
      <c r="EH173" s="718" t="s">
        <v>1135</v>
      </c>
      <c r="EI173" s="718" t="s">
        <v>1135</v>
      </c>
      <c r="EJ173" s="718" t="s">
        <v>4916</v>
      </c>
      <c r="EK173" s="718" t="s">
        <v>4917</v>
      </c>
      <c r="EL173" s="718" t="s">
        <v>4918</v>
      </c>
      <c r="EM173" s="718" t="s">
        <v>4919</v>
      </c>
      <c r="EN173" s="718" t="s">
        <v>3182</v>
      </c>
      <c r="EO173" s="718" t="s">
        <v>2281</v>
      </c>
      <c r="EP173" s="718" t="s">
        <v>2282</v>
      </c>
      <c r="EQ173" s="718" t="s">
        <v>4920</v>
      </c>
      <c r="ER173" s="718" t="s">
        <v>2193</v>
      </c>
      <c r="ES173" s="718" t="s">
        <v>4921</v>
      </c>
      <c r="ET173" s="718" t="s">
        <v>4922</v>
      </c>
      <c r="EU173" s="104" t="str">
        <f t="shared" si="15"/>
        <v>2026011185</v>
      </c>
      <c r="EV173" s="56" t="str">
        <f t="shared" si="16"/>
        <v>11&amp;2026011185</v>
      </c>
      <c r="EW173" s="104" t="str">
        <f>IFERROR(VLOOKUP(EV173,시험용!CA:CE,4,FALSE),"")</f>
        <v/>
      </c>
      <c r="EX173" s="700" t="s">
        <v>5726</v>
      </c>
    </row>
    <row r="174" spans="1:154" ht="49.95" customHeight="1">
      <c r="A174" s="741">
        <v>11</v>
      </c>
      <c r="B174" s="810" t="s">
        <v>1340</v>
      </c>
      <c r="C174" s="810" t="s">
        <v>336</v>
      </c>
      <c r="D174" s="810" t="s">
        <v>3265</v>
      </c>
      <c r="E174" s="810" t="s">
        <v>31</v>
      </c>
      <c r="F174" s="810" t="s">
        <v>584</v>
      </c>
      <c r="G174" s="810" t="s">
        <v>1340</v>
      </c>
      <c r="H174" s="389" t="s">
        <v>6967</v>
      </c>
      <c r="I174" s="389" t="s">
        <v>6968</v>
      </c>
      <c r="J174" s="810" t="s">
        <v>5237</v>
      </c>
      <c r="K174" s="810" t="s">
        <v>291</v>
      </c>
      <c r="L174" s="810" t="s">
        <v>5238</v>
      </c>
      <c r="M174" s="810" t="s">
        <v>5239</v>
      </c>
      <c r="N174" s="810"/>
      <c r="O174" s="810"/>
      <c r="P174" s="810"/>
      <c r="Q174" s="810" t="s">
        <v>5240</v>
      </c>
      <c r="R174" s="810" t="s">
        <v>1193</v>
      </c>
      <c r="S174" s="810" t="s">
        <v>5066</v>
      </c>
      <c r="T174" s="810" t="s">
        <v>5067</v>
      </c>
      <c r="U174" s="810" t="s">
        <v>592</v>
      </c>
      <c r="V174" s="810"/>
      <c r="W174" s="810" t="s">
        <v>5241</v>
      </c>
      <c r="X174" s="810" t="s">
        <v>688</v>
      </c>
      <c r="Y174" s="810" t="s">
        <v>5242</v>
      </c>
      <c r="Z174" s="810" t="s">
        <v>5242</v>
      </c>
      <c r="AA174" s="810" t="s">
        <v>1135</v>
      </c>
      <c r="AB174" s="810" t="s">
        <v>293</v>
      </c>
      <c r="AC174" s="1332"/>
      <c r="AD174" s="810" t="s">
        <v>1136</v>
      </c>
      <c r="AE174" s="810" t="s">
        <v>2740</v>
      </c>
      <c r="AF174" s="810" t="s">
        <v>692</v>
      </c>
      <c r="AG174" s="810" t="s">
        <v>295</v>
      </c>
      <c r="AH174" s="810" t="s">
        <v>296</v>
      </c>
      <c r="AI174" s="810" t="s">
        <v>297</v>
      </c>
      <c r="AJ174" s="810"/>
      <c r="AK174" s="810"/>
      <c r="AL174" s="810"/>
      <c r="AM174" s="810"/>
      <c r="AN174" s="810" t="s">
        <v>3271</v>
      </c>
      <c r="AO174" s="810" t="s">
        <v>3272</v>
      </c>
      <c r="AP174" s="810" t="s">
        <v>5243</v>
      </c>
      <c r="AQ174" s="810" t="s">
        <v>49</v>
      </c>
      <c r="AR174" s="810"/>
      <c r="AS174" s="810"/>
      <c r="AT174" s="810" t="s">
        <v>298</v>
      </c>
      <c r="AU174" s="810" t="s">
        <v>5244</v>
      </c>
      <c r="AV174" s="810" t="s">
        <v>57</v>
      </c>
      <c r="AW174" s="810" t="s">
        <v>121</v>
      </c>
      <c r="AX174" s="810" t="s">
        <v>5245</v>
      </c>
      <c r="AY174" s="810"/>
      <c r="AZ174" s="810" t="s">
        <v>5246</v>
      </c>
      <c r="BA174" s="810" t="s">
        <v>3277</v>
      </c>
      <c r="BB174" s="810" t="s">
        <v>299</v>
      </c>
      <c r="BC174" s="810" t="s">
        <v>32</v>
      </c>
      <c r="BD174" s="810" t="s">
        <v>33</v>
      </c>
      <c r="BE174" s="810" t="s">
        <v>57</v>
      </c>
      <c r="BF174" s="810" t="s">
        <v>34</v>
      </c>
      <c r="BG174" s="810" t="s">
        <v>164</v>
      </c>
      <c r="BH174" s="810" t="s">
        <v>5247</v>
      </c>
      <c r="BI174" s="810" t="s">
        <v>1115</v>
      </c>
      <c r="BJ174" s="810" t="s">
        <v>5248</v>
      </c>
      <c r="BK174" s="810" t="s">
        <v>300</v>
      </c>
      <c r="BL174" s="810" t="s">
        <v>5526</v>
      </c>
      <c r="BM174" s="810" t="s">
        <v>39</v>
      </c>
      <c r="BN174" s="810" t="s">
        <v>2740</v>
      </c>
      <c r="BO174" s="810" t="s">
        <v>692</v>
      </c>
      <c r="BP174" s="810" t="s">
        <v>595</v>
      </c>
      <c r="BQ174" s="810" t="s">
        <v>295</v>
      </c>
      <c r="BR174" s="810" t="s">
        <v>102</v>
      </c>
      <c r="BS174" s="810" t="s">
        <v>118</v>
      </c>
      <c r="BT174" s="810" t="s">
        <v>837</v>
      </c>
      <c r="BU174" s="810" t="s">
        <v>5249</v>
      </c>
      <c r="BV174" s="810" t="s">
        <v>302</v>
      </c>
      <c r="BW174" s="810" t="s">
        <v>659</v>
      </c>
      <c r="BX174" s="810" t="s">
        <v>296</v>
      </c>
      <c r="BY174" s="810" t="s">
        <v>297</v>
      </c>
      <c r="BZ174" s="810" t="s">
        <v>4530</v>
      </c>
      <c r="CA174" s="810" t="s">
        <v>1824</v>
      </c>
      <c r="CB174" s="810" t="s">
        <v>304</v>
      </c>
      <c r="CC174" s="810" t="s">
        <v>661</v>
      </c>
      <c r="CD174" s="810" t="s">
        <v>305</v>
      </c>
      <c r="CE174" s="810" t="s">
        <v>306</v>
      </c>
      <c r="CF174" s="810" t="s">
        <v>1825</v>
      </c>
      <c r="CG174" s="810" t="s">
        <v>307</v>
      </c>
      <c r="CH174" s="810" t="s">
        <v>57</v>
      </c>
      <c r="CI174" s="810" t="s">
        <v>712</v>
      </c>
      <c r="CJ174" s="810" t="s">
        <v>78</v>
      </c>
      <c r="CK174" s="810" t="s">
        <v>713</v>
      </c>
      <c r="CL174" s="810" t="s">
        <v>105</v>
      </c>
      <c r="CM174" s="810" t="s">
        <v>57</v>
      </c>
      <c r="CN174" s="810" t="s">
        <v>57</v>
      </c>
      <c r="CO174" s="810" t="s">
        <v>57</v>
      </c>
      <c r="CP174" s="810" t="s">
        <v>57</v>
      </c>
      <c r="CQ174" s="810" t="s">
        <v>57</v>
      </c>
      <c r="CR174" s="810" t="s">
        <v>57</v>
      </c>
      <c r="CS174" s="810" t="s">
        <v>57</v>
      </c>
      <c r="CT174" s="810" t="s">
        <v>57</v>
      </c>
      <c r="CU174" s="810" t="s">
        <v>57</v>
      </c>
      <c r="CV174" s="810" t="s">
        <v>57</v>
      </c>
      <c r="CW174" s="810" t="s">
        <v>57</v>
      </c>
      <c r="CX174" s="810" t="s">
        <v>57</v>
      </c>
      <c r="CY174" s="810" t="s">
        <v>57</v>
      </c>
      <c r="CZ174" s="810" t="s">
        <v>57</v>
      </c>
      <c r="DA174" s="810" t="s">
        <v>57</v>
      </c>
      <c r="DB174" s="810" t="s">
        <v>57</v>
      </c>
      <c r="DC174" s="810" t="s">
        <v>57</v>
      </c>
      <c r="DD174" s="810" t="s">
        <v>57</v>
      </c>
      <c r="DE174" s="810" t="s">
        <v>57</v>
      </c>
      <c r="DF174" s="810" t="s">
        <v>57</v>
      </c>
      <c r="DG174" s="810" t="s">
        <v>57</v>
      </c>
      <c r="DH174" s="810" t="s">
        <v>57</v>
      </c>
      <c r="DI174" s="810" t="s">
        <v>302</v>
      </c>
      <c r="DJ174" s="810" t="s">
        <v>57</v>
      </c>
      <c r="DK174" s="810" t="s">
        <v>57</v>
      </c>
      <c r="DL174" s="810" t="s">
        <v>57</v>
      </c>
      <c r="DM174" s="810" t="s">
        <v>57</v>
      </c>
      <c r="DN174" s="810" t="s">
        <v>57</v>
      </c>
      <c r="DO174" s="810" t="s">
        <v>57</v>
      </c>
      <c r="DP174" s="810" t="s">
        <v>57</v>
      </c>
      <c r="DQ174" s="810" t="s">
        <v>57</v>
      </c>
      <c r="DR174" s="810" t="s">
        <v>57</v>
      </c>
      <c r="DS174" s="810" t="s">
        <v>57</v>
      </c>
      <c r="DT174" s="810" t="s">
        <v>5250</v>
      </c>
      <c r="DU174" s="810" t="s">
        <v>621</v>
      </c>
      <c r="DV174" s="810" t="s">
        <v>622</v>
      </c>
      <c r="DW174" s="810" t="s">
        <v>106</v>
      </c>
      <c r="DX174" s="810" t="s">
        <v>317</v>
      </c>
      <c r="DY174" s="810" t="s">
        <v>308</v>
      </c>
      <c r="DZ174" s="810" t="s">
        <v>318</v>
      </c>
      <c r="EA174" s="810" t="s">
        <v>319</v>
      </c>
      <c r="EB174" s="810" t="s">
        <v>5251</v>
      </c>
      <c r="EC174" s="810" t="s">
        <v>621</v>
      </c>
      <c r="ED174" s="810" t="s">
        <v>624</v>
      </c>
      <c r="EE174" s="810" t="s">
        <v>106</v>
      </c>
      <c r="EF174" s="810" t="s">
        <v>57</v>
      </c>
      <c r="EG174" s="810" t="s">
        <v>57</v>
      </c>
      <c r="EH174" s="810" t="s">
        <v>57</v>
      </c>
      <c r="EI174" s="810" t="s">
        <v>57</v>
      </c>
      <c r="EJ174" s="810" t="s">
        <v>1485</v>
      </c>
      <c r="EK174" s="810" t="s">
        <v>1486</v>
      </c>
      <c r="EL174" s="810" t="s">
        <v>765</v>
      </c>
      <c r="EM174" s="810" t="s">
        <v>1487</v>
      </c>
      <c r="EN174" s="810" t="s">
        <v>680</v>
      </c>
      <c r="EO174" s="810" t="s">
        <v>310</v>
      </c>
      <c r="EP174" s="810" t="s">
        <v>88</v>
      </c>
      <c r="EQ174" s="810" t="s">
        <v>2717</v>
      </c>
      <c r="ER174" s="810" t="s">
        <v>311</v>
      </c>
      <c r="ES174" s="810" t="s">
        <v>5252</v>
      </c>
      <c r="ET174" s="810" t="s">
        <v>5253</v>
      </c>
      <c r="EU174" s="104" t="str">
        <f t="shared" si="15"/>
        <v>2026020689</v>
      </c>
      <c r="EV174" s="56" t="str">
        <f t="shared" si="16"/>
        <v>11&amp;2026020689</v>
      </c>
      <c r="EW174" s="104">
        <f>IFERROR(VLOOKUP(EV174,시험용!CA:CE,4,FALSE),"")</f>
        <v>0</v>
      </c>
      <c r="EX174" s="828"/>
    </row>
    <row r="175" spans="1:154" ht="49.95" customHeight="1">
      <c r="A175" s="367">
        <v>12</v>
      </c>
      <c r="B175" s="772" t="s">
        <v>287</v>
      </c>
      <c r="C175" s="772" t="s">
        <v>1862</v>
      </c>
      <c r="D175" s="772" t="s">
        <v>5428</v>
      </c>
      <c r="E175" s="772" t="s">
        <v>31</v>
      </c>
      <c r="F175" s="772" t="s">
        <v>287</v>
      </c>
      <c r="G175" s="772" t="s">
        <v>287</v>
      </c>
      <c r="H175" s="772" t="s">
        <v>287</v>
      </c>
      <c r="I175" s="772" t="s">
        <v>290</v>
      </c>
      <c r="J175" s="772" t="s">
        <v>6421</v>
      </c>
      <c r="K175" s="772" t="s">
        <v>291</v>
      </c>
      <c r="L175" s="772" t="s">
        <v>6422</v>
      </c>
      <c r="M175" s="772" t="s">
        <v>6423</v>
      </c>
      <c r="N175" s="772"/>
      <c r="O175" s="772" t="s">
        <v>6424</v>
      </c>
      <c r="P175" s="772" t="s">
        <v>859</v>
      </c>
      <c r="Q175" s="772"/>
      <c r="R175" s="772" t="s">
        <v>5434</v>
      </c>
      <c r="S175" s="772" t="s">
        <v>6425</v>
      </c>
      <c r="T175" s="772" t="s">
        <v>6426</v>
      </c>
      <c r="U175" s="772" t="s">
        <v>592</v>
      </c>
      <c r="V175" s="772"/>
      <c r="W175" s="772" t="s">
        <v>913</v>
      </c>
      <c r="X175" s="772" t="s">
        <v>778</v>
      </c>
      <c r="Y175" s="772" t="s">
        <v>780</v>
      </c>
      <c r="Z175" s="772" t="s">
        <v>861</v>
      </c>
      <c r="AA175" s="772" t="s">
        <v>862</v>
      </c>
      <c r="AB175" s="772" t="s">
        <v>293</v>
      </c>
      <c r="AC175" s="1332"/>
      <c r="AD175" s="772" t="s">
        <v>107</v>
      </c>
      <c r="AE175" s="772" t="s">
        <v>6427</v>
      </c>
      <c r="AF175" s="772" t="s">
        <v>6428</v>
      </c>
      <c r="AG175" s="772" t="s">
        <v>6429</v>
      </c>
      <c r="AH175" s="772" t="s">
        <v>6430</v>
      </c>
      <c r="AI175" s="772" t="s">
        <v>6431</v>
      </c>
      <c r="AJ175" s="772"/>
      <c r="AK175" s="772"/>
      <c r="AL175" s="772"/>
      <c r="AM175" s="772"/>
      <c r="AN175" s="772" t="s">
        <v>646</v>
      </c>
      <c r="AO175" s="772" t="s">
        <v>6432</v>
      </c>
      <c r="AP175" s="772" t="s">
        <v>6433</v>
      </c>
      <c r="AQ175" s="773" t="s">
        <v>396</v>
      </c>
      <c r="AR175" s="772"/>
      <c r="AS175" s="772"/>
      <c r="AT175" s="772" t="s">
        <v>298</v>
      </c>
      <c r="AU175" s="772" t="s">
        <v>6434</v>
      </c>
      <c r="AV175" s="772" t="s">
        <v>6435</v>
      </c>
      <c r="AW175" s="772" t="s">
        <v>6436</v>
      </c>
      <c r="AX175" s="772" t="s">
        <v>6437</v>
      </c>
      <c r="AY175" s="772"/>
      <c r="AZ175" s="772" t="s">
        <v>6438</v>
      </c>
      <c r="BA175" s="772" t="s">
        <v>6439</v>
      </c>
      <c r="BB175" s="772" t="s">
        <v>6440</v>
      </c>
      <c r="BC175" s="772" t="s">
        <v>6441</v>
      </c>
      <c r="BD175" s="772" t="s">
        <v>6442</v>
      </c>
      <c r="BE175" s="772" t="s">
        <v>6443</v>
      </c>
      <c r="BF175" s="772" t="s">
        <v>6444</v>
      </c>
      <c r="BG175" s="772" t="s">
        <v>6445</v>
      </c>
      <c r="BH175" s="772" t="s">
        <v>6446</v>
      </c>
      <c r="BI175" s="772" t="s">
        <v>6447</v>
      </c>
      <c r="BJ175" s="772" t="s">
        <v>6448</v>
      </c>
      <c r="BK175" s="772" t="s">
        <v>6449</v>
      </c>
      <c r="BL175" s="772" t="s">
        <v>6450</v>
      </c>
      <c r="BM175" s="772" t="s">
        <v>6451</v>
      </c>
      <c r="BN175" s="772" t="s">
        <v>6427</v>
      </c>
      <c r="BO175" s="772" t="s">
        <v>6428</v>
      </c>
      <c r="BP175" s="772" t="s">
        <v>6435</v>
      </c>
      <c r="BQ175" s="772" t="s">
        <v>6429</v>
      </c>
      <c r="BR175" s="772" t="s">
        <v>6452</v>
      </c>
      <c r="BS175" s="772" t="s">
        <v>6453</v>
      </c>
      <c r="BT175" s="772" t="s">
        <v>6454</v>
      </c>
      <c r="BU175" s="772" t="s">
        <v>6455</v>
      </c>
      <c r="BV175" s="772" t="s">
        <v>6456</v>
      </c>
      <c r="BW175" s="772" t="s">
        <v>6457</v>
      </c>
      <c r="BX175" s="772" t="s">
        <v>6430</v>
      </c>
      <c r="BY175" s="772" t="s">
        <v>6431</v>
      </c>
      <c r="BZ175" s="772" t="s">
        <v>6458</v>
      </c>
      <c r="CA175" s="772" t="s">
        <v>6459</v>
      </c>
      <c r="CB175" s="772" t="s">
        <v>6460</v>
      </c>
      <c r="CC175" s="772" t="s">
        <v>6461</v>
      </c>
      <c r="CD175" s="772" t="s">
        <v>6462</v>
      </c>
      <c r="CE175" s="772" t="s">
        <v>6463</v>
      </c>
      <c r="CF175" s="772" t="s">
        <v>6464</v>
      </c>
      <c r="CG175" s="772" t="s">
        <v>6462</v>
      </c>
      <c r="CH175" s="772" t="s">
        <v>6465</v>
      </c>
      <c r="CI175" s="772" t="s">
        <v>6466</v>
      </c>
      <c r="CJ175" s="772" t="s">
        <v>6467</v>
      </c>
      <c r="CK175" s="772" t="s">
        <v>6468</v>
      </c>
      <c r="CL175" s="772" t="s">
        <v>6469</v>
      </c>
      <c r="CM175" s="772" t="s">
        <v>6470</v>
      </c>
      <c r="CN175" s="772" t="s">
        <v>6467</v>
      </c>
      <c r="CO175" s="772" t="s">
        <v>6471</v>
      </c>
      <c r="CP175" s="772" t="s">
        <v>6469</v>
      </c>
      <c r="CQ175" s="772" t="s">
        <v>6472</v>
      </c>
      <c r="CR175" s="772" t="s">
        <v>6467</v>
      </c>
      <c r="CS175" s="772" t="s">
        <v>6473</v>
      </c>
      <c r="CT175" s="772" t="s">
        <v>6469</v>
      </c>
      <c r="CU175" s="772" t="s">
        <v>6435</v>
      </c>
      <c r="CV175" s="772" t="s">
        <v>6435</v>
      </c>
      <c r="CW175" s="772" t="s">
        <v>6435</v>
      </c>
      <c r="CX175" s="772" t="s">
        <v>6435</v>
      </c>
      <c r="CY175" s="772" t="s">
        <v>6435</v>
      </c>
      <c r="CZ175" s="772" t="s">
        <v>6435</v>
      </c>
      <c r="DA175" s="772" t="s">
        <v>6435</v>
      </c>
      <c r="DB175" s="772" t="s">
        <v>6435</v>
      </c>
      <c r="DC175" s="772" t="s">
        <v>6435</v>
      </c>
      <c r="DD175" s="772" t="s">
        <v>6435</v>
      </c>
      <c r="DE175" s="772" t="s">
        <v>6435</v>
      </c>
      <c r="DF175" s="772" t="s">
        <v>6435</v>
      </c>
      <c r="DG175" s="772" t="s">
        <v>6435</v>
      </c>
      <c r="DH175" s="772" t="s">
        <v>6435</v>
      </c>
      <c r="DI175" s="772" t="s">
        <v>6451</v>
      </c>
      <c r="DJ175" s="772" t="s">
        <v>6435</v>
      </c>
      <c r="DK175" s="772" t="s">
        <v>6435</v>
      </c>
      <c r="DL175" s="772" t="s">
        <v>6435</v>
      </c>
      <c r="DM175" s="772" t="s">
        <v>6435</v>
      </c>
      <c r="DN175" s="772" t="s">
        <v>6474</v>
      </c>
      <c r="DO175" s="772" t="s">
        <v>6475</v>
      </c>
      <c r="DP175" s="772" t="s">
        <v>6476</v>
      </c>
      <c r="DQ175" s="772" t="s">
        <v>6477</v>
      </c>
      <c r="DR175" s="772" t="s">
        <v>6478</v>
      </c>
      <c r="DS175" s="772" t="s">
        <v>6479</v>
      </c>
      <c r="DT175" s="772" t="s">
        <v>6480</v>
      </c>
      <c r="DU175" s="772" t="s">
        <v>6481</v>
      </c>
      <c r="DV175" s="772" t="s">
        <v>6482</v>
      </c>
      <c r="DW175" s="772" t="s">
        <v>6483</v>
      </c>
      <c r="DX175" s="772" t="s">
        <v>6484</v>
      </c>
      <c r="DY175" s="772" t="s">
        <v>6485</v>
      </c>
      <c r="DZ175" s="772" t="s">
        <v>6486</v>
      </c>
      <c r="EA175" s="772" t="s">
        <v>6487</v>
      </c>
      <c r="EB175" s="772" t="s">
        <v>6488</v>
      </c>
      <c r="EC175" s="772" t="s">
        <v>6481</v>
      </c>
      <c r="ED175" s="772" t="s">
        <v>6489</v>
      </c>
      <c r="EE175" s="772" t="s">
        <v>6483</v>
      </c>
      <c r="EF175" s="772" t="s">
        <v>6435</v>
      </c>
      <c r="EG175" s="772" t="s">
        <v>6435</v>
      </c>
      <c r="EH175" s="772" t="s">
        <v>6435</v>
      </c>
      <c r="EI175" s="772" t="s">
        <v>6435</v>
      </c>
      <c r="EJ175" s="772" t="s">
        <v>6490</v>
      </c>
      <c r="EK175" s="772" t="s">
        <v>6491</v>
      </c>
      <c r="EL175" s="772" t="s">
        <v>6492</v>
      </c>
      <c r="EM175" s="772" t="s">
        <v>6493</v>
      </c>
      <c r="EN175" s="772" t="s">
        <v>6494</v>
      </c>
      <c r="EO175" s="772" t="s">
        <v>6495</v>
      </c>
      <c r="EP175" s="772" t="s">
        <v>6496</v>
      </c>
      <c r="EQ175" s="772" t="s">
        <v>6497</v>
      </c>
      <c r="ER175" s="772" t="s">
        <v>6452</v>
      </c>
      <c r="ES175" s="772" t="s">
        <v>6498</v>
      </c>
      <c r="ET175" s="772" t="s">
        <v>6499</v>
      </c>
      <c r="EU175" s="104" t="str">
        <f t="shared" si="15"/>
        <v>2026030377</v>
      </c>
      <c r="EV175" s="56" t="str">
        <f t="shared" si="16"/>
        <v>12&amp;2026030377</v>
      </c>
      <c r="EW175" s="104">
        <f>IFERROR(VLOOKUP(EV175,시험용!CA:CE,4,FALSE),"")</f>
        <v>0</v>
      </c>
      <c r="EX175" s="700"/>
    </row>
    <row r="176" spans="1:154" ht="49.95" customHeight="1">
      <c r="A176" s="367">
        <v>12</v>
      </c>
      <c r="B176" s="772" t="s">
        <v>312</v>
      </c>
      <c r="C176" s="772" t="s">
        <v>1862</v>
      </c>
      <c r="D176" s="772" t="s">
        <v>5428</v>
      </c>
      <c r="E176" s="772" t="s">
        <v>31</v>
      </c>
      <c r="F176" s="772" t="s">
        <v>287</v>
      </c>
      <c r="G176" s="772" t="s">
        <v>312</v>
      </c>
      <c r="H176" s="772" t="s">
        <v>312</v>
      </c>
      <c r="I176" s="772" t="s">
        <v>290</v>
      </c>
      <c r="J176" s="772" t="s">
        <v>6500</v>
      </c>
      <c r="K176" s="772" t="s">
        <v>291</v>
      </c>
      <c r="L176" s="772" t="s">
        <v>6501</v>
      </c>
      <c r="M176" s="772" t="s">
        <v>6502</v>
      </c>
      <c r="N176" s="772"/>
      <c r="O176" s="772" t="s">
        <v>6503</v>
      </c>
      <c r="P176" s="772" t="s">
        <v>859</v>
      </c>
      <c r="Q176" s="772"/>
      <c r="R176" s="772" t="s">
        <v>5434</v>
      </c>
      <c r="S176" s="772" t="s">
        <v>6425</v>
      </c>
      <c r="T176" s="772" t="s">
        <v>6426</v>
      </c>
      <c r="U176" s="772" t="s">
        <v>592</v>
      </c>
      <c r="V176" s="772"/>
      <c r="W176" s="772" t="s">
        <v>860</v>
      </c>
      <c r="X176" s="772" t="s">
        <v>778</v>
      </c>
      <c r="Y176" s="772" t="s">
        <v>780</v>
      </c>
      <c r="Z176" s="772" t="s">
        <v>861</v>
      </c>
      <c r="AA176" s="772" t="s">
        <v>862</v>
      </c>
      <c r="AB176" s="772" t="s">
        <v>293</v>
      </c>
      <c r="AC176" s="1332"/>
      <c r="AD176" s="772" t="s">
        <v>107</v>
      </c>
      <c r="AE176" s="772" t="s">
        <v>6427</v>
      </c>
      <c r="AF176" s="772" t="s">
        <v>6428</v>
      </c>
      <c r="AG176" s="772" t="s">
        <v>6429</v>
      </c>
      <c r="AH176" s="772" t="s">
        <v>6430</v>
      </c>
      <c r="AI176" s="772" t="s">
        <v>6431</v>
      </c>
      <c r="AJ176" s="772"/>
      <c r="AK176" s="772"/>
      <c r="AL176" s="772"/>
      <c r="AM176" s="772"/>
      <c r="AN176" s="772" t="s">
        <v>646</v>
      </c>
      <c r="AO176" s="772" t="s">
        <v>6432</v>
      </c>
      <c r="AP176" s="772" t="s">
        <v>6504</v>
      </c>
      <c r="AQ176" s="773" t="s">
        <v>396</v>
      </c>
      <c r="AR176" s="772"/>
      <c r="AS176" s="772"/>
      <c r="AT176" s="772" t="s">
        <v>315</v>
      </c>
      <c r="AU176" s="772" t="s">
        <v>6505</v>
      </c>
      <c r="AV176" s="772" t="s">
        <v>6435</v>
      </c>
      <c r="AW176" s="772" t="s">
        <v>6436</v>
      </c>
      <c r="AX176" s="772" t="s">
        <v>6506</v>
      </c>
      <c r="AY176" s="772"/>
      <c r="AZ176" s="772" t="s">
        <v>6438</v>
      </c>
      <c r="BA176" s="772" t="s">
        <v>6439</v>
      </c>
      <c r="BB176" s="772" t="s">
        <v>6440</v>
      </c>
      <c r="BC176" s="772" t="s">
        <v>6441</v>
      </c>
      <c r="BD176" s="772" t="s">
        <v>6442</v>
      </c>
      <c r="BE176" s="772" t="s">
        <v>6443</v>
      </c>
      <c r="BF176" s="772" t="s">
        <v>6507</v>
      </c>
      <c r="BG176" s="772" t="s">
        <v>6445</v>
      </c>
      <c r="BH176" s="772" t="s">
        <v>6446</v>
      </c>
      <c r="BI176" s="772" t="s">
        <v>6447</v>
      </c>
      <c r="BJ176" s="772" t="s">
        <v>6448</v>
      </c>
      <c r="BK176" s="772" t="s">
        <v>6449</v>
      </c>
      <c r="BL176" s="772" t="s">
        <v>6450</v>
      </c>
      <c r="BM176" s="772" t="s">
        <v>6451</v>
      </c>
      <c r="BN176" s="772" t="s">
        <v>6427</v>
      </c>
      <c r="BO176" s="772" t="s">
        <v>6428</v>
      </c>
      <c r="BP176" s="772" t="s">
        <v>6435</v>
      </c>
      <c r="BQ176" s="772" t="s">
        <v>6429</v>
      </c>
      <c r="BR176" s="772" t="s">
        <v>6452</v>
      </c>
      <c r="BS176" s="772" t="s">
        <v>6453</v>
      </c>
      <c r="BT176" s="772" t="s">
        <v>6454</v>
      </c>
      <c r="BU176" s="772" t="s">
        <v>6455</v>
      </c>
      <c r="BV176" s="772" t="s">
        <v>6456</v>
      </c>
      <c r="BW176" s="772" t="s">
        <v>6457</v>
      </c>
      <c r="BX176" s="772" t="s">
        <v>6430</v>
      </c>
      <c r="BY176" s="772" t="s">
        <v>6431</v>
      </c>
      <c r="BZ176" s="772" t="s">
        <v>6458</v>
      </c>
      <c r="CA176" s="772" t="s">
        <v>6459</v>
      </c>
      <c r="CB176" s="772" t="s">
        <v>6460</v>
      </c>
      <c r="CC176" s="772" t="s">
        <v>6461</v>
      </c>
      <c r="CD176" s="772" t="s">
        <v>6462</v>
      </c>
      <c r="CE176" s="772" t="s">
        <v>6463</v>
      </c>
      <c r="CF176" s="772" t="s">
        <v>6464</v>
      </c>
      <c r="CG176" s="772" t="s">
        <v>6462</v>
      </c>
      <c r="CH176" s="772" t="s">
        <v>6465</v>
      </c>
      <c r="CI176" s="772" t="s">
        <v>6466</v>
      </c>
      <c r="CJ176" s="772" t="s">
        <v>6467</v>
      </c>
      <c r="CK176" s="772" t="s">
        <v>6468</v>
      </c>
      <c r="CL176" s="772" t="s">
        <v>6469</v>
      </c>
      <c r="CM176" s="772" t="s">
        <v>6470</v>
      </c>
      <c r="CN176" s="772" t="s">
        <v>6467</v>
      </c>
      <c r="CO176" s="772" t="s">
        <v>6471</v>
      </c>
      <c r="CP176" s="772" t="s">
        <v>6469</v>
      </c>
      <c r="CQ176" s="772" t="s">
        <v>6472</v>
      </c>
      <c r="CR176" s="772" t="s">
        <v>6467</v>
      </c>
      <c r="CS176" s="772" t="s">
        <v>6473</v>
      </c>
      <c r="CT176" s="772" t="s">
        <v>6469</v>
      </c>
      <c r="CU176" s="772" t="s">
        <v>6435</v>
      </c>
      <c r="CV176" s="772" t="s">
        <v>6435</v>
      </c>
      <c r="CW176" s="772" t="s">
        <v>6435</v>
      </c>
      <c r="CX176" s="772" t="s">
        <v>6435</v>
      </c>
      <c r="CY176" s="772" t="s">
        <v>6435</v>
      </c>
      <c r="CZ176" s="772" t="s">
        <v>6435</v>
      </c>
      <c r="DA176" s="772" t="s">
        <v>6435</v>
      </c>
      <c r="DB176" s="772" t="s">
        <v>6435</v>
      </c>
      <c r="DC176" s="772" t="s">
        <v>6435</v>
      </c>
      <c r="DD176" s="772" t="s">
        <v>6435</v>
      </c>
      <c r="DE176" s="772" t="s">
        <v>6435</v>
      </c>
      <c r="DF176" s="772" t="s">
        <v>6435</v>
      </c>
      <c r="DG176" s="772" t="s">
        <v>6435</v>
      </c>
      <c r="DH176" s="772" t="s">
        <v>6435</v>
      </c>
      <c r="DI176" s="772" t="s">
        <v>6451</v>
      </c>
      <c r="DJ176" s="772" t="s">
        <v>6435</v>
      </c>
      <c r="DK176" s="772" t="s">
        <v>6435</v>
      </c>
      <c r="DL176" s="772" t="s">
        <v>6435</v>
      </c>
      <c r="DM176" s="772" t="s">
        <v>6435</v>
      </c>
      <c r="DN176" s="772" t="s">
        <v>6474</v>
      </c>
      <c r="DO176" s="772" t="s">
        <v>6475</v>
      </c>
      <c r="DP176" s="772" t="s">
        <v>6476</v>
      </c>
      <c r="DQ176" s="772" t="s">
        <v>6477</v>
      </c>
      <c r="DR176" s="772" t="s">
        <v>6478</v>
      </c>
      <c r="DS176" s="772" t="s">
        <v>6479</v>
      </c>
      <c r="DT176" s="772" t="s">
        <v>6480</v>
      </c>
      <c r="DU176" s="772" t="s">
        <v>6481</v>
      </c>
      <c r="DV176" s="772" t="s">
        <v>6482</v>
      </c>
      <c r="DW176" s="772" t="s">
        <v>6483</v>
      </c>
      <c r="DX176" s="772" t="s">
        <v>6484</v>
      </c>
      <c r="DY176" s="772" t="s">
        <v>6485</v>
      </c>
      <c r="DZ176" s="772" t="s">
        <v>6486</v>
      </c>
      <c r="EA176" s="772" t="s">
        <v>6487</v>
      </c>
      <c r="EB176" s="772" t="s">
        <v>6488</v>
      </c>
      <c r="EC176" s="772" t="s">
        <v>6481</v>
      </c>
      <c r="ED176" s="772" t="s">
        <v>6489</v>
      </c>
      <c r="EE176" s="772" t="s">
        <v>6483</v>
      </c>
      <c r="EF176" s="772" t="s">
        <v>6435</v>
      </c>
      <c r="EG176" s="772" t="s">
        <v>6435</v>
      </c>
      <c r="EH176" s="772" t="s">
        <v>6435</v>
      </c>
      <c r="EI176" s="772" t="s">
        <v>6435</v>
      </c>
      <c r="EJ176" s="772" t="s">
        <v>6490</v>
      </c>
      <c r="EK176" s="772" t="s">
        <v>6491</v>
      </c>
      <c r="EL176" s="772" t="s">
        <v>6492</v>
      </c>
      <c r="EM176" s="772" t="s">
        <v>6493</v>
      </c>
      <c r="EN176" s="772" t="s">
        <v>6494</v>
      </c>
      <c r="EO176" s="772" t="s">
        <v>6495</v>
      </c>
      <c r="EP176" s="772" t="s">
        <v>6496</v>
      </c>
      <c r="EQ176" s="772" t="s">
        <v>6435</v>
      </c>
      <c r="ER176" s="772" t="s">
        <v>6452</v>
      </c>
      <c r="ES176" s="772" t="s">
        <v>6435</v>
      </c>
      <c r="ET176" s="772" t="s">
        <v>6435</v>
      </c>
      <c r="EU176" s="104" t="str">
        <f t="shared" si="15"/>
        <v>2026030376</v>
      </c>
      <c r="EV176" s="56" t="str">
        <f t="shared" si="16"/>
        <v>12&amp;2026030376</v>
      </c>
      <c r="EW176" s="104">
        <f>IFERROR(VLOOKUP(EV176,시험용!CA:CE,4,FALSE),"")</f>
        <v>0</v>
      </c>
      <c r="EX176" s="700"/>
    </row>
    <row r="177" spans="1:156" ht="49.95" customHeight="1">
      <c r="A177" s="367">
        <v>12</v>
      </c>
      <c r="B177" s="772" t="s">
        <v>320</v>
      </c>
      <c r="C177" s="772" t="s">
        <v>1862</v>
      </c>
      <c r="D177" s="772" t="s">
        <v>2963</v>
      </c>
      <c r="E177" s="772" t="s">
        <v>31</v>
      </c>
      <c r="F177" s="772" t="s">
        <v>287</v>
      </c>
      <c r="G177" s="772" t="s">
        <v>320</v>
      </c>
      <c r="H177" s="772" t="s">
        <v>320</v>
      </c>
      <c r="I177" s="772" t="s">
        <v>290</v>
      </c>
      <c r="J177" s="772" t="s">
        <v>6508</v>
      </c>
      <c r="K177" s="772" t="s">
        <v>291</v>
      </c>
      <c r="L177" s="772" t="s">
        <v>6509</v>
      </c>
      <c r="M177" s="772" t="s">
        <v>6510</v>
      </c>
      <c r="N177" s="772"/>
      <c r="O177" s="772" t="s">
        <v>6511</v>
      </c>
      <c r="P177" s="772" t="s">
        <v>1539</v>
      </c>
      <c r="Q177" s="772"/>
      <c r="R177" s="772"/>
      <c r="S177" s="772" t="s">
        <v>6425</v>
      </c>
      <c r="T177" s="772" t="s">
        <v>6512</v>
      </c>
      <c r="U177" s="772" t="s">
        <v>592</v>
      </c>
      <c r="V177" s="772"/>
      <c r="W177" s="772" t="s">
        <v>6513</v>
      </c>
      <c r="X177" s="772" t="s">
        <v>1542</v>
      </c>
      <c r="Y177" s="772" t="s">
        <v>6514</v>
      </c>
      <c r="Z177" s="772" t="s">
        <v>6515</v>
      </c>
      <c r="AA177" s="772" t="s">
        <v>6516</v>
      </c>
      <c r="AB177" s="772" t="s">
        <v>293</v>
      </c>
      <c r="AC177" s="1332"/>
      <c r="AD177" s="772" t="s">
        <v>107</v>
      </c>
      <c r="AE177" s="772" t="s">
        <v>1544</v>
      </c>
      <c r="AF177" s="772" t="s">
        <v>595</v>
      </c>
      <c r="AG177" s="772" t="s">
        <v>57</v>
      </c>
      <c r="AH177" s="772" t="s">
        <v>645</v>
      </c>
      <c r="AI177" s="772" t="s">
        <v>57</v>
      </c>
      <c r="AJ177" s="772"/>
      <c r="AK177" s="772"/>
      <c r="AL177" s="772"/>
      <c r="AM177" s="772"/>
      <c r="AN177" s="772" t="s">
        <v>1545</v>
      </c>
      <c r="AO177" s="772" t="s">
        <v>6517</v>
      </c>
      <c r="AP177" s="772" t="s">
        <v>6518</v>
      </c>
      <c r="AQ177" s="773" t="s">
        <v>396</v>
      </c>
      <c r="AR177" s="772"/>
      <c r="AS177" s="772"/>
      <c r="AT177" s="772" t="s">
        <v>315</v>
      </c>
      <c r="AU177" s="772" t="s">
        <v>6519</v>
      </c>
      <c r="AV177" s="772" t="s">
        <v>57</v>
      </c>
      <c r="AW177" s="772" t="s">
        <v>910</v>
      </c>
      <c r="AX177" s="772" t="s">
        <v>6520</v>
      </c>
      <c r="AY177" s="772"/>
      <c r="AZ177" s="772" t="s">
        <v>3617</v>
      </c>
      <c r="BA177" s="772" t="s">
        <v>1553</v>
      </c>
      <c r="BB177" s="772" t="s">
        <v>299</v>
      </c>
      <c r="BC177" s="772" t="s">
        <v>32</v>
      </c>
      <c r="BD177" s="772" t="s">
        <v>33</v>
      </c>
      <c r="BE177" s="772" t="s">
        <v>1554</v>
      </c>
      <c r="BF177" s="772" t="s">
        <v>48</v>
      </c>
      <c r="BG177" s="772" t="s">
        <v>164</v>
      </c>
      <c r="BH177" s="772" t="s">
        <v>110</v>
      </c>
      <c r="BI177" s="772" t="s">
        <v>1819</v>
      </c>
      <c r="BJ177" s="772" t="s">
        <v>6521</v>
      </c>
      <c r="BK177" s="772" t="s">
        <v>806</v>
      </c>
      <c r="BL177" s="772" t="s">
        <v>6522</v>
      </c>
      <c r="BM177" s="772" t="s">
        <v>302</v>
      </c>
      <c r="BN177" s="772" t="s">
        <v>1544</v>
      </c>
      <c r="BO177" s="772" t="s">
        <v>595</v>
      </c>
      <c r="BP177" s="772" t="s">
        <v>57</v>
      </c>
      <c r="BQ177" s="772" t="s">
        <v>57</v>
      </c>
      <c r="BR177" s="772" t="s">
        <v>311</v>
      </c>
      <c r="BS177" s="772" t="s">
        <v>1560</v>
      </c>
      <c r="BT177" s="772" t="s">
        <v>6523</v>
      </c>
      <c r="BU177" s="772" t="s">
        <v>6524</v>
      </c>
      <c r="BV177" s="772" t="s">
        <v>302</v>
      </c>
      <c r="BW177" s="772" t="s">
        <v>171</v>
      </c>
      <c r="BX177" s="772" t="s">
        <v>645</v>
      </c>
      <c r="BY177" s="772" t="s">
        <v>57</v>
      </c>
      <c r="BZ177" s="772" t="s">
        <v>1302</v>
      </c>
      <c r="CA177" s="772" t="s">
        <v>57</v>
      </c>
      <c r="CB177" s="772" t="s">
        <v>57</v>
      </c>
      <c r="CC177" s="772" t="s">
        <v>57</v>
      </c>
      <c r="CD177" s="772" t="s">
        <v>57</v>
      </c>
      <c r="CE177" s="772" t="s">
        <v>57</v>
      </c>
      <c r="CF177" s="772" t="s">
        <v>57</v>
      </c>
      <c r="CG177" s="772" t="s">
        <v>57</v>
      </c>
      <c r="CH177" s="772" t="s">
        <v>57</v>
      </c>
      <c r="CI177" s="772" t="s">
        <v>6525</v>
      </c>
      <c r="CJ177" s="772" t="s">
        <v>665</v>
      </c>
      <c r="CK177" s="772" t="s">
        <v>1182</v>
      </c>
      <c r="CL177" s="772" t="s">
        <v>666</v>
      </c>
      <c r="CM177" s="772" t="s">
        <v>6293</v>
      </c>
      <c r="CN177" s="772" t="s">
        <v>665</v>
      </c>
      <c r="CO177" s="772" t="s">
        <v>1210</v>
      </c>
      <c r="CP177" s="772" t="s">
        <v>666</v>
      </c>
      <c r="CQ177" s="772" t="s">
        <v>57</v>
      </c>
      <c r="CR177" s="772" t="s">
        <v>57</v>
      </c>
      <c r="CS177" s="772" t="s">
        <v>57</v>
      </c>
      <c r="CT177" s="772" t="s">
        <v>57</v>
      </c>
      <c r="CU177" s="772" t="s">
        <v>328</v>
      </c>
      <c r="CV177" s="772" t="s">
        <v>329</v>
      </c>
      <c r="CW177" s="772" t="s">
        <v>330</v>
      </c>
      <c r="CX177" s="772" t="s">
        <v>331</v>
      </c>
      <c r="CY177" s="772" t="s">
        <v>57</v>
      </c>
      <c r="CZ177" s="772" t="s">
        <v>57</v>
      </c>
      <c r="DA177" s="772" t="s">
        <v>57</v>
      </c>
      <c r="DB177" s="772" t="s">
        <v>57</v>
      </c>
      <c r="DC177" s="772" t="s">
        <v>57</v>
      </c>
      <c r="DD177" s="772" t="s">
        <v>57</v>
      </c>
      <c r="DE177" s="772" t="s">
        <v>57</v>
      </c>
      <c r="DF177" s="772" t="s">
        <v>57</v>
      </c>
      <c r="DG177" s="772" t="s">
        <v>57</v>
      </c>
      <c r="DH177" s="772" t="s">
        <v>57</v>
      </c>
      <c r="DI177" s="772" t="s">
        <v>302</v>
      </c>
      <c r="DJ177" s="772" t="s">
        <v>57</v>
      </c>
      <c r="DK177" s="772" t="s">
        <v>57</v>
      </c>
      <c r="DL177" s="772" t="s">
        <v>57</v>
      </c>
      <c r="DM177" s="772" t="s">
        <v>57</v>
      </c>
      <c r="DN177" s="772" t="s">
        <v>57</v>
      </c>
      <c r="DO177" s="772" t="s">
        <v>57</v>
      </c>
      <c r="DP177" s="772" t="s">
        <v>57</v>
      </c>
      <c r="DQ177" s="772" t="s">
        <v>6526</v>
      </c>
      <c r="DR177" s="772" t="s">
        <v>611</v>
      </c>
      <c r="DS177" s="772" t="s">
        <v>673</v>
      </c>
      <c r="DT177" s="772" t="s">
        <v>2987</v>
      </c>
      <c r="DU177" s="772" t="s">
        <v>621</v>
      </c>
      <c r="DV177" s="772" t="s">
        <v>1560</v>
      </c>
      <c r="DW177" s="772" t="s">
        <v>1569</v>
      </c>
      <c r="DX177" s="772" t="s">
        <v>333</v>
      </c>
      <c r="DY177" s="772" t="s">
        <v>308</v>
      </c>
      <c r="DZ177" s="772" t="s">
        <v>309</v>
      </c>
      <c r="EA177" s="772" t="s">
        <v>319</v>
      </c>
      <c r="EB177" s="772" t="s">
        <v>3626</v>
      </c>
      <c r="EC177" s="772" t="s">
        <v>621</v>
      </c>
      <c r="ED177" s="772" t="s">
        <v>1590</v>
      </c>
      <c r="EE177" s="772" t="s">
        <v>1569</v>
      </c>
      <c r="EF177" s="772" t="s">
        <v>57</v>
      </c>
      <c r="EG177" s="772" t="s">
        <v>57</v>
      </c>
      <c r="EH177" s="772" t="s">
        <v>57</v>
      </c>
      <c r="EI177" s="772" t="s">
        <v>57</v>
      </c>
      <c r="EJ177" s="772" t="s">
        <v>6527</v>
      </c>
      <c r="EK177" s="772" t="s">
        <v>1574</v>
      </c>
      <c r="EL177" s="772" t="s">
        <v>1628</v>
      </c>
      <c r="EM177" s="772" t="s">
        <v>1576</v>
      </c>
      <c r="EN177" s="772" t="s">
        <v>680</v>
      </c>
      <c r="EO177" s="772" t="s">
        <v>681</v>
      </c>
      <c r="EP177" s="772" t="s">
        <v>682</v>
      </c>
      <c r="EQ177" s="772" t="s">
        <v>57</v>
      </c>
      <c r="ER177" s="772" t="s">
        <v>311</v>
      </c>
      <c r="ES177" s="772" t="s">
        <v>57</v>
      </c>
      <c r="ET177" s="772" t="s">
        <v>57</v>
      </c>
      <c r="EU177" s="104" t="str">
        <f t="shared" si="15"/>
        <v>2026030689</v>
      </c>
      <c r="EV177" s="56" t="str">
        <f t="shared" si="16"/>
        <v>12&amp;2026030689</v>
      </c>
      <c r="EW177" s="104">
        <f>IFERROR(VLOOKUP(EV177,시험용!CA:CE,4,FALSE),"")</f>
        <v>0</v>
      </c>
      <c r="EX177" s="700"/>
    </row>
    <row r="178" spans="1:156" ht="49.95" customHeight="1">
      <c r="A178" s="367">
        <v>12</v>
      </c>
      <c r="B178" s="772" t="s">
        <v>724</v>
      </c>
      <c r="C178" s="772" t="s">
        <v>2105</v>
      </c>
      <c r="D178" s="772" t="s">
        <v>2106</v>
      </c>
      <c r="E178" s="772" t="s">
        <v>31</v>
      </c>
      <c r="F178" s="772" t="s">
        <v>584</v>
      </c>
      <c r="G178" s="772" t="s">
        <v>724</v>
      </c>
      <c r="H178" s="772" t="s">
        <v>287</v>
      </c>
      <c r="I178" s="772" t="s">
        <v>290</v>
      </c>
      <c r="J178" s="772" t="s">
        <v>6528</v>
      </c>
      <c r="K178" s="772" t="s">
        <v>291</v>
      </c>
      <c r="L178" s="772" t="s">
        <v>6529</v>
      </c>
      <c r="M178" s="772" t="s">
        <v>2235</v>
      </c>
      <c r="N178" s="772"/>
      <c r="O178" s="772"/>
      <c r="P178" s="772"/>
      <c r="Q178" s="772"/>
      <c r="R178" s="772" t="s">
        <v>1409</v>
      </c>
      <c r="S178" s="772" t="s">
        <v>6425</v>
      </c>
      <c r="T178" s="772" t="s">
        <v>6426</v>
      </c>
      <c r="U178" s="772" t="s">
        <v>592</v>
      </c>
      <c r="V178" s="772"/>
      <c r="W178" s="772" t="s">
        <v>2237</v>
      </c>
      <c r="X178" s="772" t="s">
        <v>95</v>
      </c>
      <c r="Y178" s="772" t="s">
        <v>2238</v>
      </c>
      <c r="Z178" s="772" t="s">
        <v>2238</v>
      </c>
      <c r="AA178" s="772" t="s">
        <v>2239</v>
      </c>
      <c r="AB178" s="772" t="s">
        <v>31</v>
      </c>
      <c r="AC178" s="1332"/>
      <c r="AD178" s="772" t="s">
        <v>6530</v>
      </c>
      <c r="AE178" s="772" t="s">
        <v>2204</v>
      </c>
      <c r="AF178" s="772" t="s">
        <v>692</v>
      </c>
      <c r="AG178" s="772" t="s">
        <v>295</v>
      </c>
      <c r="AH178" s="772" t="s">
        <v>296</v>
      </c>
      <c r="AI178" s="772" t="s">
        <v>2205</v>
      </c>
      <c r="AJ178" s="772"/>
      <c r="AK178" s="772"/>
      <c r="AL178" s="772"/>
      <c r="AM178" s="772"/>
      <c r="AN178" s="772" t="s">
        <v>2241</v>
      </c>
      <c r="AO178" s="772" t="s">
        <v>2242</v>
      </c>
      <c r="AP178" s="772" t="s">
        <v>6531</v>
      </c>
      <c r="AQ178" s="773" t="s">
        <v>547</v>
      </c>
      <c r="AR178" s="772" t="s">
        <v>2209</v>
      </c>
      <c r="AS178" s="772" t="s">
        <v>2210</v>
      </c>
      <c r="AT178" s="772" t="s">
        <v>315</v>
      </c>
      <c r="AU178" s="772" t="s">
        <v>6532</v>
      </c>
      <c r="AV178" s="772" t="s">
        <v>57</v>
      </c>
      <c r="AW178" s="772" t="s">
        <v>910</v>
      </c>
      <c r="AX178" s="772" t="s">
        <v>6533</v>
      </c>
      <c r="AY178" s="772"/>
      <c r="AZ178" s="772" t="s">
        <v>2527</v>
      </c>
      <c r="BA178" s="772" t="s">
        <v>2528</v>
      </c>
      <c r="BB178" s="772" t="s">
        <v>1201</v>
      </c>
      <c r="BC178" s="772" t="s">
        <v>32</v>
      </c>
      <c r="BD178" s="772" t="s">
        <v>33</v>
      </c>
      <c r="BE178" s="772" t="s">
        <v>2215</v>
      </c>
      <c r="BF178" s="772" t="s">
        <v>48</v>
      </c>
      <c r="BG178" s="772" t="s">
        <v>164</v>
      </c>
      <c r="BH178" s="772" t="s">
        <v>1116</v>
      </c>
      <c r="BI178" s="772" t="s">
        <v>3296</v>
      </c>
      <c r="BJ178" s="772" t="s">
        <v>1616</v>
      </c>
      <c r="BK178" s="772" t="s">
        <v>5667</v>
      </c>
      <c r="BL178" s="772" t="s">
        <v>2530</v>
      </c>
      <c r="BM178" s="772" t="s">
        <v>752</v>
      </c>
      <c r="BN178" s="772" t="s">
        <v>2204</v>
      </c>
      <c r="BO178" s="772" t="s">
        <v>692</v>
      </c>
      <c r="BP178" s="772" t="s">
        <v>595</v>
      </c>
      <c r="BQ178" s="772" t="s">
        <v>295</v>
      </c>
      <c r="BR178" s="772" t="s">
        <v>1363</v>
      </c>
      <c r="BS178" s="772" t="s">
        <v>1085</v>
      </c>
      <c r="BT178" s="772" t="s">
        <v>324</v>
      </c>
      <c r="BU178" s="772" t="s">
        <v>5668</v>
      </c>
      <c r="BV178" s="772" t="s">
        <v>1061</v>
      </c>
      <c r="BW178" s="772" t="s">
        <v>109</v>
      </c>
      <c r="BX178" s="772" t="s">
        <v>296</v>
      </c>
      <c r="BY178" s="772" t="s">
        <v>2205</v>
      </c>
      <c r="BZ178" s="772" t="s">
        <v>4875</v>
      </c>
      <c r="CA178" s="772" t="s">
        <v>2532</v>
      </c>
      <c r="CB178" s="772" t="s">
        <v>304</v>
      </c>
      <c r="CC178" s="772" t="s">
        <v>117</v>
      </c>
      <c r="CD178" s="772" t="s">
        <v>4712</v>
      </c>
      <c r="CE178" s="772" t="s">
        <v>306</v>
      </c>
      <c r="CF178" s="772" t="s">
        <v>841</v>
      </c>
      <c r="CG178" s="772" t="s">
        <v>307</v>
      </c>
      <c r="CH178" s="772" t="s">
        <v>57</v>
      </c>
      <c r="CI178" s="772" t="s">
        <v>2533</v>
      </c>
      <c r="CJ178" s="772" t="s">
        <v>99</v>
      </c>
      <c r="CK178" s="772" t="s">
        <v>5669</v>
      </c>
      <c r="CL178" s="772" t="s">
        <v>105</v>
      </c>
      <c r="CM178" s="772" t="s">
        <v>2534</v>
      </c>
      <c r="CN178" s="772" t="s">
        <v>99</v>
      </c>
      <c r="CO178" s="772" t="s">
        <v>709</v>
      </c>
      <c r="CP178" s="772" t="s">
        <v>105</v>
      </c>
      <c r="CQ178" s="772" t="s">
        <v>57</v>
      </c>
      <c r="CR178" s="772" t="s">
        <v>57</v>
      </c>
      <c r="CS178" s="772" t="s">
        <v>57</v>
      </c>
      <c r="CT178" s="772" t="s">
        <v>57</v>
      </c>
      <c r="CU178" s="772" t="s">
        <v>328</v>
      </c>
      <c r="CV178" s="772" t="s">
        <v>329</v>
      </c>
      <c r="CW178" s="772" t="s">
        <v>330</v>
      </c>
      <c r="CX178" s="772" t="s">
        <v>331</v>
      </c>
      <c r="CY178" s="772" t="s">
        <v>57</v>
      </c>
      <c r="CZ178" s="772" t="s">
        <v>57</v>
      </c>
      <c r="DA178" s="772" t="s">
        <v>57</v>
      </c>
      <c r="DB178" s="772" t="s">
        <v>57</v>
      </c>
      <c r="DC178" s="772" t="s">
        <v>57</v>
      </c>
      <c r="DD178" s="772" t="s">
        <v>57</v>
      </c>
      <c r="DE178" s="772" t="s">
        <v>1215</v>
      </c>
      <c r="DF178" s="772" t="s">
        <v>1216</v>
      </c>
      <c r="DG178" s="772" t="s">
        <v>673</v>
      </c>
      <c r="DH178" s="772" t="s">
        <v>57</v>
      </c>
      <c r="DI178" s="772" t="s">
        <v>302</v>
      </c>
      <c r="DJ178" s="772" t="s">
        <v>57</v>
      </c>
      <c r="DK178" s="772" t="s">
        <v>57</v>
      </c>
      <c r="DL178" s="772" t="s">
        <v>57</v>
      </c>
      <c r="DM178" s="772" t="s">
        <v>57</v>
      </c>
      <c r="DN178" s="772" t="s">
        <v>57</v>
      </c>
      <c r="DO178" s="772" t="s">
        <v>57</v>
      </c>
      <c r="DP178" s="772" t="s">
        <v>57</v>
      </c>
      <c r="DQ178" s="772" t="s">
        <v>57</v>
      </c>
      <c r="DR178" s="772" t="s">
        <v>57</v>
      </c>
      <c r="DS178" s="772" t="s">
        <v>57</v>
      </c>
      <c r="DT178" s="772" t="s">
        <v>1280</v>
      </c>
      <c r="DU178" s="772" t="s">
        <v>1281</v>
      </c>
      <c r="DV178" s="772" t="s">
        <v>801</v>
      </c>
      <c r="DW178" s="772" t="s">
        <v>121</v>
      </c>
      <c r="DX178" s="772" t="s">
        <v>317</v>
      </c>
      <c r="DY178" s="772" t="s">
        <v>308</v>
      </c>
      <c r="DZ178" s="772" t="s">
        <v>318</v>
      </c>
      <c r="EA178" s="772" t="s">
        <v>319</v>
      </c>
      <c r="EB178" s="772" t="s">
        <v>1282</v>
      </c>
      <c r="EC178" s="772" t="s">
        <v>1281</v>
      </c>
      <c r="ED178" s="772" t="s">
        <v>715</v>
      </c>
      <c r="EE178" s="772" t="s">
        <v>121</v>
      </c>
      <c r="EF178" s="772" t="s">
        <v>57</v>
      </c>
      <c r="EG178" s="772" t="s">
        <v>57</v>
      </c>
      <c r="EH178" s="772" t="s">
        <v>57</v>
      </c>
      <c r="EI178" s="772" t="s">
        <v>57</v>
      </c>
      <c r="EJ178" s="772" t="s">
        <v>6534</v>
      </c>
      <c r="EK178" s="772" t="s">
        <v>6535</v>
      </c>
      <c r="EL178" s="772" t="s">
        <v>2313</v>
      </c>
      <c r="EM178" s="772" t="s">
        <v>6536</v>
      </c>
      <c r="EN178" s="772" t="s">
        <v>767</v>
      </c>
      <c r="EO178" s="772" t="s">
        <v>310</v>
      </c>
      <c r="EP178" s="772" t="s">
        <v>88</v>
      </c>
      <c r="EQ178" s="772" t="s">
        <v>2536</v>
      </c>
      <c r="ER178" s="772" t="s">
        <v>311</v>
      </c>
      <c r="ES178" s="772" t="s">
        <v>5670</v>
      </c>
      <c r="ET178" s="772" t="s">
        <v>5671</v>
      </c>
      <c r="EU178" s="104" t="str">
        <f t="shared" si="15"/>
        <v>2026022650</v>
      </c>
      <c r="EV178" s="56" t="str">
        <f t="shared" si="16"/>
        <v>12&amp;2026022650</v>
      </c>
      <c r="EW178" s="104">
        <f>IFERROR(VLOOKUP(EV178,시험용!CA:CE,4,FALSE),"")</f>
        <v>0</v>
      </c>
      <c r="EX178" s="700"/>
    </row>
    <row r="179" spans="1:156" ht="49.95" customHeight="1">
      <c r="A179" s="367">
        <v>12</v>
      </c>
      <c r="B179" s="772" t="s">
        <v>732</v>
      </c>
      <c r="C179" s="772" t="s">
        <v>2105</v>
      </c>
      <c r="D179" s="772" t="s">
        <v>2106</v>
      </c>
      <c r="E179" s="772" t="s">
        <v>31</v>
      </c>
      <c r="F179" s="772" t="s">
        <v>584</v>
      </c>
      <c r="G179" s="772" t="s">
        <v>732</v>
      </c>
      <c r="H179" s="772" t="s">
        <v>312</v>
      </c>
      <c r="I179" s="772" t="s">
        <v>290</v>
      </c>
      <c r="J179" s="772" t="s">
        <v>6537</v>
      </c>
      <c r="K179" s="772" t="s">
        <v>291</v>
      </c>
      <c r="L179" s="772" t="s">
        <v>6538</v>
      </c>
      <c r="M179" s="772" t="s">
        <v>6539</v>
      </c>
      <c r="N179" s="772"/>
      <c r="O179" s="772"/>
      <c r="P179" s="772"/>
      <c r="Q179" s="772"/>
      <c r="R179" s="772"/>
      <c r="S179" s="772" t="s">
        <v>6425</v>
      </c>
      <c r="T179" s="772" t="s">
        <v>6426</v>
      </c>
      <c r="U179" s="772" t="s">
        <v>592</v>
      </c>
      <c r="V179" s="772"/>
      <c r="W179" s="772" t="s">
        <v>6540</v>
      </c>
      <c r="X179" s="772" t="s">
        <v>95</v>
      </c>
      <c r="Y179" s="772" t="s">
        <v>6541</v>
      </c>
      <c r="Z179" s="772" t="s">
        <v>2114</v>
      </c>
      <c r="AA179" s="772" t="s">
        <v>2114</v>
      </c>
      <c r="AB179" s="772" t="s">
        <v>31</v>
      </c>
      <c r="AC179" s="1332"/>
      <c r="AD179" s="772" t="s">
        <v>643</v>
      </c>
      <c r="AE179" s="772" t="s">
        <v>2204</v>
      </c>
      <c r="AF179" s="772" t="s">
        <v>692</v>
      </c>
      <c r="AG179" s="772" t="s">
        <v>295</v>
      </c>
      <c r="AH179" s="772" t="s">
        <v>296</v>
      </c>
      <c r="AI179" s="772" t="s">
        <v>2205</v>
      </c>
      <c r="AJ179" s="772"/>
      <c r="AK179" s="772"/>
      <c r="AL179" s="772"/>
      <c r="AM179" s="772"/>
      <c r="AN179" s="772" t="s">
        <v>4583</v>
      </c>
      <c r="AO179" s="772" t="s">
        <v>4584</v>
      </c>
      <c r="AP179" s="772" t="s">
        <v>6542</v>
      </c>
      <c r="AQ179" s="773" t="s">
        <v>547</v>
      </c>
      <c r="AR179" s="772"/>
      <c r="AS179" s="772"/>
      <c r="AT179" s="772" t="s">
        <v>315</v>
      </c>
      <c r="AU179" s="772" t="s">
        <v>6543</v>
      </c>
      <c r="AV179" s="772" t="s">
        <v>57</v>
      </c>
      <c r="AW179" s="772" t="s">
        <v>1550</v>
      </c>
      <c r="AX179" s="772" t="s">
        <v>6544</v>
      </c>
      <c r="AY179" s="772"/>
      <c r="AZ179" s="772" t="s">
        <v>6545</v>
      </c>
      <c r="BA179" s="772" t="s">
        <v>2528</v>
      </c>
      <c r="BB179" s="772" t="s">
        <v>323</v>
      </c>
      <c r="BC179" s="772" t="s">
        <v>32</v>
      </c>
      <c r="BD179" s="772" t="s">
        <v>33</v>
      </c>
      <c r="BE179" s="772" t="s">
        <v>1644</v>
      </c>
      <c r="BF179" s="772" t="s">
        <v>48</v>
      </c>
      <c r="BG179" s="772" t="s">
        <v>603</v>
      </c>
      <c r="BH179" s="772" t="s">
        <v>6546</v>
      </c>
      <c r="BI179" s="772" t="s">
        <v>6547</v>
      </c>
      <c r="BJ179" s="772" t="s">
        <v>6548</v>
      </c>
      <c r="BK179" s="772" t="s">
        <v>300</v>
      </c>
      <c r="BL179" s="772" t="s">
        <v>6549</v>
      </c>
      <c r="BM179" s="772" t="s">
        <v>302</v>
      </c>
      <c r="BN179" s="772" t="s">
        <v>2204</v>
      </c>
      <c r="BO179" s="772" t="s">
        <v>692</v>
      </c>
      <c r="BP179" s="772" t="s">
        <v>595</v>
      </c>
      <c r="BQ179" s="772" t="s">
        <v>295</v>
      </c>
      <c r="BR179" s="772" t="s">
        <v>1363</v>
      </c>
      <c r="BS179" s="772" t="s">
        <v>1301</v>
      </c>
      <c r="BT179" s="772" t="s">
        <v>2463</v>
      </c>
      <c r="BU179" s="772" t="s">
        <v>6550</v>
      </c>
      <c r="BV179" s="772" t="s">
        <v>51</v>
      </c>
      <c r="BW179" s="772" t="s">
        <v>109</v>
      </c>
      <c r="BX179" s="772" t="s">
        <v>296</v>
      </c>
      <c r="BY179" s="772" t="s">
        <v>2205</v>
      </c>
      <c r="BZ179" s="772" t="s">
        <v>1122</v>
      </c>
      <c r="CA179" s="772" t="s">
        <v>6551</v>
      </c>
      <c r="CB179" s="772" t="s">
        <v>304</v>
      </c>
      <c r="CC179" s="772" t="s">
        <v>709</v>
      </c>
      <c r="CD179" s="772" t="s">
        <v>1209</v>
      </c>
      <c r="CE179" s="772" t="s">
        <v>306</v>
      </c>
      <c r="CF179" s="772" t="s">
        <v>117</v>
      </c>
      <c r="CG179" s="772" t="s">
        <v>307</v>
      </c>
      <c r="CH179" s="772" t="s">
        <v>57</v>
      </c>
      <c r="CI179" s="772" t="s">
        <v>6552</v>
      </c>
      <c r="CJ179" s="772" t="s">
        <v>99</v>
      </c>
      <c r="CK179" s="772" t="s">
        <v>1850</v>
      </c>
      <c r="CL179" s="772" t="s">
        <v>105</v>
      </c>
      <c r="CM179" s="772" t="s">
        <v>6553</v>
      </c>
      <c r="CN179" s="772" t="s">
        <v>99</v>
      </c>
      <c r="CO179" s="772" t="s">
        <v>1180</v>
      </c>
      <c r="CP179" s="772" t="s">
        <v>105</v>
      </c>
      <c r="CQ179" s="772" t="s">
        <v>57</v>
      </c>
      <c r="CR179" s="772" t="s">
        <v>57</v>
      </c>
      <c r="CS179" s="772" t="s">
        <v>57</v>
      </c>
      <c r="CT179" s="772" t="s">
        <v>57</v>
      </c>
      <c r="CU179" s="772" t="s">
        <v>328</v>
      </c>
      <c r="CV179" s="772" t="s">
        <v>329</v>
      </c>
      <c r="CW179" s="772" t="s">
        <v>330</v>
      </c>
      <c r="CX179" s="772" t="s">
        <v>331</v>
      </c>
      <c r="CY179" s="772" t="s">
        <v>57</v>
      </c>
      <c r="CZ179" s="772" t="s">
        <v>57</v>
      </c>
      <c r="DA179" s="772" t="s">
        <v>57</v>
      </c>
      <c r="DB179" s="772" t="s">
        <v>617</v>
      </c>
      <c r="DC179" s="772" t="s">
        <v>618</v>
      </c>
      <c r="DD179" s="772" t="s">
        <v>619</v>
      </c>
      <c r="DE179" s="772" t="s">
        <v>57</v>
      </c>
      <c r="DF179" s="772" t="s">
        <v>57</v>
      </c>
      <c r="DG179" s="772" t="s">
        <v>57</v>
      </c>
      <c r="DH179" s="772" t="s">
        <v>57</v>
      </c>
      <c r="DI179" s="772" t="s">
        <v>302</v>
      </c>
      <c r="DJ179" s="772" t="s">
        <v>57</v>
      </c>
      <c r="DK179" s="772" t="s">
        <v>57</v>
      </c>
      <c r="DL179" s="772" t="s">
        <v>57</v>
      </c>
      <c r="DM179" s="772" t="s">
        <v>57</v>
      </c>
      <c r="DN179" s="772" t="s">
        <v>57</v>
      </c>
      <c r="DO179" s="772" t="s">
        <v>57</v>
      </c>
      <c r="DP179" s="772" t="s">
        <v>57</v>
      </c>
      <c r="DQ179" s="772" t="s">
        <v>57</v>
      </c>
      <c r="DR179" s="772" t="s">
        <v>57</v>
      </c>
      <c r="DS179" s="772" t="s">
        <v>57</v>
      </c>
      <c r="DT179" s="772" t="s">
        <v>6554</v>
      </c>
      <c r="DU179" s="772" t="s">
        <v>1281</v>
      </c>
      <c r="DV179" s="772" t="s">
        <v>178</v>
      </c>
      <c r="DW179" s="772" t="s">
        <v>106</v>
      </c>
      <c r="DX179" s="772" t="s">
        <v>317</v>
      </c>
      <c r="DY179" s="772" t="s">
        <v>308</v>
      </c>
      <c r="DZ179" s="772" t="s">
        <v>318</v>
      </c>
      <c r="EA179" s="772" t="s">
        <v>319</v>
      </c>
      <c r="EB179" s="772" t="s">
        <v>6555</v>
      </c>
      <c r="EC179" s="772" t="s">
        <v>1281</v>
      </c>
      <c r="ED179" s="772" t="s">
        <v>1028</v>
      </c>
      <c r="EE179" s="772" t="s">
        <v>106</v>
      </c>
      <c r="EF179" s="772" t="s">
        <v>57</v>
      </c>
      <c r="EG179" s="772" t="s">
        <v>57</v>
      </c>
      <c r="EH179" s="772" t="s">
        <v>57</v>
      </c>
      <c r="EI179" s="772" t="s">
        <v>57</v>
      </c>
      <c r="EJ179" s="772" t="s">
        <v>6556</v>
      </c>
      <c r="EK179" s="772" t="s">
        <v>1574</v>
      </c>
      <c r="EL179" s="772" t="s">
        <v>6557</v>
      </c>
      <c r="EM179" s="772" t="s">
        <v>1576</v>
      </c>
      <c r="EN179" s="772" t="s">
        <v>767</v>
      </c>
      <c r="EO179" s="772" t="s">
        <v>310</v>
      </c>
      <c r="EP179" s="772" t="s">
        <v>88</v>
      </c>
      <c r="EQ179" s="772" t="s">
        <v>5219</v>
      </c>
      <c r="ER179" s="772" t="s">
        <v>311</v>
      </c>
      <c r="ES179" s="772" t="s">
        <v>6558</v>
      </c>
      <c r="ET179" s="772" t="s">
        <v>6559</v>
      </c>
      <c r="EU179" s="104" t="str">
        <f t="shared" si="15"/>
        <v>2026030517</v>
      </c>
      <c r="EV179" s="56" t="str">
        <f t="shared" si="16"/>
        <v>12&amp;2026030517</v>
      </c>
      <c r="EW179" s="104">
        <f>IFERROR(VLOOKUP(EV179,시험용!CA:CE,4,FALSE),"")</f>
        <v>0</v>
      </c>
      <c r="EX179" s="700"/>
    </row>
    <row r="180" spans="1:156" ht="49.95" customHeight="1">
      <c r="A180" s="367">
        <v>12</v>
      </c>
      <c r="B180" s="772" t="s">
        <v>771</v>
      </c>
      <c r="C180" s="772" t="s">
        <v>288</v>
      </c>
      <c r="D180" s="772" t="s">
        <v>3344</v>
      </c>
      <c r="E180" s="772" t="s">
        <v>31</v>
      </c>
      <c r="F180" s="772" t="s">
        <v>584</v>
      </c>
      <c r="G180" s="772" t="s">
        <v>771</v>
      </c>
      <c r="H180" s="772" t="s">
        <v>312</v>
      </c>
      <c r="I180" s="772" t="s">
        <v>290</v>
      </c>
      <c r="J180" s="772" t="s">
        <v>6560</v>
      </c>
      <c r="K180" s="772" t="s">
        <v>291</v>
      </c>
      <c r="L180" s="772" t="s">
        <v>6561</v>
      </c>
      <c r="M180" s="772" t="s">
        <v>6562</v>
      </c>
      <c r="N180" s="772"/>
      <c r="O180" s="772" t="s">
        <v>6563</v>
      </c>
      <c r="P180" s="772"/>
      <c r="Q180" s="772"/>
      <c r="R180" s="772" t="s">
        <v>6164</v>
      </c>
      <c r="S180" s="772" t="s">
        <v>6425</v>
      </c>
      <c r="T180" s="772" t="s">
        <v>6426</v>
      </c>
      <c r="U180" s="772" t="s">
        <v>592</v>
      </c>
      <c r="V180" s="772"/>
      <c r="W180" s="772" t="s">
        <v>6564</v>
      </c>
      <c r="X180" s="772" t="s">
        <v>6565</v>
      </c>
      <c r="Y180" s="772" t="s">
        <v>6566</v>
      </c>
      <c r="Z180" s="772" t="s">
        <v>6566</v>
      </c>
      <c r="AA180" s="772" t="s">
        <v>6567</v>
      </c>
      <c r="AB180" s="772" t="s">
        <v>3413</v>
      </c>
      <c r="AC180" s="1332"/>
      <c r="AD180" s="772" t="s">
        <v>6568</v>
      </c>
      <c r="AE180" s="772" t="s">
        <v>6569</v>
      </c>
      <c r="AF180" s="772" t="s">
        <v>3416</v>
      </c>
      <c r="AG180" s="772" t="s">
        <v>3352</v>
      </c>
      <c r="AH180" s="772" t="s">
        <v>3353</v>
      </c>
      <c r="AI180" s="772" t="s">
        <v>3354</v>
      </c>
      <c r="AJ180" s="772"/>
      <c r="AK180" s="772"/>
      <c r="AL180" s="772"/>
      <c r="AM180" s="772"/>
      <c r="AN180" s="772" t="s">
        <v>3355</v>
      </c>
      <c r="AO180" s="772" t="s">
        <v>3356</v>
      </c>
      <c r="AP180" s="772" t="s">
        <v>6570</v>
      </c>
      <c r="AQ180" s="772" t="s">
        <v>5210</v>
      </c>
      <c r="AR180" s="772"/>
      <c r="AS180" s="772"/>
      <c r="AT180" s="772" t="s">
        <v>315</v>
      </c>
      <c r="AU180" s="772" t="s">
        <v>6571</v>
      </c>
      <c r="AV180" s="772" t="s">
        <v>3075</v>
      </c>
      <c r="AW180" s="772" t="s">
        <v>6207</v>
      </c>
      <c r="AX180" s="772" t="s">
        <v>6572</v>
      </c>
      <c r="AY180" s="772"/>
      <c r="AZ180" s="772" t="s">
        <v>6573</v>
      </c>
      <c r="BA180" s="772" t="s">
        <v>6574</v>
      </c>
      <c r="BB180" s="772" t="s">
        <v>3083</v>
      </c>
      <c r="BC180" s="772" t="s">
        <v>3084</v>
      </c>
      <c r="BD180" s="772" t="s">
        <v>3085</v>
      </c>
      <c r="BE180" s="772" t="s">
        <v>3075</v>
      </c>
      <c r="BF180" s="772" t="s">
        <v>3087</v>
      </c>
      <c r="BG180" s="772" t="s">
        <v>3088</v>
      </c>
      <c r="BH180" s="772" t="s">
        <v>6575</v>
      </c>
      <c r="BI180" s="772" t="s">
        <v>6576</v>
      </c>
      <c r="BJ180" s="772" t="s">
        <v>6577</v>
      </c>
      <c r="BK180" s="772" t="s">
        <v>6578</v>
      </c>
      <c r="BL180" s="772" t="s">
        <v>6579</v>
      </c>
      <c r="BM180" s="772" t="s">
        <v>3094</v>
      </c>
      <c r="BN180" s="772" t="s">
        <v>6569</v>
      </c>
      <c r="BO180" s="772" t="s">
        <v>3416</v>
      </c>
      <c r="BP180" s="772" t="s">
        <v>3075</v>
      </c>
      <c r="BQ180" s="772" t="s">
        <v>3352</v>
      </c>
      <c r="BR180" s="772" t="s">
        <v>3096</v>
      </c>
      <c r="BS180" s="772" t="s">
        <v>3432</v>
      </c>
      <c r="BT180" s="772" t="s">
        <v>6580</v>
      </c>
      <c r="BU180" s="772" t="s">
        <v>6581</v>
      </c>
      <c r="BV180" s="772" t="s">
        <v>6582</v>
      </c>
      <c r="BW180" s="772" t="s">
        <v>6153</v>
      </c>
      <c r="BX180" s="772" t="s">
        <v>3353</v>
      </c>
      <c r="BY180" s="772" t="s">
        <v>3354</v>
      </c>
      <c r="BZ180" s="772" t="s">
        <v>6583</v>
      </c>
      <c r="CA180" s="772" t="s">
        <v>6584</v>
      </c>
      <c r="CB180" s="772" t="s">
        <v>3379</v>
      </c>
      <c r="CC180" s="772" t="s">
        <v>6222</v>
      </c>
      <c r="CD180" s="772" t="s">
        <v>3118</v>
      </c>
      <c r="CE180" s="772" t="s">
        <v>3382</v>
      </c>
      <c r="CF180" s="772" t="s">
        <v>6224</v>
      </c>
      <c r="CG180" s="772" t="s">
        <v>3384</v>
      </c>
      <c r="CH180" s="772" t="s">
        <v>3075</v>
      </c>
      <c r="CI180" s="772" t="s">
        <v>6585</v>
      </c>
      <c r="CJ180" s="772" t="s">
        <v>3386</v>
      </c>
      <c r="CK180" s="772" t="s">
        <v>6586</v>
      </c>
      <c r="CL180" s="772" t="s">
        <v>3388</v>
      </c>
      <c r="CM180" s="772" t="s">
        <v>6587</v>
      </c>
      <c r="CN180" s="772" t="s">
        <v>3386</v>
      </c>
      <c r="CO180" s="772" t="s">
        <v>6227</v>
      </c>
      <c r="CP180" s="772" t="s">
        <v>3388</v>
      </c>
      <c r="CQ180" s="772" t="s">
        <v>3075</v>
      </c>
      <c r="CR180" s="772" t="s">
        <v>3075</v>
      </c>
      <c r="CS180" s="772" t="s">
        <v>3075</v>
      </c>
      <c r="CT180" s="772" t="s">
        <v>3075</v>
      </c>
      <c r="CU180" s="772" t="s">
        <v>5862</v>
      </c>
      <c r="CV180" s="772" t="s">
        <v>3390</v>
      </c>
      <c r="CW180" s="772" t="s">
        <v>5863</v>
      </c>
      <c r="CX180" s="772" t="s">
        <v>5864</v>
      </c>
      <c r="CY180" s="772" t="s">
        <v>3075</v>
      </c>
      <c r="CZ180" s="772" t="s">
        <v>3075</v>
      </c>
      <c r="DA180" s="772" t="s">
        <v>3075</v>
      </c>
      <c r="DB180" s="772" t="s">
        <v>3075</v>
      </c>
      <c r="DC180" s="772" t="s">
        <v>3075</v>
      </c>
      <c r="DD180" s="772" t="s">
        <v>3075</v>
      </c>
      <c r="DE180" s="772" t="s">
        <v>6588</v>
      </c>
      <c r="DF180" s="772" t="s">
        <v>6589</v>
      </c>
      <c r="DG180" s="772" t="s">
        <v>3111</v>
      </c>
      <c r="DH180" s="772" t="s">
        <v>3075</v>
      </c>
      <c r="DI180" s="772" t="s">
        <v>3094</v>
      </c>
      <c r="DJ180" s="772" t="s">
        <v>3075</v>
      </c>
      <c r="DK180" s="772" t="s">
        <v>3075</v>
      </c>
      <c r="DL180" s="772" t="s">
        <v>3075</v>
      </c>
      <c r="DM180" s="772" t="s">
        <v>3075</v>
      </c>
      <c r="DN180" s="772" t="s">
        <v>3075</v>
      </c>
      <c r="DO180" s="772" t="s">
        <v>3075</v>
      </c>
      <c r="DP180" s="772" t="s">
        <v>3075</v>
      </c>
      <c r="DQ180" s="772" t="s">
        <v>3075</v>
      </c>
      <c r="DR180" s="772" t="s">
        <v>3075</v>
      </c>
      <c r="DS180" s="772" t="s">
        <v>3075</v>
      </c>
      <c r="DT180" s="772" t="s">
        <v>6590</v>
      </c>
      <c r="DU180" s="772" t="s">
        <v>6591</v>
      </c>
      <c r="DV180" s="772" t="s">
        <v>3372</v>
      </c>
      <c r="DW180" s="772" t="s">
        <v>6592</v>
      </c>
      <c r="DX180" s="772" t="s">
        <v>5869</v>
      </c>
      <c r="DY180" s="772" t="s">
        <v>3117</v>
      </c>
      <c r="DZ180" s="772" t="s">
        <v>3381</v>
      </c>
      <c r="EA180" s="772" t="s">
        <v>3119</v>
      </c>
      <c r="EB180" s="772" t="s">
        <v>6593</v>
      </c>
      <c r="EC180" s="772" t="s">
        <v>6591</v>
      </c>
      <c r="ED180" s="772" t="s">
        <v>3451</v>
      </c>
      <c r="EE180" s="772" t="s">
        <v>6592</v>
      </c>
      <c r="EF180" s="772" t="s">
        <v>3075</v>
      </c>
      <c r="EG180" s="772" t="s">
        <v>3075</v>
      </c>
      <c r="EH180" s="772" t="s">
        <v>3075</v>
      </c>
      <c r="EI180" s="772" t="s">
        <v>3075</v>
      </c>
      <c r="EJ180" s="772" t="s">
        <v>6594</v>
      </c>
      <c r="EK180" s="772" t="s">
        <v>6155</v>
      </c>
      <c r="EL180" s="772" t="s">
        <v>6595</v>
      </c>
      <c r="EM180" s="772" t="s">
        <v>3125</v>
      </c>
      <c r="EN180" s="772" t="s">
        <v>3966</v>
      </c>
      <c r="EO180" s="772" t="s">
        <v>3967</v>
      </c>
      <c r="EP180" s="772" t="s">
        <v>3968</v>
      </c>
      <c r="EQ180" s="772" t="s">
        <v>6596</v>
      </c>
      <c r="ER180" s="772" t="s">
        <v>3096</v>
      </c>
      <c r="ES180" s="772" t="s">
        <v>6597</v>
      </c>
      <c r="ET180" s="772" t="s">
        <v>6598</v>
      </c>
      <c r="EU180" s="104" t="str">
        <f t="shared" si="15"/>
        <v>2026030116</v>
      </c>
      <c r="EV180" s="56" t="str">
        <f t="shared" si="16"/>
        <v>12&amp;2026030116</v>
      </c>
      <c r="EW180" s="104">
        <f>IFERROR(VLOOKUP(EV180,시험용!CA:CE,4,FALSE),"")</f>
        <v>0</v>
      </c>
      <c r="EX180" s="700"/>
      <c r="EY180" s="809" t="s">
        <v>6928</v>
      </c>
      <c r="EZ180" s="840" t="s">
        <v>6994</v>
      </c>
    </row>
    <row r="181" spans="1:156" ht="49.95" customHeight="1">
      <c r="A181" s="367">
        <v>12</v>
      </c>
      <c r="B181" s="772" t="s">
        <v>806</v>
      </c>
      <c r="C181" s="772" t="s">
        <v>336</v>
      </c>
      <c r="D181" s="772" t="s">
        <v>1866</v>
      </c>
      <c r="E181" s="772" t="s">
        <v>31</v>
      </c>
      <c r="F181" s="772" t="s">
        <v>321</v>
      </c>
      <c r="G181" s="772" t="s">
        <v>806</v>
      </c>
      <c r="H181" s="772" t="s">
        <v>287</v>
      </c>
      <c r="I181" s="772" t="s">
        <v>290</v>
      </c>
      <c r="J181" s="772" t="s">
        <v>6599</v>
      </c>
      <c r="K181" s="772" t="s">
        <v>291</v>
      </c>
      <c r="L181" s="772" t="s">
        <v>6600</v>
      </c>
      <c r="M181" s="772" t="s">
        <v>3131</v>
      </c>
      <c r="N181" s="772"/>
      <c r="O181" s="772" t="s">
        <v>2289</v>
      </c>
      <c r="P181" s="772"/>
      <c r="Q181" s="772"/>
      <c r="R181" s="772" t="s">
        <v>6601</v>
      </c>
      <c r="S181" s="772" t="s">
        <v>6425</v>
      </c>
      <c r="T181" s="772" t="s">
        <v>6426</v>
      </c>
      <c r="U181" s="772" t="s">
        <v>592</v>
      </c>
      <c r="V181" s="772"/>
      <c r="W181" s="772" t="s">
        <v>3133</v>
      </c>
      <c r="X181" s="772" t="s">
        <v>3134</v>
      </c>
      <c r="Y181" s="772" t="s">
        <v>3135</v>
      </c>
      <c r="Z181" s="772" t="s">
        <v>3135</v>
      </c>
      <c r="AA181" s="772" t="s">
        <v>6602</v>
      </c>
      <c r="AB181" s="772" t="s">
        <v>31</v>
      </c>
      <c r="AC181" s="1332"/>
      <c r="AD181" s="772" t="s">
        <v>643</v>
      </c>
      <c r="AE181" s="772" t="s">
        <v>6603</v>
      </c>
      <c r="AF181" s="772" t="s">
        <v>3138</v>
      </c>
      <c r="AG181" s="772" t="s">
        <v>2117</v>
      </c>
      <c r="AH181" s="772" t="s">
        <v>2118</v>
      </c>
      <c r="AI181" s="772" t="s">
        <v>3140</v>
      </c>
      <c r="AJ181" s="772"/>
      <c r="AK181" s="772"/>
      <c r="AL181" s="772"/>
      <c r="AM181" s="772"/>
      <c r="AN181" s="772" t="s">
        <v>2293</v>
      </c>
      <c r="AO181" s="772" t="s">
        <v>2294</v>
      </c>
      <c r="AP181" s="772" t="s">
        <v>3142</v>
      </c>
      <c r="AQ181" s="772" t="s">
        <v>1018</v>
      </c>
      <c r="AR181" s="772"/>
      <c r="AS181" s="772"/>
      <c r="AT181" s="772" t="s">
        <v>315</v>
      </c>
      <c r="AU181" s="772" t="s">
        <v>6604</v>
      </c>
      <c r="AV181" s="772" t="s">
        <v>1135</v>
      </c>
      <c r="AW181" s="772" t="s">
        <v>6605</v>
      </c>
      <c r="AX181" s="772" t="s">
        <v>6606</v>
      </c>
      <c r="AY181" s="772"/>
      <c r="AZ181" s="772" t="s">
        <v>3146</v>
      </c>
      <c r="BA181" s="772" t="s">
        <v>3147</v>
      </c>
      <c r="BB181" s="772" t="s">
        <v>2131</v>
      </c>
      <c r="BC181" s="772" t="s">
        <v>2132</v>
      </c>
      <c r="BD181" s="772" t="s">
        <v>2133</v>
      </c>
      <c r="BE181" s="772" t="s">
        <v>1135</v>
      </c>
      <c r="BF181" s="772" t="s">
        <v>2135</v>
      </c>
      <c r="BG181" s="772" t="s">
        <v>2136</v>
      </c>
      <c r="BH181" s="772" t="s">
        <v>6607</v>
      </c>
      <c r="BI181" s="772" t="s">
        <v>3149</v>
      </c>
      <c r="BJ181" s="772" t="s">
        <v>3150</v>
      </c>
      <c r="BK181" s="772" t="s">
        <v>3151</v>
      </c>
      <c r="BL181" s="772" t="s">
        <v>6608</v>
      </c>
      <c r="BM181" s="772" t="s">
        <v>2142</v>
      </c>
      <c r="BN181" s="772" t="s">
        <v>6609</v>
      </c>
      <c r="BO181" s="772" t="s">
        <v>3138</v>
      </c>
      <c r="BP181" s="772" t="s">
        <v>1135</v>
      </c>
      <c r="BQ181" s="772" t="s">
        <v>2117</v>
      </c>
      <c r="BR181" s="772" t="s">
        <v>2193</v>
      </c>
      <c r="BS181" s="772" t="s">
        <v>3154</v>
      </c>
      <c r="BT181" s="772" t="s">
        <v>3155</v>
      </c>
      <c r="BU181" s="772" t="s">
        <v>6610</v>
      </c>
      <c r="BV181" s="772" t="s">
        <v>2142</v>
      </c>
      <c r="BW181" s="772" t="s">
        <v>3157</v>
      </c>
      <c r="BX181" s="772" t="s">
        <v>2118</v>
      </c>
      <c r="BY181" s="772" t="s">
        <v>3140</v>
      </c>
      <c r="BZ181" s="772" t="s">
        <v>4630</v>
      </c>
      <c r="CA181" s="772" t="s">
        <v>3160</v>
      </c>
      <c r="CB181" s="772" t="s">
        <v>2153</v>
      </c>
      <c r="CC181" s="772" t="s">
        <v>3161</v>
      </c>
      <c r="CD181" s="772" t="s">
        <v>2155</v>
      </c>
      <c r="CE181" s="772" t="s">
        <v>2156</v>
      </c>
      <c r="CF181" s="772" t="s">
        <v>3162</v>
      </c>
      <c r="CG181" s="772" t="s">
        <v>2158</v>
      </c>
      <c r="CH181" s="772" t="s">
        <v>1135</v>
      </c>
      <c r="CI181" s="772" t="s">
        <v>3163</v>
      </c>
      <c r="CJ181" s="772" t="s">
        <v>3164</v>
      </c>
      <c r="CK181" s="772" t="s">
        <v>3165</v>
      </c>
      <c r="CL181" s="772" t="s">
        <v>2162</v>
      </c>
      <c r="CM181" s="772" t="s">
        <v>3166</v>
      </c>
      <c r="CN181" s="772" t="s">
        <v>3164</v>
      </c>
      <c r="CO181" s="772" t="s">
        <v>3167</v>
      </c>
      <c r="CP181" s="772" t="s">
        <v>2162</v>
      </c>
      <c r="CQ181" s="772" t="s">
        <v>3168</v>
      </c>
      <c r="CR181" s="772" t="s">
        <v>3164</v>
      </c>
      <c r="CS181" s="772" t="s">
        <v>3169</v>
      </c>
      <c r="CT181" s="772" t="s">
        <v>2162</v>
      </c>
      <c r="CU181" s="772" t="s">
        <v>2165</v>
      </c>
      <c r="CV181" s="772" t="s">
        <v>2166</v>
      </c>
      <c r="CW181" s="772" t="s">
        <v>2167</v>
      </c>
      <c r="CX181" s="772" t="s">
        <v>2168</v>
      </c>
      <c r="CY181" s="772" t="s">
        <v>1135</v>
      </c>
      <c r="CZ181" s="772" t="s">
        <v>1135</v>
      </c>
      <c r="DA181" s="772" t="s">
        <v>1135</v>
      </c>
      <c r="DB181" s="772" t="s">
        <v>1135</v>
      </c>
      <c r="DC181" s="772" t="s">
        <v>1135</v>
      </c>
      <c r="DD181" s="772" t="s">
        <v>1135</v>
      </c>
      <c r="DE181" s="772" t="s">
        <v>1135</v>
      </c>
      <c r="DF181" s="772" t="s">
        <v>1135</v>
      </c>
      <c r="DG181" s="772" t="s">
        <v>1135</v>
      </c>
      <c r="DH181" s="772" t="s">
        <v>1135</v>
      </c>
      <c r="DI181" s="772" t="s">
        <v>2142</v>
      </c>
      <c r="DJ181" s="772" t="s">
        <v>1135</v>
      </c>
      <c r="DK181" s="772" t="s">
        <v>1135</v>
      </c>
      <c r="DL181" s="772" t="s">
        <v>1135</v>
      </c>
      <c r="DM181" s="772" t="s">
        <v>1135</v>
      </c>
      <c r="DN181" s="772" t="s">
        <v>1135</v>
      </c>
      <c r="DO181" s="772" t="s">
        <v>1135</v>
      </c>
      <c r="DP181" s="772" t="s">
        <v>1135</v>
      </c>
      <c r="DQ181" s="772" t="s">
        <v>1135</v>
      </c>
      <c r="DR181" s="772" t="s">
        <v>1135</v>
      </c>
      <c r="DS181" s="772" t="s">
        <v>1135</v>
      </c>
      <c r="DT181" s="772" t="s">
        <v>6611</v>
      </c>
      <c r="DU181" s="772" t="s">
        <v>3171</v>
      </c>
      <c r="DV181" s="772" t="s">
        <v>3172</v>
      </c>
      <c r="DW181" s="772" t="s">
        <v>6612</v>
      </c>
      <c r="DX181" s="772" t="s">
        <v>3173</v>
      </c>
      <c r="DY181" s="772" t="s">
        <v>3174</v>
      </c>
      <c r="DZ181" s="772" t="s">
        <v>2167</v>
      </c>
      <c r="EA181" s="772" t="s">
        <v>3175</v>
      </c>
      <c r="EB181" s="772" t="s">
        <v>6613</v>
      </c>
      <c r="EC181" s="772" t="s">
        <v>3171</v>
      </c>
      <c r="ED181" s="772" t="s">
        <v>3177</v>
      </c>
      <c r="EE181" s="772" t="s">
        <v>6612</v>
      </c>
      <c r="EF181" s="772" t="s">
        <v>1135</v>
      </c>
      <c r="EG181" s="772" t="s">
        <v>1135</v>
      </c>
      <c r="EH181" s="772" t="s">
        <v>1135</v>
      </c>
      <c r="EI181" s="772" t="s">
        <v>1135</v>
      </c>
      <c r="EJ181" s="772" t="s">
        <v>3178</v>
      </c>
      <c r="EK181" s="772" t="s">
        <v>3179</v>
      </c>
      <c r="EL181" s="772" t="s">
        <v>3180</v>
      </c>
      <c r="EM181" s="772" t="s">
        <v>3181</v>
      </c>
      <c r="EN181" s="772" t="s">
        <v>3182</v>
      </c>
      <c r="EO181" s="772" t="s">
        <v>2281</v>
      </c>
      <c r="EP181" s="772" t="s">
        <v>2282</v>
      </c>
      <c r="EQ181" s="772" t="s">
        <v>1135</v>
      </c>
      <c r="ER181" s="772" t="s">
        <v>2193</v>
      </c>
      <c r="ES181" s="772" t="s">
        <v>1135</v>
      </c>
      <c r="ET181" s="772" t="s">
        <v>1135</v>
      </c>
      <c r="EU181" s="104" t="str">
        <f t="shared" si="15"/>
        <v>2026021940</v>
      </c>
      <c r="EV181" s="56" t="str">
        <f t="shared" si="16"/>
        <v>12&amp;2026021940</v>
      </c>
      <c r="EW181" s="104" t="str">
        <f>IFERROR(VLOOKUP(EV181,시험용!CA:CE,4,FALSE),"")</f>
        <v/>
      </c>
      <c r="EX181" s="700" t="s">
        <v>5726</v>
      </c>
    </row>
    <row r="182" spans="1:156" ht="49.95" customHeight="1">
      <c r="A182" s="367">
        <v>12</v>
      </c>
      <c r="B182" s="772" t="s">
        <v>47</v>
      </c>
      <c r="C182" s="772" t="s">
        <v>336</v>
      </c>
      <c r="D182" s="772" t="s">
        <v>1866</v>
      </c>
      <c r="E182" s="772" t="s">
        <v>31</v>
      </c>
      <c r="F182" s="772" t="s">
        <v>321</v>
      </c>
      <c r="G182" s="772" t="s">
        <v>47</v>
      </c>
      <c r="H182" s="772" t="s">
        <v>312</v>
      </c>
      <c r="I182" s="772" t="s">
        <v>290</v>
      </c>
      <c r="J182" s="772" t="s">
        <v>6614</v>
      </c>
      <c r="K182" s="772" t="s">
        <v>291</v>
      </c>
      <c r="L182" s="772" t="s">
        <v>6615</v>
      </c>
      <c r="M182" s="772" t="s">
        <v>6616</v>
      </c>
      <c r="N182" s="772"/>
      <c r="O182" s="772"/>
      <c r="P182" s="772"/>
      <c r="Q182" s="772"/>
      <c r="R182" s="772" t="s">
        <v>1131</v>
      </c>
      <c r="S182" s="772" t="s">
        <v>6425</v>
      </c>
      <c r="T182" s="772" t="s">
        <v>6426</v>
      </c>
      <c r="U182" s="772" t="s">
        <v>592</v>
      </c>
      <c r="V182" s="772"/>
      <c r="W182" s="772" t="s">
        <v>6617</v>
      </c>
      <c r="X182" s="772" t="s">
        <v>688</v>
      </c>
      <c r="Y182" s="772" t="s">
        <v>1135</v>
      </c>
      <c r="Z182" s="772" t="s">
        <v>1135</v>
      </c>
      <c r="AA182" s="772" t="s">
        <v>1135</v>
      </c>
      <c r="AB182" s="772" t="s">
        <v>293</v>
      </c>
      <c r="AC182" s="1332"/>
      <c r="AD182" s="772" t="s">
        <v>1136</v>
      </c>
      <c r="AE182" s="772" t="s">
        <v>1051</v>
      </c>
      <c r="AF182" s="772" t="s">
        <v>595</v>
      </c>
      <c r="AG182" s="772" t="s">
        <v>295</v>
      </c>
      <c r="AH182" s="772" t="s">
        <v>296</v>
      </c>
      <c r="AI182" s="772" t="s">
        <v>297</v>
      </c>
      <c r="AJ182" s="772"/>
      <c r="AK182" s="772"/>
      <c r="AL182" s="772"/>
      <c r="AM182" s="772"/>
      <c r="AN182" s="772" t="s">
        <v>3216</v>
      </c>
      <c r="AO182" s="772" t="s">
        <v>3217</v>
      </c>
      <c r="AP182" s="772" t="s">
        <v>6618</v>
      </c>
      <c r="AQ182" s="772" t="s">
        <v>49</v>
      </c>
      <c r="AR182" s="772" t="s">
        <v>3773</v>
      </c>
      <c r="AS182" s="772" t="s">
        <v>3774</v>
      </c>
      <c r="AT182" s="772" t="s">
        <v>315</v>
      </c>
      <c r="AU182" s="772" t="s">
        <v>6619</v>
      </c>
      <c r="AV182" s="772" t="s">
        <v>57</v>
      </c>
      <c r="AW182" s="772" t="s">
        <v>910</v>
      </c>
      <c r="AX182" s="772" t="s">
        <v>6620</v>
      </c>
      <c r="AY182" s="772"/>
      <c r="AZ182" s="772" t="s">
        <v>6621</v>
      </c>
      <c r="BA182" s="772" t="s">
        <v>6622</v>
      </c>
      <c r="BB182" s="772" t="s">
        <v>299</v>
      </c>
      <c r="BC182" s="772" t="s">
        <v>32</v>
      </c>
      <c r="BD182" s="772" t="s">
        <v>33</v>
      </c>
      <c r="BE182" s="772" t="s">
        <v>57</v>
      </c>
      <c r="BF182" s="772" t="s">
        <v>48</v>
      </c>
      <c r="BG182" s="772" t="s">
        <v>164</v>
      </c>
      <c r="BH182" s="772" t="s">
        <v>2386</v>
      </c>
      <c r="BI182" s="772" t="s">
        <v>1668</v>
      </c>
      <c r="BJ182" s="772" t="s">
        <v>6623</v>
      </c>
      <c r="BK182" s="772" t="s">
        <v>2674</v>
      </c>
      <c r="BL182" s="772" t="s">
        <v>6624</v>
      </c>
      <c r="BM182" s="772" t="s">
        <v>55</v>
      </c>
      <c r="BN182" s="772" t="s">
        <v>1051</v>
      </c>
      <c r="BO182" s="772" t="s">
        <v>595</v>
      </c>
      <c r="BP182" s="772" t="s">
        <v>57</v>
      </c>
      <c r="BQ182" s="772" t="s">
        <v>295</v>
      </c>
      <c r="BR182" s="772" t="s">
        <v>1363</v>
      </c>
      <c r="BS182" s="772" t="s">
        <v>170</v>
      </c>
      <c r="BT182" s="772" t="s">
        <v>2463</v>
      </c>
      <c r="BU182" s="772" t="s">
        <v>6625</v>
      </c>
      <c r="BV182" s="772" t="s">
        <v>302</v>
      </c>
      <c r="BW182" s="772" t="s">
        <v>109</v>
      </c>
      <c r="BX182" s="772" t="s">
        <v>296</v>
      </c>
      <c r="BY182" s="772" t="s">
        <v>297</v>
      </c>
      <c r="BZ182" s="772" t="s">
        <v>1672</v>
      </c>
      <c r="CA182" s="772" t="s">
        <v>1622</v>
      </c>
      <c r="CB182" s="772" t="s">
        <v>304</v>
      </c>
      <c r="CC182" s="772" t="s">
        <v>668</v>
      </c>
      <c r="CD182" s="772" t="s">
        <v>305</v>
      </c>
      <c r="CE182" s="772" t="s">
        <v>306</v>
      </c>
      <c r="CF182" s="772" t="s">
        <v>1623</v>
      </c>
      <c r="CG182" s="772" t="s">
        <v>307</v>
      </c>
      <c r="CH182" s="772" t="s">
        <v>57</v>
      </c>
      <c r="CI182" s="772" t="s">
        <v>1651</v>
      </c>
      <c r="CJ182" s="772" t="s">
        <v>92</v>
      </c>
      <c r="CK182" s="772" t="s">
        <v>176</v>
      </c>
      <c r="CL182" s="772" t="s">
        <v>105</v>
      </c>
      <c r="CM182" s="772" t="s">
        <v>6626</v>
      </c>
      <c r="CN182" s="772" t="s">
        <v>92</v>
      </c>
      <c r="CO182" s="772" t="s">
        <v>174</v>
      </c>
      <c r="CP182" s="772" t="s">
        <v>105</v>
      </c>
      <c r="CQ182" s="772" t="s">
        <v>57</v>
      </c>
      <c r="CR182" s="772" t="s">
        <v>57</v>
      </c>
      <c r="CS182" s="772" t="s">
        <v>57</v>
      </c>
      <c r="CT182" s="772" t="s">
        <v>57</v>
      </c>
      <c r="CU182" s="772" t="s">
        <v>57</v>
      </c>
      <c r="CV182" s="772" t="s">
        <v>57</v>
      </c>
      <c r="CW182" s="772" t="s">
        <v>57</v>
      </c>
      <c r="CX182" s="772" t="s">
        <v>57</v>
      </c>
      <c r="CY182" s="772" t="s">
        <v>57</v>
      </c>
      <c r="CZ182" s="772" t="s">
        <v>57</v>
      </c>
      <c r="DA182" s="772" t="s">
        <v>57</v>
      </c>
      <c r="DB182" s="772" t="s">
        <v>57</v>
      </c>
      <c r="DC182" s="772" t="s">
        <v>57</v>
      </c>
      <c r="DD182" s="772" t="s">
        <v>57</v>
      </c>
      <c r="DE182" s="772" t="s">
        <v>57</v>
      </c>
      <c r="DF182" s="772" t="s">
        <v>57</v>
      </c>
      <c r="DG182" s="772" t="s">
        <v>57</v>
      </c>
      <c r="DH182" s="772" t="s">
        <v>57</v>
      </c>
      <c r="DI182" s="772" t="s">
        <v>302</v>
      </c>
      <c r="DJ182" s="772" t="s">
        <v>57</v>
      </c>
      <c r="DK182" s="772" t="s">
        <v>57</v>
      </c>
      <c r="DL182" s="772" t="s">
        <v>57</v>
      </c>
      <c r="DM182" s="772" t="s">
        <v>57</v>
      </c>
      <c r="DN182" s="772" t="s">
        <v>57</v>
      </c>
      <c r="DO182" s="772" t="s">
        <v>57</v>
      </c>
      <c r="DP182" s="772" t="s">
        <v>57</v>
      </c>
      <c r="DQ182" s="772" t="s">
        <v>57</v>
      </c>
      <c r="DR182" s="772" t="s">
        <v>57</v>
      </c>
      <c r="DS182" s="772" t="s">
        <v>57</v>
      </c>
      <c r="DT182" s="772" t="s">
        <v>5523</v>
      </c>
      <c r="DU182" s="772" t="s">
        <v>1153</v>
      </c>
      <c r="DV182" s="772" t="s">
        <v>801</v>
      </c>
      <c r="DW182" s="772" t="s">
        <v>106</v>
      </c>
      <c r="DX182" s="772" t="s">
        <v>333</v>
      </c>
      <c r="DY182" s="772" t="s">
        <v>308</v>
      </c>
      <c r="DZ182" s="772" t="s">
        <v>309</v>
      </c>
      <c r="EA182" s="772" t="s">
        <v>319</v>
      </c>
      <c r="EB182" s="772" t="s">
        <v>5524</v>
      </c>
      <c r="EC182" s="772" t="s">
        <v>1153</v>
      </c>
      <c r="ED182" s="772" t="s">
        <v>1038</v>
      </c>
      <c r="EE182" s="772" t="s">
        <v>106</v>
      </c>
      <c r="EF182" s="772" t="s">
        <v>57</v>
      </c>
      <c r="EG182" s="772" t="s">
        <v>57</v>
      </c>
      <c r="EH182" s="772" t="s">
        <v>57</v>
      </c>
      <c r="EI182" s="772" t="s">
        <v>57</v>
      </c>
      <c r="EJ182" s="772" t="s">
        <v>90</v>
      </c>
      <c r="EK182" s="772" t="s">
        <v>91</v>
      </c>
      <c r="EL182" s="772" t="s">
        <v>847</v>
      </c>
      <c r="EM182" s="772" t="s">
        <v>188</v>
      </c>
      <c r="EN182" s="772" t="s">
        <v>629</v>
      </c>
      <c r="EO182" s="772" t="s">
        <v>310</v>
      </c>
      <c r="EP182" s="772" t="s">
        <v>88</v>
      </c>
      <c r="EQ182" s="772" t="s">
        <v>57</v>
      </c>
      <c r="ER182" s="772" t="s">
        <v>311</v>
      </c>
      <c r="ES182" s="772" t="s">
        <v>57</v>
      </c>
      <c r="ET182" s="772" t="s">
        <v>57</v>
      </c>
      <c r="EU182" s="104" t="str">
        <f t="shared" si="15"/>
        <v>2025123962</v>
      </c>
      <c r="EV182" s="56" t="str">
        <f t="shared" si="16"/>
        <v>12&amp;2025123962</v>
      </c>
      <c r="EW182" s="104">
        <f>IFERROR(VLOOKUP(EV182,시험용!CA:CE,4,FALSE),"")</f>
        <v>0</v>
      </c>
      <c r="EX182" s="700"/>
    </row>
    <row r="183" spans="1:156" ht="49.95" customHeight="1">
      <c r="A183" s="367">
        <v>12</v>
      </c>
      <c r="B183" s="772" t="s">
        <v>850</v>
      </c>
      <c r="C183" s="772" t="s">
        <v>336</v>
      </c>
      <c r="D183" s="772" t="s">
        <v>1866</v>
      </c>
      <c r="E183" s="772" t="s">
        <v>31</v>
      </c>
      <c r="F183" s="772" t="s">
        <v>321</v>
      </c>
      <c r="G183" s="772" t="s">
        <v>850</v>
      </c>
      <c r="H183" s="772" t="s">
        <v>320</v>
      </c>
      <c r="I183" s="772" t="s">
        <v>290</v>
      </c>
      <c r="J183" s="772" t="s">
        <v>6627</v>
      </c>
      <c r="K183" s="772" t="s">
        <v>291</v>
      </c>
      <c r="L183" s="772" t="s">
        <v>6628</v>
      </c>
      <c r="M183" s="772" t="s">
        <v>6629</v>
      </c>
      <c r="N183" s="772"/>
      <c r="O183" s="772" t="s">
        <v>6630</v>
      </c>
      <c r="P183" s="772"/>
      <c r="Q183" s="772"/>
      <c r="R183" s="772"/>
      <c r="S183" s="772" t="s">
        <v>6425</v>
      </c>
      <c r="T183" s="772" t="s">
        <v>6512</v>
      </c>
      <c r="U183" s="772" t="s">
        <v>592</v>
      </c>
      <c r="V183" s="772"/>
      <c r="W183" s="772" t="s">
        <v>6631</v>
      </c>
      <c r="X183" s="772" t="s">
        <v>322</v>
      </c>
      <c r="Y183" s="772" t="s">
        <v>1135</v>
      </c>
      <c r="Z183" s="772" t="s">
        <v>1135</v>
      </c>
      <c r="AA183" s="772" t="s">
        <v>1135</v>
      </c>
      <c r="AB183" s="772" t="s">
        <v>293</v>
      </c>
      <c r="AC183" s="1332"/>
      <c r="AD183" s="772" t="s">
        <v>1136</v>
      </c>
      <c r="AE183" s="772" t="s">
        <v>1051</v>
      </c>
      <c r="AF183" s="772" t="s">
        <v>595</v>
      </c>
      <c r="AG183" s="772" t="s">
        <v>295</v>
      </c>
      <c r="AH183" s="772" t="s">
        <v>296</v>
      </c>
      <c r="AI183" s="772" t="s">
        <v>297</v>
      </c>
      <c r="AJ183" s="772"/>
      <c r="AK183" s="772"/>
      <c r="AL183" s="772"/>
      <c r="AM183" s="772"/>
      <c r="AN183" s="772" t="s">
        <v>4045</v>
      </c>
      <c r="AO183" s="772" t="s">
        <v>4046</v>
      </c>
      <c r="AP183" s="772" t="s">
        <v>6632</v>
      </c>
      <c r="AQ183" s="772" t="s">
        <v>49</v>
      </c>
      <c r="AR183" s="772" t="s">
        <v>3773</v>
      </c>
      <c r="AS183" s="772" t="s">
        <v>3774</v>
      </c>
      <c r="AT183" s="772" t="s">
        <v>298</v>
      </c>
      <c r="AU183" s="772" t="s">
        <v>6633</v>
      </c>
      <c r="AV183" s="772" t="s">
        <v>57</v>
      </c>
      <c r="AW183" s="772" t="s">
        <v>1433</v>
      </c>
      <c r="AX183" s="772" t="s">
        <v>6634</v>
      </c>
      <c r="AY183" s="772"/>
      <c r="AZ183" s="772" t="s">
        <v>6635</v>
      </c>
      <c r="BA183" s="772" t="s">
        <v>6622</v>
      </c>
      <c r="BB183" s="772" t="s">
        <v>299</v>
      </c>
      <c r="BC183" s="772" t="s">
        <v>32</v>
      </c>
      <c r="BD183" s="772" t="s">
        <v>33</v>
      </c>
      <c r="BE183" s="772" t="s">
        <v>57</v>
      </c>
      <c r="BF183" s="772" t="s">
        <v>48</v>
      </c>
      <c r="BG183" s="772" t="s">
        <v>164</v>
      </c>
      <c r="BH183" s="772" t="s">
        <v>6636</v>
      </c>
      <c r="BI183" s="772" t="s">
        <v>6637</v>
      </c>
      <c r="BJ183" s="772" t="s">
        <v>6638</v>
      </c>
      <c r="BK183" s="772" t="s">
        <v>2674</v>
      </c>
      <c r="BL183" s="772" t="s">
        <v>6624</v>
      </c>
      <c r="BM183" s="772" t="s">
        <v>55</v>
      </c>
      <c r="BN183" s="772" t="s">
        <v>1051</v>
      </c>
      <c r="BO183" s="772" t="s">
        <v>595</v>
      </c>
      <c r="BP183" s="772" t="s">
        <v>57</v>
      </c>
      <c r="BQ183" s="772" t="s">
        <v>295</v>
      </c>
      <c r="BR183" s="772" t="s">
        <v>1363</v>
      </c>
      <c r="BS183" s="772" t="s">
        <v>170</v>
      </c>
      <c r="BT183" s="772" t="s">
        <v>2463</v>
      </c>
      <c r="BU183" s="772" t="s">
        <v>6639</v>
      </c>
      <c r="BV183" s="772" t="s">
        <v>302</v>
      </c>
      <c r="BW183" s="772" t="s">
        <v>109</v>
      </c>
      <c r="BX183" s="772" t="s">
        <v>296</v>
      </c>
      <c r="BY183" s="772" t="s">
        <v>297</v>
      </c>
      <c r="BZ183" s="772" t="s">
        <v>757</v>
      </c>
      <c r="CA183" s="772" t="s">
        <v>758</v>
      </c>
      <c r="CB183" s="772" t="s">
        <v>304</v>
      </c>
      <c r="CC183" s="772" t="s">
        <v>167</v>
      </c>
      <c r="CD183" s="772" t="s">
        <v>305</v>
      </c>
      <c r="CE183" s="772" t="s">
        <v>306</v>
      </c>
      <c r="CF183" s="772" t="s">
        <v>166</v>
      </c>
      <c r="CG183" s="772" t="s">
        <v>307</v>
      </c>
      <c r="CH183" s="772" t="s">
        <v>57</v>
      </c>
      <c r="CI183" s="772" t="s">
        <v>1624</v>
      </c>
      <c r="CJ183" s="772" t="s">
        <v>78</v>
      </c>
      <c r="CK183" s="772" t="s">
        <v>182</v>
      </c>
      <c r="CL183" s="772" t="s">
        <v>105</v>
      </c>
      <c r="CM183" s="772" t="s">
        <v>6640</v>
      </c>
      <c r="CN183" s="772" t="s">
        <v>78</v>
      </c>
      <c r="CO183" s="772" t="s">
        <v>186</v>
      </c>
      <c r="CP183" s="772" t="s">
        <v>105</v>
      </c>
      <c r="CQ183" s="772" t="s">
        <v>57</v>
      </c>
      <c r="CR183" s="772" t="s">
        <v>57</v>
      </c>
      <c r="CS183" s="772" t="s">
        <v>57</v>
      </c>
      <c r="CT183" s="772" t="s">
        <v>57</v>
      </c>
      <c r="CU183" s="772" t="s">
        <v>57</v>
      </c>
      <c r="CV183" s="772" t="s">
        <v>57</v>
      </c>
      <c r="CW183" s="772" t="s">
        <v>57</v>
      </c>
      <c r="CX183" s="772" t="s">
        <v>57</v>
      </c>
      <c r="CY183" s="772" t="s">
        <v>57</v>
      </c>
      <c r="CZ183" s="772" t="s">
        <v>57</v>
      </c>
      <c r="DA183" s="772" t="s">
        <v>57</v>
      </c>
      <c r="DB183" s="772" t="s">
        <v>57</v>
      </c>
      <c r="DC183" s="772" t="s">
        <v>57</v>
      </c>
      <c r="DD183" s="772" t="s">
        <v>57</v>
      </c>
      <c r="DE183" s="772" t="s">
        <v>57</v>
      </c>
      <c r="DF183" s="772" t="s">
        <v>57</v>
      </c>
      <c r="DG183" s="772" t="s">
        <v>57</v>
      </c>
      <c r="DH183" s="772" t="s">
        <v>57</v>
      </c>
      <c r="DI183" s="772" t="s">
        <v>302</v>
      </c>
      <c r="DJ183" s="772" t="s">
        <v>57</v>
      </c>
      <c r="DK183" s="772" t="s">
        <v>57</v>
      </c>
      <c r="DL183" s="772" t="s">
        <v>57</v>
      </c>
      <c r="DM183" s="772" t="s">
        <v>57</v>
      </c>
      <c r="DN183" s="772" t="s">
        <v>57</v>
      </c>
      <c r="DO183" s="772" t="s">
        <v>57</v>
      </c>
      <c r="DP183" s="772" t="s">
        <v>57</v>
      </c>
      <c r="DQ183" s="772" t="s">
        <v>57</v>
      </c>
      <c r="DR183" s="772" t="s">
        <v>57</v>
      </c>
      <c r="DS183" s="772" t="s">
        <v>57</v>
      </c>
      <c r="DT183" s="772" t="s">
        <v>6641</v>
      </c>
      <c r="DU183" s="772" t="s">
        <v>86</v>
      </c>
      <c r="DV183" s="772" t="s">
        <v>1028</v>
      </c>
      <c r="DW183" s="772" t="s">
        <v>121</v>
      </c>
      <c r="DX183" s="772" t="s">
        <v>333</v>
      </c>
      <c r="DY183" s="772" t="s">
        <v>308</v>
      </c>
      <c r="DZ183" s="772" t="s">
        <v>309</v>
      </c>
      <c r="EA183" s="772" t="s">
        <v>319</v>
      </c>
      <c r="EB183" s="772" t="s">
        <v>2543</v>
      </c>
      <c r="EC183" s="772" t="s">
        <v>86</v>
      </c>
      <c r="ED183" s="772" t="s">
        <v>715</v>
      </c>
      <c r="EE183" s="772" t="s">
        <v>121</v>
      </c>
      <c r="EF183" s="772" t="s">
        <v>57</v>
      </c>
      <c r="EG183" s="772" t="s">
        <v>57</v>
      </c>
      <c r="EH183" s="772" t="s">
        <v>57</v>
      </c>
      <c r="EI183" s="772" t="s">
        <v>57</v>
      </c>
      <c r="EJ183" s="772" t="s">
        <v>90</v>
      </c>
      <c r="EK183" s="772" t="s">
        <v>91</v>
      </c>
      <c r="EL183" s="772" t="s">
        <v>847</v>
      </c>
      <c r="EM183" s="772" t="s">
        <v>188</v>
      </c>
      <c r="EN183" s="772" t="s">
        <v>680</v>
      </c>
      <c r="EO183" s="772" t="s">
        <v>310</v>
      </c>
      <c r="EP183" s="772" t="s">
        <v>88</v>
      </c>
      <c r="EQ183" s="772" t="s">
        <v>187</v>
      </c>
      <c r="ER183" s="772" t="s">
        <v>311</v>
      </c>
      <c r="ES183" s="772" t="s">
        <v>3325</v>
      </c>
      <c r="ET183" s="772" t="s">
        <v>6642</v>
      </c>
      <c r="EU183" s="104" t="str">
        <f t="shared" si="15"/>
        <v>2026021786</v>
      </c>
      <c r="EV183" s="56" t="str">
        <f t="shared" si="16"/>
        <v>12&amp;2026021786</v>
      </c>
      <c r="EW183" s="104">
        <f>IFERROR(VLOOKUP(EV183,시험용!CA:CE,4,FALSE),"")</f>
        <v>0</v>
      </c>
      <c r="EX183" s="700"/>
      <c r="EY183" s="809" t="s">
        <v>6927</v>
      </c>
      <c r="EZ183" s="840" t="s">
        <v>6994</v>
      </c>
    </row>
    <row r="184" spans="1:156" ht="49.95" customHeight="1">
      <c r="A184" s="367">
        <v>12</v>
      </c>
      <c r="B184" s="772" t="s">
        <v>323</v>
      </c>
      <c r="C184" s="772" t="s">
        <v>336</v>
      </c>
      <c r="D184" s="772" t="s">
        <v>1866</v>
      </c>
      <c r="E184" s="772" t="s">
        <v>31</v>
      </c>
      <c r="F184" s="772" t="s">
        <v>584</v>
      </c>
      <c r="G184" s="772" t="s">
        <v>323</v>
      </c>
      <c r="H184" s="772" t="s">
        <v>724</v>
      </c>
      <c r="I184" s="772" t="s">
        <v>290</v>
      </c>
      <c r="J184" s="772" t="s">
        <v>6643</v>
      </c>
      <c r="K184" s="772" t="s">
        <v>291</v>
      </c>
      <c r="L184" s="772" t="s">
        <v>6644</v>
      </c>
      <c r="M184" s="772" t="s">
        <v>6645</v>
      </c>
      <c r="N184" s="772"/>
      <c r="O184" s="772" t="s">
        <v>6646</v>
      </c>
      <c r="P184" s="772"/>
      <c r="Q184" s="772"/>
      <c r="R184" s="772" t="s">
        <v>1131</v>
      </c>
      <c r="S184" s="772" t="s">
        <v>6425</v>
      </c>
      <c r="T184" s="772" t="s">
        <v>6512</v>
      </c>
      <c r="U184" s="772" t="s">
        <v>592</v>
      </c>
      <c r="V184" s="772"/>
      <c r="W184" s="772" t="s">
        <v>6647</v>
      </c>
      <c r="X184" s="772" t="s">
        <v>95</v>
      </c>
      <c r="Y184" s="772" t="s">
        <v>6648</v>
      </c>
      <c r="Z184" s="772" t="s">
        <v>6649</v>
      </c>
      <c r="AA184" s="772" t="s">
        <v>57</v>
      </c>
      <c r="AB184" s="772" t="s">
        <v>31</v>
      </c>
      <c r="AC184" s="1332"/>
      <c r="AD184" s="772" t="s">
        <v>3136</v>
      </c>
      <c r="AE184" s="772" t="s">
        <v>314</v>
      </c>
      <c r="AF184" s="772" t="s">
        <v>1196</v>
      </c>
      <c r="AG184" s="772" t="s">
        <v>295</v>
      </c>
      <c r="AH184" s="772" t="s">
        <v>296</v>
      </c>
      <c r="AI184" s="772" t="s">
        <v>297</v>
      </c>
      <c r="AJ184" s="772"/>
      <c r="AK184" s="772"/>
      <c r="AL184" s="772"/>
      <c r="AM184" s="772"/>
      <c r="AN184" s="772" t="s">
        <v>4607</v>
      </c>
      <c r="AO184" s="772" t="s">
        <v>4608</v>
      </c>
      <c r="AP184" s="772" t="s">
        <v>6650</v>
      </c>
      <c r="AQ184" s="772" t="s">
        <v>1018</v>
      </c>
      <c r="AR184" s="772"/>
      <c r="AS184" s="772"/>
      <c r="AT184" s="772" t="s">
        <v>315</v>
      </c>
      <c r="AU184" s="772" t="s">
        <v>6651</v>
      </c>
      <c r="AV184" s="772" t="s">
        <v>57</v>
      </c>
      <c r="AW184" s="772" t="s">
        <v>1404</v>
      </c>
      <c r="AX184" s="772" t="s">
        <v>6652</v>
      </c>
      <c r="AY184" s="772"/>
      <c r="AZ184" s="772" t="s">
        <v>6653</v>
      </c>
      <c r="BA184" s="772" t="s">
        <v>6654</v>
      </c>
      <c r="BB184" s="772" t="s">
        <v>323</v>
      </c>
      <c r="BC184" s="772" t="s">
        <v>32</v>
      </c>
      <c r="BD184" s="772" t="s">
        <v>33</v>
      </c>
      <c r="BE184" s="772" t="s">
        <v>57</v>
      </c>
      <c r="BF184" s="772" t="s">
        <v>48</v>
      </c>
      <c r="BG184" s="772" t="s">
        <v>164</v>
      </c>
      <c r="BH184" s="772" t="s">
        <v>6655</v>
      </c>
      <c r="BI184" s="772" t="s">
        <v>6656</v>
      </c>
      <c r="BJ184" s="772" t="s">
        <v>6657</v>
      </c>
      <c r="BK184" s="772" t="s">
        <v>6658</v>
      </c>
      <c r="BL184" s="772" t="s">
        <v>6659</v>
      </c>
      <c r="BM184" s="772" t="s">
        <v>302</v>
      </c>
      <c r="BN184" s="772" t="s">
        <v>314</v>
      </c>
      <c r="BO184" s="772" t="s">
        <v>1196</v>
      </c>
      <c r="BP184" s="772" t="s">
        <v>57</v>
      </c>
      <c r="BQ184" s="772" t="s">
        <v>295</v>
      </c>
      <c r="BR184" s="772" t="s">
        <v>311</v>
      </c>
      <c r="BS184" s="772" t="s">
        <v>3197</v>
      </c>
      <c r="BT184" s="772" t="s">
        <v>324</v>
      </c>
      <c r="BU184" s="772" t="s">
        <v>6660</v>
      </c>
      <c r="BV184" s="772" t="s">
        <v>302</v>
      </c>
      <c r="BW184" s="772" t="s">
        <v>622</v>
      </c>
      <c r="BX184" s="772" t="s">
        <v>296</v>
      </c>
      <c r="BY184" s="772" t="s">
        <v>297</v>
      </c>
      <c r="BZ184" s="772" t="s">
        <v>2797</v>
      </c>
      <c r="CA184" s="772" t="s">
        <v>6661</v>
      </c>
      <c r="CB184" s="772" t="s">
        <v>304</v>
      </c>
      <c r="CC184" s="772" t="s">
        <v>5585</v>
      </c>
      <c r="CD184" s="772" t="s">
        <v>6662</v>
      </c>
      <c r="CE184" s="772" t="s">
        <v>306</v>
      </c>
      <c r="CF184" s="772" t="s">
        <v>167</v>
      </c>
      <c r="CG184" s="772" t="s">
        <v>309</v>
      </c>
      <c r="CH184" s="772" t="s">
        <v>57</v>
      </c>
      <c r="CI184" s="772" t="s">
        <v>6663</v>
      </c>
      <c r="CJ184" s="772" t="s">
        <v>1212</v>
      </c>
      <c r="CK184" s="772" t="s">
        <v>3229</v>
      </c>
      <c r="CL184" s="772" t="s">
        <v>105</v>
      </c>
      <c r="CM184" s="772" t="s">
        <v>6664</v>
      </c>
      <c r="CN184" s="772" t="s">
        <v>1212</v>
      </c>
      <c r="CO184" s="772" t="s">
        <v>1427</v>
      </c>
      <c r="CP184" s="772" t="s">
        <v>105</v>
      </c>
      <c r="CQ184" s="772" t="s">
        <v>57</v>
      </c>
      <c r="CR184" s="772" t="s">
        <v>57</v>
      </c>
      <c r="CS184" s="772" t="s">
        <v>57</v>
      </c>
      <c r="CT184" s="772" t="s">
        <v>57</v>
      </c>
      <c r="CU184" s="772" t="s">
        <v>328</v>
      </c>
      <c r="CV184" s="772" t="s">
        <v>329</v>
      </c>
      <c r="CW184" s="772" t="s">
        <v>330</v>
      </c>
      <c r="CX184" s="772" t="s">
        <v>331</v>
      </c>
      <c r="CY184" s="772" t="s">
        <v>57</v>
      </c>
      <c r="CZ184" s="772" t="s">
        <v>57</v>
      </c>
      <c r="DA184" s="772" t="s">
        <v>57</v>
      </c>
      <c r="DB184" s="772" t="s">
        <v>57</v>
      </c>
      <c r="DC184" s="772" t="s">
        <v>57</v>
      </c>
      <c r="DD184" s="772" t="s">
        <v>57</v>
      </c>
      <c r="DE184" s="772" t="s">
        <v>57</v>
      </c>
      <c r="DF184" s="772" t="s">
        <v>57</v>
      </c>
      <c r="DG184" s="772" t="s">
        <v>57</v>
      </c>
      <c r="DH184" s="772" t="s">
        <v>57</v>
      </c>
      <c r="DI184" s="772" t="s">
        <v>302</v>
      </c>
      <c r="DJ184" s="772" t="s">
        <v>57</v>
      </c>
      <c r="DK184" s="772" t="s">
        <v>57</v>
      </c>
      <c r="DL184" s="772" t="s">
        <v>57</v>
      </c>
      <c r="DM184" s="772" t="s">
        <v>57</v>
      </c>
      <c r="DN184" s="772" t="s">
        <v>57</v>
      </c>
      <c r="DO184" s="772" t="s">
        <v>57</v>
      </c>
      <c r="DP184" s="772" t="s">
        <v>57</v>
      </c>
      <c r="DQ184" s="772" t="s">
        <v>57</v>
      </c>
      <c r="DR184" s="772" t="s">
        <v>57</v>
      </c>
      <c r="DS184" s="772" t="s">
        <v>57</v>
      </c>
      <c r="DT184" s="772" t="s">
        <v>6665</v>
      </c>
      <c r="DU184" s="772" t="s">
        <v>1281</v>
      </c>
      <c r="DV184" s="772" t="s">
        <v>118</v>
      </c>
      <c r="DW184" s="772" t="s">
        <v>121</v>
      </c>
      <c r="DX184" s="772" t="s">
        <v>317</v>
      </c>
      <c r="DY184" s="772" t="s">
        <v>308</v>
      </c>
      <c r="DZ184" s="772" t="s">
        <v>318</v>
      </c>
      <c r="EA184" s="772" t="s">
        <v>319</v>
      </c>
      <c r="EB184" s="772" t="s">
        <v>6666</v>
      </c>
      <c r="EC184" s="772" t="s">
        <v>1281</v>
      </c>
      <c r="ED184" s="772" t="s">
        <v>192</v>
      </c>
      <c r="EE184" s="772" t="s">
        <v>121</v>
      </c>
      <c r="EF184" s="772" t="s">
        <v>57</v>
      </c>
      <c r="EG184" s="772" t="s">
        <v>57</v>
      </c>
      <c r="EH184" s="772" t="s">
        <v>57</v>
      </c>
      <c r="EI184" s="772" t="s">
        <v>57</v>
      </c>
      <c r="EJ184" s="772" t="s">
        <v>4973</v>
      </c>
      <c r="EK184" s="772" t="s">
        <v>1253</v>
      </c>
      <c r="EL184" s="772" t="s">
        <v>4974</v>
      </c>
      <c r="EM184" s="772" t="s">
        <v>1255</v>
      </c>
      <c r="EN184" s="772" t="s">
        <v>767</v>
      </c>
      <c r="EO184" s="772" t="s">
        <v>681</v>
      </c>
      <c r="EP184" s="772" t="s">
        <v>682</v>
      </c>
      <c r="EQ184" s="772" t="s">
        <v>57</v>
      </c>
      <c r="ER184" s="772" t="s">
        <v>311</v>
      </c>
      <c r="ES184" s="772" t="s">
        <v>57</v>
      </c>
      <c r="ET184" s="772" t="s">
        <v>57</v>
      </c>
      <c r="EU184" s="104" t="str">
        <f t="shared" si="15"/>
        <v>2026022635</v>
      </c>
      <c r="EV184" s="56" t="str">
        <f t="shared" si="16"/>
        <v>12&amp;2026022635</v>
      </c>
      <c r="EW184" s="104">
        <f>IFERROR(VLOOKUP(EV184,시험용!CA:CE,4,FALSE),"")</f>
        <v>0</v>
      </c>
      <c r="EX184" s="700"/>
    </row>
    <row r="185" spans="1:156" ht="49.95" customHeight="1">
      <c r="A185" s="367">
        <v>12</v>
      </c>
      <c r="B185" s="772" t="s">
        <v>890</v>
      </c>
      <c r="C185" s="772" t="s">
        <v>336</v>
      </c>
      <c r="D185" s="772" t="s">
        <v>2781</v>
      </c>
      <c r="E185" s="772" t="s">
        <v>31</v>
      </c>
      <c r="F185" s="772" t="s">
        <v>584</v>
      </c>
      <c r="G185" s="772" t="s">
        <v>890</v>
      </c>
      <c r="H185" s="772" t="s">
        <v>732</v>
      </c>
      <c r="I185" s="772" t="s">
        <v>290</v>
      </c>
      <c r="J185" s="772" t="s">
        <v>6667</v>
      </c>
      <c r="K185" s="772" t="s">
        <v>291</v>
      </c>
      <c r="L185" s="772" t="s">
        <v>6668</v>
      </c>
      <c r="M185" s="772" t="s">
        <v>5202</v>
      </c>
      <c r="N185" s="772"/>
      <c r="O185" s="772" t="s">
        <v>6669</v>
      </c>
      <c r="P185" s="772"/>
      <c r="Q185" s="772"/>
      <c r="R185" s="772"/>
      <c r="S185" s="772" t="s">
        <v>6425</v>
      </c>
      <c r="T185" s="772" t="s">
        <v>6426</v>
      </c>
      <c r="U185" s="772" t="s">
        <v>592</v>
      </c>
      <c r="V185" s="772"/>
      <c r="W185" s="772" t="s">
        <v>5204</v>
      </c>
      <c r="X185" s="772" t="s">
        <v>95</v>
      </c>
      <c r="Y185" s="772" t="s">
        <v>5205</v>
      </c>
      <c r="Z185" s="772" t="s">
        <v>5205</v>
      </c>
      <c r="AA185" s="772" t="s">
        <v>5206</v>
      </c>
      <c r="AB185" s="772" t="s">
        <v>31</v>
      </c>
      <c r="AC185" s="1332"/>
      <c r="AD185" s="772" t="s">
        <v>643</v>
      </c>
      <c r="AE185" s="772" t="s">
        <v>6124</v>
      </c>
      <c r="AF185" s="772" t="s">
        <v>3937</v>
      </c>
      <c r="AG185" s="772" t="s">
        <v>3352</v>
      </c>
      <c r="AH185" s="772" t="s">
        <v>3353</v>
      </c>
      <c r="AI185" s="772" t="s">
        <v>3354</v>
      </c>
      <c r="AJ185" s="772"/>
      <c r="AK185" s="772"/>
      <c r="AL185" s="772"/>
      <c r="AM185" s="772"/>
      <c r="AN185" s="772" t="s">
        <v>5207</v>
      </c>
      <c r="AO185" s="772" t="s">
        <v>5208</v>
      </c>
      <c r="AP185" s="772" t="s">
        <v>6125</v>
      </c>
      <c r="AQ185" s="772" t="s">
        <v>5210</v>
      </c>
      <c r="AR185" s="772"/>
      <c r="AS185" s="772"/>
      <c r="AT185" s="772" t="s">
        <v>315</v>
      </c>
      <c r="AU185" s="772" t="s">
        <v>6670</v>
      </c>
      <c r="AV185" s="772" t="s">
        <v>3075</v>
      </c>
      <c r="AW185" s="772" t="s">
        <v>6127</v>
      </c>
      <c r="AX185" s="772" t="s">
        <v>6671</v>
      </c>
      <c r="AY185" s="772"/>
      <c r="AZ185" s="772" t="s">
        <v>6129</v>
      </c>
      <c r="BA185" s="772" t="s">
        <v>6130</v>
      </c>
      <c r="BB185" s="772" t="s">
        <v>3083</v>
      </c>
      <c r="BC185" s="772" t="s">
        <v>3084</v>
      </c>
      <c r="BD185" s="772" t="s">
        <v>3085</v>
      </c>
      <c r="BE185" s="772" t="s">
        <v>3075</v>
      </c>
      <c r="BF185" s="772" t="s">
        <v>3087</v>
      </c>
      <c r="BG185" s="772" t="s">
        <v>3088</v>
      </c>
      <c r="BH185" s="772" t="s">
        <v>6131</v>
      </c>
      <c r="BI185" s="772" t="s">
        <v>6132</v>
      </c>
      <c r="BJ185" s="772" t="s">
        <v>6133</v>
      </c>
      <c r="BK185" s="772" t="s">
        <v>6134</v>
      </c>
      <c r="BL185" s="772" t="s">
        <v>6135</v>
      </c>
      <c r="BM185" s="772" t="s">
        <v>6136</v>
      </c>
      <c r="BN185" s="772" t="s">
        <v>6124</v>
      </c>
      <c r="BO185" s="772" t="s">
        <v>3937</v>
      </c>
      <c r="BP185" s="772" t="s">
        <v>3074</v>
      </c>
      <c r="BQ185" s="772" t="s">
        <v>3352</v>
      </c>
      <c r="BR185" s="772" t="s">
        <v>3371</v>
      </c>
      <c r="BS185" s="772" t="s">
        <v>6137</v>
      </c>
      <c r="BT185" s="772" t="s">
        <v>6138</v>
      </c>
      <c r="BU185" s="772" t="s">
        <v>6139</v>
      </c>
      <c r="BV185" s="772" t="s">
        <v>6140</v>
      </c>
      <c r="BW185" s="772" t="s">
        <v>5857</v>
      </c>
      <c r="BX185" s="772" t="s">
        <v>3353</v>
      </c>
      <c r="BY185" s="772" t="s">
        <v>3354</v>
      </c>
      <c r="BZ185" s="772" t="s">
        <v>6141</v>
      </c>
      <c r="CA185" s="772" t="s">
        <v>6142</v>
      </c>
      <c r="CB185" s="772" t="s">
        <v>3379</v>
      </c>
      <c r="CC185" s="772" t="s">
        <v>6143</v>
      </c>
      <c r="CD185" s="772" t="s">
        <v>3118</v>
      </c>
      <c r="CE185" s="772" t="s">
        <v>3382</v>
      </c>
      <c r="CF185" s="772" t="s">
        <v>6144</v>
      </c>
      <c r="CG185" s="772" t="s">
        <v>3384</v>
      </c>
      <c r="CH185" s="772" t="s">
        <v>3075</v>
      </c>
      <c r="CI185" s="772" t="s">
        <v>6145</v>
      </c>
      <c r="CJ185" s="772" t="s">
        <v>6146</v>
      </c>
      <c r="CK185" s="772" t="s">
        <v>6147</v>
      </c>
      <c r="CL185" s="772" t="s">
        <v>3388</v>
      </c>
      <c r="CM185" s="772" t="s">
        <v>6148</v>
      </c>
      <c r="CN185" s="772" t="s">
        <v>6146</v>
      </c>
      <c r="CO185" s="772" t="s">
        <v>6149</v>
      </c>
      <c r="CP185" s="772" t="s">
        <v>3388</v>
      </c>
      <c r="CQ185" s="772" t="s">
        <v>3075</v>
      </c>
      <c r="CR185" s="772" t="s">
        <v>3075</v>
      </c>
      <c r="CS185" s="772" t="s">
        <v>3075</v>
      </c>
      <c r="CT185" s="772" t="s">
        <v>3075</v>
      </c>
      <c r="CU185" s="772" t="s">
        <v>3075</v>
      </c>
      <c r="CV185" s="772" t="s">
        <v>3075</v>
      </c>
      <c r="CW185" s="772" t="s">
        <v>3075</v>
      </c>
      <c r="CX185" s="772" t="s">
        <v>3075</v>
      </c>
      <c r="CY185" s="772" t="s">
        <v>3075</v>
      </c>
      <c r="CZ185" s="772" t="s">
        <v>3075</v>
      </c>
      <c r="DA185" s="772" t="s">
        <v>3075</v>
      </c>
      <c r="DB185" s="772" t="s">
        <v>3075</v>
      </c>
      <c r="DC185" s="772" t="s">
        <v>3075</v>
      </c>
      <c r="DD185" s="772" t="s">
        <v>3075</v>
      </c>
      <c r="DE185" s="772" t="s">
        <v>3075</v>
      </c>
      <c r="DF185" s="772" t="s">
        <v>3075</v>
      </c>
      <c r="DG185" s="772" t="s">
        <v>3075</v>
      </c>
      <c r="DH185" s="772" t="s">
        <v>3075</v>
      </c>
      <c r="DI185" s="772" t="s">
        <v>3094</v>
      </c>
      <c r="DJ185" s="772" t="s">
        <v>3075</v>
      </c>
      <c r="DK185" s="772" t="s">
        <v>3075</v>
      </c>
      <c r="DL185" s="772" t="s">
        <v>3075</v>
      </c>
      <c r="DM185" s="772" t="s">
        <v>3075</v>
      </c>
      <c r="DN185" s="772" t="s">
        <v>3075</v>
      </c>
      <c r="DO185" s="772" t="s">
        <v>3075</v>
      </c>
      <c r="DP185" s="772" t="s">
        <v>3075</v>
      </c>
      <c r="DQ185" s="772" t="s">
        <v>3075</v>
      </c>
      <c r="DR185" s="772" t="s">
        <v>3075</v>
      </c>
      <c r="DS185" s="772" t="s">
        <v>3075</v>
      </c>
      <c r="DT185" s="772" t="s">
        <v>6150</v>
      </c>
      <c r="DU185" s="772" t="s">
        <v>6151</v>
      </c>
      <c r="DV185" s="772" t="s">
        <v>3451</v>
      </c>
      <c r="DW185" s="772" t="s">
        <v>3449</v>
      </c>
      <c r="DX185" s="772" t="s">
        <v>3116</v>
      </c>
      <c r="DY185" s="772" t="s">
        <v>3117</v>
      </c>
      <c r="DZ185" s="772" t="s">
        <v>3118</v>
      </c>
      <c r="EA185" s="772" t="s">
        <v>3119</v>
      </c>
      <c r="EB185" s="772" t="s">
        <v>6152</v>
      </c>
      <c r="EC185" s="772" t="s">
        <v>6151</v>
      </c>
      <c r="ED185" s="772" t="s">
        <v>6153</v>
      </c>
      <c r="EE185" s="772" t="s">
        <v>3449</v>
      </c>
      <c r="EF185" s="772" t="s">
        <v>3075</v>
      </c>
      <c r="EG185" s="772" t="s">
        <v>3075</v>
      </c>
      <c r="EH185" s="772" t="s">
        <v>3075</v>
      </c>
      <c r="EI185" s="772" t="s">
        <v>3075</v>
      </c>
      <c r="EJ185" s="772" t="s">
        <v>6672</v>
      </c>
      <c r="EK185" s="772" t="s">
        <v>3123</v>
      </c>
      <c r="EL185" s="772" t="s">
        <v>6673</v>
      </c>
      <c r="EM185" s="772" t="s">
        <v>3125</v>
      </c>
      <c r="EN185" s="772" t="s">
        <v>3126</v>
      </c>
      <c r="EO185" s="772" t="s">
        <v>3967</v>
      </c>
      <c r="EP185" s="772" t="s">
        <v>3968</v>
      </c>
      <c r="EQ185" s="772" t="s">
        <v>6157</v>
      </c>
      <c r="ER185" s="772" t="s">
        <v>3096</v>
      </c>
      <c r="ES185" s="772" t="s">
        <v>6158</v>
      </c>
      <c r="ET185" s="772" t="s">
        <v>6159</v>
      </c>
      <c r="EU185" s="104" t="str">
        <f t="shared" si="15"/>
        <v>2026030324</v>
      </c>
      <c r="EV185" s="56" t="str">
        <f t="shared" si="16"/>
        <v>12&amp;2026030324</v>
      </c>
      <c r="EW185" s="104">
        <f>IFERROR(VLOOKUP(EV185,시험용!CA:CE,4,FALSE),"")</f>
        <v>0</v>
      </c>
      <c r="EX185" s="917" t="s">
        <v>7399</v>
      </c>
    </row>
    <row r="186" spans="1:156" ht="49.95" customHeight="1">
      <c r="A186" s="367">
        <v>12</v>
      </c>
      <c r="B186" s="772" t="s">
        <v>910</v>
      </c>
      <c r="C186" s="772" t="s">
        <v>4881</v>
      </c>
      <c r="D186" s="772" t="s">
        <v>6674</v>
      </c>
      <c r="E186" s="772" t="s">
        <v>31</v>
      </c>
      <c r="F186" s="772" t="s">
        <v>584</v>
      </c>
      <c r="G186" s="772" t="s">
        <v>910</v>
      </c>
      <c r="H186" s="772" t="s">
        <v>287</v>
      </c>
      <c r="I186" s="772" t="s">
        <v>290</v>
      </c>
      <c r="J186" s="772" t="s">
        <v>6675</v>
      </c>
      <c r="K186" s="772" t="s">
        <v>291</v>
      </c>
      <c r="L186" s="772" t="s">
        <v>6676</v>
      </c>
      <c r="M186" s="772" t="s">
        <v>4580</v>
      </c>
      <c r="N186" s="772"/>
      <c r="O186" s="772"/>
      <c r="P186" s="772"/>
      <c r="Q186" s="772"/>
      <c r="R186" s="772"/>
      <c r="S186" s="772" t="s">
        <v>6425</v>
      </c>
      <c r="T186" s="772" t="s">
        <v>6426</v>
      </c>
      <c r="U186" s="772" t="s">
        <v>592</v>
      </c>
      <c r="V186" s="772"/>
      <c r="W186" s="772" t="s">
        <v>4479</v>
      </c>
      <c r="X186" s="772" t="s">
        <v>688</v>
      </c>
      <c r="Y186" s="772" t="s">
        <v>2724</v>
      </c>
      <c r="Z186" s="772" t="s">
        <v>2724</v>
      </c>
      <c r="AA186" s="772" t="s">
        <v>1161</v>
      </c>
      <c r="AB186" s="772" t="s">
        <v>293</v>
      </c>
      <c r="AC186" s="1332"/>
      <c r="AD186" s="772" t="s">
        <v>107</v>
      </c>
      <c r="AE186" s="772" t="s">
        <v>1352</v>
      </c>
      <c r="AF186" s="772" t="s">
        <v>692</v>
      </c>
      <c r="AG186" s="772" t="s">
        <v>295</v>
      </c>
      <c r="AH186" s="772" t="s">
        <v>296</v>
      </c>
      <c r="AI186" s="772" t="s">
        <v>297</v>
      </c>
      <c r="AJ186" s="772"/>
      <c r="AK186" s="772"/>
      <c r="AL186" s="772"/>
      <c r="AM186" s="772"/>
      <c r="AN186" s="772" t="s">
        <v>6677</v>
      </c>
      <c r="AO186" s="772" t="s">
        <v>6678</v>
      </c>
      <c r="AP186" s="772" t="s">
        <v>6679</v>
      </c>
      <c r="AQ186" s="773" t="s">
        <v>3358</v>
      </c>
      <c r="AR186" s="772"/>
      <c r="AS186" s="772"/>
      <c r="AT186" s="772" t="s">
        <v>315</v>
      </c>
      <c r="AU186" s="772" t="s">
        <v>6680</v>
      </c>
      <c r="AV186" s="772" t="s">
        <v>57</v>
      </c>
      <c r="AW186" s="772" t="s">
        <v>865</v>
      </c>
      <c r="AX186" s="772" t="s">
        <v>6681</v>
      </c>
      <c r="AY186" s="772"/>
      <c r="AZ186" s="772" t="s">
        <v>2552</v>
      </c>
      <c r="BA186" s="772" t="s">
        <v>1359</v>
      </c>
      <c r="BB186" s="772" t="s">
        <v>1201</v>
      </c>
      <c r="BC186" s="772" t="s">
        <v>32</v>
      </c>
      <c r="BD186" s="772" t="s">
        <v>33</v>
      </c>
      <c r="BE186" s="772" t="s">
        <v>57</v>
      </c>
      <c r="BF186" s="772" t="s">
        <v>48</v>
      </c>
      <c r="BG186" s="772" t="s">
        <v>164</v>
      </c>
      <c r="BH186" s="772" t="s">
        <v>4588</v>
      </c>
      <c r="BI186" s="772" t="s">
        <v>2828</v>
      </c>
      <c r="BJ186" s="772" t="s">
        <v>4482</v>
      </c>
      <c r="BK186" s="772" t="s">
        <v>316</v>
      </c>
      <c r="BL186" s="772" t="s">
        <v>6682</v>
      </c>
      <c r="BM186" s="772" t="s">
        <v>39</v>
      </c>
      <c r="BN186" s="772" t="s">
        <v>1352</v>
      </c>
      <c r="BO186" s="772" t="s">
        <v>692</v>
      </c>
      <c r="BP186" s="772" t="s">
        <v>595</v>
      </c>
      <c r="BQ186" s="772" t="s">
        <v>295</v>
      </c>
      <c r="BR186" s="772" t="s">
        <v>1363</v>
      </c>
      <c r="BS186" s="772" t="s">
        <v>703</v>
      </c>
      <c r="BT186" s="772" t="s">
        <v>704</v>
      </c>
      <c r="BU186" s="772" t="s">
        <v>4591</v>
      </c>
      <c r="BV186" s="772" t="s">
        <v>1061</v>
      </c>
      <c r="BW186" s="772" t="s">
        <v>872</v>
      </c>
      <c r="BX186" s="772" t="s">
        <v>296</v>
      </c>
      <c r="BY186" s="772" t="s">
        <v>297</v>
      </c>
      <c r="BZ186" s="772" t="s">
        <v>2797</v>
      </c>
      <c r="CA186" s="772" t="s">
        <v>4592</v>
      </c>
      <c r="CB186" s="772" t="s">
        <v>304</v>
      </c>
      <c r="CC186" s="772" t="s">
        <v>174</v>
      </c>
      <c r="CD186" s="772" t="s">
        <v>1276</v>
      </c>
      <c r="CE186" s="772" t="s">
        <v>306</v>
      </c>
      <c r="CF186" s="772" t="s">
        <v>2799</v>
      </c>
      <c r="CG186" s="772" t="s">
        <v>307</v>
      </c>
      <c r="CH186" s="772" t="s">
        <v>57</v>
      </c>
      <c r="CI186" s="772" t="s">
        <v>4593</v>
      </c>
      <c r="CJ186" s="772" t="s">
        <v>99</v>
      </c>
      <c r="CK186" s="772" t="s">
        <v>2308</v>
      </c>
      <c r="CL186" s="772" t="s">
        <v>105</v>
      </c>
      <c r="CM186" s="772" t="s">
        <v>4594</v>
      </c>
      <c r="CN186" s="772" t="s">
        <v>99</v>
      </c>
      <c r="CO186" s="772" t="s">
        <v>1427</v>
      </c>
      <c r="CP186" s="772" t="s">
        <v>105</v>
      </c>
      <c r="CQ186" s="772" t="s">
        <v>57</v>
      </c>
      <c r="CR186" s="772" t="s">
        <v>57</v>
      </c>
      <c r="CS186" s="772" t="s">
        <v>57</v>
      </c>
      <c r="CT186" s="772" t="s">
        <v>57</v>
      </c>
      <c r="CU186" s="772" t="s">
        <v>328</v>
      </c>
      <c r="CV186" s="772" t="s">
        <v>329</v>
      </c>
      <c r="CW186" s="772" t="s">
        <v>330</v>
      </c>
      <c r="CX186" s="772" t="s">
        <v>331</v>
      </c>
      <c r="CY186" s="772" t="s">
        <v>57</v>
      </c>
      <c r="CZ186" s="772" t="s">
        <v>57</v>
      </c>
      <c r="DA186" s="772" t="s">
        <v>57</v>
      </c>
      <c r="DB186" s="772" t="s">
        <v>57</v>
      </c>
      <c r="DC186" s="772" t="s">
        <v>57</v>
      </c>
      <c r="DD186" s="772" t="s">
        <v>57</v>
      </c>
      <c r="DE186" s="772" t="s">
        <v>1215</v>
      </c>
      <c r="DF186" s="772" t="s">
        <v>1216</v>
      </c>
      <c r="DG186" s="772" t="s">
        <v>673</v>
      </c>
      <c r="DH186" s="772" t="s">
        <v>57</v>
      </c>
      <c r="DI186" s="772" t="s">
        <v>302</v>
      </c>
      <c r="DJ186" s="772" t="s">
        <v>57</v>
      </c>
      <c r="DK186" s="772" t="s">
        <v>57</v>
      </c>
      <c r="DL186" s="772" t="s">
        <v>57</v>
      </c>
      <c r="DM186" s="772" t="s">
        <v>57</v>
      </c>
      <c r="DN186" s="772" t="s">
        <v>57</v>
      </c>
      <c r="DO186" s="772" t="s">
        <v>57</v>
      </c>
      <c r="DP186" s="772" t="s">
        <v>57</v>
      </c>
      <c r="DQ186" s="772" t="s">
        <v>57</v>
      </c>
      <c r="DR186" s="772" t="s">
        <v>57</v>
      </c>
      <c r="DS186" s="772" t="s">
        <v>57</v>
      </c>
      <c r="DT186" s="772" t="s">
        <v>2572</v>
      </c>
      <c r="DU186" s="772" t="s">
        <v>1281</v>
      </c>
      <c r="DV186" s="772" t="s">
        <v>1038</v>
      </c>
      <c r="DW186" s="772" t="s">
        <v>106</v>
      </c>
      <c r="DX186" s="772" t="s">
        <v>317</v>
      </c>
      <c r="DY186" s="772" t="s">
        <v>308</v>
      </c>
      <c r="DZ186" s="772" t="s">
        <v>318</v>
      </c>
      <c r="EA186" s="772" t="s">
        <v>319</v>
      </c>
      <c r="EB186" s="772" t="s">
        <v>2573</v>
      </c>
      <c r="EC186" s="772" t="s">
        <v>1281</v>
      </c>
      <c r="ED186" s="772" t="s">
        <v>118</v>
      </c>
      <c r="EE186" s="772" t="s">
        <v>106</v>
      </c>
      <c r="EF186" s="772" t="s">
        <v>57</v>
      </c>
      <c r="EG186" s="772" t="s">
        <v>57</v>
      </c>
      <c r="EH186" s="772" t="s">
        <v>57</v>
      </c>
      <c r="EI186" s="772" t="s">
        <v>57</v>
      </c>
      <c r="EJ186" s="772" t="s">
        <v>1252</v>
      </c>
      <c r="EK186" s="772" t="s">
        <v>1253</v>
      </c>
      <c r="EL186" s="772" t="s">
        <v>1254</v>
      </c>
      <c r="EM186" s="772" t="s">
        <v>1255</v>
      </c>
      <c r="EN186" s="772" t="s">
        <v>767</v>
      </c>
      <c r="EO186" s="772" t="s">
        <v>310</v>
      </c>
      <c r="EP186" s="772" t="s">
        <v>88</v>
      </c>
      <c r="EQ186" s="772" t="s">
        <v>2563</v>
      </c>
      <c r="ER186" s="772" t="s">
        <v>311</v>
      </c>
      <c r="ES186" s="772" t="s">
        <v>6683</v>
      </c>
      <c r="ET186" s="772" t="s">
        <v>6684</v>
      </c>
      <c r="EU186" s="104" t="str">
        <f t="shared" si="15"/>
        <v>2026030358</v>
      </c>
      <c r="EV186" s="56" t="str">
        <f t="shared" si="16"/>
        <v>12&amp;2026030358</v>
      </c>
      <c r="EW186" s="104" t="str">
        <f>IFERROR(VLOOKUP(EV186,시험용!CA:CE,4,FALSE),"")</f>
        <v/>
      </c>
      <c r="EX186" s="808" t="s">
        <v>6926</v>
      </c>
    </row>
    <row r="187" spans="1:156" ht="49.95" customHeight="1">
      <c r="A187" s="367">
        <v>12</v>
      </c>
      <c r="B187" s="772" t="s">
        <v>1340</v>
      </c>
      <c r="C187" s="772" t="s">
        <v>3405</v>
      </c>
      <c r="D187" s="772" t="s">
        <v>3406</v>
      </c>
      <c r="E187" s="772" t="s">
        <v>31</v>
      </c>
      <c r="F187" s="772" t="s">
        <v>584</v>
      </c>
      <c r="G187" s="772" t="s">
        <v>1340</v>
      </c>
      <c r="H187" s="772" t="s">
        <v>287</v>
      </c>
      <c r="I187" s="772" t="s">
        <v>290</v>
      </c>
      <c r="J187" s="772" t="s">
        <v>5515</v>
      </c>
      <c r="K187" s="772" t="s">
        <v>291</v>
      </c>
      <c r="L187" s="772" t="s">
        <v>5516</v>
      </c>
      <c r="M187" s="772" t="s">
        <v>2738</v>
      </c>
      <c r="N187" s="772"/>
      <c r="O187" s="772"/>
      <c r="P187" s="772" t="s">
        <v>818</v>
      </c>
      <c r="Q187" s="772" t="s">
        <v>6685</v>
      </c>
      <c r="R187" s="772" t="s">
        <v>5434</v>
      </c>
      <c r="S187" s="772" t="s">
        <v>5434</v>
      </c>
      <c r="T187" s="772" t="s">
        <v>5476</v>
      </c>
      <c r="U187" s="772" t="s">
        <v>592</v>
      </c>
      <c r="V187" s="772"/>
      <c r="W187" s="772" t="s">
        <v>2739</v>
      </c>
      <c r="X187" s="772" t="s">
        <v>688</v>
      </c>
      <c r="Y187" s="772" t="s">
        <v>1135</v>
      </c>
      <c r="Z187" s="772" t="s">
        <v>1135</v>
      </c>
      <c r="AA187" s="772" t="s">
        <v>1135</v>
      </c>
      <c r="AB187" s="772" t="s">
        <v>293</v>
      </c>
      <c r="AC187" s="1332"/>
      <c r="AD187" s="772" t="s">
        <v>1861</v>
      </c>
      <c r="AE187" s="772" t="s">
        <v>2740</v>
      </c>
      <c r="AF187" s="772" t="s">
        <v>692</v>
      </c>
      <c r="AG187" s="772" t="s">
        <v>295</v>
      </c>
      <c r="AH187" s="772" t="s">
        <v>296</v>
      </c>
      <c r="AI187" s="772" t="s">
        <v>297</v>
      </c>
      <c r="AJ187" s="772"/>
      <c r="AK187" s="772"/>
      <c r="AL187" s="772"/>
      <c r="AM187" s="772"/>
      <c r="AN187" s="772" t="s">
        <v>3417</v>
      </c>
      <c r="AO187" s="772" t="s">
        <v>3418</v>
      </c>
      <c r="AP187" s="772" t="s">
        <v>5517</v>
      </c>
      <c r="AQ187" s="772" t="s">
        <v>3358</v>
      </c>
      <c r="AR187" s="772"/>
      <c r="AS187" s="772"/>
      <c r="AT187" s="772" t="s">
        <v>599</v>
      </c>
      <c r="AU187" s="772" t="s">
        <v>5518</v>
      </c>
      <c r="AV187" s="772" t="s">
        <v>57</v>
      </c>
      <c r="AW187" s="772" t="s">
        <v>323</v>
      </c>
      <c r="AX187" s="772" t="s">
        <v>5519</v>
      </c>
      <c r="AY187" s="772"/>
      <c r="AZ187" s="772" t="s">
        <v>2743</v>
      </c>
      <c r="BA187" s="772" t="s">
        <v>2435</v>
      </c>
      <c r="BB187" s="772" t="s">
        <v>299</v>
      </c>
      <c r="BC187" s="772" t="s">
        <v>32</v>
      </c>
      <c r="BD187" s="772" t="s">
        <v>33</v>
      </c>
      <c r="BE187" s="772" t="s">
        <v>57</v>
      </c>
      <c r="BF187" s="772" t="s">
        <v>48</v>
      </c>
      <c r="BG187" s="772" t="s">
        <v>603</v>
      </c>
      <c r="BH187" s="772" t="s">
        <v>5520</v>
      </c>
      <c r="BI187" s="772" t="s">
        <v>2745</v>
      </c>
      <c r="BJ187" s="772" t="s">
        <v>2746</v>
      </c>
      <c r="BK187" s="772" t="s">
        <v>2438</v>
      </c>
      <c r="BL187" s="772" t="s">
        <v>2747</v>
      </c>
      <c r="BM187" s="772" t="s">
        <v>39</v>
      </c>
      <c r="BN187" s="772" t="s">
        <v>2740</v>
      </c>
      <c r="BO187" s="772" t="s">
        <v>692</v>
      </c>
      <c r="BP187" s="772" t="s">
        <v>595</v>
      </c>
      <c r="BQ187" s="772" t="s">
        <v>295</v>
      </c>
      <c r="BR187" s="772" t="s">
        <v>102</v>
      </c>
      <c r="BS187" s="772" t="s">
        <v>1085</v>
      </c>
      <c r="BT187" s="772" t="s">
        <v>1086</v>
      </c>
      <c r="BU187" s="772" t="s">
        <v>5521</v>
      </c>
      <c r="BV187" s="772" t="s">
        <v>51</v>
      </c>
      <c r="BW187" s="772" t="s">
        <v>109</v>
      </c>
      <c r="BX187" s="772" t="s">
        <v>296</v>
      </c>
      <c r="BY187" s="772" t="s">
        <v>297</v>
      </c>
      <c r="BZ187" s="772" t="s">
        <v>104</v>
      </c>
      <c r="CA187" s="772" t="s">
        <v>758</v>
      </c>
      <c r="CB187" s="772" t="s">
        <v>304</v>
      </c>
      <c r="CC187" s="772" t="s">
        <v>167</v>
      </c>
      <c r="CD187" s="772" t="s">
        <v>305</v>
      </c>
      <c r="CE187" s="772" t="s">
        <v>306</v>
      </c>
      <c r="CF187" s="772" t="s">
        <v>166</v>
      </c>
      <c r="CG187" s="772" t="s">
        <v>307</v>
      </c>
      <c r="CH187" s="772" t="s">
        <v>57</v>
      </c>
      <c r="CI187" s="772" t="s">
        <v>5522</v>
      </c>
      <c r="CJ187" s="772" t="s">
        <v>843</v>
      </c>
      <c r="CK187" s="772" t="s">
        <v>174</v>
      </c>
      <c r="CL187" s="772" t="s">
        <v>105</v>
      </c>
      <c r="CM187" s="772" t="s">
        <v>57</v>
      </c>
      <c r="CN187" s="772" t="s">
        <v>57</v>
      </c>
      <c r="CO187" s="772" t="s">
        <v>57</v>
      </c>
      <c r="CP187" s="772" t="s">
        <v>57</v>
      </c>
      <c r="CQ187" s="772" t="s">
        <v>57</v>
      </c>
      <c r="CR187" s="772" t="s">
        <v>57</v>
      </c>
      <c r="CS187" s="772" t="s">
        <v>57</v>
      </c>
      <c r="CT187" s="772" t="s">
        <v>57</v>
      </c>
      <c r="CU187" s="772" t="s">
        <v>57</v>
      </c>
      <c r="CV187" s="772" t="s">
        <v>57</v>
      </c>
      <c r="CW187" s="772" t="s">
        <v>57</v>
      </c>
      <c r="CX187" s="772" t="s">
        <v>57</v>
      </c>
      <c r="CY187" s="772" t="s">
        <v>57</v>
      </c>
      <c r="CZ187" s="772" t="s">
        <v>57</v>
      </c>
      <c r="DA187" s="772" t="s">
        <v>57</v>
      </c>
      <c r="DB187" s="772" t="s">
        <v>617</v>
      </c>
      <c r="DC187" s="772" t="s">
        <v>618</v>
      </c>
      <c r="DD187" s="772" t="s">
        <v>619</v>
      </c>
      <c r="DE187" s="772" t="s">
        <v>57</v>
      </c>
      <c r="DF187" s="772" t="s">
        <v>57</v>
      </c>
      <c r="DG187" s="772" t="s">
        <v>57</v>
      </c>
      <c r="DH187" s="772" t="s">
        <v>57</v>
      </c>
      <c r="DI187" s="772" t="s">
        <v>302</v>
      </c>
      <c r="DJ187" s="772" t="s">
        <v>57</v>
      </c>
      <c r="DK187" s="772" t="s">
        <v>57</v>
      </c>
      <c r="DL187" s="772" t="s">
        <v>57</v>
      </c>
      <c r="DM187" s="772" t="s">
        <v>57</v>
      </c>
      <c r="DN187" s="772" t="s">
        <v>57</v>
      </c>
      <c r="DO187" s="772" t="s">
        <v>57</v>
      </c>
      <c r="DP187" s="772" t="s">
        <v>57</v>
      </c>
      <c r="DQ187" s="772" t="s">
        <v>57</v>
      </c>
      <c r="DR187" s="772" t="s">
        <v>57</v>
      </c>
      <c r="DS187" s="772" t="s">
        <v>57</v>
      </c>
      <c r="DT187" s="772" t="s">
        <v>5523</v>
      </c>
      <c r="DU187" s="772" t="s">
        <v>1153</v>
      </c>
      <c r="DV187" s="772" t="s">
        <v>801</v>
      </c>
      <c r="DW187" s="772" t="s">
        <v>106</v>
      </c>
      <c r="DX187" s="772" t="s">
        <v>333</v>
      </c>
      <c r="DY187" s="772" t="s">
        <v>308</v>
      </c>
      <c r="DZ187" s="772" t="s">
        <v>309</v>
      </c>
      <c r="EA187" s="772" t="s">
        <v>319</v>
      </c>
      <c r="EB187" s="772" t="s">
        <v>5524</v>
      </c>
      <c r="EC187" s="772" t="s">
        <v>1153</v>
      </c>
      <c r="ED187" s="772" t="s">
        <v>1038</v>
      </c>
      <c r="EE187" s="772" t="s">
        <v>106</v>
      </c>
      <c r="EF187" s="772" t="s">
        <v>57</v>
      </c>
      <c r="EG187" s="772" t="s">
        <v>57</v>
      </c>
      <c r="EH187" s="772" t="s">
        <v>57</v>
      </c>
      <c r="EI187" s="772" t="s">
        <v>57</v>
      </c>
      <c r="EJ187" s="772" t="s">
        <v>5525</v>
      </c>
      <c r="EK187" s="772" t="s">
        <v>3324</v>
      </c>
      <c r="EL187" s="772" t="s">
        <v>847</v>
      </c>
      <c r="EM187" s="772" t="s">
        <v>181</v>
      </c>
      <c r="EN187" s="772" t="s">
        <v>680</v>
      </c>
      <c r="EO187" s="772" t="s">
        <v>310</v>
      </c>
      <c r="EP187" s="772" t="s">
        <v>88</v>
      </c>
      <c r="EQ187" s="772" t="s">
        <v>187</v>
      </c>
      <c r="ER187" s="772" t="s">
        <v>311</v>
      </c>
      <c r="ES187" s="772" t="s">
        <v>2602</v>
      </c>
      <c r="ET187" s="772" t="s">
        <v>4533</v>
      </c>
      <c r="EU187" s="104" t="str">
        <f t="shared" si="15"/>
        <v>2026021180</v>
      </c>
      <c r="EV187" s="56" t="str">
        <f t="shared" si="16"/>
        <v>12&amp;2026021180</v>
      </c>
      <c r="EW187" s="104">
        <f>IFERROR(VLOOKUP(EV187,시험용!CA:CE,4,FALSE),"")</f>
        <v>0</v>
      </c>
      <c r="EX187" s="700"/>
    </row>
    <row r="188" spans="1:156" ht="49.95" customHeight="1">
      <c r="A188" s="367">
        <v>12</v>
      </c>
      <c r="B188" s="772" t="s">
        <v>988</v>
      </c>
      <c r="C188" s="772" t="s">
        <v>3405</v>
      </c>
      <c r="D188" s="772" t="s">
        <v>3406</v>
      </c>
      <c r="E188" s="772" t="s">
        <v>31</v>
      </c>
      <c r="F188" s="772" t="s">
        <v>584</v>
      </c>
      <c r="G188" s="772" t="s">
        <v>988</v>
      </c>
      <c r="H188" s="772" t="s">
        <v>312</v>
      </c>
      <c r="I188" s="772" t="s">
        <v>290</v>
      </c>
      <c r="J188" s="772" t="s">
        <v>6686</v>
      </c>
      <c r="K188" s="772" t="s">
        <v>291</v>
      </c>
      <c r="L188" s="772" t="s">
        <v>6687</v>
      </c>
      <c r="M188" s="772" t="s">
        <v>6688</v>
      </c>
      <c r="N188" s="772"/>
      <c r="O188" s="772"/>
      <c r="P188" s="772" t="s">
        <v>818</v>
      </c>
      <c r="Q188" s="772"/>
      <c r="R188" s="772" t="s">
        <v>6425</v>
      </c>
      <c r="S188" s="772" t="s">
        <v>6425</v>
      </c>
      <c r="T188" s="772" t="s">
        <v>6426</v>
      </c>
      <c r="U188" s="772" t="s">
        <v>592</v>
      </c>
      <c r="V188" s="772"/>
      <c r="W188" s="772" t="s">
        <v>6689</v>
      </c>
      <c r="X188" s="772" t="s">
        <v>820</v>
      </c>
      <c r="Y188" s="772" t="s">
        <v>6690</v>
      </c>
      <c r="Z188" s="772" t="s">
        <v>6690</v>
      </c>
      <c r="AA188" s="772" t="s">
        <v>6691</v>
      </c>
      <c r="AB188" s="772" t="s">
        <v>824</v>
      </c>
      <c r="AC188" s="1332"/>
      <c r="AD188" s="772" t="s">
        <v>5544</v>
      </c>
      <c r="AE188" s="772" t="s">
        <v>2204</v>
      </c>
      <c r="AF188" s="772" t="s">
        <v>692</v>
      </c>
      <c r="AG188" s="772" t="s">
        <v>295</v>
      </c>
      <c r="AH188" s="772" t="s">
        <v>296</v>
      </c>
      <c r="AI188" s="772" t="s">
        <v>297</v>
      </c>
      <c r="AJ188" s="772"/>
      <c r="AK188" s="772"/>
      <c r="AL188" s="772"/>
      <c r="AM188" s="772"/>
      <c r="AN188" s="772" t="s">
        <v>3417</v>
      </c>
      <c r="AO188" s="772" t="s">
        <v>3418</v>
      </c>
      <c r="AP188" s="772" t="s">
        <v>6692</v>
      </c>
      <c r="AQ188" s="772" t="s">
        <v>3358</v>
      </c>
      <c r="AR188" s="772"/>
      <c r="AS188" s="772"/>
      <c r="AT188" s="772" t="s">
        <v>315</v>
      </c>
      <c r="AU188" s="772" t="s">
        <v>6693</v>
      </c>
      <c r="AV188" s="772" t="s">
        <v>57</v>
      </c>
      <c r="AW188" s="772" t="s">
        <v>6694</v>
      </c>
      <c r="AX188" s="772" t="s">
        <v>6695</v>
      </c>
      <c r="AY188" s="772"/>
      <c r="AZ188" s="772" t="s">
        <v>6696</v>
      </c>
      <c r="BA188" s="772" t="s">
        <v>2435</v>
      </c>
      <c r="BB188" s="772" t="s">
        <v>299</v>
      </c>
      <c r="BC188" s="772" t="s">
        <v>32</v>
      </c>
      <c r="BD188" s="772" t="s">
        <v>33</v>
      </c>
      <c r="BE188" s="772" t="s">
        <v>320</v>
      </c>
      <c r="BF188" s="772" t="s">
        <v>48</v>
      </c>
      <c r="BG188" s="772" t="s">
        <v>164</v>
      </c>
      <c r="BH188" s="772" t="s">
        <v>6697</v>
      </c>
      <c r="BI188" s="772" t="s">
        <v>2976</v>
      </c>
      <c r="BJ188" s="772" t="s">
        <v>6698</v>
      </c>
      <c r="BK188" s="772" t="s">
        <v>2759</v>
      </c>
      <c r="BL188" s="772" t="s">
        <v>6699</v>
      </c>
      <c r="BM188" s="772" t="s">
        <v>752</v>
      </c>
      <c r="BN188" s="772" t="s">
        <v>2204</v>
      </c>
      <c r="BO188" s="772" t="s">
        <v>692</v>
      </c>
      <c r="BP188" s="772" t="s">
        <v>595</v>
      </c>
      <c r="BQ188" s="772" t="s">
        <v>295</v>
      </c>
      <c r="BR188" s="772" t="s">
        <v>102</v>
      </c>
      <c r="BS188" s="772" t="s">
        <v>2697</v>
      </c>
      <c r="BT188" s="772" t="s">
        <v>837</v>
      </c>
      <c r="BU188" s="772" t="s">
        <v>6700</v>
      </c>
      <c r="BV188" s="772" t="s">
        <v>302</v>
      </c>
      <c r="BW188" s="772" t="s">
        <v>872</v>
      </c>
      <c r="BX188" s="772" t="s">
        <v>296</v>
      </c>
      <c r="BY188" s="772" t="s">
        <v>297</v>
      </c>
      <c r="BZ188" s="772" t="s">
        <v>6701</v>
      </c>
      <c r="CA188" s="772" t="s">
        <v>6702</v>
      </c>
      <c r="CB188" s="772" t="s">
        <v>304</v>
      </c>
      <c r="CC188" s="772" t="s">
        <v>878</v>
      </c>
      <c r="CD188" s="772" t="s">
        <v>318</v>
      </c>
      <c r="CE188" s="772" t="s">
        <v>306</v>
      </c>
      <c r="CF188" s="772" t="s">
        <v>1064</v>
      </c>
      <c r="CG188" s="772" t="s">
        <v>307</v>
      </c>
      <c r="CH188" s="772" t="s">
        <v>57</v>
      </c>
      <c r="CI188" s="772" t="s">
        <v>6703</v>
      </c>
      <c r="CJ188" s="772" t="s">
        <v>843</v>
      </c>
      <c r="CK188" s="772" t="s">
        <v>901</v>
      </c>
      <c r="CL188" s="772" t="s">
        <v>105</v>
      </c>
      <c r="CM188" s="772" t="s">
        <v>57</v>
      </c>
      <c r="CN188" s="772" t="s">
        <v>57</v>
      </c>
      <c r="CO188" s="772" t="s">
        <v>57</v>
      </c>
      <c r="CP188" s="772" t="s">
        <v>57</v>
      </c>
      <c r="CQ188" s="772" t="s">
        <v>57</v>
      </c>
      <c r="CR188" s="772" t="s">
        <v>57</v>
      </c>
      <c r="CS188" s="772" t="s">
        <v>57</v>
      </c>
      <c r="CT188" s="772" t="s">
        <v>57</v>
      </c>
      <c r="CU188" s="772" t="s">
        <v>57</v>
      </c>
      <c r="CV188" s="772" t="s">
        <v>57</v>
      </c>
      <c r="CW188" s="772" t="s">
        <v>57</v>
      </c>
      <c r="CX188" s="772" t="s">
        <v>57</v>
      </c>
      <c r="CY188" s="772" t="s">
        <v>57</v>
      </c>
      <c r="CZ188" s="772" t="s">
        <v>57</v>
      </c>
      <c r="DA188" s="772" t="s">
        <v>57</v>
      </c>
      <c r="DB188" s="772" t="s">
        <v>57</v>
      </c>
      <c r="DC188" s="772" t="s">
        <v>57</v>
      </c>
      <c r="DD188" s="772" t="s">
        <v>57</v>
      </c>
      <c r="DE188" s="772" t="s">
        <v>57</v>
      </c>
      <c r="DF188" s="772" t="s">
        <v>57</v>
      </c>
      <c r="DG188" s="772" t="s">
        <v>57</v>
      </c>
      <c r="DH188" s="772" t="s">
        <v>57</v>
      </c>
      <c r="DI188" s="772" t="s">
        <v>302</v>
      </c>
      <c r="DJ188" s="772" t="s">
        <v>57</v>
      </c>
      <c r="DK188" s="772" t="s">
        <v>57</v>
      </c>
      <c r="DL188" s="772" t="s">
        <v>57</v>
      </c>
      <c r="DM188" s="772" t="s">
        <v>57</v>
      </c>
      <c r="DN188" s="772" t="s">
        <v>57</v>
      </c>
      <c r="DO188" s="772" t="s">
        <v>57</v>
      </c>
      <c r="DP188" s="772" t="s">
        <v>57</v>
      </c>
      <c r="DQ188" s="772" t="s">
        <v>57</v>
      </c>
      <c r="DR188" s="772" t="s">
        <v>57</v>
      </c>
      <c r="DS188" s="772" t="s">
        <v>57</v>
      </c>
      <c r="DT188" s="772" t="s">
        <v>2715</v>
      </c>
      <c r="DU188" s="772" t="s">
        <v>1153</v>
      </c>
      <c r="DV188" s="772" t="s">
        <v>622</v>
      </c>
      <c r="DW188" s="772" t="s">
        <v>106</v>
      </c>
      <c r="DX188" s="772" t="s">
        <v>317</v>
      </c>
      <c r="DY188" s="772" t="s">
        <v>308</v>
      </c>
      <c r="DZ188" s="772" t="s">
        <v>318</v>
      </c>
      <c r="EA188" s="772" t="s">
        <v>319</v>
      </c>
      <c r="EB188" s="772" t="s">
        <v>2716</v>
      </c>
      <c r="EC188" s="772" t="s">
        <v>1153</v>
      </c>
      <c r="ED188" s="772" t="s">
        <v>624</v>
      </c>
      <c r="EE188" s="772" t="s">
        <v>106</v>
      </c>
      <c r="EF188" s="772" t="s">
        <v>57</v>
      </c>
      <c r="EG188" s="772" t="s">
        <v>57</v>
      </c>
      <c r="EH188" s="772" t="s">
        <v>57</v>
      </c>
      <c r="EI188" s="772" t="s">
        <v>57</v>
      </c>
      <c r="EJ188" s="772" t="s">
        <v>6704</v>
      </c>
      <c r="EK188" s="772" t="s">
        <v>6705</v>
      </c>
      <c r="EL188" s="772" t="s">
        <v>6706</v>
      </c>
      <c r="EM188" s="772" t="s">
        <v>1487</v>
      </c>
      <c r="EN188" s="772" t="s">
        <v>680</v>
      </c>
      <c r="EO188" s="772" t="s">
        <v>310</v>
      </c>
      <c r="EP188" s="772" t="s">
        <v>88</v>
      </c>
      <c r="EQ188" s="772" t="s">
        <v>1831</v>
      </c>
      <c r="ER188" s="772" t="s">
        <v>311</v>
      </c>
      <c r="ES188" s="772" t="s">
        <v>6707</v>
      </c>
      <c r="ET188" s="772" t="s">
        <v>6708</v>
      </c>
      <c r="EU188" s="104" t="str">
        <f t="shared" si="15"/>
        <v>2026022845</v>
      </c>
      <c r="EV188" s="56" t="str">
        <f t="shared" si="16"/>
        <v>12&amp;2026022845</v>
      </c>
      <c r="EW188" s="104">
        <f>IFERROR(VLOOKUP(EV188,시험용!CA:CE,4,FALSE),"")</f>
        <v>0</v>
      </c>
      <c r="EX188" s="700"/>
    </row>
    <row r="189" spans="1:156" ht="49.95" customHeight="1">
      <c r="A189" s="367">
        <v>12</v>
      </c>
      <c r="B189" s="772" t="s">
        <v>1404</v>
      </c>
      <c r="C189" s="772" t="s">
        <v>3405</v>
      </c>
      <c r="D189" s="772" t="s">
        <v>3406</v>
      </c>
      <c r="E189" s="772" t="s">
        <v>31</v>
      </c>
      <c r="F189" s="772" t="s">
        <v>584</v>
      </c>
      <c r="G189" s="772" t="s">
        <v>1404</v>
      </c>
      <c r="H189" s="772" t="s">
        <v>320</v>
      </c>
      <c r="I189" s="772" t="s">
        <v>290</v>
      </c>
      <c r="J189" s="772" t="s">
        <v>6709</v>
      </c>
      <c r="K189" s="772" t="s">
        <v>291</v>
      </c>
      <c r="L189" s="772" t="s">
        <v>6710</v>
      </c>
      <c r="M189" s="772" t="s">
        <v>6688</v>
      </c>
      <c r="N189" s="772"/>
      <c r="O189" s="772"/>
      <c r="P189" s="772" t="s">
        <v>818</v>
      </c>
      <c r="Q189" s="772"/>
      <c r="R189" s="772" t="s">
        <v>6425</v>
      </c>
      <c r="S189" s="772" t="s">
        <v>6425</v>
      </c>
      <c r="T189" s="772" t="s">
        <v>6426</v>
      </c>
      <c r="U189" s="772" t="s">
        <v>592</v>
      </c>
      <c r="V189" s="772"/>
      <c r="W189" s="772" t="s">
        <v>6689</v>
      </c>
      <c r="X189" s="772" t="s">
        <v>820</v>
      </c>
      <c r="Y189" s="772" t="s">
        <v>6690</v>
      </c>
      <c r="Z189" s="772" t="s">
        <v>6690</v>
      </c>
      <c r="AA189" s="772" t="s">
        <v>6691</v>
      </c>
      <c r="AB189" s="772" t="s">
        <v>824</v>
      </c>
      <c r="AC189" s="1332"/>
      <c r="AD189" s="772" t="s">
        <v>5544</v>
      </c>
      <c r="AE189" s="772" t="s">
        <v>2204</v>
      </c>
      <c r="AF189" s="772" t="s">
        <v>692</v>
      </c>
      <c r="AG189" s="772" t="s">
        <v>295</v>
      </c>
      <c r="AH189" s="772" t="s">
        <v>296</v>
      </c>
      <c r="AI189" s="772" t="s">
        <v>297</v>
      </c>
      <c r="AJ189" s="772"/>
      <c r="AK189" s="772"/>
      <c r="AL189" s="772"/>
      <c r="AM189" s="772"/>
      <c r="AN189" s="772" t="s">
        <v>3417</v>
      </c>
      <c r="AO189" s="772" t="s">
        <v>3418</v>
      </c>
      <c r="AP189" s="772" t="s">
        <v>6711</v>
      </c>
      <c r="AQ189" s="772" t="s">
        <v>3358</v>
      </c>
      <c r="AR189" s="772"/>
      <c r="AS189" s="772"/>
      <c r="AT189" s="772" t="s">
        <v>315</v>
      </c>
      <c r="AU189" s="772" t="s">
        <v>6712</v>
      </c>
      <c r="AV189" s="772" t="s">
        <v>57</v>
      </c>
      <c r="AW189" s="772" t="s">
        <v>6694</v>
      </c>
      <c r="AX189" s="772" t="s">
        <v>6713</v>
      </c>
      <c r="AY189" s="772"/>
      <c r="AZ189" s="772" t="s">
        <v>6696</v>
      </c>
      <c r="BA189" s="772" t="s">
        <v>2435</v>
      </c>
      <c r="BB189" s="772" t="s">
        <v>299</v>
      </c>
      <c r="BC189" s="772" t="s">
        <v>32</v>
      </c>
      <c r="BD189" s="772" t="s">
        <v>33</v>
      </c>
      <c r="BE189" s="772" t="s">
        <v>320</v>
      </c>
      <c r="BF189" s="772" t="s">
        <v>48</v>
      </c>
      <c r="BG189" s="772" t="s">
        <v>164</v>
      </c>
      <c r="BH189" s="772" t="s">
        <v>6697</v>
      </c>
      <c r="BI189" s="772" t="s">
        <v>2976</v>
      </c>
      <c r="BJ189" s="772" t="s">
        <v>6698</v>
      </c>
      <c r="BK189" s="772" t="s">
        <v>2759</v>
      </c>
      <c r="BL189" s="772" t="s">
        <v>6699</v>
      </c>
      <c r="BM189" s="772" t="s">
        <v>752</v>
      </c>
      <c r="BN189" s="772" t="s">
        <v>2204</v>
      </c>
      <c r="BO189" s="772" t="s">
        <v>692</v>
      </c>
      <c r="BP189" s="772" t="s">
        <v>595</v>
      </c>
      <c r="BQ189" s="772" t="s">
        <v>295</v>
      </c>
      <c r="BR189" s="772" t="s">
        <v>102</v>
      </c>
      <c r="BS189" s="772" t="s">
        <v>2697</v>
      </c>
      <c r="BT189" s="772" t="s">
        <v>837</v>
      </c>
      <c r="BU189" s="772" t="s">
        <v>6714</v>
      </c>
      <c r="BV189" s="772" t="s">
        <v>302</v>
      </c>
      <c r="BW189" s="772" t="s">
        <v>872</v>
      </c>
      <c r="BX189" s="772" t="s">
        <v>296</v>
      </c>
      <c r="BY189" s="772" t="s">
        <v>297</v>
      </c>
      <c r="BZ189" s="772" t="s">
        <v>6701</v>
      </c>
      <c r="CA189" s="772" t="s">
        <v>6702</v>
      </c>
      <c r="CB189" s="772" t="s">
        <v>304</v>
      </c>
      <c r="CC189" s="772" t="s">
        <v>878</v>
      </c>
      <c r="CD189" s="772" t="s">
        <v>318</v>
      </c>
      <c r="CE189" s="772" t="s">
        <v>306</v>
      </c>
      <c r="CF189" s="772" t="s">
        <v>1064</v>
      </c>
      <c r="CG189" s="772" t="s">
        <v>307</v>
      </c>
      <c r="CH189" s="772" t="s">
        <v>57</v>
      </c>
      <c r="CI189" s="772" t="s">
        <v>6703</v>
      </c>
      <c r="CJ189" s="772" t="s">
        <v>843</v>
      </c>
      <c r="CK189" s="772" t="s">
        <v>901</v>
      </c>
      <c r="CL189" s="772" t="s">
        <v>105</v>
      </c>
      <c r="CM189" s="772" t="s">
        <v>57</v>
      </c>
      <c r="CN189" s="772" t="s">
        <v>57</v>
      </c>
      <c r="CO189" s="772" t="s">
        <v>57</v>
      </c>
      <c r="CP189" s="772" t="s">
        <v>57</v>
      </c>
      <c r="CQ189" s="772" t="s">
        <v>57</v>
      </c>
      <c r="CR189" s="772" t="s">
        <v>57</v>
      </c>
      <c r="CS189" s="772" t="s">
        <v>57</v>
      </c>
      <c r="CT189" s="772" t="s">
        <v>57</v>
      </c>
      <c r="CU189" s="772" t="s">
        <v>57</v>
      </c>
      <c r="CV189" s="772" t="s">
        <v>57</v>
      </c>
      <c r="CW189" s="772" t="s">
        <v>57</v>
      </c>
      <c r="CX189" s="772" t="s">
        <v>57</v>
      </c>
      <c r="CY189" s="772" t="s">
        <v>57</v>
      </c>
      <c r="CZ189" s="772" t="s">
        <v>57</v>
      </c>
      <c r="DA189" s="772" t="s">
        <v>57</v>
      </c>
      <c r="DB189" s="772" t="s">
        <v>57</v>
      </c>
      <c r="DC189" s="772" t="s">
        <v>57</v>
      </c>
      <c r="DD189" s="772" t="s">
        <v>57</v>
      </c>
      <c r="DE189" s="772" t="s">
        <v>57</v>
      </c>
      <c r="DF189" s="772" t="s">
        <v>57</v>
      </c>
      <c r="DG189" s="772" t="s">
        <v>57</v>
      </c>
      <c r="DH189" s="772" t="s">
        <v>57</v>
      </c>
      <c r="DI189" s="772" t="s">
        <v>302</v>
      </c>
      <c r="DJ189" s="772" t="s">
        <v>57</v>
      </c>
      <c r="DK189" s="772" t="s">
        <v>57</v>
      </c>
      <c r="DL189" s="772" t="s">
        <v>57</v>
      </c>
      <c r="DM189" s="772" t="s">
        <v>57</v>
      </c>
      <c r="DN189" s="772" t="s">
        <v>57</v>
      </c>
      <c r="DO189" s="772" t="s">
        <v>57</v>
      </c>
      <c r="DP189" s="772" t="s">
        <v>57</v>
      </c>
      <c r="DQ189" s="772" t="s">
        <v>57</v>
      </c>
      <c r="DR189" s="772" t="s">
        <v>57</v>
      </c>
      <c r="DS189" s="772" t="s">
        <v>57</v>
      </c>
      <c r="DT189" s="772" t="s">
        <v>6715</v>
      </c>
      <c r="DU189" s="772" t="s">
        <v>1153</v>
      </c>
      <c r="DV189" s="772" t="s">
        <v>622</v>
      </c>
      <c r="DW189" s="772" t="s">
        <v>106</v>
      </c>
      <c r="DX189" s="772" t="s">
        <v>333</v>
      </c>
      <c r="DY189" s="772" t="s">
        <v>308</v>
      </c>
      <c r="DZ189" s="772" t="s">
        <v>309</v>
      </c>
      <c r="EA189" s="772" t="s">
        <v>319</v>
      </c>
      <c r="EB189" s="772" t="s">
        <v>2716</v>
      </c>
      <c r="EC189" s="772" t="s">
        <v>1153</v>
      </c>
      <c r="ED189" s="772" t="s">
        <v>624</v>
      </c>
      <c r="EE189" s="772" t="s">
        <v>106</v>
      </c>
      <c r="EF189" s="772" t="s">
        <v>57</v>
      </c>
      <c r="EG189" s="772" t="s">
        <v>57</v>
      </c>
      <c r="EH189" s="772" t="s">
        <v>57</v>
      </c>
      <c r="EI189" s="772" t="s">
        <v>57</v>
      </c>
      <c r="EJ189" s="772" t="s">
        <v>6704</v>
      </c>
      <c r="EK189" s="772" t="s">
        <v>6705</v>
      </c>
      <c r="EL189" s="772" t="s">
        <v>6706</v>
      </c>
      <c r="EM189" s="772" t="s">
        <v>1487</v>
      </c>
      <c r="EN189" s="772" t="s">
        <v>680</v>
      </c>
      <c r="EO189" s="772" t="s">
        <v>310</v>
      </c>
      <c r="EP189" s="772" t="s">
        <v>88</v>
      </c>
      <c r="EQ189" s="772" t="s">
        <v>1831</v>
      </c>
      <c r="ER189" s="772" t="s">
        <v>311</v>
      </c>
      <c r="ES189" s="772" t="s">
        <v>6707</v>
      </c>
      <c r="ET189" s="772" t="s">
        <v>6708</v>
      </c>
      <c r="EU189" s="104" t="str">
        <f t="shared" si="15"/>
        <v>2026022848</v>
      </c>
      <c r="EV189" s="56" t="str">
        <f t="shared" si="16"/>
        <v>12&amp;2026022848</v>
      </c>
      <c r="EW189" s="104">
        <f>IFERROR(VLOOKUP(EV189,시험용!CA:CE,4,FALSE),"")</f>
        <v>0</v>
      </c>
      <c r="EX189" s="700"/>
    </row>
    <row r="190" spans="1:156" ht="49.95" customHeight="1">
      <c r="A190" s="367">
        <v>12</v>
      </c>
      <c r="B190" s="772" t="s">
        <v>1433</v>
      </c>
      <c r="C190" s="772" t="s">
        <v>4881</v>
      </c>
      <c r="D190" s="772" t="s">
        <v>4882</v>
      </c>
      <c r="E190" s="772" t="s">
        <v>31</v>
      </c>
      <c r="F190" s="772" t="s">
        <v>321</v>
      </c>
      <c r="G190" s="772" t="s">
        <v>1433</v>
      </c>
      <c r="H190" s="772" t="s">
        <v>312</v>
      </c>
      <c r="I190" s="772" t="s">
        <v>290</v>
      </c>
      <c r="J190" s="772" t="s">
        <v>4883</v>
      </c>
      <c r="K190" s="772" t="s">
        <v>291</v>
      </c>
      <c r="L190" s="772" t="s">
        <v>4884</v>
      </c>
      <c r="M190" s="772" t="s">
        <v>4885</v>
      </c>
      <c r="N190" s="772"/>
      <c r="O190" s="772" t="s">
        <v>4886</v>
      </c>
      <c r="P190" s="772"/>
      <c r="Q190" s="772" t="s">
        <v>5266</v>
      </c>
      <c r="R190" s="772"/>
      <c r="S190" s="772" t="s">
        <v>4441</v>
      </c>
      <c r="T190" s="772" t="s">
        <v>4887</v>
      </c>
      <c r="U190" s="772" t="s">
        <v>592</v>
      </c>
      <c r="V190" s="772"/>
      <c r="W190" s="772" t="s">
        <v>4888</v>
      </c>
      <c r="X190" s="772" t="s">
        <v>4889</v>
      </c>
      <c r="Y190" s="772" t="s">
        <v>6237</v>
      </c>
      <c r="Z190" s="772" t="s">
        <v>6237</v>
      </c>
      <c r="AA190" s="772" t="s">
        <v>6237</v>
      </c>
      <c r="AB190" s="772" t="s">
        <v>824</v>
      </c>
      <c r="AC190" s="1332"/>
      <c r="AD190" s="772" t="s">
        <v>6238</v>
      </c>
      <c r="AE190" s="772" t="s">
        <v>4892</v>
      </c>
      <c r="AF190" s="772" t="s">
        <v>3138</v>
      </c>
      <c r="AG190" s="772" t="s">
        <v>2117</v>
      </c>
      <c r="AH190" s="772" t="s">
        <v>2118</v>
      </c>
      <c r="AI190" s="772" t="s">
        <v>3140</v>
      </c>
      <c r="AJ190" s="772"/>
      <c r="AK190" s="772"/>
      <c r="AL190" s="772"/>
      <c r="AM190" s="772"/>
      <c r="AN190" s="772" t="s">
        <v>4893</v>
      </c>
      <c r="AO190" s="772" t="s">
        <v>4894</v>
      </c>
      <c r="AP190" s="772" t="s">
        <v>4895</v>
      </c>
      <c r="AQ190" s="772" t="s">
        <v>3358</v>
      </c>
      <c r="AR190" s="772"/>
      <c r="AS190" s="772"/>
      <c r="AT190" s="772" t="s">
        <v>599</v>
      </c>
      <c r="AU190" s="772" t="s">
        <v>4896</v>
      </c>
      <c r="AV190" s="772" t="s">
        <v>1135</v>
      </c>
      <c r="AW190" s="772" t="s">
        <v>2131</v>
      </c>
      <c r="AX190" s="772" t="s">
        <v>4897</v>
      </c>
      <c r="AY190" s="772"/>
      <c r="AZ190" s="772" t="s">
        <v>4898</v>
      </c>
      <c r="BA190" s="772" t="s">
        <v>4899</v>
      </c>
      <c r="BB190" s="772" t="s">
        <v>2247</v>
      </c>
      <c r="BC190" s="772" t="s">
        <v>2132</v>
      </c>
      <c r="BD190" s="772" t="s">
        <v>2133</v>
      </c>
      <c r="BE190" s="772" t="s">
        <v>1135</v>
      </c>
      <c r="BF190" s="772" t="s">
        <v>2135</v>
      </c>
      <c r="BG190" s="772" t="s">
        <v>2136</v>
      </c>
      <c r="BH190" s="772" t="s">
        <v>4900</v>
      </c>
      <c r="BI190" s="772" t="s">
        <v>4901</v>
      </c>
      <c r="BJ190" s="772" t="s">
        <v>4902</v>
      </c>
      <c r="BK190" s="772" t="s">
        <v>4903</v>
      </c>
      <c r="BL190" s="772" t="s">
        <v>4904</v>
      </c>
      <c r="BM190" s="772" t="s">
        <v>2142</v>
      </c>
      <c r="BN190" s="772" t="s">
        <v>4892</v>
      </c>
      <c r="BO190" s="772" t="s">
        <v>3138</v>
      </c>
      <c r="BP190" s="772" t="s">
        <v>1135</v>
      </c>
      <c r="BQ190" s="772" t="s">
        <v>2117</v>
      </c>
      <c r="BR190" s="772" t="s">
        <v>2193</v>
      </c>
      <c r="BS190" s="772" t="s">
        <v>4905</v>
      </c>
      <c r="BT190" s="772" t="s">
        <v>4906</v>
      </c>
      <c r="BU190" s="772" t="s">
        <v>4907</v>
      </c>
      <c r="BV190" s="772" t="s">
        <v>2149</v>
      </c>
      <c r="BW190" s="772" t="s">
        <v>2184</v>
      </c>
      <c r="BX190" s="772" t="s">
        <v>2118</v>
      </c>
      <c r="BY190" s="772" t="s">
        <v>3140</v>
      </c>
      <c r="BZ190" s="772" t="s">
        <v>4908</v>
      </c>
      <c r="CA190" s="772" t="s">
        <v>4909</v>
      </c>
      <c r="CB190" s="772" t="s">
        <v>2153</v>
      </c>
      <c r="CC190" s="772" t="s">
        <v>4910</v>
      </c>
      <c r="CD190" s="772" t="s">
        <v>4626</v>
      </c>
      <c r="CE190" s="772" t="s">
        <v>2156</v>
      </c>
      <c r="CF190" s="772" t="s">
        <v>4911</v>
      </c>
      <c r="CG190" s="772" t="s">
        <v>2158</v>
      </c>
      <c r="CH190" s="772" t="s">
        <v>1135</v>
      </c>
      <c r="CI190" s="772" t="s">
        <v>4912</v>
      </c>
      <c r="CJ190" s="772" t="s">
        <v>3164</v>
      </c>
      <c r="CK190" s="772" t="s">
        <v>4913</v>
      </c>
      <c r="CL190" s="772" t="s">
        <v>2162</v>
      </c>
      <c r="CM190" s="772" t="s">
        <v>4914</v>
      </c>
      <c r="CN190" s="772" t="s">
        <v>3164</v>
      </c>
      <c r="CO190" s="772" t="s">
        <v>4915</v>
      </c>
      <c r="CP190" s="772" t="s">
        <v>2162</v>
      </c>
      <c r="CQ190" s="772" t="s">
        <v>1135</v>
      </c>
      <c r="CR190" s="772" t="s">
        <v>1135</v>
      </c>
      <c r="CS190" s="772" t="s">
        <v>1135</v>
      </c>
      <c r="CT190" s="772" t="s">
        <v>1135</v>
      </c>
      <c r="CU190" s="772" t="s">
        <v>2165</v>
      </c>
      <c r="CV190" s="772" t="s">
        <v>2166</v>
      </c>
      <c r="CW190" s="772" t="s">
        <v>2167</v>
      </c>
      <c r="CX190" s="772" t="s">
        <v>2168</v>
      </c>
      <c r="CY190" s="772" t="s">
        <v>1135</v>
      </c>
      <c r="CZ190" s="772" t="s">
        <v>1135</v>
      </c>
      <c r="DA190" s="772" t="s">
        <v>1135</v>
      </c>
      <c r="DB190" s="772" t="s">
        <v>1135</v>
      </c>
      <c r="DC190" s="772" t="s">
        <v>1135</v>
      </c>
      <c r="DD190" s="772" t="s">
        <v>1135</v>
      </c>
      <c r="DE190" s="772" t="s">
        <v>2267</v>
      </c>
      <c r="DF190" s="772" t="s">
        <v>2268</v>
      </c>
      <c r="DG190" s="772" t="s">
        <v>2269</v>
      </c>
      <c r="DH190" s="772" t="s">
        <v>1135</v>
      </c>
      <c r="DI190" s="772" t="s">
        <v>2142</v>
      </c>
      <c r="DJ190" s="772" t="s">
        <v>1135</v>
      </c>
      <c r="DK190" s="772" t="s">
        <v>1135</v>
      </c>
      <c r="DL190" s="772" t="s">
        <v>1135</v>
      </c>
      <c r="DM190" s="772" t="s">
        <v>1135</v>
      </c>
      <c r="DN190" s="772" t="s">
        <v>1135</v>
      </c>
      <c r="DO190" s="772" t="s">
        <v>1135</v>
      </c>
      <c r="DP190" s="772" t="s">
        <v>1135</v>
      </c>
      <c r="DQ190" s="772" t="s">
        <v>1135</v>
      </c>
      <c r="DR190" s="772" t="s">
        <v>1135</v>
      </c>
      <c r="DS190" s="772" t="s">
        <v>1135</v>
      </c>
      <c r="DT190" s="772" t="s">
        <v>3170</v>
      </c>
      <c r="DU190" s="772" t="s">
        <v>3171</v>
      </c>
      <c r="DV190" s="772" t="s">
        <v>3172</v>
      </c>
      <c r="DW190" s="772" t="s">
        <v>2273</v>
      </c>
      <c r="DX190" s="772" t="s">
        <v>3173</v>
      </c>
      <c r="DY190" s="772" t="s">
        <v>3174</v>
      </c>
      <c r="DZ190" s="772" t="s">
        <v>2167</v>
      </c>
      <c r="EA190" s="772" t="s">
        <v>3175</v>
      </c>
      <c r="EB190" s="772" t="s">
        <v>3176</v>
      </c>
      <c r="EC190" s="772" t="s">
        <v>3171</v>
      </c>
      <c r="ED190" s="772" t="s">
        <v>3177</v>
      </c>
      <c r="EE190" s="772" t="s">
        <v>2273</v>
      </c>
      <c r="EF190" s="772" t="s">
        <v>1135</v>
      </c>
      <c r="EG190" s="772" t="s">
        <v>1135</v>
      </c>
      <c r="EH190" s="772" t="s">
        <v>1135</v>
      </c>
      <c r="EI190" s="772" t="s">
        <v>1135</v>
      </c>
      <c r="EJ190" s="772" t="s">
        <v>4916</v>
      </c>
      <c r="EK190" s="772" t="s">
        <v>4917</v>
      </c>
      <c r="EL190" s="772" t="s">
        <v>4918</v>
      </c>
      <c r="EM190" s="772" t="s">
        <v>4919</v>
      </c>
      <c r="EN190" s="772" t="s">
        <v>3182</v>
      </c>
      <c r="EO190" s="772" t="s">
        <v>2281</v>
      </c>
      <c r="EP190" s="772" t="s">
        <v>2282</v>
      </c>
      <c r="EQ190" s="772" t="s">
        <v>4920</v>
      </c>
      <c r="ER190" s="772" t="s">
        <v>2193</v>
      </c>
      <c r="ES190" s="772" t="s">
        <v>4921</v>
      </c>
      <c r="ET190" s="772" t="s">
        <v>4922</v>
      </c>
      <c r="EU190" s="104" t="str">
        <f t="shared" si="15"/>
        <v>2026011185</v>
      </c>
      <c r="EV190" s="56" t="str">
        <f t="shared" si="16"/>
        <v>12&amp;2026011185</v>
      </c>
      <c r="EW190" s="104" t="str">
        <f>IFERROR(VLOOKUP(EV190,시험용!CA:CE,4,FALSE),"")</f>
        <v/>
      </c>
      <c r="EX190" s="700" t="s">
        <v>5726</v>
      </c>
    </row>
    <row r="191" spans="1:156" ht="49.95" customHeight="1">
      <c r="A191" s="367">
        <v>12</v>
      </c>
      <c r="B191" s="772" t="s">
        <v>1461</v>
      </c>
      <c r="C191" s="850" t="s">
        <v>2371</v>
      </c>
      <c r="D191" s="772" t="s">
        <v>2371</v>
      </c>
      <c r="E191" s="772" t="s">
        <v>31</v>
      </c>
      <c r="F191" s="772" t="s">
        <v>584</v>
      </c>
      <c r="G191" s="772" t="s">
        <v>1461</v>
      </c>
      <c r="H191" s="772"/>
      <c r="I191" s="772" t="s">
        <v>290</v>
      </c>
      <c r="J191" s="772" t="s">
        <v>6716</v>
      </c>
      <c r="K191" s="772" t="s">
        <v>291</v>
      </c>
      <c r="L191" s="772" t="s">
        <v>6717</v>
      </c>
      <c r="M191" s="772" t="s">
        <v>6718</v>
      </c>
      <c r="N191" s="772"/>
      <c r="O191" s="772"/>
      <c r="P191" s="772"/>
      <c r="Q191" s="772"/>
      <c r="R191" s="772" t="s">
        <v>1466</v>
      </c>
      <c r="S191" s="772" t="s">
        <v>6425</v>
      </c>
      <c r="T191" s="772" t="s">
        <v>6426</v>
      </c>
      <c r="U191" s="772" t="s">
        <v>592</v>
      </c>
      <c r="V191" s="772"/>
      <c r="W191" s="772" t="s">
        <v>6719</v>
      </c>
      <c r="X191" s="772" t="s">
        <v>292</v>
      </c>
      <c r="Y191" s="772" t="s">
        <v>1135</v>
      </c>
      <c r="Z191" s="772" t="s">
        <v>1135</v>
      </c>
      <c r="AA191" s="772" t="s">
        <v>1135</v>
      </c>
      <c r="AB191" s="772" t="s">
        <v>293</v>
      </c>
      <c r="AC191" s="1332"/>
      <c r="AD191" s="772" t="s">
        <v>107</v>
      </c>
      <c r="AE191" s="772" t="s">
        <v>2346</v>
      </c>
      <c r="AF191" s="772" t="s">
        <v>294</v>
      </c>
      <c r="AG191" s="772" t="s">
        <v>295</v>
      </c>
      <c r="AH191" s="772" t="s">
        <v>296</v>
      </c>
      <c r="AI191" s="772" t="s">
        <v>297</v>
      </c>
      <c r="AJ191" s="772"/>
      <c r="AK191" s="772"/>
      <c r="AL191" s="772"/>
      <c r="AM191" s="772"/>
      <c r="AN191" s="772" t="s">
        <v>2492</v>
      </c>
      <c r="AO191" s="772" t="s">
        <v>2493</v>
      </c>
      <c r="AP191" s="772" t="s">
        <v>6720</v>
      </c>
      <c r="AQ191" s="772" t="s">
        <v>35</v>
      </c>
      <c r="AR191" s="772"/>
      <c r="AS191" s="772"/>
      <c r="AT191" s="772" t="s">
        <v>315</v>
      </c>
      <c r="AU191" s="772" t="s">
        <v>6721</v>
      </c>
      <c r="AV191" s="772" t="s">
        <v>57</v>
      </c>
      <c r="AW191" s="772" t="s">
        <v>323</v>
      </c>
      <c r="AX191" s="772" t="s">
        <v>6722</v>
      </c>
      <c r="AY191" s="772"/>
      <c r="AZ191" s="772" t="s">
        <v>6723</v>
      </c>
      <c r="BA191" s="772" t="s">
        <v>6724</v>
      </c>
      <c r="BB191" s="772" t="s">
        <v>1201</v>
      </c>
      <c r="BC191" s="772" t="s">
        <v>32</v>
      </c>
      <c r="BD191" s="772" t="s">
        <v>33</v>
      </c>
      <c r="BE191" s="772" t="s">
        <v>102</v>
      </c>
      <c r="BF191" s="772" t="s">
        <v>34</v>
      </c>
      <c r="BG191" s="772" t="s">
        <v>164</v>
      </c>
      <c r="BH191" s="772" t="s">
        <v>2413</v>
      </c>
      <c r="BI191" s="772" t="s">
        <v>6725</v>
      </c>
      <c r="BJ191" s="772" t="s">
        <v>6726</v>
      </c>
      <c r="BK191" s="772" t="s">
        <v>300</v>
      </c>
      <c r="BL191" s="772" t="s">
        <v>6727</v>
      </c>
      <c r="BM191" s="772" t="s">
        <v>6728</v>
      </c>
      <c r="BN191" s="772" t="s">
        <v>2346</v>
      </c>
      <c r="BO191" s="772" t="s">
        <v>294</v>
      </c>
      <c r="BP191" s="772" t="s">
        <v>57</v>
      </c>
      <c r="BQ191" s="772" t="s">
        <v>295</v>
      </c>
      <c r="BR191" s="772" t="s">
        <v>311</v>
      </c>
      <c r="BS191" s="772" t="s">
        <v>6729</v>
      </c>
      <c r="BT191" s="772" t="s">
        <v>703</v>
      </c>
      <c r="BU191" s="772" t="s">
        <v>6730</v>
      </c>
      <c r="BV191" s="772" t="s">
        <v>302</v>
      </c>
      <c r="BW191" s="772" t="s">
        <v>872</v>
      </c>
      <c r="BX191" s="772" t="s">
        <v>296</v>
      </c>
      <c r="BY191" s="772" t="s">
        <v>297</v>
      </c>
      <c r="BZ191" s="772" t="s">
        <v>2713</v>
      </c>
      <c r="CA191" s="772" t="s">
        <v>4193</v>
      </c>
      <c r="CB191" s="772" t="s">
        <v>304</v>
      </c>
      <c r="CC191" s="772" t="s">
        <v>112</v>
      </c>
      <c r="CD191" s="772" t="s">
        <v>1209</v>
      </c>
      <c r="CE191" s="772" t="s">
        <v>306</v>
      </c>
      <c r="CF191" s="772" t="s">
        <v>116</v>
      </c>
      <c r="CG191" s="772" t="s">
        <v>307</v>
      </c>
      <c r="CH191" s="772" t="s">
        <v>57</v>
      </c>
      <c r="CI191" s="772" t="s">
        <v>6731</v>
      </c>
      <c r="CJ191" s="772" t="s">
        <v>99</v>
      </c>
      <c r="CK191" s="772" t="s">
        <v>1308</v>
      </c>
      <c r="CL191" s="772" t="s">
        <v>105</v>
      </c>
      <c r="CM191" s="772" t="s">
        <v>6732</v>
      </c>
      <c r="CN191" s="772" t="s">
        <v>99</v>
      </c>
      <c r="CO191" s="772" t="s">
        <v>797</v>
      </c>
      <c r="CP191" s="772" t="s">
        <v>105</v>
      </c>
      <c r="CQ191" s="772" t="s">
        <v>57</v>
      </c>
      <c r="CR191" s="772" t="s">
        <v>57</v>
      </c>
      <c r="CS191" s="772" t="s">
        <v>57</v>
      </c>
      <c r="CT191" s="772" t="s">
        <v>57</v>
      </c>
      <c r="CU191" s="772" t="s">
        <v>328</v>
      </c>
      <c r="CV191" s="772" t="s">
        <v>329</v>
      </c>
      <c r="CW191" s="772" t="s">
        <v>330</v>
      </c>
      <c r="CX191" s="772" t="s">
        <v>331</v>
      </c>
      <c r="CY191" s="772" t="s">
        <v>57</v>
      </c>
      <c r="CZ191" s="772" t="s">
        <v>57</v>
      </c>
      <c r="DA191" s="772" t="s">
        <v>57</v>
      </c>
      <c r="DB191" s="772" t="s">
        <v>57</v>
      </c>
      <c r="DC191" s="772" t="s">
        <v>57</v>
      </c>
      <c r="DD191" s="772" t="s">
        <v>57</v>
      </c>
      <c r="DE191" s="772" t="s">
        <v>1215</v>
      </c>
      <c r="DF191" s="772" t="s">
        <v>1216</v>
      </c>
      <c r="DG191" s="772" t="s">
        <v>673</v>
      </c>
      <c r="DH191" s="772" t="s">
        <v>57</v>
      </c>
      <c r="DI191" s="772" t="s">
        <v>302</v>
      </c>
      <c r="DJ191" s="772" t="s">
        <v>57</v>
      </c>
      <c r="DK191" s="772" t="s">
        <v>57</v>
      </c>
      <c r="DL191" s="772" t="s">
        <v>57</v>
      </c>
      <c r="DM191" s="772" t="s">
        <v>57</v>
      </c>
      <c r="DN191" s="772" t="s">
        <v>57</v>
      </c>
      <c r="DO191" s="772" t="s">
        <v>57</v>
      </c>
      <c r="DP191" s="772" t="s">
        <v>57</v>
      </c>
      <c r="DQ191" s="772" t="s">
        <v>57</v>
      </c>
      <c r="DR191" s="772" t="s">
        <v>57</v>
      </c>
      <c r="DS191" s="772" t="s">
        <v>57</v>
      </c>
      <c r="DT191" s="772" t="s">
        <v>6733</v>
      </c>
      <c r="DU191" s="772" t="s">
        <v>1281</v>
      </c>
      <c r="DV191" s="772" t="s">
        <v>109</v>
      </c>
      <c r="DW191" s="772" t="s">
        <v>121</v>
      </c>
      <c r="DX191" s="772" t="s">
        <v>317</v>
      </c>
      <c r="DY191" s="772" t="s">
        <v>308</v>
      </c>
      <c r="DZ191" s="772" t="s">
        <v>318</v>
      </c>
      <c r="EA191" s="772" t="s">
        <v>319</v>
      </c>
      <c r="EB191" s="772" t="s">
        <v>6734</v>
      </c>
      <c r="EC191" s="772" t="s">
        <v>1281</v>
      </c>
      <c r="ED191" s="772" t="s">
        <v>171</v>
      </c>
      <c r="EE191" s="772" t="s">
        <v>121</v>
      </c>
      <c r="EF191" s="772" t="s">
        <v>57</v>
      </c>
      <c r="EG191" s="772" t="s">
        <v>57</v>
      </c>
      <c r="EH191" s="772" t="s">
        <v>57</v>
      </c>
      <c r="EI191" s="772" t="s">
        <v>57</v>
      </c>
      <c r="EJ191" s="772" t="s">
        <v>6735</v>
      </c>
      <c r="EK191" s="772" t="s">
        <v>6736</v>
      </c>
      <c r="EL191" s="772" t="s">
        <v>1458</v>
      </c>
      <c r="EM191" s="772" t="s">
        <v>6737</v>
      </c>
      <c r="EN191" s="772" t="s">
        <v>680</v>
      </c>
      <c r="EO191" s="772" t="s">
        <v>310</v>
      </c>
      <c r="EP191" s="772" t="s">
        <v>88</v>
      </c>
      <c r="EQ191" s="772" t="s">
        <v>6738</v>
      </c>
      <c r="ER191" s="772" t="s">
        <v>311</v>
      </c>
      <c r="ES191" s="772" t="s">
        <v>6739</v>
      </c>
      <c r="ET191" s="772" t="s">
        <v>6740</v>
      </c>
      <c r="EU191" s="104" t="str">
        <f t="shared" si="15"/>
        <v>2026030032</v>
      </c>
      <c r="EV191" s="56" t="str">
        <f t="shared" si="16"/>
        <v>12&amp;2026030032</v>
      </c>
      <c r="EW191" s="104" t="str">
        <f>IFERROR(VLOOKUP(EV191,시험용!CA:CE,4,FALSE),"")</f>
        <v/>
      </c>
      <c r="EX191" s="808" t="s">
        <v>2854</v>
      </c>
    </row>
    <row r="192" spans="1:156" ht="49.95" customHeight="1">
      <c r="A192" s="367">
        <v>12</v>
      </c>
      <c r="B192" s="772" t="s">
        <v>2049</v>
      </c>
      <c r="C192" s="850" t="s">
        <v>2371</v>
      </c>
      <c r="D192" s="772" t="s">
        <v>2371</v>
      </c>
      <c r="E192" s="772" t="s">
        <v>31</v>
      </c>
      <c r="F192" s="772" t="s">
        <v>584</v>
      </c>
      <c r="G192" s="772" t="s">
        <v>2049</v>
      </c>
      <c r="H192" s="772"/>
      <c r="I192" s="772" t="s">
        <v>290</v>
      </c>
      <c r="J192" s="772" t="s">
        <v>6741</v>
      </c>
      <c r="K192" s="772" t="s">
        <v>291</v>
      </c>
      <c r="L192" s="772" t="s">
        <v>6742</v>
      </c>
      <c r="M192" s="772" t="s">
        <v>6743</v>
      </c>
      <c r="N192" s="772"/>
      <c r="O192" s="772"/>
      <c r="P192" s="772"/>
      <c r="Q192" s="772"/>
      <c r="R192" s="772"/>
      <c r="S192" s="772" t="s">
        <v>6425</v>
      </c>
      <c r="T192" s="772" t="s">
        <v>6426</v>
      </c>
      <c r="U192" s="772" t="s">
        <v>592</v>
      </c>
      <c r="V192" s="772"/>
      <c r="W192" s="772" t="s">
        <v>6744</v>
      </c>
      <c r="X192" s="772" t="s">
        <v>3411</v>
      </c>
      <c r="Y192" s="772" t="s">
        <v>6745</v>
      </c>
      <c r="Z192" s="772" t="s">
        <v>6745</v>
      </c>
      <c r="AA192" s="772" t="s">
        <v>6746</v>
      </c>
      <c r="AB192" s="772" t="s">
        <v>3413</v>
      </c>
      <c r="AC192" s="1332"/>
      <c r="AD192" s="772" t="s">
        <v>6747</v>
      </c>
      <c r="AE192" s="772" t="s">
        <v>1469</v>
      </c>
      <c r="AF192" s="772" t="s">
        <v>692</v>
      </c>
      <c r="AG192" s="772" t="s">
        <v>295</v>
      </c>
      <c r="AH192" s="772" t="s">
        <v>296</v>
      </c>
      <c r="AI192" s="772" t="s">
        <v>297</v>
      </c>
      <c r="AJ192" s="772"/>
      <c r="AK192" s="772"/>
      <c r="AL192" s="772"/>
      <c r="AM192" s="772"/>
      <c r="AN192" s="772" t="s">
        <v>6748</v>
      </c>
      <c r="AO192" s="772" t="s">
        <v>6749</v>
      </c>
      <c r="AP192" s="772" t="s">
        <v>6750</v>
      </c>
      <c r="AQ192" s="772" t="s">
        <v>1548</v>
      </c>
      <c r="AR192" s="772"/>
      <c r="AS192" s="772"/>
      <c r="AT192" s="772" t="s">
        <v>315</v>
      </c>
      <c r="AU192" s="772" t="s">
        <v>6751</v>
      </c>
      <c r="AV192" s="772" t="s">
        <v>57</v>
      </c>
      <c r="AW192" s="772" t="s">
        <v>910</v>
      </c>
      <c r="AX192" s="772" t="s">
        <v>6752</v>
      </c>
      <c r="AY192" s="772"/>
      <c r="AZ192" s="772" t="s">
        <v>6753</v>
      </c>
      <c r="BA192" s="772" t="s">
        <v>6754</v>
      </c>
      <c r="BB192" s="772" t="s">
        <v>299</v>
      </c>
      <c r="BC192" s="772" t="s">
        <v>32</v>
      </c>
      <c r="BD192" s="772" t="s">
        <v>33</v>
      </c>
      <c r="BE192" s="772" t="s">
        <v>57</v>
      </c>
      <c r="BF192" s="772" t="s">
        <v>48</v>
      </c>
      <c r="BG192" s="772" t="s">
        <v>900</v>
      </c>
      <c r="BH192" s="772" t="s">
        <v>6755</v>
      </c>
      <c r="BI192" s="772" t="s">
        <v>2828</v>
      </c>
      <c r="BJ192" s="772" t="s">
        <v>6756</v>
      </c>
      <c r="BK192" s="772" t="s">
        <v>607</v>
      </c>
      <c r="BL192" s="772" t="s">
        <v>6757</v>
      </c>
      <c r="BM192" s="772" t="s">
        <v>752</v>
      </c>
      <c r="BN192" s="772" t="s">
        <v>1469</v>
      </c>
      <c r="BO192" s="772" t="s">
        <v>692</v>
      </c>
      <c r="BP192" s="772" t="s">
        <v>595</v>
      </c>
      <c r="BQ192" s="772" t="s">
        <v>295</v>
      </c>
      <c r="BR192" s="772" t="s">
        <v>102</v>
      </c>
      <c r="BS192" s="772" t="s">
        <v>715</v>
      </c>
      <c r="BT192" s="772" t="s">
        <v>332</v>
      </c>
      <c r="BU192" s="772" t="s">
        <v>6758</v>
      </c>
      <c r="BV192" s="772" t="s">
        <v>2417</v>
      </c>
      <c r="BW192" s="772" t="s">
        <v>171</v>
      </c>
      <c r="BX192" s="772" t="s">
        <v>296</v>
      </c>
      <c r="BY192" s="772" t="s">
        <v>297</v>
      </c>
      <c r="BZ192" s="772" t="s">
        <v>2713</v>
      </c>
      <c r="CA192" s="772" t="s">
        <v>840</v>
      </c>
      <c r="CB192" s="772" t="s">
        <v>304</v>
      </c>
      <c r="CC192" s="772" t="s">
        <v>117</v>
      </c>
      <c r="CD192" s="772" t="s">
        <v>305</v>
      </c>
      <c r="CE192" s="772" t="s">
        <v>306</v>
      </c>
      <c r="CF192" s="772" t="s">
        <v>841</v>
      </c>
      <c r="CG192" s="772" t="s">
        <v>307</v>
      </c>
      <c r="CH192" s="772" t="s">
        <v>57</v>
      </c>
      <c r="CI192" s="772" t="s">
        <v>6759</v>
      </c>
      <c r="CJ192" s="772" t="s">
        <v>92</v>
      </c>
      <c r="CK192" s="772" t="s">
        <v>1182</v>
      </c>
      <c r="CL192" s="772" t="s">
        <v>105</v>
      </c>
      <c r="CM192" s="772" t="s">
        <v>57</v>
      </c>
      <c r="CN192" s="772" t="s">
        <v>57</v>
      </c>
      <c r="CO192" s="772" t="s">
        <v>57</v>
      </c>
      <c r="CP192" s="772" t="s">
        <v>57</v>
      </c>
      <c r="CQ192" s="772" t="s">
        <v>57</v>
      </c>
      <c r="CR192" s="772" t="s">
        <v>57</v>
      </c>
      <c r="CS192" s="772" t="s">
        <v>57</v>
      </c>
      <c r="CT192" s="772" t="s">
        <v>57</v>
      </c>
      <c r="CU192" s="772" t="s">
        <v>57</v>
      </c>
      <c r="CV192" s="772" t="s">
        <v>57</v>
      </c>
      <c r="CW192" s="772" t="s">
        <v>57</v>
      </c>
      <c r="CX192" s="772" t="s">
        <v>57</v>
      </c>
      <c r="CY192" s="772" t="s">
        <v>57</v>
      </c>
      <c r="CZ192" s="772" t="s">
        <v>57</v>
      </c>
      <c r="DA192" s="772" t="s">
        <v>57</v>
      </c>
      <c r="DB192" s="772" t="s">
        <v>57</v>
      </c>
      <c r="DC192" s="772" t="s">
        <v>57</v>
      </c>
      <c r="DD192" s="772" t="s">
        <v>57</v>
      </c>
      <c r="DE192" s="772" t="s">
        <v>57</v>
      </c>
      <c r="DF192" s="772" t="s">
        <v>57</v>
      </c>
      <c r="DG192" s="772" t="s">
        <v>57</v>
      </c>
      <c r="DH192" s="772" t="s">
        <v>57</v>
      </c>
      <c r="DI192" s="772" t="s">
        <v>302</v>
      </c>
      <c r="DJ192" s="772" t="s">
        <v>57</v>
      </c>
      <c r="DK192" s="772" t="s">
        <v>57</v>
      </c>
      <c r="DL192" s="772" t="s">
        <v>57</v>
      </c>
      <c r="DM192" s="772" t="s">
        <v>57</v>
      </c>
      <c r="DN192" s="772" t="s">
        <v>57</v>
      </c>
      <c r="DO192" s="772" t="s">
        <v>57</v>
      </c>
      <c r="DP192" s="772" t="s">
        <v>57</v>
      </c>
      <c r="DQ192" s="772" t="s">
        <v>57</v>
      </c>
      <c r="DR192" s="772" t="s">
        <v>57</v>
      </c>
      <c r="DS192" s="772" t="s">
        <v>57</v>
      </c>
      <c r="DT192" s="772" t="s">
        <v>6760</v>
      </c>
      <c r="DU192" s="772" t="s">
        <v>79</v>
      </c>
      <c r="DV192" s="772" t="s">
        <v>1038</v>
      </c>
      <c r="DW192" s="772" t="s">
        <v>121</v>
      </c>
      <c r="DX192" s="772" t="s">
        <v>317</v>
      </c>
      <c r="DY192" s="772" t="s">
        <v>308</v>
      </c>
      <c r="DZ192" s="772" t="s">
        <v>318</v>
      </c>
      <c r="EA192" s="772" t="s">
        <v>319</v>
      </c>
      <c r="EB192" s="772" t="s">
        <v>6761</v>
      </c>
      <c r="EC192" s="772" t="s">
        <v>79</v>
      </c>
      <c r="ED192" s="772" t="s">
        <v>622</v>
      </c>
      <c r="EE192" s="772" t="s">
        <v>121</v>
      </c>
      <c r="EF192" s="772" t="s">
        <v>57</v>
      </c>
      <c r="EG192" s="772" t="s">
        <v>57</v>
      </c>
      <c r="EH192" s="772" t="s">
        <v>57</v>
      </c>
      <c r="EI192" s="772" t="s">
        <v>57</v>
      </c>
      <c r="EJ192" s="772" t="s">
        <v>5160</v>
      </c>
      <c r="EK192" s="772" t="s">
        <v>626</v>
      </c>
      <c r="EL192" s="772" t="s">
        <v>847</v>
      </c>
      <c r="EM192" s="772" t="s">
        <v>628</v>
      </c>
      <c r="EN192" s="772" t="s">
        <v>767</v>
      </c>
      <c r="EO192" s="772" t="s">
        <v>310</v>
      </c>
      <c r="EP192" s="772" t="s">
        <v>88</v>
      </c>
      <c r="EQ192" s="772" t="s">
        <v>1720</v>
      </c>
      <c r="ER192" s="772" t="s">
        <v>311</v>
      </c>
      <c r="ES192" s="772" t="s">
        <v>848</v>
      </c>
      <c r="ET192" s="772" t="s">
        <v>6762</v>
      </c>
      <c r="EU192" s="104" t="str">
        <f t="shared" si="15"/>
        <v>2026030508</v>
      </c>
      <c r="EV192" s="56" t="str">
        <f t="shared" si="16"/>
        <v>12&amp;2026030508</v>
      </c>
      <c r="EW192" s="104">
        <f>IFERROR(VLOOKUP(EV192,시험용!CA:CE,4,FALSE),"")</f>
        <v>0</v>
      </c>
      <c r="EX192" s="700"/>
    </row>
    <row r="193" spans="1:156" ht="49.95" customHeight="1">
      <c r="A193" s="367">
        <v>12</v>
      </c>
      <c r="B193" s="772" t="s">
        <v>2076</v>
      </c>
      <c r="C193" s="850" t="s">
        <v>2371</v>
      </c>
      <c r="D193" s="772" t="s">
        <v>2371</v>
      </c>
      <c r="E193" s="772" t="s">
        <v>31</v>
      </c>
      <c r="F193" s="772" t="s">
        <v>584</v>
      </c>
      <c r="G193" s="772" t="s">
        <v>2076</v>
      </c>
      <c r="H193" s="772"/>
      <c r="I193" s="772" t="s">
        <v>290</v>
      </c>
      <c r="J193" s="772" t="s">
        <v>6763</v>
      </c>
      <c r="K193" s="772" t="s">
        <v>291</v>
      </c>
      <c r="L193" s="772" t="s">
        <v>6764</v>
      </c>
      <c r="M193" s="772" t="s">
        <v>6765</v>
      </c>
      <c r="N193" s="772"/>
      <c r="O193" s="772"/>
      <c r="P193" s="772"/>
      <c r="Q193" s="772"/>
      <c r="R193" s="772"/>
      <c r="S193" s="772" t="s">
        <v>6425</v>
      </c>
      <c r="T193" s="772" t="s">
        <v>6426</v>
      </c>
      <c r="U193" s="772" t="s">
        <v>592</v>
      </c>
      <c r="V193" s="772"/>
      <c r="W193" s="772" t="s">
        <v>6766</v>
      </c>
      <c r="X193" s="772" t="s">
        <v>820</v>
      </c>
      <c r="Y193" s="772" t="s">
        <v>6767</v>
      </c>
      <c r="Z193" s="772" t="s">
        <v>6768</v>
      </c>
      <c r="AA193" s="772" t="s">
        <v>6769</v>
      </c>
      <c r="AB193" s="772" t="s">
        <v>824</v>
      </c>
      <c r="AC193" s="1332"/>
      <c r="AD193" s="772" t="s">
        <v>5544</v>
      </c>
      <c r="AE193" s="772" t="s">
        <v>1469</v>
      </c>
      <c r="AF193" s="772" t="s">
        <v>692</v>
      </c>
      <c r="AG193" s="772" t="s">
        <v>295</v>
      </c>
      <c r="AH193" s="772" t="s">
        <v>296</v>
      </c>
      <c r="AI193" s="772" t="s">
        <v>297</v>
      </c>
      <c r="AJ193" s="772"/>
      <c r="AK193" s="772"/>
      <c r="AL193" s="772"/>
      <c r="AM193" s="772"/>
      <c r="AN193" s="772" t="s">
        <v>6748</v>
      </c>
      <c r="AO193" s="772" t="s">
        <v>6749</v>
      </c>
      <c r="AP193" s="772" t="s">
        <v>6770</v>
      </c>
      <c r="AQ193" s="772" t="s">
        <v>1548</v>
      </c>
      <c r="AR193" s="772"/>
      <c r="AS193" s="772"/>
      <c r="AT193" s="772" t="s">
        <v>315</v>
      </c>
      <c r="AU193" s="772" t="s">
        <v>6771</v>
      </c>
      <c r="AV193" s="772" t="s">
        <v>57</v>
      </c>
      <c r="AW193" s="772" t="s">
        <v>910</v>
      </c>
      <c r="AX193" s="772" t="s">
        <v>6772</v>
      </c>
      <c r="AY193" s="772"/>
      <c r="AZ193" s="772" t="s">
        <v>6773</v>
      </c>
      <c r="BA193" s="772" t="s">
        <v>6754</v>
      </c>
      <c r="BB193" s="772" t="s">
        <v>299</v>
      </c>
      <c r="BC193" s="772" t="s">
        <v>32</v>
      </c>
      <c r="BD193" s="772" t="s">
        <v>33</v>
      </c>
      <c r="BE193" s="772" t="s">
        <v>57</v>
      </c>
      <c r="BF193" s="772" t="s">
        <v>48</v>
      </c>
      <c r="BG193" s="772" t="s">
        <v>900</v>
      </c>
      <c r="BH193" s="772" t="s">
        <v>2308</v>
      </c>
      <c r="BI193" s="772" t="s">
        <v>1360</v>
      </c>
      <c r="BJ193" s="772" t="s">
        <v>1445</v>
      </c>
      <c r="BK193" s="772" t="s">
        <v>6774</v>
      </c>
      <c r="BL193" s="772" t="s">
        <v>6775</v>
      </c>
      <c r="BM193" s="772" t="s">
        <v>752</v>
      </c>
      <c r="BN193" s="772" t="s">
        <v>1469</v>
      </c>
      <c r="BO193" s="772" t="s">
        <v>692</v>
      </c>
      <c r="BP193" s="772" t="s">
        <v>595</v>
      </c>
      <c r="BQ193" s="772" t="s">
        <v>295</v>
      </c>
      <c r="BR193" s="772" t="s">
        <v>102</v>
      </c>
      <c r="BS193" s="772" t="s">
        <v>3197</v>
      </c>
      <c r="BT193" s="772" t="s">
        <v>177</v>
      </c>
      <c r="BU193" s="772" t="s">
        <v>6776</v>
      </c>
      <c r="BV193" s="772" t="s">
        <v>1061</v>
      </c>
      <c r="BW193" s="772" t="s">
        <v>1589</v>
      </c>
      <c r="BX193" s="772" t="s">
        <v>296</v>
      </c>
      <c r="BY193" s="772" t="s">
        <v>297</v>
      </c>
      <c r="BZ193" s="772" t="s">
        <v>794</v>
      </c>
      <c r="CA193" s="772" t="s">
        <v>6777</v>
      </c>
      <c r="CB193" s="772" t="s">
        <v>304</v>
      </c>
      <c r="CC193" s="772" t="s">
        <v>117</v>
      </c>
      <c r="CD193" s="772" t="s">
        <v>318</v>
      </c>
      <c r="CE193" s="772" t="s">
        <v>306</v>
      </c>
      <c r="CF193" s="772" t="s">
        <v>841</v>
      </c>
      <c r="CG193" s="772" t="s">
        <v>307</v>
      </c>
      <c r="CH193" s="772" t="s">
        <v>57</v>
      </c>
      <c r="CI193" s="772" t="s">
        <v>6778</v>
      </c>
      <c r="CJ193" s="772" t="s">
        <v>92</v>
      </c>
      <c r="CK193" s="772" t="s">
        <v>5520</v>
      </c>
      <c r="CL193" s="772" t="s">
        <v>105</v>
      </c>
      <c r="CM193" s="772" t="s">
        <v>57</v>
      </c>
      <c r="CN193" s="772" t="s">
        <v>57</v>
      </c>
      <c r="CO193" s="772" t="s">
        <v>57</v>
      </c>
      <c r="CP193" s="772" t="s">
        <v>57</v>
      </c>
      <c r="CQ193" s="772" t="s">
        <v>57</v>
      </c>
      <c r="CR193" s="772" t="s">
        <v>57</v>
      </c>
      <c r="CS193" s="772" t="s">
        <v>57</v>
      </c>
      <c r="CT193" s="772" t="s">
        <v>57</v>
      </c>
      <c r="CU193" s="772" t="s">
        <v>57</v>
      </c>
      <c r="CV193" s="772" t="s">
        <v>57</v>
      </c>
      <c r="CW193" s="772" t="s">
        <v>57</v>
      </c>
      <c r="CX193" s="772" t="s">
        <v>57</v>
      </c>
      <c r="CY193" s="772" t="s">
        <v>57</v>
      </c>
      <c r="CZ193" s="772" t="s">
        <v>57</v>
      </c>
      <c r="DA193" s="772" t="s">
        <v>57</v>
      </c>
      <c r="DB193" s="772" t="s">
        <v>57</v>
      </c>
      <c r="DC193" s="772" t="s">
        <v>57</v>
      </c>
      <c r="DD193" s="772" t="s">
        <v>57</v>
      </c>
      <c r="DE193" s="772" t="s">
        <v>57</v>
      </c>
      <c r="DF193" s="772" t="s">
        <v>57</v>
      </c>
      <c r="DG193" s="772" t="s">
        <v>57</v>
      </c>
      <c r="DH193" s="772" t="s">
        <v>57</v>
      </c>
      <c r="DI193" s="772" t="s">
        <v>302</v>
      </c>
      <c r="DJ193" s="772" t="s">
        <v>57</v>
      </c>
      <c r="DK193" s="772" t="s">
        <v>57</v>
      </c>
      <c r="DL193" s="772" t="s">
        <v>57</v>
      </c>
      <c r="DM193" s="772" t="s">
        <v>57</v>
      </c>
      <c r="DN193" s="772" t="s">
        <v>57</v>
      </c>
      <c r="DO193" s="772" t="s">
        <v>57</v>
      </c>
      <c r="DP193" s="772" t="s">
        <v>57</v>
      </c>
      <c r="DQ193" s="772" t="s">
        <v>57</v>
      </c>
      <c r="DR193" s="772" t="s">
        <v>57</v>
      </c>
      <c r="DS193" s="772" t="s">
        <v>57</v>
      </c>
      <c r="DT193" s="772" t="s">
        <v>6779</v>
      </c>
      <c r="DU193" s="772" t="s">
        <v>79</v>
      </c>
      <c r="DV193" s="772" t="s">
        <v>118</v>
      </c>
      <c r="DW193" s="772" t="s">
        <v>106</v>
      </c>
      <c r="DX193" s="772" t="s">
        <v>317</v>
      </c>
      <c r="DY193" s="772" t="s">
        <v>308</v>
      </c>
      <c r="DZ193" s="772" t="s">
        <v>318</v>
      </c>
      <c r="EA193" s="772" t="s">
        <v>319</v>
      </c>
      <c r="EB193" s="772" t="s">
        <v>3204</v>
      </c>
      <c r="EC193" s="772" t="s">
        <v>79</v>
      </c>
      <c r="ED193" s="772" t="s">
        <v>872</v>
      </c>
      <c r="EE193" s="772" t="s">
        <v>106</v>
      </c>
      <c r="EF193" s="772" t="s">
        <v>57</v>
      </c>
      <c r="EG193" s="772" t="s">
        <v>57</v>
      </c>
      <c r="EH193" s="772" t="s">
        <v>57</v>
      </c>
      <c r="EI193" s="772" t="s">
        <v>57</v>
      </c>
      <c r="EJ193" s="772" t="s">
        <v>6780</v>
      </c>
      <c r="EK193" s="772" t="s">
        <v>1486</v>
      </c>
      <c r="EL193" s="772" t="s">
        <v>2445</v>
      </c>
      <c r="EM193" s="772" t="s">
        <v>1487</v>
      </c>
      <c r="EN193" s="772" t="s">
        <v>680</v>
      </c>
      <c r="EO193" s="772" t="s">
        <v>310</v>
      </c>
      <c r="EP193" s="772" t="s">
        <v>88</v>
      </c>
      <c r="EQ193" s="772" t="s">
        <v>1852</v>
      </c>
      <c r="ER193" s="772" t="s">
        <v>311</v>
      </c>
      <c r="ES193" s="772" t="s">
        <v>6781</v>
      </c>
      <c r="ET193" s="772" t="s">
        <v>6782</v>
      </c>
      <c r="EU193" s="104" t="str">
        <f t="shared" si="15"/>
        <v>2026030616</v>
      </c>
      <c r="EV193" s="56" t="str">
        <f t="shared" si="16"/>
        <v>12&amp;2026030616</v>
      </c>
      <c r="EW193" s="104" t="str">
        <f>IFERROR(VLOOKUP(EV193,시험용!CA:CE,4,FALSE),"")</f>
        <v/>
      </c>
      <c r="EX193" s="808" t="s">
        <v>2854</v>
      </c>
    </row>
    <row r="194" spans="1:156" ht="49.95" customHeight="1">
      <c r="A194" s="367">
        <v>12</v>
      </c>
      <c r="B194" s="772">
        <v>20</v>
      </c>
      <c r="C194" s="850" t="s">
        <v>2371</v>
      </c>
      <c r="D194" s="772" t="s">
        <v>2371</v>
      </c>
      <c r="E194" s="772" t="s">
        <v>31</v>
      </c>
      <c r="F194" s="772" t="s">
        <v>584</v>
      </c>
      <c r="G194" s="772"/>
      <c r="H194" s="772"/>
      <c r="I194" s="772" t="s">
        <v>290</v>
      </c>
      <c r="J194" s="772" t="s">
        <v>6783</v>
      </c>
      <c r="K194" s="772" t="s">
        <v>1857</v>
      </c>
      <c r="L194" s="772" t="s">
        <v>6784</v>
      </c>
      <c r="M194" s="772" t="s">
        <v>6785</v>
      </c>
      <c r="N194" s="772"/>
      <c r="O194" s="772"/>
      <c r="P194" s="772" t="s">
        <v>818</v>
      </c>
      <c r="Q194" s="772"/>
      <c r="R194" s="772"/>
      <c r="S194" s="772" t="s">
        <v>6425</v>
      </c>
      <c r="T194" s="772" t="s">
        <v>6426</v>
      </c>
      <c r="U194" s="772" t="s">
        <v>592</v>
      </c>
      <c r="V194" s="772"/>
      <c r="W194" s="772" t="s">
        <v>6786</v>
      </c>
      <c r="X194" s="772" t="s">
        <v>688</v>
      </c>
      <c r="Y194" s="772" t="s">
        <v>780</v>
      </c>
      <c r="Z194" s="772" t="s">
        <v>861</v>
      </c>
      <c r="AA194" s="772" t="s">
        <v>6787</v>
      </c>
      <c r="AB194" s="772" t="s">
        <v>293</v>
      </c>
      <c r="AC194" s="1332"/>
      <c r="AD194" s="772" t="s">
        <v>107</v>
      </c>
      <c r="AE194" s="772" t="s">
        <v>2811</v>
      </c>
      <c r="AF194" s="772" t="s">
        <v>692</v>
      </c>
      <c r="AG194" s="772" t="s">
        <v>295</v>
      </c>
      <c r="AH194" s="772" t="s">
        <v>296</v>
      </c>
      <c r="AI194" s="772" t="s">
        <v>297</v>
      </c>
      <c r="AJ194" s="772"/>
      <c r="AK194" s="772"/>
      <c r="AL194" s="772"/>
      <c r="AM194" s="772"/>
      <c r="AN194" s="772" t="s">
        <v>6748</v>
      </c>
      <c r="AO194" s="772" t="s">
        <v>6749</v>
      </c>
      <c r="AP194" s="772" t="s">
        <v>6788</v>
      </c>
      <c r="AQ194" s="772" t="s">
        <v>1548</v>
      </c>
      <c r="AR194" s="772"/>
      <c r="AS194" s="772"/>
      <c r="AT194" s="772" t="s">
        <v>315</v>
      </c>
      <c r="AU194" s="772" t="s">
        <v>6789</v>
      </c>
      <c r="AV194" s="772" t="s">
        <v>57</v>
      </c>
      <c r="AW194" s="772" t="s">
        <v>910</v>
      </c>
      <c r="AX194" s="772" t="s">
        <v>6790</v>
      </c>
      <c r="AY194" s="772"/>
      <c r="AZ194" s="772" t="s">
        <v>6791</v>
      </c>
      <c r="BA194" s="772" t="s">
        <v>6792</v>
      </c>
      <c r="BB194" s="772" t="s">
        <v>299</v>
      </c>
      <c r="BC194" s="772" t="s">
        <v>32</v>
      </c>
      <c r="BD194" s="772" t="s">
        <v>33</v>
      </c>
      <c r="BE194" s="772" t="s">
        <v>57</v>
      </c>
      <c r="BF194" s="772" t="s">
        <v>48</v>
      </c>
      <c r="BG194" s="772" t="s">
        <v>603</v>
      </c>
      <c r="BH194" s="772" t="s">
        <v>1308</v>
      </c>
      <c r="BI194" s="772" t="s">
        <v>1360</v>
      </c>
      <c r="BJ194" s="772" t="s">
        <v>6793</v>
      </c>
      <c r="BK194" s="772" t="s">
        <v>2674</v>
      </c>
      <c r="BL194" s="772" t="s">
        <v>6794</v>
      </c>
      <c r="BM194" s="772" t="s">
        <v>39</v>
      </c>
      <c r="BN194" s="772" t="s">
        <v>2811</v>
      </c>
      <c r="BO194" s="772" t="s">
        <v>692</v>
      </c>
      <c r="BP194" s="772" t="s">
        <v>595</v>
      </c>
      <c r="BQ194" s="772" t="s">
        <v>295</v>
      </c>
      <c r="BR194" s="772" t="s">
        <v>102</v>
      </c>
      <c r="BS194" s="772" t="s">
        <v>1301</v>
      </c>
      <c r="BT194" s="772" t="s">
        <v>1029</v>
      </c>
      <c r="BU194" s="772" t="s">
        <v>6795</v>
      </c>
      <c r="BV194" s="772" t="s">
        <v>302</v>
      </c>
      <c r="BW194" s="772" t="s">
        <v>672</v>
      </c>
      <c r="BX194" s="772" t="s">
        <v>296</v>
      </c>
      <c r="BY194" s="772" t="s">
        <v>297</v>
      </c>
      <c r="BZ194" s="772" t="s">
        <v>6523</v>
      </c>
      <c r="CA194" s="772" t="s">
        <v>5175</v>
      </c>
      <c r="CB194" s="772" t="s">
        <v>304</v>
      </c>
      <c r="CC194" s="772" t="s">
        <v>111</v>
      </c>
      <c r="CD194" s="772" t="s">
        <v>305</v>
      </c>
      <c r="CE194" s="772" t="s">
        <v>306</v>
      </c>
      <c r="CF194" s="772" t="s">
        <v>2505</v>
      </c>
      <c r="CG194" s="772" t="s">
        <v>307</v>
      </c>
      <c r="CH194" s="772" t="s">
        <v>57</v>
      </c>
      <c r="CI194" s="772" t="s">
        <v>6796</v>
      </c>
      <c r="CJ194" s="772" t="s">
        <v>843</v>
      </c>
      <c r="CK194" s="772" t="s">
        <v>174</v>
      </c>
      <c r="CL194" s="772" t="s">
        <v>105</v>
      </c>
      <c r="CM194" s="772" t="s">
        <v>57</v>
      </c>
      <c r="CN194" s="772" t="s">
        <v>57</v>
      </c>
      <c r="CO194" s="772" t="s">
        <v>57</v>
      </c>
      <c r="CP194" s="772" t="s">
        <v>57</v>
      </c>
      <c r="CQ194" s="772" t="s">
        <v>57</v>
      </c>
      <c r="CR194" s="772" t="s">
        <v>57</v>
      </c>
      <c r="CS194" s="772" t="s">
        <v>57</v>
      </c>
      <c r="CT194" s="772" t="s">
        <v>57</v>
      </c>
      <c r="CU194" s="772" t="s">
        <v>57</v>
      </c>
      <c r="CV194" s="772" t="s">
        <v>57</v>
      </c>
      <c r="CW194" s="772" t="s">
        <v>57</v>
      </c>
      <c r="CX194" s="772" t="s">
        <v>57</v>
      </c>
      <c r="CY194" s="772" t="s">
        <v>57</v>
      </c>
      <c r="CZ194" s="772" t="s">
        <v>57</v>
      </c>
      <c r="DA194" s="772" t="s">
        <v>57</v>
      </c>
      <c r="DB194" s="772" t="s">
        <v>617</v>
      </c>
      <c r="DC194" s="772" t="s">
        <v>618</v>
      </c>
      <c r="DD194" s="772" t="s">
        <v>619</v>
      </c>
      <c r="DE194" s="772" t="s">
        <v>57</v>
      </c>
      <c r="DF194" s="772" t="s">
        <v>57</v>
      </c>
      <c r="DG194" s="772" t="s">
        <v>57</v>
      </c>
      <c r="DH194" s="772" t="s">
        <v>57</v>
      </c>
      <c r="DI194" s="772" t="s">
        <v>302</v>
      </c>
      <c r="DJ194" s="772" t="s">
        <v>57</v>
      </c>
      <c r="DK194" s="772" t="s">
        <v>57</v>
      </c>
      <c r="DL194" s="772" t="s">
        <v>57</v>
      </c>
      <c r="DM194" s="772" t="s">
        <v>57</v>
      </c>
      <c r="DN194" s="772" t="s">
        <v>57</v>
      </c>
      <c r="DO194" s="772" t="s">
        <v>57</v>
      </c>
      <c r="DP194" s="772" t="s">
        <v>57</v>
      </c>
      <c r="DQ194" s="772" t="s">
        <v>57</v>
      </c>
      <c r="DR194" s="772" t="s">
        <v>57</v>
      </c>
      <c r="DS194" s="772" t="s">
        <v>57</v>
      </c>
      <c r="DT194" s="772" t="s">
        <v>1036</v>
      </c>
      <c r="DU194" s="772" t="s">
        <v>621</v>
      </c>
      <c r="DV194" s="772" t="s">
        <v>801</v>
      </c>
      <c r="DW194" s="772" t="s">
        <v>106</v>
      </c>
      <c r="DX194" s="772" t="s">
        <v>317</v>
      </c>
      <c r="DY194" s="772" t="s">
        <v>308</v>
      </c>
      <c r="DZ194" s="772" t="s">
        <v>318</v>
      </c>
      <c r="EA194" s="772" t="s">
        <v>319</v>
      </c>
      <c r="EB194" s="772" t="s">
        <v>1037</v>
      </c>
      <c r="EC194" s="772" t="s">
        <v>621</v>
      </c>
      <c r="ED194" s="772" t="s">
        <v>1038</v>
      </c>
      <c r="EE194" s="772" t="s">
        <v>106</v>
      </c>
      <c r="EF194" s="772" t="s">
        <v>57</v>
      </c>
      <c r="EG194" s="772" t="s">
        <v>57</v>
      </c>
      <c r="EH194" s="772" t="s">
        <v>57</v>
      </c>
      <c r="EI194" s="772" t="s">
        <v>57</v>
      </c>
      <c r="EJ194" s="772" t="s">
        <v>6797</v>
      </c>
      <c r="EK194" s="772" t="s">
        <v>180</v>
      </c>
      <c r="EL194" s="772" t="s">
        <v>6798</v>
      </c>
      <c r="EM194" s="772" t="s">
        <v>181</v>
      </c>
      <c r="EN194" s="772" t="s">
        <v>767</v>
      </c>
      <c r="EO194" s="772" t="s">
        <v>310</v>
      </c>
      <c r="EP194" s="772" t="s">
        <v>88</v>
      </c>
      <c r="EQ194" s="772" t="s">
        <v>57</v>
      </c>
      <c r="ER194" s="772" t="s">
        <v>311</v>
      </c>
      <c r="ES194" s="772" t="s">
        <v>57</v>
      </c>
      <c r="ET194" s="772" t="s">
        <v>57</v>
      </c>
      <c r="EU194" s="104" t="str">
        <f t="shared" si="15"/>
        <v>2026030510</v>
      </c>
      <c r="EV194" s="56" t="str">
        <f t="shared" si="16"/>
        <v>12&amp;2026030510</v>
      </c>
      <c r="EW194" s="104" t="str">
        <f>IFERROR(VLOOKUP(EV194,시험용!CA:CE,4,FALSE),"")</f>
        <v/>
      </c>
      <c r="EX194" s="808" t="s">
        <v>2854</v>
      </c>
    </row>
    <row r="195" spans="1:156" ht="49.95" customHeight="1">
      <c r="A195" s="741">
        <v>13</v>
      </c>
      <c r="B195" s="849" t="s">
        <v>287</v>
      </c>
      <c r="C195" s="849" t="s">
        <v>1862</v>
      </c>
      <c r="D195" s="849" t="s">
        <v>5428</v>
      </c>
      <c r="E195" s="849" t="s">
        <v>31</v>
      </c>
      <c r="F195" s="849" t="s">
        <v>287</v>
      </c>
      <c r="G195" s="849" t="s">
        <v>287</v>
      </c>
      <c r="H195" s="849" t="s">
        <v>320</v>
      </c>
      <c r="I195" s="849" t="s">
        <v>290</v>
      </c>
      <c r="J195" s="849" t="s">
        <v>7040</v>
      </c>
      <c r="K195" s="849" t="s">
        <v>291</v>
      </c>
      <c r="L195" s="849" t="s">
        <v>7041</v>
      </c>
      <c r="M195" s="849" t="s">
        <v>7042</v>
      </c>
      <c r="N195" s="849"/>
      <c r="O195" s="849"/>
      <c r="P195" s="849"/>
      <c r="Q195" s="849" t="s">
        <v>7043</v>
      </c>
      <c r="R195" s="849" t="s">
        <v>7044</v>
      </c>
      <c r="S195" s="849" t="s">
        <v>5971</v>
      </c>
      <c r="T195" s="849" t="s">
        <v>6999</v>
      </c>
      <c r="U195" s="849" t="s">
        <v>592</v>
      </c>
      <c r="V195" s="849"/>
      <c r="W195" s="849" t="s">
        <v>7045</v>
      </c>
      <c r="X195" s="849" t="s">
        <v>292</v>
      </c>
      <c r="Y195" s="849" t="s">
        <v>895</v>
      </c>
      <c r="Z195" s="849" t="s">
        <v>895</v>
      </c>
      <c r="AA195" s="849" t="s">
        <v>895</v>
      </c>
      <c r="AB195" s="849" t="s">
        <v>293</v>
      </c>
      <c r="AC195" s="1332"/>
      <c r="AD195" s="849" t="s">
        <v>107</v>
      </c>
      <c r="AE195" s="849" t="s">
        <v>7046</v>
      </c>
      <c r="AF195" s="849" t="s">
        <v>595</v>
      </c>
      <c r="AG195" s="849" t="s">
        <v>57</v>
      </c>
      <c r="AH195" s="849" t="s">
        <v>645</v>
      </c>
      <c r="AI195" s="849" t="s">
        <v>57</v>
      </c>
      <c r="AJ195" s="849"/>
      <c r="AK195" s="849"/>
      <c r="AL195" s="849"/>
      <c r="AM195" s="849"/>
      <c r="AN195" s="849" t="s">
        <v>7047</v>
      </c>
      <c r="AO195" s="849" t="s">
        <v>7048</v>
      </c>
      <c r="AP195" s="849" t="s">
        <v>7049</v>
      </c>
      <c r="AQ195" s="851" t="s">
        <v>396</v>
      </c>
      <c r="AR195" s="849"/>
      <c r="AS195" s="849"/>
      <c r="AT195" s="849" t="s">
        <v>298</v>
      </c>
      <c r="AU195" s="849" t="s">
        <v>7050</v>
      </c>
      <c r="AV195" s="849" t="s">
        <v>57</v>
      </c>
      <c r="AW195" s="849" t="s">
        <v>323</v>
      </c>
      <c r="AX195" s="849" t="s">
        <v>7051</v>
      </c>
      <c r="AY195" s="849"/>
      <c r="AZ195" s="849" t="s">
        <v>7052</v>
      </c>
      <c r="BA195" s="849" t="s">
        <v>7053</v>
      </c>
      <c r="BB195" s="849" t="s">
        <v>299</v>
      </c>
      <c r="BC195" s="849" t="s">
        <v>32</v>
      </c>
      <c r="BD195" s="849" t="s">
        <v>33</v>
      </c>
      <c r="BE195" s="849" t="s">
        <v>7054</v>
      </c>
      <c r="BF195" s="849" t="s">
        <v>48</v>
      </c>
      <c r="BG195" s="849" t="s">
        <v>164</v>
      </c>
      <c r="BH195" s="849" t="s">
        <v>110</v>
      </c>
      <c r="BI195" s="849" t="s">
        <v>7055</v>
      </c>
      <c r="BJ195" s="849" t="s">
        <v>7056</v>
      </c>
      <c r="BK195" s="849" t="s">
        <v>7057</v>
      </c>
      <c r="BL195" s="849" t="s">
        <v>7058</v>
      </c>
      <c r="BM195" s="849" t="s">
        <v>302</v>
      </c>
      <c r="BN195" s="849" t="s">
        <v>7046</v>
      </c>
      <c r="BO195" s="849" t="s">
        <v>595</v>
      </c>
      <c r="BP195" s="849" t="s">
        <v>57</v>
      </c>
      <c r="BQ195" s="849" t="s">
        <v>57</v>
      </c>
      <c r="BR195" s="849" t="s">
        <v>311</v>
      </c>
      <c r="BS195" s="849" t="s">
        <v>1148</v>
      </c>
      <c r="BT195" s="849" t="s">
        <v>837</v>
      </c>
      <c r="BU195" s="849" t="s">
        <v>7059</v>
      </c>
      <c r="BV195" s="849" t="s">
        <v>657</v>
      </c>
      <c r="BW195" s="849" t="s">
        <v>185</v>
      </c>
      <c r="BX195" s="849" t="s">
        <v>645</v>
      </c>
      <c r="BY195" s="849" t="s">
        <v>57</v>
      </c>
      <c r="BZ195" s="849" t="s">
        <v>113</v>
      </c>
      <c r="CA195" s="849" t="s">
        <v>7060</v>
      </c>
      <c r="CB195" s="849" t="s">
        <v>304</v>
      </c>
      <c r="CC195" s="849" t="s">
        <v>841</v>
      </c>
      <c r="CD195" s="849" t="s">
        <v>662</v>
      </c>
      <c r="CE195" s="849" t="s">
        <v>57</v>
      </c>
      <c r="CF195" s="849" t="s">
        <v>57</v>
      </c>
      <c r="CG195" s="849" t="s">
        <v>57</v>
      </c>
      <c r="CH195" s="849" t="s">
        <v>57</v>
      </c>
      <c r="CI195" s="849" t="s">
        <v>7061</v>
      </c>
      <c r="CJ195" s="849" t="s">
        <v>665</v>
      </c>
      <c r="CK195" s="849" t="s">
        <v>1916</v>
      </c>
      <c r="CL195" s="849" t="s">
        <v>666</v>
      </c>
      <c r="CM195" s="849" t="s">
        <v>7062</v>
      </c>
      <c r="CN195" s="849" t="s">
        <v>665</v>
      </c>
      <c r="CO195" s="849" t="s">
        <v>3201</v>
      </c>
      <c r="CP195" s="849" t="s">
        <v>666</v>
      </c>
      <c r="CQ195" s="849" t="s">
        <v>57</v>
      </c>
      <c r="CR195" s="849" t="s">
        <v>57</v>
      </c>
      <c r="CS195" s="849" t="s">
        <v>57</v>
      </c>
      <c r="CT195" s="849" t="s">
        <v>57</v>
      </c>
      <c r="CU195" s="849" t="s">
        <v>57</v>
      </c>
      <c r="CV195" s="849" t="s">
        <v>57</v>
      </c>
      <c r="CW195" s="849" t="s">
        <v>57</v>
      </c>
      <c r="CX195" s="849" t="s">
        <v>57</v>
      </c>
      <c r="CY195" s="849" t="s">
        <v>57</v>
      </c>
      <c r="CZ195" s="849" t="s">
        <v>57</v>
      </c>
      <c r="DA195" s="849" t="s">
        <v>57</v>
      </c>
      <c r="DB195" s="849" t="s">
        <v>57</v>
      </c>
      <c r="DC195" s="849" t="s">
        <v>57</v>
      </c>
      <c r="DD195" s="849" t="s">
        <v>57</v>
      </c>
      <c r="DE195" s="849" t="s">
        <v>57</v>
      </c>
      <c r="DF195" s="849" t="s">
        <v>57</v>
      </c>
      <c r="DG195" s="849" t="s">
        <v>57</v>
      </c>
      <c r="DH195" s="849" t="s">
        <v>57</v>
      </c>
      <c r="DI195" s="849" t="s">
        <v>302</v>
      </c>
      <c r="DJ195" s="849" t="s">
        <v>57</v>
      </c>
      <c r="DK195" s="849" t="s">
        <v>57</v>
      </c>
      <c r="DL195" s="849" t="s">
        <v>57</v>
      </c>
      <c r="DM195" s="849" t="s">
        <v>57</v>
      </c>
      <c r="DN195" s="849" t="s">
        <v>57</v>
      </c>
      <c r="DO195" s="849" t="s">
        <v>57</v>
      </c>
      <c r="DP195" s="849" t="s">
        <v>57</v>
      </c>
      <c r="DQ195" s="849" t="s">
        <v>5586</v>
      </c>
      <c r="DR195" s="849" t="s">
        <v>5587</v>
      </c>
      <c r="DS195" s="849" t="s">
        <v>673</v>
      </c>
      <c r="DT195" s="849" t="s">
        <v>1484</v>
      </c>
      <c r="DU195" s="849" t="s">
        <v>621</v>
      </c>
      <c r="DV195" s="849" t="s">
        <v>622</v>
      </c>
      <c r="DW195" s="849" t="s">
        <v>106</v>
      </c>
      <c r="DX195" s="849" t="s">
        <v>57</v>
      </c>
      <c r="DY195" s="849" t="s">
        <v>57</v>
      </c>
      <c r="DZ195" s="849" t="s">
        <v>57</v>
      </c>
      <c r="EA195" s="849" t="s">
        <v>57</v>
      </c>
      <c r="EB195" s="849" t="s">
        <v>6338</v>
      </c>
      <c r="EC195" s="849" t="s">
        <v>621</v>
      </c>
      <c r="ED195" s="849" t="s">
        <v>872</v>
      </c>
      <c r="EE195" s="849" t="s">
        <v>106</v>
      </c>
      <c r="EF195" s="849" t="s">
        <v>57</v>
      </c>
      <c r="EG195" s="849" t="s">
        <v>57</v>
      </c>
      <c r="EH195" s="849" t="s">
        <v>57</v>
      </c>
      <c r="EI195" s="849" t="s">
        <v>57</v>
      </c>
      <c r="EJ195" s="849" t="s">
        <v>7063</v>
      </c>
      <c r="EK195" s="849" t="s">
        <v>7064</v>
      </c>
      <c r="EL195" s="849" t="s">
        <v>7065</v>
      </c>
      <c r="EM195" s="849" t="s">
        <v>679</v>
      </c>
      <c r="EN195" s="849" t="s">
        <v>629</v>
      </c>
      <c r="EO195" s="849" t="s">
        <v>681</v>
      </c>
      <c r="EP195" s="849" t="s">
        <v>682</v>
      </c>
      <c r="EQ195" s="849" t="s">
        <v>5323</v>
      </c>
      <c r="ER195" s="849" t="s">
        <v>311</v>
      </c>
      <c r="ES195" s="849" t="s">
        <v>7066</v>
      </c>
      <c r="ET195" s="849" t="s">
        <v>7067</v>
      </c>
      <c r="EU195" s="104" t="str">
        <f t="shared" si="15"/>
        <v>2024102629</v>
      </c>
      <c r="EV195" s="56" t="str">
        <f t="shared" si="16"/>
        <v>13&amp;2024102629</v>
      </c>
      <c r="EW195" s="104">
        <f>IFERROR(VLOOKUP(EV195,시험용!CA:CE,4,FALSE),"")</f>
        <v>0</v>
      </c>
      <c r="EX195" s="808"/>
    </row>
    <row r="196" spans="1:156" ht="49.95" customHeight="1">
      <c r="A196" s="741">
        <v>13</v>
      </c>
      <c r="B196" s="849" t="s">
        <v>312</v>
      </c>
      <c r="C196" s="849" t="s">
        <v>1862</v>
      </c>
      <c r="D196" s="849" t="s">
        <v>5428</v>
      </c>
      <c r="E196" s="849" t="s">
        <v>31</v>
      </c>
      <c r="F196" s="849" t="s">
        <v>287</v>
      </c>
      <c r="G196" s="849" t="s">
        <v>312</v>
      </c>
      <c r="H196" s="849" t="s">
        <v>312</v>
      </c>
      <c r="I196" s="849" t="s">
        <v>290</v>
      </c>
      <c r="J196" s="849" t="s">
        <v>7068</v>
      </c>
      <c r="K196" s="849" t="s">
        <v>291</v>
      </c>
      <c r="L196" s="389">
        <v>2026032788</v>
      </c>
      <c r="M196" s="849" t="s">
        <v>7069</v>
      </c>
      <c r="N196" s="849"/>
      <c r="O196" s="849" t="s">
        <v>7070</v>
      </c>
      <c r="P196" s="849" t="s">
        <v>639</v>
      </c>
      <c r="Q196" s="849"/>
      <c r="R196" s="849" t="s">
        <v>7025</v>
      </c>
      <c r="S196" s="849" t="s">
        <v>5971</v>
      </c>
      <c r="T196" s="849" t="s">
        <v>6999</v>
      </c>
      <c r="U196" s="849" t="s">
        <v>592</v>
      </c>
      <c r="V196" s="849"/>
      <c r="W196" s="849" t="s">
        <v>7071</v>
      </c>
      <c r="X196" s="849" t="s">
        <v>81</v>
      </c>
      <c r="Y196" s="849" t="s">
        <v>7072</v>
      </c>
      <c r="Z196" s="849" t="s">
        <v>7073</v>
      </c>
      <c r="AA196" s="849" t="s">
        <v>4605</v>
      </c>
      <c r="AB196" s="849" t="s">
        <v>31</v>
      </c>
      <c r="AC196" s="1332"/>
      <c r="AD196" s="849" t="s">
        <v>643</v>
      </c>
      <c r="AE196" s="849" t="s">
        <v>7074</v>
      </c>
      <c r="AF196" s="849" t="s">
        <v>57</v>
      </c>
      <c r="AG196" s="849" t="s">
        <v>57</v>
      </c>
      <c r="AH196" s="849" t="s">
        <v>645</v>
      </c>
      <c r="AI196" s="849" t="s">
        <v>57</v>
      </c>
      <c r="AJ196" s="849"/>
      <c r="AK196" s="849"/>
      <c r="AL196" s="849"/>
      <c r="AM196" s="849"/>
      <c r="AN196" s="849" t="s">
        <v>646</v>
      </c>
      <c r="AO196" s="849" t="s">
        <v>647</v>
      </c>
      <c r="AP196" s="849" t="s">
        <v>7075</v>
      </c>
      <c r="AQ196" s="851" t="s">
        <v>396</v>
      </c>
      <c r="AR196" s="849"/>
      <c r="AS196" s="849"/>
      <c r="AT196" s="849" t="s">
        <v>315</v>
      </c>
      <c r="AU196" s="849" t="s">
        <v>7076</v>
      </c>
      <c r="AV196" s="849" t="s">
        <v>57</v>
      </c>
      <c r="AW196" s="849" t="s">
        <v>205</v>
      </c>
      <c r="AX196" s="849" t="s">
        <v>7077</v>
      </c>
      <c r="AY196" s="849"/>
      <c r="AZ196" s="849" t="s">
        <v>7078</v>
      </c>
      <c r="BA196" s="849" t="s">
        <v>7079</v>
      </c>
      <c r="BB196" s="849" t="s">
        <v>299</v>
      </c>
      <c r="BC196" s="849" t="s">
        <v>32</v>
      </c>
      <c r="BD196" s="849" t="s">
        <v>33</v>
      </c>
      <c r="BE196" s="849" t="s">
        <v>7080</v>
      </c>
      <c r="BF196" s="849" t="s">
        <v>93</v>
      </c>
      <c r="BG196" s="849" t="s">
        <v>164</v>
      </c>
      <c r="BH196" s="849" t="s">
        <v>110</v>
      </c>
      <c r="BI196" s="849" t="s">
        <v>7081</v>
      </c>
      <c r="BJ196" s="849" t="s">
        <v>7082</v>
      </c>
      <c r="BK196" s="849" t="s">
        <v>655</v>
      </c>
      <c r="BL196" s="849" t="s">
        <v>7083</v>
      </c>
      <c r="BM196" s="849" t="s">
        <v>302</v>
      </c>
      <c r="BN196" s="849" t="s">
        <v>7074</v>
      </c>
      <c r="BO196" s="849" t="s">
        <v>57</v>
      </c>
      <c r="BP196" s="849" t="s">
        <v>57</v>
      </c>
      <c r="BQ196" s="849" t="s">
        <v>57</v>
      </c>
      <c r="BR196" s="849" t="s">
        <v>311</v>
      </c>
      <c r="BS196" s="849" t="s">
        <v>109</v>
      </c>
      <c r="BT196" s="849" t="s">
        <v>1085</v>
      </c>
      <c r="BU196" s="849" t="s">
        <v>7084</v>
      </c>
      <c r="BV196" s="849" t="s">
        <v>302</v>
      </c>
      <c r="BW196" s="849" t="s">
        <v>114</v>
      </c>
      <c r="BX196" s="849" t="s">
        <v>645</v>
      </c>
      <c r="BY196" s="849" t="s">
        <v>57</v>
      </c>
      <c r="BZ196" s="849" t="s">
        <v>756</v>
      </c>
      <c r="CA196" s="849" t="s">
        <v>7085</v>
      </c>
      <c r="CB196" s="849" t="s">
        <v>304</v>
      </c>
      <c r="CC196" s="849" t="s">
        <v>104</v>
      </c>
      <c r="CD196" s="849" t="s">
        <v>662</v>
      </c>
      <c r="CE196" s="849" t="s">
        <v>306</v>
      </c>
      <c r="CF196" s="849" t="s">
        <v>111</v>
      </c>
      <c r="CG196" s="849" t="s">
        <v>662</v>
      </c>
      <c r="CH196" s="849" t="s">
        <v>57</v>
      </c>
      <c r="CI196" s="849" t="s">
        <v>7086</v>
      </c>
      <c r="CJ196" s="849" t="s">
        <v>665</v>
      </c>
      <c r="CK196" s="849" t="s">
        <v>998</v>
      </c>
      <c r="CL196" s="849" t="s">
        <v>666</v>
      </c>
      <c r="CM196" s="849" t="s">
        <v>7087</v>
      </c>
      <c r="CN196" s="849" t="s">
        <v>665</v>
      </c>
      <c r="CO196" s="849" t="s">
        <v>794</v>
      </c>
      <c r="CP196" s="849" t="s">
        <v>666</v>
      </c>
      <c r="CQ196" s="849" t="s">
        <v>7088</v>
      </c>
      <c r="CR196" s="849" t="s">
        <v>665</v>
      </c>
      <c r="CS196" s="849" t="s">
        <v>111</v>
      </c>
      <c r="CT196" s="849" t="s">
        <v>666</v>
      </c>
      <c r="CU196" s="849" t="s">
        <v>57</v>
      </c>
      <c r="CV196" s="849" t="s">
        <v>57</v>
      </c>
      <c r="CW196" s="849" t="s">
        <v>57</v>
      </c>
      <c r="CX196" s="849" t="s">
        <v>57</v>
      </c>
      <c r="CY196" s="849" t="s">
        <v>57</v>
      </c>
      <c r="CZ196" s="849" t="s">
        <v>57</v>
      </c>
      <c r="DA196" s="849" t="s">
        <v>57</v>
      </c>
      <c r="DB196" s="849" t="s">
        <v>57</v>
      </c>
      <c r="DC196" s="849" t="s">
        <v>57</v>
      </c>
      <c r="DD196" s="849" t="s">
        <v>57</v>
      </c>
      <c r="DE196" s="849" t="s">
        <v>57</v>
      </c>
      <c r="DF196" s="849" t="s">
        <v>57</v>
      </c>
      <c r="DG196" s="849" t="s">
        <v>57</v>
      </c>
      <c r="DH196" s="849" t="s">
        <v>57</v>
      </c>
      <c r="DI196" s="849" t="s">
        <v>302</v>
      </c>
      <c r="DJ196" s="849" t="s">
        <v>57</v>
      </c>
      <c r="DK196" s="849" t="s">
        <v>57</v>
      </c>
      <c r="DL196" s="849" t="s">
        <v>57</v>
      </c>
      <c r="DM196" s="849" t="s">
        <v>57</v>
      </c>
      <c r="DN196" s="849" t="s">
        <v>7089</v>
      </c>
      <c r="DO196" s="849" t="s">
        <v>331</v>
      </c>
      <c r="DP196" s="849" t="s">
        <v>121</v>
      </c>
      <c r="DQ196" s="849" t="s">
        <v>671</v>
      </c>
      <c r="DR196" s="849" t="s">
        <v>672</v>
      </c>
      <c r="DS196" s="849" t="s">
        <v>673</v>
      </c>
      <c r="DT196" s="849" t="s">
        <v>675</v>
      </c>
      <c r="DU196" s="849" t="s">
        <v>621</v>
      </c>
      <c r="DV196" s="849" t="s">
        <v>113</v>
      </c>
      <c r="DW196" s="849" t="s">
        <v>119</v>
      </c>
      <c r="DX196" s="849" t="s">
        <v>57</v>
      </c>
      <c r="DY196" s="849" t="s">
        <v>57</v>
      </c>
      <c r="DZ196" s="849" t="s">
        <v>57</v>
      </c>
      <c r="EA196" s="849" t="s">
        <v>57</v>
      </c>
      <c r="EB196" s="849" t="s">
        <v>7090</v>
      </c>
      <c r="EC196" s="849" t="s">
        <v>621</v>
      </c>
      <c r="ED196" s="849" t="s">
        <v>109</v>
      </c>
      <c r="EE196" s="849" t="s">
        <v>119</v>
      </c>
      <c r="EF196" s="849" t="s">
        <v>57</v>
      </c>
      <c r="EG196" s="849" t="s">
        <v>57</v>
      </c>
      <c r="EH196" s="849" t="s">
        <v>57</v>
      </c>
      <c r="EI196" s="849" t="s">
        <v>57</v>
      </c>
      <c r="EJ196" s="849" t="s">
        <v>7091</v>
      </c>
      <c r="EK196" s="849" t="s">
        <v>677</v>
      </c>
      <c r="EL196" s="849" t="s">
        <v>6916</v>
      </c>
      <c r="EM196" s="849" t="s">
        <v>679</v>
      </c>
      <c r="EN196" s="849" t="s">
        <v>57</v>
      </c>
      <c r="EO196" s="849" t="s">
        <v>57</v>
      </c>
      <c r="EP196" s="849" t="s">
        <v>57</v>
      </c>
      <c r="EQ196" s="849" t="s">
        <v>57</v>
      </c>
      <c r="ER196" s="849" t="s">
        <v>311</v>
      </c>
      <c r="ES196" s="849" t="s">
        <v>57</v>
      </c>
      <c r="ET196" s="849" t="s">
        <v>57</v>
      </c>
      <c r="EU196" s="104" t="str">
        <f t="shared" si="15"/>
        <v>2026032788</v>
      </c>
      <c r="EV196" s="56" t="str">
        <f t="shared" si="16"/>
        <v>13&amp;2026032788</v>
      </c>
      <c r="EW196" s="104">
        <f>IFERROR(VLOOKUP(EV196,시험용!CA:CE,4,FALSE),"")</f>
        <v>0</v>
      </c>
      <c r="EX196" s="808"/>
      <c r="EY196" s="925" t="s">
        <v>7445</v>
      </c>
    </row>
    <row r="197" spans="1:156" ht="49.95" customHeight="1">
      <c r="A197" s="741">
        <v>13</v>
      </c>
      <c r="B197" s="849" t="s">
        <v>320</v>
      </c>
      <c r="C197" s="849" t="s">
        <v>1862</v>
      </c>
      <c r="D197" s="849" t="s">
        <v>5428</v>
      </c>
      <c r="E197" s="849" t="s">
        <v>31</v>
      </c>
      <c r="F197" s="849" t="s">
        <v>287</v>
      </c>
      <c r="G197" s="849" t="s">
        <v>320</v>
      </c>
      <c r="H197" s="849" t="s">
        <v>287</v>
      </c>
      <c r="I197" s="849" t="s">
        <v>290</v>
      </c>
      <c r="J197" s="849" t="s">
        <v>7092</v>
      </c>
      <c r="K197" s="849" t="s">
        <v>291</v>
      </c>
      <c r="L197" s="849" t="s">
        <v>7093</v>
      </c>
      <c r="M197" s="849" t="s">
        <v>7094</v>
      </c>
      <c r="N197" s="849"/>
      <c r="O197" s="849"/>
      <c r="P197" s="849"/>
      <c r="Q197" s="849" t="s">
        <v>7043</v>
      </c>
      <c r="R197" s="849" t="s">
        <v>7044</v>
      </c>
      <c r="S197" s="849" t="s">
        <v>5971</v>
      </c>
      <c r="T197" s="849" t="s">
        <v>6999</v>
      </c>
      <c r="U197" s="849" t="s">
        <v>592</v>
      </c>
      <c r="V197" s="849"/>
      <c r="W197" s="849" t="s">
        <v>7095</v>
      </c>
      <c r="X197" s="849" t="s">
        <v>292</v>
      </c>
      <c r="Y197" s="849" t="s">
        <v>7096</v>
      </c>
      <c r="Z197" s="849" t="s">
        <v>7096</v>
      </c>
      <c r="AA197" s="849" t="s">
        <v>7096</v>
      </c>
      <c r="AB197" s="849" t="s">
        <v>293</v>
      </c>
      <c r="AC197" s="1332"/>
      <c r="AD197" s="849" t="s">
        <v>107</v>
      </c>
      <c r="AE197" s="849" t="s">
        <v>7046</v>
      </c>
      <c r="AF197" s="849" t="s">
        <v>595</v>
      </c>
      <c r="AG197" s="849" t="s">
        <v>57</v>
      </c>
      <c r="AH197" s="849" t="s">
        <v>645</v>
      </c>
      <c r="AI197" s="849" t="s">
        <v>57</v>
      </c>
      <c r="AJ197" s="849"/>
      <c r="AK197" s="849"/>
      <c r="AL197" s="849"/>
      <c r="AM197" s="849"/>
      <c r="AN197" s="849" t="s">
        <v>7047</v>
      </c>
      <c r="AO197" s="849" t="s">
        <v>7048</v>
      </c>
      <c r="AP197" s="849" t="s">
        <v>7097</v>
      </c>
      <c r="AQ197" s="851" t="s">
        <v>396</v>
      </c>
      <c r="AR197" s="849"/>
      <c r="AS197" s="849"/>
      <c r="AT197" s="849" t="s">
        <v>298</v>
      </c>
      <c r="AU197" s="849" t="s">
        <v>7098</v>
      </c>
      <c r="AV197" s="849" t="s">
        <v>57</v>
      </c>
      <c r="AW197" s="849" t="s">
        <v>323</v>
      </c>
      <c r="AX197" s="849" t="s">
        <v>7099</v>
      </c>
      <c r="AY197" s="849"/>
      <c r="AZ197" s="849" t="s">
        <v>7100</v>
      </c>
      <c r="BA197" s="849" t="s">
        <v>7053</v>
      </c>
      <c r="BB197" s="849" t="s">
        <v>299</v>
      </c>
      <c r="BC197" s="849" t="s">
        <v>32</v>
      </c>
      <c r="BD197" s="849" t="s">
        <v>33</v>
      </c>
      <c r="BE197" s="849" t="s">
        <v>7054</v>
      </c>
      <c r="BF197" s="849" t="s">
        <v>48</v>
      </c>
      <c r="BG197" s="849" t="s">
        <v>164</v>
      </c>
      <c r="BH197" s="849" t="s">
        <v>110</v>
      </c>
      <c r="BI197" s="849" t="s">
        <v>7055</v>
      </c>
      <c r="BJ197" s="849" t="s">
        <v>7056</v>
      </c>
      <c r="BK197" s="849" t="s">
        <v>7057</v>
      </c>
      <c r="BL197" s="849" t="s">
        <v>7101</v>
      </c>
      <c r="BM197" s="849" t="s">
        <v>302</v>
      </c>
      <c r="BN197" s="849" t="s">
        <v>7046</v>
      </c>
      <c r="BO197" s="849" t="s">
        <v>595</v>
      </c>
      <c r="BP197" s="849" t="s">
        <v>57</v>
      </c>
      <c r="BQ197" s="849" t="s">
        <v>57</v>
      </c>
      <c r="BR197" s="849" t="s">
        <v>311</v>
      </c>
      <c r="BS197" s="849" t="s">
        <v>872</v>
      </c>
      <c r="BT197" s="849" t="s">
        <v>3537</v>
      </c>
      <c r="BU197" s="849" t="s">
        <v>7059</v>
      </c>
      <c r="BV197" s="849" t="s">
        <v>657</v>
      </c>
      <c r="BW197" s="849" t="s">
        <v>185</v>
      </c>
      <c r="BX197" s="849" t="s">
        <v>645</v>
      </c>
      <c r="BY197" s="849" t="s">
        <v>57</v>
      </c>
      <c r="BZ197" s="849" t="s">
        <v>1062</v>
      </c>
      <c r="CA197" s="849" t="s">
        <v>7102</v>
      </c>
      <c r="CB197" s="849" t="s">
        <v>304</v>
      </c>
      <c r="CC197" s="849" t="s">
        <v>794</v>
      </c>
      <c r="CD197" s="849" t="s">
        <v>662</v>
      </c>
      <c r="CE197" s="849" t="s">
        <v>57</v>
      </c>
      <c r="CF197" s="849" t="s">
        <v>57</v>
      </c>
      <c r="CG197" s="849" t="s">
        <v>57</v>
      </c>
      <c r="CH197" s="849" t="s">
        <v>57</v>
      </c>
      <c r="CI197" s="849" t="s">
        <v>7103</v>
      </c>
      <c r="CJ197" s="849" t="s">
        <v>665</v>
      </c>
      <c r="CK197" s="849" t="s">
        <v>1427</v>
      </c>
      <c r="CL197" s="849" t="s">
        <v>666</v>
      </c>
      <c r="CM197" s="849" t="s">
        <v>7104</v>
      </c>
      <c r="CN197" s="849" t="s">
        <v>665</v>
      </c>
      <c r="CO197" s="849" t="s">
        <v>1089</v>
      </c>
      <c r="CP197" s="849" t="s">
        <v>666</v>
      </c>
      <c r="CQ197" s="849" t="s">
        <v>57</v>
      </c>
      <c r="CR197" s="849" t="s">
        <v>57</v>
      </c>
      <c r="CS197" s="849" t="s">
        <v>57</v>
      </c>
      <c r="CT197" s="849" t="s">
        <v>57</v>
      </c>
      <c r="CU197" s="849" t="s">
        <v>57</v>
      </c>
      <c r="CV197" s="849" t="s">
        <v>57</v>
      </c>
      <c r="CW197" s="849" t="s">
        <v>57</v>
      </c>
      <c r="CX197" s="849" t="s">
        <v>57</v>
      </c>
      <c r="CY197" s="849" t="s">
        <v>57</v>
      </c>
      <c r="CZ197" s="849" t="s">
        <v>57</v>
      </c>
      <c r="DA197" s="849" t="s">
        <v>57</v>
      </c>
      <c r="DB197" s="849" t="s">
        <v>57</v>
      </c>
      <c r="DC197" s="849" t="s">
        <v>57</v>
      </c>
      <c r="DD197" s="849" t="s">
        <v>57</v>
      </c>
      <c r="DE197" s="849" t="s">
        <v>57</v>
      </c>
      <c r="DF197" s="849" t="s">
        <v>57</v>
      </c>
      <c r="DG197" s="849" t="s">
        <v>57</v>
      </c>
      <c r="DH197" s="849" t="s">
        <v>57</v>
      </c>
      <c r="DI197" s="849" t="s">
        <v>302</v>
      </c>
      <c r="DJ197" s="849" t="s">
        <v>57</v>
      </c>
      <c r="DK197" s="849" t="s">
        <v>57</v>
      </c>
      <c r="DL197" s="849" t="s">
        <v>57</v>
      </c>
      <c r="DM197" s="849" t="s">
        <v>57</v>
      </c>
      <c r="DN197" s="849" t="s">
        <v>57</v>
      </c>
      <c r="DO197" s="849" t="s">
        <v>57</v>
      </c>
      <c r="DP197" s="849" t="s">
        <v>57</v>
      </c>
      <c r="DQ197" s="849" t="s">
        <v>5586</v>
      </c>
      <c r="DR197" s="849" t="s">
        <v>5587</v>
      </c>
      <c r="DS197" s="849" t="s">
        <v>673</v>
      </c>
      <c r="DT197" s="849" t="s">
        <v>5251</v>
      </c>
      <c r="DU197" s="849" t="s">
        <v>621</v>
      </c>
      <c r="DV197" s="849" t="s">
        <v>624</v>
      </c>
      <c r="DW197" s="849" t="s">
        <v>106</v>
      </c>
      <c r="DX197" s="849" t="s">
        <v>57</v>
      </c>
      <c r="DY197" s="849" t="s">
        <v>57</v>
      </c>
      <c r="DZ197" s="849" t="s">
        <v>57</v>
      </c>
      <c r="EA197" s="849" t="s">
        <v>57</v>
      </c>
      <c r="EB197" s="849" t="s">
        <v>7105</v>
      </c>
      <c r="EC197" s="849" t="s">
        <v>621</v>
      </c>
      <c r="ED197" s="849" t="s">
        <v>192</v>
      </c>
      <c r="EE197" s="849" t="s">
        <v>106</v>
      </c>
      <c r="EF197" s="849" t="s">
        <v>57</v>
      </c>
      <c r="EG197" s="849" t="s">
        <v>57</v>
      </c>
      <c r="EH197" s="849" t="s">
        <v>57</v>
      </c>
      <c r="EI197" s="849" t="s">
        <v>57</v>
      </c>
      <c r="EJ197" s="849" t="s">
        <v>7063</v>
      </c>
      <c r="EK197" s="849" t="s">
        <v>7064</v>
      </c>
      <c r="EL197" s="849" t="s">
        <v>7065</v>
      </c>
      <c r="EM197" s="849" t="s">
        <v>679</v>
      </c>
      <c r="EN197" s="849" t="s">
        <v>629</v>
      </c>
      <c r="EO197" s="849" t="s">
        <v>681</v>
      </c>
      <c r="EP197" s="849" t="s">
        <v>682</v>
      </c>
      <c r="EQ197" s="849" t="s">
        <v>7106</v>
      </c>
      <c r="ER197" s="849" t="s">
        <v>311</v>
      </c>
      <c r="ES197" s="849" t="s">
        <v>7107</v>
      </c>
      <c r="ET197" s="849" t="s">
        <v>7108</v>
      </c>
      <c r="EU197" s="104" t="str">
        <f t="shared" si="15"/>
        <v>2024102579</v>
      </c>
      <c r="EV197" s="56" t="str">
        <f t="shared" si="16"/>
        <v>13&amp;2024102579</v>
      </c>
      <c r="EW197" s="104">
        <f>IFERROR(VLOOKUP(EV197,시험용!CA:CE,4,FALSE),"")</f>
        <v>0</v>
      </c>
      <c r="EX197" s="808"/>
    </row>
    <row r="198" spans="1:156" ht="49.95" customHeight="1">
      <c r="A198" s="741">
        <v>13</v>
      </c>
      <c r="B198" s="849" t="s">
        <v>724</v>
      </c>
      <c r="C198" s="849" t="s">
        <v>1862</v>
      </c>
      <c r="D198" s="849" t="s">
        <v>5428</v>
      </c>
      <c r="E198" s="849" t="s">
        <v>31</v>
      </c>
      <c r="F198" s="849" t="s">
        <v>287</v>
      </c>
      <c r="G198" s="849" t="s">
        <v>724</v>
      </c>
      <c r="H198" s="849" t="s">
        <v>724</v>
      </c>
      <c r="I198" s="849" t="s">
        <v>290</v>
      </c>
      <c r="J198" s="849" t="s">
        <v>7109</v>
      </c>
      <c r="K198" s="849" t="s">
        <v>291</v>
      </c>
      <c r="L198" s="389">
        <v>2026032789</v>
      </c>
      <c r="M198" s="849" t="s">
        <v>7110</v>
      </c>
      <c r="N198" s="849"/>
      <c r="O198" s="849" t="s">
        <v>7111</v>
      </c>
      <c r="P198" s="849" t="s">
        <v>639</v>
      </c>
      <c r="Q198" s="849"/>
      <c r="R198" s="849" t="s">
        <v>5836</v>
      </c>
      <c r="S198" s="849" t="s">
        <v>5971</v>
      </c>
      <c r="T198" s="849" t="s">
        <v>6999</v>
      </c>
      <c r="U198" s="849" t="s">
        <v>592</v>
      </c>
      <c r="V198" s="849"/>
      <c r="W198" s="849" t="s">
        <v>7112</v>
      </c>
      <c r="X198" s="849" t="s">
        <v>81</v>
      </c>
      <c r="Y198" s="849" t="s">
        <v>7072</v>
      </c>
      <c r="Z198" s="849" t="s">
        <v>7073</v>
      </c>
      <c r="AA198" s="849" t="s">
        <v>4605</v>
      </c>
      <c r="AB198" s="849" t="s">
        <v>31</v>
      </c>
      <c r="AC198" s="1332"/>
      <c r="AD198" s="849" t="s">
        <v>643</v>
      </c>
      <c r="AE198" s="849" t="s">
        <v>7074</v>
      </c>
      <c r="AF198" s="849" t="s">
        <v>57</v>
      </c>
      <c r="AG198" s="849" t="s">
        <v>57</v>
      </c>
      <c r="AH198" s="849" t="s">
        <v>645</v>
      </c>
      <c r="AI198" s="849" t="s">
        <v>57</v>
      </c>
      <c r="AJ198" s="849"/>
      <c r="AK198" s="849"/>
      <c r="AL198" s="849"/>
      <c r="AM198" s="849"/>
      <c r="AN198" s="849" t="s">
        <v>646</v>
      </c>
      <c r="AO198" s="849" t="s">
        <v>647</v>
      </c>
      <c r="AP198" s="849" t="s">
        <v>7113</v>
      </c>
      <c r="AQ198" s="851" t="s">
        <v>396</v>
      </c>
      <c r="AR198" s="849"/>
      <c r="AS198" s="849"/>
      <c r="AT198" s="849" t="s">
        <v>315</v>
      </c>
      <c r="AU198" s="849" t="s">
        <v>7114</v>
      </c>
      <c r="AV198" s="849" t="s">
        <v>57</v>
      </c>
      <c r="AW198" s="849" t="s">
        <v>205</v>
      </c>
      <c r="AX198" s="849" t="s">
        <v>7115</v>
      </c>
      <c r="AY198" s="849"/>
      <c r="AZ198" s="849" t="s">
        <v>7078</v>
      </c>
      <c r="BA198" s="849" t="s">
        <v>7079</v>
      </c>
      <c r="BB198" s="849" t="s">
        <v>299</v>
      </c>
      <c r="BC198" s="849" t="s">
        <v>32</v>
      </c>
      <c r="BD198" s="849" t="s">
        <v>33</v>
      </c>
      <c r="BE198" s="849" t="s">
        <v>7080</v>
      </c>
      <c r="BF198" s="849" t="s">
        <v>94</v>
      </c>
      <c r="BG198" s="849" t="s">
        <v>164</v>
      </c>
      <c r="BH198" s="849" t="s">
        <v>110</v>
      </c>
      <c r="BI198" s="849" t="s">
        <v>7081</v>
      </c>
      <c r="BJ198" s="849" t="s">
        <v>7082</v>
      </c>
      <c r="BK198" s="849" t="s">
        <v>655</v>
      </c>
      <c r="BL198" s="849" t="s">
        <v>7083</v>
      </c>
      <c r="BM198" s="849" t="s">
        <v>302</v>
      </c>
      <c r="BN198" s="849" t="s">
        <v>7074</v>
      </c>
      <c r="BO198" s="849" t="s">
        <v>57</v>
      </c>
      <c r="BP198" s="849" t="s">
        <v>57</v>
      </c>
      <c r="BQ198" s="849" t="s">
        <v>57</v>
      </c>
      <c r="BR198" s="849" t="s">
        <v>311</v>
      </c>
      <c r="BS198" s="849" t="s">
        <v>109</v>
      </c>
      <c r="BT198" s="849" t="s">
        <v>1085</v>
      </c>
      <c r="BU198" s="849" t="s">
        <v>7084</v>
      </c>
      <c r="BV198" s="849" t="s">
        <v>302</v>
      </c>
      <c r="BW198" s="849" t="s">
        <v>114</v>
      </c>
      <c r="BX198" s="849" t="s">
        <v>645</v>
      </c>
      <c r="BY198" s="849" t="s">
        <v>57</v>
      </c>
      <c r="BZ198" s="849" t="s">
        <v>756</v>
      </c>
      <c r="CA198" s="849" t="s">
        <v>7085</v>
      </c>
      <c r="CB198" s="849" t="s">
        <v>304</v>
      </c>
      <c r="CC198" s="849" t="s">
        <v>104</v>
      </c>
      <c r="CD198" s="849" t="s">
        <v>662</v>
      </c>
      <c r="CE198" s="849" t="s">
        <v>306</v>
      </c>
      <c r="CF198" s="849" t="s">
        <v>111</v>
      </c>
      <c r="CG198" s="849" t="s">
        <v>662</v>
      </c>
      <c r="CH198" s="849" t="s">
        <v>57</v>
      </c>
      <c r="CI198" s="849" t="s">
        <v>7086</v>
      </c>
      <c r="CJ198" s="849" t="s">
        <v>665</v>
      </c>
      <c r="CK198" s="849" t="s">
        <v>998</v>
      </c>
      <c r="CL198" s="849" t="s">
        <v>666</v>
      </c>
      <c r="CM198" s="849" t="s">
        <v>7087</v>
      </c>
      <c r="CN198" s="849" t="s">
        <v>665</v>
      </c>
      <c r="CO198" s="849" t="s">
        <v>794</v>
      </c>
      <c r="CP198" s="849" t="s">
        <v>666</v>
      </c>
      <c r="CQ198" s="849" t="s">
        <v>7088</v>
      </c>
      <c r="CR198" s="849" t="s">
        <v>665</v>
      </c>
      <c r="CS198" s="849" t="s">
        <v>111</v>
      </c>
      <c r="CT198" s="849" t="s">
        <v>666</v>
      </c>
      <c r="CU198" s="849" t="s">
        <v>57</v>
      </c>
      <c r="CV198" s="849" t="s">
        <v>57</v>
      </c>
      <c r="CW198" s="849" t="s">
        <v>57</v>
      </c>
      <c r="CX198" s="849" t="s">
        <v>57</v>
      </c>
      <c r="CY198" s="849" t="s">
        <v>57</v>
      </c>
      <c r="CZ198" s="849" t="s">
        <v>57</v>
      </c>
      <c r="DA198" s="849" t="s">
        <v>57</v>
      </c>
      <c r="DB198" s="849" t="s">
        <v>57</v>
      </c>
      <c r="DC198" s="849" t="s">
        <v>57</v>
      </c>
      <c r="DD198" s="849" t="s">
        <v>57</v>
      </c>
      <c r="DE198" s="849" t="s">
        <v>57</v>
      </c>
      <c r="DF198" s="849" t="s">
        <v>57</v>
      </c>
      <c r="DG198" s="849" t="s">
        <v>57</v>
      </c>
      <c r="DH198" s="849" t="s">
        <v>57</v>
      </c>
      <c r="DI198" s="849" t="s">
        <v>302</v>
      </c>
      <c r="DJ198" s="849" t="s">
        <v>57</v>
      </c>
      <c r="DK198" s="849" t="s">
        <v>57</v>
      </c>
      <c r="DL198" s="849" t="s">
        <v>57</v>
      </c>
      <c r="DM198" s="849" t="s">
        <v>57</v>
      </c>
      <c r="DN198" s="849" t="s">
        <v>7089</v>
      </c>
      <c r="DO198" s="849" t="s">
        <v>331</v>
      </c>
      <c r="DP198" s="849" t="s">
        <v>121</v>
      </c>
      <c r="DQ198" s="849" t="s">
        <v>671</v>
      </c>
      <c r="DR198" s="849" t="s">
        <v>672</v>
      </c>
      <c r="DS198" s="849" t="s">
        <v>673</v>
      </c>
      <c r="DT198" s="849" t="s">
        <v>675</v>
      </c>
      <c r="DU198" s="849" t="s">
        <v>621</v>
      </c>
      <c r="DV198" s="849" t="s">
        <v>113</v>
      </c>
      <c r="DW198" s="849" t="s">
        <v>119</v>
      </c>
      <c r="DX198" s="849" t="s">
        <v>57</v>
      </c>
      <c r="DY198" s="849" t="s">
        <v>57</v>
      </c>
      <c r="DZ198" s="849" t="s">
        <v>57</v>
      </c>
      <c r="EA198" s="849" t="s">
        <v>57</v>
      </c>
      <c r="EB198" s="849" t="s">
        <v>7090</v>
      </c>
      <c r="EC198" s="849" t="s">
        <v>621</v>
      </c>
      <c r="ED198" s="849" t="s">
        <v>109</v>
      </c>
      <c r="EE198" s="849" t="s">
        <v>119</v>
      </c>
      <c r="EF198" s="849" t="s">
        <v>57</v>
      </c>
      <c r="EG198" s="849" t="s">
        <v>57</v>
      </c>
      <c r="EH198" s="849" t="s">
        <v>57</v>
      </c>
      <c r="EI198" s="849" t="s">
        <v>57</v>
      </c>
      <c r="EJ198" s="849" t="s">
        <v>7091</v>
      </c>
      <c r="EK198" s="849" t="s">
        <v>677</v>
      </c>
      <c r="EL198" s="849" t="s">
        <v>6916</v>
      </c>
      <c r="EM198" s="849" t="s">
        <v>679</v>
      </c>
      <c r="EN198" s="849" t="s">
        <v>57</v>
      </c>
      <c r="EO198" s="849" t="s">
        <v>57</v>
      </c>
      <c r="EP198" s="849" t="s">
        <v>57</v>
      </c>
      <c r="EQ198" s="849" t="s">
        <v>57</v>
      </c>
      <c r="ER198" s="849" t="s">
        <v>311</v>
      </c>
      <c r="ES198" s="849" t="s">
        <v>57</v>
      </c>
      <c r="ET198" s="849" t="s">
        <v>57</v>
      </c>
      <c r="EU198" s="104" t="str">
        <f t="shared" si="15"/>
        <v>2026032789</v>
      </c>
      <c r="EV198" s="56" t="str">
        <f t="shared" si="16"/>
        <v>13&amp;2026032789</v>
      </c>
      <c r="EW198" s="104">
        <f>IFERROR(VLOOKUP(EV198,시험용!CA:CE,4,FALSE),"")</f>
        <v>0</v>
      </c>
      <c r="EX198" s="808"/>
      <c r="EY198" s="925" t="s">
        <v>7445</v>
      </c>
    </row>
    <row r="199" spans="1:156" ht="49.95" customHeight="1">
      <c r="A199" s="741">
        <v>13</v>
      </c>
      <c r="B199" s="849" t="s">
        <v>732</v>
      </c>
      <c r="C199" s="849" t="s">
        <v>1862</v>
      </c>
      <c r="D199" s="849" t="s">
        <v>5428</v>
      </c>
      <c r="E199" s="849" t="s">
        <v>31</v>
      </c>
      <c r="F199" s="849" t="s">
        <v>287</v>
      </c>
      <c r="G199" s="849" t="s">
        <v>732</v>
      </c>
      <c r="H199" s="849" t="s">
        <v>732</v>
      </c>
      <c r="I199" s="849" t="s">
        <v>290</v>
      </c>
      <c r="J199" s="849" t="s">
        <v>7116</v>
      </c>
      <c r="K199" s="849" t="s">
        <v>291</v>
      </c>
      <c r="L199" s="849" t="s">
        <v>7117</v>
      </c>
      <c r="M199" s="849" t="s">
        <v>7118</v>
      </c>
      <c r="N199" s="849"/>
      <c r="O199" s="849"/>
      <c r="P199" s="849"/>
      <c r="Q199" s="849"/>
      <c r="R199" s="849" t="s">
        <v>7119</v>
      </c>
      <c r="S199" s="849" t="s">
        <v>5971</v>
      </c>
      <c r="T199" s="849" t="s">
        <v>7120</v>
      </c>
      <c r="U199" s="849" t="s">
        <v>592</v>
      </c>
      <c r="V199" s="849"/>
      <c r="W199" s="849" t="s">
        <v>7121</v>
      </c>
      <c r="X199" s="849" t="s">
        <v>81</v>
      </c>
      <c r="Y199" s="849" t="s">
        <v>7122</v>
      </c>
      <c r="Z199" s="849" t="s">
        <v>7123</v>
      </c>
      <c r="AA199" s="849" t="s">
        <v>57</v>
      </c>
      <c r="AB199" s="849" t="s">
        <v>31</v>
      </c>
      <c r="AC199" s="1332"/>
      <c r="AD199" s="849" t="s">
        <v>3136</v>
      </c>
      <c r="AE199" s="849" t="s">
        <v>7074</v>
      </c>
      <c r="AF199" s="849" t="s">
        <v>57</v>
      </c>
      <c r="AG199" s="849" t="s">
        <v>57</v>
      </c>
      <c r="AH199" s="849" t="s">
        <v>645</v>
      </c>
      <c r="AI199" s="849" t="s">
        <v>57</v>
      </c>
      <c r="AJ199" s="849"/>
      <c r="AK199" s="849"/>
      <c r="AL199" s="849"/>
      <c r="AM199" s="849"/>
      <c r="AN199" s="849" t="s">
        <v>5438</v>
      </c>
      <c r="AO199" s="849" t="s">
        <v>5439</v>
      </c>
      <c r="AP199" s="849" t="s">
        <v>7124</v>
      </c>
      <c r="AQ199" s="851" t="s">
        <v>396</v>
      </c>
      <c r="AR199" s="849"/>
      <c r="AS199" s="849"/>
      <c r="AT199" s="849" t="s">
        <v>298</v>
      </c>
      <c r="AU199" s="849" t="s">
        <v>7125</v>
      </c>
      <c r="AV199" s="849" t="s">
        <v>57</v>
      </c>
      <c r="AW199" s="849" t="s">
        <v>323</v>
      </c>
      <c r="AX199" s="849" t="s">
        <v>7126</v>
      </c>
      <c r="AY199" s="849"/>
      <c r="AZ199" s="849" t="s">
        <v>7127</v>
      </c>
      <c r="BA199" s="849" t="s">
        <v>7079</v>
      </c>
      <c r="BB199" s="849" t="s">
        <v>299</v>
      </c>
      <c r="BC199" s="849" t="s">
        <v>32</v>
      </c>
      <c r="BD199" s="849" t="s">
        <v>33</v>
      </c>
      <c r="BE199" s="849" t="s">
        <v>7080</v>
      </c>
      <c r="BF199" s="849" t="s">
        <v>94</v>
      </c>
      <c r="BG199" s="849" t="s">
        <v>164</v>
      </c>
      <c r="BH199" s="849" t="s">
        <v>110</v>
      </c>
      <c r="BI199" s="849" t="s">
        <v>7128</v>
      </c>
      <c r="BJ199" s="849" t="s">
        <v>7129</v>
      </c>
      <c r="BK199" s="849" t="s">
        <v>655</v>
      </c>
      <c r="BL199" s="849" t="s">
        <v>7130</v>
      </c>
      <c r="BM199" s="849" t="s">
        <v>302</v>
      </c>
      <c r="BN199" s="849" t="s">
        <v>7074</v>
      </c>
      <c r="BO199" s="849" t="s">
        <v>57</v>
      </c>
      <c r="BP199" s="849" t="s">
        <v>57</v>
      </c>
      <c r="BQ199" s="849" t="s">
        <v>57</v>
      </c>
      <c r="BR199" s="849" t="s">
        <v>311</v>
      </c>
      <c r="BS199" s="849" t="s">
        <v>7131</v>
      </c>
      <c r="BT199" s="849" t="s">
        <v>715</v>
      </c>
      <c r="BU199" s="849" t="s">
        <v>7132</v>
      </c>
      <c r="BV199" s="849" t="s">
        <v>657</v>
      </c>
      <c r="BW199" s="849" t="s">
        <v>114</v>
      </c>
      <c r="BX199" s="849" t="s">
        <v>645</v>
      </c>
      <c r="BY199" s="849" t="s">
        <v>57</v>
      </c>
      <c r="BZ199" s="849" t="s">
        <v>611</v>
      </c>
      <c r="CA199" s="849" t="s">
        <v>7133</v>
      </c>
      <c r="CB199" s="849" t="s">
        <v>304</v>
      </c>
      <c r="CC199" s="849" t="s">
        <v>3201</v>
      </c>
      <c r="CD199" s="849" t="s">
        <v>662</v>
      </c>
      <c r="CE199" s="849" t="s">
        <v>306</v>
      </c>
      <c r="CF199" s="849" t="s">
        <v>795</v>
      </c>
      <c r="CG199" s="849" t="s">
        <v>662</v>
      </c>
      <c r="CH199" s="849" t="s">
        <v>57</v>
      </c>
      <c r="CI199" s="849" t="s">
        <v>6306</v>
      </c>
      <c r="CJ199" s="849" t="s">
        <v>665</v>
      </c>
      <c r="CK199" s="849" t="s">
        <v>1035</v>
      </c>
      <c r="CL199" s="849" t="s">
        <v>666</v>
      </c>
      <c r="CM199" s="849" t="s">
        <v>5453</v>
      </c>
      <c r="CN199" s="849" t="s">
        <v>665</v>
      </c>
      <c r="CO199" s="849" t="s">
        <v>112</v>
      </c>
      <c r="CP199" s="849" t="s">
        <v>666</v>
      </c>
      <c r="CQ199" s="849" t="s">
        <v>7104</v>
      </c>
      <c r="CR199" s="849" t="s">
        <v>665</v>
      </c>
      <c r="CS199" s="849" t="s">
        <v>1089</v>
      </c>
      <c r="CT199" s="849" t="s">
        <v>666</v>
      </c>
      <c r="CU199" s="849" t="s">
        <v>57</v>
      </c>
      <c r="CV199" s="849" t="s">
        <v>57</v>
      </c>
      <c r="CW199" s="849" t="s">
        <v>57</v>
      </c>
      <c r="CX199" s="849" t="s">
        <v>57</v>
      </c>
      <c r="CY199" s="849" t="s">
        <v>57</v>
      </c>
      <c r="CZ199" s="849" t="s">
        <v>57</v>
      </c>
      <c r="DA199" s="849" t="s">
        <v>57</v>
      </c>
      <c r="DB199" s="849" t="s">
        <v>57</v>
      </c>
      <c r="DC199" s="849" t="s">
        <v>57</v>
      </c>
      <c r="DD199" s="849" t="s">
        <v>57</v>
      </c>
      <c r="DE199" s="849" t="s">
        <v>57</v>
      </c>
      <c r="DF199" s="849" t="s">
        <v>57</v>
      </c>
      <c r="DG199" s="849" t="s">
        <v>57</v>
      </c>
      <c r="DH199" s="849" t="s">
        <v>57</v>
      </c>
      <c r="DI199" s="849" t="s">
        <v>302</v>
      </c>
      <c r="DJ199" s="849" t="s">
        <v>57</v>
      </c>
      <c r="DK199" s="849" t="s">
        <v>57</v>
      </c>
      <c r="DL199" s="849" t="s">
        <v>57</v>
      </c>
      <c r="DM199" s="849" t="s">
        <v>57</v>
      </c>
      <c r="DN199" s="849" t="s">
        <v>57</v>
      </c>
      <c r="DO199" s="849" t="s">
        <v>57</v>
      </c>
      <c r="DP199" s="849" t="s">
        <v>57</v>
      </c>
      <c r="DQ199" s="849" t="s">
        <v>2986</v>
      </c>
      <c r="DR199" s="849" t="s">
        <v>175</v>
      </c>
      <c r="DS199" s="849" t="s">
        <v>673</v>
      </c>
      <c r="DT199" s="849" t="s">
        <v>7134</v>
      </c>
      <c r="DU199" s="849" t="s">
        <v>621</v>
      </c>
      <c r="DV199" s="849" t="s">
        <v>1589</v>
      </c>
      <c r="DW199" s="849" t="s">
        <v>119</v>
      </c>
      <c r="DX199" s="849" t="s">
        <v>57</v>
      </c>
      <c r="DY199" s="849" t="s">
        <v>57</v>
      </c>
      <c r="DZ199" s="849" t="s">
        <v>57</v>
      </c>
      <c r="EA199" s="849" t="s">
        <v>57</v>
      </c>
      <c r="EB199" s="849" t="s">
        <v>7135</v>
      </c>
      <c r="EC199" s="849" t="s">
        <v>621</v>
      </c>
      <c r="ED199" s="849" t="s">
        <v>756</v>
      </c>
      <c r="EE199" s="849" t="s">
        <v>119</v>
      </c>
      <c r="EF199" s="849" t="s">
        <v>57</v>
      </c>
      <c r="EG199" s="849" t="s">
        <v>57</v>
      </c>
      <c r="EH199" s="849" t="s">
        <v>57</v>
      </c>
      <c r="EI199" s="849" t="s">
        <v>57</v>
      </c>
      <c r="EJ199" s="849" t="s">
        <v>7136</v>
      </c>
      <c r="EK199" s="849" t="s">
        <v>885</v>
      </c>
      <c r="EL199" s="849" t="s">
        <v>7137</v>
      </c>
      <c r="EM199" s="849" t="s">
        <v>679</v>
      </c>
      <c r="EN199" s="849" t="s">
        <v>57</v>
      </c>
      <c r="EO199" s="849" t="s">
        <v>57</v>
      </c>
      <c r="EP199" s="849" t="s">
        <v>57</v>
      </c>
      <c r="EQ199" s="849" t="s">
        <v>3566</v>
      </c>
      <c r="ER199" s="849" t="s">
        <v>311</v>
      </c>
      <c r="ES199" s="849" t="s">
        <v>7138</v>
      </c>
      <c r="ET199" s="849" t="s">
        <v>7139</v>
      </c>
      <c r="EU199" s="104" t="str">
        <f t="shared" si="15"/>
        <v>2026031356</v>
      </c>
      <c r="EV199" s="56" t="str">
        <f t="shared" si="16"/>
        <v>13&amp;2026031356</v>
      </c>
      <c r="EW199" s="104">
        <f>IFERROR(VLOOKUP(EV199,시험용!CA:CE,4,FALSE),"")</f>
        <v>0</v>
      </c>
      <c r="EX199" s="808"/>
    </row>
    <row r="200" spans="1:156" ht="49.95" customHeight="1">
      <c r="A200" s="741">
        <v>13</v>
      </c>
      <c r="B200" s="849" t="s">
        <v>771</v>
      </c>
      <c r="C200" s="849" t="s">
        <v>1862</v>
      </c>
      <c r="D200" s="849" t="s">
        <v>5428</v>
      </c>
      <c r="E200" s="849" t="s">
        <v>31</v>
      </c>
      <c r="F200" s="849" t="s">
        <v>287</v>
      </c>
      <c r="G200" s="849" t="s">
        <v>771</v>
      </c>
      <c r="H200" s="849" t="s">
        <v>771</v>
      </c>
      <c r="I200" s="849" t="s">
        <v>290</v>
      </c>
      <c r="J200" s="849" t="s">
        <v>7140</v>
      </c>
      <c r="K200" s="849" t="s">
        <v>291</v>
      </c>
      <c r="L200" s="849" t="s">
        <v>7141</v>
      </c>
      <c r="M200" s="849" t="s">
        <v>7142</v>
      </c>
      <c r="N200" s="849"/>
      <c r="O200" s="849"/>
      <c r="P200" s="849"/>
      <c r="Q200" s="849"/>
      <c r="R200" s="849" t="s">
        <v>7119</v>
      </c>
      <c r="S200" s="849" t="s">
        <v>5971</v>
      </c>
      <c r="T200" s="849" t="s">
        <v>7120</v>
      </c>
      <c r="U200" s="849" t="s">
        <v>592</v>
      </c>
      <c r="V200" s="849"/>
      <c r="W200" s="849" t="s">
        <v>7143</v>
      </c>
      <c r="X200" s="849" t="s">
        <v>81</v>
      </c>
      <c r="Y200" s="849" t="s">
        <v>7122</v>
      </c>
      <c r="Z200" s="849" t="s">
        <v>7122</v>
      </c>
      <c r="AA200" s="849" t="s">
        <v>57</v>
      </c>
      <c r="AB200" s="849" t="s">
        <v>31</v>
      </c>
      <c r="AC200" s="1332"/>
      <c r="AD200" s="849" t="s">
        <v>3136</v>
      </c>
      <c r="AE200" s="849" t="s">
        <v>7074</v>
      </c>
      <c r="AF200" s="849" t="s">
        <v>57</v>
      </c>
      <c r="AG200" s="849" t="s">
        <v>57</v>
      </c>
      <c r="AH200" s="849" t="s">
        <v>645</v>
      </c>
      <c r="AI200" s="849" t="s">
        <v>57</v>
      </c>
      <c r="AJ200" s="849"/>
      <c r="AK200" s="849"/>
      <c r="AL200" s="849"/>
      <c r="AM200" s="849"/>
      <c r="AN200" s="849" t="s">
        <v>5438</v>
      </c>
      <c r="AO200" s="849" t="s">
        <v>5439</v>
      </c>
      <c r="AP200" s="849" t="s">
        <v>7144</v>
      </c>
      <c r="AQ200" s="851" t="s">
        <v>396</v>
      </c>
      <c r="AR200" s="849"/>
      <c r="AS200" s="849"/>
      <c r="AT200" s="849" t="s">
        <v>298</v>
      </c>
      <c r="AU200" s="849" t="s">
        <v>7145</v>
      </c>
      <c r="AV200" s="849" t="s">
        <v>57</v>
      </c>
      <c r="AW200" s="849" t="s">
        <v>323</v>
      </c>
      <c r="AX200" s="849" t="s">
        <v>7146</v>
      </c>
      <c r="AY200" s="849"/>
      <c r="AZ200" s="849" t="s">
        <v>7127</v>
      </c>
      <c r="BA200" s="849" t="s">
        <v>7079</v>
      </c>
      <c r="BB200" s="849" t="s">
        <v>299</v>
      </c>
      <c r="BC200" s="849" t="s">
        <v>32</v>
      </c>
      <c r="BD200" s="849" t="s">
        <v>33</v>
      </c>
      <c r="BE200" s="849" t="s">
        <v>7080</v>
      </c>
      <c r="BF200" s="849" t="s">
        <v>93</v>
      </c>
      <c r="BG200" s="849" t="s">
        <v>164</v>
      </c>
      <c r="BH200" s="849" t="s">
        <v>110</v>
      </c>
      <c r="BI200" s="849" t="s">
        <v>7128</v>
      </c>
      <c r="BJ200" s="849" t="s">
        <v>7129</v>
      </c>
      <c r="BK200" s="849" t="s">
        <v>655</v>
      </c>
      <c r="BL200" s="849" t="s">
        <v>7130</v>
      </c>
      <c r="BM200" s="849" t="s">
        <v>302</v>
      </c>
      <c r="BN200" s="849" t="s">
        <v>7074</v>
      </c>
      <c r="BO200" s="849" t="s">
        <v>57</v>
      </c>
      <c r="BP200" s="849" t="s">
        <v>57</v>
      </c>
      <c r="BQ200" s="849" t="s">
        <v>57</v>
      </c>
      <c r="BR200" s="849" t="s">
        <v>311</v>
      </c>
      <c r="BS200" s="849" t="s">
        <v>7131</v>
      </c>
      <c r="BT200" s="849" t="s">
        <v>715</v>
      </c>
      <c r="BU200" s="849" t="s">
        <v>7132</v>
      </c>
      <c r="BV200" s="849" t="s">
        <v>657</v>
      </c>
      <c r="BW200" s="849" t="s">
        <v>114</v>
      </c>
      <c r="BX200" s="849" t="s">
        <v>645</v>
      </c>
      <c r="BY200" s="849" t="s">
        <v>57</v>
      </c>
      <c r="BZ200" s="849" t="s">
        <v>611</v>
      </c>
      <c r="CA200" s="849" t="s">
        <v>7133</v>
      </c>
      <c r="CB200" s="849" t="s">
        <v>304</v>
      </c>
      <c r="CC200" s="849" t="s">
        <v>3201</v>
      </c>
      <c r="CD200" s="849" t="s">
        <v>662</v>
      </c>
      <c r="CE200" s="849" t="s">
        <v>306</v>
      </c>
      <c r="CF200" s="849" t="s">
        <v>795</v>
      </c>
      <c r="CG200" s="849" t="s">
        <v>662</v>
      </c>
      <c r="CH200" s="849" t="s">
        <v>57</v>
      </c>
      <c r="CI200" s="849" t="s">
        <v>6306</v>
      </c>
      <c r="CJ200" s="849" t="s">
        <v>665</v>
      </c>
      <c r="CK200" s="849" t="s">
        <v>1035</v>
      </c>
      <c r="CL200" s="849" t="s">
        <v>666</v>
      </c>
      <c r="CM200" s="849" t="s">
        <v>5453</v>
      </c>
      <c r="CN200" s="849" t="s">
        <v>665</v>
      </c>
      <c r="CO200" s="849" t="s">
        <v>112</v>
      </c>
      <c r="CP200" s="849" t="s">
        <v>666</v>
      </c>
      <c r="CQ200" s="849" t="s">
        <v>7104</v>
      </c>
      <c r="CR200" s="849" t="s">
        <v>665</v>
      </c>
      <c r="CS200" s="849" t="s">
        <v>1089</v>
      </c>
      <c r="CT200" s="849" t="s">
        <v>666</v>
      </c>
      <c r="CU200" s="849" t="s">
        <v>57</v>
      </c>
      <c r="CV200" s="849" t="s">
        <v>57</v>
      </c>
      <c r="CW200" s="849" t="s">
        <v>57</v>
      </c>
      <c r="CX200" s="849" t="s">
        <v>57</v>
      </c>
      <c r="CY200" s="849" t="s">
        <v>57</v>
      </c>
      <c r="CZ200" s="849" t="s">
        <v>57</v>
      </c>
      <c r="DA200" s="849" t="s">
        <v>57</v>
      </c>
      <c r="DB200" s="849" t="s">
        <v>57</v>
      </c>
      <c r="DC200" s="849" t="s">
        <v>57</v>
      </c>
      <c r="DD200" s="849" t="s">
        <v>57</v>
      </c>
      <c r="DE200" s="849" t="s">
        <v>57</v>
      </c>
      <c r="DF200" s="849" t="s">
        <v>57</v>
      </c>
      <c r="DG200" s="849" t="s">
        <v>57</v>
      </c>
      <c r="DH200" s="849" t="s">
        <v>57</v>
      </c>
      <c r="DI200" s="849" t="s">
        <v>302</v>
      </c>
      <c r="DJ200" s="849" t="s">
        <v>57</v>
      </c>
      <c r="DK200" s="849" t="s">
        <v>57</v>
      </c>
      <c r="DL200" s="849" t="s">
        <v>57</v>
      </c>
      <c r="DM200" s="849" t="s">
        <v>57</v>
      </c>
      <c r="DN200" s="849" t="s">
        <v>57</v>
      </c>
      <c r="DO200" s="849" t="s">
        <v>57</v>
      </c>
      <c r="DP200" s="849" t="s">
        <v>57</v>
      </c>
      <c r="DQ200" s="849" t="s">
        <v>2986</v>
      </c>
      <c r="DR200" s="849" t="s">
        <v>175</v>
      </c>
      <c r="DS200" s="849" t="s">
        <v>673</v>
      </c>
      <c r="DT200" s="849" t="s">
        <v>7134</v>
      </c>
      <c r="DU200" s="849" t="s">
        <v>621</v>
      </c>
      <c r="DV200" s="849" t="s">
        <v>1589</v>
      </c>
      <c r="DW200" s="849" t="s">
        <v>119</v>
      </c>
      <c r="DX200" s="849" t="s">
        <v>57</v>
      </c>
      <c r="DY200" s="849" t="s">
        <v>57</v>
      </c>
      <c r="DZ200" s="849" t="s">
        <v>57</v>
      </c>
      <c r="EA200" s="849" t="s">
        <v>57</v>
      </c>
      <c r="EB200" s="849" t="s">
        <v>7135</v>
      </c>
      <c r="EC200" s="849" t="s">
        <v>621</v>
      </c>
      <c r="ED200" s="849" t="s">
        <v>756</v>
      </c>
      <c r="EE200" s="849" t="s">
        <v>119</v>
      </c>
      <c r="EF200" s="849" t="s">
        <v>57</v>
      </c>
      <c r="EG200" s="849" t="s">
        <v>57</v>
      </c>
      <c r="EH200" s="849" t="s">
        <v>57</v>
      </c>
      <c r="EI200" s="849" t="s">
        <v>57</v>
      </c>
      <c r="EJ200" s="849" t="s">
        <v>7136</v>
      </c>
      <c r="EK200" s="849" t="s">
        <v>885</v>
      </c>
      <c r="EL200" s="849" t="s">
        <v>7137</v>
      </c>
      <c r="EM200" s="849" t="s">
        <v>679</v>
      </c>
      <c r="EN200" s="849" t="s">
        <v>57</v>
      </c>
      <c r="EO200" s="849" t="s">
        <v>57</v>
      </c>
      <c r="EP200" s="849" t="s">
        <v>57</v>
      </c>
      <c r="EQ200" s="849" t="s">
        <v>3566</v>
      </c>
      <c r="ER200" s="849" t="s">
        <v>311</v>
      </c>
      <c r="ES200" s="849" t="s">
        <v>7138</v>
      </c>
      <c r="ET200" s="849" t="s">
        <v>7139</v>
      </c>
      <c r="EU200" s="104" t="str">
        <f t="shared" si="15"/>
        <v>2026031344</v>
      </c>
      <c r="EV200" s="56" t="str">
        <f t="shared" si="16"/>
        <v>13&amp;2026031344</v>
      </c>
      <c r="EW200" s="104">
        <f>IFERROR(VLOOKUP(EV200,시험용!CA:CE,4,FALSE),"")</f>
        <v>0</v>
      </c>
      <c r="EX200" s="808"/>
    </row>
    <row r="201" spans="1:156" ht="49.95" customHeight="1">
      <c r="A201" s="741">
        <v>13</v>
      </c>
      <c r="B201" s="849" t="s">
        <v>806</v>
      </c>
      <c r="C201" s="849" t="s">
        <v>1862</v>
      </c>
      <c r="D201" s="849" t="s">
        <v>2963</v>
      </c>
      <c r="E201" s="849" t="s">
        <v>31</v>
      </c>
      <c r="F201" s="849" t="s">
        <v>287</v>
      </c>
      <c r="G201" s="849" t="s">
        <v>806</v>
      </c>
      <c r="H201" s="849" t="s">
        <v>806</v>
      </c>
      <c r="I201" s="849" t="s">
        <v>290</v>
      </c>
      <c r="J201" s="849" t="s">
        <v>7147</v>
      </c>
      <c r="K201" s="849" t="s">
        <v>291</v>
      </c>
      <c r="L201" s="849" t="s">
        <v>7148</v>
      </c>
      <c r="M201" s="849" t="s">
        <v>1579</v>
      </c>
      <c r="N201" s="849"/>
      <c r="O201" s="849" t="s">
        <v>7149</v>
      </c>
      <c r="P201" s="849" t="s">
        <v>1539</v>
      </c>
      <c r="Q201" s="849"/>
      <c r="R201" s="849"/>
      <c r="S201" s="849" t="s">
        <v>5971</v>
      </c>
      <c r="T201" s="849" t="s">
        <v>6999</v>
      </c>
      <c r="U201" s="849" t="s">
        <v>592</v>
      </c>
      <c r="V201" s="849"/>
      <c r="W201" s="849" t="s">
        <v>1580</v>
      </c>
      <c r="X201" s="849" t="s">
        <v>1542</v>
      </c>
      <c r="Y201" s="849" t="s">
        <v>779</v>
      </c>
      <c r="Z201" s="849" t="s">
        <v>779</v>
      </c>
      <c r="AA201" s="849" t="s">
        <v>779</v>
      </c>
      <c r="AB201" s="849" t="s">
        <v>293</v>
      </c>
      <c r="AC201" s="1332"/>
      <c r="AD201" s="849" t="s">
        <v>107</v>
      </c>
      <c r="AE201" s="849" t="s">
        <v>7150</v>
      </c>
      <c r="AF201" s="849" t="s">
        <v>595</v>
      </c>
      <c r="AG201" s="849" t="s">
        <v>57</v>
      </c>
      <c r="AH201" s="849" t="s">
        <v>645</v>
      </c>
      <c r="AI201" s="849" t="s">
        <v>57</v>
      </c>
      <c r="AJ201" s="849"/>
      <c r="AK201" s="849"/>
      <c r="AL201" s="849"/>
      <c r="AM201" s="849"/>
      <c r="AN201" s="849" t="s">
        <v>1545</v>
      </c>
      <c r="AO201" s="849" t="s">
        <v>7151</v>
      </c>
      <c r="AP201" s="849" t="s">
        <v>1581</v>
      </c>
      <c r="AQ201" s="851" t="s">
        <v>396</v>
      </c>
      <c r="AR201" s="849"/>
      <c r="AS201" s="849"/>
      <c r="AT201" s="849" t="s">
        <v>315</v>
      </c>
      <c r="AU201" s="849" t="s">
        <v>7152</v>
      </c>
      <c r="AV201" s="849" t="s">
        <v>57</v>
      </c>
      <c r="AW201" s="849" t="s">
        <v>123</v>
      </c>
      <c r="AX201" s="849" t="s">
        <v>7153</v>
      </c>
      <c r="AY201" s="849"/>
      <c r="AZ201" s="849" t="s">
        <v>1584</v>
      </c>
      <c r="BA201" s="849" t="s">
        <v>1553</v>
      </c>
      <c r="BB201" s="849" t="s">
        <v>299</v>
      </c>
      <c r="BC201" s="849" t="s">
        <v>32</v>
      </c>
      <c r="BD201" s="849" t="s">
        <v>33</v>
      </c>
      <c r="BE201" s="849" t="s">
        <v>1554</v>
      </c>
      <c r="BF201" s="849" t="s">
        <v>48</v>
      </c>
      <c r="BG201" s="849" t="s">
        <v>164</v>
      </c>
      <c r="BH201" s="849" t="s">
        <v>110</v>
      </c>
      <c r="BI201" s="849" t="s">
        <v>7154</v>
      </c>
      <c r="BJ201" s="849" t="s">
        <v>1586</v>
      </c>
      <c r="BK201" s="849" t="s">
        <v>806</v>
      </c>
      <c r="BL201" s="849" t="s">
        <v>7155</v>
      </c>
      <c r="BM201" s="849" t="s">
        <v>302</v>
      </c>
      <c r="BN201" s="849" t="s">
        <v>7156</v>
      </c>
      <c r="BO201" s="849" t="s">
        <v>595</v>
      </c>
      <c r="BP201" s="849" t="s">
        <v>57</v>
      </c>
      <c r="BQ201" s="849" t="s">
        <v>57</v>
      </c>
      <c r="BR201" s="849" t="s">
        <v>311</v>
      </c>
      <c r="BS201" s="849" t="s">
        <v>612</v>
      </c>
      <c r="BT201" s="849" t="s">
        <v>1451</v>
      </c>
      <c r="BU201" s="849" t="s">
        <v>7157</v>
      </c>
      <c r="BV201" s="849" t="s">
        <v>302</v>
      </c>
      <c r="BW201" s="849" t="s">
        <v>1589</v>
      </c>
      <c r="BX201" s="849" t="s">
        <v>645</v>
      </c>
      <c r="BY201" s="849" t="s">
        <v>57</v>
      </c>
      <c r="BZ201" s="849" t="s">
        <v>1590</v>
      </c>
      <c r="CA201" s="849" t="s">
        <v>57</v>
      </c>
      <c r="CB201" s="849" t="s">
        <v>57</v>
      </c>
      <c r="CC201" s="849" t="s">
        <v>57</v>
      </c>
      <c r="CD201" s="849" t="s">
        <v>57</v>
      </c>
      <c r="CE201" s="849" t="s">
        <v>57</v>
      </c>
      <c r="CF201" s="849" t="s">
        <v>57</v>
      </c>
      <c r="CG201" s="849" t="s">
        <v>57</v>
      </c>
      <c r="CH201" s="849" t="s">
        <v>57</v>
      </c>
      <c r="CI201" s="849" t="s">
        <v>7158</v>
      </c>
      <c r="CJ201" s="849" t="s">
        <v>665</v>
      </c>
      <c r="CK201" s="849" t="s">
        <v>3229</v>
      </c>
      <c r="CL201" s="849" t="s">
        <v>666</v>
      </c>
      <c r="CM201" s="849" t="s">
        <v>7159</v>
      </c>
      <c r="CN201" s="849" t="s">
        <v>665</v>
      </c>
      <c r="CO201" s="849" t="s">
        <v>713</v>
      </c>
      <c r="CP201" s="849" t="s">
        <v>666</v>
      </c>
      <c r="CQ201" s="849" t="s">
        <v>57</v>
      </c>
      <c r="CR201" s="849" t="s">
        <v>57</v>
      </c>
      <c r="CS201" s="849" t="s">
        <v>57</v>
      </c>
      <c r="CT201" s="849" t="s">
        <v>57</v>
      </c>
      <c r="CU201" s="849" t="s">
        <v>328</v>
      </c>
      <c r="CV201" s="849" t="s">
        <v>329</v>
      </c>
      <c r="CW201" s="849" t="s">
        <v>330</v>
      </c>
      <c r="CX201" s="849" t="s">
        <v>331</v>
      </c>
      <c r="CY201" s="849" t="s">
        <v>57</v>
      </c>
      <c r="CZ201" s="849" t="s">
        <v>57</v>
      </c>
      <c r="DA201" s="849" t="s">
        <v>57</v>
      </c>
      <c r="DB201" s="849" t="s">
        <v>57</v>
      </c>
      <c r="DC201" s="849" t="s">
        <v>57</v>
      </c>
      <c r="DD201" s="849" t="s">
        <v>57</v>
      </c>
      <c r="DE201" s="849" t="s">
        <v>57</v>
      </c>
      <c r="DF201" s="849" t="s">
        <v>57</v>
      </c>
      <c r="DG201" s="849" t="s">
        <v>57</v>
      </c>
      <c r="DH201" s="849" t="s">
        <v>57</v>
      </c>
      <c r="DI201" s="849" t="s">
        <v>302</v>
      </c>
      <c r="DJ201" s="849" t="s">
        <v>57</v>
      </c>
      <c r="DK201" s="849" t="s">
        <v>57</v>
      </c>
      <c r="DL201" s="849" t="s">
        <v>57</v>
      </c>
      <c r="DM201" s="849" t="s">
        <v>57</v>
      </c>
      <c r="DN201" s="849" t="s">
        <v>57</v>
      </c>
      <c r="DO201" s="849" t="s">
        <v>57</v>
      </c>
      <c r="DP201" s="849" t="s">
        <v>57</v>
      </c>
      <c r="DQ201" s="849" t="s">
        <v>2986</v>
      </c>
      <c r="DR201" s="849" t="s">
        <v>175</v>
      </c>
      <c r="DS201" s="849" t="s">
        <v>673</v>
      </c>
      <c r="DT201" s="849" t="s">
        <v>7160</v>
      </c>
      <c r="DU201" s="849" t="s">
        <v>621</v>
      </c>
      <c r="DV201" s="849" t="s">
        <v>1883</v>
      </c>
      <c r="DW201" s="849" t="s">
        <v>1569</v>
      </c>
      <c r="DX201" s="849" t="s">
        <v>1570</v>
      </c>
      <c r="DY201" s="849" t="s">
        <v>308</v>
      </c>
      <c r="DZ201" s="849" t="s">
        <v>309</v>
      </c>
      <c r="EA201" s="849" t="s">
        <v>205</v>
      </c>
      <c r="EB201" s="849" t="s">
        <v>7161</v>
      </c>
      <c r="EC201" s="849" t="s">
        <v>621</v>
      </c>
      <c r="ED201" s="849" t="s">
        <v>7162</v>
      </c>
      <c r="EE201" s="849" t="s">
        <v>1569</v>
      </c>
      <c r="EF201" s="849" t="s">
        <v>57</v>
      </c>
      <c r="EG201" s="849" t="s">
        <v>57</v>
      </c>
      <c r="EH201" s="849" t="s">
        <v>57</v>
      </c>
      <c r="EI201" s="849" t="s">
        <v>57</v>
      </c>
      <c r="EJ201" s="849" t="s">
        <v>6556</v>
      </c>
      <c r="EK201" s="849" t="s">
        <v>1574</v>
      </c>
      <c r="EL201" s="849" t="s">
        <v>6557</v>
      </c>
      <c r="EM201" s="849" t="s">
        <v>1576</v>
      </c>
      <c r="EN201" s="849" t="s">
        <v>680</v>
      </c>
      <c r="EO201" s="849" t="s">
        <v>681</v>
      </c>
      <c r="EP201" s="849" t="s">
        <v>682</v>
      </c>
      <c r="EQ201" s="849" t="s">
        <v>57</v>
      </c>
      <c r="ER201" s="849" t="s">
        <v>311</v>
      </c>
      <c r="ES201" s="849" t="s">
        <v>57</v>
      </c>
      <c r="ET201" s="849" t="s">
        <v>57</v>
      </c>
      <c r="EU201" s="104" t="str">
        <f t="shared" ref="EU201:EU213" si="17">RIGHT(L201,10)</f>
        <v>2026031852</v>
      </c>
      <c r="EV201" s="56" t="str">
        <f t="shared" ref="EV201:EV213" si="18">A201&amp;"&amp;"&amp;EU201</f>
        <v>13&amp;2026031852</v>
      </c>
      <c r="EW201" s="104">
        <f>IFERROR(VLOOKUP(EV201,시험용!CA:CE,4,FALSE),"")</f>
        <v>0</v>
      </c>
      <c r="EX201" s="808"/>
    </row>
    <row r="202" spans="1:156" ht="49.95" customHeight="1">
      <c r="A202" s="741">
        <v>13</v>
      </c>
      <c r="B202" s="849" t="s">
        <v>47</v>
      </c>
      <c r="C202" s="849" t="s">
        <v>336</v>
      </c>
      <c r="D202" s="849" t="s">
        <v>1866</v>
      </c>
      <c r="E202" s="849" t="s">
        <v>31</v>
      </c>
      <c r="F202" s="849" t="s">
        <v>321</v>
      </c>
      <c r="G202" s="849" t="s">
        <v>47</v>
      </c>
      <c r="H202" s="849" t="s">
        <v>287</v>
      </c>
      <c r="I202" s="849" t="s">
        <v>290</v>
      </c>
      <c r="J202" s="849" t="s">
        <v>6599</v>
      </c>
      <c r="K202" s="849" t="s">
        <v>291</v>
      </c>
      <c r="L202" s="849" t="s">
        <v>6600</v>
      </c>
      <c r="M202" s="849" t="s">
        <v>3131</v>
      </c>
      <c r="N202" s="849"/>
      <c r="O202" s="849" t="s">
        <v>2289</v>
      </c>
      <c r="P202" s="849"/>
      <c r="Q202" s="849" t="s">
        <v>1870</v>
      </c>
      <c r="R202" s="849" t="s">
        <v>6601</v>
      </c>
      <c r="S202" s="849" t="s">
        <v>6425</v>
      </c>
      <c r="T202" s="849" t="s">
        <v>6426</v>
      </c>
      <c r="U202" s="849" t="s">
        <v>592</v>
      </c>
      <c r="V202" s="849"/>
      <c r="W202" s="849" t="s">
        <v>3133</v>
      </c>
      <c r="X202" s="849" t="s">
        <v>3134</v>
      </c>
      <c r="Y202" s="849" t="s">
        <v>57</v>
      </c>
      <c r="Z202" s="849" t="s">
        <v>57</v>
      </c>
      <c r="AA202" s="849" t="s">
        <v>57</v>
      </c>
      <c r="AB202" s="849" t="s">
        <v>31</v>
      </c>
      <c r="AC202" s="1332"/>
      <c r="AD202" s="849" t="s">
        <v>2291</v>
      </c>
      <c r="AE202" s="849" t="s">
        <v>6603</v>
      </c>
      <c r="AF202" s="849" t="s">
        <v>3138</v>
      </c>
      <c r="AG202" s="849" t="s">
        <v>2117</v>
      </c>
      <c r="AH202" s="849" t="s">
        <v>2118</v>
      </c>
      <c r="AI202" s="849" t="s">
        <v>3140</v>
      </c>
      <c r="AJ202" s="849"/>
      <c r="AK202" s="849"/>
      <c r="AL202" s="849"/>
      <c r="AM202" s="849"/>
      <c r="AN202" s="849" t="s">
        <v>2293</v>
      </c>
      <c r="AO202" s="849" t="s">
        <v>2294</v>
      </c>
      <c r="AP202" s="849" t="s">
        <v>3142</v>
      </c>
      <c r="AQ202" s="849" t="s">
        <v>1018</v>
      </c>
      <c r="AR202" s="849"/>
      <c r="AS202" s="849"/>
      <c r="AT202" s="849" t="s">
        <v>298</v>
      </c>
      <c r="AU202" s="849" t="s">
        <v>6604</v>
      </c>
      <c r="AV202" s="849" t="s">
        <v>1135</v>
      </c>
      <c r="AW202" s="849" t="s">
        <v>6605</v>
      </c>
      <c r="AX202" s="849" t="s">
        <v>6606</v>
      </c>
      <c r="AY202" s="849"/>
      <c r="AZ202" s="849" t="s">
        <v>3146</v>
      </c>
      <c r="BA202" s="849" t="s">
        <v>3147</v>
      </c>
      <c r="BB202" s="849" t="s">
        <v>2131</v>
      </c>
      <c r="BC202" s="849" t="s">
        <v>2132</v>
      </c>
      <c r="BD202" s="849" t="s">
        <v>2133</v>
      </c>
      <c r="BE202" s="849" t="s">
        <v>1135</v>
      </c>
      <c r="BF202" s="849" t="s">
        <v>2135</v>
      </c>
      <c r="BG202" s="849" t="s">
        <v>2136</v>
      </c>
      <c r="BH202" s="849" t="s">
        <v>6607</v>
      </c>
      <c r="BI202" s="849" t="s">
        <v>3149</v>
      </c>
      <c r="BJ202" s="849" t="s">
        <v>3150</v>
      </c>
      <c r="BK202" s="849" t="s">
        <v>3151</v>
      </c>
      <c r="BL202" s="849" t="s">
        <v>6608</v>
      </c>
      <c r="BM202" s="849" t="s">
        <v>2142</v>
      </c>
      <c r="BN202" s="849" t="s">
        <v>6609</v>
      </c>
      <c r="BO202" s="849" t="s">
        <v>3138</v>
      </c>
      <c r="BP202" s="849" t="s">
        <v>1135</v>
      </c>
      <c r="BQ202" s="849" t="s">
        <v>2117</v>
      </c>
      <c r="BR202" s="849" t="s">
        <v>2193</v>
      </c>
      <c r="BS202" s="849" t="s">
        <v>3154</v>
      </c>
      <c r="BT202" s="849" t="s">
        <v>3155</v>
      </c>
      <c r="BU202" s="849" t="s">
        <v>6610</v>
      </c>
      <c r="BV202" s="849" t="s">
        <v>2142</v>
      </c>
      <c r="BW202" s="849" t="s">
        <v>3157</v>
      </c>
      <c r="BX202" s="849" t="s">
        <v>2118</v>
      </c>
      <c r="BY202" s="849" t="s">
        <v>3140</v>
      </c>
      <c r="BZ202" s="849" t="s">
        <v>4630</v>
      </c>
      <c r="CA202" s="849" t="s">
        <v>3160</v>
      </c>
      <c r="CB202" s="849" t="s">
        <v>2153</v>
      </c>
      <c r="CC202" s="849" t="s">
        <v>3161</v>
      </c>
      <c r="CD202" s="849" t="s">
        <v>2155</v>
      </c>
      <c r="CE202" s="849" t="s">
        <v>2156</v>
      </c>
      <c r="CF202" s="849" t="s">
        <v>3162</v>
      </c>
      <c r="CG202" s="849" t="s">
        <v>2158</v>
      </c>
      <c r="CH202" s="849" t="s">
        <v>1135</v>
      </c>
      <c r="CI202" s="849" t="s">
        <v>3163</v>
      </c>
      <c r="CJ202" s="849" t="s">
        <v>3164</v>
      </c>
      <c r="CK202" s="849" t="s">
        <v>3165</v>
      </c>
      <c r="CL202" s="849" t="s">
        <v>2162</v>
      </c>
      <c r="CM202" s="849" t="s">
        <v>3166</v>
      </c>
      <c r="CN202" s="849" t="s">
        <v>3164</v>
      </c>
      <c r="CO202" s="849" t="s">
        <v>3167</v>
      </c>
      <c r="CP202" s="849" t="s">
        <v>2162</v>
      </c>
      <c r="CQ202" s="849" t="s">
        <v>3168</v>
      </c>
      <c r="CR202" s="849" t="s">
        <v>3164</v>
      </c>
      <c r="CS202" s="849" t="s">
        <v>3169</v>
      </c>
      <c r="CT202" s="849" t="s">
        <v>2162</v>
      </c>
      <c r="CU202" s="849" t="s">
        <v>2165</v>
      </c>
      <c r="CV202" s="849" t="s">
        <v>2166</v>
      </c>
      <c r="CW202" s="849" t="s">
        <v>2167</v>
      </c>
      <c r="CX202" s="849" t="s">
        <v>2168</v>
      </c>
      <c r="CY202" s="849" t="s">
        <v>1135</v>
      </c>
      <c r="CZ202" s="849" t="s">
        <v>1135</v>
      </c>
      <c r="DA202" s="849" t="s">
        <v>1135</v>
      </c>
      <c r="DB202" s="849" t="s">
        <v>1135</v>
      </c>
      <c r="DC202" s="849" t="s">
        <v>1135</v>
      </c>
      <c r="DD202" s="849" t="s">
        <v>1135</v>
      </c>
      <c r="DE202" s="849" t="s">
        <v>1135</v>
      </c>
      <c r="DF202" s="849" t="s">
        <v>1135</v>
      </c>
      <c r="DG202" s="849" t="s">
        <v>1135</v>
      </c>
      <c r="DH202" s="849" t="s">
        <v>1135</v>
      </c>
      <c r="DI202" s="849" t="s">
        <v>2142</v>
      </c>
      <c r="DJ202" s="849" t="s">
        <v>1135</v>
      </c>
      <c r="DK202" s="849" t="s">
        <v>1135</v>
      </c>
      <c r="DL202" s="849" t="s">
        <v>1135</v>
      </c>
      <c r="DM202" s="849" t="s">
        <v>1135</v>
      </c>
      <c r="DN202" s="849" t="s">
        <v>1135</v>
      </c>
      <c r="DO202" s="849" t="s">
        <v>1135</v>
      </c>
      <c r="DP202" s="849" t="s">
        <v>1135</v>
      </c>
      <c r="DQ202" s="849" t="s">
        <v>1135</v>
      </c>
      <c r="DR202" s="849" t="s">
        <v>1135</v>
      </c>
      <c r="DS202" s="849" t="s">
        <v>1135</v>
      </c>
      <c r="DT202" s="849" t="s">
        <v>6611</v>
      </c>
      <c r="DU202" s="849" t="s">
        <v>3171</v>
      </c>
      <c r="DV202" s="849" t="s">
        <v>3172</v>
      </c>
      <c r="DW202" s="849" t="s">
        <v>6612</v>
      </c>
      <c r="DX202" s="849" t="s">
        <v>3173</v>
      </c>
      <c r="DY202" s="849" t="s">
        <v>3174</v>
      </c>
      <c r="DZ202" s="849" t="s">
        <v>2167</v>
      </c>
      <c r="EA202" s="849" t="s">
        <v>3175</v>
      </c>
      <c r="EB202" s="849" t="s">
        <v>6613</v>
      </c>
      <c r="EC202" s="849" t="s">
        <v>3171</v>
      </c>
      <c r="ED202" s="849" t="s">
        <v>3177</v>
      </c>
      <c r="EE202" s="849" t="s">
        <v>6612</v>
      </c>
      <c r="EF202" s="849" t="s">
        <v>1135</v>
      </c>
      <c r="EG202" s="849" t="s">
        <v>1135</v>
      </c>
      <c r="EH202" s="849" t="s">
        <v>1135</v>
      </c>
      <c r="EI202" s="849" t="s">
        <v>1135</v>
      </c>
      <c r="EJ202" s="849" t="s">
        <v>3178</v>
      </c>
      <c r="EK202" s="849" t="s">
        <v>3179</v>
      </c>
      <c r="EL202" s="849" t="s">
        <v>3180</v>
      </c>
      <c r="EM202" s="849" t="s">
        <v>3181</v>
      </c>
      <c r="EN202" s="849" t="s">
        <v>3182</v>
      </c>
      <c r="EO202" s="849" t="s">
        <v>2281</v>
      </c>
      <c r="EP202" s="849" t="s">
        <v>2282</v>
      </c>
      <c r="EQ202" s="849" t="s">
        <v>7163</v>
      </c>
      <c r="ER202" s="849" t="s">
        <v>2193</v>
      </c>
      <c r="ES202" s="849" t="s">
        <v>7164</v>
      </c>
      <c r="ET202" s="849" t="s">
        <v>7165</v>
      </c>
      <c r="EU202" s="104" t="str">
        <f t="shared" si="17"/>
        <v>2026021940</v>
      </c>
      <c r="EV202" s="56" t="str">
        <f t="shared" si="18"/>
        <v>13&amp;2026021940</v>
      </c>
      <c r="EW202" s="104">
        <f>IFERROR(VLOOKUP(EV202,시험용!CA:CE,4,FALSE),"")</f>
        <v>0</v>
      </c>
      <c r="EX202" s="808"/>
      <c r="EY202" s="415" t="s">
        <v>7272</v>
      </c>
    </row>
    <row r="203" spans="1:156" ht="49.95" customHeight="1">
      <c r="A203" s="741">
        <v>13</v>
      </c>
      <c r="B203" s="849" t="s">
        <v>850</v>
      </c>
      <c r="C203" s="849" t="s">
        <v>336</v>
      </c>
      <c r="D203" s="849" t="s">
        <v>1866</v>
      </c>
      <c r="E203" s="849" t="s">
        <v>31</v>
      </c>
      <c r="F203" s="849" t="s">
        <v>584</v>
      </c>
      <c r="G203" s="849" t="s">
        <v>850</v>
      </c>
      <c r="H203" s="849" t="s">
        <v>312</v>
      </c>
      <c r="I203" s="849" t="s">
        <v>290</v>
      </c>
      <c r="J203" s="849" t="s">
        <v>7166</v>
      </c>
      <c r="K203" s="849" t="s">
        <v>291</v>
      </c>
      <c r="L203" s="849" t="s">
        <v>7167</v>
      </c>
      <c r="M203" s="849" t="s">
        <v>2450</v>
      </c>
      <c r="N203" s="849"/>
      <c r="O203" s="849"/>
      <c r="P203" s="849"/>
      <c r="Q203" s="849"/>
      <c r="R203" s="849" t="s">
        <v>2451</v>
      </c>
      <c r="S203" s="849" t="s">
        <v>5971</v>
      </c>
      <c r="T203" s="849" t="s">
        <v>6999</v>
      </c>
      <c r="U203" s="849" t="s">
        <v>592</v>
      </c>
      <c r="V203" s="849"/>
      <c r="W203" s="849" t="s">
        <v>2452</v>
      </c>
      <c r="X203" s="849" t="s">
        <v>688</v>
      </c>
      <c r="Y203" s="849" t="s">
        <v>1135</v>
      </c>
      <c r="Z203" s="849" t="s">
        <v>1135</v>
      </c>
      <c r="AA203" s="849" t="s">
        <v>1135</v>
      </c>
      <c r="AB203" s="849" t="s">
        <v>293</v>
      </c>
      <c r="AC203" s="1332"/>
      <c r="AD203" s="849" t="s">
        <v>1861</v>
      </c>
      <c r="AE203" s="849" t="s">
        <v>6086</v>
      </c>
      <c r="AF203" s="849" t="s">
        <v>2116</v>
      </c>
      <c r="AG203" s="849" t="s">
        <v>2117</v>
      </c>
      <c r="AH203" s="849" t="s">
        <v>2118</v>
      </c>
      <c r="AI203" s="849" t="s">
        <v>3140</v>
      </c>
      <c r="AJ203" s="849"/>
      <c r="AK203" s="849"/>
      <c r="AL203" s="849"/>
      <c r="AM203" s="849"/>
      <c r="AN203" s="849" t="s">
        <v>1948</v>
      </c>
      <c r="AO203" s="849" t="s">
        <v>2453</v>
      </c>
      <c r="AP203" s="849" t="s">
        <v>2454</v>
      </c>
      <c r="AQ203" s="849" t="s">
        <v>49</v>
      </c>
      <c r="AR203" s="849"/>
      <c r="AS203" s="849"/>
      <c r="AT203" s="849" t="s">
        <v>315</v>
      </c>
      <c r="AU203" s="849" t="s">
        <v>7168</v>
      </c>
      <c r="AV203" s="849" t="s">
        <v>1135</v>
      </c>
      <c r="AW203" s="849" t="s">
        <v>7169</v>
      </c>
      <c r="AX203" s="849" t="s">
        <v>7170</v>
      </c>
      <c r="AY203" s="849"/>
      <c r="AZ203" s="849" t="s">
        <v>7171</v>
      </c>
      <c r="BA203" s="849" t="s">
        <v>7172</v>
      </c>
      <c r="BB203" s="849" t="s">
        <v>4653</v>
      </c>
      <c r="BC203" s="849" t="s">
        <v>2132</v>
      </c>
      <c r="BD203" s="849" t="s">
        <v>2133</v>
      </c>
      <c r="BE203" s="849" t="s">
        <v>1135</v>
      </c>
      <c r="BF203" s="849" t="s">
        <v>2135</v>
      </c>
      <c r="BG203" s="849" t="s">
        <v>7173</v>
      </c>
      <c r="BH203" s="849" t="s">
        <v>7174</v>
      </c>
      <c r="BI203" s="849" t="s">
        <v>7175</v>
      </c>
      <c r="BJ203" s="849" t="s">
        <v>7176</v>
      </c>
      <c r="BK203" s="849" t="s">
        <v>6096</v>
      </c>
      <c r="BL203" s="849" t="s">
        <v>7177</v>
      </c>
      <c r="BM203" s="849" t="s">
        <v>2142</v>
      </c>
      <c r="BN203" s="849" t="s">
        <v>6086</v>
      </c>
      <c r="BO203" s="849" t="s">
        <v>2116</v>
      </c>
      <c r="BP203" s="849" t="s">
        <v>2144</v>
      </c>
      <c r="BQ203" s="849" t="s">
        <v>2117</v>
      </c>
      <c r="BR203" s="849" t="s">
        <v>4661</v>
      </c>
      <c r="BS203" s="849" t="s">
        <v>3157</v>
      </c>
      <c r="BT203" s="849" t="s">
        <v>7178</v>
      </c>
      <c r="BU203" s="849" t="s">
        <v>7179</v>
      </c>
      <c r="BV203" s="849" t="s">
        <v>7180</v>
      </c>
      <c r="BW203" s="849" t="s">
        <v>7181</v>
      </c>
      <c r="BX203" s="849" t="s">
        <v>2118</v>
      </c>
      <c r="BY203" s="849" t="s">
        <v>3140</v>
      </c>
      <c r="BZ203" s="849" t="s">
        <v>7182</v>
      </c>
      <c r="CA203" s="849" t="s">
        <v>7183</v>
      </c>
      <c r="CB203" s="849" t="s">
        <v>2153</v>
      </c>
      <c r="CC203" s="849" t="s">
        <v>6105</v>
      </c>
      <c r="CD203" s="849" t="s">
        <v>5941</v>
      </c>
      <c r="CE203" s="849" t="s">
        <v>2156</v>
      </c>
      <c r="CF203" s="849" t="s">
        <v>6106</v>
      </c>
      <c r="CG203" s="849" t="s">
        <v>2158</v>
      </c>
      <c r="CH203" s="849" t="s">
        <v>1135</v>
      </c>
      <c r="CI203" s="849" t="s">
        <v>7184</v>
      </c>
      <c r="CJ203" s="849" t="s">
        <v>7185</v>
      </c>
      <c r="CK203" s="849" t="s">
        <v>7186</v>
      </c>
      <c r="CL203" s="849" t="s">
        <v>2162</v>
      </c>
      <c r="CM203" s="849" t="s">
        <v>7187</v>
      </c>
      <c r="CN203" s="849" t="s">
        <v>7188</v>
      </c>
      <c r="CO203" s="849" t="s">
        <v>7189</v>
      </c>
      <c r="CP203" s="849" t="s">
        <v>7190</v>
      </c>
      <c r="CQ203" s="849" t="s">
        <v>1135</v>
      </c>
      <c r="CR203" s="849" t="s">
        <v>1135</v>
      </c>
      <c r="CS203" s="849" t="s">
        <v>1135</v>
      </c>
      <c r="CT203" s="849" t="s">
        <v>1135</v>
      </c>
      <c r="CU203" s="849" t="s">
        <v>1135</v>
      </c>
      <c r="CV203" s="849" t="s">
        <v>1135</v>
      </c>
      <c r="CW203" s="849" t="s">
        <v>1135</v>
      </c>
      <c r="CX203" s="849" t="s">
        <v>1135</v>
      </c>
      <c r="CY203" s="849" t="s">
        <v>6109</v>
      </c>
      <c r="CZ203" s="849" t="s">
        <v>2166</v>
      </c>
      <c r="DA203" s="849" t="s">
        <v>6110</v>
      </c>
      <c r="DB203" s="849" t="s">
        <v>7191</v>
      </c>
      <c r="DC203" s="849" t="s">
        <v>7192</v>
      </c>
      <c r="DD203" s="849" t="s">
        <v>7193</v>
      </c>
      <c r="DE203" s="849" t="s">
        <v>1135</v>
      </c>
      <c r="DF203" s="849" t="s">
        <v>1135</v>
      </c>
      <c r="DG203" s="849" t="s">
        <v>1135</v>
      </c>
      <c r="DH203" s="849" t="s">
        <v>1135</v>
      </c>
      <c r="DI203" s="849" t="s">
        <v>2142</v>
      </c>
      <c r="DJ203" s="849" t="s">
        <v>1135</v>
      </c>
      <c r="DK203" s="849" t="s">
        <v>1135</v>
      </c>
      <c r="DL203" s="849" t="s">
        <v>1135</v>
      </c>
      <c r="DM203" s="849" t="s">
        <v>1135</v>
      </c>
      <c r="DN203" s="849" t="s">
        <v>1135</v>
      </c>
      <c r="DO203" s="849" t="s">
        <v>1135</v>
      </c>
      <c r="DP203" s="849" t="s">
        <v>1135</v>
      </c>
      <c r="DQ203" s="849" t="s">
        <v>1135</v>
      </c>
      <c r="DR203" s="849" t="s">
        <v>1135</v>
      </c>
      <c r="DS203" s="849" t="s">
        <v>1135</v>
      </c>
      <c r="DT203" s="849" t="s">
        <v>7194</v>
      </c>
      <c r="DU203" s="849" t="s">
        <v>4674</v>
      </c>
      <c r="DV203" s="849" t="s">
        <v>2272</v>
      </c>
      <c r="DW203" s="849" t="s">
        <v>6011</v>
      </c>
      <c r="DX203" s="849" t="s">
        <v>2179</v>
      </c>
      <c r="DY203" s="849" t="s">
        <v>2180</v>
      </c>
      <c r="DZ203" s="849" t="s">
        <v>2181</v>
      </c>
      <c r="EA203" s="849" t="s">
        <v>2182</v>
      </c>
      <c r="EB203" s="849" t="s">
        <v>7195</v>
      </c>
      <c r="EC203" s="849" t="s">
        <v>4674</v>
      </c>
      <c r="ED203" s="849" t="s">
        <v>2177</v>
      </c>
      <c r="EE203" s="849" t="s">
        <v>6011</v>
      </c>
      <c r="EF203" s="849" t="s">
        <v>1135</v>
      </c>
      <c r="EG203" s="849" t="s">
        <v>1135</v>
      </c>
      <c r="EH203" s="849" t="s">
        <v>1135</v>
      </c>
      <c r="EI203" s="849" t="s">
        <v>1135</v>
      </c>
      <c r="EJ203" s="849" t="s">
        <v>7196</v>
      </c>
      <c r="EK203" s="849" t="s">
        <v>7197</v>
      </c>
      <c r="EL203" s="849" t="s">
        <v>7198</v>
      </c>
      <c r="EM203" s="849" t="s">
        <v>7199</v>
      </c>
      <c r="EN203" s="849" t="s">
        <v>6117</v>
      </c>
      <c r="EO203" s="849" t="s">
        <v>5947</v>
      </c>
      <c r="EP203" s="849" t="s">
        <v>5948</v>
      </c>
      <c r="EQ203" s="849" t="s">
        <v>7200</v>
      </c>
      <c r="ER203" s="849" t="s">
        <v>2193</v>
      </c>
      <c r="ES203" s="849" t="s">
        <v>7201</v>
      </c>
      <c r="ET203" s="849" t="s">
        <v>7202</v>
      </c>
      <c r="EU203" s="104" t="str">
        <f t="shared" si="17"/>
        <v>2026031504</v>
      </c>
      <c r="EV203" s="56" t="str">
        <f t="shared" si="18"/>
        <v>13&amp;2026031504</v>
      </c>
      <c r="EW203" s="104" t="str">
        <f>IFERROR(VLOOKUP(EV203,시험용!CA:CE,4,FALSE),"")</f>
        <v/>
      </c>
      <c r="EX203" s="947" t="s">
        <v>7798</v>
      </c>
      <c r="EY203" s="901" t="s">
        <v>7358</v>
      </c>
      <c r="EZ203" s="853" t="s">
        <v>7270</v>
      </c>
    </row>
    <row r="204" spans="1:156" ht="49.95" customHeight="1">
      <c r="A204" s="741">
        <v>13</v>
      </c>
      <c r="B204" s="849" t="s">
        <v>323</v>
      </c>
      <c r="C204" s="849" t="s">
        <v>336</v>
      </c>
      <c r="D204" s="849" t="s">
        <v>3265</v>
      </c>
      <c r="E204" s="849" t="s">
        <v>31</v>
      </c>
      <c r="F204" s="849" t="s">
        <v>584</v>
      </c>
      <c r="G204" s="849" t="s">
        <v>323</v>
      </c>
      <c r="H204" s="849" t="s">
        <v>320</v>
      </c>
      <c r="I204" s="849" t="s">
        <v>290</v>
      </c>
      <c r="J204" s="849" t="s">
        <v>7203</v>
      </c>
      <c r="K204" s="849" t="s">
        <v>291</v>
      </c>
      <c r="L204" s="849" t="s">
        <v>7204</v>
      </c>
      <c r="M204" s="849" t="s">
        <v>7205</v>
      </c>
      <c r="N204" s="849"/>
      <c r="O204" s="849"/>
      <c r="P204" s="849"/>
      <c r="Q204" s="849"/>
      <c r="R204" s="849"/>
      <c r="S204" s="849" t="s">
        <v>5971</v>
      </c>
      <c r="T204" s="849" t="s">
        <v>6999</v>
      </c>
      <c r="U204" s="849" t="s">
        <v>592</v>
      </c>
      <c r="V204" s="849"/>
      <c r="W204" s="849" t="s">
        <v>7206</v>
      </c>
      <c r="X204" s="849" t="s">
        <v>7207</v>
      </c>
      <c r="Y204" s="849" t="s">
        <v>1349</v>
      </c>
      <c r="Z204" s="849" t="s">
        <v>1349</v>
      </c>
      <c r="AA204" s="849" t="s">
        <v>1349</v>
      </c>
      <c r="AB204" s="849" t="s">
        <v>293</v>
      </c>
      <c r="AC204" s="1332"/>
      <c r="AD204" s="849" t="s">
        <v>107</v>
      </c>
      <c r="AE204" s="849" t="s">
        <v>7208</v>
      </c>
      <c r="AF204" s="849" t="s">
        <v>294</v>
      </c>
      <c r="AG204" s="849" t="s">
        <v>295</v>
      </c>
      <c r="AH204" s="849" t="s">
        <v>296</v>
      </c>
      <c r="AI204" s="849" t="s">
        <v>297</v>
      </c>
      <c r="AJ204" s="849"/>
      <c r="AK204" s="849"/>
      <c r="AL204" s="849"/>
      <c r="AM204" s="849"/>
      <c r="AN204" s="849" t="s">
        <v>7209</v>
      </c>
      <c r="AO204" s="849" t="s">
        <v>7210</v>
      </c>
      <c r="AP204" s="849" t="s">
        <v>7211</v>
      </c>
      <c r="AQ204" s="849" t="s">
        <v>49</v>
      </c>
      <c r="AR204" s="849"/>
      <c r="AS204" s="849"/>
      <c r="AT204" s="849" t="s">
        <v>315</v>
      </c>
      <c r="AU204" s="849" t="s">
        <v>7212</v>
      </c>
      <c r="AV204" s="849" t="s">
        <v>57</v>
      </c>
      <c r="AW204" s="849" t="s">
        <v>323</v>
      </c>
      <c r="AX204" s="849" t="s">
        <v>7213</v>
      </c>
      <c r="AY204" s="849"/>
      <c r="AZ204" s="849" t="s">
        <v>7214</v>
      </c>
      <c r="BA204" s="849" t="s">
        <v>5188</v>
      </c>
      <c r="BB204" s="849" t="s">
        <v>299</v>
      </c>
      <c r="BC204" s="849" t="s">
        <v>32</v>
      </c>
      <c r="BD204" s="849" t="s">
        <v>33</v>
      </c>
      <c r="BE204" s="849" t="s">
        <v>57</v>
      </c>
      <c r="BF204" s="849" t="s">
        <v>48</v>
      </c>
      <c r="BG204" s="849" t="s">
        <v>164</v>
      </c>
      <c r="BH204" s="849" t="s">
        <v>668</v>
      </c>
      <c r="BI204" s="849" t="s">
        <v>7215</v>
      </c>
      <c r="BJ204" s="849" t="s">
        <v>7216</v>
      </c>
      <c r="BK204" s="849" t="s">
        <v>1146</v>
      </c>
      <c r="BL204" s="849" t="s">
        <v>7217</v>
      </c>
      <c r="BM204" s="849" t="s">
        <v>302</v>
      </c>
      <c r="BN204" s="849" t="s">
        <v>7208</v>
      </c>
      <c r="BO204" s="849" t="s">
        <v>294</v>
      </c>
      <c r="BP204" s="849" t="s">
        <v>57</v>
      </c>
      <c r="BQ204" s="849" t="s">
        <v>295</v>
      </c>
      <c r="BR204" s="849" t="s">
        <v>1363</v>
      </c>
      <c r="BS204" s="849" t="s">
        <v>7131</v>
      </c>
      <c r="BT204" s="849" t="s">
        <v>118</v>
      </c>
      <c r="BU204" s="849" t="s">
        <v>7218</v>
      </c>
      <c r="BV204" s="849" t="s">
        <v>302</v>
      </c>
      <c r="BW204" s="849" t="s">
        <v>611</v>
      </c>
      <c r="BX204" s="849" t="s">
        <v>296</v>
      </c>
      <c r="BY204" s="849" t="s">
        <v>297</v>
      </c>
      <c r="BZ204" s="849" t="s">
        <v>332</v>
      </c>
      <c r="CA204" s="849" t="s">
        <v>7219</v>
      </c>
      <c r="CB204" s="849" t="s">
        <v>304</v>
      </c>
      <c r="CC204" s="849" t="s">
        <v>1560</v>
      </c>
      <c r="CD204" s="849" t="s">
        <v>305</v>
      </c>
      <c r="CE204" s="849" t="s">
        <v>306</v>
      </c>
      <c r="CF204" s="849" t="s">
        <v>1892</v>
      </c>
      <c r="CG204" s="849" t="s">
        <v>307</v>
      </c>
      <c r="CH204" s="849" t="s">
        <v>57</v>
      </c>
      <c r="CI204" s="849" t="s">
        <v>7220</v>
      </c>
      <c r="CJ204" s="849" t="s">
        <v>78</v>
      </c>
      <c r="CK204" s="849" t="s">
        <v>794</v>
      </c>
      <c r="CL204" s="849" t="s">
        <v>105</v>
      </c>
      <c r="CM204" s="849" t="s">
        <v>57</v>
      </c>
      <c r="CN204" s="849" t="s">
        <v>57</v>
      </c>
      <c r="CO204" s="849" t="s">
        <v>57</v>
      </c>
      <c r="CP204" s="849" t="s">
        <v>57</v>
      </c>
      <c r="CQ204" s="849" t="s">
        <v>57</v>
      </c>
      <c r="CR204" s="849" t="s">
        <v>57</v>
      </c>
      <c r="CS204" s="849" t="s">
        <v>57</v>
      </c>
      <c r="CT204" s="849" t="s">
        <v>57</v>
      </c>
      <c r="CU204" s="849" t="s">
        <v>57</v>
      </c>
      <c r="CV204" s="849" t="s">
        <v>57</v>
      </c>
      <c r="CW204" s="849" t="s">
        <v>57</v>
      </c>
      <c r="CX204" s="849" t="s">
        <v>57</v>
      </c>
      <c r="CY204" s="849" t="s">
        <v>57</v>
      </c>
      <c r="CZ204" s="849" t="s">
        <v>57</v>
      </c>
      <c r="DA204" s="849" t="s">
        <v>57</v>
      </c>
      <c r="DB204" s="849" t="s">
        <v>57</v>
      </c>
      <c r="DC204" s="849" t="s">
        <v>57</v>
      </c>
      <c r="DD204" s="849" t="s">
        <v>57</v>
      </c>
      <c r="DE204" s="849" t="s">
        <v>57</v>
      </c>
      <c r="DF204" s="849" t="s">
        <v>57</v>
      </c>
      <c r="DG204" s="849" t="s">
        <v>57</v>
      </c>
      <c r="DH204" s="849" t="s">
        <v>57</v>
      </c>
      <c r="DI204" s="849" t="s">
        <v>302</v>
      </c>
      <c r="DJ204" s="849" t="s">
        <v>57</v>
      </c>
      <c r="DK204" s="849" t="s">
        <v>57</v>
      </c>
      <c r="DL204" s="849" t="s">
        <v>57</v>
      </c>
      <c r="DM204" s="849" t="s">
        <v>57</v>
      </c>
      <c r="DN204" s="849" t="s">
        <v>57</v>
      </c>
      <c r="DO204" s="849" t="s">
        <v>57</v>
      </c>
      <c r="DP204" s="849" t="s">
        <v>57</v>
      </c>
      <c r="DQ204" s="849" t="s">
        <v>57</v>
      </c>
      <c r="DR204" s="849" t="s">
        <v>57</v>
      </c>
      <c r="DS204" s="849" t="s">
        <v>57</v>
      </c>
      <c r="DT204" s="849" t="s">
        <v>7221</v>
      </c>
      <c r="DU204" s="849" t="s">
        <v>621</v>
      </c>
      <c r="DV204" s="849" t="s">
        <v>109</v>
      </c>
      <c r="DW204" s="849" t="s">
        <v>121</v>
      </c>
      <c r="DX204" s="849" t="s">
        <v>333</v>
      </c>
      <c r="DY204" s="849" t="s">
        <v>308</v>
      </c>
      <c r="DZ204" s="849" t="s">
        <v>309</v>
      </c>
      <c r="EA204" s="849" t="s">
        <v>319</v>
      </c>
      <c r="EB204" s="849" t="s">
        <v>7222</v>
      </c>
      <c r="EC204" s="849" t="s">
        <v>621</v>
      </c>
      <c r="ED204" s="849" t="s">
        <v>659</v>
      </c>
      <c r="EE204" s="849" t="s">
        <v>121</v>
      </c>
      <c r="EF204" s="849" t="s">
        <v>57</v>
      </c>
      <c r="EG204" s="849" t="s">
        <v>57</v>
      </c>
      <c r="EH204" s="849" t="s">
        <v>57</v>
      </c>
      <c r="EI204" s="849" t="s">
        <v>57</v>
      </c>
      <c r="EJ204" s="849" t="s">
        <v>7223</v>
      </c>
      <c r="EK204" s="849" t="s">
        <v>3288</v>
      </c>
      <c r="EL204" s="849" t="s">
        <v>7224</v>
      </c>
      <c r="EM204" s="849" t="s">
        <v>115</v>
      </c>
      <c r="EN204" s="849" t="s">
        <v>680</v>
      </c>
      <c r="EO204" s="849" t="s">
        <v>310</v>
      </c>
      <c r="EP204" s="849" t="s">
        <v>88</v>
      </c>
      <c r="EQ204" s="849" t="s">
        <v>7225</v>
      </c>
      <c r="ER204" s="849" t="s">
        <v>311</v>
      </c>
      <c r="ES204" s="849" t="s">
        <v>3497</v>
      </c>
      <c r="ET204" s="849" t="s">
        <v>7226</v>
      </c>
      <c r="EU204" s="104" t="str">
        <f t="shared" si="17"/>
        <v>2026031132</v>
      </c>
      <c r="EV204" s="56" t="str">
        <f t="shared" si="18"/>
        <v>13&amp;2026031132</v>
      </c>
      <c r="EW204" s="104" t="str">
        <f>IFERROR(VLOOKUP(EV204,시험용!CA:CE,4,FALSE),"")</f>
        <v/>
      </c>
      <c r="EX204" s="905" t="s">
        <v>4429</v>
      </c>
    </row>
    <row r="205" spans="1:156" ht="49.95" customHeight="1">
      <c r="A205" s="741">
        <v>13</v>
      </c>
      <c r="B205" s="849" t="s">
        <v>890</v>
      </c>
      <c r="C205" s="849" t="s">
        <v>336</v>
      </c>
      <c r="D205" s="849" t="s">
        <v>3239</v>
      </c>
      <c r="E205" s="849" t="s">
        <v>31</v>
      </c>
      <c r="F205" s="849" t="s">
        <v>584</v>
      </c>
      <c r="G205" s="849" t="s">
        <v>890</v>
      </c>
      <c r="H205" s="849" t="s">
        <v>724</v>
      </c>
      <c r="I205" s="849" t="s">
        <v>290</v>
      </c>
      <c r="J205" s="849" t="s">
        <v>7227</v>
      </c>
      <c r="K205" s="849" t="s">
        <v>291</v>
      </c>
      <c r="L205" s="849" t="s">
        <v>7228</v>
      </c>
      <c r="M205" s="849" t="s">
        <v>7229</v>
      </c>
      <c r="N205" s="849"/>
      <c r="O205" s="849"/>
      <c r="P205" s="849"/>
      <c r="Q205" s="849"/>
      <c r="R205" s="849"/>
      <c r="S205" s="849" t="s">
        <v>5971</v>
      </c>
      <c r="T205" s="849" t="s">
        <v>6999</v>
      </c>
      <c r="U205" s="849" t="s">
        <v>592</v>
      </c>
      <c r="V205" s="849" t="s">
        <v>1133</v>
      </c>
      <c r="W205" s="849" t="s">
        <v>7230</v>
      </c>
      <c r="X205" s="849" t="s">
        <v>292</v>
      </c>
      <c r="Y205" s="849" t="s">
        <v>7231</v>
      </c>
      <c r="Z205" s="849" t="s">
        <v>7231</v>
      </c>
      <c r="AA205" s="849" t="s">
        <v>7231</v>
      </c>
      <c r="AB205" s="849" t="s">
        <v>293</v>
      </c>
      <c r="AC205" s="1332"/>
      <c r="AD205" s="849" t="s">
        <v>107</v>
      </c>
      <c r="AE205" s="849" t="s">
        <v>2377</v>
      </c>
      <c r="AF205" s="849" t="s">
        <v>595</v>
      </c>
      <c r="AG205" s="849" t="s">
        <v>295</v>
      </c>
      <c r="AH205" s="849" t="s">
        <v>296</v>
      </c>
      <c r="AI205" s="849" t="s">
        <v>297</v>
      </c>
      <c r="AJ205" s="849"/>
      <c r="AK205" s="849"/>
      <c r="AL205" s="849"/>
      <c r="AM205" s="849"/>
      <c r="AN205" s="849" t="s">
        <v>7232</v>
      </c>
      <c r="AO205" s="849" t="s">
        <v>7233</v>
      </c>
      <c r="AP205" s="849" t="s">
        <v>7234</v>
      </c>
      <c r="AQ205" s="849" t="s">
        <v>7235</v>
      </c>
      <c r="AR205" s="849"/>
      <c r="AS205" s="849"/>
      <c r="AT205" s="849" t="s">
        <v>298</v>
      </c>
      <c r="AU205" s="849" t="s">
        <v>7236</v>
      </c>
      <c r="AV205" s="849" t="s">
        <v>57</v>
      </c>
      <c r="AW205" s="849" t="s">
        <v>205</v>
      </c>
      <c r="AX205" s="849" t="s">
        <v>7237</v>
      </c>
      <c r="AY205" s="849"/>
      <c r="AZ205" s="849" t="s">
        <v>7238</v>
      </c>
      <c r="BA205" s="849" t="s">
        <v>7239</v>
      </c>
      <c r="BB205" s="849" t="s">
        <v>299</v>
      </c>
      <c r="BC205" s="849" t="s">
        <v>32</v>
      </c>
      <c r="BD205" s="849" t="s">
        <v>33</v>
      </c>
      <c r="BE205" s="849" t="s">
        <v>57</v>
      </c>
      <c r="BF205" s="849" t="s">
        <v>48</v>
      </c>
      <c r="BG205" s="849" t="s">
        <v>164</v>
      </c>
      <c r="BH205" s="849" t="s">
        <v>1116</v>
      </c>
      <c r="BI205" s="849" t="s">
        <v>4347</v>
      </c>
      <c r="BJ205" s="849" t="s">
        <v>788</v>
      </c>
      <c r="BK205" s="849" t="s">
        <v>850</v>
      </c>
      <c r="BL205" s="849" t="s">
        <v>7240</v>
      </c>
      <c r="BM205" s="849" t="s">
        <v>302</v>
      </c>
      <c r="BN205" s="849" t="s">
        <v>2377</v>
      </c>
      <c r="BO205" s="849" t="s">
        <v>595</v>
      </c>
      <c r="BP205" s="849" t="s">
        <v>57</v>
      </c>
      <c r="BQ205" s="849" t="s">
        <v>295</v>
      </c>
      <c r="BR205" s="849" t="s">
        <v>311</v>
      </c>
      <c r="BS205" s="849" t="s">
        <v>6829</v>
      </c>
      <c r="BT205" s="849" t="s">
        <v>178</v>
      </c>
      <c r="BU205" s="849" t="s">
        <v>7241</v>
      </c>
      <c r="BV205" s="849" t="s">
        <v>51</v>
      </c>
      <c r="BW205" s="849" t="s">
        <v>114</v>
      </c>
      <c r="BX205" s="849" t="s">
        <v>296</v>
      </c>
      <c r="BY205" s="849" t="s">
        <v>297</v>
      </c>
      <c r="BZ205" s="849" t="s">
        <v>1451</v>
      </c>
      <c r="CA205" s="849" t="s">
        <v>6275</v>
      </c>
      <c r="CB205" s="849" t="s">
        <v>304</v>
      </c>
      <c r="CC205" s="849" t="s">
        <v>112</v>
      </c>
      <c r="CD205" s="849" t="s">
        <v>318</v>
      </c>
      <c r="CE205" s="849" t="s">
        <v>306</v>
      </c>
      <c r="CF205" s="849" t="s">
        <v>116</v>
      </c>
      <c r="CG205" s="849" t="s">
        <v>307</v>
      </c>
      <c r="CH205" s="849" t="s">
        <v>57</v>
      </c>
      <c r="CI205" s="849" t="s">
        <v>3339</v>
      </c>
      <c r="CJ205" s="849" t="s">
        <v>92</v>
      </c>
      <c r="CK205" s="849" t="s">
        <v>713</v>
      </c>
      <c r="CL205" s="849" t="s">
        <v>105</v>
      </c>
      <c r="CM205" s="849" t="s">
        <v>7242</v>
      </c>
      <c r="CN205" s="849" t="s">
        <v>92</v>
      </c>
      <c r="CO205" s="849" t="s">
        <v>797</v>
      </c>
      <c r="CP205" s="849" t="s">
        <v>105</v>
      </c>
      <c r="CQ205" s="849" t="s">
        <v>57</v>
      </c>
      <c r="CR205" s="849" t="s">
        <v>57</v>
      </c>
      <c r="CS205" s="849" t="s">
        <v>57</v>
      </c>
      <c r="CT205" s="849" t="s">
        <v>57</v>
      </c>
      <c r="CU205" s="849" t="s">
        <v>57</v>
      </c>
      <c r="CV205" s="849" t="s">
        <v>57</v>
      </c>
      <c r="CW205" s="849" t="s">
        <v>57</v>
      </c>
      <c r="CX205" s="849" t="s">
        <v>57</v>
      </c>
      <c r="CY205" s="849" t="s">
        <v>57</v>
      </c>
      <c r="CZ205" s="849" t="s">
        <v>57</v>
      </c>
      <c r="DA205" s="849" t="s">
        <v>57</v>
      </c>
      <c r="DB205" s="849" t="s">
        <v>57</v>
      </c>
      <c r="DC205" s="849" t="s">
        <v>57</v>
      </c>
      <c r="DD205" s="849" t="s">
        <v>57</v>
      </c>
      <c r="DE205" s="849" t="s">
        <v>57</v>
      </c>
      <c r="DF205" s="849" t="s">
        <v>57</v>
      </c>
      <c r="DG205" s="849" t="s">
        <v>57</v>
      </c>
      <c r="DH205" s="849" t="s">
        <v>57</v>
      </c>
      <c r="DI205" s="849" t="s">
        <v>302</v>
      </c>
      <c r="DJ205" s="849" t="s">
        <v>57</v>
      </c>
      <c r="DK205" s="849" t="s">
        <v>57</v>
      </c>
      <c r="DL205" s="849" t="s">
        <v>57</v>
      </c>
      <c r="DM205" s="849" t="s">
        <v>57</v>
      </c>
      <c r="DN205" s="849" t="s">
        <v>57</v>
      </c>
      <c r="DO205" s="849" t="s">
        <v>57</v>
      </c>
      <c r="DP205" s="849" t="s">
        <v>57</v>
      </c>
      <c r="DQ205" s="849" t="s">
        <v>57</v>
      </c>
      <c r="DR205" s="849" t="s">
        <v>57</v>
      </c>
      <c r="DS205" s="849" t="s">
        <v>57</v>
      </c>
      <c r="DT205" s="849" t="s">
        <v>7243</v>
      </c>
      <c r="DU205" s="849" t="s">
        <v>86</v>
      </c>
      <c r="DV205" s="849" t="s">
        <v>872</v>
      </c>
      <c r="DW205" s="849" t="s">
        <v>106</v>
      </c>
      <c r="DX205" s="849" t="s">
        <v>1570</v>
      </c>
      <c r="DY205" s="849" t="s">
        <v>308</v>
      </c>
      <c r="DZ205" s="849" t="s">
        <v>309</v>
      </c>
      <c r="EA205" s="849" t="s">
        <v>205</v>
      </c>
      <c r="EB205" s="849" t="s">
        <v>7244</v>
      </c>
      <c r="EC205" s="849" t="s">
        <v>86</v>
      </c>
      <c r="ED205" s="849" t="s">
        <v>204</v>
      </c>
      <c r="EE205" s="849" t="s">
        <v>106</v>
      </c>
      <c r="EF205" s="849" t="s">
        <v>57</v>
      </c>
      <c r="EG205" s="849" t="s">
        <v>57</v>
      </c>
      <c r="EH205" s="849" t="s">
        <v>57</v>
      </c>
      <c r="EI205" s="849" t="s">
        <v>57</v>
      </c>
      <c r="EJ205" s="849" t="s">
        <v>1749</v>
      </c>
      <c r="EK205" s="849" t="s">
        <v>1750</v>
      </c>
      <c r="EL205" s="849" t="s">
        <v>1751</v>
      </c>
      <c r="EM205" s="849" t="s">
        <v>1255</v>
      </c>
      <c r="EN205" s="849" t="s">
        <v>629</v>
      </c>
      <c r="EO205" s="849" t="s">
        <v>310</v>
      </c>
      <c r="EP205" s="849" t="s">
        <v>88</v>
      </c>
      <c r="EQ205" s="849" t="s">
        <v>80</v>
      </c>
      <c r="ER205" s="849" t="s">
        <v>311</v>
      </c>
      <c r="ES205" s="849" t="s">
        <v>3497</v>
      </c>
      <c r="ET205" s="849" t="s">
        <v>7245</v>
      </c>
      <c r="EU205" s="104" t="str">
        <f t="shared" si="17"/>
        <v>2026031508</v>
      </c>
      <c r="EV205" s="56" t="str">
        <f t="shared" si="18"/>
        <v>13&amp;2026031508</v>
      </c>
      <c r="EW205" s="104">
        <f>IFERROR(VLOOKUP(EV205,시험용!CA:CE,4,FALSE),"")</f>
        <v>0</v>
      </c>
      <c r="EX205" s="808"/>
    </row>
    <row r="206" spans="1:156" ht="49.95" customHeight="1">
      <c r="A206" s="741">
        <v>13</v>
      </c>
      <c r="B206" s="849" t="s">
        <v>910</v>
      </c>
      <c r="C206" s="849" t="s">
        <v>288</v>
      </c>
      <c r="D206" s="849" t="s">
        <v>3344</v>
      </c>
      <c r="E206" s="849" t="s">
        <v>31</v>
      </c>
      <c r="F206" s="849" t="s">
        <v>287</v>
      </c>
      <c r="G206" s="849" t="s">
        <v>910</v>
      </c>
      <c r="H206" s="849" t="s">
        <v>287</v>
      </c>
      <c r="I206" s="849" t="s">
        <v>290</v>
      </c>
      <c r="J206" s="849" t="s">
        <v>7246</v>
      </c>
      <c r="K206" s="849" t="s">
        <v>291</v>
      </c>
      <c r="L206" s="849" t="s">
        <v>7247</v>
      </c>
      <c r="M206" s="849" t="s">
        <v>7248</v>
      </c>
      <c r="N206" s="849"/>
      <c r="O206" s="849"/>
      <c r="P206" s="849"/>
      <c r="Q206" s="849"/>
      <c r="R206" s="849" t="s">
        <v>1232</v>
      </c>
      <c r="S206" s="849" t="s">
        <v>5971</v>
      </c>
      <c r="T206" s="849" t="s">
        <v>6999</v>
      </c>
      <c r="U206" s="849" t="s">
        <v>592</v>
      </c>
      <c r="V206" s="849"/>
      <c r="W206" s="849" t="s">
        <v>7249</v>
      </c>
      <c r="X206" s="849" t="s">
        <v>7207</v>
      </c>
      <c r="Y206" s="849" t="s">
        <v>1135</v>
      </c>
      <c r="Z206" s="849" t="s">
        <v>1135</v>
      </c>
      <c r="AA206" s="849" t="s">
        <v>1135</v>
      </c>
      <c r="AB206" s="849" t="s">
        <v>293</v>
      </c>
      <c r="AC206" s="1332"/>
      <c r="AD206" s="849" t="s">
        <v>7250</v>
      </c>
      <c r="AE206" s="849" t="s">
        <v>7251</v>
      </c>
      <c r="AF206" s="849" t="s">
        <v>294</v>
      </c>
      <c r="AG206" s="849" t="s">
        <v>295</v>
      </c>
      <c r="AH206" s="849" t="s">
        <v>296</v>
      </c>
      <c r="AI206" s="849" t="s">
        <v>297</v>
      </c>
      <c r="AJ206" s="849"/>
      <c r="AK206" s="849"/>
      <c r="AL206" s="849"/>
      <c r="AM206" s="849"/>
      <c r="AN206" s="849" t="s">
        <v>7252</v>
      </c>
      <c r="AO206" s="849" t="s">
        <v>7253</v>
      </c>
      <c r="AP206" s="849" t="s">
        <v>7254</v>
      </c>
      <c r="AQ206" s="849" t="s">
        <v>35</v>
      </c>
      <c r="AR206" s="849"/>
      <c r="AS206" s="849"/>
      <c r="AT206" s="849" t="s">
        <v>298</v>
      </c>
      <c r="AU206" s="849" t="s">
        <v>7255</v>
      </c>
      <c r="AV206" s="849" t="s">
        <v>57</v>
      </c>
      <c r="AW206" s="849" t="s">
        <v>323</v>
      </c>
      <c r="AX206" s="849" t="s">
        <v>7256</v>
      </c>
      <c r="AY206" s="849"/>
      <c r="AZ206" s="849" t="s">
        <v>7257</v>
      </c>
      <c r="BA206" s="849" t="s">
        <v>5188</v>
      </c>
      <c r="BB206" s="849" t="s">
        <v>299</v>
      </c>
      <c r="BC206" s="849" t="s">
        <v>32</v>
      </c>
      <c r="BD206" s="849" t="s">
        <v>33</v>
      </c>
      <c r="BE206" s="849" t="s">
        <v>5189</v>
      </c>
      <c r="BF206" s="849" t="s">
        <v>48</v>
      </c>
      <c r="BG206" s="849" t="s">
        <v>164</v>
      </c>
      <c r="BH206" s="849" t="s">
        <v>110</v>
      </c>
      <c r="BI206" s="849" t="s">
        <v>7258</v>
      </c>
      <c r="BJ206" s="849" t="s">
        <v>2354</v>
      </c>
      <c r="BK206" s="849" t="s">
        <v>1146</v>
      </c>
      <c r="BL206" s="849" t="s">
        <v>7259</v>
      </c>
      <c r="BM206" s="849" t="s">
        <v>2816</v>
      </c>
      <c r="BN206" s="849" t="s">
        <v>7251</v>
      </c>
      <c r="BO206" s="849" t="s">
        <v>294</v>
      </c>
      <c r="BP206" s="849" t="s">
        <v>57</v>
      </c>
      <c r="BQ206" s="849" t="s">
        <v>295</v>
      </c>
      <c r="BR206" s="849" t="s">
        <v>1363</v>
      </c>
      <c r="BS206" s="849" t="s">
        <v>7131</v>
      </c>
      <c r="BT206" s="849" t="s">
        <v>3197</v>
      </c>
      <c r="BU206" s="849" t="s">
        <v>7260</v>
      </c>
      <c r="BV206" s="849" t="s">
        <v>302</v>
      </c>
      <c r="BW206" s="849" t="s">
        <v>171</v>
      </c>
      <c r="BX206" s="849" t="s">
        <v>296</v>
      </c>
      <c r="BY206" s="849" t="s">
        <v>297</v>
      </c>
      <c r="BZ206" s="849" t="s">
        <v>663</v>
      </c>
      <c r="CA206" s="849" t="s">
        <v>7261</v>
      </c>
      <c r="CB206" s="849" t="s">
        <v>304</v>
      </c>
      <c r="CC206" s="849" t="s">
        <v>1089</v>
      </c>
      <c r="CD206" s="849" t="s">
        <v>305</v>
      </c>
      <c r="CE206" s="849" t="s">
        <v>306</v>
      </c>
      <c r="CF206" s="849" t="s">
        <v>172</v>
      </c>
      <c r="CG206" s="849" t="s">
        <v>307</v>
      </c>
      <c r="CH206" s="849" t="s">
        <v>57</v>
      </c>
      <c r="CI206" s="849" t="s">
        <v>7262</v>
      </c>
      <c r="CJ206" s="849" t="s">
        <v>78</v>
      </c>
      <c r="CK206" s="849" t="s">
        <v>878</v>
      </c>
      <c r="CL206" s="849" t="s">
        <v>105</v>
      </c>
      <c r="CM206" s="849" t="s">
        <v>57</v>
      </c>
      <c r="CN206" s="849" t="s">
        <v>57</v>
      </c>
      <c r="CO206" s="849" t="s">
        <v>57</v>
      </c>
      <c r="CP206" s="849" t="s">
        <v>57</v>
      </c>
      <c r="CQ206" s="849" t="s">
        <v>57</v>
      </c>
      <c r="CR206" s="849" t="s">
        <v>57</v>
      </c>
      <c r="CS206" s="849" t="s">
        <v>57</v>
      </c>
      <c r="CT206" s="849" t="s">
        <v>57</v>
      </c>
      <c r="CU206" s="849" t="s">
        <v>57</v>
      </c>
      <c r="CV206" s="849" t="s">
        <v>57</v>
      </c>
      <c r="CW206" s="849" t="s">
        <v>57</v>
      </c>
      <c r="CX206" s="849" t="s">
        <v>57</v>
      </c>
      <c r="CY206" s="849" t="s">
        <v>57</v>
      </c>
      <c r="CZ206" s="849" t="s">
        <v>57</v>
      </c>
      <c r="DA206" s="849" t="s">
        <v>57</v>
      </c>
      <c r="DB206" s="849" t="s">
        <v>57</v>
      </c>
      <c r="DC206" s="849" t="s">
        <v>57</v>
      </c>
      <c r="DD206" s="849" t="s">
        <v>57</v>
      </c>
      <c r="DE206" s="849" t="s">
        <v>57</v>
      </c>
      <c r="DF206" s="849" t="s">
        <v>57</v>
      </c>
      <c r="DG206" s="849" t="s">
        <v>57</v>
      </c>
      <c r="DH206" s="849" t="s">
        <v>57</v>
      </c>
      <c r="DI206" s="849" t="s">
        <v>302</v>
      </c>
      <c r="DJ206" s="849" t="s">
        <v>57</v>
      </c>
      <c r="DK206" s="849" t="s">
        <v>57</v>
      </c>
      <c r="DL206" s="849" t="s">
        <v>57</v>
      </c>
      <c r="DM206" s="849" t="s">
        <v>57</v>
      </c>
      <c r="DN206" s="849" t="s">
        <v>57</v>
      </c>
      <c r="DO206" s="849" t="s">
        <v>57</v>
      </c>
      <c r="DP206" s="849" t="s">
        <v>57</v>
      </c>
      <c r="DQ206" s="849" t="s">
        <v>57</v>
      </c>
      <c r="DR206" s="849" t="s">
        <v>57</v>
      </c>
      <c r="DS206" s="849" t="s">
        <v>57</v>
      </c>
      <c r="DT206" s="849" t="s">
        <v>7263</v>
      </c>
      <c r="DU206" s="849" t="s">
        <v>79</v>
      </c>
      <c r="DV206" s="849" t="s">
        <v>109</v>
      </c>
      <c r="DW206" s="849" t="s">
        <v>106</v>
      </c>
      <c r="DX206" s="849" t="s">
        <v>333</v>
      </c>
      <c r="DY206" s="849" t="s">
        <v>308</v>
      </c>
      <c r="DZ206" s="849" t="s">
        <v>309</v>
      </c>
      <c r="EA206" s="849" t="s">
        <v>319</v>
      </c>
      <c r="EB206" s="849" t="s">
        <v>7264</v>
      </c>
      <c r="EC206" s="849" t="s">
        <v>79</v>
      </c>
      <c r="ED206" s="849" t="s">
        <v>659</v>
      </c>
      <c r="EE206" s="849" t="s">
        <v>106</v>
      </c>
      <c r="EF206" s="849" t="s">
        <v>57</v>
      </c>
      <c r="EG206" s="849" t="s">
        <v>57</v>
      </c>
      <c r="EH206" s="849" t="s">
        <v>57</v>
      </c>
      <c r="EI206" s="849" t="s">
        <v>57</v>
      </c>
      <c r="EJ206" s="849" t="s">
        <v>5197</v>
      </c>
      <c r="EK206" s="849" t="s">
        <v>5198</v>
      </c>
      <c r="EL206" s="849" t="s">
        <v>1430</v>
      </c>
      <c r="EM206" s="849" t="s">
        <v>2367</v>
      </c>
      <c r="EN206" s="849" t="s">
        <v>629</v>
      </c>
      <c r="EO206" s="849" t="s">
        <v>310</v>
      </c>
      <c r="EP206" s="849" t="s">
        <v>88</v>
      </c>
      <c r="EQ206" s="849" t="s">
        <v>5334</v>
      </c>
      <c r="ER206" s="849" t="s">
        <v>311</v>
      </c>
      <c r="ES206" s="849" t="s">
        <v>7265</v>
      </c>
      <c r="ET206" s="849" t="s">
        <v>7266</v>
      </c>
      <c r="EU206" s="104" t="str">
        <f t="shared" si="17"/>
        <v>2026031635</v>
      </c>
      <c r="EV206" s="56" t="str">
        <f t="shared" si="18"/>
        <v>13&amp;2026031635</v>
      </c>
      <c r="EW206" s="104">
        <f>IFERROR(VLOOKUP(EV206,시험용!CA:CE,4,FALSE),"")</f>
        <v>0</v>
      </c>
      <c r="EX206" s="808"/>
    </row>
    <row r="207" spans="1:156" ht="49.95" customHeight="1">
      <c r="A207" s="741">
        <v>13</v>
      </c>
      <c r="B207" s="849" t="s">
        <v>1340</v>
      </c>
      <c r="C207" s="849" t="s">
        <v>4881</v>
      </c>
      <c r="D207" s="849" t="s">
        <v>4882</v>
      </c>
      <c r="E207" s="849" t="s">
        <v>31</v>
      </c>
      <c r="F207" s="849" t="s">
        <v>321</v>
      </c>
      <c r="G207" s="849" t="s">
        <v>1340</v>
      </c>
      <c r="H207" s="849" t="s">
        <v>287</v>
      </c>
      <c r="I207" s="849" t="s">
        <v>290</v>
      </c>
      <c r="J207" s="849" t="s">
        <v>4883</v>
      </c>
      <c r="K207" s="849" t="s">
        <v>291</v>
      </c>
      <c r="L207" s="849" t="s">
        <v>4884</v>
      </c>
      <c r="M207" s="849" t="s">
        <v>4885</v>
      </c>
      <c r="N207" s="849"/>
      <c r="O207" s="849" t="s">
        <v>4886</v>
      </c>
      <c r="P207" s="849"/>
      <c r="Q207" s="849" t="s">
        <v>1870</v>
      </c>
      <c r="R207" s="849"/>
      <c r="S207" s="849" t="s">
        <v>4441</v>
      </c>
      <c r="T207" s="849" t="s">
        <v>4887</v>
      </c>
      <c r="U207" s="849" t="s">
        <v>592</v>
      </c>
      <c r="V207" s="849"/>
      <c r="W207" s="849" t="s">
        <v>4888</v>
      </c>
      <c r="X207" s="849" t="s">
        <v>4889</v>
      </c>
      <c r="Y207" s="849" t="s">
        <v>6237</v>
      </c>
      <c r="Z207" s="849" t="s">
        <v>6237</v>
      </c>
      <c r="AA207" s="849" t="s">
        <v>6237</v>
      </c>
      <c r="AB207" s="849" t="s">
        <v>824</v>
      </c>
      <c r="AC207" s="1332"/>
      <c r="AD207" s="849" t="s">
        <v>6238</v>
      </c>
      <c r="AE207" s="849" t="s">
        <v>4892</v>
      </c>
      <c r="AF207" s="849" t="s">
        <v>3138</v>
      </c>
      <c r="AG207" s="849" t="s">
        <v>2117</v>
      </c>
      <c r="AH207" s="849" t="s">
        <v>2118</v>
      </c>
      <c r="AI207" s="849" t="s">
        <v>3140</v>
      </c>
      <c r="AJ207" s="849"/>
      <c r="AK207" s="849"/>
      <c r="AL207" s="849"/>
      <c r="AM207" s="849"/>
      <c r="AN207" s="849" t="s">
        <v>4893</v>
      </c>
      <c r="AO207" s="849" t="s">
        <v>4894</v>
      </c>
      <c r="AP207" s="849" t="s">
        <v>4895</v>
      </c>
      <c r="AQ207" s="849" t="s">
        <v>3358</v>
      </c>
      <c r="AR207" s="849"/>
      <c r="AS207" s="849"/>
      <c r="AT207" s="849" t="s">
        <v>599</v>
      </c>
      <c r="AU207" s="849" t="s">
        <v>4896</v>
      </c>
      <c r="AV207" s="849" t="s">
        <v>1135</v>
      </c>
      <c r="AW207" s="849" t="s">
        <v>2131</v>
      </c>
      <c r="AX207" s="849" t="s">
        <v>4897</v>
      </c>
      <c r="AY207" s="849"/>
      <c r="AZ207" s="849" t="s">
        <v>4898</v>
      </c>
      <c r="BA207" s="849" t="s">
        <v>4899</v>
      </c>
      <c r="BB207" s="849" t="s">
        <v>2247</v>
      </c>
      <c r="BC207" s="849" t="s">
        <v>2132</v>
      </c>
      <c r="BD207" s="849" t="s">
        <v>2133</v>
      </c>
      <c r="BE207" s="849" t="s">
        <v>1135</v>
      </c>
      <c r="BF207" s="849" t="s">
        <v>2135</v>
      </c>
      <c r="BG207" s="849" t="s">
        <v>2136</v>
      </c>
      <c r="BH207" s="849" t="s">
        <v>4900</v>
      </c>
      <c r="BI207" s="849" t="s">
        <v>4901</v>
      </c>
      <c r="BJ207" s="849" t="s">
        <v>4902</v>
      </c>
      <c r="BK207" s="849" t="s">
        <v>4903</v>
      </c>
      <c r="BL207" s="849" t="s">
        <v>4904</v>
      </c>
      <c r="BM207" s="849" t="s">
        <v>2142</v>
      </c>
      <c r="BN207" s="849" t="s">
        <v>4892</v>
      </c>
      <c r="BO207" s="849" t="s">
        <v>3138</v>
      </c>
      <c r="BP207" s="849" t="s">
        <v>1135</v>
      </c>
      <c r="BQ207" s="849" t="s">
        <v>2117</v>
      </c>
      <c r="BR207" s="849" t="s">
        <v>2193</v>
      </c>
      <c r="BS207" s="849" t="s">
        <v>4905</v>
      </c>
      <c r="BT207" s="849" t="s">
        <v>4906</v>
      </c>
      <c r="BU207" s="849" t="s">
        <v>4907</v>
      </c>
      <c r="BV207" s="849" t="s">
        <v>2149</v>
      </c>
      <c r="BW207" s="849" t="s">
        <v>2184</v>
      </c>
      <c r="BX207" s="849" t="s">
        <v>2118</v>
      </c>
      <c r="BY207" s="849" t="s">
        <v>3140</v>
      </c>
      <c r="BZ207" s="849" t="s">
        <v>4908</v>
      </c>
      <c r="CA207" s="849" t="s">
        <v>4909</v>
      </c>
      <c r="CB207" s="849" t="s">
        <v>2153</v>
      </c>
      <c r="CC207" s="849" t="s">
        <v>4910</v>
      </c>
      <c r="CD207" s="849" t="s">
        <v>4626</v>
      </c>
      <c r="CE207" s="849" t="s">
        <v>2156</v>
      </c>
      <c r="CF207" s="849" t="s">
        <v>4911</v>
      </c>
      <c r="CG207" s="849" t="s">
        <v>2158</v>
      </c>
      <c r="CH207" s="849" t="s">
        <v>1135</v>
      </c>
      <c r="CI207" s="849" t="s">
        <v>4912</v>
      </c>
      <c r="CJ207" s="849" t="s">
        <v>3164</v>
      </c>
      <c r="CK207" s="849" t="s">
        <v>4913</v>
      </c>
      <c r="CL207" s="849" t="s">
        <v>2162</v>
      </c>
      <c r="CM207" s="849" t="s">
        <v>4914</v>
      </c>
      <c r="CN207" s="849" t="s">
        <v>3164</v>
      </c>
      <c r="CO207" s="849" t="s">
        <v>4915</v>
      </c>
      <c r="CP207" s="849" t="s">
        <v>2162</v>
      </c>
      <c r="CQ207" s="849" t="s">
        <v>1135</v>
      </c>
      <c r="CR207" s="849" t="s">
        <v>1135</v>
      </c>
      <c r="CS207" s="849" t="s">
        <v>1135</v>
      </c>
      <c r="CT207" s="849" t="s">
        <v>1135</v>
      </c>
      <c r="CU207" s="849" t="s">
        <v>2165</v>
      </c>
      <c r="CV207" s="849" t="s">
        <v>2166</v>
      </c>
      <c r="CW207" s="849" t="s">
        <v>2167</v>
      </c>
      <c r="CX207" s="849" t="s">
        <v>2168</v>
      </c>
      <c r="CY207" s="849" t="s">
        <v>1135</v>
      </c>
      <c r="CZ207" s="849" t="s">
        <v>1135</v>
      </c>
      <c r="DA207" s="849" t="s">
        <v>1135</v>
      </c>
      <c r="DB207" s="849" t="s">
        <v>1135</v>
      </c>
      <c r="DC207" s="849" t="s">
        <v>1135</v>
      </c>
      <c r="DD207" s="849" t="s">
        <v>1135</v>
      </c>
      <c r="DE207" s="849" t="s">
        <v>2267</v>
      </c>
      <c r="DF207" s="849" t="s">
        <v>2268</v>
      </c>
      <c r="DG207" s="849" t="s">
        <v>2269</v>
      </c>
      <c r="DH207" s="849" t="s">
        <v>1135</v>
      </c>
      <c r="DI207" s="849" t="s">
        <v>2142</v>
      </c>
      <c r="DJ207" s="849" t="s">
        <v>1135</v>
      </c>
      <c r="DK207" s="849" t="s">
        <v>1135</v>
      </c>
      <c r="DL207" s="849" t="s">
        <v>1135</v>
      </c>
      <c r="DM207" s="849" t="s">
        <v>1135</v>
      </c>
      <c r="DN207" s="849" t="s">
        <v>1135</v>
      </c>
      <c r="DO207" s="849" t="s">
        <v>1135</v>
      </c>
      <c r="DP207" s="849" t="s">
        <v>1135</v>
      </c>
      <c r="DQ207" s="849" t="s">
        <v>1135</v>
      </c>
      <c r="DR207" s="849" t="s">
        <v>1135</v>
      </c>
      <c r="DS207" s="849" t="s">
        <v>1135</v>
      </c>
      <c r="DT207" s="849" t="s">
        <v>3170</v>
      </c>
      <c r="DU207" s="849" t="s">
        <v>3171</v>
      </c>
      <c r="DV207" s="849" t="s">
        <v>3172</v>
      </c>
      <c r="DW207" s="849" t="s">
        <v>2273</v>
      </c>
      <c r="DX207" s="849" t="s">
        <v>3173</v>
      </c>
      <c r="DY207" s="849" t="s">
        <v>3174</v>
      </c>
      <c r="DZ207" s="849" t="s">
        <v>2167</v>
      </c>
      <c r="EA207" s="849" t="s">
        <v>3175</v>
      </c>
      <c r="EB207" s="849" t="s">
        <v>3176</v>
      </c>
      <c r="EC207" s="849" t="s">
        <v>3171</v>
      </c>
      <c r="ED207" s="849" t="s">
        <v>3177</v>
      </c>
      <c r="EE207" s="849" t="s">
        <v>2273</v>
      </c>
      <c r="EF207" s="849" t="s">
        <v>1135</v>
      </c>
      <c r="EG207" s="849" t="s">
        <v>1135</v>
      </c>
      <c r="EH207" s="849" t="s">
        <v>1135</v>
      </c>
      <c r="EI207" s="849" t="s">
        <v>1135</v>
      </c>
      <c r="EJ207" s="849" t="s">
        <v>4916</v>
      </c>
      <c r="EK207" s="849" t="s">
        <v>4917</v>
      </c>
      <c r="EL207" s="849" t="s">
        <v>4918</v>
      </c>
      <c r="EM207" s="849" t="s">
        <v>4919</v>
      </c>
      <c r="EN207" s="849" t="s">
        <v>3182</v>
      </c>
      <c r="EO207" s="849" t="s">
        <v>2281</v>
      </c>
      <c r="EP207" s="849" t="s">
        <v>2282</v>
      </c>
      <c r="EQ207" s="849" t="s">
        <v>4920</v>
      </c>
      <c r="ER207" s="849" t="s">
        <v>2193</v>
      </c>
      <c r="ES207" s="849" t="s">
        <v>4921</v>
      </c>
      <c r="ET207" s="849" t="s">
        <v>4922</v>
      </c>
      <c r="EU207" s="104" t="str">
        <f t="shared" si="17"/>
        <v>2026011185</v>
      </c>
      <c r="EV207" s="56" t="str">
        <f t="shared" si="18"/>
        <v>13&amp;2026011185</v>
      </c>
      <c r="EW207" s="104" t="str">
        <f>IFERROR(VLOOKUP(EV207,시험용!CA:CE,4,FALSE),"")</f>
        <v/>
      </c>
      <c r="EX207" s="905" t="s">
        <v>7388</v>
      </c>
      <c r="EY207" s="876" t="s">
        <v>7273</v>
      </c>
      <c r="EZ207" s="875" t="s">
        <v>6994</v>
      </c>
    </row>
    <row r="208" spans="1:156" ht="49.95" customHeight="1">
      <c r="A208" s="741">
        <v>13</v>
      </c>
      <c r="B208" s="849" t="s">
        <v>988</v>
      </c>
      <c r="C208" s="850" t="s">
        <v>2371</v>
      </c>
      <c r="D208" s="849" t="s">
        <v>2371</v>
      </c>
      <c r="E208" s="849" t="s">
        <v>31</v>
      </c>
      <c r="F208" s="849" t="s">
        <v>584</v>
      </c>
      <c r="G208" s="849" t="s">
        <v>988</v>
      </c>
      <c r="H208" s="849"/>
      <c r="I208" s="849" t="s">
        <v>290</v>
      </c>
      <c r="J208" s="849" t="s">
        <v>6716</v>
      </c>
      <c r="K208" s="849" t="s">
        <v>291</v>
      </c>
      <c r="L208" s="849" t="s">
        <v>6717</v>
      </c>
      <c r="M208" s="849" t="s">
        <v>6718</v>
      </c>
      <c r="N208" s="849"/>
      <c r="O208" s="849"/>
      <c r="P208" s="849"/>
      <c r="Q208" s="849"/>
      <c r="R208" s="849" t="s">
        <v>1466</v>
      </c>
      <c r="S208" s="849" t="s">
        <v>6425</v>
      </c>
      <c r="T208" s="849" t="s">
        <v>6426</v>
      </c>
      <c r="U208" s="849" t="s">
        <v>592</v>
      </c>
      <c r="V208" s="849"/>
      <c r="W208" s="849" t="s">
        <v>6719</v>
      </c>
      <c r="X208" s="849" t="s">
        <v>292</v>
      </c>
      <c r="Y208" s="849" t="s">
        <v>1135</v>
      </c>
      <c r="Z208" s="849" t="s">
        <v>1135</v>
      </c>
      <c r="AA208" s="849" t="s">
        <v>1135</v>
      </c>
      <c r="AB208" s="849" t="s">
        <v>293</v>
      </c>
      <c r="AC208" s="1332"/>
      <c r="AD208" s="849" t="s">
        <v>1861</v>
      </c>
      <c r="AE208" s="849" t="s">
        <v>2346</v>
      </c>
      <c r="AF208" s="849" t="s">
        <v>294</v>
      </c>
      <c r="AG208" s="849" t="s">
        <v>295</v>
      </c>
      <c r="AH208" s="849" t="s">
        <v>296</v>
      </c>
      <c r="AI208" s="849" t="s">
        <v>297</v>
      </c>
      <c r="AJ208" s="849"/>
      <c r="AK208" s="849"/>
      <c r="AL208" s="849"/>
      <c r="AM208" s="849"/>
      <c r="AN208" s="849" t="s">
        <v>2492</v>
      </c>
      <c r="AO208" s="849" t="s">
        <v>2493</v>
      </c>
      <c r="AP208" s="849" t="s">
        <v>6720</v>
      </c>
      <c r="AQ208" s="849" t="s">
        <v>35</v>
      </c>
      <c r="AR208" s="849"/>
      <c r="AS208" s="849"/>
      <c r="AT208" s="849" t="s">
        <v>315</v>
      </c>
      <c r="AU208" s="849" t="s">
        <v>6721</v>
      </c>
      <c r="AV208" s="849" t="s">
        <v>57</v>
      </c>
      <c r="AW208" s="849" t="s">
        <v>323</v>
      </c>
      <c r="AX208" s="849" t="s">
        <v>6722</v>
      </c>
      <c r="AY208" s="849"/>
      <c r="AZ208" s="849" t="s">
        <v>6723</v>
      </c>
      <c r="BA208" s="849" t="s">
        <v>6724</v>
      </c>
      <c r="BB208" s="849" t="s">
        <v>1201</v>
      </c>
      <c r="BC208" s="849" t="s">
        <v>32</v>
      </c>
      <c r="BD208" s="849" t="s">
        <v>33</v>
      </c>
      <c r="BE208" s="849" t="s">
        <v>102</v>
      </c>
      <c r="BF208" s="849" t="s">
        <v>34</v>
      </c>
      <c r="BG208" s="849" t="s">
        <v>164</v>
      </c>
      <c r="BH208" s="849" t="s">
        <v>327</v>
      </c>
      <c r="BI208" s="849" t="s">
        <v>6725</v>
      </c>
      <c r="BJ208" s="849" t="s">
        <v>6726</v>
      </c>
      <c r="BK208" s="849" t="s">
        <v>300</v>
      </c>
      <c r="BL208" s="849" t="s">
        <v>6727</v>
      </c>
      <c r="BM208" s="849" t="s">
        <v>6728</v>
      </c>
      <c r="BN208" s="849" t="s">
        <v>2346</v>
      </c>
      <c r="BO208" s="849" t="s">
        <v>294</v>
      </c>
      <c r="BP208" s="849" t="s">
        <v>57</v>
      </c>
      <c r="BQ208" s="849" t="s">
        <v>295</v>
      </c>
      <c r="BR208" s="849" t="s">
        <v>311</v>
      </c>
      <c r="BS208" s="849" t="s">
        <v>6729</v>
      </c>
      <c r="BT208" s="849" t="s">
        <v>703</v>
      </c>
      <c r="BU208" s="849" t="s">
        <v>7267</v>
      </c>
      <c r="BV208" s="849" t="s">
        <v>302</v>
      </c>
      <c r="BW208" s="849" t="s">
        <v>872</v>
      </c>
      <c r="BX208" s="849" t="s">
        <v>296</v>
      </c>
      <c r="BY208" s="849" t="s">
        <v>297</v>
      </c>
      <c r="BZ208" s="849" t="s">
        <v>172</v>
      </c>
      <c r="CA208" s="849" t="s">
        <v>4193</v>
      </c>
      <c r="CB208" s="849" t="s">
        <v>304</v>
      </c>
      <c r="CC208" s="849" t="s">
        <v>112</v>
      </c>
      <c r="CD208" s="849" t="s">
        <v>1209</v>
      </c>
      <c r="CE208" s="849" t="s">
        <v>306</v>
      </c>
      <c r="CF208" s="849" t="s">
        <v>116</v>
      </c>
      <c r="CG208" s="849" t="s">
        <v>307</v>
      </c>
      <c r="CH208" s="849" t="s">
        <v>57</v>
      </c>
      <c r="CI208" s="849" t="s">
        <v>6731</v>
      </c>
      <c r="CJ208" s="849" t="s">
        <v>99</v>
      </c>
      <c r="CK208" s="849" t="s">
        <v>1308</v>
      </c>
      <c r="CL208" s="849" t="s">
        <v>105</v>
      </c>
      <c r="CM208" s="849" t="s">
        <v>6732</v>
      </c>
      <c r="CN208" s="849" t="s">
        <v>99</v>
      </c>
      <c r="CO208" s="849" t="s">
        <v>797</v>
      </c>
      <c r="CP208" s="849" t="s">
        <v>105</v>
      </c>
      <c r="CQ208" s="849" t="s">
        <v>57</v>
      </c>
      <c r="CR208" s="849" t="s">
        <v>57</v>
      </c>
      <c r="CS208" s="849" t="s">
        <v>57</v>
      </c>
      <c r="CT208" s="849" t="s">
        <v>57</v>
      </c>
      <c r="CU208" s="849" t="s">
        <v>328</v>
      </c>
      <c r="CV208" s="849" t="s">
        <v>329</v>
      </c>
      <c r="CW208" s="849" t="s">
        <v>330</v>
      </c>
      <c r="CX208" s="849" t="s">
        <v>331</v>
      </c>
      <c r="CY208" s="849" t="s">
        <v>57</v>
      </c>
      <c r="CZ208" s="849" t="s">
        <v>57</v>
      </c>
      <c r="DA208" s="849" t="s">
        <v>57</v>
      </c>
      <c r="DB208" s="849" t="s">
        <v>57</v>
      </c>
      <c r="DC208" s="849" t="s">
        <v>57</v>
      </c>
      <c r="DD208" s="849" t="s">
        <v>57</v>
      </c>
      <c r="DE208" s="849" t="s">
        <v>1215</v>
      </c>
      <c r="DF208" s="849" t="s">
        <v>1216</v>
      </c>
      <c r="DG208" s="849" t="s">
        <v>673</v>
      </c>
      <c r="DH208" s="849" t="s">
        <v>57</v>
      </c>
      <c r="DI208" s="849" t="s">
        <v>302</v>
      </c>
      <c r="DJ208" s="849" t="s">
        <v>57</v>
      </c>
      <c r="DK208" s="849" t="s">
        <v>57</v>
      </c>
      <c r="DL208" s="849" t="s">
        <v>57</v>
      </c>
      <c r="DM208" s="849" t="s">
        <v>57</v>
      </c>
      <c r="DN208" s="849" t="s">
        <v>57</v>
      </c>
      <c r="DO208" s="849" t="s">
        <v>57</v>
      </c>
      <c r="DP208" s="849" t="s">
        <v>57</v>
      </c>
      <c r="DQ208" s="849" t="s">
        <v>57</v>
      </c>
      <c r="DR208" s="849" t="s">
        <v>57</v>
      </c>
      <c r="DS208" s="849" t="s">
        <v>57</v>
      </c>
      <c r="DT208" s="849" t="s">
        <v>6733</v>
      </c>
      <c r="DU208" s="849" t="s">
        <v>1281</v>
      </c>
      <c r="DV208" s="849" t="s">
        <v>109</v>
      </c>
      <c r="DW208" s="849" t="s">
        <v>121</v>
      </c>
      <c r="DX208" s="849" t="s">
        <v>317</v>
      </c>
      <c r="DY208" s="849" t="s">
        <v>308</v>
      </c>
      <c r="DZ208" s="849" t="s">
        <v>318</v>
      </c>
      <c r="EA208" s="849" t="s">
        <v>319</v>
      </c>
      <c r="EB208" s="849" t="s">
        <v>6734</v>
      </c>
      <c r="EC208" s="849" t="s">
        <v>1281</v>
      </c>
      <c r="ED208" s="849" t="s">
        <v>171</v>
      </c>
      <c r="EE208" s="849" t="s">
        <v>121</v>
      </c>
      <c r="EF208" s="849" t="s">
        <v>57</v>
      </c>
      <c r="EG208" s="849" t="s">
        <v>57</v>
      </c>
      <c r="EH208" s="849" t="s">
        <v>57</v>
      </c>
      <c r="EI208" s="849" t="s">
        <v>57</v>
      </c>
      <c r="EJ208" s="849" t="s">
        <v>6735</v>
      </c>
      <c r="EK208" s="849" t="s">
        <v>6736</v>
      </c>
      <c r="EL208" s="849" t="s">
        <v>1458</v>
      </c>
      <c r="EM208" s="849" t="s">
        <v>6737</v>
      </c>
      <c r="EN208" s="849" t="s">
        <v>680</v>
      </c>
      <c r="EO208" s="849" t="s">
        <v>310</v>
      </c>
      <c r="EP208" s="849" t="s">
        <v>88</v>
      </c>
      <c r="EQ208" s="849" t="s">
        <v>6738</v>
      </c>
      <c r="ER208" s="849" t="s">
        <v>311</v>
      </c>
      <c r="ES208" s="849" t="s">
        <v>6739</v>
      </c>
      <c r="ET208" s="849" t="s">
        <v>6740</v>
      </c>
      <c r="EU208" s="104" t="str">
        <f t="shared" si="17"/>
        <v>2026030032</v>
      </c>
      <c r="EV208" s="56" t="str">
        <f t="shared" si="18"/>
        <v>13&amp;2026030032</v>
      </c>
      <c r="EW208" s="104" t="str">
        <f>IFERROR(VLOOKUP(EV208,시험용!CA:CE,4,FALSE),"")</f>
        <v/>
      </c>
      <c r="EX208" s="909" t="s">
        <v>7393</v>
      </c>
      <c r="EY208" s="852" t="s">
        <v>7271</v>
      </c>
      <c r="EZ208" s="853" t="s">
        <v>7270</v>
      </c>
    </row>
    <row r="209" spans="1:156" ht="49.95" customHeight="1">
      <c r="A209" s="741">
        <v>13</v>
      </c>
      <c r="B209" s="849" t="s">
        <v>1404</v>
      </c>
      <c r="C209" s="850" t="s">
        <v>2371</v>
      </c>
      <c r="D209" s="849" t="s">
        <v>2371</v>
      </c>
      <c r="E209" s="849" t="s">
        <v>31</v>
      </c>
      <c r="F209" s="849" t="s">
        <v>584</v>
      </c>
      <c r="G209" s="849" t="s">
        <v>1404</v>
      </c>
      <c r="H209" s="849"/>
      <c r="I209" s="849" t="s">
        <v>290</v>
      </c>
      <c r="J209" s="849" t="s">
        <v>6763</v>
      </c>
      <c r="K209" s="849" t="s">
        <v>291</v>
      </c>
      <c r="L209" s="849" t="s">
        <v>6764</v>
      </c>
      <c r="M209" s="849" t="s">
        <v>6765</v>
      </c>
      <c r="N209" s="849"/>
      <c r="O209" s="849"/>
      <c r="P209" s="849"/>
      <c r="Q209" s="849"/>
      <c r="R209" s="849"/>
      <c r="S209" s="849" t="s">
        <v>6425</v>
      </c>
      <c r="T209" s="849" t="s">
        <v>6426</v>
      </c>
      <c r="U209" s="849" t="s">
        <v>592</v>
      </c>
      <c r="V209" s="849"/>
      <c r="W209" s="849" t="s">
        <v>6766</v>
      </c>
      <c r="X209" s="849" t="s">
        <v>820</v>
      </c>
      <c r="Y209" s="849" t="s">
        <v>6767</v>
      </c>
      <c r="Z209" s="849" t="s">
        <v>6768</v>
      </c>
      <c r="AA209" s="849" t="s">
        <v>6769</v>
      </c>
      <c r="AB209" s="849" t="s">
        <v>824</v>
      </c>
      <c r="AC209" s="1332"/>
      <c r="AD209" s="849" t="s">
        <v>5544</v>
      </c>
      <c r="AE209" s="849" t="s">
        <v>1469</v>
      </c>
      <c r="AF209" s="849" t="s">
        <v>692</v>
      </c>
      <c r="AG209" s="849" t="s">
        <v>295</v>
      </c>
      <c r="AH209" s="849" t="s">
        <v>296</v>
      </c>
      <c r="AI209" s="849" t="s">
        <v>297</v>
      </c>
      <c r="AJ209" s="849"/>
      <c r="AK209" s="849"/>
      <c r="AL209" s="849"/>
      <c r="AM209" s="849"/>
      <c r="AN209" s="849" t="s">
        <v>6748</v>
      </c>
      <c r="AO209" s="849" t="s">
        <v>6749</v>
      </c>
      <c r="AP209" s="849" t="s">
        <v>6770</v>
      </c>
      <c r="AQ209" s="849" t="s">
        <v>1548</v>
      </c>
      <c r="AR209" s="849"/>
      <c r="AS209" s="849"/>
      <c r="AT209" s="849" t="s">
        <v>315</v>
      </c>
      <c r="AU209" s="849" t="s">
        <v>6771</v>
      </c>
      <c r="AV209" s="849" t="s">
        <v>57</v>
      </c>
      <c r="AW209" s="849" t="s">
        <v>910</v>
      </c>
      <c r="AX209" s="849" t="s">
        <v>6772</v>
      </c>
      <c r="AY209" s="849"/>
      <c r="AZ209" s="849" t="s">
        <v>6773</v>
      </c>
      <c r="BA209" s="849" t="s">
        <v>6754</v>
      </c>
      <c r="BB209" s="849" t="s">
        <v>299</v>
      </c>
      <c r="BC209" s="849" t="s">
        <v>32</v>
      </c>
      <c r="BD209" s="849" t="s">
        <v>33</v>
      </c>
      <c r="BE209" s="849" t="s">
        <v>57</v>
      </c>
      <c r="BF209" s="849" t="s">
        <v>48</v>
      </c>
      <c r="BG209" s="849" t="s">
        <v>900</v>
      </c>
      <c r="BH209" s="849" t="s">
        <v>2308</v>
      </c>
      <c r="BI209" s="849" t="s">
        <v>1360</v>
      </c>
      <c r="BJ209" s="849" t="s">
        <v>1445</v>
      </c>
      <c r="BK209" s="849" t="s">
        <v>6774</v>
      </c>
      <c r="BL209" s="849" t="s">
        <v>6775</v>
      </c>
      <c r="BM209" s="849" t="s">
        <v>752</v>
      </c>
      <c r="BN209" s="849" t="s">
        <v>1469</v>
      </c>
      <c r="BO209" s="849" t="s">
        <v>692</v>
      </c>
      <c r="BP209" s="849" t="s">
        <v>595</v>
      </c>
      <c r="BQ209" s="849" t="s">
        <v>295</v>
      </c>
      <c r="BR209" s="849" t="s">
        <v>102</v>
      </c>
      <c r="BS209" s="849" t="s">
        <v>3197</v>
      </c>
      <c r="BT209" s="849" t="s">
        <v>177</v>
      </c>
      <c r="BU209" s="849" t="s">
        <v>6776</v>
      </c>
      <c r="BV209" s="849" t="s">
        <v>1061</v>
      </c>
      <c r="BW209" s="849" t="s">
        <v>1589</v>
      </c>
      <c r="BX209" s="849" t="s">
        <v>296</v>
      </c>
      <c r="BY209" s="849" t="s">
        <v>297</v>
      </c>
      <c r="BZ209" s="849" t="s">
        <v>794</v>
      </c>
      <c r="CA209" s="849" t="s">
        <v>6777</v>
      </c>
      <c r="CB209" s="849" t="s">
        <v>304</v>
      </c>
      <c r="CC209" s="849" t="s">
        <v>117</v>
      </c>
      <c r="CD209" s="849" t="s">
        <v>318</v>
      </c>
      <c r="CE209" s="849" t="s">
        <v>306</v>
      </c>
      <c r="CF209" s="849" t="s">
        <v>841</v>
      </c>
      <c r="CG209" s="849" t="s">
        <v>307</v>
      </c>
      <c r="CH209" s="849" t="s">
        <v>57</v>
      </c>
      <c r="CI209" s="849" t="s">
        <v>6778</v>
      </c>
      <c r="CJ209" s="849" t="s">
        <v>92</v>
      </c>
      <c r="CK209" s="849" t="s">
        <v>5520</v>
      </c>
      <c r="CL209" s="849" t="s">
        <v>105</v>
      </c>
      <c r="CM209" s="849" t="s">
        <v>57</v>
      </c>
      <c r="CN209" s="849" t="s">
        <v>57</v>
      </c>
      <c r="CO209" s="849" t="s">
        <v>57</v>
      </c>
      <c r="CP209" s="849" t="s">
        <v>57</v>
      </c>
      <c r="CQ209" s="849" t="s">
        <v>57</v>
      </c>
      <c r="CR209" s="849" t="s">
        <v>57</v>
      </c>
      <c r="CS209" s="849" t="s">
        <v>57</v>
      </c>
      <c r="CT209" s="849" t="s">
        <v>57</v>
      </c>
      <c r="CU209" s="849" t="s">
        <v>57</v>
      </c>
      <c r="CV209" s="849" t="s">
        <v>57</v>
      </c>
      <c r="CW209" s="849" t="s">
        <v>57</v>
      </c>
      <c r="CX209" s="849" t="s">
        <v>57</v>
      </c>
      <c r="CY209" s="849" t="s">
        <v>57</v>
      </c>
      <c r="CZ209" s="849" t="s">
        <v>57</v>
      </c>
      <c r="DA209" s="849" t="s">
        <v>57</v>
      </c>
      <c r="DB209" s="849" t="s">
        <v>57</v>
      </c>
      <c r="DC209" s="849" t="s">
        <v>57</v>
      </c>
      <c r="DD209" s="849" t="s">
        <v>57</v>
      </c>
      <c r="DE209" s="849" t="s">
        <v>57</v>
      </c>
      <c r="DF209" s="849" t="s">
        <v>57</v>
      </c>
      <c r="DG209" s="849" t="s">
        <v>57</v>
      </c>
      <c r="DH209" s="849" t="s">
        <v>57</v>
      </c>
      <c r="DI209" s="849" t="s">
        <v>302</v>
      </c>
      <c r="DJ209" s="849" t="s">
        <v>57</v>
      </c>
      <c r="DK209" s="849" t="s">
        <v>57</v>
      </c>
      <c r="DL209" s="849" t="s">
        <v>57</v>
      </c>
      <c r="DM209" s="849" t="s">
        <v>57</v>
      </c>
      <c r="DN209" s="849" t="s">
        <v>57</v>
      </c>
      <c r="DO209" s="849" t="s">
        <v>57</v>
      </c>
      <c r="DP209" s="849" t="s">
        <v>57</v>
      </c>
      <c r="DQ209" s="849" t="s">
        <v>57</v>
      </c>
      <c r="DR209" s="849" t="s">
        <v>57</v>
      </c>
      <c r="DS209" s="849" t="s">
        <v>57</v>
      </c>
      <c r="DT209" s="849" t="s">
        <v>6779</v>
      </c>
      <c r="DU209" s="849" t="s">
        <v>79</v>
      </c>
      <c r="DV209" s="849" t="s">
        <v>118</v>
      </c>
      <c r="DW209" s="849" t="s">
        <v>106</v>
      </c>
      <c r="DX209" s="849" t="s">
        <v>317</v>
      </c>
      <c r="DY209" s="849" t="s">
        <v>308</v>
      </c>
      <c r="DZ209" s="849" t="s">
        <v>318</v>
      </c>
      <c r="EA209" s="849" t="s">
        <v>319</v>
      </c>
      <c r="EB209" s="849" t="s">
        <v>3204</v>
      </c>
      <c r="EC209" s="849" t="s">
        <v>79</v>
      </c>
      <c r="ED209" s="849" t="s">
        <v>872</v>
      </c>
      <c r="EE209" s="849" t="s">
        <v>106</v>
      </c>
      <c r="EF209" s="849" t="s">
        <v>57</v>
      </c>
      <c r="EG209" s="849" t="s">
        <v>57</v>
      </c>
      <c r="EH209" s="849" t="s">
        <v>57</v>
      </c>
      <c r="EI209" s="849" t="s">
        <v>57</v>
      </c>
      <c r="EJ209" s="849" t="s">
        <v>6780</v>
      </c>
      <c r="EK209" s="849" t="s">
        <v>1486</v>
      </c>
      <c r="EL209" s="849" t="s">
        <v>2445</v>
      </c>
      <c r="EM209" s="849" t="s">
        <v>1487</v>
      </c>
      <c r="EN209" s="849" t="s">
        <v>680</v>
      </c>
      <c r="EO209" s="849" t="s">
        <v>310</v>
      </c>
      <c r="EP209" s="849" t="s">
        <v>88</v>
      </c>
      <c r="EQ209" s="849" t="s">
        <v>1852</v>
      </c>
      <c r="ER209" s="849" t="s">
        <v>311</v>
      </c>
      <c r="ES209" s="849" t="s">
        <v>6781</v>
      </c>
      <c r="ET209" s="849" t="s">
        <v>6782</v>
      </c>
      <c r="EU209" s="104" t="str">
        <f t="shared" si="17"/>
        <v>2026030616</v>
      </c>
      <c r="EV209" s="56" t="str">
        <f t="shared" si="18"/>
        <v>13&amp;2026030616</v>
      </c>
      <c r="EW209" s="104">
        <f>IFERROR(VLOOKUP(EV209,시험용!CA:CE,4,FALSE),"")</f>
        <v>0</v>
      </c>
      <c r="EX209" s="808"/>
    </row>
    <row r="210" spans="1:156" ht="49.95" customHeight="1">
      <c r="A210" s="741">
        <v>13</v>
      </c>
      <c r="B210" s="849" t="s">
        <v>1433</v>
      </c>
      <c r="C210" s="850" t="s">
        <v>2371</v>
      </c>
      <c r="D210" s="849" t="s">
        <v>2371</v>
      </c>
      <c r="E210" s="849" t="s">
        <v>31</v>
      </c>
      <c r="F210" s="849" t="s">
        <v>584</v>
      </c>
      <c r="G210" s="849" t="s">
        <v>1433</v>
      </c>
      <c r="H210" s="849"/>
      <c r="I210" s="849" t="s">
        <v>290</v>
      </c>
      <c r="J210" s="849" t="s">
        <v>6783</v>
      </c>
      <c r="K210" s="849" t="s">
        <v>291</v>
      </c>
      <c r="L210" s="849" t="s">
        <v>6784</v>
      </c>
      <c r="M210" s="849" t="s">
        <v>6785</v>
      </c>
      <c r="N210" s="849"/>
      <c r="O210" s="849"/>
      <c r="P210" s="849" t="s">
        <v>818</v>
      </c>
      <c r="Q210" s="849"/>
      <c r="R210" s="849"/>
      <c r="S210" s="849" t="s">
        <v>6425</v>
      </c>
      <c r="T210" s="849" t="s">
        <v>6426</v>
      </c>
      <c r="U210" s="849" t="s">
        <v>592</v>
      </c>
      <c r="V210" s="849"/>
      <c r="W210" s="849" t="s">
        <v>6786</v>
      </c>
      <c r="X210" s="849" t="s">
        <v>688</v>
      </c>
      <c r="Y210" s="849" t="s">
        <v>780</v>
      </c>
      <c r="Z210" s="849" t="s">
        <v>861</v>
      </c>
      <c r="AA210" s="849" t="s">
        <v>6787</v>
      </c>
      <c r="AB210" s="849" t="s">
        <v>293</v>
      </c>
      <c r="AC210" s="1332"/>
      <c r="AD210" s="849" t="s">
        <v>107</v>
      </c>
      <c r="AE210" s="849" t="s">
        <v>2811</v>
      </c>
      <c r="AF210" s="849" t="s">
        <v>692</v>
      </c>
      <c r="AG210" s="849" t="s">
        <v>295</v>
      </c>
      <c r="AH210" s="849" t="s">
        <v>296</v>
      </c>
      <c r="AI210" s="849" t="s">
        <v>297</v>
      </c>
      <c r="AJ210" s="849"/>
      <c r="AK210" s="849"/>
      <c r="AL210" s="849"/>
      <c r="AM210" s="849"/>
      <c r="AN210" s="849" t="s">
        <v>6748</v>
      </c>
      <c r="AO210" s="849" t="s">
        <v>6749</v>
      </c>
      <c r="AP210" s="849" t="s">
        <v>6788</v>
      </c>
      <c r="AQ210" s="849" t="s">
        <v>1548</v>
      </c>
      <c r="AR210" s="849"/>
      <c r="AS210" s="849"/>
      <c r="AT210" s="849" t="s">
        <v>315</v>
      </c>
      <c r="AU210" s="849" t="s">
        <v>6789</v>
      </c>
      <c r="AV210" s="849" t="s">
        <v>57</v>
      </c>
      <c r="AW210" s="849" t="s">
        <v>910</v>
      </c>
      <c r="AX210" s="849" t="s">
        <v>6790</v>
      </c>
      <c r="AY210" s="849"/>
      <c r="AZ210" s="849" t="s">
        <v>6791</v>
      </c>
      <c r="BA210" s="849" t="s">
        <v>6792</v>
      </c>
      <c r="BB210" s="849" t="s">
        <v>299</v>
      </c>
      <c r="BC210" s="849" t="s">
        <v>32</v>
      </c>
      <c r="BD210" s="849" t="s">
        <v>33</v>
      </c>
      <c r="BE210" s="849" t="s">
        <v>57</v>
      </c>
      <c r="BF210" s="849" t="s">
        <v>48</v>
      </c>
      <c r="BG210" s="849" t="s">
        <v>603</v>
      </c>
      <c r="BH210" s="849" t="s">
        <v>1308</v>
      </c>
      <c r="BI210" s="849" t="s">
        <v>1360</v>
      </c>
      <c r="BJ210" s="849" t="s">
        <v>6793</v>
      </c>
      <c r="BK210" s="849" t="s">
        <v>2674</v>
      </c>
      <c r="BL210" s="849" t="s">
        <v>6794</v>
      </c>
      <c r="BM210" s="849" t="s">
        <v>39</v>
      </c>
      <c r="BN210" s="849" t="s">
        <v>2811</v>
      </c>
      <c r="BO210" s="849" t="s">
        <v>692</v>
      </c>
      <c r="BP210" s="849" t="s">
        <v>595</v>
      </c>
      <c r="BQ210" s="849" t="s">
        <v>295</v>
      </c>
      <c r="BR210" s="849" t="s">
        <v>102</v>
      </c>
      <c r="BS210" s="849" t="s">
        <v>1301</v>
      </c>
      <c r="BT210" s="849" t="s">
        <v>1029</v>
      </c>
      <c r="BU210" s="849" t="s">
        <v>7268</v>
      </c>
      <c r="BV210" s="849" t="s">
        <v>302</v>
      </c>
      <c r="BW210" s="849" t="s">
        <v>672</v>
      </c>
      <c r="BX210" s="849" t="s">
        <v>296</v>
      </c>
      <c r="BY210" s="849" t="s">
        <v>297</v>
      </c>
      <c r="BZ210" s="849" t="s">
        <v>6523</v>
      </c>
      <c r="CA210" s="849" t="s">
        <v>5175</v>
      </c>
      <c r="CB210" s="849" t="s">
        <v>304</v>
      </c>
      <c r="CC210" s="849" t="s">
        <v>111</v>
      </c>
      <c r="CD210" s="849" t="s">
        <v>305</v>
      </c>
      <c r="CE210" s="849" t="s">
        <v>306</v>
      </c>
      <c r="CF210" s="849" t="s">
        <v>2505</v>
      </c>
      <c r="CG210" s="849" t="s">
        <v>307</v>
      </c>
      <c r="CH210" s="849" t="s">
        <v>57</v>
      </c>
      <c r="CI210" s="849" t="s">
        <v>6796</v>
      </c>
      <c r="CJ210" s="849" t="s">
        <v>843</v>
      </c>
      <c r="CK210" s="849" t="s">
        <v>174</v>
      </c>
      <c r="CL210" s="849" t="s">
        <v>105</v>
      </c>
      <c r="CM210" s="849" t="s">
        <v>57</v>
      </c>
      <c r="CN210" s="849" t="s">
        <v>57</v>
      </c>
      <c r="CO210" s="849" t="s">
        <v>57</v>
      </c>
      <c r="CP210" s="849" t="s">
        <v>57</v>
      </c>
      <c r="CQ210" s="849" t="s">
        <v>57</v>
      </c>
      <c r="CR210" s="849" t="s">
        <v>57</v>
      </c>
      <c r="CS210" s="849" t="s">
        <v>57</v>
      </c>
      <c r="CT210" s="849" t="s">
        <v>57</v>
      </c>
      <c r="CU210" s="849" t="s">
        <v>57</v>
      </c>
      <c r="CV210" s="849" t="s">
        <v>57</v>
      </c>
      <c r="CW210" s="849" t="s">
        <v>57</v>
      </c>
      <c r="CX210" s="849" t="s">
        <v>57</v>
      </c>
      <c r="CY210" s="849" t="s">
        <v>57</v>
      </c>
      <c r="CZ210" s="849" t="s">
        <v>57</v>
      </c>
      <c r="DA210" s="849" t="s">
        <v>57</v>
      </c>
      <c r="DB210" s="849" t="s">
        <v>617</v>
      </c>
      <c r="DC210" s="849" t="s">
        <v>618</v>
      </c>
      <c r="DD210" s="849" t="s">
        <v>619</v>
      </c>
      <c r="DE210" s="849" t="s">
        <v>57</v>
      </c>
      <c r="DF210" s="849" t="s">
        <v>57</v>
      </c>
      <c r="DG210" s="849" t="s">
        <v>57</v>
      </c>
      <c r="DH210" s="849" t="s">
        <v>57</v>
      </c>
      <c r="DI210" s="849" t="s">
        <v>302</v>
      </c>
      <c r="DJ210" s="849" t="s">
        <v>57</v>
      </c>
      <c r="DK210" s="849" t="s">
        <v>57</v>
      </c>
      <c r="DL210" s="849" t="s">
        <v>57</v>
      </c>
      <c r="DM210" s="849" t="s">
        <v>57</v>
      </c>
      <c r="DN210" s="849" t="s">
        <v>57</v>
      </c>
      <c r="DO210" s="849" t="s">
        <v>57</v>
      </c>
      <c r="DP210" s="849" t="s">
        <v>57</v>
      </c>
      <c r="DQ210" s="849" t="s">
        <v>57</v>
      </c>
      <c r="DR210" s="849" t="s">
        <v>57</v>
      </c>
      <c r="DS210" s="849" t="s">
        <v>57</v>
      </c>
      <c r="DT210" s="849" t="s">
        <v>1036</v>
      </c>
      <c r="DU210" s="849" t="s">
        <v>621</v>
      </c>
      <c r="DV210" s="849" t="s">
        <v>801</v>
      </c>
      <c r="DW210" s="849" t="s">
        <v>106</v>
      </c>
      <c r="DX210" s="849" t="s">
        <v>317</v>
      </c>
      <c r="DY210" s="849" t="s">
        <v>308</v>
      </c>
      <c r="DZ210" s="849" t="s">
        <v>318</v>
      </c>
      <c r="EA210" s="849" t="s">
        <v>319</v>
      </c>
      <c r="EB210" s="849" t="s">
        <v>1037</v>
      </c>
      <c r="EC210" s="849" t="s">
        <v>621</v>
      </c>
      <c r="ED210" s="849" t="s">
        <v>1038</v>
      </c>
      <c r="EE210" s="849" t="s">
        <v>106</v>
      </c>
      <c r="EF210" s="849" t="s">
        <v>57</v>
      </c>
      <c r="EG210" s="849" t="s">
        <v>57</v>
      </c>
      <c r="EH210" s="849" t="s">
        <v>57</v>
      </c>
      <c r="EI210" s="849" t="s">
        <v>57</v>
      </c>
      <c r="EJ210" s="849" t="s">
        <v>6797</v>
      </c>
      <c r="EK210" s="849" t="s">
        <v>180</v>
      </c>
      <c r="EL210" s="849" t="s">
        <v>6798</v>
      </c>
      <c r="EM210" s="849" t="s">
        <v>181</v>
      </c>
      <c r="EN210" s="849" t="s">
        <v>767</v>
      </c>
      <c r="EO210" s="849" t="s">
        <v>310</v>
      </c>
      <c r="EP210" s="849" t="s">
        <v>88</v>
      </c>
      <c r="EQ210" s="849" t="s">
        <v>57</v>
      </c>
      <c r="ER210" s="849" t="s">
        <v>311</v>
      </c>
      <c r="ES210" s="849" t="s">
        <v>57</v>
      </c>
      <c r="ET210" s="849" t="s">
        <v>57</v>
      </c>
      <c r="EU210" s="104" t="str">
        <f t="shared" si="17"/>
        <v>2026030510</v>
      </c>
      <c r="EV210" s="56" t="str">
        <f t="shared" si="18"/>
        <v>13&amp;2026030510</v>
      </c>
      <c r="EW210" s="104">
        <f>IFERROR(VLOOKUP(EV210,시험용!CA:CE,4,FALSE),"")</f>
        <v>0</v>
      </c>
      <c r="EX210" s="808"/>
      <c r="EY210" s="852" t="s">
        <v>7269</v>
      </c>
      <c r="EZ210" s="853" t="s">
        <v>7270</v>
      </c>
    </row>
    <row r="211" spans="1:156" ht="49.95" customHeight="1">
      <c r="A211" s="741">
        <v>13</v>
      </c>
      <c r="B211" s="880" t="s">
        <v>890</v>
      </c>
      <c r="C211" s="880" t="s">
        <v>3405</v>
      </c>
      <c r="D211" s="880" t="s">
        <v>3406</v>
      </c>
      <c r="E211" s="880" t="s">
        <v>31</v>
      </c>
      <c r="F211" s="880" t="s">
        <v>584</v>
      </c>
      <c r="G211" s="880" t="s">
        <v>890</v>
      </c>
      <c r="H211" s="389" t="s">
        <v>7356</v>
      </c>
      <c r="I211" s="389" t="s">
        <v>7357</v>
      </c>
      <c r="J211" s="880" t="s">
        <v>5267</v>
      </c>
      <c r="K211" s="880" t="s">
        <v>291</v>
      </c>
      <c r="L211" s="880" t="s">
        <v>5268</v>
      </c>
      <c r="M211" s="880" t="s">
        <v>4768</v>
      </c>
      <c r="N211" s="880"/>
      <c r="O211" s="880"/>
      <c r="P211" s="880" t="s">
        <v>818</v>
      </c>
      <c r="Q211" s="880"/>
      <c r="R211" s="880" t="s">
        <v>5066</v>
      </c>
      <c r="S211" s="880" t="s">
        <v>5066</v>
      </c>
      <c r="T211" s="880" t="s">
        <v>5067</v>
      </c>
      <c r="U211" s="880" t="s">
        <v>592</v>
      </c>
      <c r="V211" s="880"/>
      <c r="W211" s="880" t="s">
        <v>4769</v>
      </c>
      <c r="X211" s="880" t="s">
        <v>688</v>
      </c>
      <c r="Y211" s="880" t="s">
        <v>4770</v>
      </c>
      <c r="Z211" s="880" t="s">
        <v>4771</v>
      </c>
      <c r="AA211" s="880" t="s">
        <v>4772</v>
      </c>
      <c r="AB211" s="880" t="s">
        <v>293</v>
      </c>
      <c r="AC211" s="1332"/>
      <c r="AD211" s="880" t="s">
        <v>107</v>
      </c>
      <c r="AE211" s="880" t="s">
        <v>4773</v>
      </c>
      <c r="AF211" s="880" t="s">
        <v>3007</v>
      </c>
      <c r="AG211" s="880" t="s">
        <v>3852</v>
      </c>
      <c r="AH211" s="880" t="s">
        <v>3853</v>
      </c>
      <c r="AI211" s="880" t="s">
        <v>3854</v>
      </c>
      <c r="AJ211" s="880"/>
      <c r="AK211" s="880"/>
      <c r="AL211" s="880"/>
      <c r="AM211" s="880"/>
      <c r="AN211" s="880" t="s">
        <v>3417</v>
      </c>
      <c r="AO211" s="880" t="s">
        <v>3418</v>
      </c>
      <c r="AP211" s="880" t="s">
        <v>5269</v>
      </c>
      <c r="AQ211" s="880" t="s">
        <v>3358</v>
      </c>
      <c r="AR211" s="880"/>
      <c r="AS211" s="880"/>
      <c r="AT211" s="880" t="s">
        <v>315</v>
      </c>
      <c r="AU211" s="880" t="s">
        <v>5270</v>
      </c>
      <c r="AV211" s="880" t="s">
        <v>3008</v>
      </c>
      <c r="AW211" s="880" t="s">
        <v>4816</v>
      </c>
      <c r="AX211" s="880" t="s">
        <v>5271</v>
      </c>
      <c r="AY211" s="880"/>
      <c r="AZ211" s="880" t="s">
        <v>4778</v>
      </c>
      <c r="BA211" s="880" t="s">
        <v>4779</v>
      </c>
      <c r="BB211" s="880" t="s">
        <v>3017</v>
      </c>
      <c r="BC211" s="880" t="s">
        <v>3018</v>
      </c>
      <c r="BD211" s="880" t="s">
        <v>3019</v>
      </c>
      <c r="BE211" s="880" t="s">
        <v>3008</v>
      </c>
      <c r="BF211" s="880" t="s">
        <v>3021</v>
      </c>
      <c r="BG211" s="880" t="s">
        <v>3022</v>
      </c>
      <c r="BH211" s="880" t="s">
        <v>4780</v>
      </c>
      <c r="BI211" s="880" t="s">
        <v>4781</v>
      </c>
      <c r="BJ211" s="880" t="s">
        <v>4782</v>
      </c>
      <c r="BK211" s="880" t="s">
        <v>4783</v>
      </c>
      <c r="BL211" s="880" t="s">
        <v>4784</v>
      </c>
      <c r="BM211" s="880" t="s">
        <v>4785</v>
      </c>
      <c r="BN211" s="880" t="s">
        <v>4773</v>
      </c>
      <c r="BO211" s="880" t="s">
        <v>3007</v>
      </c>
      <c r="BP211" s="880" t="s">
        <v>3008</v>
      </c>
      <c r="BQ211" s="880" t="s">
        <v>3852</v>
      </c>
      <c r="BR211" s="880" t="s">
        <v>3870</v>
      </c>
      <c r="BS211" s="880" t="s">
        <v>4786</v>
      </c>
      <c r="BT211" s="880" t="s">
        <v>3031</v>
      </c>
      <c r="BU211" s="880" t="s">
        <v>5272</v>
      </c>
      <c r="BV211" s="880" t="s">
        <v>3874</v>
      </c>
      <c r="BW211" s="880" t="s">
        <v>4789</v>
      </c>
      <c r="BX211" s="880" t="s">
        <v>3853</v>
      </c>
      <c r="BY211" s="880" t="s">
        <v>3854</v>
      </c>
      <c r="BZ211" s="880" t="s">
        <v>4790</v>
      </c>
      <c r="CA211" s="880" t="s">
        <v>4791</v>
      </c>
      <c r="CB211" s="880" t="s">
        <v>3878</v>
      </c>
      <c r="CC211" s="880" t="s">
        <v>4792</v>
      </c>
      <c r="CD211" s="880" t="s">
        <v>3054</v>
      </c>
      <c r="CE211" s="880" t="s">
        <v>3880</v>
      </c>
      <c r="CF211" s="880" t="s">
        <v>4793</v>
      </c>
      <c r="CG211" s="880" t="s">
        <v>3882</v>
      </c>
      <c r="CH211" s="880" t="s">
        <v>3008</v>
      </c>
      <c r="CI211" s="880" t="s">
        <v>4819</v>
      </c>
      <c r="CJ211" s="880" t="s">
        <v>4820</v>
      </c>
      <c r="CK211" s="880" t="s">
        <v>4821</v>
      </c>
      <c r="CL211" s="880" t="s">
        <v>3886</v>
      </c>
      <c r="CM211" s="880" t="s">
        <v>3008</v>
      </c>
      <c r="CN211" s="880" t="s">
        <v>3008</v>
      </c>
      <c r="CO211" s="880" t="s">
        <v>3008</v>
      </c>
      <c r="CP211" s="880" t="s">
        <v>3008</v>
      </c>
      <c r="CQ211" s="880" t="s">
        <v>3008</v>
      </c>
      <c r="CR211" s="880" t="s">
        <v>3008</v>
      </c>
      <c r="CS211" s="880" t="s">
        <v>3008</v>
      </c>
      <c r="CT211" s="880" t="s">
        <v>3008</v>
      </c>
      <c r="CU211" s="880" t="s">
        <v>3008</v>
      </c>
      <c r="CV211" s="880" t="s">
        <v>3008</v>
      </c>
      <c r="CW211" s="880" t="s">
        <v>3008</v>
      </c>
      <c r="CX211" s="880" t="s">
        <v>3008</v>
      </c>
      <c r="CY211" s="880" t="s">
        <v>3008</v>
      </c>
      <c r="CZ211" s="880" t="s">
        <v>3008</v>
      </c>
      <c r="DA211" s="880" t="s">
        <v>3008</v>
      </c>
      <c r="DB211" s="880" t="s">
        <v>3008</v>
      </c>
      <c r="DC211" s="880" t="s">
        <v>3008</v>
      </c>
      <c r="DD211" s="880" t="s">
        <v>3008</v>
      </c>
      <c r="DE211" s="880" t="s">
        <v>3008</v>
      </c>
      <c r="DF211" s="880" t="s">
        <v>3008</v>
      </c>
      <c r="DG211" s="880" t="s">
        <v>3008</v>
      </c>
      <c r="DH211" s="880" t="s">
        <v>3008</v>
      </c>
      <c r="DI211" s="880" t="s">
        <v>3028</v>
      </c>
      <c r="DJ211" s="880" t="s">
        <v>3008</v>
      </c>
      <c r="DK211" s="880" t="s">
        <v>3008</v>
      </c>
      <c r="DL211" s="880" t="s">
        <v>3008</v>
      </c>
      <c r="DM211" s="880" t="s">
        <v>3008</v>
      </c>
      <c r="DN211" s="880" t="s">
        <v>3008</v>
      </c>
      <c r="DO211" s="880" t="s">
        <v>3008</v>
      </c>
      <c r="DP211" s="880" t="s">
        <v>3008</v>
      </c>
      <c r="DQ211" s="880" t="s">
        <v>3008</v>
      </c>
      <c r="DR211" s="880" t="s">
        <v>3008</v>
      </c>
      <c r="DS211" s="880" t="s">
        <v>3008</v>
      </c>
      <c r="DT211" s="880" t="s">
        <v>4797</v>
      </c>
      <c r="DU211" s="880" t="s">
        <v>3894</v>
      </c>
      <c r="DV211" s="880" t="s">
        <v>4798</v>
      </c>
      <c r="DW211" s="880" t="s">
        <v>4799</v>
      </c>
      <c r="DX211" s="880" t="s">
        <v>4800</v>
      </c>
      <c r="DY211" s="880" t="s">
        <v>3053</v>
      </c>
      <c r="DZ211" s="880" t="s">
        <v>4801</v>
      </c>
      <c r="EA211" s="880" t="s">
        <v>3055</v>
      </c>
      <c r="EB211" s="880" t="s">
        <v>4802</v>
      </c>
      <c r="EC211" s="880" t="s">
        <v>3894</v>
      </c>
      <c r="ED211" s="880" t="s">
        <v>4803</v>
      </c>
      <c r="EE211" s="880" t="s">
        <v>4799</v>
      </c>
      <c r="EF211" s="880" t="s">
        <v>3008</v>
      </c>
      <c r="EG211" s="880" t="s">
        <v>3008</v>
      </c>
      <c r="EH211" s="880" t="s">
        <v>3008</v>
      </c>
      <c r="EI211" s="880" t="s">
        <v>3008</v>
      </c>
      <c r="EJ211" s="880" t="s">
        <v>4822</v>
      </c>
      <c r="EK211" s="880" t="s">
        <v>4805</v>
      </c>
      <c r="EL211" s="880" t="s">
        <v>4823</v>
      </c>
      <c r="EM211" s="880" t="s">
        <v>4807</v>
      </c>
      <c r="EN211" s="880" t="s">
        <v>4808</v>
      </c>
      <c r="EO211" s="880" t="s">
        <v>3063</v>
      </c>
      <c r="EP211" s="880" t="s">
        <v>3064</v>
      </c>
      <c r="EQ211" s="880" t="s">
        <v>4809</v>
      </c>
      <c r="ER211" s="880" t="s">
        <v>3030</v>
      </c>
      <c r="ES211" s="880" t="s">
        <v>4810</v>
      </c>
      <c r="ET211" s="880" t="s">
        <v>4811</v>
      </c>
      <c r="EU211" s="104" t="str">
        <f t="shared" si="17"/>
        <v>2026020487</v>
      </c>
      <c r="EV211" s="56" t="str">
        <f t="shared" si="18"/>
        <v>13&amp;2026020487</v>
      </c>
      <c r="EW211" s="104">
        <f>IFERROR(VLOOKUP(EV211,시험용!CA:CE,4,FALSE),"")</f>
        <v>0</v>
      </c>
      <c r="EX211" s="828"/>
    </row>
    <row r="212" spans="1:156" ht="49.95" customHeight="1">
      <c r="A212" s="741">
        <v>13</v>
      </c>
      <c r="B212" s="880" t="s">
        <v>910</v>
      </c>
      <c r="C212" s="880" t="s">
        <v>3405</v>
      </c>
      <c r="D212" s="880" t="s">
        <v>3406</v>
      </c>
      <c r="E212" s="880" t="s">
        <v>31</v>
      </c>
      <c r="F212" s="880" t="s">
        <v>584</v>
      </c>
      <c r="G212" s="880" t="s">
        <v>910</v>
      </c>
      <c r="H212" s="389" t="s">
        <v>7356</v>
      </c>
      <c r="I212" s="389" t="s">
        <v>7357</v>
      </c>
      <c r="J212" s="880" t="s">
        <v>5273</v>
      </c>
      <c r="K212" s="880" t="s">
        <v>291</v>
      </c>
      <c r="L212" s="880" t="s">
        <v>5274</v>
      </c>
      <c r="M212" s="880" t="s">
        <v>4768</v>
      </c>
      <c r="N212" s="880"/>
      <c r="O212" s="880"/>
      <c r="P212" s="880" t="s">
        <v>818</v>
      </c>
      <c r="Q212" s="880"/>
      <c r="R212" s="880" t="s">
        <v>5066</v>
      </c>
      <c r="S212" s="880" t="s">
        <v>5066</v>
      </c>
      <c r="T212" s="880" t="s">
        <v>5067</v>
      </c>
      <c r="U212" s="880" t="s">
        <v>592</v>
      </c>
      <c r="V212" s="880"/>
      <c r="W212" s="880" t="s">
        <v>4769</v>
      </c>
      <c r="X212" s="880" t="s">
        <v>688</v>
      </c>
      <c r="Y212" s="880" t="s">
        <v>4770</v>
      </c>
      <c r="Z212" s="880" t="s">
        <v>4771</v>
      </c>
      <c r="AA212" s="880" t="s">
        <v>4772</v>
      </c>
      <c r="AB212" s="880" t="s">
        <v>293</v>
      </c>
      <c r="AC212" s="1332"/>
      <c r="AD212" s="880" t="s">
        <v>107</v>
      </c>
      <c r="AE212" s="880" t="s">
        <v>4773</v>
      </c>
      <c r="AF212" s="880" t="s">
        <v>3007</v>
      </c>
      <c r="AG212" s="880" t="s">
        <v>3852</v>
      </c>
      <c r="AH212" s="880" t="s">
        <v>3853</v>
      </c>
      <c r="AI212" s="880" t="s">
        <v>3854</v>
      </c>
      <c r="AJ212" s="880"/>
      <c r="AK212" s="880"/>
      <c r="AL212" s="880"/>
      <c r="AM212" s="880"/>
      <c r="AN212" s="880" t="s">
        <v>3417</v>
      </c>
      <c r="AO212" s="880" t="s">
        <v>3418</v>
      </c>
      <c r="AP212" s="880" t="s">
        <v>5275</v>
      </c>
      <c r="AQ212" s="880" t="s">
        <v>3358</v>
      </c>
      <c r="AR212" s="880"/>
      <c r="AS212" s="880"/>
      <c r="AT212" s="880" t="s">
        <v>315</v>
      </c>
      <c r="AU212" s="880" t="s">
        <v>5276</v>
      </c>
      <c r="AV212" s="880" t="s">
        <v>3008</v>
      </c>
      <c r="AW212" s="880" t="s">
        <v>4816</v>
      </c>
      <c r="AX212" s="880" t="s">
        <v>5277</v>
      </c>
      <c r="AY212" s="880"/>
      <c r="AZ212" s="880" t="s">
        <v>4778</v>
      </c>
      <c r="BA212" s="880" t="s">
        <v>4779</v>
      </c>
      <c r="BB212" s="880" t="s">
        <v>3017</v>
      </c>
      <c r="BC212" s="880" t="s">
        <v>3018</v>
      </c>
      <c r="BD212" s="880" t="s">
        <v>3019</v>
      </c>
      <c r="BE212" s="880" t="s">
        <v>3008</v>
      </c>
      <c r="BF212" s="880" t="s">
        <v>3021</v>
      </c>
      <c r="BG212" s="880" t="s">
        <v>3022</v>
      </c>
      <c r="BH212" s="880" t="s">
        <v>4780</v>
      </c>
      <c r="BI212" s="880" t="s">
        <v>4781</v>
      </c>
      <c r="BJ212" s="880" t="s">
        <v>4782</v>
      </c>
      <c r="BK212" s="880" t="s">
        <v>4783</v>
      </c>
      <c r="BL212" s="880" t="s">
        <v>4784</v>
      </c>
      <c r="BM212" s="880" t="s">
        <v>4785</v>
      </c>
      <c r="BN212" s="880" t="s">
        <v>4773</v>
      </c>
      <c r="BO212" s="880" t="s">
        <v>3007</v>
      </c>
      <c r="BP212" s="880" t="s">
        <v>3008</v>
      </c>
      <c r="BQ212" s="880" t="s">
        <v>3852</v>
      </c>
      <c r="BR212" s="880" t="s">
        <v>3870</v>
      </c>
      <c r="BS212" s="880" t="s">
        <v>4786</v>
      </c>
      <c r="BT212" s="880" t="s">
        <v>3031</v>
      </c>
      <c r="BU212" s="880" t="s">
        <v>5278</v>
      </c>
      <c r="BV212" s="880" t="s">
        <v>4788</v>
      </c>
      <c r="BW212" s="880" t="s">
        <v>4789</v>
      </c>
      <c r="BX212" s="880" t="s">
        <v>3853</v>
      </c>
      <c r="BY212" s="880" t="s">
        <v>3854</v>
      </c>
      <c r="BZ212" s="880" t="s">
        <v>4790</v>
      </c>
      <c r="CA212" s="880" t="s">
        <v>4791</v>
      </c>
      <c r="CB212" s="880" t="s">
        <v>3878</v>
      </c>
      <c r="CC212" s="880" t="s">
        <v>4792</v>
      </c>
      <c r="CD212" s="880" t="s">
        <v>3054</v>
      </c>
      <c r="CE212" s="880" t="s">
        <v>3880</v>
      </c>
      <c r="CF212" s="880" t="s">
        <v>4793</v>
      </c>
      <c r="CG212" s="880" t="s">
        <v>3882</v>
      </c>
      <c r="CH212" s="880" t="s">
        <v>3008</v>
      </c>
      <c r="CI212" s="880" t="s">
        <v>5279</v>
      </c>
      <c r="CJ212" s="880" t="s">
        <v>4820</v>
      </c>
      <c r="CK212" s="880" t="s">
        <v>4796</v>
      </c>
      <c r="CL212" s="880" t="s">
        <v>3886</v>
      </c>
      <c r="CM212" s="880" t="s">
        <v>3008</v>
      </c>
      <c r="CN212" s="880" t="s">
        <v>3008</v>
      </c>
      <c r="CO212" s="880" t="s">
        <v>3008</v>
      </c>
      <c r="CP212" s="880" t="s">
        <v>3008</v>
      </c>
      <c r="CQ212" s="880" t="s">
        <v>3008</v>
      </c>
      <c r="CR212" s="880" t="s">
        <v>3008</v>
      </c>
      <c r="CS212" s="880" t="s">
        <v>3008</v>
      </c>
      <c r="CT212" s="880" t="s">
        <v>3008</v>
      </c>
      <c r="CU212" s="880" t="s">
        <v>3008</v>
      </c>
      <c r="CV212" s="880" t="s">
        <v>3008</v>
      </c>
      <c r="CW212" s="880" t="s">
        <v>3008</v>
      </c>
      <c r="CX212" s="880" t="s">
        <v>3008</v>
      </c>
      <c r="CY212" s="880" t="s">
        <v>3008</v>
      </c>
      <c r="CZ212" s="880" t="s">
        <v>3008</v>
      </c>
      <c r="DA212" s="880" t="s">
        <v>3008</v>
      </c>
      <c r="DB212" s="880" t="s">
        <v>3008</v>
      </c>
      <c r="DC212" s="880" t="s">
        <v>3008</v>
      </c>
      <c r="DD212" s="880" t="s">
        <v>3008</v>
      </c>
      <c r="DE212" s="880" t="s">
        <v>3008</v>
      </c>
      <c r="DF212" s="880" t="s">
        <v>3008</v>
      </c>
      <c r="DG212" s="880" t="s">
        <v>3008</v>
      </c>
      <c r="DH212" s="880" t="s">
        <v>3008</v>
      </c>
      <c r="DI212" s="880" t="s">
        <v>3028</v>
      </c>
      <c r="DJ212" s="880" t="s">
        <v>3008</v>
      </c>
      <c r="DK212" s="880" t="s">
        <v>3008</v>
      </c>
      <c r="DL212" s="880" t="s">
        <v>3008</v>
      </c>
      <c r="DM212" s="880" t="s">
        <v>3008</v>
      </c>
      <c r="DN212" s="880" t="s">
        <v>3008</v>
      </c>
      <c r="DO212" s="880" t="s">
        <v>3008</v>
      </c>
      <c r="DP212" s="880" t="s">
        <v>3008</v>
      </c>
      <c r="DQ212" s="880" t="s">
        <v>3008</v>
      </c>
      <c r="DR212" s="880" t="s">
        <v>3008</v>
      </c>
      <c r="DS212" s="880" t="s">
        <v>3008</v>
      </c>
      <c r="DT212" s="880" t="s">
        <v>4797</v>
      </c>
      <c r="DU212" s="880" t="s">
        <v>3894</v>
      </c>
      <c r="DV212" s="880" t="s">
        <v>4798</v>
      </c>
      <c r="DW212" s="880" t="s">
        <v>4799</v>
      </c>
      <c r="DX212" s="880" t="s">
        <v>4800</v>
      </c>
      <c r="DY212" s="880" t="s">
        <v>3053</v>
      </c>
      <c r="DZ212" s="880" t="s">
        <v>4801</v>
      </c>
      <c r="EA212" s="880" t="s">
        <v>3055</v>
      </c>
      <c r="EB212" s="880" t="s">
        <v>4802</v>
      </c>
      <c r="EC212" s="880" t="s">
        <v>3894</v>
      </c>
      <c r="ED212" s="880" t="s">
        <v>4803</v>
      </c>
      <c r="EE212" s="880" t="s">
        <v>4799</v>
      </c>
      <c r="EF212" s="880" t="s">
        <v>3008</v>
      </c>
      <c r="EG212" s="880" t="s">
        <v>3008</v>
      </c>
      <c r="EH212" s="880" t="s">
        <v>3008</v>
      </c>
      <c r="EI212" s="880" t="s">
        <v>3008</v>
      </c>
      <c r="EJ212" s="880" t="s">
        <v>5280</v>
      </c>
      <c r="EK212" s="880" t="s">
        <v>4805</v>
      </c>
      <c r="EL212" s="880" t="s">
        <v>5281</v>
      </c>
      <c r="EM212" s="880" t="s">
        <v>4807</v>
      </c>
      <c r="EN212" s="880" t="s">
        <v>4808</v>
      </c>
      <c r="EO212" s="880" t="s">
        <v>3063</v>
      </c>
      <c r="EP212" s="880" t="s">
        <v>3064</v>
      </c>
      <c r="EQ212" s="880" t="s">
        <v>4809</v>
      </c>
      <c r="ER212" s="880" t="s">
        <v>3030</v>
      </c>
      <c r="ES212" s="880" t="s">
        <v>4810</v>
      </c>
      <c r="ET212" s="880" t="s">
        <v>4811</v>
      </c>
      <c r="EU212" s="104" t="str">
        <f t="shared" si="17"/>
        <v>2026020488</v>
      </c>
      <c r="EV212" s="56" t="str">
        <f t="shared" si="18"/>
        <v>13&amp;2026020488</v>
      </c>
      <c r="EW212" s="104">
        <f>IFERROR(VLOOKUP(EV212,시험용!CA:CE,4,FALSE),"")</f>
        <v>0</v>
      </c>
      <c r="EX212" s="828"/>
    </row>
    <row r="213" spans="1:156" ht="49.95" customHeight="1">
      <c r="A213" s="367">
        <v>12</v>
      </c>
      <c r="B213" s="956" t="s">
        <v>320</v>
      </c>
      <c r="C213" s="956" t="s">
        <v>1862</v>
      </c>
      <c r="D213" s="956" t="s">
        <v>2963</v>
      </c>
      <c r="E213" s="956" t="s">
        <v>31</v>
      </c>
      <c r="F213" s="956" t="s">
        <v>287</v>
      </c>
      <c r="G213" s="956" t="s">
        <v>320</v>
      </c>
      <c r="H213" s="389" t="s">
        <v>2055</v>
      </c>
      <c r="I213" s="389" t="s">
        <v>7856</v>
      </c>
      <c r="J213" s="956" t="s">
        <v>6508</v>
      </c>
      <c r="K213" s="956" t="s">
        <v>291</v>
      </c>
      <c r="L213" s="956" t="s">
        <v>6509</v>
      </c>
      <c r="M213" s="956" t="s">
        <v>6510</v>
      </c>
      <c r="N213" s="956"/>
      <c r="O213" s="956" t="s">
        <v>6511</v>
      </c>
      <c r="P213" s="956" t="s">
        <v>1539</v>
      </c>
      <c r="Q213" s="956"/>
      <c r="R213" s="956"/>
      <c r="S213" s="956" t="s">
        <v>6425</v>
      </c>
      <c r="T213" s="956" t="s">
        <v>6512</v>
      </c>
      <c r="U213" s="956" t="s">
        <v>592</v>
      </c>
      <c r="V213" s="956"/>
      <c r="W213" s="956" t="s">
        <v>6513</v>
      </c>
      <c r="X213" s="956" t="s">
        <v>1542</v>
      </c>
      <c r="Y213" s="956" t="s">
        <v>6514</v>
      </c>
      <c r="Z213" s="956" t="s">
        <v>6515</v>
      </c>
      <c r="AA213" s="956" t="s">
        <v>6516</v>
      </c>
      <c r="AB213" s="956" t="s">
        <v>293</v>
      </c>
      <c r="AC213" s="1332"/>
      <c r="AD213" s="956" t="s">
        <v>107</v>
      </c>
      <c r="AE213" s="956" t="s">
        <v>1544</v>
      </c>
      <c r="AF213" s="956" t="s">
        <v>595</v>
      </c>
      <c r="AG213" s="956" t="s">
        <v>57</v>
      </c>
      <c r="AH213" s="956" t="s">
        <v>645</v>
      </c>
      <c r="AI213" s="956" t="s">
        <v>57</v>
      </c>
      <c r="AJ213" s="956"/>
      <c r="AK213" s="956"/>
      <c r="AL213" s="956"/>
      <c r="AM213" s="956"/>
      <c r="AN213" s="956" t="s">
        <v>1545</v>
      </c>
      <c r="AO213" s="956" t="s">
        <v>6517</v>
      </c>
      <c r="AP213" s="956" t="s">
        <v>6518</v>
      </c>
      <c r="AQ213" s="963" t="s">
        <v>396</v>
      </c>
      <c r="AR213" s="956"/>
      <c r="AS213" s="956"/>
      <c r="AT213" s="956" t="s">
        <v>315</v>
      </c>
      <c r="AU213" s="956" t="s">
        <v>6519</v>
      </c>
      <c r="AV213" s="956" t="s">
        <v>57</v>
      </c>
      <c r="AW213" s="956" t="s">
        <v>910</v>
      </c>
      <c r="AX213" s="956" t="s">
        <v>6520</v>
      </c>
      <c r="AY213" s="956"/>
      <c r="AZ213" s="956" t="s">
        <v>3617</v>
      </c>
      <c r="BA213" s="956" t="s">
        <v>1553</v>
      </c>
      <c r="BB213" s="956" t="s">
        <v>299</v>
      </c>
      <c r="BC213" s="956" t="s">
        <v>32</v>
      </c>
      <c r="BD213" s="956" t="s">
        <v>33</v>
      </c>
      <c r="BE213" s="956" t="s">
        <v>1554</v>
      </c>
      <c r="BF213" s="956" t="s">
        <v>48</v>
      </c>
      <c r="BG213" s="956" t="s">
        <v>164</v>
      </c>
      <c r="BH213" s="956" t="s">
        <v>110</v>
      </c>
      <c r="BI213" s="956" t="s">
        <v>1819</v>
      </c>
      <c r="BJ213" s="956" t="s">
        <v>6521</v>
      </c>
      <c r="BK213" s="956" t="s">
        <v>806</v>
      </c>
      <c r="BL213" s="956" t="s">
        <v>6522</v>
      </c>
      <c r="BM213" s="956" t="s">
        <v>302</v>
      </c>
      <c r="BN213" s="956" t="s">
        <v>1544</v>
      </c>
      <c r="BO213" s="956" t="s">
        <v>595</v>
      </c>
      <c r="BP213" s="956" t="s">
        <v>57</v>
      </c>
      <c r="BQ213" s="956" t="s">
        <v>57</v>
      </c>
      <c r="BR213" s="956" t="s">
        <v>311</v>
      </c>
      <c r="BS213" s="956" t="s">
        <v>1560</v>
      </c>
      <c r="BT213" s="956" t="s">
        <v>6523</v>
      </c>
      <c r="BU213" s="956" t="s">
        <v>6524</v>
      </c>
      <c r="BV213" s="956" t="s">
        <v>302</v>
      </c>
      <c r="BW213" s="956" t="s">
        <v>171</v>
      </c>
      <c r="BX213" s="956" t="s">
        <v>645</v>
      </c>
      <c r="BY213" s="956" t="s">
        <v>57</v>
      </c>
      <c r="BZ213" s="956" t="s">
        <v>1302</v>
      </c>
      <c r="CA213" s="956" t="s">
        <v>57</v>
      </c>
      <c r="CB213" s="956" t="s">
        <v>57</v>
      </c>
      <c r="CC213" s="956" t="s">
        <v>57</v>
      </c>
      <c r="CD213" s="956" t="s">
        <v>57</v>
      </c>
      <c r="CE213" s="956" t="s">
        <v>57</v>
      </c>
      <c r="CF213" s="956" t="s">
        <v>57</v>
      </c>
      <c r="CG213" s="956" t="s">
        <v>57</v>
      </c>
      <c r="CH213" s="956" t="s">
        <v>57</v>
      </c>
      <c r="CI213" s="956" t="s">
        <v>6525</v>
      </c>
      <c r="CJ213" s="956" t="s">
        <v>665</v>
      </c>
      <c r="CK213" s="956" t="s">
        <v>1182</v>
      </c>
      <c r="CL213" s="956" t="s">
        <v>666</v>
      </c>
      <c r="CM213" s="956" t="s">
        <v>6293</v>
      </c>
      <c r="CN213" s="956" t="s">
        <v>665</v>
      </c>
      <c r="CO213" s="956" t="s">
        <v>1210</v>
      </c>
      <c r="CP213" s="956" t="s">
        <v>666</v>
      </c>
      <c r="CQ213" s="956" t="s">
        <v>57</v>
      </c>
      <c r="CR213" s="956" t="s">
        <v>57</v>
      </c>
      <c r="CS213" s="956" t="s">
        <v>57</v>
      </c>
      <c r="CT213" s="956" t="s">
        <v>57</v>
      </c>
      <c r="CU213" s="956" t="s">
        <v>328</v>
      </c>
      <c r="CV213" s="956" t="s">
        <v>329</v>
      </c>
      <c r="CW213" s="956" t="s">
        <v>330</v>
      </c>
      <c r="CX213" s="956" t="s">
        <v>331</v>
      </c>
      <c r="CY213" s="956" t="s">
        <v>57</v>
      </c>
      <c r="CZ213" s="956" t="s">
        <v>57</v>
      </c>
      <c r="DA213" s="956" t="s">
        <v>57</v>
      </c>
      <c r="DB213" s="956" t="s">
        <v>57</v>
      </c>
      <c r="DC213" s="956" t="s">
        <v>57</v>
      </c>
      <c r="DD213" s="956" t="s">
        <v>57</v>
      </c>
      <c r="DE213" s="956" t="s">
        <v>57</v>
      </c>
      <c r="DF213" s="956" t="s">
        <v>57</v>
      </c>
      <c r="DG213" s="956" t="s">
        <v>57</v>
      </c>
      <c r="DH213" s="956" t="s">
        <v>57</v>
      </c>
      <c r="DI213" s="956" t="s">
        <v>302</v>
      </c>
      <c r="DJ213" s="956" t="s">
        <v>57</v>
      </c>
      <c r="DK213" s="956" t="s">
        <v>57</v>
      </c>
      <c r="DL213" s="956" t="s">
        <v>57</v>
      </c>
      <c r="DM213" s="956" t="s">
        <v>57</v>
      </c>
      <c r="DN213" s="956" t="s">
        <v>57</v>
      </c>
      <c r="DO213" s="956" t="s">
        <v>57</v>
      </c>
      <c r="DP213" s="956" t="s">
        <v>57</v>
      </c>
      <c r="DQ213" s="956" t="s">
        <v>6526</v>
      </c>
      <c r="DR213" s="956" t="s">
        <v>611</v>
      </c>
      <c r="DS213" s="956" t="s">
        <v>673</v>
      </c>
      <c r="DT213" s="956" t="s">
        <v>2987</v>
      </c>
      <c r="DU213" s="956" t="s">
        <v>621</v>
      </c>
      <c r="DV213" s="956" t="s">
        <v>1560</v>
      </c>
      <c r="DW213" s="956" t="s">
        <v>1569</v>
      </c>
      <c r="DX213" s="956" t="s">
        <v>333</v>
      </c>
      <c r="DY213" s="956" t="s">
        <v>308</v>
      </c>
      <c r="DZ213" s="956" t="s">
        <v>309</v>
      </c>
      <c r="EA213" s="956" t="s">
        <v>319</v>
      </c>
      <c r="EB213" s="956" t="s">
        <v>3626</v>
      </c>
      <c r="EC213" s="956" t="s">
        <v>621</v>
      </c>
      <c r="ED213" s="956" t="s">
        <v>1590</v>
      </c>
      <c r="EE213" s="956" t="s">
        <v>1569</v>
      </c>
      <c r="EF213" s="956" t="s">
        <v>57</v>
      </c>
      <c r="EG213" s="956" t="s">
        <v>57</v>
      </c>
      <c r="EH213" s="956" t="s">
        <v>57</v>
      </c>
      <c r="EI213" s="956" t="s">
        <v>57</v>
      </c>
      <c r="EJ213" s="956" t="s">
        <v>6527</v>
      </c>
      <c r="EK213" s="956" t="s">
        <v>1574</v>
      </c>
      <c r="EL213" s="956" t="s">
        <v>1628</v>
      </c>
      <c r="EM213" s="956" t="s">
        <v>1576</v>
      </c>
      <c r="EN213" s="956" t="s">
        <v>680</v>
      </c>
      <c r="EO213" s="956" t="s">
        <v>681</v>
      </c>
      <c r="EP213" s="956" t="s">
        <v>682</v>
      </c>
      <c r="EQ213" s="956" t="s">
        <v>57</v>
      </c>
      <c r="ER213" s="956" t="s">
        <v>311</v>
      </c>
      <c r="ES213" s="956" t="s">
        <v>57</v>
      </c>
      <c r="ET213" s="956" t="s">
        <v>57</v>
      </c>
      <c r="EU213" s="104" t="str">
        <f t="shared" si="17"/>
        <v>2026030689</v>
      </c>
      <c r="EV213" s="56" t="str">
        <f t="shared" si="18"/>
        <v>12&amp;2026030689</v>
      </c>
      <c r="EW213" s="104">
        <f>IFERROR(VLOOKUP(EV213,시험용!CA:CE,4,FALSE),"")</f>
        <v>0</v>
      </c>
      <c r="EX213" s="700"/>
    </row>
    <row r="214" spans="1:156" ht="49.95" customHeight="1">
      <c r="A214" s="367">
        <v>14</v>
      </c>
      <c r="B214" s="928" t="s">
        <v>287</v>
      </c>
      <c r="C214" s="928" t="s">
        <v>336</v>
      </c>
      <c r="D214" s="928" t="s">
        <v>1970</v>
      </c>
      <c r="E214" s="928" t="s">
        <v>31</v>
      </c>
      <c r="F214" s="928" t="s">
        <v>584</v>
      </c>
      <c r="G214" s="928" t="s">
        <v>287</v>
      </c>
      <c r="H214" s="928" t="s">
        <v>287</v>
      </c>
      <c r="I214" s="928" t="s">
        <v>290</v>
      </c>
      <c r="J214" s="928" t="s">
        <v>7490</v>
      </c>
      <c r="K214" s="928" t="s">
        <v>291</v>
      </c>
      <c r="L214" s="928" t="s">
        <v>7491</v>
      </c>
      <c r="M214" s="928" t="s">
        <v>3185</v>
      </c>
      <c r="N214" s="928"/>
      <c r="O214" s="928" t="s">
        <v>7492</v>
      </c>
      <c r="P214" s="928"/>
      <c r="Q214" s="928"/>
      <c r="R214" s="928" t="s">
        <v>3187</v>
      </c>
      <c r="S214" s="928" t="s">
        <v>7025</v>
      </c>
      <c r="T214" s="928" t="s">
        <v>7026</v>
      </c>
      <c r="U214" s="928" t="s">
        <v>592</v>
      </c>
      <c r="V214" s="928"/>
      <c r="W214" s="928" t="s">
        <v>3188</v>
      </c>
      <c r="X214" s="928" t="s">
        <v>688</v>
      </c>
      <c r="Y214" s="928" t="s">
        <v>7493</v>
      </c>
      <c r="Z214" s="928" t="s">
        <v>4828</v>
      </c>
      <c r="AA214" s="928" t="s">
        <v>4828</v>
      </c>
      <c r="AB214" s="928" t="s">
        <v>293</v>
      </c>
      <c r="AC214" s="1332"/>
      <c r="AD214" s="928" t="s">
        <v>107</v>
      </c>
      <c r="AE214" s="928" t="s">
        <v>691</v>
      </c>
      <c r="AF214" s="928" t="s">
        <v>692</v>
      </c>
      <c r="AG214" s="928" t="s">
        <v>295</v>
      </c>
      <c r="AH214" s="928" t="s">
        <v>296</v>
      </c>
      <c r="AI214" s="928" t="s">
        <v>297</v>
      </c>
      <c r="AJ214" s="928"/>
      <c r="AK214" s="928"/>
      <c r="AL214" s="928"/>
      <c r="AM214" s="928"/>
      <c r="AN214" s="928" t="s">
        <v>827</v>
      </c>
      <c r="AO214" s="928" t="s">
        <v>5597</v>
      </c>
      <c r="AP214" s="928" t="s">
        <v>3189</v>
      </c>
      <c r="AQ214" s="928" t="s">
        <v>49</v>
      </c>
      <c r="AR214" s="928"/>
      <c r="AS214" s="928"/>
      <c r="AT214" s="928" t="s">
        <v>315</v>
      </c>
      <c r="AU214" s="928" t="s">
        <v>7494</v>
      </c>
      <c r="AV214" s="928" t="s">
        <v>57</v>
      </c>
      <c r="AW214" s="928" t="s">
        <v>910</v>
      </c>
      <c r="AX214" s="928" t="s">
        <v>7495</v>
      </c>
      <c r="AY214" s="928"/>
      <c r="AZ214" s="928" t="s">
        <v>3192</v>
      </c>
      <c r="BA214" s="928" t="s">
        <v>785</v>
      </c>
      <c r="BB214" s="928" t="s">
        <v>299</v>
      </c>
      <c r="BC214" s="928" t="s">
        <v>32</v>
      </c>
      <c r="BD214" s="928" t="s">
        <v>33</v>
      </c>
      <c r="BE214" s="928" t="s">
        <v>57</v>
      </c>
      <c r="BF214" s="928" t="s">
        <v>48</v>
      </c>
      <c r="BG214" s="928" t="s">
        <v>164</v>
      </c>
      <c r="BH214" s="928" t="s">
        <v>3193</v>
      </c>
      <c r="BI214" s="928" t="s">
        <v>5579</v>
      </c>
      <c r="BJ214" s="928" t="s">
        <v>3195</v>
      </c>
      <c r="BK214" s="928" t="s">
        <v>47</v>
      </c>
      <c r="BL214" s="928" t="s">
        <v>3196</v>
      </c>
      <c r="BM214" s="928" t="s">
        <v>752</v>
      </c>
      <c r="BN214" s="928" t="s">
        <v>691</v>
      </c>
      <c r="BO214" s="928" t="s">
        <v>692</v>
      </c>
      <c r="BP214" s="928" t="s">
        <v>595</v>
      </c>
      <c r="BQ214" s="928" t="s">
        <v>295</v>
      </c>
      <c r="BR214" s="928" t="s">
        <v>102</v>
      </c>
      <c r="BS214" s="928" t="s">
        <v>3197</v>
      </c>
      <c r="BT214" s="928" t="s">
        <v>753</v>
      </c>
      <c r="BU214" s="928" t="s">
        <v>7496</v>
      </c>
      <c r="BV214" s="928" t="s">
        <v>51</v>
      </c>
      <c r="BW214" s="928" t="s">
        <v>756</v>
      </c>
      <c r="BX214" s="928" t="s">
        <v>296</v>
      </c>
      <c r="BY214" s="928" t="s">
        <v>297</v>
      </c>
      <c r="BZ214" s="928" t="s">
        <v>3199</v>
      </c>
      <c r="CA214" s="928" t="s">
        <v>3200</v>
      </c>
      <c r="CB214" s="928" t="s">
        <v>304</v>
      </c>
      <c r="CC214" s="928" t="s">
        <v>104</v>
      </c>
      <c r="CD214" s="928" t="s">
        <v>305</v>
      </c>
      <c r="CE214" s="928" t="s">
        <v>306</v>
      </c>
      <c r="CF214" s="928" t="s">
        <v>3201</v>
      </c>
      <c r="CG214" s="928" t="s">
        <v>307</v>
      </c>
      <c r="CH214" s="928" t="s">
        <v>57</v>
      </c>
      <c r="CI214" s="928" t="s">
        <v>3202</v>
      </c>
      <c r="CJ214" s="928" t="s">
        <v>78</v>
      </c>
      <c r="CK214" s="928" t="s">
        <v>901</v>
      </c>
      <c r="CL214" s="928" t="s">
        <v>105</v>
      </c>
      <c r="CM214" s="928" t="s">
        <v>57</v>
      </c>
      <c r="CN214" s="928" t="s">
        <v>57</v>
      </c>
      <c r="CO214" s="928" t="s">
        <v>57</v>
      </c>
      <c r="CP214" s="928" t="s">
        <v>57</v>
      </c>
      <c r="CQ214" s="928" t="s">
        <v>57</v>
      </c>
      <c r="CR214" s="928" t="s">
        <v>57</v>
      </c>
      <c r="CS214" s="928" t="s">
        <v>57</v>
      </c>
      <c r="CT214" s="928" t="s">
        <v>57</v>
      </c>
      <c r="CU214" s="928" t="s">
        <v>57</v>
      </c>
      <c r="CV214" s="928" t="s">
        <v>57</v>
      </c>
      <c r="CW214" s="928" t="s">
        <v>57</v>
      </c>
      <c r="CX214" s="928" t="s">
        <v>57</v>
      </c>
      <c r="CY214" s="928" t="s">
        <v>57</v>
      </c>
      <c r="CZ214" s="928" t="s">
        <v>57</v>
      </c>
      <c r="DA214" s="928" t="s">
        <v>57</v>
      </c>
      <c r="DB214" s="928" t="s">
        <v>57</v>
      </c>
      <c r="DC214" s="928" t="s">
        <v>57</v>
      </c>
      <c r="DD214" s="928" t="s">
        <v>57</v>
      </c>
      <c r="DE214" s="928" t="s">
        <v>57</v>
      </c>
      <c r="DF214" s="928" t="s">
        <v>57</v>
      </c>
      <c r="DG214" s="928" t="s">
        <v>57</v>
      </c>
      <c r="DH214" s="928" t="s">
        <v>57</v>
      </c>
      <c r="DI214" s="928" t="s">
        <v>302</v>
      </c>
      <c r="DJ214" s="928" t="s">
        <v>57</v>
      </c>
      <c r="DK214" s="928" t="s">
        <v>57</v>
      </c>
      <c r="DL214" s="928" t="s">
        <v>57</v>
      </c>
      <c r="DM214" s="928" t="s">
        <v>57</v>
      </c>
      <c r="DN214" s="928" t="s">
        <v>57</v>
      </c>
      <c r="DO214" s="928" t="s">
        <v>57</v>
      </c>
      <c r="DP214" s="928" t="s">
        <v>57</v>
      </c>
      <c r="DQ214" s="928" t="s">
        <v>57</v>
      </c>
      <c r="DR214" s="928" t="s">
        <v>57</v>
      </c>
      <c r="DS214" s="928" t="s">
        <v>57</v>
      </c>
      <c r="DT214" s="928" t="s">
        <v>7497</v>
      </c>
      <c r="DU214" s="928" t="s">
        <v>79</v>
      </c>
      <c r="DV214" s="928" t="s">
        <v>118</v>
      </c>
      <c r="DW214" s="928" t="s">
        <v>121</v>
      </c>
      <c r="DX214" s="928" t="s">
        <v>333</v>
      </c>
      <c r="DY214" s="928" t="s">
        <v>308</v>
      </c>
      <c r="DZ214" s="928" t="s">
        <v>309</v>
      </c>
      <c r="EA214" s="928" t="s">
        <v>319</v>
      </c>
      <c r="EB214" s="928" t="s">
        <v>2421</v>
      </c>
      <c r="EC214" s="928" t="s">
        <v>79</v>
      </c>
      <c r="ED214" s="928" t="s">
        <v>872</v>
      </c>
      <c r="EE214" s="928" t="s">
        <v>121</v>
      </c>
      <c r="EF214" s="928" t="s">
        <v>57</v>
      </c>
      <c r="EG214" s="928" t="s">
        <v>57</v>
      </c>
      <c r="EH214" s="928" t="s">
        <v>57</v>
      </c>
      <c r="EI214" s="928" t="s">
        <v>57</v>
      </c>
      <c r="EJ214" s="928" t="s">
        <v>7498</v>
      </c>
      <c r="EK214" s="928" t="s">
        <v>3324</v>
      </c>
      <c r="EL214" s="928" t="s">
        <v>765</v>
      </c>
      <c r="EM214" s="928" t="s">
        <v>181</v>
      </c>
      <c r="EN214" s="928" t="s">
        <v>629</v>
      </c>
      <c r="EO214" s="928" t="s">
        <v>310</v>
      </c>
      <c r="EP214" s="928" t="s">
        <v>88</v>
      </c>
      <c r="EQ214" s="928" t="s">
        <v>57</v>
      </c>
      <c r="ER214" s="928" t="s">
        <v>311</v>
      </c>
      <c r="ES214" s="928" t="s">
        <v>57</v>
      </c>
      <c r="ET214" s="928" t="s">
        <v>57</v>
      </c>
      <c r="EU214" s="104" t="str">
        <f t="shared" ref="EU214:EU230" si="19">RIGHT(L214,10)</f>
        <v>2026032454</v>
      </c>
      <c r="EV214" s="56" t="str">
        <f t="shared" ref="EV214:EV226" si="20">A214&amp;"&amp;"&amp;EU214</f>
        <v>14&amp;2026032454</v>
      </c>
      <c r="EW214" s="104">
        <f>IFERROR(VLOOKUP(EV214,시험용!CA:CE,4,FALSE),"")</f>
        <v>0</v>
      </c>
      <c r="EX214" s="828"/>
      <c r="EY214" s="929" t="s">
        <v>7706</v>
      </c>
      <c r="EZ214" s="930" t="s">
        <v>7270</v>
      </c>
    </row>
    <row r="215" spans="1:156" ht="49.95" customHeight="1">
      <c r="A215" s="367">
        <v>14</v>
      </c>
      <c r="B215" s="928" t="s">
        <v>312</v>
      </c>
      <c r="C215" s="928" t="s">
        <v>336</v>
      </c>
      <c r="D215" s="928" t="s">
        <v>2781</v>
      </c>
      <c r="E215" s="928" t="s">
        <v>31</v>
      </c>
      <c r="F215" s="928" t="s">
        <v>584</v>
      </c>
      <c r="G215" s="928" t="s">
        <v>312</v>
      </c>
      <c r="H215" s="928" t="s">
        <v>312</v>
      </c>
      <c r="I215" s="928" t="s">
        <v>290</v>
      </c>
      <c r="J215" s="928" t="s">
        <v>6667</v>
      </c>
      <c r="K215" s="928" t="s">
        <v>291</v>
      </c>
      <c r="L215" s="928" t="s">
        <v>6668</v>
      </c>
      <c r="M215" s="928" t="s">
        <v>5202</v>
      </c>
      <c r="N215" s="928"/>
      <c r="O215" s="928" t="s">
        <v>6669</v>
      </c>
      <c r="P215" s="928"/>
      <c r="Q215" s="928" t="s">
        <v>7499</v>
      </c>
      <c r="R215" s="928"/>
      <c r="S215" s="928" t="s">
        <v>6425</v>
      </c>
      <c r="T215" s="928" t="s">
        <v>6426</v>
      </c>
      <c r="U215" s="928" t="s">
        <v>592</v>
      </c>
      <c r="V215" s="928"/>
      <c r="W215" s="928" t="s">
        <v>5204</v>
      </c>
      <c r="X215" s="928" t="s">
        <v>95</v>
      </c>
      <c r="Y215" s="928" t="s">
        <v>5205</v>
      </c>
      <c r="Z215" s="928" t="s">
        <v>5205</v>
      </c>
      <c r="AA215" s="928" t="s">
        <v>5206</v>
      </c>
      <c r="AB215" s="928" t="s">
        <v>31</v>
      </c>
      <c r="AC215" s="1332"/>
      <c r="AD215" s="928" t="s">
        <v>643</v>
      </c>
      <c r="AE215" s="928" t="s">
        <v>6124</v>
      </c>
      <c r="AF215" s="928" t="s">
        <v>3937</v>
      </c>
      <c r="AG215" s="928" t="s">
        <v>3352</v>
      </c>
      <c r="AH215" s="928" t="s">
        <v>3353</v>
      </c>
      <c r="AI215" s="928" t="s">
        <v>3354</v>
      </c>
      <c r="AJ215" s="928"/>
      <c r="AK215" s="928"/>
      <c r="AL215" s="928"/>
      <c r="AM215" s="928"/>
      <c r="AN215" s="928" t="s">
        <v>5207</v>
      </c>
      <c r="AO215" s="928" t="s">
        <v>5208</v>
      </c>
      <c r="AP215" s="928" t="s">
        <v>6125</v>
      </c>
      <c r="AQ215" s="928" t="s">
        <v>5210</v>
      </c>
      <c r="AR215" s="928"/>
      <c r="AS215" s="928"/>
      <c r="AT215" s="928" t="s">
        <v>599</v>
      </c>
      <c r="AU215" s="928" t="s">
        <v>6670</v>
      </c>
      <c r="AV215" s="928" t="s">
        <v>3075</v>
      </c>
      <c r="AW215" s="928" t="s">
        <v>6127</v>
      </c>
      <c r="AX215" s="928" t="s">
        <v>6671</v>
      </c>
      <c r="AY215" s="928"/>
      <c r="AZ215" s="928" t="s">
        <v>6129</v>
      </c>
      <c r="BA215" s="928" t="s">
        <v>6130</v>
      </c>
      <c r="BB215" s="928" t="s">
        <v>3083</v>
      </c>
      <c r="BC215" s="928" t="s">
        <v>3084</v>
      </c>
      <c r="BD215" s="928" t="s">
        <v>3085</v>
      </c>
      <c r="BE215" s="928" t="s">
        <v>3075</v>
      </c>
      <c r="BF215" s="928" t="s">
        <v>3087</v>
      </c>
      <c r="BG215" s="928" t="s">
        <v>3088</v>
      </c>
      <c r="BH215" s="928" t="s">
        <v>6131</v>
      </c>
      <c r="BI215" s="928" t="s">
        <v>6132</v>
      </c>
      <c r="BJ215" s="928" t="s">
        <v>6133</v>
      </c>
      <c r="BK215" s="928" t="s">
        <v>6134</v>
      </c>
      <c r="BL215" s="928" t="s">
        <v>6135</v>
      </c>
      <c r="BM215" s="928" t="s">
        <v>6136</v>
      </c>
      <c r="BN215" s="928" t="s">
        <v>6124</v>
      </c>
      <c r="BO215" s="928" t="s">
        <v>3937</v>
      </c>
      <c r="BP215" s="928" t="s">
        <v>3074</v>
      </c>
      <c r="BQ215" s="928" t="s">
        <v>3352</v>
      </c>
      <c r="BR215" s="928" t="s">
        <v>3371</v>
      </c>
      <c r="BS215" s="928" t="s">
        <v>6137</v>
      </c>
      <c r="BT215" s="928" t="s">
        <v>6138</v>
      </c>
      <c r="BU215" s="928" t="s">
        <v>6139</v>
      </c>
      <c r="BV215" s="928" t="s">
        <v>6140</v>
      </c>
      <c r="BW215" s="928" t="s">
        <v>5857</v>
      </c>
      <c r="BX215" s="928" t="s">
        <v>3353</v>
      </c>
      <c r="BY215" s="928" t="s">
        <v>3354</v>
      </c>
      <c r="BZ215" s="928" t="s">
        <v>6141</v>
      </c>
      <c r="CA215" s="928" t="s">
        <v>6142</v>
      </c>
      <c r="CB215" s="928" t="s">
        <v>3379</v>
      </c>
      <c r="CC215" s="928" t="s">
        <v>6143</v>
      </c>
      <c r="CD215" s="928" t="s">
        <v>3118</v>
      </c>
      <c r="CE215" s="928" t="s">
        <v>3382</v>
      </c>
      <c r="CF215" s="928" t="s">
        <v>6144</v>
      </c>
      <c r="CG215" s="928" t="s">
        <v>3384</v>
      </c>
      <c r="CH215" s="928" t="s">
        <v>3075</v>
      </c>
      <c r="CI215" s="928" t="s">
        <v>6145</v>
      </c>
      <c r="CJ215" s="928" t="s">
        <v>6146</v>
      </c>
      <c r="CK215" s="928" t="s">
        <v>6147</v>
      </c>
      <c r="CL215" s="928" t="s">
        <v>3388</v>
      </c>
      <c r="CM215" s="928" t="s">
        <v>6148</v>
      </c>
      <c r="CN215" s="928" t="s">
        <v>6146</v>
      </c>
      <c r="CO215" s="928" t="s">
        <v>6149</v>
      </c>
      <c r="CP215" s="928" t="s">
        <v>3388</v>
      </c>
      <c r="CQ215" s="928" t="s">
        <v>3075</v>
      </c>
      <c r="CR215" s="928" t="s">
        <v>3075</v>
      </c>
      <c r="CS215" s="928" t="s">
        <v>3075</v>
      </c>
      <c r="CT215" s="928" t="s">
        <v>3075</v>
      </c>
      <c r="CU215" s="928" t="s">
        <v>3075</v>
      </c>
      <c r="CV215" s="928" t="s">
        <v>3075</v>
      </c>
      <c r="CW215" s="928" t="s">
        <v>3075</v>
      </c>
      <c r="CX215" s="928" t="s">
        <v>3075</v>
      </c>
      <c r="CY215" s="928" t="s">
        <v>3075</v>
      </c>
      <c r="CZ215" s="928" t="s">
        <v>3075</v>
      </c>
      <c r="DA215" s="928" t="s">
        <v>3075</v>
      </c>
      <c r="DB215" s="928" t="s">
        <v>3075</v>
      </c>
      <c r="DC215" s="928" t="s">
        <v>3075</v>
      </c>
      <c r="DD215" s="928" t="s">
        <v>3075</v>
      </c>
      <c r="DE215" s="928" t="s">
        <v>3075</v>
      </c>
      <c r="DF215" s="928" t="s">
        <v>3075</v>
      </c>
      <c r="DG215" s="928" t="s">
        <v>3075</v>
      </c>
      <c r="DH215" s="928" t="s">
        <v>3075</v>
      </c>
      <c r="DI215" s="928" t="s">
        <v>3094</v>
      </c>
      <c r="DJ215" s="928" t="s">
        <v>3075</v>
      </c>
      <c r="DK215" s="928" t="s">
        <v>3075</v>
      </c>
      <c r="DL215" s="928" t="s">
        <v>3075</v>
      </c>
      <c r="DM215" s="928" t="s">
        <v>3075</v>
      </c>
      <c r="DN215" s="928" t="s">
        <v>3075</v>
      </c>
      <c r="DO215" s="928" t="s">
        <v>3075</v>
      </c>
      <c r="DP215" s="928" t="s">
        <v>3075</v>
      </c>
      <c r="DQ215" s="928" t="s">
        <v>3075</v>
      </c>
      <c r="DR215" s="928" t="s">
        <v>3075</v>
      </c>
      <c r="DS215" s="928" t="s">
        <v>3075</v>
      </c>
      <c r="DT215" s="928" t="s">
        <v>6150</v>
      </c>
      <c r="DU215" s="928" t="s">
        <v>6151</v>
      </c>
      <c r="DV215" s="928" t="s">
        <v>3451</v>
      </c>
      <c r="DW215" s="928" t="s">
        <v>3449</v>
      </c>
      <c r="DX215" s="928" t="s">
        <v>3116</v>
      </c>
      <c r="DY215" s="928" t="s">
        <v>3117</v>
      </c>
      <c r="DZ215" s="928" t="s">
        <v>3118</v>
      </c>
      <c r="EA215" s="928" t="s">
        <v>3119</v>
      </c>
      <c r="EB215" s="928" t="s">
        <v>6152</v>
      </c>
      <c r="EC215" s="928" t="s">
        <v>6151</v>
      </c>
      <c r="ED215" s="928" t="s">
        <v>6153</v>
      </c>
      <c r="EE215" s="928" t="s">
        <v>3449</v>
      </c>
      <c r="EF215" s="928" t="s">
        <v>3075</v>
      </c>
      <c r="EG215" s="928" t="s">
        <v>3075</v>
      </c>
      <c r="EH215" s="928" t="s">
        <v>3075</v>
      </c>
      <c r="EI215" s="928" t="s">
        <v>3075</v>
      </c>
      <c r="EJ215" s="928" t="s">
        <v>6672</v>
      </c>
      <c r="EK215" s="928" t="s">
        <v>3123</v>
      </c>
      <c r="EL215" s="928" t="s">
        <v>6673</v>
      </c>
      <c r="EM215" s="928" t="s">
        <v>3125</v>
      </c>
      <c r="EN215" s="928" t="s">
        <v>3126</v>
      </c>
      <c r="EO215" s="928" t="s">
        <v>3967</v>
      </c>
      <c r="EP215" s="928" t="s">
        <v>3968</v>
      </c>
      <c r="EQ215" s="928" t="s">
        <v>6157</v>
      </c>
      <c r="ER215" s="928" t="s">
        <v>3096</v>
      </c>
      <c r="ES215" s="928" t="s">
        <v>6158</v>
      </c>
      <c r="ET215" s="928" t="s">
        <v>6159</v>
      </c>
      <c r="EU215" s="104" t="str">
        <f t="shared" si="19"/>
        <v>2026030324</v>
      </c>
      <c r="EV215" s="56" t="str">
        <f t="shared" si="20"/>
        <v>14&amp;2026030324</v>
      </c>
      <c r="EW215" s="104">
        <f>IFERROR(VLOOKUP(EV215,시험용!CA:CE,4,FALSE),"")</f>
        <v>0</v>
      </c>
      <c r="EX215" s="828"/>
    </row>
    <row r="216" spans="1:156" ht="49.95" customHeight="1">
      <c r="A216" s="367">
        <v>14</v>
      </c>
      <c r="B216" s="928" t="s">
        <v>320</v>
      </c>
      <c r="C216" s="928" t="s">
        <v>336</v>
      </c>
      <c r="D216" s="928" t="s">
        <v>3265</v>
      </c>
      <c r="E216" s="928" t="s">
        <v>31</v>
      </c>
      <c r="F216" s="928" t="s">
        <v>584</v>
      </c>
      <c r="G216" s="928" t="s">
        <v>320</v>
      </c>
      <c r="H216" s="928" t="s">
        <v>320</v>
      </c>
      <c r="I216" s="928" t="s">
        <v>290</v>
      </c>
      <c r="J216" s="928" t="s">
        <v>7203</v>
      </c>
      <c r="K216" s="928" t="s">
        <v>291</v>
      </c>
      <c r="L216" s="928" t="s">
        <v>7204</v>
      </c>
      <c r="M216" s="928" t="s">
        <v>7205</v>
      </c>
      <c r="N216" s="928"/>
      <c r="O216" s="928"/>
      <c r="P216" s="928"/>
      <c r="Q216" s="928" t="s">
        <v>7500</v>
      </c>
      <c r="R216" s="928"/>
      <c r="S216" s="928" t="s">
        <v>5971</v>
      </c>
      <c r="T216" s="928" t="s">
        <v>6999</v>
      </c>
      <c r="U216" s="928" t="s">
        <v>592</v>
      </c>
      <c r="V216" s="928"/>
      <c r="W216" s="928" t="s">
        <v>7206</v>
      </c>
      <c r="X216" s="928" t="s">
        <v>7207</v>
      </c>
      <c r="Y216" s="928" t="s">
        <v>1349</v>
      </c>
      <c r="Z216" s="928" t="s">
        <v>1349</v>
      </c>
      <c r="AA216" s="928" t="s">
        <v>1349</v>
      </c>
      <c r="AB216" s="928" t="s">
        <v>293</v>
      </c>
      <c r="AC216" s="1332"/>
      <c r="AD216" s="928" t="s">
        <v>107</v>
      </c>
      <c r="AE216" s="928" t="s">
        <v>7208</v>
      </c>
      <c r="AF216" s="928" t="s">
        <v>294</v>
      </c>
      <c r="AG216" s="928" t="s">
        <v>295</v>
      </c>
      <c r="AH216" s="928" t="s">
        <v>296</v>
      </c>
      <c r="AI216" s="928" t="s">
        <v>297</v>
      </c>
      <c r="AJ216" s="928"/>
      <c r="AK216" s="928"/>
      <c r="AL216" s="928"/>
      <c r="AM216" s="928"/>
      <c r="AN216" s="928" t="s">
        <v>7209</v>
      </c>
      <c r="AO216" s="928" t="s">
        <v>7210</v>
      </c>
      <c r="AP216" s="928" t="s">
        <v>7211</v>
      </c>
      <c r="AQ216" s="928" t="s">
        <v>49</v>
      </c>
      <c r="AR216" s="928"/>
      <c r="AS216" s="928"/>
      <c r="AT216" s="928" t="s">
        <v>315</v>
      </c>
      <c r="AU216" s="928" t="s">
        <v>7212</v>
      </c>
      <c r="AV216" s="928" t="s">
        <v>57</v>
      </c>
      <c r="AW216" s="928" t="s">
        <v>323</v>
      </c>
      <c r="AX216" s="928" t="s">
        <v>7213</v>
      </c>
      <c r="AY216" s="928"/>
      <c r="AZ216" s="928" t="s">
        <v>7214</v>
      </c>
      <c r="BA216" s="928" t="s">
        <v>5188</v>
      </c>
      <c r="BB216" s="928" t="s">
        <v>299</v>
      </c>
      <c r="BC216" s="928" t="s">
        <v>32</v>
      </c>
      <c r="BD216" s="928" t="s">
        <v>33</v>
      </c>
      <c r="BE216" s="928" t="s">
        <v>57</v>
      </c>
      <c r="BF216" s="928" t="s">
        <v>48</v>
      </c>
      <c r="BG216" s="928" t="s">
        <v>164</v>
      </c>
      <c r="BH216" s="928" t="s">
        <v>668</v>
      </c>
      <c r="BI216" s="928" t="s">
        <v>7215</v>
      </c>
      <c r="BJ216" s="928" t="s">
        <v>7216</v>
      </c>
      <c r="BK216" s="928" t="s">
        <v>1146</v>
      </c>
      <c r="BL216" s="928" t="s">
        <v>7217</v>
      </c>
      <c r="BM216" s="928" t="s">
        <v>302</v>
      </c>
      <c r="BN216" s="928" t="s">
        <v>7208</v>
      </c>
      <c r="BO216" s="928" t="s">
        <v>294</v>
      </c>
      <c r="BP216" s="928" t="s">
        <v>57</v>
      </c>
      <c r="BQ216" s="928" t="s">
        <v>295</v>
      </c>
      <c r="BR216" s="928" t="s">
        <v>1363</v>
      </c>
      <c r="BS216" s="928" t="s">
        <v>7131</v>
      </c>
      <c r="BT216" s="928" t="s">
        <v>118</v>
      </c>
      <c r="BU216" s="928" t="s">
        <v>7218</v>
      </c>
      <c r="BV216" s="928" t="s">
        <v>302</v>
      </c>
      <c r="BW216" s="928" t="s">
        <v>611</v>
      </c>
      <c r="BX216" s="928" t="s">
        <v>296</v>
      </c>
      <c r="BY216" s="928" t="s">
        <v>297</v>
      </c>
      <c r="BZ216" s="928" t="s">
        <v>332</v>
      </c>
      <c r="CA216" s="928" t="s">
        <v>7219</v>
      </c>
      <c r="CB216" s="928" t="s">
        <v>304</v>
      </c>
      <c r="CC216" s="928" t="s">
        <v>1560</v>
      </c>
      <c r="CD216" s="928" t="s">
        <v>305</v>
      </c>
      <c r="CE216" s="928" t="s">
        <v>306</v>
      </c>
      <c r="CF216" s="928" t="s">
        <v>1892</v>
      </c>
      <c r="CG216" s="928" t="s">
        <v>307</v>
      </c>
      <c r="CH216" s="928" t="s">
        <v>57</v>
      </c>
      <c r="CI216" s="928" t="s">
        <v>7220</v>
      </c>
      <c r="CJ216" s="928" t="s">
        <v>78</v>
      </c>
      <c r="CK216" s="928" t="s">
        <v>794</v>
      </c>
      <c r="CL216" s="928" t="s">
        <v>105</v>
      </c>
      <c r="CM216" s="928" t="s">
        <v>57</v>
      </c>
      <c r="CN216" s="928" t="s">
        <v>57</v>
      </c>
      <c r="CO216" s="928" t="s">
        <v>57</v>
      </c>
      <c r="CP216" s="928" t="s">
        <v>57</v>
      </c>
      <c r="CQ216" s="928" t="s">
        <v>57</v>
      </c>
      <c r="CR216" s="928" t="s">
        <v>57</v>
      </c>
      <c r="CS216" s="928" t="s">
        <v>57</v>
      </c>
      <c r="CT216" s="928" t="s">
        <v>57</v>
      </c>
      <c r="CU216" s="928" t="s">
        <v>57</v>
      </c>
      <c r="CV216" s="928" t="s">
        <v>57</v>
      </c>
      <c r="CW216" s="928" t="s">
        <v>57</v>
      </c>
      <c r="CX216" s="928" t="s">
        <v>57</v>
      </c>
      <c r="CY216" s="928" t="s">
        <v>57</v>
      </c>
      <c r="CZ216" s="928" t="s">
        <v>57</v>
      </c>
      <c r="DA216" s="928" t="s">
        <v>57</v>
      </c>
      <c r="DB216" s="928" t="s">
        <v>57</v>
      </c>
      <c r="DC216" s="928" t="s">
        <v>57</v>
      </c>
      <c r="DD216" s="928" t="s">
        <v>57</v>
      </c>
      <c r="DE216" s="928" t="s">
        <v>57</v>
      </c>
      <c r="DF216" s="928" t="s">
        <v>57</v>
      </c>
      <c r="DG216" s="928" t="s">
        <v>57</v>
      </c>
      <c r="DH216" s="928" t="s">
        <v>57</v>
      </c>
      <c r="DI216" s="928" t="s">
        <v>302</v>
      </c>
      <c r="DJ216" s="928" t="s">
        <v>57</v>
      </c>
      <c r="DK216" s="928" t="s">
        <v>57</v>
      </c>
      <c r="DL216" s="928" t="s">
        <v>57</v>
      </c>
      <c r="DM216" s="928" t="s">
        <v>57</v>
      </c>
      <c r="DN216" s="928" t="s">
        <v>57</v>
      </c>
      <c r="DO216" s="928" t="s">
        <v>57</v>
      </c>
      <c r="DP216" s="928" t="s">
        <v>57</v>
      </c>
      <c r="DQ216" s="928" t="s">
        <v>57</v>
      </c>
      <c r="DR216" s="928" t="s">
        <v>57</v>
      </c>
      <c r="DS216" s="928" t="s">
        <v>57</v>
      </c>
      <c r="DT216" s="928" t="s">
        <v>7221</v>
      </c>
      <c r="DU216" s="928" t="s">
        <v>621</v>
      </c>
      <c r="DV216" s="928" t="s">
        <v>109</v>
      </c>
      <c r="DW216" s="928" t="s">
        <v>121</v>
      </c>
      <c r="DX216" s="928" t="s">
        <v>333</v>
      </c>
      <c r="DY216" s="928" t="s">
        <v>308</v>
      </c>
      <c r="DZ216" s="928" t="s">
        <v>309</v>
      </c>
      <c r="EA216" s="928" t="s">
        <v>319</v>
      </c>
      <c r="EB216" s="928" t="s">
        <v>7222</v>
      </c>
      <c r="EC216" s="928" t="s">
        <v>621</v>
      </c>
      <c r="ED216" s="928" t="s">
        <v>659</v>
      </c>
      <c r="EE216" s="928" t="s">
        <v>121</v>
      </c>
      <c r="EF216" s="928" t="s">
        <v>57</v>
      </c>
      <c r="EG216" s="928" t="s">
        <v>57</v>
      </c>
      <c r="EH216" s="928" t="s">
        <v>57</v>
      </c>
      <c r="EI216" s="928" t="s">
        <v>57</v>
      </c>
      <c r="EJ216" s="928" t="s">
        <v>7223</v>
      </c>
      <c r="EK216" s="928" t="s">
        <v>3288</v>
      </c>
      <c r="EL216" s="928" t="s">
        <v>7224</v>
      </c>
      <c r="EM216" s="928" t="s">
        <v>115</v>
      </c>
      <c r="EN216" s="928" t="s">
        <v>680</v>
      </c>
      <c r="EO216" s="928" t="s">
        <v>310</v>
      </c>
      <c r="EP216" s="928" t="s">
        <v>88</v>
      </c>
      <c r="EQ216" s="928" t="s">
        <v>7225</v>
      </c>
      <c r="ER216" s="928" t="s">
        <v>311</v>
      </c>
      <c r="ES216" s="928" t="s">
        <v>3497</v>
      </c>
      <c r="ET216" s="928" t="s">
        <v>7226</v>
      </c>
      <c r="EU216" s="104" t="str">
        <f t="shared" si="19"/>
        <v>2026031132</v>
      </c>
      <c r="EV216" s="56" t="str">
        <f t="shared" si="20"/>
        <v>14&amp;2026031132</v>
      </c>
      <c r="EW216" s="104" t="str">
        <f>IFERROR(VLOOKUP(EV216,시험용!CA:CE,4,FALSE),"")</f>
        <v/>
      </c>
      <c r="EX216" s="930" t="s">
        <v>7712</v>
      </c>
    </row>
    <row r="217" spans="1:156" ht="49.95" customHeight="1">
      <c r="A217" s="367">
        <v>14</v>
      </c>
      <c r="B217" s="928" t="s">
        <v>724</v>
      </c>
      <c r="C217" s="928" t="s">
        <v>336</v>
      </c>
      <c r="D217" s="928" t="s">
        <v>2400</v>
      </c>
      <c r="E217" s="928" t="s">
        <v>31</v>
      </c>
      <c r="F217" s="928" t="s">
        <v>584</v>
      </c>
      <c r="G217" s="928" t="s">
        <v>724</v>
      </c>
      <c r="H217" s="928" t="s">
        <v>724</v>
      </c>
      <c r="I217" s="928" t="s">
        <v>290</v>
      </c>
      <c r="J217" s="928" t="s">
        <v>7501</v>
      </c>
      <c r="K217" s="928" t="s">
        <v>291</v>
      </c>
      <c r="L217" s="928" t="s">
        <v>7502</v>
      </c>
      <c r="M217" s="928" t="s">
        <v>7503</v>
      </c>
      <c r="N217" s="928"/>
      <c r="O217" s="928"/>
      <c r="P217" s="928"/>
      <c r="Q217" s="928"/>
      <c r="R217" s="928"/>
      <c r="S217" s="928" t="s">
        <v>7025</v>
      </c>
      <c r="T217" s="928" t="s">
        <v>7026</v>
      </c>
      <c r="U217" s="928" t="s">
        <v>592</v>
      </c>
      <c r="V217" s="928"/>
      <c r="W217" s="928" t="s">
        <v>7504</v>
      </c>
      <c r="X217" s="928" t="s">
        <v>688</v>
      </c>
      <c r="Y217" s="928" t="s">
        <v>1135</v>
      </c>
      <c r="Z217" s="928" t="s">
        <v>1135</v>
      </c>
      <c r="AA217" s="928" t="s">
        <v>1135</v>
      </c>
      <c r="AB217" s="928" t="s">
        <v>293</v>
      </c>
      <c r="AC217" s="1332"/>
      <c r="AD217" s="928" t="s">
        <v>1861</v>
      </c>
      <c r="AE217" s="928" t="s">
        <v>7505</v>
      </c>
      <c r="AF217" s="928" t="s">
        <v>3416</v>
      </c>
      <c r="AG217" s="928" t="s">
        <v>3352</v>
      </c>
      <c r="AH217" s="928" t="s">
        <v>3353</v>
      </c>
      <c r="AI217" s="928" t="s">
        <v>3354</v>
      </c>
      <c r="AJ217" s="928"/>
      <c r="AK217" s="928"/>
      <c r="AL217" s="928"/>
      <c r="AM217" s="928"/>
      <c r="AN217" s="928" t="s">
        <v>2406</v>
      </c>
      <c r="AO217" s="928" t="s">
        <v>6835</v>
      </c>
      <c r="AP217" s="928" t="s">
        <v>7506</v>
      </c>
      <c r="AQ217" s="928" t="s">
        <v>2381</v>
      </c>
      <c r="AR217" s="928"/>
      <c r="AS217" s="928"/>
      <c r="AT217" s="928" t="s">
        <v>315</v>
      </c>
      <c r="AU217" s="928" t="s">
        <v>7507</v>
      </c>
      <c r="AV217" s="928" t="s">
        <v>3075</v>
      </c>
      <c r="AW217" s="928" t="s">
        <v>7508</v>
      </c>
      <c r="AX217" s="928" t="s">
        <v>7509</v>
      </c>
      <c r="AY217" s="928"/>
      <c r="AZ217" s="928" t="s">
        <v>7510</v>
      </c>
      <c r="BA217" s="928" t="s">
        <v>7511</v>
      </c>
      <c r="BB217" s="928" t="s">
        <v>3083</v>
      </c>
      <c r="BC217" s="928" t="s">
        <v>3084</v>
      </c>
      <c r="BD217" s="928" t="s">
        <v>3085</v>
      </c>
      <c r="BE217" s="928" t="s">
        <v>3075</v>
      </c>
      <c r="BF217" s="928" t="s">
        <v>7512</v>
      </c>
      <c r="BG217" s="928" t="s">
        <v>3088</v>
      </c>
      <c r="BH217" s="928" t="s">
        <v>7513</v>
      </c>
      <c r="BI217" s="928" t="s">
        <v>7514</v>
      </c>
      <c r="BJ217" s="928" t="s">
        <v>7515</v>
      </c>
      <c r="BK217" s="928" t="s">
        <v>7516</v>
      </c>
      <c r="BL217" s="928" t="s">
        <v>7517</v>
      </c>
      <c r="BM217" s="928" t="s">
        <v>3986</v>
      </c>
      <c r="BN217" s="928" t="s">
        <v>7505</v>
      </c>
      <c r="BO217" s="928" t="s">
        <v>3416</v>
      </c>
      <c r="BP217" s="928" t="s">
        <v>3075</v>
      </c>
      <c r="BQ217" s="928" t="s">
        <v>3352</v>
      </c>
      <c r="BR217" s="928" t="s">
        <v>3096</v>
      </c>
      <c r="BS217" s="928" t="s">
        <v>7518</v>
      </c>
      <c r="BT217" s="928" t="s">
        <v>7519</v>
      </c>
      <c r="BU217" s="928" t="s">
        <v>7520</v>
      </c>
      <c r="BV217" s="928" t="s">
        <v>6140</v>
      </c>
      <c r="BW217" s="928" t="s">
        <v>3451</v>
      </c>
      <c r="BX217" s="928" t="s">
        <v>3353</v>
      </c>
      <c r="BY217" s="928" t="s">
        <v>3354</v>
      </c>
      <c r="BZ217" s="928" t="s">
        <v>7521</v>
      </c>
      <c r="CA217" s="928" t="s">
        <v>7522</v>
      </c>
      <c r="CB217" s="928" t="s">
        <v>3379</v>
      </c>
      <c r="CC217" s="928" t="s">
        <v>6149</v>
      </c>
      <c r="CD217" s="928" t="s">
        <v>7523</v>
      </c>
      <c r="CE217" s="928" t="s">
        <v>3382</v>
      </c>
      <c r="CF217" s="928" t="s">
        <v>7524</v>
      </c>
      <c r="CG217" s="928" t="s">
        <v>3381</v>
      </c>
      <c r="CH217" s="928" t="s">
        <v>3075</v>
      </c>
      <c r="CI217" s="928" t="s">
        <v>7525</v>
      </c>
      <c r="CJ217" s="928" t="s">
        <v>3386</v>
      </c>
      <c r="CK217" s="928" t="s">
        <v>7526</v>
      </c>
      <c r="CL217" s="928" t="s">
        <v>3388</v>
      </c>
      <c r="CM217" s="928" t="s">
        <v>7527</v>
      </c>
      <c r="CN217" s="928" t="s">
        <v>3386</v>
      </c>
      <c r="CO217" s="928" t="s">
        <v>6227</v>
      </c>
      <c r="CP217" s="928" t="s">
        <v>3388</v>
      </c>
      <c r="CQ217" s="928" t="s">
        <v>3075</v>
      </c>
      <c r="CR217" s="928" t="s">
        <v>3075</v>
      </c>
      <c r="CS217" s="928" t="s">
        <v>3075</v>
      </c>
      <c r="CT217" s="928" t="s">
        <v>3075</v>
      </c>
      <c r="CU217" s="928" t="s">
        <v>3075</v>
      </c>
      <c r="CV217" s="928" t="s">
        <v>3075</v>
      </c>
      <c r="CW217" s="928" t="s">
        <v>3075</v>
      </c>
      <c r="CX217" s="928" t="s">
        <v>3075</v>
      </c>
      <c r="CY217" s="928" t="s">
        <v>3075</v>
      </c>
      <c r="CZ217" s="928" t="s">
        <v>3075</v>
      </c>
      <c r="DA217" s="928" t="s">
        <v>3075</v>
      </c>
      <c r="DB217" s="928" t="s">
        <v>3075</v>
      </c>
      <c r="DC217" s="928" t="s">
        <v>3075</v>
      </c>
      <c r="DD217" s="928" t="s">
        <v>3075</v>
      </c>
      <c r="DE217" s="928" t="s">
        <v>3075</v>
      </c>
      <c r="DF217" s="928" t="s">
        <v>3075</v>
      </c>
      <c r="DG217" s="928" t="s">
        <v>3075</v>
      </c>
      <c r="DH217" s="928" t="s">
        <v>3075</v>
      </c>
      <c r="DI217" s="928" t="s">
        <v>3094</v>
      </c>
      <c r="DJ217" s="928" t="s">
        <v>3075</v>
      </c>
      <c r="DK217" s="928" t="s">
        <v>3075</v>
      </c>
      <c r="DL217" s="928" t="s">
        <v>3075</v>
      </c>
      <c r="DM217" s="928" t="s">
        <v>3075</v>
      </c>
      <c r="DN217" s="928" t="s">
        <v>3075</v>
      </c>
      <c r="DO217" s="928" t="s">
        <v>3075</v>
      </c>
      <c r="DP217" s="928" t="s">
        <v>3075</v>
      </c>
      <c r="DQ217" s="928" t="s">
        <v>3075</v>
      </c>
      <c r="DR217" s="928" t="s">
        <v>3075</v>
      </c>
      <c r="DS217" s="928" t="s">
        <v>3075</v>
      </c>
      <c r="DT217" s="928" t="s">
        <v>7528</v>
      </c>
      <c r="DU217" s="928" t="s">
        <v>6591</v>
      </c>
      <c r="DV217" s="928" t="s">
        <v>7529</v>
      </c>
      <c r="DW217" s="928" t="s">
        <v>6592</v>
      </c>
      <c r="DX217" s="928" t="s">
        <v>7530</v>
      </c>
      <c r="DY217" s="928" t="s">
        <v>3117</v>
      </c>
      <c r="DZ217" s="928" t="s">
        <v>7531</v>
      </c>
      <c r="EA217" s="928" t="s">
        <v>3119</v>
      </c>
      <c r="EB217" s="928" t="s">
        <v>7532</v>
      </c>
      <c r="EC217" s="928" t="s">
        <v>6591</v>
      </c>
      <c r="ED217" s="928" t="s">
        <v>5857</v>
      </c>
      <c r="EE217" s="928" t="s">
        <v>6592</v>
      </c>
      <c r="EF217" s="928" t="s">
        <v>3075</v>
      </c>
      <c r="EG217" s="928" t="s">
        <v>3075</v>
      </c>
      <c r="EH217" s="928" t="s">
        <v>3075</v>
      </c>
      <c r="EI217" s="928" t="s">
        <v>3075</v>
      </c>
      <c r="EJ217" s="928" t="s">
        <v>7533</v>
      </c>
      <c r="EK217" s="928" t="s">
        <v>7534</v>
      </c>
      <c r="EL217" s="928" t="s">
        <v>7535</v>
      </c>
      <c r="EM217" s="928" t="s">
        <v>7536</v>
      </c>
      <c r="EN217" s="928" t="s">
        <v>7537</v>
      </c>
      <c r="EO217" s="928" t="s">
        <v>3967</v>
      </c>
      <c r="EP217" s="928" t="s">
        <v>3968</v>
      </c>
      <c r="EQ217" s="928" t="s">
        <v>7538</v>
      </c>
      <c r="ER217" s="928" t="s">
        <v>3096</v>
      </c>
      <c r="ES217" s="928" t="s">
        <v>7539</v>
      </c>
      <c r="ET217" s="928" t="s">
        <v>7540</v>
      </c>
      <c r="EU217" s="104" t="str">
        <f t="shared" si="19"/>
        <v>2026031893</v>
      </c>
      <c r="EV217" s="56" t="str">
        <f t="shared" si="20"/>
        <v>14&amp;2026031893</v>
      </c>
      <c r="EW217" s="104" t="str">
        <f>IFERROR(VLOOKUP(EV217,시험용!CA:CE,4,FALSE),"")</f>
        <v/>
      </c>
      <c r="EX217" s="930" t="s">
        <v>5424</v>
      </c>
    </row>
    <row r="218" spans="1:156" ht="49.95" customHeight="1">
      <c r="A218" s="367">
        <v>14</v>
      </c>
      <c r="B218" s="928" t="s">
        <v>732</v>
      </c>
      <c r="C218" s="928" t="s">
        <v>4881</v>
      </c>
      <c r="D218" s="928" t="s">
        <v>4882</v>
      </c>
      <c r="E218" s="928" t="s">
        <v>31</v>
      </c>
      <c r="F218" s="928" t="s">
        <v>321</v>
      </c>
      <c r="G218" s="928" t="s">
        <v>732</v>
      </c>
      <c r="H218" s="928" t="s">
        <v>287</v>
      </c>
      <c r="I218" s="928" t="s">
        <v>290</v>
      </c>
      <c r="J218" s="928" t="s">
        <v>4883</v>
      </c>
      <c r="K218" s="928" t="s">
        <v>291</v>
      </c>
      <c r="L218" s="928" t="s">
        <v>7705</v>
      </c>
      <c r="M218" s="928" t="s">
        <v>4885</v>
      </c>
      <c r="N218" s="928"/>
      <c r="O218" s="928" t="s">
        <v>4886</v>
      </c>
      <c r="P218" s="928"/>
      <c r="Q218" s="928" t="s">
        <v>7541</v>
      </c>
      <c r="R218" s="928"/>
      <c r="S218" s="928" t="s">
        <v>4441</v>
      </c>
      <c r="T218" s="928" t="s">
        <v>4887</v>
      </c>
      <c r="U218" s="928" t="s">
        <v>592</v>
      </c>
      <c r="V218" s="928"/>
      <c r="W218" s="928" t="s">
        <v>4888</v>
      </c>
      <c r="X218" s="928" t="s">
        <v>4889</v>
      </c>
      <c r="Y218" s="928" t="s">
        <v>6237</v>
      </c>
      <c r="Z218" s="928" t="s">
        <v>6237</v>
      </c>
      <c r="AA218" s="928" t="s">
        <v>6237</v>
      </c>
      <c r="AB218" s="928" t="s">
        <v>824</v>
      </c>
      <c r="AC218" s="1332"/>
      <c r="AD218" s="928" t="s">
        <v>6238</v>
      </c>
      <c r="AE218" s="928" t="s">
        <v>4892</v>
      </c>
      <c r="AF218" s="928" t="s">
        <v>3138</v>
      </c>
      <c r="AG218" s="928" t="s">
        <v>2117</v>
      </c>
      <c r="AH218" s="928" t="s">
        <v>2118</v>
      </c>
      <c r="AI218" s="928" t="s">
        <v>3140</v>
      </c>
      <c r="AJ218" s="928"/>
      <c r="AK218" s="928"/>
      <c r="AL218" s="928"/>
      <c r="AM218" s="928"/>
      <c r="AN218" s="928" t="s">
        <v>4893</v>
      </c>
      <c r="AO218" s="928" t="s">
        <v>4894</v>
      </c>
      <c r="AP218" s="928" t="s">
        <v>4895</v>
      </c>
      <c r="AQ218" s="928" t="s">
        <v>3358</v>
      </c>
      <c r="AR218" s="928"/>
      <c r="AS218" s="928"/>
      <c r="AT218" s="928" t="s">
        <v>599</v>
      </c>
      <c r="AU218" s="928" t="s">
        <v>7542</v>
      </c>
      <c r="AV218" s="928" t="s">
        <v>1135</v>
      </c>
      <c r="AW218" s="928" t="s">
        <v>2131</v>
      </c>
      <c r="AX218" s="928" t="s">
        <v>4897</v>
      </c>
      <c r="AY218" s="928"/>
      <c r="AZ218" s="928" t="s">
        <v>4898</v>
      </c>
      <c r="BA218" s="928" t="s">
        <v>4899</v>
      </c>
      <c r="BB218" s="928" t="s">
        <v>2247</v>
      </c>
      <c r="BC218" s="928" t="s">
        <v>2132</v>
      </c>
      <c r="BD218" s="928" t="s">
        <v>2133</v>
      </c>
      <c r="BE218" s="928" t="s">
        <v>1135</v>
      </c>
      <c r="BF218" s="928" t="s">
        <v>2135</v>
      </c>
      <c r="BG218" s="928" t="s">
        <v>2136</v>
      </c>
      <c r="BH218" s="928" t="s">
        <v>4900</v>
      </c>
      <c r="BI218" s="928" t="s">
        <v>4901</v>
      </c>
      <c r="BJ218" s="928" t="s">
        <v>4902</v>
      </c>
      <c r="BK218" s="928" t="s">
        <v>4903</v>
      </c>
      <c r="BL218" s="928" t="s">
        <v>7543</v>
      </c>
      <c r="BM218" s="928" t="s">
        <v>2142</v>
      </c>
      <c r="BN218" s="928" t="s">
        <v>4892</v>
      </c>
      <c r="BO218" s="928" t="s">
        <v>3138</v>
      </c>
      <c r="BP218" s="928" t="s">
        <v>1135</v>
      </c>
      <c r="BQ218" s="928" t="s">
        <v>2117</v>
      </c>
      <c r="BR218" s="928" t="s">
        <v>2193</v>
      </c>
      <c r="BS218" s="928" t="s">
        <v>4905</v>
      </c>
      <c r="BT218" s="928" t="s">
        <v>4906</v>
      </c>
      <c r="BU218" s="928" t="s">
        <v>4907</v>
      </c>
      <c r="BV218" s="928" t="s">
        <v>2149</v>
      </c>
      <c r="BW218" s="928" t="s">
        <v>2184</v>
      </c>
      <c r="BX218" s="928" t="s">
        <v>2118</v>
      </c>
      <c r="BY218" s="928" t="s">
        <v>3140</v>
      </c>
      <c r="BZ218" s="928" t="s">
        <v>4908</v>
      </c>
      <c r="CA218" s="928" t="s">
        <v>4909</v>
      </c>
      <c r="CB218" s="928" t="s">
        <v>2153</v>
      </c>
      <c r="CC218" s="928" t="s">
        <v>4910</v>
      </c>
      <c r="CD218" s="928" t="s">
        <v>4626</v>
      </c>
      <c r="CE218" s="928" t="s">
        <v>2156</v>
      </c>
      <c r="CF218" s="928" t="s">
        <v>4911</v>
      </c>
      <c r="CG218" s="928" t="s">
        <v>2158</v>
      </c>
      <c r="CH218" s="928" t="s">
        <v>1135</v>
      </c>
      <c r="CI218" s="928" t="s">
        <v>4912</v>
      </c>
      <c r="CJ218" s="928" t="s">
        <v>3164</v>
      </c>
      <c r="CK218" s="928" t="s">
        <v>4913</v>
      </c>
      <c r="CL218" s="928" t="s">
        <v>2162</v>
      </c>
      <c r="CM218" s="928" t="s">
        <v>4914</v>
      </c>
      <c r="CN218" s="928" t="s">
        <v>3164</v>
      </c>
      <c r="CO218" s="928" t="s">
        <v>4915</v>
      </c>
      <c r="CP218" s="928" t="s">
        <v>2162</v>
      </c>
      <c r="CQ218" s="928" t="s">
        <v>1135</v>
      </c>
      <c r="CR218" s="928" t="s">
        <v>1135</v>
      </c>
      <c r="CS218" s="928" t="s">
        <v>1135</v>
      </c>
      <c r="CT218" s="928" t="s">
        <v>1135</v>
      </c>
      <c r="CU218" s="928" t="s">
        <v>2165</v>
      </c>
      <c r="CV218" s="928" t="s">
        <v>2166</v>
      </c>
      <c r="CW218" s="928" t="s">
        <v>2167</v>
      </c>
      <c r="CX218" s="928" t="s">
        <v>2168</v>
      </c>
      <c r="CY218" s="928" t="s">
        <v>1135</v>
      </c>
      <c r="CZ218" s="928" t="s">
        <v>1135</v>
      </c>
      <c r="DA218" s="928" t="s">
        <v>1135</v>
      </c>
      <c r="DB218" s="928" t="s">
        <v>1135</v>
      </c>
      <c r="DC218" s="928" t="s">
        <v>1135</v>
      </c>
      <c r="DD218" s="928" t="s">
        <v>1135</v>
      </c>
      <c r="DE218" s="928" t="s">
        <v>2267</v>
      </c>
      <c r="DF218" s="928" t="s">
        <v>2268</v>
      </c>
      <c r="DG218" s="928" t="s">
        <v>2269</v>
      </c>
      <c r="DH218" s="928" t="s">
        <v>1135</v>
      </c>
      <c r="DI218" s="928" t="s">
        <v>2142</v>
      </c>
      <c r="DJ218" s="928" t="s">
        <v>1135</v>
      </c>
      <c r="DK218" s="928" t="s">
        <v>1135</v>
      </c>
      <c r="DL218" s="928" t="s">
        <v>1135</v>
      </c>
      <c r="DM218" s="928" t="s">
        <v>1135</v>
      </c>
      <c r="DN218" s="928" t="s">
        <v>1135</v>
      </c>
      <c r="DO218" s="928" t="s">
        <v>1135</v>
      </c>
      <c r="DP218" s="928" t="s">
        <v>1135</v>
      </c>
      <c r="DQ218" s="928" t="s">
        <v>1135</v>
      </c>
      <c r="DR218" s="928" t="s">
        <v>1135</v>
      </c>
      <c r="DS218" s="928" t="s">
        <v>1135</v>
      </c>
      <c r="DT218" s="928" t="s">
        <v>3170</v>
      </c>
      <c r="DU218" s="928" t="s">
        <v>3171</v>
      </c>
      <c r="DV218" s="928" t="s">
        <v>3172</v>
      </c>
      <c r="DW218" s="928" t="s">
        <v>2273</v>
      </c>
      <c r="DX218" s="928" t="s">
        <v>3173</v>
      </c>
      <c r="DY218" s="928" t="s">
        <v>3174</v>
      </c>
      <c r="DZ218" s="928" t="s">
        <v>2167</v>
      </c>
      <c r="EA218" s="928" t="s">
        <v>3175</v>
      </c>
      <c r="EB218" s="928" t="s">
        <v>3176</v>
      </c>
      <c r="EC218" s="928" t="s">
        <v>3171</v>
      </c>
      <c r="ED218" s="928" t="s">
        <v>3177</v>
      </c>
      <c r="EE218" s="928" t="s">
        <v>2273</v>
      </c>
      <c r="EF218" s="928" t="s">
        <v>1135</v>
      </c>
      <c r="EG218" s="928" t="s">
        <v>1135</v>
      </c>
      <c r="EH218" s="928" t="s">
        <v>1135</v>
      </c>
      <c r="EI218" s="928" t="s">
        <v>1135</v>
      </c>
      <c r="EJ218" s="928" t="s">
        <v>4916</v>
      </c>
      <c r="EK218" s="928" t="s">
        <v>4917</v>
      </c>
      <c r="EL218" s="928" t="s">
        <v>4918</v>
      </c>
      <c r="EM218" s="928" t="s">
        <v>4919</v>
      </c>
      <c r="EN218" s="928" t="s">
        <v>3182</v>
      </c>
      <c r="EO218" s="928" t="s">
        <v>2281</v>
      </c>
      <c r="EP218" s="928" t="s">
        <v>2282</v>
      </c>
      <c r="EQ218" s="928" t="s">
        <v>4920</v>
      </c>
      <c r="ER218" s="928" t="s">
        <v>2193</v>
      </c>
      <c r="ES218" s="928" t="s">
        <v>4921</v>
      </c>
      <c r="ET218" s="928" t="s">
        <v>4922</v>
      </c>
      <c r="EU218" s="104" t="str">
        <f t="shared" si="19"/>
        <v>2026032113</v>
      </c>
      <c r="EV218" s="56" t="str">
        <f t="shared" si="20"/>
        <v>14&amp;2026032113</v>
      </c>
      <c r="EW218" s="104">
        <f>IFERROR(VLOOKUP(EV218,시험용!CA:CE,4,FALSE),"")</f>
        <v>0</v>
      </c>
      <c r="EX218" s="828"/>
    </row>
    <row r="219" spans="1:156" ht="49.95" customHeight="1">
      <c r="A219" s="367">
        <v>14</v>
      </c>
      <c r="B219" s="928" t="s">
        <v>771</v>
      </c>
      <c r="C219" s="928" t="s">
        <v>4881</v>
      </c>
      <c r="D219" s="928" t="s">
        <v>4882</v>
      </c>
      <c r="E219" s="928" t="s">
        <v>31</v>
      </c>
      <c r="F219" s="928" t="s">
        <v>287</v>
      </c>
      <c r="G219" s="928" t="s">
        <v>771</v>
      </c>
      <c r="H219" s="928" t="s">
        <v>312</v>
      </c>
      <c r="I219" s="928" t="s">
        <v>290</v>
      </c>
      <c r="J219" s="928" t="s">
        <v>7544</v>
      </c>
      <c r="K219" s="928" t="s">
        <v>291</v>
      </c>
      <c r="L219" s="928" t="s">
        <v>7545</v>
      </c>
      <c r="M219" s="928" t="s">
        <v>7546</v>
      </c>
      <c r="N219" s="928"/>
      <c r="O219" s="928" t="s">
        <v>7547</v>
      </c>
      <c r="P219" s="928"/>
      <c r="Q219" s="928"/>
      <c r="R219" s="928"/>
      <c r="S219" s="928" t="s">
        <v>7025</v>
      </c>
      <c r="T219" s="928" t="s">
        <v>7548</v>
      </c>
      <c r="U219" s="928" t="s">
        <v>592</v>
      </c>
      <c r="V219" s="928"/>
      <c r="W219" s="928" t="s">
        <v>7549</v>
      </c>
      <c r="X219" s="928" t="s">
        <v>688</v>
      </c>
      <c r="Y219" s="928" t="s">
        <v>6165</v>
      </c>
      <c r="Z219" s="928" t="s">
        <v>5640</v>
      </c>
      <c r="AA219" s="928" t="s">
        <v>7550</v>
      </c>
      <c r="AB219" s="928" t="s">
        <v>293</v>
      </c>
      <c r="AC219" s="1332"/>
      <c r="AD219" s="928" t="s">
        <v>107</v>
      </c>
      <c r="AE219" s="928" t="s">
        <v>7505</v>
      </c>
      <c r="AF219" s="928" t="s">
        <v>3416</v>
      </c>
      <c r="AG219" s="928" t="s">
        <v>3352</v>
      </c>
      <c r="AH219" s="928" t="s">
        <v>3353</v>
      </c>
      <c r="AI219" s="928" t="s">
        <v>3354</v>
      </c>
      <c r="AJ219" s="928"/>
      <c r="AK219" s="928"/>
      <c r="AL219" s="928"/>
      <c r="AM219" s="928" t="s">
        <v>7551</v>
      </c>
      <c r="AN219" s="928" t="s">
        <v>7552</v>
      </c>
      <c r="AO219" s="928" t="s">
        <v>7553</v>
      </c>
      <c r="AP219" s="928" t="s">
        <v>7554</v>
      </c>
      <c r="AQ219" s="928" t="s">
        <v>3358</v>
      </c>
      <c r="AR219" s="928"/>
      <c r="AS219" s="928"/>
      <c r="AT219" s="928" t="s">
        <v>298</v>
      </c>
      <c r="AU219" s="928" t="s">
        <v>7555</v>
      </c>
      <c r="AV219" s="928" t="s">
        <v>3075</v>
      </c>
      <c r="AW219" s="928" t="s">
        <v>7556</v>
      </c>
      <c r="AX219" s="928" t="s">
        <v>7557</v>
      </c>
      <c r="AY219" s="928"/>
      <c r="AZ219" s="928" t="s">
        <v>7558</v>
      </c>
      <c r="BA219" s="928" t="s">
        <v>7559</v>
      </c>
      <c r="BB219" s="928" t="s">
        <v>3421</v>
      </c>
      <c r="BC219" s="928" t="s">
        <v>3084</v>
      </c>
      <c r="BD219" s="928" t="s">
        <v>3085</v>
      </c>
      <c r="BE219" s="928" t="s">
        <v>7560</v>
      </c>
      <c r="BF219" s="928" t="s">
        <v>3087</v>
      </c>
      <c r="BG219" s="928" t="s">
        <v>3088</v>
      </c>
      <c r="BH219" s="928" t="s">
        <v>3089</v>
      </c>
      <c r="BI219" s="928" t="s">
        <v>7561</v>
      </c>
      <c r="BJ219" s="928" t="s">
        <v>7562</v>
      </c>
      <c r="BK219" s="928" t="s">
        <v>7563</v>
      </c>
      <c r="BL219" s="928" t="s">
        <v>7564</v>
      </c>
      <c r="BM219" s="928" t="s">
        <v>7565</v>
      </c>
      <c r="BN219" s="928" t="s">
        <v>7505</v>
      </c>
      <c r="BO219" s="928" t="s">
        <v>3416</v>
      </c>
      <c r="BP219" s="928" t="s">
        <v>3075</v>
      </c>
      <c r="BQ219" s="928" t="s">
        <v>3352</v>
      </c>
      <c r="BR219" s="928" t="s">
        <v>3096</v>
      </c>
      <c r="BS219" s="928" t="s">
        <v>7566</v>
      </c>
      <c r="BT219" s="928" t="s">
        <v>5871</v>
      </c>
      <c r="BU219" s="928" t="s">
        <v>7567</v>
      </c>
      <c r="BV219" s="928" t="s">
        <v>3100</v>
      </c>
      <c r="BW219" s="928" t="s">
        <v>7568</v>
      </c>
      <c r="BX219" s="928" t="s">
        <v>3353</v>
      </c>
      <c r="BY219" s="928" t="s">
        <v>3354</v>
      </c>
      <c r="BZ219" s="928" t="s">
        <v>7569</v>
      </c>
      <c r="CA219" s="928" t="s">
        <v>7570</v>
      </c>
      <c r="CB219" s="928" t="s">
        <v>3379</v>
      </c>
      <c r="CC219" s="928" t="s">
        <v>7571</v>
      </c>
      <c r="CD219" s="928" t="s">
        <v>7572</v>
      </c>
      <c r="CE219" s="928" t="s">
        <v>3382</v>
      </c>
      <c r="CF219" s="928" t="s">
        <v>7573</v>
      </c>
      <c r="CG219" s="928" t="s">
        <v>3384</v>
      </c>
      <c r="CH219" s="928" t="s">
        <v>3075</v>
      </c>
      <c r="CI219" s="928" t="s">
        <v>7574</v>
      </c>
      <c r="CJ219" s="928" t="s">
        <v>7575</v>
      </c>
      <c r="CK219" s="928" t="s">
        <v>7576</v>
      </c>
      <c r="CL219" s="928" t="s">
        <v>3388</v>
      </c>
      <c r="CM219" s="928" t="s">
        <v>7577</v>
      </c>
      <c r="CN219" s="928" t="s">
        <v>7575</v>
      </c>
      <c r="CO219" s="928" t="s">
        <v>7573</v>
      </c>
      <c r="CP219" s="928" t="s">
        <v>3388</v>
      </c>
      <c r="CQ219" s="928" t="s">
        <v>3075</v>
      </c>
      <c r="CR219" s="928" t="s">
        <v>3075</v>
      </c>
      <c r="CS219" s="928" t="s">
        <v>3075</v>
      </c>
      <c r="CT219" s="928" t="s">
        <v>3075</v>
      </c>
      <c r="CU219" s="928" t="s">
        <v>5862</v>
      </c>
      <c r="CV219" s="928" t="s">
        <v>3390</v>
      </c>
      <c r="CW219" s="928" t="s">
        <v>5863</v>
      </c>
      <c r="CX219" s="928" t="s">
        <v>5864</v>
      </c>
      <c r="CY219" s="928" t="s">
        <v>3075</v>
      </c>
      <c r="CZ219" s="928" t="s">
        <v>3075</v>
      </c>
      <c r="DA219" s="928" t="s">
        <v>3075</v>
      </c>
      <c r="DB219" s="928" t="s">
        <v>3075</v>
      </c>
      <c r="DC219" s="928" t="s">
        <v>3075</v>
      </c>
      <c r="DD219" s="928" t="s">
        <v>3075</v>
      </c>
      <c r="DE219" s="928" t="s">
        <v>6588</v>
      </c>
      <c r="DF219" s="928" t="s">
        <v>6589</v>
      </c>
      <c r="DG219" s="928" t="s">
        <v>3111</v>
      </c>
      <c r="DH219" s="928" t="s">
        <v>3075</v>
      </c>
      <c r="DI219" s="928" t="s">
        <v>3094</v>
      </c>
      <c r="DJ219" s="928" t="s">
        <v>3075</v>
      </c>
      <c r="DK219" s="928" t="s">
        <v>3075</v>
      </c>
      <c r="DL219" s="928" t="s">
        <v>3075</v>
      </c>
      <c r="DM219" s="928" t="s">
        <v>3075</v>
      </c>
      <c r="DN219" s="928" t="s">
        <v>3075</v>
      </c>
      <c r="DO219" s="928" t="s">
        <v>3075</v>
      </c>
      <c r="DP219" s="928" t="s">
        <v>3075</v>
      </c>
      <c r="DQ219" s="928" t="s">
        <v>3075</v>
      </c>
      <c r="DR219" s="928" t="s">
        <v>3075</v>
      </c>
      <c r="DS219" s="928" t="s">
        <v>3075</v>
      </c>
      <c r="DT219" s="928" t="s">
        <v>7578</v>
      </c>
      <c r="DU219" s="928" t="s">
        <v>7579</v>
      </c>
      <c r="DV219" s="928" t="s">
        <v>7568</v>
      </c>
      <c r="DW219" s="928" t="s">
        <v>3449</v>
      </c>
      <c r="DX219" s="928" t="s">
        <v>3116</v>
      </c>
      <c r="DY219" s="928" t="s">
        <v>3117</v>
      </c>
      <c r="DZ219" s="928" t="s">
        <v>3118</v>
      </c>
      <c r="EA219" s="928" t="s">
        <v>3119</v>
      </c>
      <c r="EB219" s="928" t="s">
        <v>7580</v>
      </c>
      <c r="EC219" s="928" t="s">
        <v>7579</v>
      </c>
      <c r="ED219" s="928" t="s">
        <v>5857</v>
      </c>
      <c r="EE219" s="928" t="s">
        <v>3449</v>
      </c>
      <c r="EF219" s="928" t="s">
        <v>3075</v>
      </c>
      <c r="EG219" s="928" t="s">
        <v>3075</v>
      </c>
      <c r="EH219" s="928" t="s">
        <v>3075</v>
      </c>
      <c r="EI219" s="928" t="s">
        <v>3075</v>
      </c>
      <c r="EJ219" s="928" t="s">
        <v>7581</v>
      </c>
      <c r="EK219" s="928" t="s">
        <v>7582</v>
      </c>
      <c r="EL219" s="928" t="s">
        <v>7583</v>
      </c>
      <c r="EM219" s="928" t="s">
        <v>7584</v>
      </c>
      <c r="EN219" s="928" t="s">
        <v>3966</v>
      </c>
      <c r="EO219" s="928" t="s">
        <v>3967</v>
      </c>
      <c r="EP219" s="928" t="s">
        <v>3968</v>
      </c>
      <c r="EQ219" s="928" t="s">
        <v>7585</v>
      </c>
      <c r="ER219" s="928" t="s">
        <v>7586</v>
      </c>
      <c r="ES219" s="928" t="s">
        <v>7587</v>
      </c>
      <c r="ET219" s="928" t="s">
        <v>7588</v>
      </c>
      <c r="EU219" s="104" t="str">
        <f t="shared" si="19"/>
        <v>2026030899</v>
      </c>
      <c r="EV219" s="56" t="str">
        <f t="shared" si="20"/>
        <v>14&amp;2026030899</v>
      </c>
      <c r="EW219" s="104">
        <f>IFERROR(VLOOKUP(EV219,시험용!CA:CE,4,FALSE),"")</f>
        <v>0</v>
      </c>
      <c r="EX219" s="828"/>
    </row>
    <row r="220" spans="1:156" ht="49.95" customHeight="1">
      <c r="A220" s="367">
        <v>14</v>
      </c>
      <c r="B220" s="928" t="s">
        <v>806</v>
      </c>
      <c r="C220" s="928" t="s">
        <v>336</v>
      </c>
      <c r="D220" s="928" t="s">
        <v>2400</v>
      </c>
      <c r="E220" s="928" t="s">
        <v>31</v>
      </c>
      <c r="F220" s="928" t="s">
        <v>584</v>
      </c>
      <c r="G220" s="928" t="s">
        <v>806</v>
      </c>
      <c r="H220" s="928" t="s">
        <v>732</v>
      </c>
      <c r="I220" s="928" t="s">
        <v>290</v>
      </c>
      <c r="J220" s="928" t="s">
        <v>7589</v>
      </c>
      <c r="K220" s="928" t="s">
        <v>291</v>
      </c>
      <c r="L220" s="928" t="s">
        <v>7590</v>
      </c>
      <c r="M220" s="928" t="s">
        <v>7591</v>
      </c>
      <c r="N220" s="928"/>
      <c r="O220" s="928"/>
      <c r="P220" s="928"/>
      <c r="Q220" s="928"/>
      <c r="R220" s="928"/>
      <c r="S220" s="928" t="s">
        <v>7025</v>
      </c>
      <c r="T220" s="928" t="s">
        <v>7026</v>
      </c>
      <c r="U220" s="928" t="s">
        <v>592</v>
      </c>
      <c r="V220" s="928"/>
      <c r="W220" s="928" t="s">
        <v>7592</v>
      </c>
      <c r="X220" s="928" t="s">
        <v>688</v>
      </c>
      <c r="Y220" s="928" t="s">
        <v>4828</v>
      </c>
      <c r="Z220" s="928" t="s">
        <v>4828</v>
      </c>
      <c r="AA220" s="928" t="s">
        <v>4828</v>
      </c>
      <c r="AB220" s="928" t="s">
        <v>293</v>
      </c>
      <c r="AC220" s="1332"/>
      <c r="AD220" s="928" t="s">
        <v>3215</v>
      </c>
      <c r="AE220" s="928" t="s">
        <v>7593</v>
      </c>
      <c r="AF220" s="928" t="s">
        <v>2116</v>
      </c>
      <c r="AG220" s="928" t="s">
        <v>2117</v>
      </c>
      <c r="AH220" s="928" t="s">
        <v>2118</v>
      </c>
      <c r="AI220" s="928" t="s">
        <v>3140</v>
      </c>
      <c r="AJ220" s="928"/>
      <c r="AK220" s="928"/>
      <c r="AL220" s="928"/>
      <c r="AM220" s="928"/>
      <c r="AN220" s="928" t="s">
        <v>2406</v>
      </c>
      <c r="AO220" s="928" t="s">
        <v>6835</v>
      </c>
      <c r="AP220" s="928" t="s">
        <v>7594</v>
      </c>
      <c r="AQ220" s="928" t="s">
        <v>2381</v>
      </c>
      <c r="AR220" s="928"/>
      <c r="AS220" s="928"/>
      <c r="AT220" s="928" t="s">
        <v>315</v>
      </c>
      <c r="AU220" s="928" t="s">
        <v>7595</v>
      </c>
      <c r="AV220" s="928" t="s">
        <v>1135</v>
      </c>
      <c r="AW220" s="928" t="s">
        <v>7596</v>
      </c>
      <c r="AX220" s="928" t="s">
        <v>7597</v>
      </c>
      <c r="AY220" s="928"/>
      <c r="AZ220" s="928" t="s">
        <v>7598</v>
      </c>
      <c r="BA220" s="928" t="s">
        <v>7599</v>
      </c>
      <c r="BB220" s="928" t="s">
        <v>4653</v>
      </c>
      <c r="BC220" s="928" t="s">
        <v>2132</v>
      </c>
      <c r="BD220" s="928" t="s">
        <v>2133</v>
      </c>
      <c r="BE220" s="928" t="s">
        <v>1135</v>
      </c>
      <c r="BF220" s="928" t="s">
        <v>2135</v>
      </c>
      <c r="BG220" s="928" t="s">
        <v>6093</v>
      </c>
      <c r="BH220" s="928" t="s">
        <v>7600</v>
      </c>
      <c r="BI220" s="928" t="s">
        <v>6094</v>
      </c>
      <c r="BJ220" s="928" t="s">
        <v>7601</v>
      </c>
      <c r="BK220" s="928" t="s">
        <v>7602</v>
      </c>
      <c r="BL220" s="928" t="s">
        <v>7603</v>
      </c>
      <c r="BM220" s="928" t="s">
        <v>7604</v>
      </c>
      <c r="BN220" s="928" t="s">
        <v>7593</v>
      </c>
      <c r="BO220" s="928" t="s">
        <v>2116</v>
      </c>
      <c r="BP220" s="928" t="s">
        <v>2144</v>
      </c>
      <c r="BQ220" s="928" t="s">
        <v>2117</v>
      </c>
      <c r="BR220" s="928" t="s">
        <v>4661</v>
      </c>
      <c r="BS220" s="928" t="s">
        <v>7605</v>
      </c>
      <c r="BT220" s="928" t="s">
        <v>4620</v>
      </c>
      <c r="BU220" s="928" t="s">
        <v>7606</v>
      </c>
      <c r="BV220" s="928" t="s">
        <v>2149</v>
      </c>
      <c r="BW220" s="928" t="s">
        <v>7607</v>
      </c>
      <c r="BX220" s="928" t="s">
        <v>2118</v>
      </c>
      <c r="BY220" s="928" t="s">
        <v>3140</v>
      </c>
      <c r="BZ220" s="928" t="s">
        <v>7608</v>
      </c>
      <c r="CA220" s="928" t="s">
        <v>7609</v>
      </c>
      <c r="CB220" s="928" t="s">
        <v>2153</v>
      </c>
      <c r="CC220" s="928" t="s">
        <v>2157</v>
      </c>
      <c r="CD220" s="928" t="s">
        <v>2181</v>
      </c>
      <c r="CE220" s="928" t="s">
        <v>2156</v>
      </c>
      <c r="CF220" s="928" t="s">
        <v>7610</v>
      </c>
      <c r="CG220" s="928" t="s">
        <v>2158</v>
      </c>
      <c r="CH220" s="928" t="s">
        <v>1135</v>
      </c>
      <c r="CI220" s="928" t="s">
        <v>7611</v>
      </c>
      <c r="CJ220" s="928" t="s">
        <v>2160</v>
      </c>
      <c r="CK220" s="928" t="s">
        <v>7612</v>
      </c>
      <c r="CL220" s="928" t="s">
        <v>2162</v>
      </c>
      <c r="CM220" s="928" t="s">
        <v>1135</v>
      </c>
      <c r="CN220" s="928" t="s">
        <v>1135</v>
      </c>
      <c r="CO220" s="928" t="s">
        <v>1135</v>
      </c>
      <c r="CP220" s="928" t="s">
        <v>1135</v>
      </c>
      <c r="CQ220" s="928" t="s">
        <v>1135</v>
      </c>
      <c r="CR220" s="928" t="s">
        <v>1135</v>
      </c>
      <c r="CS220" s="928" t="s">
        <v>1135</v>
      </c>
      <c r="CT220" s="928" t="s">
        <v>1135</v>
      </c>
      <c r="CU220" s="928" t="s">
        <v>1135</v>
      </c>
      <c r="CV220" s="928" t="s">
        <v>1135</v>
      </c>
      <c r="CW220" s="928" t="s">
        <v>1135</v>
      </c>
      <c r="CX220" s="928" t="s">
        <v>1135</v>
      </c>
      <c r="CY220" s="928" t="s">
        <v>1135</v>
      </c>
      <c r="CZ220" s="928" t="s">
        <v>1135</v>
      </c>
      <c r="DA220" s="928" t="s">
        <v>1135</v>
      </c>
      <c r="DB220" s="928" t="s">
        <v>1135</v>
      </c>
      <c r="DC220" s="928" t="s">
        <v>1135</v>
      </c>
      <c r="DD220" s="928" t="s">
        <v>1135</v>
      </c>
      <c r="DE220" s="928" t="s">
        <v>1135</v>
      </c>
      <c r="DF220" s="928" t="s">
        <v>1135</v>
      </c>
      <c r="DG220" s="928" t="s">
        <v>1135</v>
      </c>
      <c r="DH220" s="928" t="s">
        <v>1135</v>
      </c>
      <c r="DI220" s="928" t="s">
        <v>2142</v>
      </c>
      <c r="DJ220" s="928" t="s">
        <v>1135</v>
      </c>
      <c r="DK220" s="928" t="s">
        <v>1135</v>
      </c>
      <c r="DL220" s="928" t="s">
        <v>1135</v>
      </c>
      <c r="DM220" s="928" t="s">
        <v>1135</v>
      </c>
      <c r="DN220" s="928" t="s">
        <v>1135</v>
      </c>
      <c r="DO220" s="928" t="s">
        <v>1135</v>
      </c>
      <c r="DP220" s="928" t="s">
        <v>1135</v>
      </c>
      <c r="DQ220" s="928" t="s">
        <v>1135</v>
      </c>
      <c r="DR220" s="928" t="s">
        <v>1135</v>
      </c>
      <c r="DS220" s="928" t="s">
        <v>1135</v>
      </c>
      <c r="DT220" s="928" t="s">
        <v>7613</v>
      </c>
      <c r="DU220" s="928" t="s">
        <v>4674</v>
      </c>
      <c r="DV220" s="928" t="s">
        <v>2184</v>
      </c>
      <c r="DW220" s="928" t="s">
        <v>2273</v>
      </c>
      <c r="DX220" s="928" t="s">
        <v>7614</v>
      </c>
      <c r="DY220" s="928" t="s">
        <v>2180</v>
      </c>
      <c r="DZ220" s="928" t="s">
        <v>7615</v>
      </c>
      <c r="EA220" s="928" t="s">
        <v>2182</v>
      </c>
      <c r="EB220" s="928" t="s">
        <v>7616</v>
      </c>
      <c r="EC220" s="928" t="s">
        <v>4674</v>
      </c>
      <c r="ED220" s="928" t="s">
        <v>2150</v>
      </c>
      <c r="EE220" s="928" t="s">
        <v>2273</v>
      </c>
      <c r="EF220" s="928" t="s">
        <v>1135</v>
      </c>
      <c r="EG220" s="928" t="s">
        <v>1135</v>
      </c>
      <c r="EH220" s="928" t="s">
        <v>1135</v>
      </c>
      <c r="EI220" s="928" t="s">
        <v>1135</v>
      </c>
      <c r="EJ220" s="928" t="s">
        <v>7617</v>
      </c>
      <c r="EK220" s="928" t="s">
        <v>7618</v>
      </c>
      <c r="EL220" s="928" t="s">
        <v>7619</v>
      </c>
      <c r="EM220" s="928" t="s">
        <v>7620</v>
      </c>
      <c r="EN220" s="928" t="s">
        <v>2280</v>
      </c>
      <c r="EO220" s="928" t="s">
        <v>2281</v>
      </c>
      <c r="EP220" s="928" t="s">
        <v>2282</v>
      </c>
      <c r="EQ220" s="928" t="s">
        <v>7621</v>
      </c>
      <c r="ER220" s="928" t="s">
        <v>2193</v>
      </c>
      <c r="ES220" s="928" t="s">
        <v>7622</v>
      </c>
      <c r="ET220" s="928" t="s">
        <v>7623</v>
      </c>
      <c r="EU220" s="104" t="str">
        <f t="shared" si="19"/>
        <v>2026032303</v>
      </c>
      <c r="EV220" s="56" t="str">
        <f t="shared" si="20"/>
        <v>14&amp;2026032303</v>
      </c>
      <c r="EW220" s="104">
        <f>IFERROR(VLOOKUP(EV220,시험용!CA:CE,4,FALSE),"")</f>
        <v>0</v>
      </c>
      <c r="EX220" s="828"/>
    </row>
    <row r="221" spans="1:156" ht="49.95" customHeight="1">
      <c r="A221" s="367">
        <v>14</v>
      </c>
      <c r="B221" s="928" t="s">
        <v>47</v>
      </c>
      <c r="C221" s="928" t="s">
        <v>336</v>
      </c>
      <c r="D221" s="928" t="s">
        <v>1970</v>
      </c>
      <c r="E221" s="928" t="s">
        <v>31</v>
      </c>
      <c r="F221" s="928" t="s">
        <v>287</v>
      </c>
      <c r="G221" s="928" t="s">
        <v>47</v>
      </c>
      <c r="H221" s="928" t="s">
        <v>771</v>
      </c>
      <c r="I221" s="928" t="s">
        <v>290</v>
      </c>
      <c r="J221" s="928" t="s">
        <v>7624</v>
      </c>
      <c r="K221" s="928" t="s">
        <v>291</v>
      </c>
      <c r="L221" s="928" t="s">
        <v>7625</v>
      </c>
      <c r="M221" s="928" t="s">
        <v>7626</v>
      </c>
      <c r="N221" s="928"/>
      <c r="O221" s="928" t="s">
        <v>7627</v>
      </c>
      <c r="P221" s="928"/>
      <c r="Q221" s="928" t="s">
        <v>7628</v>
      </c>
      <c r="R221" s="928"/>
      <c r="S221" s="928" t="s">
        <v>7025</v>
      </c>
      <c r="T221" s="928" t="s">
        <v>7629</v>
      </c>
      <c r="U221" s="928" t="s">
        <v>592</v>
      </c>
      <c r="V221" s="928"/>
      <c r="W221" s="928" t="s">
        <v>7630</v>
      </c>
      <c r="X221" s="928" t="s">
        <v>7207</v>
      </c>
      <c r="Y221" s="928" t="s">
        <v>1873</v>
      </c>
      <c r="Z221" s="928" t="s">
        <v>1873</v>
      </c>
      <c r="AA221" s="928" t="s">
        <v>1873</v>
      </c>
      <c r="AB221" s="928" t="s">
        <v>293</v>
      </c>
      <c r="AC221" s="1332"/>
      <c r="AD221" s="928" t="s">
        <v>107</v>
      </c>
      <c r="AE221" s="928" t="s">
        <v>2377</v>
      </c>
      <c r="AF221" s="928" t="s">
        <v>595</v>
      </c>
      <c r="AG221" s="928" t="s">
        <v>295</v>
      </c>
      <c r="AH221" s="928" t="s">
        <v>296</v>
      </c>
      <c r="AI221" s="928" t="s">
        <v>297</v>
      </c>
      <c r="AJ221" s="928"/>
      <c r="AK221" s="928"/>
      <c r="AL221" s="928"/>
      <c r="AM221" s="928"/>
      <c r="AN221" s="928" t="s">
        <v>4266</v>
      </c>
      <c r="AO221" s="928"/>
      <c r="AP221" s="928" t="s">
        <v>7631</v>
      </c>
      <c r="AQ221" s="928" t="s">
        <v>49</v>
      </c>
      <c r="AR221" s="928"/>
      <c r="AS221" s="928"/>
      <c r="AT221" s="928" t="s">
        <v>315</v>
      </c>
      <c r="AU221" s="928" t="s">
        <v>7632</v>
      </c>
      <c r="AV221" s="928" t="s">
        <v>57</v>
      </c>
      <c r="AW221" s="928" t="s">
        <v>1433</v>
      </c>
      <c r="AX221" s="928" t="s">
        <v>7633</v>
      </c>
      <c r="AY221" s="928"/>
      <c r="AZ221" s="928" t="s">
        <v>7634</v>
      </c>
      <c r="BA221" s="928" t="s">
        <v>7635</v>
      </c>
      <c r="BB221" s="928" t="s">
        <v>299</v>
      </c>
      <c r="BC221" s="928" t="s">
        <v>32</v>
      </c>
      <c r="BD221" s="928" t="s">
        <v>33</v>
      </c>
      <c r="BE221" s="928" t="s">
        <v>57</v>
      </c>
      <c r="BF221" s="928" t="s">
        <v>48</v>
      </c>
      <c r="BG221" s="928" t="s">
        <v>164</v>
      </c>
      <c r="BH221" s="928" t="s">
        <v>110</v>
      </c>
      <c r="BI221" s="928" t="s">
        <v>7636</v>
      </c>
      <c r="BJ221" s="928" t="s">
        <v>7637</v>
      </c>
      <c r="BK221" s="928" t="s">
        <v>316</v>
      </c>
      <c r="BL221" s="928" t="s">
        <v>7638</v>
      </c>
      <c r="BM221" s="928" t="s">
        <v>55</v>
      </c>
      <c r="BN221" s="928" t="s">
        <v>2377</v>
      </c>
      <c r="BO221" s="928" t="s">
        <v>595</v>
      </c>
      <c r="BP221" s="928" t="s">
        <v>57</v>
      </c>
      <c r="BQ221" s="928" t="s">
        <v>295</v>
      </c>
      <c r="BR221" s="928" t="s">
        <v>102</v>
      </c>
      <c r="BS221" s="928" t="s">
        <v>303</v>
      </c>
      <c r="BT221" s="928" t="s">
        <v>5141</v>
      </c>
      <c r="BU221" s="928" t="s">
        <v>7639</v>
      </c>
      <c r="BV221" s="928" t="s">
        <v>7640</v>
      </c>
      <c r="BW221" s="928" t="s">
        <v>672</v>
      </c>
      <c r="BX221" s="928" t="s">
        <v>296</v>
      </c>
      <c r="BY221" s="928" t="s">
        <v>297</v>
      </c>
      <c r="BZ221" s="928" t="s">
        <v>7641</v>
      </c>
      <c r="CA221" s="928" t="s">
        <v>7642</v>
      </c>
      <c r="CB221" s="928" t="s">
        <v>304</v>
      </c>
      <c r="CC221" s="928" t="s">
        <v>1883</v>
      </c>
      <c r="CD221" s="928" t="s">
        <v>309</v>
      </c>
      <c r="CE221" s="928" t="s">
        <v>306</v>
      </c>
      <c r="CF221" s="928" t="s">
        <v>907</v>
      </c>
      <c r="CG221" s="928" t="s">
        <v>307</v>
      </c>
      <c r="CH221" s="928" t="s">
        <v>57</v>
      </c>
      <c r="CI221" s="928" t="s">
        <v>7643</v>
      </c>
      <c r="CJ221" s="928" t="s">
        <v>78</v>
      </c>
      <c r="CK221" s="928" t="s">
        <v>112</v>
      </c>
      <c r="CL221" s="928" t="s">
        <v>105</v>
      </c>
      <c r="CM221" s="928" t="s">
        <v>57</v>
      </c>
      <c r="CN221" s="928" t="s">
        <v>57</v>
      </c>
      <c r="CO221" s="928" t="s">
        <v>57</v>
      </c>
      <c r="CP221" s="928" t="s">
        <v>57</v>
      </c>
      <c r="CQ221" s="928" t="s">
        <v>57</v>
      </c>
      <c r="CR221" s="928" t="s">
        <v>57</v>
      </c>
      <c r="CS221" s="928" t="s">
        <v>57</v>
      </c>
      <c r="CT221" s="928" t="s">
        <v>57</v>
      </c>
      <c r="CU221" s="928" t="s">
        <v>57</v>
      </c>
      <c r="CV221" s="928" t="s">
        <v>57</v>
      </c>
      <c r="CW221" s="928" t="s">
        <v>57</v>
      </c>
      <c r="CX221" s="928" t="s">
        <v>57</v>
      </c>
      <c r="CY221" s="928" t="s">
        <v>57</v>
      </c>
      <c r="CZ221" s="928" t="s">
        <v>57</v>
      </c>
      <c r="DA221" s="928" t="s">
        <v>57</v>
      </c>
      <c r="DB221" s="928" t="s">
        <v>57</v>
      </c>
      <c r="DC221" s="928" t="s">
        <v>57</v>
      </c>
      <c r="DD221" s="928" t="s">
        <v>57</v>
      </c>
      <c r="DE221" s="928" t="s">
        <v>57</v>
      </c>
      <c r="DF221" s="928" t="s">
        <v>57</v>
      </c>
      <c r="DG221" s="928" t="s">
        <v>57</v>
      </c>
      <c r="DH221" s="928" t="s">
        <v>57</v>
      </c>
      <c r="DI221" s="928" t="s">
        <v>302</v>
      </c>
      <c r="DJ221" s="928" t="s">
        <v>57</v>
      </c>
      <c r="DK221" s="928" t="s">
        <v>57</v>
      </c>
      <c r="DL221" s="928" t="s">
        <v>57</v>
      </c>
      <c r="DM221" s="928" t="s">
        <v>57</v>
      </c>
      <c r="DN221" s="928" t="s">
        <v>57</v>
      </c>
      <c r="DO221" s="928" t="s">
        <v>57</v>
      </c>
      <c r="DP221" s="928" t="s">
        <v>57</v>
      </c>
      <c r="DQ221" s="928" t="s">
        <v>57</v>
      </c>
      <c r="DR221" s="928" t="s">
        <v>57</v>
      </c>
      <c r="DS221" s="928" t="s">
        <v>57</v>
      </c>
      <c r="DT221" s="928" t="s">
        <v>7644</v>
      </c>
      <c r="DU221" s="928" t="s">
        <v>79</v>
      </c>
      <c r="DV221" s="928" t="s">
        <v>171</v>
      </c>
      <c r="DW221" s="928" t="s">
        <v>121</v>
      </c>
      <c r="DX221" s="928" t="s">
        <v>1570</v>
      </c>
      <c r="DY221" s="928" t="s">
        <v>308</v>
      </c>
      <c r="DZ221" s="928" t="s">
        <v>309</v>
      </c>
      <c r="EA221" s="928" t="s">
        <v>205</v>
      </c>
      <c r="EB221" s="928" t="s">
        <v>7645</v>
      </c>
      <c r="EC221" s="928" t="s">
        <v>79</v>
      </c>
      <c r="ED221" s="928" t="s">
        <v>185</v>
      </c>
      <c r="EE221" s="928" t="s">
        <v>121</v>
      </c>
      <c r="EF221" s="928" t="s">
        <v>57</v>
      </c>
      <c r="EG221" s="928" t="s">
        <v>57</v>
      </c>
      <c r="EH221" s="928" t="s">
        <v>57</v>
      </c>
      <c r="EI221" s="928" t="s">
        <v>57</v>
      </c>
      <c r="EJ221" s="928" t="s">
        <v>7646</v>
      </c>
      <c r="EK221" s="928" t="s">
        <v>7647</v>
      </c>
      <c r="EL221" s="928" t="s">
        <v>2366</v>
      </c>
      <c r="EM221" s="928" t="s">
        <v>6344</v>
      </c>
      <c r="EN221" s="928" t="s">
        <v>5199</v>
      </c>
      <c r="EO221" s="928" t="s">
        <v>310</v>
      </c>
      <c r="EP221" s="928" t="s">
        <v>88</v>
      </c>
      <c r="EQ221" s="928" t="s">
        <v>7648</v>
      </c>
      <c r="ER221" s="928" t="s">
        <v>311</v>
      </c>
      <c r="ES221" s="928" t="s">
        <v>2369</v>
      </c>
      <c r="ET221" s="928" t="s">
        <v>2370</v>
      </c>
      <c r="EU221" s="104" t="str">
        <f t="shared" si="19"/>
        <v>2026032800</v>
      </c>
      <c r="EV221" s="56" t="str">
        <f t="shared" si="20"/>
        <v>14&amp;2026032800</v>
      </c>
      <c r="EW221" s="104" t="str">
        <f>IFERROR(VLOOKUP(EV221,시험용!CA:CE,4,FALSE),"")</f>
        <v/>
      </c>
      <c r="EX221" s="930" t="s">
        <v>7713</v>
      </c>
    </row>
    <row r="222" spans="1:156" ht="49.95" customHeight="1">
      <c r="A222" s="367">
        <v>14</v>
      </c>
      <c r="B222" s="928" t="s">
        <v>850</v>
      </c>
      <c r="C222" s="928" t="s">
        <v>7649</v>
      </c>
      <c r="D222" s="928" t="s">
        <v>2371</v>
      </c>
      <c r="E222" s="928" t="s">
        <v>31</v>
      </c>
      <c r="F222" s="928" t="s">
        <v>584</v>
      </c>
      <c r="G222" s="928" t="s">
        <v>850</v>
      </c>
      <c r="H222" s="928"/>
      <c r="I222" s="928" t="s">
        <v>290</v>
      </c>
      <c r="J222" s="928" t="s">
        <v>6716</v>
      </c>
      <c r="K222" s="928" t="s">
        <v>291</v>
      </c>
      <c r="L222" s="928" t="s">
        <v>6717</v>
      </c>
      <c r="M222" s="928" t="s">
        <v>6718</v>
      </c>
      <c r="N222" s="928"/>
      <c r="O222" s="928"/>
      <c r="P222" s="928"/>
      <c r="Q222" s="928" t="s">
        <v>7650</v>
      </c>
      <c r="R222" s="928" t="s">
        <v>1466</v>
      </c>
      <c r="S222" s="928" t="s">
        <v>6425</v>
      </c>
      <c r="T222" s="928" t="s">
        <v>6426</v>
      </c>
      <c r="U222" s="928" t="s">
        <v>592</v>
      </c>
      <c r="V222" s="928"/>
      <c r="W222" s="928" t="s">
        <v>6719</v>
      </c>
      <c r="X222" s="928" t="s">
        <v>292</v>
      </c>
      <c r="Y222" s="928" t="s">
        <v>1135</v>
      </c>
      <c r="Z222" s="928" t="s">
        <v>1135</v>
      </c>
      <c r="AA222" s="928" t="s">
        <v>1135</v>
      </c>
      <c r="AB222" s="928" t="s">
        <v>293</v>
      </c>
      <c r="AC222" s="1332"/>
      <c r="AD222" s="928" t="s">
        <v>1861</v>
      </c>
      <c r="AE222" s="928" t="s">
        <v>2346</v>
      </c>
      <c r="AF222" s="928" t="s">
        <v>294</v>
      </c>
      <c r="AG222" s="928" t="s">
        <v>295</v>
      </c>
      <c r="AH222" s="928" t="s">
        <v>296</v>
      </c>
      <c r="AI222" s="928" t="s">
        <v>297</v>
      </c>
      <c r="AJ222" s="928"/>
      <c r="AK222" s="928"/>
      <c r="AL222" s="928"/>
      <c r="AM222" s="928"/>
      <c r="AN222" s="928" t="s">
        <v>2492</v>
      </c>
      <c r="AO222" s="928" t="s">
        <v>2493</v>
      </c>
      <c r="AP222" s="928" t="s">
        <v>6720</v>
      </c>
      <c r="AQ222" s="928" t="s">
        <v>35</v>
      </c>
      <c r="AR222" s="928"/>
      <c r="AS222" s="928"/>
      <c r="AT222" s="928" t="s">
        <v>599</v>
      </c>
      <c r="AU222" s="928" t="s">
        <v>6721</v>
      </c>
      <c r="AV222" s="928" t="s">
        <v>57</v>
      </c>
      <c r="AW222" s="928" t="s">
        <v>323</v>
      </c>
      <c r="AX222" s="928" t="s">
        <v>6722</v>
      </c>
      <c r="AY222" s="928"/>
      <c r="AZ222" s="928" t="s">
        <v>6723</v>
      </c>
      <c r="BA222" s="928" t="s">
        <v>6724</v>
      </c>
      <c r="BB222" s="928" t="s">
        <v>1201</v>
      </c>
      <c r="BC222" s="928" t="s">
        <v>32</v>
      </c>
      <c r="BD222" s="928" t="s">
        <v>33</v>
      </c>
      <c r="BE222" s="928" t="s">
        <v>102</v>
      </c>
      <c r="BF222" s="928" t="s">
        <v>34</v>
      </c>
      <c r="BG222" s="928" t="s">
        <v>164</v>
      </c>
      <c r="BH222" s="928" t="s">
        <v>327</v>
      </c>
      <c r="BI222" s="928" t="s">
        <v>6725</v>
      </c>
      <c r="BJ222" s="928" t="s">
        <v>6726</v>
      </c>
      <c r="BK222" s="928" t="s">
        <v>300</v>
      </c>
      <c r="BL222" s="928" t="s">
        <v>6727</v>
      </c>
      <c r="BM222" s="928" t="s">
        <v>6728</v>
      </c>
      <c r="BN222" s="928" t="s">
        <v>2346</v>
      </c>
      <c r="BO222" s="928" t="s">
        <v>294</v>
      </c>
      <c r="BP222" s="928" t="s">
        <v>57</v>
      </c>
      <c r="BQ222" s="928" t="s">
        <v>295</v>
      </c>
      <c r="BR222" s="928" t="s">
        <v>311</v>
      </c>
      <c r="BS222" s="928" t="s">
        <v>6729</v>
      </c>
      <c r="BT222" s="928" t="s">
        <v>703</v>
      </c>
      <c r="BU222" s="928" t="s">
        <v>7267</v>
      </c>
      <c r="BV222" s="928" t="s">
        <v>1061</v>
      </c>
      <c r="BW222" s="928" t="s">
        <v>872</v>
      </c>
      <c r="BX222" s="928" t="s">
        <v>296</v>
      </c>
      <c r="BY222" s="928" t="s">
        <v>297</v>
      </c>
      <c r="BZ222" s="928" t="s">
        <v>172</v>
      </c>
      <c r="CA222" s="928" t="s">
        <v>4193</v>
      </c>
      <c r="CB222" s="928" t="s">
        <v>304</v>
      </c>
      <c r="CC222" s="928" t="s">
        <v>112</v>
      </c>
      <c r="CD222" s="928" t="s">
        <v>1209</v>
      </c>
      <c r="CE222" s="928" t="s">
        <v>306</v>
      </c>
      <c r="CF222" s="928" t="s">
        <v>116</v>
      </c>
      <c r="CG222" s="928" t="s">
        <v>307</v>
      </c>
      <c r="CH222" s="928" t="s">
        <v>57</v>
      </c>
      <c r="CI222" s="928" t="s">
        <v>6731</v>
      </c>
      <c r="CJ222" s="928" t="s">
        <v>99</v>
      </c>
      <c r="CK222" s="928" t="s">
        <v>1308</v>
      </c>
      <c r="CL222" s="928" t="s">
        <v>105</v>
      </c>
      <c r="CM222" s="928" t="s">
        <v>6732</v>
      </c>
      <c r="CN222" s="928" t="s">
        <v>99</v>
      </c>
      <c r="CO222" s="928" t="s">
        <v>797</v>
      </c>
      <c r="CP222" s="928" t="s">
        <v>105</v>
      </c>
      <c r="CQ222" s="928" t="s">
        <v>57</v>
      </c>
      <c r="CR222" s="928" t="s">
        <v>57</v>
      </c>
      <c r="CS222" s="928" t="s">
        <v>57</v>
      </c>
      <c r="CT222" s="928" t="s">
        <v>57</v>
      </c>
      <c r="CU222" s="928" t="s">
        <v>328</v>
      </c>
      <c r="CV222" s="928" t="s">
        <v>329</v>
      </c>
      <c r="CW222" s="928" t="s">
        <v>330</v>
      </c>
      <c r="CX222" s="928" t="s">
        <v>331</v>
      </c>
      <c r="CY222" s="928" t="s">
        <v>57</v>
      </c>
      <c r="CZ222" s="928" t="s">
        <v>57</v>
      </c>
      <c r="DA222" s="928" t="s">
        <v>57</v>
      </c>
      <c r="DB222" s="928" t="s">
        <v>57</v>
      </c>
      <c r="DC222" s="928" t="s">
        <v>57</v>
      </c>
      <c r="DD222" s="928" t="s">
        <v>57</v>
      </c>
      <c r="DE222" s="928" t="s">
        <v>1215</v>
      </c>
      <c r="DF222" s="928" t="s">
        <v>1216</v>
      </c>
      <c r="DG222" s="928" t="s">
        <v>673</v>
      </c>
      <c r="DH222" s="928" t="s">
        <v>57</v>
      </c>
      <c r="DI222" s="928" t="s">
        <v>302</v>
      </c>
      <c r="DJ222" s="928" t="s">
        <v>57</v>
      </c>
      <c r="DK222" s="928" t="s">
        <v>57</v>
      </c>
      <c r="DL222" s="928" t="s">
        <v>57</v>
      </c>
      <c r="DM222" s="928" t="s">
        <v>57</v>
      </c>
      <c r="DN222" s="928" t="s">
        <v>57</v>
      </c>
      <c r="DO222" s="928" t="s">
        <v>57</v>
      </c>
      <c r="DP222" s="928" t="s">
        <v>57</v>
      </c>
      <c r="DQ222" s="928" t="s">
        <v>57</v>
      </c>
      <c r="DR222" s="928" t="s">
        <v>57</v>
      </c>
      <c r="DS222" s="928" t="s">
        <v>57</v>
      </c>
      <c r="DT222" s="928" t="s">
        <v>6733</v>
      </c>
      <c r="DU222" s="928" t="s">
        <v>1281</v>
      </c>
      <c r="DV222" s="928" t="s">
        <v>109</v>
      </c>
      <c r="DW222" s="928" t="s">
        <v>121</v>
      </c>
      <c r="DX222" s="928" t="s">
        <v>317</v>
      </c>
      <c r="DY222" s="928" t="s">
        <v>308</v>
      </c>
      <c r="DZ222" s="928" t="s">
        <v>318</v>
      </c>
      <c r="EA222" s="928" t="s">
        <v>319</v>
      </c>
      <c r="EB222" s="928" t="s">
        <v>6734</v>
      </c>
      <c r="EC222" s="928" t="s">
        <v>1281</v>
      </c>
      <c r="ED222" s="928" t="s">
        <v>171</v>
      </c>
      <c r="EE222" s="928" t="s">
        <v>121</v>
      </c>
      <c r="EF222" s="928" t="s">
        <v>57</v>
      </c>
      <c r="EG222" s="928" t="s">
        <v>57</v>
      </c>
      <c r="EH222" s="928" t="s">
        <v>57</v>
      </c>
      <c r="EI222" s="928" t="s">
        <v>57</v>
      </c>
      <c r="EJ222" s="928" t="s">
        <v>6735</v>
      </c>
      <c r="EK222" s="928" t="s">
        <v>6736</v>
      </c>
      <c r="EL222" s="928" t="s">
        <v>1458</v>
      </c>
      <c r="EM222" s="928" t="s">
        <v>6737</v>
      </c>
      <c r="EN222" s="928" t="s">
        <v>680</v>
      </c>
      <c r="EO222" s="928" t="s">
        <v>310</v>
      </c>
      <c r="EP222" s="928" t="s">
        <v>88</v>
      </c>
      <c r="EQ222" s="928" t="s">
        <v>6738</v>
      </c>
      <c r="ER222" s="928" t="s">
        <v>311</v>
      </c>
      <c r="ES222" s="928" t="s">
        <v>6739</v>
      </c>
      <c r="ET222" s="928" t="s">
        <v>6740</v>
      </c>
      <c r="EU222" s="104" t="str">
        <f t="shared" si="19"/>
        <v>2026030032</v>
      </c>
      <c r="EV222" s="56" t="str">
        <f t="shared" si="20"/>
        <v>14&amp;2026030032</v>
      </c>
      <c r="EW222" s="104" t="str">
        <f>IFERROR(VLOOKUP(EV222,시험용!CA:CE,4,FALSE),"")</f>
        <v/>
      </c>
      <c r="EX222" s="930" t="s">
        <v>7714</v>
      </c>
    </row>
    <row r="223" spans="1:156" ht="49.95" customHeight="1">
      <c r="A223" s="367">
        <v>14</v>
      </c>
      <c r="B223" s="928" t="s">
        <v>323</v>
      </c>
      <c r="C223" s="928" t="s">
        <v>7649</v>
      </c>
      <c r="D223" s="928" t="s">
        <v>2371</v>
      </c>
      <c r="E223" s="928" t="s">
        <v>31</v>
      </c>
      <c r="F223" s="928" t="s">
        <v>584</v>
      </c>
      <c r="G223" s="928" t="s">
        <v>323</v>
      </c>
      <c r="H223" s="928"/>
      <c r="I223" s="928" t="s">
        <v>290</v>
      </c>
      <c r="J223" s="928" t="s">
        <v>7651</v>
      </c>
      <c r="K223" s="928" t="s">
        <v>291</v>
      </c>
      <c r="L223" s="928" t="s">
        <v>7652</v>
      </c>
      <c r="M223" s="928" t="s">
        <v>7653</v>
      </c>
      <c r="N223" s="928"/>
      <c r="O223" s="928"/>
      <c r="P223" s="928" t="s">
        <v>818</v>
      </c>
      <c r="Q223" s="928"/>
      <c r="R223" s="928"/>
      <c r="S223" s="928" t="s">
        <v>7025</v>
      </c>
      <c r="T223" s="928" t="s">
        <v>7026</v>
      </c>
      <c r="U223" s="928" t="s">
        <v>592</v>
      </c>
      <c r="V223" s="928"/>
      <c r="W223" s="928" t="s">
        <v>7654</v>
      </c>
      <c r="X223" s="928" t="s">
        <v>688</v>
      </c>
      <c r="Y223" s="928" t="s">
        <v>4265</v>
      </c>
      <c r="Z223" s="928" t="s">
        <v>3270</v>
      </c>
      <c r="AA223" s="928" t="s">
        <v>4359</v>
      </c>
      <c r="AB223" s="928" t="s">
        <v>293</v>
      </c>
      <c r="AC223" s="1332"/>
      <c r="AD223" s="928" t="s">
        <v>107</v>
      </c>
      <c r="AE223" s="928" t="s">
        <v>2811</v>
      </c>
      <c r="AF223" s="928" t="s">
        <v>692</v>
      </c>
      <c r="AG223" s="928" t="s">
        <v>295</v>
      </c>
      <c r="AH223" s="928" t="s">
        <v>296</v>
      </c>
      <c r="AI223" s="928" t="s">
        <v>297</v>
      </c>
      <c r="AJ223" s="928"/>
      <c r="AK223" s="928"/>
      <c r="AL223" s="928"/>
      <c r="AM223" s="928"/>
      <c r="AN223" s="928" t="s">
        <v>6748</v>
      </c>
      <c r="AO223" s="928" t="s">
        <v>6749</v>
      </c>
      <c r="AP223" s="928" t="s">
        <v>7655</v>
      </c>
      <c r="AQ223" s="928" t="s">
        <v>1548</v>
      </c>
      <c r="AR223" s="928"/>
      <c r="AS223" s="928"/>
      <c r="AT223" s="928" t="s">
        <v>315</v>
      </c>
      <c r="AU223" s="928" t="s">
        <v>7656</v>
      </c>
      <c r="AV223" s="928" t="s">
        <v>57</v>
      </c>
      <c r="AW223" s="928" t="s">
        <v>910</v>
      </c>
      <c r="AX223" s="928" t="s">
        <v>7657</v>
      </c>
      <c r="AY223" s="928"/>
      <c r="AZ223" s="928" t="s">
        <v>7658</v>
      </c>
      <c r="BA223" s="928" t="s">
        <v>6792</v>
      </c>
      <c r="BB223" s="928" t="s">
        <v>299</v>
      </c>
      <c r="BC223" s="928" t="s">
        <v>32</v>
      </c>
      <c r="BD223" s="928" t="s">
        <v>33</v>
      </c>
      <c r="BE223" s="928" t="s">
        <v>57</v>
      </c>
      <c r="BF223" s="928" t="s">
        <v>48</v>
      </c>
      <c r="BG223" s="928" t="s">
        <v>603</v>
      </c>
      <c r="BH223" s="928" t="s">
        <v>7659</v>
      </c>
      <c r="BI223" s="928" t="s">
        <v>2694</v>
      </c>
      <c r="BJ223" s="928" t="s">
        <v>5580</v>
      </c>
      <c r="BK223" s="928" t="s">
        <v>2674</v>
      </c>
      <c r="BL223" s="928" t="s">
        <v>7660</v>
      </c>
      <c r="BM223" s="928" t="s">
        <v>302</v>
      </c>
      <c r="BN223" s="928" t="s">
        <v>2811</v>
      </c>
      <c r="BO223" s="928" t="s">
        <v>692</v>
      </c>
      <c r="BP223" s="928" t="s">
        <v>595</v>
      </c>
      <c r="BQ223" s="928" t="s">
        <v>295</v>
      </c>
      <c r="BR223" s="928" t="s">
        <v>102</v>
      </c>
      <c r="BS223" s="928" t="s">
        <v>703</v>
      </c>
      <c r="BT223" s="928" t="s">
        <v>324</v>
      </c>
      <c r="BU223" s="928" t="s">
        <v>7661</v>
      </c>
      <c r="BV223" s="928" t="s">
        <v>302</v>
      </c>
      <c r="BW223" s="928" t="s">
        <v>756</v>
      </c>
      <c r="BX223" s="928" t="s">
        <v>296</v>
      </c>
      <c r="BY223" s="928" t="s">
        <v>297</v>
      </c>
      <c r="BZ223" s="928" t="s">
        <v>7662</v>
      </c>
      <c r="CA223" s="928" t="s">
        <v>1848</v>
      </c>
      <c r="CB223" s="928" t="s">
        <v>304</v>
      </c>
      <c r="CC223" s="928" t="s">
        <v>112</v>
      </c>
      <c r="CD223" s="928" t="s">
        <v>305</v>
      </c>
      <c r="CE223" s="928" t="s">
        <v>306</v>
      </c>
      <c r="CF223" s="928" t="s">
        <v>116</v>
      </c>
      <c r="CG223" s="928" t="s">
        <v>307</v>
      </c>
      <c r="CH223" s="928" t="s">
        <v>57</v>
      </c>
      <c r="CI223" s="928" t="s">
        <v>7663</v>
      </c>
      <c r="CJ223" s="928" t="s">
        <v>843</v>
      </c>
      <c r="CK223" s="928" t="s">
        <v>1427</v>
      </c>
      <c r="CL223" s="928" t="s">
        <v>105</v>
      </c>
      <c r="CM223" s="928" t="s">
        <v>57</v>
      </c>
      <c r="CN223" s="928" t="s">
        <v>57</v>
      </c>
      <c r="CO223" s="928" t="s">
        <v>57</v>
      </c>
      <c r="CP223" s="928" t="s">
        <v>57</v>
      </c>
      <c r="CQ223" s="928" t="s">
        <v>57</v>
      </c>
      <c r="CR223" s="928" t="s">
        <v>57</v>
      </c>
      <c r="CS223" s="928" t="s">
        <v>57</v>
      </c>
      <c r="CT223" s="928" t="s">
        <v>57</v>
      </c>
      <c r="CU223" s="928" t="s">
        <v>57</v>
      </c>
      <c r="CV223" s="928" t="s">
        <v>57</v>
      </c>
      <c r="CW223" s="928" t="s">
        <v>57</v>
      </c>
      <c r="CX223" s="928" t="s">
        <v>57</v>
      </c>
      <c r="CY223" s="928" t="s">
        <v>57</v>
      </c>
      <c r="CZ223" s="928" t="s">
        <v>57</v>
      </c>
      <c r="DA223" s="928" t="s">
        <v>57</v>
      </c>
      <c r="DB223" s="928" t="s">
        <v>617</v>
      </c>
      <c r="DC223" s="928" t="s">
        <v>618</v>
      </c>
      <c r="DD223" s="928" t="s">
        <v>619</v>
      </c>
      <c r="DE223" s="928" t="s">
        <v>57</v>
      </c>
      <c r="DF223" s="928" t="s">
        <v>57</v>
      </c>
      <c r="DG223" s="928" t="s">
        <v>57</v>
      </c>
      <c r="DH223" s="928" t="s">
        <v>57</v>
      </c>
      <c r="DI223" s="928" t="s">
        <v>302</v>
      </c>
      <c r="DJ223" s="928" t="s">
        <v>57</v>
      </c>
      <c r="DK223" s="928" t="s">
        <v>57</v>
      </c>
      <c r="DL223" s="928" t="s">
        <v>57</v>
      </c>
      <c r="DM223" s="928" t="s">
        <v>57</v>
      </c>
      <c r="DN223" s="928" t="s">
        <v>57</v>
      </c>
      <c r="DO223" s="928" t="s">
        <v>57</v>
      </c>
      <c r="DP223" s="928" t="s">
        <v>57</v>
      </c>
      <c r="DQ223" s="928" t="s">
        <v>57</v>
      </c>
      <c r="DR223" s="928" t="s">
        <v>57</v>
      </c>
      <c r="DS223" s="928" t="s">
        <v>57</v>
      </c>
      <c r="DT223" s="928" t="s">
        <v>7664</v>
      </c>
      <c r="DU223" s="928" t="s">
        <v>621</v>
      </c>
      <c r="DV223" s="928" t="s">
        <v>715</v>
      </c>
      <c r="DW223" s="928" t="s">
        <v>106</v>
      </c>
      <c r="DX223" s="928" t="s">
        <v>317</v>
      </c>
      <c r="DY223" s="928" t="s">
        <v>308</v>
      </c>
      <c r="DZ223" s="928" t="s">
        <v>318</v>
      </c>
      <c r="EA223" s="928" t="s">
        <v>319</v>
      </c>
      <c r="EB223" s="928" t="s">
        <v>7665</v>
      </c>
      <c r="EC223" s="928" t="s">
        <v>621</v>
      </c>
      <c r="ED223" s="928" t="s">
        <v>118</v>
      </c>
      <c r="EE223" s="928" t="s">
        <v>106</v>
      </c>
      <c r="EF223" s="928" t="s">
        <v>57</v>
      </c>
      <c r="EG223" s="928" t="s">
        <v>57</v>
      </c>
      <c r="EH223" s="928" t="s">
        <v>57</v>
      </c>
      <c r="EI223" s="928" t="s">
        <v>57</v>
      </c>
      <c r="EJ223" s="928" t="s">
        <v>1851</v>
      </c>
      <c r="EK223" s="928" t="s">
        <v>626</v>
      </c>
      <c r="EL223" s="928" t="s">
        <v>765</v>
      </c>
      <c r="EM223" s="928" t="s">
        <v>628</v>
      </c>
      <c r="EN223" s="928" t="s">
        <v>767</v>
      </c>
      <c r="EO223" s="928" t="s">
        <v>310</v>
      </c>
      <c r="EP223" s="928" t="s">
        <v>88</v>
      </c>
      <c r="EQ223" s="928" t="s">
        <v>1496</v>
      </c>
      <c r="ER223" s="928" t="s">
        <v>311</v>
      </c>
      <c r="ES223" s="928" t="s">
        <v>1832</v>
      </c>
      <c r="ET223" s="928" t="s">
        <v>7666</v>
      </c>
      <c r="EU223" s="104" t="str">
        <f t="shared" si="19"/>
        <v>2026031348</v>
      </c>
      <c r="EV223" s="56" t="str">
        <f t="shared" si="20"/>
        <v>14&amp;2026031348</v>
      </c>
      <c r="EW223" s="104">
        <f>IFERROR(VLOOKUP(EV223,시험용!CA:CE,4,FALSE),"")</f>
        <v>0</v>
      </c>
      <c r="EX223" s="828"/>
    </row>
    <row r="224" spans="1:156" ht="49.95" customHeight="1">
      <c r="A224" s="367">
        <v>14</v>
      </c>
      <c r="B224" s="928" t="s">
        <v>890</v>
      </c>
      <c r="C224" s="928" t="s">
        <v>7649</v>
      </c>
      <c r="D224" s="928" t="s">
        <v>2371</v>
      </c>
      <c r="E224" s="928" t="s">
        <v>31</v>
      </c>
      <c r="F224" s="928"/>
      <c r="G224" s="928"/>
      <c r="H224" s="928"/>
      <c r="I224" s="928" t="s">
        <v>290</v>
      </c>
      <c r="J224" s="928" t="s">
        <v>7667</v>
      </c>
      <c r="K224" s="928" t="s">
        <v>1857</v>
      </c>
      <c r="L224" s="928" t="s">
        <v>7668</v>
      </c>
      <c r="M224" s="928" t="s">
        <v>7669</v>
      </c>
      <c r="N224" s="928"/>
      <c r="O224" s="928"/>
      <c r="P224" s="928"/>
      <c r="Q224" s="928"/>
      <c r="R224" s="928"/>
      <c r="S224" s="928" t="s">
        <v>7025</v>
      </c>
      <c r="T224" s="928" t="s">
        <v>7026</v>
      </c>
      <c r="U224" s="928" t="s">
        <v>592</v>
      </c>
      <c r="V224" s="928"/>
      <c r="W224" s="928" t="s">
        <v>7670</v>
      </c>
      <c r="X224" s="928" t="s">
        <v>688</v>
      </c>
      <c r="Y224" s="928" t="s">
        <v>7671</v>
      </c>
      <c r="Z224" s="928" t="s">
        <v>7671</v>
      </c>
      <c r="AA224" s="928" t="s">
        <v>7671</v>
      </c>
      <c r="AB224" s="928" t="s">
        <v>293</v>
      </c>
      <c r="AC224" s="1332"/>
      <c r="AD224" s="928" t="s">
        <v>3215</v>
      </c>
      <c r="AE224" s="928" t="s">
        <v>1469</v>
      </c>
      <c r="AF224" s="928" t="s">
        <v>692</v>
      </c>
      <c r="AG224" s="928" t="s">
        <v>295</v>
      </c>
      <c r="AH224" s="928" t="s">
        <v>296</v>
      </c>
      <c r="AI224" s="928" t="s">
        <v>297</v>
      </c>
      <c r="AJ224" s="928"/>
      <c r="AK224" s="928"/>
      <c r="AL224" s="928"/>
      <c r="AM224" s="928"/>
      <c r="AN224" s="928" t="s">
        <v>6748</v>
      </c>
      <c r="AO224" s="928" t="s">
        <v>6749</v>
      </c>
      <c r="AP224" s="928" t="s">
        <v>7672</v>
      </c>
      <c r="AQ224" s="928" t="s">
        <v>1548</v>
      </c>
      <c r="AR224" s="928"/>
      <c r="AS224" s="928"/>
      <c r="AT224" s="928" t="s">
        <v>315</v>
      </c>
      <c r="AU224" s="928" t="s">
        <v>7673</v>
      </c>
      <c r="AV224" s="928" t="s">
        <v>57</v>
      </c>
      <c r="AW224" s="928" t="s">
        <v>323</v>
      </c>
      <c r="AX224" s="928" t="s">
        <v>7674</v>
      </c>
      <c r="AY224" s="928"/>
      <c r="AZ224" s="928" t="s">
        <v>832</v>
      </c>
      <c r="BA224" s="928" t="s">
        <v>6754</v>
      </c>
      <c r="BB224" s="928" t="s">
        <v>299</v>
      </c>
      <c r="BC224" s="928" t="s">
        <v>32</v>
      </c>
      <c r="BD224" s="928" t="s">
        <v>33</v>
      </c>
      <c r="BE224" s="928" t="s">
        <v>57</v>
      </c>
      <c r="BF224" s="928" t="s">
        <v>48</v>
      </c>
      <c r="BG224" s="928" t="s">
        <v>900</v>
      </c>
      <c r="BH224" s="928" t="s">
        <v>1397</v>
      </c>
      <c r="BI224" s="928" t="s">
        <v>2814</v>
      </c>
      <c r="BJ224" s="928" t="s">
        <v>5540</v>
      </c>
      <c r="BK224" s="928" t="s">
        <v>607</v>
      </c>
      <c r="BL224" s="928" t="s">
        <v>7675</v>
      </c>
      <c r="BM224" s="928" t="s">
        <v>752</v>
      </c>
      <c r="BN224" s="928" t="s">
        <v>1469</v>
      </c>
      <c r="BO224" s="928" t="s">
        <v>692</v>
      </c>
      <c r="BP224" s="928" t="s">
        <v>595</v>
      </c>
      <c r="BQ224" s="928" t="s">
        <v>295</v>
      </c>
      <c r="BR224" s="928" t="s">
        <v>102</v>
      </c>
      <c r="BS224" s="928" t="s">
        <v>703</v>
      </c>
      <c r="BT224" s="928" t="s">
        <v>334</v>
      </c>
      <c r="BU224" s="928" t="s">
        <v>7676</v>
      </c>
      <c r="BV224" s="928" t="s">
        <v>2417</v>
      </c>
      <c r="BW224" s="928" t="s">
        <v>659</v>
      </c>
      <c r="BX224" s="928" t="s">
        <v>296</v>
      </c>
      <c r="BY224" s="928" t="s">
        <v>297</v>
      </c>
      <c r="BZ224" s="928" t="s">
        <v>794</v>
      </c>
      <c r="CA224" s="928" t="s">
        <v>840</v>
      </c>
      <c r="CB224" s="928" t="s">
        <v>304</v>
      </c>
      <c r="CC224" s="928" t="s">
        <v>117</v>
      </c>
      <c r="CD224" s="928" t="s">
        <v>305</v>
      </c>
      <c r="CE224" s="928" t="s">
        <v>306</v>
      </c>
      <c r="CF224" s="928" t="s">
        <v>841</v>
      </c>
      <c r="CG224" s="928" t="s">
        <v>307</v>
      </c>
      <c r="CH224" s="928" t="s">
        <v>57</v>
      </c>
      <c r="CI224" s="928" t="s">
        <v>6759</v>
      </c>
      <c r="CJ224" s="928" t="s">
        <v>92</v>
      </c>
      <c r="CK224" s="928" t="s">
        <v>1182</v>
      </c>
      <c r="CL224" s="928" t="s">
        <v>105</v>
      </c>
      <c r="CM224" s="928" t="s">
        <v>57</v>
      </c>
      <c r="CN224" s="928" t="s">
        <v>57</v>
      </c>
      <c r="CO224" s="928" t="s">
        <v>57</v>
      </c>
      <c r="CP224" s="928" t="s">
        <v>57</v>
      </c>
      <c r="CQ224" s="928" t="s">
        <v>57</v>
      </c>
      <c r="CR224" s="928" t="s">
        <v>57</v>
      </c>
      <c r="CS224" s="928" t="s">
        <v>57</v>
      </c>
      <c r="CT224" s="928" t="s">
        <v>57</v>
      </c>
      <c r="CU224" s="928" t="s">
        <v>57</v>
      </c>
      <c r="CV224" s="928" t="s">
        <v>57</v>
      </c>
      <c r="CW224" s="928" t="s">
        <v>57</v>
      </c>
      <c r="CX224" s="928" t="s">
        <v>57</v>
      </c>
      <c r="CY224" s="928" t="s">
        <v>57</v>
      </c>
      <c r="CZ224" s="928" t="s">
        <v>57</v>
      </c>
      <c r="DA224" s="928" t="s">
        <v>57</v>
      </c>
      <c r="DB224" s="928" t="s">
        <v>57</v>
      </c>
      <c r="DC224" s="928" t="s">
        <v>57</v>
      </c>
      <c r="DD224" s="928" t="s">
        <v>57</v>
      </c>
      <c r="DE224" s="928" t="s">
        <v>57</v>
      </c>
      <c r="DF224" s="928" t="s">
        <v>57</v>
      </c>
      <c r="DG224" s="928" t="s">
        <v>57</v>
      </c>
      <c r="DH224" s="928" t="s">
        <v>57</v>
      </c>
      <c r="DI224" s="928" t="s">
        <v>302</v>
      </c>
      <c r="DJ224" s="928" t="s">
        <v>57</v>
      </c>
      <c r="DK224" s="928" t="s">
        <v>57</v>
      </c>
      <c r="DL224" s="928" t="s">
        <v>57</v>
      </c>
      <c r="DM224" s="928" t="s">
        <v>57</v>
      </c>
      <c r="DN224" s="928" t="s">
        <v>57</v>
      </c>
      <c r="DO224" s="928" t="s">
        <v>57</v>
      </c>
      <c r="DP224" s="928" t="s">
        <v>57</v>
      </c>
      <c r="DQ224" s="928" t="s">
        <v>57</v>
      </c>
      <c r="DR224" s="928" t="s">
        <v>57</v>
      </c>
      <c r="DS224" s="928" t="s">
        <v>57</v>
      </c>
      <c r="DT224" s="928" t="s">
        <v>4858</v>
      </c>
      <c r="DU224" s="928" t="s">
        <v>79</v>
      </c>
      <c r="DV224" s="928" t="s">
        <v>715</v>
      </c>
      <c r="DW224" s="928" t="s">
        <v>106</v>
      </c>
      <c r="DX224" s="928" t="s">
        <v>317</v>
      </c>
      <c r="DY224" s="928" t="s">
        <v>308</v>
      </c>
      <c r="DZ224" s="928" t="s">
        <v>318</v>
      </c>
      <c r="EA224" s="928" t="s">
        <v>319</v>
      </c>
      <c r="EB224" s="928" t="s">
        <v>4859</v>
      </c>
      <c r="EC224" s="928" t="s">
        <v>79</v>
      </c>
      <c r="ED224" s="928" t="s">
        <v>118</v>
      </c>
      <c r="EE224" s="928" t="s">
        <v>106</v>
      </c>
      <c r="EF224" s="928" t="s">
        <v>57</v>
      </c>
      <c r="EG224" s="928" t="s">
        <v>57</v>
      </c>
      <c r="EH224" s="928" t="s">
        <v>57</v>
      </c>
      <c r="EI224" s="928" t="s">
        <v>57</v>
      </c>
      <c r="EJ224" s="928" t="s">
        <v>846</v>
      </c>
      <c r="EK224" s="928" t="s">
        <v>180</v>
      </c>
      <c r="EL224" s="928" t="s">
        <v>847</v>
      </c>
      <c r="EM224" s="928" t="s">
        <v>181</v>
      </c>
      <c r="EN224" s="928" t="s">
        <v>767</v>
      </c>
      <c r="EO224" s="928" t="s">
        <v>310</v>
      </c>
      <c r="EP224" s="928" t="s">
        <v>88</v>
      </c>
      <c r="EQ224" s="928" t="s">
        <v>2601</v>
      </c>
      <c r="ER224" s="928" t="s">
        <v>311</v>
      </c>
      <c r="ES224" s="928" t="s">
        <v>1832</v>
      </c>
      <c r="ET224" s="928" t="s">
        <v>7677</v>
      </c>
      <c r="EU224" s="104" t="str">
        <f t="shared" si="19"/>
        <v>2026032756</v>
      </c>
      <c r="EV224" s="56" t="str">
        <f t="shared" si="20"/>
        <v>14&amp;2026032756</v>
      </c>
      <c r="EW224" s="104">
        <f>IFERROR(VLOOKUP(EV224,시험용!CA:CE,4,FALSE),"")</f>
        <v>0</v>
      </c>
      <c r="EX224" s="828"/>
    </row>
    <row r="225" spans="1:156" ht="49.95" customHeight="1">
      <c r="A225" s="367">
        <v>14</v>
      </c>
      <c r="B225" s="928" t="s">
        <v>910</v>
      </c>
      <c r="C225" s="928" t="s">
        <v>7649</v>
      </c>
      <c r="D225" s="928" t="s">
        <v>2371</v>
      </c>
      <c r="E225" s="928" t="s">
        <v>31</v>
      </c>
      <c r="F225" s="928" t="s">
        <v>584</v>
      </c>
      <c r="G225" s="928"/>
      <c r="H225" s="928"/>
      <c r="I225" s="928" t="s">
        <v>290</v>
      </c>
      <c r="J225" s="928" t="s">
        <v>7678</v>
      </c>
      <c r="K225" s="928" t="s">
        <v>1857</v>
      </c>
      <c r="L225" s="928" t="s">
        <v>7679</v>
      </c>
      <c r="M225" s="928" t="s">
        <v>7680</v>
      </c>
      <c r="N225" s="928"/>
      <c r="O225" s="928" t="s">
        <v>7681</v>
      </c>
      <c r="P225" s="928"/>
      <c r="Q225" s="928"/>
      <c r="R225" s="928" t="s">
        <v>7682</v>
      </c>
      <c r="S225" s="928" t="s">
        <v>7482</v>
      </c>
      <c r="T225" s="928" t="s">
        <v>7483</v>
      </c>
      <c r="U225" s="928" t="s">
        <v>592</v>
      </c>
      <c r="V225" s="928"/>
      <c r="W225" s="928" t="s">
        <v>7683</v>
      </c>
      <c r="X225" s="928"/>
      <c r="Y225" s="928"/>
      <c r="Z225" s="928"/>
      <c r="AA225" s="928"/>
      <c r="AB225" s="928"/>
      <c r="AC225" s="1332"/>
      <c r="AD225" s="928"/>
      <c r="AE225" s="928" t="s">
        <v>594</v>
      </c>
      <c r="AF225" s="928" t="s">
        <v>595</v>
      </c>
      <c r="AG225" s="928" t="s">
        <v>295</v>
      </c>
      <c r="AH225" s="928" t="s">
        <v>296</v>
      </c>
      <c r="AI225" s="928" t="s">
        <v>297</v>
      </c>
      <c r="AJ225" s="928"/>
      <c r="AK225" s="928"/>
      <c r="AL225" s="928"/>
      <c r="AM225" s="928"/>
      <c r="AN225" s="928" t="s">
        <v>2492</v>
      </c>
      <c r="AO225" s="928" t="s">
        <v>7684</v>
      </c>
      <c r="AP225" s="928" t="s">
        <v>7685</v>
      </c>
      <c r="AQ225" s="928" t="s">
        <v>35</v>
      </c>
      <c r="AR225" s="928"/>
      <c r="AS225" s="928"/>
      <c r="AT225" s="928" t="s">
        <v>298</v>
      </c>
      <c r="AU225" s="928" t="s">
        <v>7686</v>
      </c>
      <c r="AV225" s="928" t="s">
        <v>57</v>
      </c>
      <c r="AW225" s="928" t="s">
        <v>910</v>
      </c>
      <c r="AX225" s="928" t="s">
        <v>7687</v>
      </c>
      <c r="AY225" s="928"/>
      <c r="AZ225" s="928" t="s">
        <v>4127</v>
      </c>
      <c r="BA225" s="928" t="s">
        <v>602</v>
      </c>
      <c r="BB225" s="928" t="s">
        <v>299</v>
      </c>
      <c r="BC225" s="928" t="s">
        <v>32</v>
      </c>
      <c r="BD225" s="928" t="s">
        <v>33</v>
      </c>
      <c r="BE225" s="928" t="s">
        <v>57</v>
      </c>
      <c r="BF225" s="928" t="s">
        <v>48</v>
      </c>
      <c r="BG225" s="928" t="s">
        <v>900</v>
      </c>
      <c r="BH225" s="928" t="s">
        <v>713</v>
      </c>
      <c r="BI225" s="928" t="s">
        <v>2647</v>
      </c>
      <c r="BJ225" s="928" t="s">
        <v>7688</v>
      </c>
      <c r="BK225" s="928" t="s">
        <v>607</v>
      </c>
      <c r="BL225" s="928" t="s">
        <v>7689</v>
      </c>
      <c r="BM225" s="928" t="s">
        <v>302</v>
      </c>
      <c r="BN225" s="928" t="s">
        <v>594</v>
      </c>
      <c r="BO225" s="928" t="s">
        <v>595</v>
      </c>
      <c r="BP225" s="928" t="s">
        <v>57</v>
      </c>
      <c r="BQ225" s="928" t="s">
        <v>295</v>
      </c>
      <c r="BR225" s="928" t="s">
        <v>102</v>
      </c>
      <c r="BS225" s="928" t="s">
        <v>1085</v>
      </c>
      <c r="BT225" s="928" t="s">
        <v>1086</v>
      </c>
      <c r="BU225" s="928" t="s">
        <v>7690</v>
      </c>
      <c r="BV225" s="928" t="s">
        <v>302</v>
      </c>
      <c r="BW225" s="928" t="s">
        <v>611</v>
      </c>
      <c r="BX225" s="928" t="s">
        <v>296</v>
      </c>
      <c r="BY225" s="928" t="s">
        <v>297</v>
      </c>
      <c r="BZ225" s="928" t="s">
        <v>7691</v>
      </c>
      <c r="CA225" s="928" t="s">
        <v>1032</v>
      </c>
      <c r="CB225" s="928" t="s">
        <v>304</v>
      </c>
      <c r="CC225" s="928" t="s">
        <v>172</v>
      </c>
      <c r="CD225" s="928" t="s">
        <v>309</v>
      </c>
      <c r="CE225" s="928" t="s">
        <v>306</v>
      </c>
      <c r="CF225" s="928" t="s">
        <v>1033</v>
      </c>
      <c r="CG225" s="928" t="s">
        <v>307</v>
      </c>
      <c r="CH225" s="928" t="s">
        <v>57</v>
      </c>
      <c r="CI225" s="928" t="s">
        <v>7692</v>
      </c>
      <c r="CJ225" s="928" t="s">
        <v>99</v>
      </c>
      <c r="CK225" s="928" t="s">
        <v>191</v>
      </c>
      <c r="CL225" s="928" t="s">
        <v>105</v>
      </c>
      <c r="CM225" s="928" t="s">
        <v>57</v>
      </c>
      <c r="CN225" s="928" t="s">
        <v>57</v>
      </c>
      <c r="CO225" s="928" t="s">
        <v>57</v>
      </c>
      <c r="CP225" s="928" t="s">
        <v>57</v>
      </c>
      <c r="CQ225" s="928" t="s">
        <v>57</v>
      </c>
      <c r="CR225" s="928" t="s">
        <v>57</v>
      </c>
      <c r="CS225" s="928" t="s">
        <v>57</v>
      </c>
      <c r="CT225" s="928" t="s">
        <v>57</v>
      </c>
      <c r="CU225" s="928" t="s">
        <v>57</v>
      </c>
      <c r="CV225" s="928" t="s">
        <v>57</v>
      </c>
      <c r="CW225" s="928" t="s">
        <v>57</v>
      </c>
      <c r="CX225" s="928" t="s">
        <v>57</v>
      </c>
      <c r="CY225" s="928" t="s">
        <v>57</v>
      </c>
      <c r="CZ225" s="928" t="s">
        <v>57</v>
      </c>
      <c r="DA225" s="928" t="s">
        <v>57</v>
      </c>
      <c r="DB225" s="928" t="s">
        <v>57</v>
      </c>
      <c r="DC225" s="928" t="s">
        <v>57</v>
      </c>
      <c r="DD225" s="928" t="s">
        <v>57</v>
      </c>
      <c r="DE225" s="928" t="s">
        <v>57</v>
      </c>
      <c r="DF225" s="928" t="s">
        <v>57</v>
      </c>
      <c r="DG225" s="928" t="s">
        <v>57</v>
      </c>
      <c r="DH225" s="928" t="s">
        <v>57</v>
      </c>
      <c r="DI225" s="928" t="s">
        <v>302</v>
      </c>
      <c r="DJ225" s="928" t="s">
        <v>57</v>
      </c>
      <c r="DK225" s="928" t="s">
        <v>57</v>
      </c>
      <c r="DL225" s="928" t="s">
        <v>57</v>
      </c>
      <c r="DM225" s="928" t="s">
        <v>57</v>
      </c>
      <c r="DN225" s="928" t="s">
        <v>57</v>
      </c>
      <c r="DO225" s="928" t="s">
        <v>57</v>
      </c>
      <c r="DP225" s="928" t="s">
        <v>57</v>
      </c>
      <c r="DQ225" s="928" t="s">
        <v>57</v>
      </c>
      <c r="DR225" s="928" t="s">
        <v>57</v>
      </c>
      <c r="DS225" s="928" t="s">
        <v>57</v>
      </c>
      <c r="DT225" s="928" t="s">
        <v>7693</v>
      </c>
      <c r="DU225" s="928" t="s">
        <v>621</v>
      </c>
      <c r="DV225" s="928" t="s">
        <v>1028</v>
      </c>
      <c r="DW225" s="928" t="s">
        <v>119</v>
      </c>
      <c r="DX225" s="928" t="s">
        <v>317</v>
      </c>
      <c r="DY225" s="928" t="s">
        <v>308</v>
      </c>
      <c r="DZ225" s="928" t="s">
        <v>318</v>
      </c>
      <c r="EA225" s="928" t="s">
        <v>319</v>
      </c>
      <c r="EB225" s="928" t="s">
        <v>5457</v>
      </c>
      <c r="EC225" s="928" t="s">
        <v>621</v>
      </c>
      <c r="ED225" s="928" t="s">
        <v>715</v>
      </c>
      <c r="EE225" s="928" t="s">
        <v>119</v>
      </c>
      <c r="EF225" s="928" t="s">
        <v>57</v>
      </c>
      <c r="EG225" s="928" t="s">
        <v>57</v>
      </c>
      <c r="EH225" s="928" t="s">
        <v>57</v>
      </c>
      <c r="EI225" s="928" t="s">
        <v>57</v>
      </c>
      <c r="EJ225" s="928" t="s">
        <v>625</v>
      </c>
      <c r="EK225" s="928" t="s">
        <v>626</v>
      </c>
      <c r="EL225" s="928" t="s">
        <v>627</v>
      </c>
      <c r="EM225" s="928" t="s">
        <v>628</v>
      </c>
      <c r="EN225" s="928" t="s">
        <v>629</v>
      </c>
      <c r="EO225" s="928" t="s">
        <v>630</v>
      </c>
      <c r="EP225" s="928" t="s">
        <v>122</v>
      </c>
      <c r="EQ225" s="928" t="s">
        <v>631</v>
      </c>
      <c r="ER225" s="928" t="s">
        <v>311</v>
      </c>
      <c r="ES225" s="928" t="s">
        <v>3928</v>
      </c>
      <c r="ET225" s="928" t="s">
        <v>7694</v>
      </c>
      <c r="EU225" s="104" t="str">
        <f t="shared" si="19"/>
        <v>2025112222</v>
      </c>
      <c r="EV225" s="56" t="str">
        <f t="shared" si="20"/>
        <v>14&amp;2025112222</v>
      </c>
      <c r="EW225" s="104" t="str">
        <f>IFERROR(VLOOKUP(EV225,시험용!CA:CE,4,FALSE),"")</f>
        <v/>
      </c>
      <c r="EX225" s="952" t="s">
        <v>7803</v>
      </c>
    </row>
    <row r="226" spans="1:156" ht="49.95" customHeight="1">
      <c r="A226" s="367">
        <v>14</v>
      </c>
      <c r="B226" s="928" t="s">
        <v>1340</v>
      </c>
      <c r="C226" s="928" t="s">
        <v>7649</v>
      </c>
      <c r="D226" s="928" t="s">
        <v>2371</v>
      </c>
      <c r="E226" s="928" t="s">
        <v>31</v>
      </c>
      <c r="F226" s="928" t="s">
        <v>584</v>
      </c>
      <c r="G226" s="928"/>
      <c r="H226" s="928"/>
      <c r="I226" s="928" t="s">
        <v>290</v>
      </c>
      <c r="J226" s="928" t="s">
        <v>7695</v>
      </c>
      <c r="K226" s="928" t="s">
        <v>1857</v>
      </c>
      <c r="L226" s="928" t="s">
        <v>7696</v>
      </c>
      <c r="M226" s="928" t="s">
        <v>3912</v>
      </c>
      <c r="N226" s="928"/>
      <c r="O226" s="928" t="s">
        <v>7697</v>
      </c>
      <c r="P226" s="928"/>
      <c r="Q226" s="928"/>
      <c r="R226" s="928" t="s">
        <v>2488</v>
      </c>
      <c r="S226" s="928" t="s">
        <v>7482</v>
      </c>
      <c r="T226" s="928" t="s">
        <v>7483</v>
      </c>
      <c r="U226" s="928" t="s">
        <v>592</v>
      </c>
      <c r="V226" s="928"/>
      <c r="W226" s="928" t="s">
        <v>7698</v>
      </c>
      <c r="X226" s="928" t="s">
        <v>292</v>
      </c>
      <c r="Y226" s="928" t="s">
        <v>4829</v>
      </c>
      <c r="Z226" s="928" t="s">
        <v>4738</v>
      </c>
      <c r="AA226" s="928" t="s">
        <v>5242</v>
      </c>
      <c r="AB226" s="928" t="s">
        <v>293</v>
      </c>
      <c r="AC226" s="1332"/>
      <c r="AD226" s="928" t="s">
        <v>107</v>
      </c>
      <c r="AE226" s="928" t="s">
        <v>594</v>
      </c>
      <c r="AF226" s="928" t="s">
        <v>595</v>
      </c>
      <c r="AG226" s="928" t="s">
        <v>295</v>
      </c>
      <c r="AH226" s="928" t="s">
        <v>296</v>
      </c>
      <c r="AI226" s="928" t="s">
        <v>297</v>
      </c>
      <c r="AJ226" s="928"/>
      <c r="AK226" s="928"/>
      <c r="AL226" s="928"/>
      <c r="AM226" s="928"/>
      <c r="AN226" s="928" t="s">
        <v>2492</v>
      </c>
      <c r="AO226" s="928" t="s">
        <v>2493</v>
      </c>
      <c r="AP226" s="928" t="s">
        <v>7699</v>
      </c>
      <c r="AQ226" s="928" t="s">
        <v>35</v>
      </c>
      <c r="AR226" s="928"/>
      <c r="AS226" s="928"/>
      <c r="AT226" s="928" t="s">
        <v>298</v>
      </c>
      <c r="AU226" s="928" t="s">
        <v>7700</v>
      </c>
      <c r="AV226" s="928" t="s">
        <v>57</v>
      </c>
      <c r="AW226" s="928" t="s">
        <v>323</v>
      </c>
      <c r="AX226" s="928" t="s">
        <v>7701</v>
      </c>
      <c r="AY226" s="928"/>
      <c r="AZ226" s="928" t="s">
        <v>3917</v>
      </c>
      <c r="BA226" s="928" t="s">
        <v>1474</v>
      </c>
      <c r="BB226" s="928" t="s">
        <v>299</v>
      </c>
      <c r="BC226" s="928" t="s">
        <v>32</v>
      </c>
      <c r="BD226" s="928" t="s">
        <v>33</v>
      </c>
      <c r="BE226" s="928" t="s">
        <v>1554</v>
      </c>
      <c r="BF226" s="928" t="s">
        <v>48</v>
      </c>
      <c r="BG226" s="928" t="s">
        <v>164</v>
      </c>
      <c r="BH226" s="928" t="s">
        <v>3918</v>
      </c>
      <c r="BI226" s="928" t="s">
        <v>3919</v>
      </c>
      <c r="BJ226" s="928" t="s">
        <v>3920</v>
      </c>
      <c r="BK226" s="928" t="s">
        <v>607</v>
      </c>
      <c r="BL226" s="928" t="s">
        <v>7702</v>
      </c>
      <c r="BM226" s="928" t="s">
        <v>302</v>
      </c>
      <c r="BN226" s="928" t="s">
        <v>594</v>
      </c>
      <c r="BO226" s="928" t="s">
        <v>595</v>
      </c>
      <c r="BP226" s="928" t="s">
        <v>57</v>
      </c>
      <c r="BQ226" s="928" t="s">
        <v>295</v>
      </c>
      <c r="BR226" s="928" t="s">
        <v>102</v>
      </c>
      <c r="BS226" s="928" t="s">
        <v>2357</v>
      </c>
      <c r="BT226" s="928" t="s">
        <v>2795</v>
      </c>
      <c r="BU226" s="928" t="s">
        <v>3922</v>
      </c>
      <c r="BV226" s="928" t="s">
        <v>51</v>
      </c>
      <c r="BW226" s="928" t="s">
        <v>659</v>
      </c>
      <c r="BX226" s="928" t="s">
        <v>296</v>
      </c>
      <c r="BY226" s="928" t="s">
        <v>297</v>
      </c>
      <c r="BZ226" s="928" t="s">
        <v>3258</v>
      </c>
      <c r="CA226" s="928" t="s">
        <v>5175</v>
      </c>
      <c r="CB226" s="928" t="s">
        <v>304</v>
      </c>
      <c r="CC226" s="928" t="s">
        <v>111</v>
      </c>
      <c r="CD226" s="928" t="s">
        <v>305</v>
      </c>
      <c r="CE226" s="928" t="s">
        <v>306</v>
      </c>
      <c r="CF226" s="928" t="s">
        <v>2505</v>
      </c>
      <c r="CG226" s="928" t="s">
        <v>307</v>
      </c>
      <c r="CH226" s="928" t="s">
        <v>57</v>
      </c>
      <c r="CI226" s="928" t="s">
        <v>2571</v>
      </c>
      <c r="CJ226" s="928" t="s">
        <v>99</v>
      </c>
      <c r="CK226" s="928" t="s">
        <v>901</v>
      </c>
      <c r="CL226" s="928" t="s">
        <v>105</v>
      </c>
      <c r="CM226" s="928" t="s">
        <v>57</v>
      </c>
      <c r="CN226" s="928" t="s">
        <v>57</v>
      </c>
      <c r="CO226" s="928" t="s">
        <v>57</v>
      </c>
      <c r="CP226" s="928" t="s">
        <v>57</v>
      </c>
      <c r="CQ226" s="928" t="s">
        <v>57</v>
      </c>
      <c r="CR226" s="928" t="s">
        <v>57</v>
      </c>
      <c r="CS226" s="928" t="s">
        <v>57</v>
      </c>
      <c r="CT226" s="928" t="s">
        <v>57</v>
      </c>
      <c r="CU226" s="928" t="s">
        <v>57</v>
      </c>
      <c r="CV226" s="928" t="s">
        <v>57</v>
      </c>
      <c r="CW226" s="928" t="s">
        <v>57</v>
      </c>
      <c r="CX226" s="928" t="s">
        <v>57</v>
      </c>
      <c r="CY226" s="928" t="s">
        <v>57</v>
      </c>
      <c r="CZ226" s="928" t="s">
        <v>57</v>
      </c>
      <c r="DA226" s="928" t="s">
        <v>57</v>
      </c>
      <c r="DB226" s="928" t="s">
        <v>57</v>
      </c>
      <c r="DC226" s="928" t="s">
        <v>57</v>
      </c>
      <c r="DD226" s="928" t="s">
        <v>57</v>
      </c>
      <c r="DE226" s="928" t="s">
        <v>57</v>
      </c>
      <c r="DF226" s="928" t="s">
        <v>57</v>
      </c>
      <c r="DG226" s="928" t="s">
        <v>57</v>
      </c>
      <c r="DH226" s="928" t="s">
        <v>57</v>
      </c>
      <c r="DI226" s="928" t="s">
        <v>302</v>
      </c>
      <c r="DJ226" s="928" t="s">
        <v>57</v>
      </c>
      <c r="DK226" s="928" t="s">
        <v>57</v>
      </c>
      <c r="DL226" s="928" t="s">
        <v>57</v>
      </c>
      <c r="DM226" s="928" t="s">
        <v>57</v>
      </c>
      <c r="DN226" s="928" t="s">
        <v>57</v>
      </c>
      <c r="DO226" s="928" t="s">
        <v>57</v>
      </c>
      <c r="DP226" s="928" t="s">
        <v>57</v>
      </c>
      <c r="DQ226" s="928" t="s">
        <v>57</v>
      </c>
      <c r="DR226" s="928" t="s">
        <v>57</v>
      </c>
      <c r="DS226" s="928" t="s">
        <v>57</v>
      </c>
      <c r="DT226" s="928" t="s">
        <v>3923</v>
      </c>
      <c r="DU226" s="928" t="s">
        <v>621</v>
      </c>
      <c r="DV226" s="928" t="s">
        <v>624</v>
      </c>
      <c r="DW226" s="928" t="s">
        <v>121</v>
      </c>
      <c r="DX226" s="928" t="s">
        <v>333</v>
      </c>
      <c r="DY226" s="928" t="s">
        <v>308</v>
      </c>
      <c r="DZ226" s="928" t="s">
        <v>309</v>
      </c>
      <c r="EA226" s="928" t="s">
        <v>319</v>
      </c>
      <c r="EB226" s="928" t="s">
        <v>3924</v>
      </c>
      <c r="EC226" s="928" t="s">
        <v>621</v>
      </c>
      <c r="ED226" s="928" t="s">
        <v>192</v>
      </c>
      <c r="EE226" s="928" t="s">
        <v>121</v>
      </c>
      <c r="EF226" s="928" t="s">
        <v>57</v>
      </c>
      <c r="EG226" s="928" t="s">
        <v>57</v>
      </c>
      <c r="EH226" s="928" t="s">
        <v>57</v>
      </c>
      <c r="EI226" s="928" t="s">
        <v>57</v>
      </c>
      <c r="EJ226" s="928" t="s">
        <v>3925</v>
      </c>
      <c r="EK226" s="928" t="s">
        <v>3926</v>
      </c>
      <c r="EL226" s="928" t="s">
        <v>3927</v>
      </c>
      <c r="EM226" s="928" t="s">
        <v>1373</v>
      </c>
      <c r="EN226" s="928" t="s">
        <v>680</v>
      </c>
      <c r="EO226" s="928" t="s">
        <v>681</v>
      </c>
      <c r="EP226" s="928" t="s">
        <v>682</v>
      </c>
      <c r="EQ226" s="928" t="s">
        <v>4356</v>
      </c>
      <c r="ER226" s="928" t="s">
        <v>311</v>
      </c>
      <c r="ES226" s="928" t="s">
        <v>7703</v>
      </c>
      <c r="ET226" s="928" t="s">
        <v>7704</v>
      </c>
      <c r="EU226" s="104" t="str">
        <f t="shared" si="19"/>
        <v>2026030656</v>
      </c>
      <c r="EV226" s="56" t="str">
        <f t="shared" si="20"/>
        <v>14&amp;2026030656</v>
      </c>
      <c r="EW226" s="104">
        <f>IFERROR(VLOOKUP(EV226,시험용!CA:CE,4,FALSE),"")</f>
        <v>0</v>
      </c>
      <c r="EX226" s="828"/>
    </row>
    <row r="227" spans="1:156" ht="49.95" customHeight="1">
      <c r="A227" s="367">
        <v>14</v>
      </c>
      <c r="B227" s="932"/>
      <c r="C227" s="389" t="s">
        <v>7649</v>
      </c>
      <c r="D227" s="932"/>
      <c r="E227" s="932"/>
      <c r="F227" s="932"/>
      <c r="G227" s="932"/>
      <c r="H227" s="389" t="s">
        <v>7719</v>
      </c>
      <c r="I227" s="932"/>
      <c r="J227" s="932"/>
      <c r="K227" s="932"/>
      <c r="L227" s="932" t="s">
        <v>7716</v>
      </c>
      <c r="M227" s="932"/>
      <c r="N227" s="932"/>
      <c r="O227" s="932"/>
      <c r="P227" s="932"/>
      <c r="Q227" s="932"/>
      <c r="R227" s="932"/>
      <c r="S227" s="932"/>
      <c r="T227" s="932"/>
      <c r="U227" s="932"/>
      <c r="V227" s="932"/>
      <c r="W227" s="932"/>
      <c r="X227" s="932"/>
      <c r="Y227" s="932"/>
      <c r="Z227" s="932"/>
      <c r="AA227" s="932"/>
      <c r="AB227" s="932"/>
      <c r="AC227" s="1332"/>
      <c r="AD227" s="932"/>
      <c r="AE227" s="932"/>
      <c r="AF227" s="932"/>
      <c r="AG227" s="932"/>
      <c r="AH227" s="932"/>
      <c r="AI227" s="932"/>
      <c r="AJ227" s="932"/>
      <c r="AK227" s="932"/>
      <c r="AL227" s="932"/>
      <c r="AM227" s="932"/>
      <c r="AN227" s="932"/>
      <c r="AO227" s="932"/>
      <c r="AP227" s="932"/>
      <c r="AQ227" s="932"/>
      <c r="AR227" s="932"/>
      <c r="AS227" s="932"/>
      <c r="AT227" s="932"/>
      <c r="AU227" s="932"/>
      <c r="AV227" s="932"/>
      <c r="AW227" s="932"/>
      <c r="AX227" s="932"/>
      <c r="AY227" s="932"/>
      <c r="AZ227" s="932"/>
      <c r="BA227" s="932"/>
      <c r="BB227" s="932"/>
      <c r="BC227" s="932"/>
      <c r="BD227" s="932"/>
      <c r="BE227" s="932"/>
      <c r="BF227" s="932"/>
      <c r="BG227" s="932"/>
      <c r="BH227" s="932"/>
      <c r="BI227" s="932"/>
      <c r="BJ227" s="932"/>
      <c r="BK227" s="932"/>
      <c r="BL227" s="932"/>
      <c r="BM227" s="932"/>
      <c r="BN227" s="932"/>
      <c r="BO227" s="932"/>
      <c r="BP227" s="932"/>
      <c r="BQ227" s="932"/>
      <c r="BR227" s="932"/>
      <c r="BS227" s="932"/>
      <c r="BT227" s="932"/>
      <c r="BU227" s="932"/>
      <c r="BV227" s="932"/>
      <c r="BW227" s="932"/>
      <c r="BX227" s="932"/>
      <c r="BY227" s="932"/>
      <c r="BZ227" s="932"/>
      <c r="CA227" s="932"/>
      <c r="CB227" s="932"/>
      <c r="CC227" s="932"/>
      <c r="CD227" s="932"/>
      <c r="CE227" s="932"/>
      <c r="CF227" s="932"/>
      <c r="CG227" s="932"/>
      <c r="CH227" s="932"/>
      <c r="CI227" s="932"/>
      <c r="CJ227" s="932"/>
      <c r="CK227" s="932"/>
      <c r="CL227" s="932"/>
      <c r="CM227" s="932"/>
      <c r="CN227" s="932"/>
      <c r="CO227" s="932"/>
      <c r="CP227" s="932"/>
      <c r="CQ227" s="932"/>
      <c r="CR227" s="932"/>
      <c r="CS227" s="932"/>
      <c r="CT227" s="932"/>
      <c r="CU227" s="932"/>
      <c r="CV227" s="932"/>
      <c r="CW227" s="932"/>
      <c r="CX227" s="932"/>
      <c r="CY227" s="932"/>
      <c r="CZ227" s="932"/>
      <c r="DA227" s="932"/>
      <c r="DB227" s="932"/>
      <c r="DC227" s="932"/>
      <c r="DD227" s="932"/>
      <c r="DE227" s="932"/>
      <c r="DF227" s="932"/>
      <c r="DG227" s="932"/>
      <c r="DH227" s="932"/>
      <c r="DI227" s="932"/>
      <c r="DJ227" s="932"/>
      <c r="DK227" s="932"/>
      <c r="DL227" s="932"/>
      <c r="DM227" s="932"/>
      <c r="DN227" s="932"/>
      <c r="DO227" s="932"/>
      <c r="DP227" s="932"/>
      <c r="DQ227" s="932"/>
      <c r="DR227" s="932"/>
      <c r="DS227" s="932"/>
      <c r="DT227" s="932"/>
      <c r="DU227" s="932"/>
      <c r="DV227" s="932"/>
      <c r="DW227" s="932"/>
      <c r="DX227" s="932"/>
      <c r="DY227" s="932"/>
      <c r="DZ227" s="932"/>
      <c r="EA227" s="932"/>
      <c r="EB227" s="932"/>
      <c r="EC227" s="932"/>
      <c r="ED227" s="932"/>
      <c r="EE227" s="932"/>
      <c r="EF227" s="932"/>
      <c r="EG227" s="932"/>
      <c r="EH227" s="932"/>
      <c r="EI227" s="932"/>
      <c r="EJ227" s="932"/>
      <c r="EK227" s="932"/>
      <c r="EL227" s="932"/>
      <c r="EM227" s="932"/>
      <c r="EN227" s="932"/>
      <c r="EO227" s="932"/>
      <c r="EP227" s="932"/>
      <c r="EQ227" s="932"/>
      <c r="ER227" s="932"/>
      <c r="ES227" s="932"/>
      <c r="ET227" s="932"/>
      <c r="EU227" s="104" t="str">
        <f t="shared" si="19"/>
        <v>2026033002</v>
      </c>
      <c r="EV227" s="56" t="str">
        <f>A227&amp;"&amp;"&amp;EU227</f>
        <v>14&amp;2026033002</v>
      </c>
      <c r="EW227" s="104">
        <f>IFERROR(VLOOKUP(EV227,시험용!CA:CE,4,FALSE),"")</f>
        <v>0</v>
      </c>
      <c r="EX227" s="828"/>
    </row>
    <row r="228" spans="1:156" ht="49.95" customHeight="1">
      <c r="A228" s="367">
        <v>14</v>
      </c>
      <c r="B228" s="932"/>
      <c r="C228" s="389" t="s">
        <v>7649</v>
      </c>
      <c r="D228" s="932"/>
      <c r="E228" s="932"/>
      <c r="F228" s="932"/>
      <c r="G228" s="932"/>
      <c r="H228" s="389" t="s">
        <v>7719</v>
      </c>
      <c r="I228" s="932"/>
      <c r="J228" s="932"/>
      <c r="K228" s="932"/>
      <c r="L228" s="932" t="s">
        <v>7715</v>
      </c>
      <c r="M228" s="932"/>
      <c r="N228" s="932"/>
      <c r="O228" s="932"/>
      <c r="P228" s="932"/>
      <c r="Q228" s="932"/>
      <c r="R228" s="932"/>
      <c r="S228" s="932"/>
      <c r="T228" s="932"/>
      <c r="U228" s="932"/>
      <c r="V228" s="932"/>
      <c r="W228" s="932"/>
      <c r="X228" s="932"/>
      <c r="Y228" s="932"/>
      <c r="Z228" s="932"/>
      <c r="AA228" s="932"/>
      <c r="AB228" s="932"/>
      <c r="AC228" s="1332"/>
      <c r="AD228" s="932"/>
      <c r="AE228" s="932"/>
      <c r="AF228" s="932"/>
      <c r="AG228" s="932"/>
      <c r="AH228" s="932"/>
      <c r="AI228" s="932"/>
      <c r="AJ228" s="932"/>
      <c r="AK228" s="932"/>
      <c r="AL228" s="932"/>
      <c r="AM228" s="932"/>
      <c r="AN228" s="932"/>
      <c r="AO228" s="932"/>
      <c r="AP228" s="932"/>
      <c r="AQ228" s="932"/>
      <c r="AR228" s="932"/>
      <c r="AS228" s="932"/>
      <c r="AT228" s="932"/>
      <c r="AU228" s="932"/>
      <c r="AV228" s="932"/>
      <c r="AW228" s="932"/>
      <c r="AX228" s="932"/>
      <c r="AY228" s="932"/>
      <c r="AZ228" s="932"/>
      <c r="BA228" s="932"/>
      <c r="BB228" s="932"/>
      <c r="BC228" s="932"/>
      <c r="BD228" s="932"/>
      <c r="BE228" s="932"/>
      <c r="BF228" s="932"/>
      <c r="BG228" s="932"/>
      <c r="BH228" s="932"/>
      <c r="BI228" s="932"/>
      <c r="BJ228" s="932"/>
      <c r="BK228" s="932"/>
      <c r="BL228" s="932"/>
      <c r="BM228" s="932"/>
      <c r="BN228" s="932"/>
      <c r="BO228" s="932"/>
      <c r="BP228" s="932"/>
      <c r="BQ228" s="932"/>
      <c r="BR228" s="932"/>
      <c r="BS228" s="932"/>
      <c r="BT228" s="932"/>
      <c r="BU228" s="932"/>
      <c r="BV228" s="932"/>
      <c r="BW228" s="932"/>
      <c r="BX228" s="932"/>
      <c r="BY228" s="932"/>
      <c r="BZ228" s="932"/>
      <c r="CA228" s="932"/>
      <c r="CB228" s="932"/>
      <c r="CC228" s="932"/>
      <c r="CD228" s="932"/>
      <c r="CE228" s="932"/>
      <c r="CF228" s="932"/>
      <c r="CG228" s="932"/>
      <c r="CH228" s="932"/>
      <c r="CI228" s="932"/>
      <c r="CJ228" s="932"/>
      <c r="CK228" s="932"/>
      <c r="CL228" s="932"/>
      <c r="CM228" s="932"/>
      <c r="CN228" s="932"/>
      <c r="CO228" s="932"/>
      <c r="CP228" s="932"/>
      <c r="CQ228" s="932"/>
      <c r="CR228" s="932"/>
      <c r="CS228" s="932"/>
      <c r="CT228" s="932"/>
      <c r="CU228" s="932"/>
      <c r="CV228" s="932"/>
      <c r="CW228" s="932"/>
      <c r="CX228" s="932"/>
      <c r="CY228" s="932"/>
      <c r="CZ228" s="932"/>
      <c r="DA228" s="932"/>
      <c r="DB228" s="932"/>
      <c r="DC228" s="932"/>
      <c r="DD228" s="932"/>
      <c r="DE228" s="932"/>
      <c r="DF228" s="932"/>
      <c r="DG228" s="932"/>
      <c r="DH228" s="932"/>
      <c r="DI228" s="932"/>
      <c r="DJ228" s="932"/>
      <c r="DK228" s="932"/>
      <c r="DL228" s="932"/>
      <c r="DM228" s="932"/>
      <c r="DN228" s="932"/>
      <c r="DO228" s="932"/>
      <c r="DP228" s="932"/>
      <c r="DQ228" s="932"/>
      <c r="DR228" s="932"/>
      <c r="DS228" s="932"/>
      <c r="DT228" s="932"/>
      <c r="DU228" s="932"/>
      <c r="DV228" s="932"/>
      <c r="DW228" s="932"/>
      <c r="DX228" s="932"/>
      <c r="DY228" s="932"/>
      <c r="DZ228" s="932"/>
      <c r="EA228" s="932"/>
      <c r="EB228" s="932"/>
      <c r="EC228" s="932"/>
      <c r="ED228" s="932"/>
      <c r="EE228" s="932"/>
      <c r="EF228" s="932"/>
      <c r="EG228" s="932"/>
      <c r="EH228" s="932"/>
      <c r="EI228" s="932"/>
      <c r="EJ228" s="932"/>
      <c r="EK228" s="932"/>
      <c r="EL228" s="932"/>
      <c r="EM228" s="932"/>
      <c r="EN228" s="932"/>
      <c r="EO228" s="932"/>
      <c r="EP228" s="932"/>
      <c r="EQ228" s="932"/>
      <c r="ER228" s="932"/>
      <c r="ES228" s="932"/>
      <c r="ET228" s="932"/>
      <c r="EU228" s="104" t="str">
        <f t="shared" si="19"/>
        <v>2026033001</v>
      </c>
      <c r="EV228" s="56" t="str">
        <f>A228&amp;"&amp;"&amp;EU228</f>
        <v>14&amp;2026033001</v>
      </c>
      <c r="EW228" s="104">
        <f>IFERROR(VLOOKUP(EV228,시험용!CA:CE,4,FALSE),"")</f>
        <v>0</v>
      </c>
      <c r="EX228" s="828"/>
    </row>
    <row r="229" spans="1:156" ht="49.95" customHeight="1">
      <c r="A229" s="367">
        <v>14</v>
      </c>
      <c r="B229" s="932"/>
      <c r="C229" s="389" t="s">
        <v>7649</v>
      </c>
      <c r="D229" s="932"/>
      <c r="E229" s="932"/>
      <c r="F229" s="932"/>
      <c r="G229" s="932"/>
      <c r="H229" s="389" t="s">
        <v>7719</v>
      </c>
      <c r="I229" s="932"/>
      <c r="J229" s="932"/>
      <c r="K229" s="932"/>
      <c r="L229" s="932" t="s">
        <v>7717</v>
      </c>
      <c r="M229" s="932"/>
      <c r="N229" s="932"/>
      <c r="O229" s="932"/>
      <c r="P229" s="932"/>
      <c r="Q229" s="932"/>
      <c r="R229" s="932"/>
      <c r="S229" s="932"/>
      <c r="T229" s="932"/>
      <c r="U229" s="932"/>
      <c r="V229" s="932"/>
      <c r="W229" s="932"/>
      <c r="X229" s="932"/>
      <c r="Y229" s="932"/>
      <c r="Z229" s="932"/>
      <c r="AA229" s="932"/>
      <c r="AB229" s="932"/>
      <c r="AC229" s="1332"/>
      <c r="AD229" s="932"/>
      <c r="AE229" s="932"/>
      <c r="AF229" s="932"/>
      <c r="AG229" s="932"/>
      <c r="AH229" s="932"/>
      <c r="AI229" s="932"/>
      <c r="AJ229" s="932"/>
      <c r="AK229" s="932"/>
      <c r="AL229" s="932"/>
      <c r="AM229" s="932"/>
      <c r="AN229" s="932"/>
      <c r="AO229" s="932"/>
      <c r="AP229" s="932"/>
      <c r="AQ229" s="932"/>
      <c r="AR229" s="932"/>
      <c r="AS229" s="932"/>
      <c r="AT229" s="932"/>
      <c r="AU229" s="932"/>
      <c r="AV229" s="932"/>
      <c r="AW229" s="932"/>
      <c r="AX229" s="932"/>
      <c r="AY229" s="932"/>
      <c r="AZ229" s="932"/>
      <c r="BA229" s="932"/>
      <c r="BB229" s="932"/>
      <c r="BC229" s="932"/>
      <c r="BD229" s="932"/>
      <c r="BE229" s="932"/>
      <c r="BF229" s="932"/>
      <c r="BG229" s="932"/>
      <c r="BH229" s="932"/>
      <c r="BI229" s="932"/>
      <c r="BJ229" s="932"/>
      <c r="BK229" s="932"/>
      <c r="BL229" s="932"/>
      <c r="BM229" s="932"/>
      <c r="BN229" s="932"/>
      <c r="BO229" s="932"/>
      <c r="BP229" s="932"/>
      <c r="BQ229" s="932"/>
      <c r="BR229" s="932"/>
      <c r="BS229" s="932"/>
      <c r="BT229" s="932"/>
      <c r="BU229" s="932"/>
      <c r="BV229" s="932"/>
      <c r="BW229" s="932"/>
      <c r="BX229" s="932"/>
      <c r="BY229" s="932"/>
      <c r="BZ229" s="932"/>
      <c r="CA229" s="932"/>
      <c r="CB229" s="932"/>
      <c r="CC229" s="932"/>
      <c r="CD229" s="932"/>
      <c r="CE229" s="932"/>
      <c r="CF229" s="932"/>
      <c r="CG229" s="932"/>
      <c r="CH229" s="932"/>
      <c r="CI229" s="932"/>
      <c r="CJ229" s="932"/>
      <c r="CK229" s="932"/>
      <c r="CL229" s="932"/>
      <c r="CM229" s="932"/>
      <c r="CN229" s="932"/>
      <c r="CO229" s="932"/>
      <c r="CP229" s="932"/>
      <c r="CQ229" s="932"/>
      <c r="CR229" s="932"/>
      <c r="CS229" s="932"/>
      <c r="CT229" s="932"/>
      <c r="CU229" s="932"/>
      <c r="CV229" s="932"/>
      <c r="CW229" s="932"/>
      <c r="CX229" s="932"/>
      <c r="CY229" s="932"/>
      <c r="CZ229" s="932"/>
      <c r="DA229" s="932"/>
      <c r="DB229" s="932"/>
      <c r="DC229" s="932"/>
      <c r="DD229" s="932"/>
      <c r="DE229" s="932"/>
      <c r="DF229" s="932"/>
      <c r="DG229" s="932"/>
      <c r="DH229" s="932"/>
      <c r="DI229" s="932"/>
      <c r="DJ229" s="932"/>
      <c r="DK229" s="932"/>
      <c r="DL229" s="932"/>
      <c r="DM229" s="932"/>
      <c r="DN229" s="932"/>
      <c r="DO229" s="932"/>
      <c r="DP229" s="932"/>
      <c r="DQ229" s="932"/>
      <c r="DR229" s="932"/>
      <c r="DS229" s="932"/>
      <c r="DT229" s="932"/>
      <c r="DU229" s="932"/>
      <c r="DV229" s="932"/>
      <c r="DW229" s="932"/>
      <c r="DX229" s="932"/>
      <c r="DY229" s="932"/>
      <c r="DZ229" s="932"/>
      <c r="EA229" s="932"/>
      <c r="EB229" s="932"/>
      <c r="EC229" s="932"/>
      <c r="ED229" s="932"/>
      <c r="EE229" s="932"/>
      <c r="EF229" s="932"/>
      <c r="EG229" s="932"/>
      <c r="EH229" s="932"/>
      <c r="EI229" s="932"/>
      <c r="EJ229" s="932"/>
      <c r="EK229" s="932"/>
      <c r="EL229" s="932"/>
      <c r="EM229" s="932"/>
      <c r="EN229" s="932"/>
      <c r="EO229" s="932"/>
      <c r="EP229" s="932"/>
      <c r="EQ229" s="932"/>
      <c r="ER229" s="932"/>
      <c r="ES229" s="932"/>
      <c r="ET229" s="932"/>
      <c r="EU229" s="104" t="str">
        <f t="shared" si="19"/>
        <v>2026033007</v>
      </c>
      <c r="EV229" s="56" t="str">
        <f>A229&amp;"&amp;"&amp;EU229</f>
        <v>14&amp;2026033007</v>
      </c>
      <c r="EW229" s="104">
        <f>IFERROR(VLOOKUP(EV229,시험용!CA:CE,4,FALSE),"")</f>
        <v>0</v>
      </c>
      <c r="EX229" s="828"/>
    </row>
    <row r="230" spans="1:156" ht="49.95" customHeight="1">
      <c r="A230" s="367">
        <v>14</v>
      </c>
      <c r="B230" s="932"/>
      <c r="C230" s="389" t="s">
        <v>7649</v>
      </c>
      <c r="D230" s="932"/>
      <c r="E230" s="932"/>
      <c r="F230" s="932"/>
      <c r="G230" s="932"/>
      <c r="H230" s="389" t="s">
        <v>7719</v>
      </c>
      <c r="I230" s="932"/>
      <c r="J230" s="932"/>
      <c r="K230" s="932"/>
      <c r="L230" s="932" t="s">
        <v>7718</v>
      </c>
      <c r="M230" s="932"/>
      <c r="N230" s="932"/>
      <c r="O230" s="932"/>
      <c r="P230" s="932"/>
      <c r="Q230" s="932"/>
      <c r="R230" s="932"/>
      <c r="S230" s="932"/>
      <c r="T230" s="932"/>
      <c r="U230" s="932"/>
      <c r="V230" s="932"/>
      <c r="W230" s="932"/>
      <c r="X230" s="932"/>
      <c r="Y230" s="932"/>
      <c r="Z230" s="932"/>
      <c r="AA230" s="932"/>
      <c r="AB230" s="932"/>
      <c r="AC230" s="1332"/>
      <c r="AD230" s="932"/>
      <c r="AE230" s="932"/>
      <c r="AF230" s="932"/>
      <c r="AG230" s="932"/>
      <c r="AH230" s="932"/>
      <c r="AI230" s="932"/>
      <c r="AJ230" s="932"/>
      <c r="AK230" s="932"/>
      <c r="AL230" s="932"/>
      <c r="AM230" s="932"/>
      <c r="AN230" s="932"/>
      <c r="AO230" s="932"/>
      <c r="AP230" s="932"/>
      <c r="AQ230" s="932"/>
      <c r="AR230" s="932"/>
      <c r="AS230" s="932"/>
      <c r="AT230" s="932"/>
      <c r="AU230" s="932"/>
      <c r="AV230" s="932"/>
      <c r="AW230" s="932"/>
      <c r="AX230" s="932"/>
      <c r="AY230" s="932"/>
      <c r="AZ230" s="932"/>
      <c r="BA230" s="932"/>
      <c r="BB230" s="932"/>
      <c r="BC230" s="932"/>
      <c r="BD230" s="932"/>
      <c r="BE230" s="932"/>
      <c r="BF230" s="932"/>
      <c r="BG230" s="932"/>
      <c r="BH230" s="932"/>
      <c r="BI230" s="932"/>
      <c r="BJ230" s="932"/>
      <c r="BK230" s="932"/>
      <c r="BL230" s="932"/>
      <c r="BM230" s="932"/>
      <c r="BN230" s="932"/>
      <c r="BO230" s="932"/>
      <c r="BP230" s="932"/>
      <c r="BQ230" s="932"/>
      <c r="BR230" s="932"/>
      <c r="BS230" s="932"/>
      <c r="BT230" s="932"/>
      <c r="BU230" s="932"/>
      <c r="BV230" s="932"/>
      <c r="BW230" s="932"/>
      <c r="BX230" s="932"/>
      <c r="BY230" s="932"/>
      <c r="BZ230" s="932"/>
      <c r="CA230" s="932"/>
      <c r="CB230" s="932"/>
      <c r="CC230" s="932"/>
      <c r="CD230" s="932"/>
      <c r="CE230" s="932"/>
      <c r="CF230" s="932"/>
      <c r="CG230" s="932"/>
      <c r="CH230" s="932"/>
      <c r="CI230" s="932"/>
      <c r="CJ230" s="932"/>
      <c r="CK230" s="932"/>
      <c r="CL230" s="932"/>
      <c r="CM230" s="932"/>
      <c r="CN230" s="932"/>
      <c r="CO230" s="932"/>
      <c r="CP230" s="932"/>
      <c r="CQ230" s="932"/>
      <c r="CR230" s="932"/>
      <c r="CS230" s="932"/>
      <c r="CT230" s="932"/>
      <c r="CU230" s="932"/>
      <c r="CV230" s="932"/>
      <c r="CW230" s="932"/>
      <c r="CX230" s="932"/>
      <c r="CY230" s="932"/>
      <c r="CZ230" s="932"/>
      <c r="DA230" s="932"/>
      <c r="DB230" s="932"/>
      <c r="DC230" s="932"/>
      <c r="DD230" s="932"/>
      <c r="DE230" s="932"/>
      <c r="DF230" s="932"/>
      <c r="DG230" s="932"/>
      <c r="DH230" s="932"/>
      <c r="DI230" s="932"/>
      <c r="DJ230" s="932"/>
      <c r="DK230" s="932"/>
      <c r="DL230" s="932"/>
      <c r="DM230" s="932"/>
      <c r="DN230" s="932"/>
      <c r="DO230" s="932"/>
      <c r="DP230" s="932"/>
      <c r="DQ230" s="932"/>
      <c r="DR230" s="932"/>
      <c r="DS230" s="932"/>
      <c r="DT230" s="932"/>
      <c r="DU230" s="932"/>
      <c r="DV230" s="932"/>
      <c r="DW230" s="932"/>
      <c r="DX230" s="932"/>
      <c r="DY230" s="932"/>
      <c r="DZ230" s="932"/>
      <c r="EA230" s="932"/>
      <c r="EB230" s="932"/>
      <c r="EC230" s="932"/>
      <c r="ED230" s="932"/>
      <c r="EE230" s="932"/>
      <c r="EF230" s="932"/>
      <c r="EG230" s="932"/>
      <c r="EH230" s="932"/>
      <c r="EI230" s="932"/>
      <c r="EJ230" s="932"/>
      <c r="EK230" s="932"/>
      <c r="EL230" s="932"/>
      <c r="EM230" s="932"/>
      <c r="EN230" s="932"/>
      <c r="EO230" s="932"/>
      <c r="EP230" s="932"/>
      <c r="EQ230" s="932"/>
      <c r="ER230" s="932"/>
      <c r="ES230" s="932"/>
      <c r="ET230" s="932"/>
      <c r="EU230" s="104" t="str">
        <f t="shared" si="19"/>
        <v>2026033008</v>
      </c>
      <c r="EV230" s="56" t="str">
        <f>A230&amp;"&amp;"&amp;EU230</f>
        <v>14&amp;2026033008</v>
      </c>
      <c r="EW230" s="104">
        <f>IFERROR(VLOOKUP(EV230,시험용!CA:CE,4,FALSE),"")</f>
        <v>0</v>
      </c>
      <c r="EX230" s="828"/>
    </row>
    <row r="231" spans="1:156" ht="49.95" customHeight="1">
      <c r="A231" s="741">
        <v>15</v>
      </c>
      <c r="B231" s="978" t="s">
        <v>287</v>
      </c>
      <c r="C231" s="978" t="s">
        <v>336</v>
      </c>
      <c r="D231" s="978" t="s">
        <v>1970</v>
      </c>
      <c r="E231" s="978" t="s">
        <v>31</v>
      </c>
      <c r="F231" s="978" t="s">
        <v>287</v>
      </c>
      <c r="G231" s="978" t="s">
        <v>287</v>
      </c>
      <c r="H231" s="978" t="s">
        <v>287</v>
      </c>
      <c r="I231" s="978" t="s">
        <v>290</v>
      </c>
      <c r="J231" s="978" t="s">
        <v>7624</v>
      </c>
      <c r="K231" s="978" t="s">
        <v>291</v>
      </c>
      <c r="L231" s="978" t="s">
        <v>7625</v>
      </c>
      <c r="M231" s="978" t="s">
        <v>7626</v>
      </c>
      <c r="N231" s="978"/>
      <c r="O231" s="978" t="s">
        <v>7627</v>
      </c>
      <c r="P231" s="978"/>
      <c r="Q231" s="978" t="s">
        <v>7628</v>
      </c>
      <c r="R231" s="978"/>
      <c r="S231" s="978" t="s">
        <v>7025</v>
      </c>
      <c r="T231" s="978" t="s">
        <v>7629</v>
      </c>
      <c r="U231" s="978" t="s">
        <v>592</v>
      </c>
      <c r="V231" s="978"/>
      <c r="W231" s="978" t="s">
        <v>7630</v>
      </c>
      <c r="X231" s="978" t="s">
        <v>7207</v>
      </c>
      <c r="Y231" s="978" t="s">
        <v>1873</v>
      </c>
      <c r="Z231" s="978" t="s">
        <v>1873</v>
      </c>
      <c r="AA231" s="978" t="s">
        <v>1873</v>
      </c>
      <c r="AB231" s="978" t="s">
        <v>293</v>
      </c>
      <c r="AC231" s="1332"/>
      <c r="AD231" s="978" t="s">
        <v>107</v>
      </c>
      <c r="AE231" s="978" t="s">
        <v>2377</v>
      </c>
      <c r="AF231" s="978" t="s">
        <v>595</v>
      </c>
      <c r="AG231" s="978" t="s">
        <v>295</v>
      </c>
      <c r="AH231" s="978" t="s">
        <v>296</v>
      </c>
      <c r="AI231" s="978" t="s">
        <v>297</v>
      </c>
      <c r="AJ231" s="978"/>
      <c r="AK231" s="978"/>
      <c r="AL231" s="978"/>
      <c r="AM231" s="978"/>
      <c r="AN231" s="978" t="s">
        <v>4266</v>
      </c>
      <c r="AO231" s="978"/>
      <c r="AP231" s="978" t="s">
        <v>7631</v>
      </c>
      <c r="AQ231" s="978" t="s">
        <v>49</v>
      </c>
      <c r="AR231" s="978"/>
      <c r="AS231" s="978"/>
      <c r="AT231" s="978" t="s">
        <v>315</v>
      </c>
      <c r="AU231" s="978" t="s">
        <v>7632</v>
      </c>
      <c r="AV231" s="978" t="s">
        <v>57</v>
      </c>
      <c r="AW231" s="978" t="s">
        <v>1433</v>
      </c>
      <c r="AX231" s="978" t="s">
        <v>7633</v>
      </c>
      <c r="AY231" s="978"/>
      <c r="AZ231" s="978" t="s">
        <v>7634</v>
      </c>
      <c r="BA231" s="978" t="s">
        <v>7635</v>
      </c>
      <c r="BB231" s="978" t="s">
        <v>299</v>
      </c>
      <c r="BC231" s="978" t="s">
        <v>32</v>
      </c>
      <c r="BD231" s="978" t="s">
        <v>33</v>
      </c>
      <c r="BE231" s="978" t="s">
        <v>57</v>
      </c>
      <c r="BF231" s="978" t="s">
        <v>48</v>
      </c>
      <c r="BG231" s="978" t="s">
        <v>164</v>
      </c>
      <c r="BH231" s="978" t="s">
        <v>110</v>
      </c>
      <c r="BI231" s="978" t="s">
        <v>7636</v>
      </c>
      <c r="BJ231" s="978" t="s">
        <v>7637</v>
      </c>
      <c r="BK231" s="978" t="s">
        <v>316</v>
      </c>
      <c r="BL231" s="978" t="s">
        <v>7638</v>
      </c>
      <c r="BM231" s="978" t="s">
        <v>55</v>
      </c>
      <c r="BN231" s="978" t="s">
        <v>2377</v>
      </c>
      <c r="BO231" s="978" t="s">
        <v>595</v>
      </c>
      <c r="BP231" s="978" t="s">
        <v>57</v>
      </c>
      <c r="BQ231" s="978" t="s">
        <v>295</v>
      </c>
      <c r="BR231" s="978" t="s">
        <v>102</v>
      </c>
      <c r="BS231" s="978" t="s">
        <v>303</v>
      </c>
      <c r="BT231" s="978" t="s">
        <v>5141</v>
      </c>
      <c r="BU231" s="978" t="s">
        <v>7639</v>
      </c>
      <c r="BV231" s="978" t="s">
        <v>7640</v>
      </c>
      <c r="BW231" s="978" t="s">
        <v>672</v>
      </c>
      <c r="BX231" s="978" t="s">
        <v>296</v>
      </c>
      <c r="BY231" s="978" t="s">
        <v>297</v>
      </c>
      <c r="BZ231" s="978" t="s">
        <v>7641</v>
      </c>
      <c r="CA231" s="978" t="s">
        <v>7642</v>
      </c>
      <c r="CB231" s="978" t="s">
        <v>304</v>
      </c>
      <c r="CC231" s="978" t="s">
        <v>1883</v>
      </c>
      <c r="CD231" s="978" t="s">
        <v>309</v>
      </c>
      <c r="CE231" s="978" t="s">
        <v>306</v>
      </c>
      <c r="CF231" s="978" t="s">
        <v>907</v>
      </c>
      <c r="CG231" s="978" t="s">
        <v>307</v>
      </c>
      <c r="CH231" s="978" t="s">
        <v>57</v>
      </c>
      <c r="CI231" s="978" t="s">
        <v>7643</v>
      </c>
      <c r="CJ231" s="978" t="s">
        <v>78</v>
      </c>
      <c r="CK231" s="978" t="s">
        <v>112</v>
      </c>
      <c r="CL231" s="978" t="s">
        <v>105</v>
      </c>
      <c r="CM231" s="978" t="s">
        <v>57</v>
      </c>
      <c r="CN231" s="978" t="s">
        <v>57</v>
      </c>
      <c r="CO231" s="978" t="s">
        <v>57</v>
      </c>
      <c r="CP231" s="978" t="s">
        <v>57</v>
      </c>
      <c r="CQ231" s="978" t="s">
        <v>57</v>
      </c>
      <c r="CR231" s="978" t="s">
        <v>57</v>
      </c>
      <c r="CS231" s="978" t="s">
        <v>57</v>
      </c>
      <c r="CT231" s="978" t="s">
        <v>57</v>
      </c>
      <c r="CU231" s="978" t="s">
        <v>57</v>
      </c>
      <c r="CV231" s="978" t="s">
        <v>57</v>
      </c>
      <c r="CW231" s="978" t="s">
        <v>57</v>
      </c>
      <c r="CX231" s="978" t="s">
        <v>57</v>
      </c>
      <c r="CY231" s="978" t="s">
        <v>57</v>
      </c>
      <c r="CZ231" s="978" t="s">
        <v>57</v>
      </c>
      <c r="DA231" s="978" t="s">
        <v>57</v>
      </c>
      <c r="DB231" s="978" t="s">
        <v>57</v>
      </c>
      <c r="DC231" s="978" t="s">
        <v>57</v>
      </c>
      <c r="DD231" s="978" t="s">
        <v>57</v>
      </c>
      <c r="DE231" s="978" t="s">
        <v>57</v>
      </c>
      <c r="DF231" s="978" t="s">
        <v>57</v>
      </c>
      <c r="DG231" s="978" t="s">
        <v>57</v>
      </c>
      <c r="DH231" s="978" t="s">
        <v>57</v>
      </c>
      <c r="DI231" s="978" t="s">
        <v>302</v>
      </c>
      <c r="DJ231" s="978" t="s">
        <v>57</v>
      </c>
      <c r="DK231" s="978" t="s">
        <v>57</v>
      </c>
      <c r="DL231" s="978" t="s">
        <v>57</v>
      </c>
      <c r="DM231" s="978" t="s">
        <v>57</v>
      </c>
      <c r="DN231" s="978" t="s">
        <v>57</v>
      </c>
      <c r="DO231" s="978" t="s">
        <v>57</v>
      </c>
      <c r="DP231" s="978" t="s">
        <v>57</v>
      </c>
      <c r="DQ231" s="978" t="s">
        <v>57</v>
      </c>
      <c r="DR231" s="978" t="s">
        <v>57</v>
      </c>
      <c r="DS231" s="978" t="s">
        <v>57</v>
      </c>
      <c r="DT231" s="978" t="s">
        <v>7644</v>
      </c>
      <c r="DU231" s="978" t="s">
        <v>79</v>
      </c>
      <c r="DV231" s="978" t="s">
        <v>171</v>
      </c>
      <c r="DW231" s="978" t="s">
        <v>121</v>
      </c>
      <c r="DX231" s="978" t="s">
        <v>1570</v>
      </c>
      <c r="DY231" s="978" t="s">
        <v>308</v>
      </c>
      <c r="DZ231" s="978" t="s">
        <v>309</v>
      </c>
      <c r="EA231" s="978" t="s">
        <v>205</v>
      </c>
      <c r="EB231" s="978" t="s">
        <v>7645</v>
      </c>
      <c r="EC231" s="978" t="s">
        <v>79</v>
      </c>
      <c r="ED231" s="978" t="s">
        <v>185</v>
      </c>
      <c r="EE231" s="978" t="s">
        <v>121</v>
      </c>
      <c r="EF231" s="978" t="s">
        <v>57</v>
      </c>
      <c r="EG231" s="978" t="s">
        <v>57</v>
      </c>
      <c r="EH231" s="978" t="s">
        <v>57</v>
      </c>
      <c r="EI231" s="978" t="s">
        <v>57</v>
      </c>
      <c r="EJ231" s="978" t="s">
        <v>7646</v>
      </c>
      <c r="EK231" s="978" t="s">
        <v>7647</v>
      </c>
      <c r="EL231" s="978" t="s">
        <v>2366</v>
      </c>
      <c r="EM231" s="978" t="s">
        <v>6344</v>
      </c>
      <c r="EN231" s="978" t="s">
        <v>5199</v>
      </c>
      <c r="EO231" s="978" t="s">
        <v>310</v>
      </c>
      <c r="EP231" s="978" t="s">
        <v>88</v>
      </c>
      <c r="EQ231" s="978" t="s">
        <v>7648</v>
      </c>
      <c r="ER231" s="978" t="s">
        <v>311</v>
      </c>
      <c r="ES231" s="978" t="s">
        <v>2369</v>
      </c>
      <c r="ET231" s="978" t="s">
        <v>2370</v>
      </c>
      <c r="EU231" s="104" t="str">
        <f t="shared" ref="EU231:EU243" si="21">RIGHT(L231,10)</f>
        <v>2026032800</v>
      </c>
      <c r="EV231" s="56" t="str">
        <f t="shared" ref="EV231:EV243" si="22">A231&amp;"&amp;"&amp;EU231</f>
        <v>15&amp;2026032800</v>
      </c>
      <c r="EW231" s="104">
        <f>IFERROR(VLOOKUP(EV231,시험용!CA:CE,4,FALSE),"")</f>
        <v>0</v>
      </c>
      <c r="EX231" s="828"/>
    </row>
    <row r="232" spans="1:156" ht="49.95" customHeight="1">
      <c r="A232" s="741">
        <v>15</v>
      </c>
      <c r="B232" s="978" t="s">
        <v>312</v>
      </c>
      <c r="C232" s="978" t="s">
        <v>336</v>
      </c>
      <c r="D232" s="978" t="s">
        <v>1866</v>
      </c>
      <c r="E232" s="978" t="s">
        <v>31</v>
      </c>
      <c r="F232" s="978" t="s">
        <v>584</v>
      </c>
      <c r="G232" s="978" t="s">
        <v>312</v>
      </c>
      <c r="H232" s="978" t="s">
        <v>312</v>
      </c>
      <c r="I232" s="978" t="s">
        <v>290</v>
      </c>
      <c r="J232" s="978" t="s">
        <v>7166</v>
      </c>
      <c r="K232" s="978" t="s">
        <v>291</v>
      </c>
      <c r="L232" s="978" t="s">
        <v>7167</v>
      </c>
      <c r="M232" s="978" t="s">
        <v>2450</v>
      </c>
      <c r="N232" s="978"/>
      <c r="O232" s="978"/>
      <c r="P232" s="978"/>
      <c r="Q232" s="978" t="s">
        <v>7959</v>
      </c>
      <c r="R232" s="978" t="s">
        <v>2451</v>
      </c>
      <c r="S232" s="978" t="s">
        <v>5971</v>
      </c>
      <c r="T232" s="978" t="s">
        <v>6999</v>
      </c>
      <c r="U232" s="978" t="s">
        <v>592</v>
      </c>
      <c r="V232" s="978"/>
      <c r="W232" s="978" t="s">
        <v>2452</v>
      </c>
      <c r="X232" s="978" t="s">
        <v>688</v>
      </c>
      <c r="Y232" s="978" t="s">
        <v>1135</v>
      </c>
      <c r="Z232" s="978" t="s">
        <v>1135</v>
      </c>
      <c r="AA232" s="978" t="s">
        <v>1135</v>
      </c>
      <c r="AB232" s="978" t="s">
        <v>293</v>
      </c>
      <c r="AC232" s="1332"/>
      <c r="AD232" s="978" t="s">
        <v>1861</v>
      </c>
      <c r="AE232" s="978" t="s">
        <v>6086</v>
      </c>
      <c r="AF232" s="978" t="s">
        <v>2116</v>
      </c>
      <c r="AG232" s="978" t="s">
        <v>2117</v>
      </c>
      <c r="AH232" s="978" t="s">
        <v>2118</v>
      </c>
      <c r="AI232" s="978" t="s">
        <v>3140</v>
      </c>
      <c r="AJ232" s="978"/>
      <c r="AK232" s="978"/>
      <c r="AL232" s="978"/>
      <c r="AM232" s="978"/>
      <c r="AN232" s="978" t="s">
        <v>1948</v>
      </c>
      <c r="AO232" s="978" t="s">
        <v>2453</v>
      </c>
      <c r="AP232" s="978" t="s">
        <v>2454</v>
      </c>
      <c r="AQ232" s="978" t="s">
        <v>49</v>
      </c>
      <c r="AR232" s="978"/>
      <c r="AS232" s="978"/>
      <c r="AT232" s="978" t="s">
        <v>599</v>
      </c>
      <c r="AU232" s="978" t="s">
        <v>7168</v>
      </c>
      <c r="AV232" s="978" t="s">
        <v>1135</v>
      </c>
      <c r="AW232" s="978" t="s">
        <v>7169</v>
      </c>
      <c r="AX232" s="978" t="s">
        <v>7170</v>
      </c>
      <c r="AY232" s="978"/>
      <c r="AZ232" s="978" t="s">
        <v>7171</v>
      </c>
      <c r="BA232" s="978" t="s">
        <v>7172</v>
      </c>
      <c r="BB232" s="978" t="s">
        <v>4653</v>
      </c>
      <c r="BC232" s="978" t="s">
        <v>2132</v>
      </c>
      <c r="BD232" s="978" t="s">
        <v>2133</v>
      </c>
      <c r="BE232" s="978" t="s">
        <v>1135</v>
      </c>
      <c r="BF232" s="978" t="s">
        <v>2135</v>
      </c>
      <c r="BG232" s="978" t="s">
        <v>7173</v>
      </c>
      <c r="BH232" s="978" t="s">
        <v>7960</v>
      </c>
      <c r="BI232" s="978" t="s">
        <v>7175</v>
      </c>
      <c r="BJ232" s="978" t="s">
        <v>7176</v>
      </c>
      <c r="BK232" s="978" t="s">
        <v>6096</v>
      </c>
      <c r="BL232" s="978" t="s">
        <v>7177</v>
      </c>
      <c r="BM232" s="978" t="s">
        <v>2253</v>
      </c>
      <c r="BN232" s="978" t="s">
        <v>6086</v>
      </c>
      <c r="BO232" s="978" t="s">
        <v>2116</v>
      </c>
      <c r="BP232" s="978" t="s">
        <v>2144</v>
      </c>
      <c r="BQ232" s="978" t="s">
        <v>2117</v>
      </c>
      <c r="BR232" s="978" t="s">
        <v>4661</v>
      </c>
      <c r="BS232" s="978" t="s">
        <v>3157</v>
      </c>
      <c r="BT232" s="978" t="s">
        <v>7178</v>
      </c>
      <c r="BU232" s="978" t="s">
        <v>7961</v>
      </c>
      <c r="BV232" s="978" t="s">
        <v>6101</v>
      </c>
      <c r="BW232" s="978" t="s">
        <v>7181</v>
      </c>
      <c r="BX232" s="978" t="s">
        <v>2118</v>
      </c>
      <c r="BY232" s="978" t="s">
        <v>3140</v>
      </c>
      <c r="BZ232" s="978" t="s">
        <v>7962</v>
      </c>
      <c r="CA232" s="978" t="s">
        <v>7183</v>
      </c>
      <c r="CB232" s="978" t="s">
        <v>2153</v>
      </c>
      <c r="CC232" s="978" t="s">
        <v>6105</v>
      </c>
      <c r="CD232" s="978" t="s">
        <v>5941</v>
      </c>
      <c r="CE232" s="978" t="s">
        <v>2156</v>
      </c>
      <c r="CF232" s="978" t="s">
        <v>6106</v>
      </c>
      <c r="CG232" s="978" t="s">
        <v>2158</v>
      </c>
      <c r="CH232" s="978" t="s">
        <v>1135</v>
      </c>
      <c r="CI232" s="978" t="s">
        <v>7184</v>
      </c>
      <c r="CJ232" s="978" t="s">
        <v>7185</v>
      </c>
      <c r="CK232" s="978" t="s">
        <v>7186</v>
      </c>
      <c r="CL232" s="978" t="s">
        <v>2162</v>
      </c>
      <c r="CM232" s="978" t="s">
        <v>7963</v>
      </c>
      <c r="CN232" s="978" t="s">
        <v>7188</v>
      </c>
      <c r="CO232" s="978" t="s">
        <v>7189</v>
      </c>
      <c r="CP232" s="978" t="s">
        <v>7190</v>
      </c>
      <c r="CQ232" s="978" t="s">
        <v>1135</v>
      </c>
      <c r="CR232" s="978" t="s">
        <v>1135</v>
      </c>
      <c r="CS232" s="978" t="s">
        <v>1135</v>
      </c>
      <c r="CT232" s="978" t="s">
        <v>1135</v>
      </c>
      <c r="CU232" s="978" t="s">
        <v>1135</v>
      </c>
      <c r="CV232" s="978" t="s">
        <v>1135</v>
      </c>
      <c r="CW232" s="978" t="s">
        <v>1135</v>
      </c>
      <c r="CX232" s="978" t="s">
        <v>1135</v>
      </c>
      <c r="CY232" s="978" t="s">
        <v>6109</v>
      </c>
      <c r="CZ232" s="978" t="s">
        <v>2166</v>
      </c>
      <c r="DA232" s="978" t="s">
        <v>6110</v>
      </c>
      <c r="DB232" s="978" t="s">
        <v>7191</v>
      </c>
      <c r="DC232" s="978" t="s">
        <v>7192</v>
      </c>
      <c r="DD232" s="978" t="s">
        <v>7193</v>
      </c>
      <c r="DE232" s="978" t="s">
        <v>1135</v>
      </c>
      <c r="DF232" s="978" t="s">
        <v>1135</v>
      </c>
      <c r="DG232" s="978" t="s">
        <v>1135</v>
      </c>
      <c r="DH232" s="978" t="s">
        <v>1135</v>
      </c>
      <c r="DI232" s="978" t="s">
        <v>2142</v>
      </c>
      <c r="DJ232" s="978" t="s">
        <v>1135</v>
      </c>
      <c r="DK232" s="978" t="s">
        <v>1135</v>
      </c>
      <c r="DL232" s="978" t="s">
        <v>1135</v>
      </c>
      <c r="DM232" s="978" t="s">
        <v>1135</v>
      </c>
      <c r="DN232" s="978" t="s">
        <v>1135</v>
      </c>
      <c r="DO232" s="978" t="s">
        <v>1135</v>
      </c>
      <c r="DP232" s="978" t="s">
        <v>1135</v>
      </c>
      <c r="DQ232" s="978" t="s">
        <v>1135</v>
      </c>
      <c r="DR232" s="978" t="s">
        <v>1135</v>
      </c>
      <c r="DS232" s="978" t="s">
        <v>1135</v>
      </c>
      <c r="DT232" s="978" t="s">
        <v>7194</v>
      </c>
      <c r="DU232" s="978" t="s">
        <v>4674</v>
      </c>
      <c r="DV232" s="978" t="s">
        <v>2272</v>
      </c>
      <c r="DW232" s="978" t="s">
        <v>6011</v>
      </c>
      <c r="DX232" s="978" t="s">
        <v>2179</v>
      </c>
      <c r="DY232" s="978" t="s">
        <v>2180</v>
      </c>
      <c r="DZ232" s="978" t="s">
        <v>2181</v>
      </c>
      <c r="EA232" s="978" t="s">
        <v>2182</v>
      </c>
      <c r="EB232" s="978" t="s">
        <v>7195</v>
      </c>
      <c r="EC232" s="978" t="s">
        <v>4674</v>
      </c>
      <c r="ED232" s="978" t="s">
        <v>2177</v>
      </c>
      <c r="EE232" s="978" t="s">
        <v>6011</v>
      </c>
      <c r="EF232" s="978" t="s">
        <v>1135</v>
      </c>
      <c r="EG232" s="978" t="s">
        <v>1135</v>
      </c>
      <c r="EH232" s="978" t="s">
        <v>1135</v>
      </c>
      <c r="EI232" s="978" t="s">
        <v>1135</v>
      </c>
      <c r="EJ232" s="978" t="s">
        <v>7196</v>
      </c>
      <c r="EK232" s="978" t="s">
        <v>7197</v>
      </c>
      <c r="EL232" s="978" t="s">
        <v>7198</v>
      </c>
      <c r="EM232" s="978" t="s">
        <v>7199</v>
      </c>
      <c r="EN232" s="978" t="s">
        <v>6117</v>
      </c>
      <c r="EO232" s="978" t="s">
        <v>5947</v>
      </c>
      <c r="EP232" s="978" t="s">
        <v>5948</v>
      </c>
      <c r="EQ232" s="978" t="s">
        <v>7200</v>
      </c>
      <c r="ER232" s="978" t="s">
        <v>2193</v>
      </c>
      <c r="ES232" s="978" t="s">
        <v>7201</v>
      </c>
      <c r="ET232" s="978" t="s">
        <v>7202</v>
      </c>
      <c r="EU232" s="104" t="str">
        <f t="shared" si="21"/>
        <v>2026031504</v>
      </c>
      <c r="EV232" s="56" t="str">
        <f t="shared" si="22"/>
        <v>15&amp;2026031504</v>
      </c>
      <c r="EW232" s="104" t="str">
        <f>IFERROR(VLOOKUP(EV232,시험용!CA:CE,4,FALSE),"")</f>
        <v/>
      </c>
      <c r="EX232" s="981" t="s">
        <v>7489</v>
      </c>
    </row>
    <row r="233" spans="1:156" ht="49.95" customHeight="1">
      <c r="A233" s="741">
        <v>15</v>
      </c>
      <c r="B233" s="978" t="s">
        <v>320</v>
      </c>
      <c r="C233" s="978" t="s">
        <v>288</v>
      </c>
      <c r="D233" s="978" t="s">
        <v>2612</v>
      </c>
      <c r="E233" s="978" t="s">
        <v>31</v>
      </c>
      <c r="F233" s="978" t="s">
        <v>321</v>
      </c>
      <c r="G233" s="978" t="s">
        <v>320</v>
      </c>
      <c r="H233" s="978" t="s">
        <v>287</v>
      </c>
      <c r="I233" s="978" t="s">
        <v>290</v>
      </c>
      <c r="J233" s="978" t="s">
        <v>7964</v>
      </c>
      <c r="K233" s="978" t="s">
        <v>291</v>
      </c>
      <c r="L233" s="978" t="s">
        <v>7965</v>
      </c>
      <c r="M233" s="978" t="s">
        <v>1634</v>
      </c>
      <c r="N233" s="978"/>
      <c r="O233" s="978"/>
      <c r="P233" s="978"/>
      <c r="Q233" s="978"/>
      <c r="R233" s="978" t="s">
        <v>1193</v>
      </c>
      <c r="S233" s="978" t="s">
        <v>7482</v>
      </c>
      <c r="T233" s="978" t="s">
        <v>7483</v>
      </c>
      <c r="U233" s="978" t="s">
        <v>592</v>
      </c>
      <c r="V233" s="978" t="s">
        <v>1133</v>
      </c>
      <c r="W233" s="978" t="s">
        <v>7966</v>
      </c>
      <c r="X233" s="978" t="s">
        <v>7967</v>
      </c>
      <c r="Y233" s="978" t="s">
        <v>7968</v>
      </c>
      <c r="Z233" s="978" t="s">
        <v>7968</v>
      </c>
      <c r="AA233" s="978" t="s">
        <v>7969</v>
      </c>
      <c r="AB233" s="978" t="s">
        <v>824</v>
      </c>
      <c r="AC233" s="1332"/>
      <c r="AD233" s="978" t="s">
        <v>5544</v>
      </c>
      <c r="AE233" s="978" t="s">
        <v>1638</v>
      </c>
      <c r="AF233" s="978" t="s">
        <v>692</v>
      </c>
      <c r="AG233" s="978" t="s">
        <v>295</v>
      </c>
      <c r="AH233" s="978" t="s">
        <v>296</v>
      </c>
      <c r="AI233" s="978" t="s">
        <v>297</v>
      </c>
      <c r="AJ233" s="978"/>
      <c r="AK233" s="978"/>
      <c r="AL233" s="978"/>
      <c r="AM233" s="978"/>
      <c r="AN233" s="978" t="s">
        <v>1138</v>
      </c>
      <c r="AO233" s="978" t="s">
        <v>1139</v>
      </c>
      <c r="AP233" s="978" t="s">
        <v>7970</v>
      </c>
      <c r="AQ233" s="978" t="s">
        <v>35</v>
      </c>
      <c r="AR233" s="978"/>
      <c r="AS233" s="978"/>
      <c r="AT233" s="978" t="s">
        <v>315</v>
      </c>
      <c r="AU233" s="978" t="s">
        <v>7971</v>
      </c>
      <c r="AV233" s="978" t="s">
        <v>57</v>
      </c>
      <c r="AW233" s="978" t="s">
        <v>323</v>
      </c>
      <c r="AX233" s="978" t="s">
        <v>7972</v>
      </c>
      <c r="AY233" s="978"/>
      <c r="AZ233" s="978" t="s">
        <v>1642</v>
      </c>
      <c r="BA233" s="978" t="s">
        <v>1643</v>
      </c>
      <c r="BB233" s="978" t="s">
        <v>299</v>
      </c>
      <c r="BC233" s="978" t="s">
        <v>32</v>
      </c>
      <c r="BD233" s="978" t="s">
        <v>33</v>
      </c>
      <c r="BE233" s="978" t="s">
        <v>1644</v>
      </c>
      <c r="BF233" s="978" t="s">
        <v>48</v>
      </c>
      <c r="BG233" s="978" t="s">
        <v>603</v>
      </c>
      <c r="BH233" s="978" t="s">
        <v>3533</v>
      </c>
      <c r="BI233" s="978" t="s">
        <v>1646</v>
      </c>
      <c r="BJ233" s="978" t="s">
        <v>1248</v>
      </c>
      <c r="BK233" s="978" t="s">
        <v>1026</v>
      </c>
      <c r="BL233" s="978" t="s">
        <v>1647</v>
      </c>
      <c r="BM233" s="978" t="s">
        <v>752</v>
      </c>
      <c r="BN233" s="978" t="s">
        <v>1638</v>
      </c>
      <c r="BO233" s="978" t="s">
        <v>692</v>
      </c>
      <c r="BP233" s="978" t="s">
        <v>595</v>
      </c>
      <c r="BQ233" s="978" t="s">
        <v>295</v>
      </c>
      <c r="BR233" s="978" t="s">
        <v>102</v>
      </c>
      <c r="BS233" s="978" t="s">
        <v>1301</v>
      </c>
      <c r="BT233" s="978" t="s">
        <v>1648</v>
      </c>
      <c r="BU233" s="978" t="s">
        <v>7973</v>
      </c>
      <c r="BV233" s="978" t="s">
        <v>302</v>
      </c>
      <c r="BW233" s="978" t="s">
        <v>1589</v>
      </c>
      <c r="BX233" s="978" t="s">
        <v>296</v>
      </c>
      <c r="BY233" s="978" t="s">
        <v>297</v>
      </c>
      <c r="BZ233" s="978" t="s">
        <v>2749</v>
      </c>
      <c r="CA233" s="978" t="s">
        <v>758</v>
      </c>
      <c r="CB233" s="978" t="s">
        <v>304</v>
      </c>
      <c r="CC233" s="978" t="s">
        <v>167</v>
      </c>
      <c r="CD233" s="978" t="s">
        <v>305</v>
      </c>
      <c r="CE233" s="978" t="s">
        <v>306</v>
      </c>
      <c r="CF233" s="978" t="s">
        <v>166</v>
      </c>
      <c r="CG233" s="978" t="s">
        <v>307</v>
      </c>
      <c r="CH233" s="978" t="s">
        <v>57</v>
      </c>
      <c r="CI233" s="978" t="s">
        <v>1651</v>
      </c>
      <c r="CJ233" s="978" t="s">
        <v>92</v>
      </c>
      <c r="CK233" s="978" t="s">
        <v>176</v>
      </c>
      <c r="CL233" s="978" t="s">
        <v>105</v>
      </c>
      <c r="CM233" s="978" t="s">
        <v>4749</v>
      </c>
      <c r="CN233" s="978" t="s">
        <v>92</v>
      </c>
      <c r="CO233" s="978" t="s">
        <v>186</v>
      </c>
      <c r="CP233" s="978" t="s">
        <v>105</v>
      </c>
      <c r="CQ233" s="978" t="s">
        <v>57</v>
      </c>
      <c r="CR233" s="978" t="s">
        <v>57</v>
      </c>
      <c r="CS233" s="978" t="s">
        <v>57</v>
      </c>
      <c r="CT233" s="978" t="s">
        <v>57</v>
      </c>
      <c r="CU233" s="978" t="s">
        <v>57</v>
      </c>
      <c r="CV233" s="978" t="s">
        <v>57</v>
      </c>
      <c r="CW233" s="978" t="s">
        <v>57</v>
      </c>
      <c r="CX233" s="978" t="s">
        <v>57</v>
      </c>
      <c r="CY233" s="978" t="s">
        <v>798</v>
      </c>
      <c r="CZ233" s="978" t="s">
        <v>329</v>
      </c>
      <c r="DA233" s="978" t="s">
        <v>123</v>
      </c>
      <c r="DB233" s="978" t="s">
        <v>617</v>
      </c>
      <c r="DC233" s="978" t="s">
        <v>618</v>
      </c>
      <c r="DD233" s="978" t="s">
        <v>619</v>
      </c>
      <c r="DE233" s="978" t="s">
        <v>57</v>
      </c>
      <c r="DF233" s="978" t="s">
        <v>57</v>
      </c>
      <c r="DG233" s="978" t="s">
        <v>57</v>
      </c>
      <c r="DH233" s="978" t="s">
        <v>57</v>
      </c>
      <c r="DI233" s="978" t="s">
        <v>302</v>
      </c>
      <c r="DJ233" s="978" t="s">
        <v>57</v>
      </c>
      <c r="DK233" s="978" t="s">
        <v>57</v>
      </c>
      <c r="DL233" s="978" t="s">
        <v>57</v>
      </c>
      <c r="DM233" s="978" t="s">
        <v>57</v>
      </c>
      <c r="DN233" s="978" t="s">
        <v>57</v>
      </c>
      <c r="DO233" s="978" t="s">
        <v>57</v>
      </c>
      <c r="DP233" s="978" t="s">
        <v>57</v>
      </c>
      <c r="DQ233" s="978" t="s">
        <v>57</v>
      </c>
      <c r="DR233" s="978" t="s">
        <v>57</v>
      </c>
      <c r="DS233" s="978" t="s">
        <v>57</v>
      </c>
      <c r="DT233" s="978" t="s">
        <v>1653</v>
      </c>
      <c r="DU233" s="978" t="s">
        <v>86</v>
      </c>
      <c r="DV233" s="978" t="s">
        <v>178</v>
      </c>
      <c r="DW233" s="978" t="s">
        <v>106</v>
      </c>
      <c r="DX233" s="978" t="s">
        <v>333</v>
      </c>
      <c r="DY233" s="978" t="s">
        <v>308</v>
      </c>
      <c r="DZ233" s="978" t="s">
        <v>309</v>
      </c>
      <c r="EA233" s="978" t="s">
        <v>319</v>
      </c>
      <c r="EB233" s="978" t="s">
        <v>1654</v>
      </c>
      <c r="EC233" s="978" t="s">
        <v>86</v>
      </c>
      <c r="ED233" s="978" t="s">
        <v>1028</v>
      </c>
      <c r="EE233" s="978" t="s">
        <v>106</v>
      </c>
      <c r="EF233" s="978" t="s">
        <v>57</v>
      </c>
      <c r="EG233" s="978" t="s">
        <v>57</v>
      </c>
      <c r="EH233" s="978" t="s">
        <v>57</v>
      </c>
      <c r="EI233" s="978" t="s">
        <v>57</v>
      </c>
      <c r="EJ233" s="978" t="s">
        <v>1627</v>
      </c>
      <c r="EK233" s="978" t="s">
        <v>91</v>
      </c>
      <c r="EL233" s="978" t="s">
        <v>1628</v>
      </c>
      <c r="EM233" s="978" t="s">
        <v>188</v>
      </c>
      <c r="EN233" s="978" t="s">
        <v>680</v>
      </c>
      <c r="EO233" s="978" t="s">
        <v>681</v>
      </c>
      <c r="EP233" s="978" t="s">
        <v>682</v>
      </c>
      <c r="EQ233" s="978" t="s">
        <v>183</v>
      </c>
      <c r="ER233" s="978" t="s">
        <v>311</v>
      </c>
      <c r="ES233" s="978" t="s">
        <v>4750</v>
      </c>
      <c r="ET233" s="978" t="s">
        <v>4751</v>
      </c>
      <c r="EU233" s="104" t="str">
        <f t="shared" si="21"/>
        <v>2026033669</v>
      </c>
      <c r="EV233" s="56" t="str">
        <f t="shared" si="22"/>
        <v>15&amp;2026033669</v>
      </c>
      <c r="EW233" s="104">
        <f>IFERROR(VLOOKUP(EV233,시험용!CA:CE,4,FALSE),"")</f>
        <v>0</v>
      </c>
      <c r="EX233" s="828"/>
    </row>
    <row r="234" spans="1:156" ht="49.95" customHeight="1">
      <c r="A234" s="741">
        <v>15</v>
      </c>
      <c r="B234" s="978" t="s">
        <v>724</v>
      </c>
      <c r="C234" s="978" t="s">
        <v>288</v>
      </c>
      <c r="D234" s="978" t="s">
        <v>2612</v>
      </c>
      <c r="E234" s="978" t="s">
        <v>31</v>
      </c>
      <c r="F234" s="978" t="s">
        <v>584</v>
      </c>
      <c r="G234" s="978" t="s">
        <v>724</v>
      </c>
      <c r="H234" s="978" t="s">
        <v>312</v>
      </c>
      <c r="I234" s="978" t="s">
        <v>290</v>
      </c>
      <c r="J234" s="978" t="s">
        <v>7974</v>
      </c>
      <c r="K234" s="978" t="s">
        <v>291</v>
      </c>
      <c r="L234" s="978" t="s">
        <v>7975</v>
      </c>
      <c r="M234" s="978" t="s">
        <v>7976</v>
      </c>
      <c r="N234" s="978"/>
      <c r="O234" s="978"/>
      <c r="P234" s="978"/>
      <c r="Q234" s="978"/>
      <c r="R234" s="978"/>
      <c r="S234" s="978" t="s">
        <v>7482</v>
      </c>
      <c r="T234" s="978" t="s">
        <v>7483</v>
      </c>
      <c r="U234" s="978" t="s">
        <v>592</v>
      </c>
      <c r="V234" s="978"/>
      <c r="W234" s="978" t="s">
        <v>7977</v>
      </c>
      <c r="X234" s="978" t="s">
        <v>7978</v>
      </c>
      <c r="Y234" s="978" t="s">
        <v>7979</v>
      </c>
      <c r="Z234" s="978" t="s">
        <v>7980</v>
      </c>
      <c r="AA234" s="978" t="s">
        <v>7981</v>
      </c>
      <c r="AB234" s="978" t="s">
        <v>824</v>
      </c>
      <c r="AC234" s="1332"/>
      <c r="AD234" s="978" t="s">
        <v>5482</v>
      </c>
      <c r="AE234" s="978" t="s">
        <v>7982</v>
      </c>
      <c r="AF234" s="978" t="s">
        <v>692</v>
      </c>
      <c r="AG234" s="978" t="s">
        <v>295</v>
      </c>
      <c r="AH234" s="978" t="s">
        <v>296</v>
      </c>
      <c r="AI234" s="978" t="s">
        <v>297</v>
      </c>
      <c r="AJ234" s="978"/>
      <c r="AK234" s="978"/>
      <c r="AL234" s="978"/>
      <c r="AM234" s="978"/>
      <c r="AN234" s="978" t="s">
        <v>7983</v>
      </c>
      <c r="AO234" s="978" t="s">
        <v>7984</v>
      </c>
      <c r="AP234" s="978" t="s">
        <v>7985</v>
      </c>
      <c r="AQ234" s="978" t="s">
        <v>35</v>
      </c>
      <c r="AR234" s="978"/>
      <c r="AS234" s="978"/>
      <c r="AT234" s="978" t="s">
        <v>315</v>
      </c>
      <c r="AU234" s="978" t="s">
        <v>7986</v>
      </c>
      <c r="AV234" s="978" t="s">
        <v>57</v>
      </c>
      <c r="AW234" s="978" t="s">
        <v>323</v>
      </c>
      <c r="AX234" s="978" t="s">
        <v>7987</v>
      </c>
      <c r="AY234" s="978"/>
      <c r="AZ234" s="978" t="s">
        <v>7988</v>
      </c>
      <c r="BA234" s="978" t="s">
        <v>5188</v>
      </c>
      <c r="BB234" s="978" t="s">
        <v>299</v>
      </c>
      <c r="BC234" s="978" t="s">
        <v>32</v>
      </c>
      <c r="BD234" s="978" t="s">
        <v>33</v>
      </c>
      <c r="BE234" s="978" t="s">
        <v>7989</v>
      </c>
      <c r="BF234" s="978" t="s">
        <v>48</v>
      </c>
      <c r="BG234" s="978" t="s">
        <v>164</v>
      </c>
      <c r="BH234" s="978" t="s">
        <v>4853</v>
      </c>
      <c r="BI234" s="978" t="s">
        <v>3819</v>
      </c>
      <c r="BJ234" s="978" t="s">
        <v>7990</v>
      </c>
      <c r="BK234" s="978" t="s">
        <v>3804</v>
      </c>
      <c r="BL234" s="978" t="s">
        <v>7991</v>
      </c>
      <c r="BM234" s="978" t="s">
        <v>39</v>
      </c>
      <c r="BN234" s="978" t="s">
        <v>7982</v>
      </c>
      <c r="BO234" s="978" t="s">
        <v>692</v>
      </c>
      <c r="BP234" s="978" t="s">
        <v>595</v>
      </c>
      <c r="BQ234" s="978" t="s">
        <v>295</v>
      </c>
      <c r="BR234" s="978" t="s">
        <v>1363</v>
      </c>
      <c r="BS234" s="978" t="s">
        <v>5141</v>
      </c>
      <c r="BT234" s="978" t="s">
        <v>2795</v>
      </c>
      <c r="BU234" s="978" t="s">
        <v>7992</v>
      </c>
      <c r="BV234" s="978" t="s">
        <v>1061</v>
      </c>
      <c r="BW234" s="978" t="s">
        <v>109</v>
      </c>
      <c r="BX234" s="978" t="s">
        <v>296</v>
      </c>
      <c r="BY234" s="978" t="s">
        <v>297</v>
      </c>
      <c r="BZ234" s="978" t="s">
        <v>2713</v>
      </c>
      <c r="CA234" s="978" t="s">
        <v>7993</v>
      </c>
      <c r="CB234" s="978" t="s">
        <v>304</v>
      </c>
      <c r="CC234" s="978" t="s">
        <v>661</v>
      </c>
      <c r="CD234" s="978" t="s">
        <v>318</v>
      </c>
      <c r="CE234" s="978" t="s">
        <v>306</v>
      </c>
      <c r="CF234" s="978" t="s">
        <v>1825</v>
      </c>
      <c r="CG234" s="978" t="s">
        <v>307</v>
      </c>
      <c r="CH234" s="978" t="s">
        <v>57</v>
      </c>
      <c r="CI234" s="978" t="s">
        <v>7692</v>
      </c>
      <c r="CJ234" s="978" t="s">
        <v>99</v>
      </c>
      <c r="CK234" s="978" t="s">
        <v>191</v>
      </c>
      <c r="CL234" s="978" t="s">
        <v>105</v>
      </c>
      <c r="CM234" s="978" t="s">
        <v>57</v>
      </c>
      <c r="CN234" s="978" t="s">
        <v>57</v>
      </c>
      <c r="CO234" s="978" t="s">
        <v>57</v>
      </c>
      <c r="CP234" s="978" t="s">
        <v>57</v>
      </c>
      <c r="CQ234" s="978" t="s">
        <v>57</v>
      </c>
      <c r="CR234" s="978" t="s">
        <v>57</v>
      </c>
      <c r="CS234" s="978" t="s">
        <v>57</v>
      </c>
      <c r="CT234" s="978" t="s">
        <v>57</v>
      </c>
      <c r="CU234" s="978" t="s">
        <v>57</v>
      </c>
      <c r="CV234" s="978" t="s">
        <v>57</v>
      </c>
      <c r="CW234" s="978" t="s">
        <v>57</v>
      </c>
      <c r="CX234" s="978" t="s">
        <v>57</v>
      </c>
      <c r="CY234" s="978" t="s">
        <v>57</v>
      </c>
      <c r="CZ234" s="978" t="s">
        <v>57</v>
      </c>
      <c r="DA234" s="978" t="s">
        <v>57</v>
      </c>
      <c r="DB234" s="978" t="s">
        <v>57</v>
      </c>
      <c r="DC234" s="978" t="s">
        <v>57</v>
      </c>
      <c r="DD234" s="978" t="s">
        <v>57</v>
      </c>
      <c r="DE234" s="978" t="s">
        <v>57</v>
      </c>
      <c r="DF234" s="978" t="s">
        <v>57</v>
      </c>
      <c r="DG234" s="978" t="s">
        <v>57</v>
      </c>
      <c r="DH234" s="978" t="s">
        <v>57</v>
      </c>
      <c r="DI234" s="978" t="s">
        <v>302</v>
      </c>
      <c r="DJ234" s="978" t="s">
        <v>57</v>
      </c>
      <c r="DK234" s="978" t="s">
        <v>57</v>
      </c>
      <c r="DL234" s="978" t="s">
        <v>57</v>
      </c>
      <c r="DM234" s="978" t="s">
        <v>57</v>
      </c>
      <c r="DN234" s="978" t="s">
        <v>57</v>
      </c>
      <c r="DO234" s="978" t="s">
        <v>57</v>
      </c>
      <c r="DP234" s="978" t="s">
        <v>57</v>
      </c>
      <c r="DQ234" s="978" t="s">
        <v>57</v>
      </c>
      <c r="DR234" s="978" t="s">
        <v>57</v>
      </c>
      <c r="DS234" s="978" t="s">
        <v>57</v>
      </c>
      <c r="DT234" s="978" t="s">
        <v>5143</v>
      </c>
      <c r="DU234" s="978" t="s">
        <v>79</v>
      </c>
      <c r="DV234" s="978" t="s">
        <v>204</v>
      </c>
      <c r="DW234" s="978" t="s">
        <v>106</v>
      </c>
      <c r="DX234" s="978" t="s">
        <v>333</v>
      </c>
      <c r="DY234" s="978" t="s">
        <v>308</v>
      </c>
      <c r="DZ234" s="978" t="s">
        <v>309</v>
      </c>
      <c r="EA234" s="978" t="s">
        <v>319</v>
      </c>
      <c r="EB234" s="978" t="s">
        <v>5144</v>
      </c>
      <c r="EC234" s="978" t="s">
        <v>79</v>
      </c>
      <c r="ED234" s="978" t="s">
        <v>1062</v>
      </c>
      <c r="EE234" s="978" t="s">
        <v>106</v>
      </c>
      <c r="EF234" s="978" t="s">
        <v>57</v>
      </c>
      <c r="EG234" s="978" t="s">
        <v>57</v>
      </c>
      <c r="EH234" s="978" t="s">
        <v>57</v>
      </c>
      <c r="EI234" s="978" t="s">
        <v>57</v>
      </c>
      <c r="EJ234" s="978" t="s">
        <v>7994</v>
      </c>
      <c r="EK234" s="978" t="s">
        <v>3926</v>
      </c>
      <c r="EL234" s="978" t="s">
        <v>7995</v>
      </c>
      <c r="EM234" s="978" t="s">
        <v>1373</v>
      </c>
      <c r="EN234" s="978" t="s">
        <v>680</v>
      </c>
      <c r="EO234" s="978" t="s">
        <v>310</v>
      </c>
      <c r="EP234" s="978" t="s">
        <v>88</v>
      </c>
      <c r="EQ234" s="978" t="s">
        <v>6845</v>
      </c>
      <c r="ER234" s="978" t="s">
        <v>311</v>
      </c>
      <c r="ES234" s="978" t="s">
        <v>7996</v>
      </c>
      <c r="ET234" s="978" t="s">
        <v>7997</v>
      </c>
      <c r="EU234" s="104" t="str">
        <f t="shared" si="21"/>
        <v>2026033225</v>
      </c>
      <c r="EV234" s="56" t="str">
        <f t="shared" si="22"/>
        <v>15&amp;2026033225</v>
      </c>
      <c r="EW234" s="104">
        <f>IFERROR(VLOOKUP(EV234,시험용!CA:CE,4,FALSE),"")</f>
        <v>0</v>
      </c>
      <c r="EX234" s="828"/>
    </row>
    <row r="235" spans="1:156" ht="49.95" customHeight="1">
      <c r="A235" s="741">
        <v>15</v>
      </c>
      <c r="B235" s="978" t="s">
        <v>732</v>
      </c>
      <c r="C235" s="978" t="s">
        <v>288</v>
      </c>
      <c r="D235" s="978" t="s">
        <v>3344</v>
      </c>
      <c r="E235" s="978" t="s">
        <v>31</v>
      </c>
      <c r="F235" s="978" t="s">
        <v>321</v>
      </c>
      <c r="G235" s="978" t="s">
        <v>732</v>
      </c>
      <c r="H235" s="978" t="s">
        <v>320</v>
      </c>
      <c r="I235" s="978" t="s">
        <v>290</v>
      </c>
      <c r="J235" s="978" t="s">
        <v>7998</v>
      </c>
      <c r="K235" s="978" t="s">
        <v>291</v>
      </c>
      <c r="L235" s="978" t="s">
        <v>7999</v>
      </c>
      <c r="M235" s="978" t="s">
        <v>8000</v>
      </c>
      <c r="N235" s="978"/>
      <c r="O235" s="978"/>
      <c r="P235" s="978"/>
      <c r="Q235" s="978"/>
      <c r="R235" s="978" t="s">
        <v>7682</v>
      </c>
      <c r="S235" s="978" t="s">
        <v>7482</v>
      </c>
      <c r="T235" s="978" t="s">
        <v>7483</v>
      </c>
      <c r="U235" s="978" t="s">
        <v>592</v>
      </c>
      <c r="V235" s="978"/>
      <c r="W235" s="978" t="s">
        <v>8001</v>
      </c>
      <c r="X235" s="978"/>
      <c r="Y235" s="978"/>
      <c r="Z235" s="978"/>
      <c r="AA235" s="978"/>
      <c r="AB235" s="978"/>
      <c r="AC235" s="1332"/>
      <c r="AD235" s="978"/>
      <c r="AE235" s="978" t="s">
        <v>2240</v>
      </c>
      <c r="AF235" s="978" t="s">
        <v>2116</v>
      </c>
      <c r="AG235" s="978" t="s">
        <v>2117</v>
      </c>
      <c r="AH235" s="978" t="s">
        <v>2118</v>
      </c>
      <c r="AI235" s="978" t="s">
        <v>3140</v>
      </c>
      <c r="AJ235" s="978"/>
      <c r="AK235" s="978"/>
      <c r="AL235" s="978"/>
      <c r="AM235" s="978"/>
      <c r="AN235" s="978" t="s">
        <v>7252</v>
      </c>
      <c r="AO235" s="978" t="s">
        <v>7253</v>
      </c>
      <c r="AP235" s="978" t="s">
        <v>8002</v>
      </c>
      <c r="AQ235" s="978" t="s">
        <v>35</v>
      </c>
      <c r="AR235" s="978" t="s">
        <v>8003</v>
      </c>
      <c r="AS235" s="978" t="s">
        <v>8004</v>
      </c>
      <c r="AT235" s="978" t="s">
        <v>298</v>
      </c>
      <c r="AU235" s="978" t="s">
        <v>8005</v>
      </c>
      <c r="AV235" s="978" t="s">
        <v>1135</v>
      </c>
      <c r="AW235" s="978" t="s">
        <v>2131</v>
      </c>
      <c r="AX235" s="978" t="s">
        <v>8006</v>
      </c>
      <c r="AY235" s="978"/>
      <c r="AZ235" s="978" t="s">
        <v>8007</v>
      </c>
      <c r="BA235" s="978" t="s">
        <v>8008</v>
      </c>
      <c r="BB235" s="978" t="s">
        <v>4653</v>
      </c>
      <c r="BC235" s="978" t="s">
        <v>2132</v>
      </c>
      <c r="BD235" s="978" t="s">
        <v>2133</v>
      </c>
      <c r="BE235" s="978" t="s">
        <v>1135</v>
      </c>
      <c r="BF235" s="978" t="s">
        <v>2135</v>
      </c>
      <c r="BG235" s="978" t="s">
        <v>4654</v>
      </c>
      <c r="BH235" s="978" t="s">
        <v>8009</v>
      </c>
      <c r="BI235" s="978" t="s">
        <v>8010</v>
      </c>
      <c r="BJ235" s="978" t="s">
        <v>8011</v>
      </c>
      <c r="BK235" s="978" t="s">
        <v>8012</v>
      </c>
      <c r="BL235" s="978" t="s">
        <v>8013</v>
      </c>
      <c r="BM235" s="978" t="s">
        <v>2253</v>
      </c>
      <c r="BN235" s="978" t="s">
        <v>2240</v>
      </c>
      <c r="BO235" s="978" t="s">
        <v>2116</v>
      </c>
      <c r="BP235" s="978" t="s">
        <v>2144</v>
      </c>
      <c r="BQ235" s="978" t="s">
        <v>2117</v>
      </c>
      <c r="BR235" s="978" t="s">
        <v>4661</v>
      </c>
      <c r="BS235" s="978" t="s">
        <v>8014</v>
      </c>
      <c r="BT235" s="978" t="s">
        <v>8015</v>
      </c>
      <c r="BU235" s="978" t="s">
        <v>8016</v>
      </c>
      <c r="BV235" s="978" t="s">
        <v>2142</v>
      </c>
      <c r="BW235" s="978" t="s">
        <v>2257</v>
      </c>
      <c r="BX235" s="978" t="s">
        <v>2118</v>
      </c>
      <c r="BY235" s="978" t="s">
        <v>3140</v>
      </c>
      <c r="BZ235" s="978" t="s">
        <v>8017</v>
      </c>
      <c r="CA235" s="978" t="s">
        <v>8018</v>
      </c>
      <c r="CB235" s="978" t="s">
        <v>2153</v>
      </c>
      <c r="CC235" s="978" t="s">
        <v>4908</v>
      </c>
      <c r="CD235" s="978" t="s">
        <v>6185</v>
      </c>
      <c r="CE235" s="978" t="s">
        <v>2156</v>
      </c>
      <c r="CF235" s="978" t="s">
        <v>8019</v>
      </c>
      <c r="CG235" s="978" t="s">
        <v>2158</v>
      </c>
      <c r="CH235" s="978" t="s">
        <v>1135</v>
      </c>
      <c r="CI235" s="978" t="s">
        <v>8020</v>
      </c>
      <c r="CJ235" s="978" t="s">
        <v>8021</v>
      </c>
      <c r="CK235" s="978" t="s">
        <v>3169</v>
      </c>
      <c r="CL235" s="978" t="s">
        <v>2162</v>
      </c>
      <c r="CM235" s="978" t="s">
        <v>8022</v>
      </c>
      <c r="CN235" s="978" t="s">
        <v>8021</v>
      </c>
      <c r="CO235" s="978" t="s">
        <v>8023</v>
      </c>
      <c r="CP235" s="978" t="s">
        <v>2162</v>
      </c>
      <c r="CQ235" s="978" t="s">
        <v>1135</v>
      </c>
      <c r="CR235" s="978" t="s">
        <v>1135</v>
      </c>
      <c r="CS235" s="978" t="s">
        <v>1135</v>
      </c>
      <c r="CT235" s="978" t="s">
        <v>1135</v>
      </c>
      <c r="CU235" s="978" t="s">
        <v>1135</v>
      </c>
      <c r="CV235" s="978" t="s">
        <v>1135</v>
      </c>
      <c r="CW235" s="978" t="s">
        <v>1135</v>
      </c>
      <c r="CX235" s="978" t="s">
        <v>1135</v>
      </c>
      <c r="CY235" s="978" t="s">
        <v>1135</v>
      </c>
      <c r="CZ235" s="978" t="s">
        <v>1135</v>
      </c>
      <c r="DA235" s="978" t="s">
        <v>1135</v>
      </c>
      <c r="DB235" s="978" t="s">
        <v>4671</v>
      </c>
      <c r="DC235" s="978" t="s">
        <v>4672</v>
      </c>
      <c r="DD235" s="978" t="s">
        <v>2127</v>
      </c>
      <c r="DE235" s="978" t="s">
        <v>1135</v>
      </c>
      <c r="DF235" s="978" t="s">
        <v>1135</v>
      </c>
      <c r="DG235" s="978" t="s">
        <v>1135</v>
      </c>
      <c r="DH235" s="978" t="s">
        <v>1135</v>
      </c>
      <c r="DI235" s="978" t="s">
        <v>2142</v>
      </c>
      <c r="DJ235" s="978" t="s">
        <v>1135</v>
      </c>
      <c r="DK235" s="978" t="s">
        <v>1135</v>
      </c>
      <c r="DL235" s="978" t="s">
        <v>1135</v>
      </c>
      <c r="DM235" s="978" t="s">
        <v>1135</v>
      </c>
      <c r="DN235" s="978" t="s">
        <v>1135</v>
      </c>
      <c r="DO235" s="978" t="s">
        <v>1135</v>
      </c>
      <c r="DP235" s="978" t="s">
        <v>1135</v>
      </c>
      <c r="DQ235" s="978" t="s">
        <v>1135</v>
      </c>
      <c r="DR235" s="978" t="s">
        <v>1135</v>
      </c>
      <c r="DS235" s="978" t="s">
        <v>1135</v>
      </c>
      <c r="DT235" s="978" t="s">
        <v>8024</v>
      </c>
      <c r="DU235" s="978" t="s">
        <v>4674</v>
      </c>
      <c r="DV235" s="978" t="s">
        <v>4905</v>
      </c>
      <c r="DW235" s="978" t="s">
        <v>8025</v>
      </c>
      <c r="DX235" s="978" t="s">
        <v>5940</v>
      </c>
      <c r="DY235" s="978" t="s">
        <v>2180</v>
      </c>
      <c r="DZ235" s="978" t="s">
        <v>5941</v>
      </c>
      <c r="EA235" s="978" t="s">
        <v>2182</v>
      </c>
      <c r="EB235" s="978" t="s">
        <v>8026</v>
      </c>
      <c r="EC235" s="978" t="s">
        <v>4674</v>
      </c>
      <c r="ED235" s="978" t="s">
        <v>6064</v>
      </c>
      <c r="EE235" s="978" t="s">
        <v>8025</v>
      </c>
      <c r="EF235" s="978" t="s">
        <v>1135</v>
      </c>
      <c r="EG235" s="978" t="s">
        <v>1135</v>
      </c>
      <c r="EH235" s="978" t="s">
        <v>1135</v>
      </c>
      <c r="EI235" s="978" t="s">
        <v>1135</v>
      </c>
      <c r="EJ235" s="978" t="s">
        <v>8027</v>
      </c>
      <c r="EK235" s="978" t="s">
        <v>4680</v>
      </c>
      <c r="EL235" s="978" t="s">
        <v>7619</v>
      </c>
      <c r="EM235" s="978" t="s">
        <v>4681</v>
      </c>
      <c r="EN235" s="978" t="s">
        <v>2189</v>
      </c>
      <c r="EO235" s="978" t="s">
        <v>2281</v>
      </c>
      <c r="EP235" s="978" t="s">
        <v>2282</v>
      </c>
      <c r="EQ235" s="978" t="s">
        <v>8028</v>
      </c>
      <c r="ER235" s="978" t="s">
        <v>2193</v>
      </c>
      <c r="ES235" s="978" t="s">
        <v>8029</v>
      </c>
      <c r="ET235" s="978" t="s">
        <v>8030</v>
      </c>
      <c r="EU235" s="104" t="str">
        <f t="shared" si="21"/>
        <v>2026032628</v>
      </c>
      <c r="EV235" s="56" t="str">
        <f t="shared" si="22"/>
        <v>15&amp;2026032628</v>
      </c>
      <c r="EW235" s="104">
        <f>IFERROR(VLOOKUP(EV235,시험용!CA:CE,4,FALSE),"")</f>
        <v>0</v>
      </c>
      <c r="EX235" s="1039" t="s">
        <v>8835</v>
      </c>
      <c r="EY235" s="1005" t="s">
        <v>8091</v>
      </c>
      <c r="EZ235" s="1006" t="s">
        <v>8093</v>
      </c>
    </row>
    <row r="236" spans="1:156" ht="49.95" customHeight="1">
      <c r="A236" s="741">
        <v>15</v>
      </c>
      <c r="B236" s="978" t="s">
        <v>771</v>
      </c>
      <c r="C236" s="978" t="s">
        <v>3405</v>
      </c>
      <c r="D236" s="978" t="s">
        <v>3406</v>
      </c>
      <c r="E236" s="978" t="s">
        <v>31</v>
      </c>
      <c r="F236" s="978" t="s">
        <v>584</v>
      </c>
      <c r="G236" s="978" t="s">
        <v>771</v>
      </c>
      <c r="H236" s="978"/>
      <c r="I236" s="978" t="s">
        <v>290</v>
      </c>
      <c r="J236" s="978" t="s">
        <v>8031</v>
      </c>
      <c r="K236" s="978" t="s">
        <v>291</v>
      </c>
      <c r="L236" s="978" t="s">
        <v>8032</v>
      </c>
      <c r="M236" s="978" t="s">
        <v>6688</v>
      </c>
      <c r="N236" s="978"/>
      <c r="O236" s="978"/>
      <c r="P236" s="978"/>
      <c r="Q236" s="978"/>
      <c r="R236" s="978" t="s">
        <v>7482</v>
      </c>
      <c r="S236" s="978" t="s">
        <v>7482</v>
      </c>
      <c r="T236" s="978" t="s">
        <v>7483</v>
      </c>
      <c r="U236" s="978" t="s">
        <v>592</v>
      </c>
      <c r="V236" s="978"/>
      <c r="W236" s="978" t="s">
        <v>8033</v>
      </c>
      <c r="X236" s="978" t="s">
        <v>688</v>
      </c>
      <c r="Y236" s="978" t="s">
        <v>1384</v>
      </c>
      <c r="Z236" s="978" t="s">
        <v>1384</v>
      </c>
      <c r="AA236" s="978" t="s">
        <v>8034</v>
      </c>
      <c r="AB236" s="978" t="s">
        <v>293</v>
      </c>
      <c r="AC236" s="1332"/>
      <c r="AD236" s="978" t="s">
        <v>107</v>
      </c>
      <c r="AE236" s="978" t="s">
        <v>2204</v>
      </c>
      <c r="AF236" s="978" t="s">
        <v>692</v>
      </c>
      <c r="AG236" s="978" t="s">
        <v>295</v>
      </c>
      <c r="AH236" s="978" t="s">
        <v>296</v>
      </c>
      <c r="AI236" s="978" t="s">
        <v>297</v>
      </c>
      <c r="AJ236" s="978"/>
      <c r="AK236" s="978"/>
      <c r="AL236" s="978"/>
      <c r="AM236" s="978"/>
      <c r="AN236" s="978" t="s">
        <v>3417</v>
      </c>
      <c r="AO236" s="978" t="s">
        <v>3418</v>
      </c>
      <c r="AP236" s="978" t="s">
        <v>8035</v>
      </c>
      <c r="AQ236" s="978" t="s">
        <v>3358</v>
      </c>
      <c r="AR236" s="978"/>
      <c r="AS236" s="978"/>
      <c r="AT236" s="978" t="s">
        <v>315</v>
      </c>
      <c r="AU236" s="978" t="s">
        <v>8036</v>
      </c>
      <c r="AV236" s="978" t="s">
        <v>57</v>
      </c>
      <c r="AW236" s="978" t="s">
        <v>6694</v>
      </c>
      <c r="AX236" s="978" t="s">
        <v>8037</v>
      </c>
      <c r="AY236" s="978"/>
      <c r="AZ236" s="978" t="s">
        <v>6696</v>
      </c>
      <c r="BA236" s="978" t="s">
        <v>2435</v>
      </c>
      <c r="BB236" s="978" t="s">
        <v>299</v>
      </c>
      <c r="BC236" s="978" t="s">
        <v>32</v>
      </c>
      <c r="BD236" s="978" t="s">
        <v>33</v>
      </c>
      <c r="BE236" s="978" t="s">
        <v>320</v>
      </c>
      <c r="BF236" s="978" t="s">
        <v>48</v>
      </c>
      <c r="BG236" s="978" t="s">
        <v>164</v>
      </c>
      <c r="BH236" s="978" t="s">
        <v>8038</v>
      </c>
      <c r="BI236" s="978" t="s">
        <v>2976</v>
      </c>
      <c r="BJ236" s="978" t="s">
        <v>6698</v>
      </c>
      <c r="BK236" s="978" t="s">
        <v>2759</v>
      </c>
      <c r="BL236" s="978" t="s">
        <v>6699</v>
      </c>
      <c r="BM236" s="978" t="s">
        <v>752</v>
      </c>
      <c r="BN236" s="978" t="s">
        <v>2204</v>
      </c>
      <c r="BO236" s="978" t="s">
        <v>692</v>
      </c>
      <c r="BP236" s="978" t="s">
        <v>595</v>
      </c>
      <c r="BQ236" s="978" t="s">
        <v>295</v>
      </c>
      <c r="BR236" s="978" t="s">
        <v>102</v>
      </c>
      <c r="BS236" s="978" t="s">
        <v>2697</v>
      </c>
      <c r="BT236" s="978" t="s">
        <v>837</v>
      </c>
      <c r="BU236" s="978" t="s">
        <v>8039</v>
      </c>
      <c r="BV236" s="978" t="s">
        <v>302</v>
      </c>
      <c r="BW236" s="978" t="s">
        <v>872</v>
      </c>
      <c r="BX236" s="978" t="s">
        <v>296</v>
      </c>
      <c r="BY236" s="978" t="s">
        <v>297</v>
      </c>
      <c r="BZ236" s="978" t="s">
        <v>7949</v>
      </c>
      <c r="CA236" s="978" t="s">
        <v>7778</v>
      </c>
      <c r="CB236" s="978" t="s">
        <v>304</v>
      </c>
      <c r="CC236" s="978" t="s">
        <v>668</v>
      </c>
      <c r="CD236" s="978" t="s">
        <v>318</v>
      </c>
      <c r="CE236" s="978" t="s">
        <v>306</v>
      </c>
      <c r="CF236" s="978" t="s">
        <v>1623</v>
      </c>
      <c r="CG236" s="978" t="s">
        <v>307</v>
      </c>
      <c r="CH236" s="978" t="s">
        <v>57</v>
      </c>
      <c r="CI236" s="978" t="s">
        <v>8040</v>
      </c>
      <c r="CJ236" s="978" t="s">
        <v>92</v>
      </c>
      <c r="CK236" s="978" t="s">
        <v>998</v>
      </c>
      <c r="CL236" s="978" t="s">
        <v>105</v>
      </c>
      <c r="CM236" s="978" t="s">
        <v>6626</v>
      </c>
      <c r="CN236" s="978" t="s">
        <v>92</v>
      </c>
      <c r="CO236" s="978" t="s">
        <v>174</v>
      </c>
      <c r="CP236" s="978" t="s">
        <v>105</v>
      </c>
      <c r="CQ236" s="978" t="s">
        <v>57</v>
      </c>
      <c r="CR236" s="978" t="s">
        <v>57</v>
      </c>
      <c r="CS236" s="978" t="s">
        <v>57</v>
      </c>
      <c r="CT236" s="978" t="s">
        <v>57</v>
      </c>
      <c r="CU236" s="978" t="s">
        <v>57</v>
      </c>
      <c r="CV236" s="978" t="s">
        <v>57</v>
      </c>
      <c r="CW236" s="978" t="s">
        <v>57</v>
      </c>
      <c r="CX236" s="978" t="s">
        <v>57</v>
      </c>
      <c r="CY236" s="978" t="s">
        <v>57</v>
      </c>
      <c r="CZ236" s="978" t="s">
        <v>57</v>
      </c>
      <c r="DA236" s="978" t="s">
        <v>57</v>
      </c>
      <c r="DB236" s="978" t="s">
        <v>57</v>
      </c>
      <c r="DC236" s="978" t="s">
        <v>57</v>
      </c>
      <c r="DD236" s="978" t="s">
        <v>57</v>
      </c>
      <c r="DE236" s="978" t="s">
        <v>57</v>
      </c>
      <c r="DF236" s="978" t="s">
        <v>57</v>
      </c>
      <c r="DG236" s="978" t="s">
        <v>57</v>
      </c>
      <c r="DH236" s="978" t="s">
        <v>57</v>
      </c>
      <c r="DI236" s="978" t="s">
        <v>302</v>
      </c>
      <c r="DJ236" s="978" t="s">
        <v>57</v>
      </c>
      <c r="DK236" s="978" t="s">
        <v>57</v>
      </c>
      <c r="DL236" s="978" t="s">
        <v>57</v>
      </c>
      <c r="DM236" s="978" t="s">
        <v>57</v>
      </c>
      <c r="DN236" s="978" t="s">
        <v>57</v>
      </c>
      <c r="DO236" s="978" t="s">
        <v>57</v>
      </c>
      <c r="DP236" s="978" t="s">
        <v>57</v>
      </c>
      <c r="DQ236" s="978" t="s">
        <v>57</v>
      </c>
      <c r="DR236" s="978" t="s">
        <v>57</v>
      </c>
      <c r="DS236" s="978" t="s">
        <v>57</v>
      </c>
      <c r="DT236" s="978" t="s">
        <v>6715</v>
      </c>
      <c r="DU236" s="978" t="s">
        <v>1153</v>
      </c>
      <c r="DV236" s="978" t="s">
        <v>622</v>
      </c>
      <c r="DW236" s="978" t="s">
        <v>106</v>
      </c>
      <c r="DX236" s="978" t="s">
        <v>333</v>
      </c>
      <c r="DY236" s="978" t="s">
        <v>308</v>
      </c>
      <c r="DZ236" s="978" t="s">
        <v>309</v>
      </c>
      <c r="EA236" s="978" t="s">
        <v>319</v>
      </c>
      <c r="EB236" s="978" t="s">
        <v>2716</v>
      </c>
      <c r="EC236" s="978" t="s">
        <v>1153</v>
      </c>
      <c r="ED236" s="978" t="s">
        <v>624</v>
      </c>
      <c r="EE236" s="978" t="s">
        <v>106</v>
      </c>
      <c r="EF236" s="978" t="s">
        <v>57</v>
      </c>
      <c r="EG236" s="978" t="s">
        <v>57</v>
      </c>
      <c r="EH236" s="978" t="s">
        <v>57</v>
      </c>
      <c r="EI236" s="978" t="s">
        <v>57</v>
      </c>
      <c r="EJ236" s="978" t="s">
        <v>8041</v>
      </c>
      <c r="EK236" s="978" t="s">
        <v>718</v>
      </c>
      <c r="EL236" s="978" t="s">
        <v>847</v>
      </c>
      <c r="EM236" s="978" t="s">
        <v>720</v>
      </c>
      <c r="EN236" s="978" t="s">
        <v>680</v>
      </c>
      <c r="EO236" s="978" t="s">
        <v>310</v>
      </c>
      <c r="EP236" s="978" t="s">
        <v>88</v>
      </c>
      <c r="EQ236" s="978" t="s">
        <v>1831</v>
      </c>
      <c r="ER236" s="978" t="s">
        <v>311</v>
      </c>
      <c r="ES236" s="978" t="s">
        <v>8042</v>
      </c>
      <c r="ET236" s="978" t="s">
        <v>8043</v>
      </c>
      <c r="EU236" s="104" t="str">
        <f t="shared" si="21"/>
        <v>2026022849</v>
      </c>
      <c r="EV236" s="56" t="str">
        <f t="shared" si="22"/>
        <v>15&amp;2026022849</v>
      </c>
      <c r="EW236" s="104">
        <f>IFERROR(VLOOKUP(EV236,시험용!CA:CE,4,FALSE),"")</f>
        <v>0</v>
      </c>
      <c r="EX236" s="828"/>
    </row>
    <row r="237" spans="1:156" ht="49.95" customHeight="1">
      <c r="A237" s="741">
        <v>15</v>
      </c>
      <c r="B237" s="978" t="s">
        <v>806</v>
      </c>
      <c r="C237" s="978" t="s">
        <v>336</v>
      </c>
      <c r="D237" s="978" t="s">
        <v>2400</v>
      </c>
      <c r="E237" s="978" t="s">
        <v>31</v>
      </c>
      <c r="F237" s="978" t="s">
        <v>584</v>
      </c>
      <c r="G237" s="978" t="s">
        <v>806</v>
      </c>
      <c r="H237" s="978" t="s">
        <v>724</v>
      </c>
      <c r="I237" s="978" t="s">
        <v>290</v>
      </c>
      <c r="J237" s="978" t="s">
        <v>7501</v>
      </c>
      <c r="K237" s="978" t="s">
        <v>291</v>
      </c>
      <c r="L237" s="978" t="s">
        <v>7502</v>
      </c>
      <c r="M237" s="978" t="s">
        <v>7503</v>
      </c>
      <c r="N237" s="978"/>
      <c r="O237" s="978"/>
      <c r="P237" s="978"/>
      <c r="Q237" s="978" t="s">
        <v>4737</v>
      </c>
      <c r="R237" s="978"/>
      <c r="S237" s="978" t="s">
        <v>7025</v>
      </c>
      <c r="T237" s="978" t="s">
        <v>7026</v>
      </c>
      <c r="U237" s="978" t="s">
        <v>592</v>
      </c>
      <c r="V237" s="978"/>
      <c r="W237" s="978" t="s">
        <v>7504</v>
      </c>
      <c r="X237" s="978" t="s">
        <v>688</v>
      </c>
      <c r="Y237" s="978" t="s">
        <v>1135</v>
      </c>
      <c r="Z237" s="978" t="s">
        <v>1135</v>
      </c>
      <c r="AA237" s="978" t="s">
        <v>1135</v>
      </c>
      <c r="AB237" s="978" t="s">
        <v>293</v>
      </c>
      <c r="AC237" s="1332"/>
      <c r="AD237" s="978" t="s">
        <v>1861</v>
      </c>
      <c r="AE237" s="978" t="s">
        <v>7505</v>
      </c>
      <c r="AF237" s="978" t="s">
        <v>3416</v>
      </c>
      <c r="AG237" s="978" t="s">
        <v>3352</v>
      </c>
      <c r="AH237" s="978" t="s">
        <v>3353</v>
      </c>
      <c r="AI237" s="978" t="s">
        <v>3354</v>
      </c>
      <c r="AJ237" s="978"/>
      <c r="AK237" s="978"/>
      <c r="AL237" s="978"/>
      <c r="AM237" s="978"/>
      <c r="AN237" s="978" t="s">
        <v>2406</v>
      </c>
      <c r="AO237" s="978" t="s">
        <v>6835</v>
      </c>
      <c r="AP237" s="978" t="s">
        <v>7506</v>
      </c>
      <c r="AQ237" s="978" t="s">
        <v>2381</v>
      </c>
      <c r="AR237" s="978"/>
      <c r="AS237" s="978"/>
      <c r="AT237" s="978" t="s">
        <v>315</v>
      </c>
      <c r="AU237" s="978" t="s">
        <v>7507</v>
      </c>
      <c r="AV237" s="978" t="s">
        <v>3075</v>
      </c>
      <c r="AW237" s="978" t="s">
        <v>6127</v>
      </c>
      <c r="AX237" s="978" t="s">
        <v>7509</v>
      </c>
      <c r="AY237" s="978"/>
      <c r="AZ237" s="978" t="s">
        <v>7510</v>
      </c>
      <c r="BA237" s="978" t="s">
        <v>7511</v>
      </c>
      <c r="BB237" s="978" t="s">
        <v>3083</v>
      </c>
      <c r="BC237" s="978" t="s">
        <v>3084</v>
      </c>
      <c r="BD237" s="978" t="s">
        <v>3085</v>
      </c>
      <c r="BE237" s="978" t="s">
        <v>3075</v>
      </c>
      <c r="BF237" s="978" t="s">
        <v>7512</v>
      </c>
      <c r="BG237" s="978" t="s">
        <v>3088</v>
      </c>
      <c r="BH237" s="978" t="s">
        <v>7513</v>
      </c>
      <c r="BI237" s="978" t="s">
        <v>8044</v>
      </c>
      <c r="BJ237" s="978" t="s">
        <v>7515</v>
      </c>
      <c r="BK237" s="978" t="s">
        <v>7516</v>
      </c>
      <c r="BL237" s="978" t="s">
        <v>7517</v>
      </c>
      <c r="BM237" s="978" t="s">
        <v>3986</v>
      </c>
      <c r="BN237" s="978" t="s">
        <v>7505</v>
      </c>
      <c r="BO237" s="978" t="s">
        <v>3416</v>
      </c>
      <c r="BP237" s="978" t="s">
        <v>3075</v>
      </c>
      <c r="BQ237" s="978" t="s">
        <v>3352</v>
      </c>
      <c r="BR237" s="978" t="s">
        <v>3096</v>
      </c>
      <c r="BS237" s="978" t="s">
        <v>7518</v>
      </c>
      <c r="BT237" s="978" t="s">
        <v>7519</v>
      </c>
      <c r="BU237" s="978" t="s">
        <v>7520</v>
      </c>
      <c r="BV237" s="978" t="s">
        <v>6140</v>
      </c>
      <c r="BW237" s="978" t="s">
        <v>3451</v>
      </c>
      <c r="BX237" s="978" t="s">
        <v>3353</v>
      </c>
      <c r="BY237" s="978" t="s">
        <v>3354</v>
      </c>
      <c r="BZ237" s="978" t="s">
        <v>7521</v>
      </c>
      <c r="CA237" s="978" t="s">
        <v>7522</v>
      </c>
      <c r="CB237" s="978" t="s">
        <v>3379</v>
      </c>
      <c r="CC237" s="978" t="s">
        <v>6149</v>
      </c>
      <c r="CD237" s="978" t="s">
        <v>7523</v>
      </c>
      <c r="CE237" s="978" t="s">
        <v>3382</v>
      </c>
      <c r="CF237" s="978" t="s">
        <v>7524</v>
      </c>
      <c r="CG237" s="978" t="s">
        <v>3381</v>
      </c>
      <c r="CH237" s="978" t="s">
        <v>3075</v>
      </c>
      <c r="CI237" s="978" t="s">
        <v>7525</v>
      </c>
      <c r="CJ237" s="978" t="s">
        <v>3386</v>
      </c>
      <c r="CK237" s="978" t="s">
        <v>7526</v>
      </c>
      <c r="CL237" s="978" t="s">
        <v>3388</v>
      </c>
      <c r="CM237" s="978" t="s">
        <v>7527</v>
      </c>
      <c r="CN237" s="978" t="s">
        <v>3386</v>
      </c>
      <c r="CO237" s="978" t="s">
        <v>6227</v>
      </c>
      <c r="CP237" s="978" t="s">
        <v>3388</v>
      </c>
      <c r="CQ237" s="978" t="s">
        <v>3075</v>
      </c>
      <c r="CR237" s="978" t="s">
        <v>3075</v>
      </c>
      <c r="CS237" s="978" t="s">
        <v>3075</v>
      </c>
      <c r="CT237" s="978" t="s">
        <v>3075</v>
      </c>
      <c r="CU237" s="978" t="s">
        <v>3075</v>
      </c>
      <c r="CV237" s="978" t="s">
        <v>3075</v>
      </c>
      <c r="CW237" s="978" t="s">
        <v>3075</v>
      </c>
      <c r="CX237" s="978" t="s">
        <v>3075</v>
      </c>
      <c r="CY237" s="978" t="s">
        <v>3075</v>
      </c>
      <c r="CZ237" s="978" t="s">
        <v>3075</v>
      </c>
      <c r="DA237" s="978" t="s">
        <v>3075</v>
      </c>
      <c r="DB237" s="978" t="s">
        <v>3075</v>
      </c>
      <c r="DC237" s="978" t="s">
        <v>3075</v>
      </c>
      <c r="DD237" s="978" t="s">
        <v>3075</v>
      </c>
      <c r="DE237" s="978" t="s">
        <v>3075</v>
      </c>
      <c r="DF237" s="978" t="s">
        <v>3075</v>
      </c>
      <c r="DG237" s="978" t="s">
        <v>3075</v>
      </c>
      <c r="DH237" s="978" t="s">
        <v>3075</v>
      </c>
      <c r="DI237" s="978" t="s">
        <v>3094</v>
      </c>
      <c r="DJ237" s="978" t="s">
        <v>3075</v>
      </c>
      <c r="DK237" s="978" t="s">
        <v>3075</v>
      </c>
      <c r="DL237" s="978" t="s">
        <v>3075</v>
      </c>
      <c r="DM237" s="978" t="s">
        <v>3075</v>
      </c>
      <c r="DN237" s="978" t="s">
        <v>3075</v>
      </c>
      <c r="DO237" s="978" t="s">
        <v>3075</v>
      </c>
      <c r="DP237" s="978" t="s">
        <v>3075</v>
      </c>
      <c r="DQ237" s="978" t="s">
        <v>3075</v>
      </c>
      <c r="DR237" s="978" t="s">
        <v>3075</v>
      </c>
      <c r="DS237" s="978" t="s">
        <v>3075</v>
      </c>
      <c r="DT237" s="978" t="s">
        <v>7528</v>
      </c>
      <c r="DU237" s="978" t="s">
        <v>6591</v>
      </c>
      <c r="DV237" s="978" t="s">
        <v>7529</v>
      </c>
      <c r="DW237" s="978" t="s">
        <v>6592</v>
      </c>
      <c r="DX237" s="978" t="s">
        <v>7530</v>
      </c>
      <c r="DY237" s="978" t="s">
        <v>3117</v>
      </c>
      <c r="DZ237" s="978" t="s">
        <v>7531</v>
      </c>
      <c r="EA237" s="978" t="s">
        <v>3119</v>
      </c>
      <c r="EB237" s="978" t="s">
        <v>7532</v>
      </c>
      <c r="EC237" s="978" t="s">
        <v>6591</v>
      </c>
      <c r="ED237" s="978" t="s">
        <v>5857</v>
      </c>
      <c r="EE237" s="978" t="s">
        <v>6592</v>
      </c>
      <c r="EF237" s="978" t="s">
        <v>3075</v>
      </c>
      <c r="EG237" s="978" t="s">
        <v>3075</v>
      </c>
      <c r="EH237" s="978" t="s">
        <v>3075</v>
      </c>
      <c r="EI237" s="978" t="s">
        <v>3075</v>
      </c>
      <c r="EJ237" s="978" t="s">
        <v>7533</v>
      </c>
      <c r="EK237" s="978" t="s">
        <v>7534</v>
      </c>
      <c r="EL237" s="978" t="s">
        <v>7535</v>
      </c>
      <c r="EM237" s="978" t="s">
        <v>7536</v>
      </c>
      <c r="EN237" s="978" t="s">
        <v>7537</v>
      </c>
      <c r="EO237" s="978" t="s">
        <v>3967</v>
      </c>
      <c r="EP237" s="978" t="s">
        <v>3968</v>
      </c>
      <c r="EQ237" s="978" t="s">
        <v>7538</v>
      </c>
      <c r="ER237" s="978" t="s">
        <v>3096</v>
      </c>
      <c r="ES237" s="978" t="s">
        <v>7539</v>
      </c>
      <c r="ET237" s="978" t="s">
        <v>7540</v>
      </c>
      <c r="EU237" s="104" t="str">
        <f t="shared" si="21"/>
        <v>2026031893</v>
      </c>
      <c r="EV237" s="56" t="str">
        <f t="shared" si="22"/>
        <v>15&amp;2026031893</v>
      </c>
      <c r="EW237" s="104">
        <f>IFERROR(VLOOKUP(EV237,시험용!CA:CE,4,FALSE),"")</f>
        <v>0</v>
      </c>
      <c r="EX237" s="828"/>
    </row>
    <row r="238" spans="1:156" ht="49.95" customHeight="1">
      <c r="A238" s="741">
        <v>15</v>
      </c>
      <c r="B238" s="978" t="s">
        <v>47</v>
      </c>
      <c r="C238" s="978" t="s">
        <v>7649</v>
      </c>
      <c r="D238" s="978" t="s">
        <v>2371</v>
      </c>
      <c r="E238" s="978" t="s">
        <v>31</v>
      </c>
      <c r="F238" s="978" t="s">
        <v>584</v>
      </c>
      <c r="G238" s="978" t="s">
        <v>47</v>
      </c>
      <c r="H238" s="978"/>
      <c r="I238" s="978" t="s">
        <v>290</v>
      </c>
      <c r="J238" s="978" t="s">
        <v>6716</v>
      </c>
      <c r="K238" s="978" t="s">
        <v>291</v>
      </c>
      <c r="L238" s="978" t="s">
        <v>6717</v>
      </c>
      <c r="M238" s="978" t="s">
        <v>6718</v>
      </c>
      <c r="N238" s="978"/>
      <c r="O238" s="978"/>
      <c r="P238" s="978"/>
      <c r="Q238" s="978" t="s">
        <v>7650</v>
      </c>
      <c r="R238" s="978" t="s">
        <v>1466</v>
      </c>
      <c r="S238" s="978" t="s">
        <v>6425</v>
      </c>
      <c r="T238" s="978" t="s">
        <v>6426</v>
      </c>
      <c r="U238" s="978" t="s">
        <v>592</v>
      </c>
      <c r="V238" s="978"/>
      <c r="W238" s="978" t="s">
        <v>6719</v>
      </c>
      <c r="X238" s="978" t="s">
        <v>292</v>
      </c>
      <c r="Y238" s="978" t="s">
        <v>1135</v>
      </c>
      <c r="Z238" s="978" t="s">
        <v>1135</v>
      </c>
      <c r="AA238" s="978" t="s">
        <v>1135</v>
      </c>
      <c r="AB238" s="978" t="s">
        <v>293</v>
      </c>
      <c r="AC238" s="1332"/>
      <c r="AD238" s="978" t="s">
        <v>1861</v>
      </c>
      <c r="AE238" s="978" t="s">
        <v>2346</v>
      </c>
      <c r="AF238" s="978" t="s">
        <v>294</v>
      </c>
      <c r="AG238" s="978" t="s">
        <v>295</v>
      </c>
      <c r="AH238" s="978" t="s">
        <v>296</v>
      </c>
      <c r="AI238" s="978" t="s">
        <v>297</v>
      </c>
      <c r="AJ238" s="978"/>
      <c r="AK238" s="978"/>
      <c r="AL238" s="978"/>
      <c r="AM238" s="978"/>
      <c r="AN238" s="978" t="s">
        <v>2492</v>
      </c>
      <c r="AO238" s="978" t="s">
        <v>2493</v>
      </c>
      <c r="AP238" s="978" t="s">
        <v>6720</v>
      </c>
      <c r="AQ238" s="978" t="s">
        <v>35</v>
      </c>
      <c r="AR238" s="978"/>
      <c r="AS238" s="978"/>
      <c r="AT238" s="978" t="s">
        <v>599</v>
      </c>
      <c r="AU238" s="978" t="s">
        <v>6721</v>
      </c>
      <c r="AV238" s="978" t="s">
        <v>57</v>
      </c>
      <c r="AW238" s="978" t="s">
        <v>323</v>
      </c>
      <c r="AX238" s="978" t="s">
        <v>6722</v>
      </c>
      <c r="AY238" s="978"/>
      <c r="AZ238" s="978" t="s">
        <v>6723</v>
      </c>
      <c r="BA238" s="978" t="s">
        <v>6724</v>
      </c>
      <c r="BB238" s="978" t="s">
        <v>1201</v>
      </c>
      <c r="BC238" s="978" t="s">
        <v>32</v>
      </c>
      <c r="BD238" s="978" t="s">
        <v>33</v>
      </c>
      <c r="BE238" s="978" t="s">
        <v>102</v>
      </c>
      <c r="BF238" s="978" t="s">
        <v>34</v>
      </c>
      <c r="BG238" s="978" t="s">
        <v>164</v>
      </c>
      <c r="BH238" s="978" t="s">
        <v>327</v>
      </c>
      <c r="BI238" s="978" t="s">
        <v>6725</v>
      </c>
      <c r="BJ238" s="978" t="s">
        <v>6726</v>
      </c>
      <c r="BK238" s="978" t="s">
        <v>300</v>
      </c>
      <c r="BL238" s="978" t="s">
        <v>6727</v>
      </c>
      <c r="BM238" s="978" t="s">
        <v>6728</v>
      </c>
      <c r="BN238" s="978" t="s">
        <v>2346</v>
      </c>
      <c r="BO238" s="978" t="s">
        <v>294</v>
      </c>
      <c r="BP238" s="978" t="s">
        <v>57</v>
      </c>
      <c r="BQ238" s="978" t="s">
        <v>295</v>
      </c>
      <c r="BR238" s="978" t="s">
        <v>311</v>
      </c>
      <c r="BS238" s="978" t="s">
        <v>6729</v>
      </c>
      <c r="BT238" s="978" t="s">
        <v>703</v>
      </c>
      <c r="BU238" s="978" t="s">
        <v>7267</v>
      </c>
      <c r="BV238" s="978" t="s">
        <v>1061</v>
      </c>
      <c r="BW238" s="978" t="s">
        <v>872</v>
      </c>
      <c r="BX238" s="978" t="s">
        <v>296</v>
      </c>
      <c r="BY238" s="978" t="s">
        <v>297</v>
      </c>
      <c r="BZ238" s="978" t="s">
        <v>172</v>
      </c>
      <c r="CA238" s="978" t="s">
        <v>4193</v>
      </c>
      <c r="CB238" s="978" t="s">
        <v>304</v>
      </c>
      <c r="CC238" s="978" t="s">
        <v>112</v>
      </c>
      <c r="CD238" s="978" t="s">
        <v>1209</v>
      </c>
      <c r="CE238" s="978" t="s">
        <v>306</v>
      </c>
      <c r="CF238" s="978" t="s">
        <v>116</v>
      </c>
      <c r="CG238" s="978" t="s">
        <v>307</v>
      </c>
      <c r="CH238" s="978" t="s">
        <v>57</v>
      </c>
      <c r="CI238" s="978" t="s">
        <v>6731</v>
      </c>
      <c r="CJ238" s="978" t="s">
        <v>99</v>
      </c>
      <c r="CK238" s="978" t="s">
        <v>1308</v>
      </c>
      <c r="CL238" s="978" t="s">
        <v>105</v>
      </c>
      <c r="CM238" s="978" t="s">
        <v>6732</v>
      </c>
      <c r="CN238" s="978" t="s">
        <v>99</v>
      </c>
      <c r="CO238" s="978" t="s">
        <v>797</v>
      </c>
      <c r="CP238" s="978" t="s">
        <v>105</v>
      </c>
      <c r="CQ238" s="978" t="s">
        <v>57</v>
      </c>
      <c r="CR238" s="978" t="s">
        <v>57</v>
      </c>
      <c r="CS238" s="978" t="s">
        <v>57</v>
      </c>
      <c r="CT238" s="978" t="s">
        <v>57</v>
      </c>
      <c r="CU238" s="978" t="s">
        <v>328</v>
      </c>
      <c r="CV238" s="978" t="s">
        <v>329</v>
      </c>
      <c r="CW238" s="978" t="s">
        <v>330</v>
      </c>
      <c r="CX238" s="978" t="s">
        <v>331</v>
      </c>
      <c r="CY238" s="978" t="s">
        <v>57</v>
      </c>
      <c r="CZ238" s="978" t="s">
        <v>57</v>
      </c>
      <c r="DA238" s="978" t="s">
        <v>57</v>
      </c>
      <c r="DB238" s="978" t="s">
        <v>57</v>
      </c>
      <c r="DC238" s="978" t="s">
        <v>57</v>
      </c>
      <c r="DD238" s="978" t="s">
        <v>57</v>
      </c>
      <c r="DE238" s="978" t="s">
        <v>1215</v>
      </c>
      <c r="DF238" s="978" t="s">
        <v>1216</v>
      </c>
      <c r="DG238" s="978" t="s">
        <v>673</v>
      </c>
      <c r="DH238" s="978" t="s">
        <v>57</v>
      </c>
      <c r="DI238" s="978" t="s">
        <v>302</v>
      </c>
      <c r="DJ238" s="978" t="s">
        <v>57</v>
      </c>
      <c r="DK238" s="978" t="s">
        <v>57</v>
      </c>
      <c r="DL238" s="978" t="s">
        <v>57</v>
      </c>
      <c r="DM238" s="978" t="s">
        <v>57</v>
      </c>
      <c r="DN238" s="978" t="s">
        <v>57</v>
      </c>
      <c r="DO238" s="978" t="s">
        <v>57</v>
      </c>
      <c r="DP238" s="978" t="s">
        <v>57</v>
      </c>
      <c r="DQ238" s="978" t="s">
        <v>57</v>
      </c>
      <c r="DR238" s="978" t="s">
        <v>57</v>
      </c>
      <c r="DS238" s="978" t="s">
        <v>57</v>
      </c>
      <c r="DT238" s="978" t="s">
        <v>6733</v>
      </c>
      <c r="DU238" s="978" t="s">
        <v>1281</v>
      </c>
      <c r="DV238" s="978" t="s">
        <v>109</v>
      </c>
      <c r="DW238" s="978" t="s">
        <v>121</v>
      </c>
      <c r="DX238" s="978" t="s">
        <v>317</v>
      </c>
      <c r="DY238" s="978" t="s">
        <v>308</v>
      </c>
      <c r="DZ238" s="978" t="s">
        <v>318</v>
      </c>
      <c r="EA238" s="978" t="s">
        <v>319</v>
      </c>
      <c r="EB238" s="978" t="s">
        <v>6734</v>
      </c>
      <c r="EC238" s="978" t="s">
        <v>1281</v>
      </c>
      <c r="ED238" s="978" t="s">
        <v>171</v>
      </c>
      <c r="EE238" s="978" t="s">
        <v>121</v>
      </c>
      <c r="EF238" s="978" t="s">
        <v>57</v>
      </c>
      <c r="EG238" s="978" t="s">
        <v>57</v>
      </c>
      <c r="EH238" s="978" t="s">
        <v>57</v>
      </c>
      <c r="EI238" s="978" t="s">
        <v>57</v>
      </c>
      <c r="EJ238" s="978" t="s">
        <v>6735</v>
      </c>
      <c r="EK238" s="978" t="s">
        <v>6736</v>
      </c>
      <c r="EL238" s="978" t="s">
        <v>1458</v>
      </c>
      <c r="EM238" s="978" t="s">
        <v>6737</v>
      </c>
      <c r="EN238" s="978" t="s">
        <v>680</v>
      </c>
      <c r="EO238" s="978" t="s">
        <v>310</v>
      </c>
      <c r="EP238" s="978" t="s">
        <v>88</v>
      </c>
      <c r="EQ238" s="978" t="s">
        <v>6738</v>
      </c>
      <c r="ER238" s="978" t="s">
        <v>311</v>
      </c>
      <c r="ES238" s="978" t="s">
        <v>6739</v>
      </c>
      <c r="ET238" s="978" t="s">
        <v>6740</v>
      </c>
      <c r="EU238" s="104" t="str">
        <f t="shared" si="21"/>
        <v>2026030032</v>
      </c>
      <c r="EV238" s="56" t="str">
        <f t="shared" si="22"/>
        <v>15&amp;2026030032</v>
      </c>
      <c r="EW238" s="104" t="str">
        <f>IFERROR(VLOOKUP(EV238,시험용!CA:CE,4,FALSE),"")</f>
        <v/>
      </c>
      <c r="EX238" s="930" t="s">
        <v>7714</v>
      </c>
    </row>
    <row r="239" spans="1:156" ht="49.95" customHeight="1">
      <c r="A239" s="741">
        <v>15</v>
      </c>
      <c r="B239" s="978" t="s">
        <v>850</v>
      </c>
      <c r="C239" s="978" t="s">
        <v>7649</v>
      </c>
      <c r="D239" s="978" t="s">
        <v>2371</v>
      </c>
      <c r="E239" s="978" t="s">
        <v>31</v>
      </c>
      <c r="F239" s="978" t="s">
        <v>584</v>
      </c>
      <c r="G239" s="978"/>
      <c r="H239" s="978"/>
      <c r="I239" s="978" t="s">
        <v>290</v>
      </c>
      <c r="J239" s="978" t="s">
        <v>8045</v>
      </c>
      <c r="K239" s="978" t="s">
        <v>1857</v>
      </c>
      <c r="L239" s="978" t="s">
        <v>8046</v>
      </c>
      <c r="M239" s="978" t="s">
        <v>8047</v>
      </c>
      <c r="N239" s="978"/>
      <c r="O239" s="978"/>
      <c r="P239" s="978"/>
      <c r="Q239" s="978"/>
      <c r="R239" s="978"/>
      <c r="S239" s="978" t="s">
        <v>7482</v>
      </c>
      <c r="T239" s="978" t="s">
        <v>7483</v>
      </c>
      <c r="U239" s="978" t="s">
        <v>592</v>
      </c>
      <c r="V239" s="978"/>
      <c r="W239" s="978" t="s">
        <v>8048</v>
      </c>
      <c r="X239" s="978" t="s">
        <v>688</v>
      </c>
      <c r="Y239" s="978" t="s">
        <v>8049</v>
      </c>
      <c r="Z239" s="978" t="s">
        <v>8050</v>
      </c>
      <c r="AA239" s="978" t="s">
        <v>8051</v>
      </c>
      <c r="AB239" s="978" t="s">
        <v>293</v>
      </c>
      <c r="AC239" s="1332"/>
      <c r="AD239" s="978" t="s">
        <v>107</v>
      </c>
      <c r="AE239" s="978" t="s">
        <v>826</v>
      </c>
      <c r="AF239" s="978" t="s">
        <v>692</v>
      </c>
      <c r="AG239" s="978" t="s">
        <v>295</v>
      </c>
      <c r="AH239" s="978" t="s">
        <v>296</v>
      </c>
      <c r="AI239" s="978" t="s">
        <v>2205</v>
      </c>
      <c r="AJ239" s="978"/>
      <c r="AK239" s="978"/>
      <c r="AL239" s="978"/>
      <c r="AM239" s="978"/>
      <c r="AN239" s="978" t="s">
        <v>6748</v>
      </c>
      <c r="AO239" s="978" t="s">
        <v>6749</v>
      </c>
      <c r="AP239" s="978" t="s">
        <v>8052</v>
      </c>
      <c r="AQ239" s="978" t="s">
        <v>1548</v>
      </c>
      <c r="AR239" s="978"/>
      <c r="AS239" s="978"/>
      <c r="AT239" s="978" t="s">
        <v>298</v>
      </c>
      <c r="AU239" s="978" t="s">
        <v>8053</v>
      </c>
      <c r="AV239" s="978" t="s">
        <v>57</v>
      </c>
      <c r="AW239" s="978" t="s">
        <v>323</v>
      </c>
      <c r="AX239" s="978" t="s">
        <v>8054</v>
      </c>
      <c r="AY239" s="978"/>
      <c r="AZ239" s="978" t="s">
        <v>8055</v>
      </c>
      <c r="BA239" s="978" t="s">
        <v>2671</v>
      </c>
      <c r="BB239" s="978" t="s">
        <v>299</v>
      </c>
      <c r="BC239" s="978" t="s">
        <v>32</v>
      </c>
      <c r="BD239" s="978" t="s">
        <v>33</v>
      </c>
      <c r="BE239" s="978" t="s">
        <v>771</v>
      </c>
      <c r="BF239" s="978" t="s">
        <v>48</v>
      </c>
      <c r="BG239" s="978" t="s">
        <v>900</v>
      </c>
      <c r="BH239" s="978" t="s">
        <v>7928</v>
      </c>
      <c r="BI239" s="978" t="s">
        <v>2480</v>
      </c>
      <c r="BJ239" s="978" t="s">
        <v>8056</v>
      </c>
      <c r="BK239" s="978" t="s">
        <v>2674</v>
      </c>
      <c r="BL239" s="978" t="s">
        <v>8057</v>
      </c>
      <c r="BM239" s="978" t="s">
        <v>752</v>
      </c>
      <c r="BN239" s="978" t="s">
        <v>826</v>
      </c>
      <c r="BO239" s="978" t="s">
        <v>692</v>
      </c>
      <c r="BP239" s="978" t="s">
        <v>595</v>
      </c>
      <c r="BQ239" s="978" t="s">
        <v>295</v>
      </c>
      <c r="BR239" s="978" t="s">
        <v>102</v>
      </c>
      <c r="BS239" s="978" t="s">
        <v>1301</v>
      </c>
      <c r="BT239" s="978" t="s">
        <v>1648</v>
      </c>
      <c r="BU239" s="978" t="s">
        <v>8058</v>
      </c>
      <c r="BV239" s="978" t="s">
        <v>51</v>
      </c>
      <c r="BW239" s="978" t="s">
        <v>663</v>
      </c>
      <c r="BX239" s="978" t="s">
        <v>296</v>
      </c>
      <c r="BY239" s="978" t="s">
        <v>2205</v>
      </c>
      <c r="BZ239" s="978" t="s">
        <v>4710</v>
      </c>
      <c r="CA239" s="978" t="s">
        <v>1848</v>
      </c>
      <c r="CB239" s="978" t="s">
        <v>304</v>
      </c>
      <c r="CC239" s="978" t="s">
        <v>112</v>
      </c>
      <c r="CD239" s="978" t="s">
        <v>305</v>
      </c>
      <c r="CE239" s="978" t="s">
        <v>306</v>
      </c>
      <c r="CF239" s="978" t="s">
        <v>116</v>
      </c>
      <c r="CG239" s="978" t="s">
        <v>307</v>
      </c>
      <c r="CH239" s="978" t="s">
        <v>57</v>
      </c>
      <c r="CI239" s="978" t="s">
        <v>5091</v>
      </c>
      <c r="CJ239" s="978" t="s">
        <v>92</v>
      </c>
      <c r="CK239" s="978" t="s">
        <v>2467</v>
      </c>
      <c r="CL239" s="978" t="s">
        <v>105</v>
      </c>
      <c r="CM239" s="978" t="s">
        <v>57</v>
      </c>
      <c r="CN239" s="978" t="s">
        <v>57</v>
      </c>
      <c r="CO239" s="978" t="s">
        <v>57</v>
      </c>
      <c r="CP239" s="978" t="s">
        <v>57</v>
      </c>
      <c r="CQ239" s="978" t="s">
        <v>57</v>
      </c>
      <c r="CR239" s="978" t="s">
        <v>57</v>
      </c>
      <c r="CS239" s="978" t="s">
        <v>57</v>
      </c>
      <c r="CT239" s="978" t="s">
        <v>57</v>
      </c>
      <c r="CU239" s="978" t="s">
        <v>57</v>
      </c>
      <c r="CV239" s="978" t="s">
        <v>57</v>
      </c>
      <c r="CW239" s="978" t="s">
        <v>57</v>
      </c>
      <c r="CX239" s="978" t="s">
        <v>57</v>
      </c>
      <c r="CY239" s="978" t="s">
        <v>57</v>
      </c>
      <c r="CZ239" s="978" t="s">
        <v>57</v>
      </c>
      <c r="DA239" s="978" t="s">
        <v>57</v>
      </c>
      <c r="DB239" s="978" t="s">
        <v>57</v>
      </c>
      <c r="DC239" s="978" t="s">
        <v>57</v>
      </c>
      <c r="DD239" s="978" t="s">
        <v>57</v>
      </c>
      <c r="DE239" s="978" t="s">
        <v>57</v>
      </c>
      <c r="DF239" s="978" t="s">
        <v>57</v>
      </c>
      <c r="DG239" s="978" t="s">
        <v>57</v>
      </c>
      <c r="DH239" s="978" t="s">
        <v>57</v>
      </c>
      <c r="DI239" s="978" t="s">
        <v>302</v>
      </c>
      <c r="DJ239" s="978" t="s">
        <v>57</v>
      </c>
      <c r="DK239" s="978" t="s">
        <v>57</v>
      </c>
      <c r="DL239" s="978" t="s">
        <v>57</v>
      </c>
      <c r="DM239" s="978" t="s">
        <v>57</v>
      </c>
      <c r="DN239" s="978" t="s">
        <v>57</v>
      </c>
      <c r="DO239" s="978" t="s">
        <v>57</v>
      </c>
      <c r="DP239" s="978" t="s">
        <v>57</v>
      </c>
      <c r="DQ239" s="978" t="s">
        <v>57</v>
      </c>
      <c r="DR239" s="978" t="s">
        <v>57</v>
      </c>
      <c r="DS239" s="978" t="s">
        <v>57</v>
      </c>
      <c r="DT239" s="978" t="s">
        <v>2441</v>
      </c>
      <c r="DU239" s="978" t="s">
        <v>79</v>
      </c>
      <c r="DV239" s="978" t="s">
        <v>801</v>
      </c>
      <c r="DW239" s="978" t="s">
        <v>106</v>
      </c>
      <c r="DX239" s="978" t="s">
        <v>317</v>
      </c>
      <c r="DY239" s="978" t="s">
        <v>308</v>
      </c>
      <c r="DZ239" s="978" t="s">
        <v>318</v>
      </c>
      <c r="EA239" s="978" t="s">
        <v>319</v>
      </c>
      <c r="EB239" s="978" t="s">
        <v>2442</v>
      </c>
      <c r="EC239" s="978" t="s">
        <v>79</v>
      </c>
      <c r="ED239" s="978" t="s">
        <v>1038</v>
      </c>
      <c r="EE239" s="978" t="s">
        <v>106</v>
      </c>
      <c r="EF239" s="978" t="s">
        <v>57</v>
      </c>
      <c r="EG239" s="978" t="s">
        <v>57</v>
      </c>
      <c r="EH239" s="978" t="s">
        <v>57</v>
      </c>
      <c r="EI239" s="978" t="s">
        <v>57</v>
      </c>
      <c r="EJ239" s="978" t="s">
        <v>5525</v>
      </c>
      <c r="EK239" s="978" t="s">
        <v>3324</v>
      </c>
      <c r="EL239" s="978" t="s">
        <v>847</v>
      </c>
      <c r="EM239" s="978" t="s">
        <v>181</v>
      </c>
      <c r="EN239" s="978" t="s">
        <v>680</v>
      </c>
      <c r="EO239" s="978" t="s">
        <v>310</v>
      </c>
      <c r="EP239" s="978" t="s">
        <v>88</v>
      </c>
      <c r="EQ239" s="978" t="s">
        <v>2601</v>
      </c>
      <c r="ER239" s="978" t="s">
        <v>311</v>
      </c>
      <c r="ES239" s="978" t="s">
        <v>1677</v>
      </c>
      <c r="ET239" s="978" t="s">
        <v>4361</v>
      </c>
      <c r="EU239" s="104" t="str">
        <f t="shared" si="21"/>
        <v>2026033009</v>
      </c>
      <c r="EV239" s="56" t="str">
        <f t="shared" si="22"/>
        <v>15&amp;2026033009</v>
      </c>
      <c r="EW239" s="104">
        <f>IFERROR(VLOOKUP(EV239,시험용!CA:CE,4,FALSE),"")</f>
        <v>0</v>
      </c>
      <c r="EX239" s="828"/>
      <c r="EY239" s="1005" t="s">
        <v>8092</v>
      </c>
      <c r="EZ239" s="1006" t="s">
        <v>8093</v>
      </c>
    </row>
    <row r="240" spans="1:156" ht="49.95" customHeight="1">
      <c r="A240" s="741">
        <v>15</v>
      </c>
      <c r="B240" s="978" t="s">
        <v>323</v>
      </c>
      <c r="C240" s="978" t="s">
        <v>7649</v>
      </c>
      <c r="D240" s="978" t="s">
        <v>2371</v>
      </c>
      <c r="E240" s="978" t="s">
        <v>31</v>
      </c>
      <c r="F240" s="978" t="s">
        <v>584</v>
      </c>
      <c r="G240" s="978"/>
      <c r="H240" s="978"/>
      <c r="I240" s="978" t="s">
        <v>290</v>
      </c>
      <c r="J240" s="978" t="s">
        <v>8059</v>
      </c>
      <c r="K240" s="978" t="s">
        <v>1857</v>
      </c>
      <c r="L240" s="978" t="s">
        <v>8060</v>
      </c>
      <c r="M240" s="978" t="s">
        <v>8061</v>
      </c>
      <c r="N240" s="978"/>
      <c r="O240" s="978"/>
      <c r="P240" s="978"/>
      <c r="Q240" s="978"/>
      <c r="R240" s="978"/>
      <c r="S240" s="978" t="s">
        <v>7482</v>
      </c>
      <c r="T240" s="978" t="s">
        <v>7483</v>
      </c>
      <c r="U240" s="978" t="s">
        <v>592</v>
      </c>
      <c r="V240" s="978"/>
      <c r="W240" s="978" t="s">
        <v>8062</v>
      </c>
      <c r="X240" s="978" t="s">
        <v>688</v>
      </c>
      <c r="Y240" s="978" t="s">
        <v>8063</v>
      </c>
      <c r="Z240" s="978" t="s">
        <v>739</v>
      </c>
      <c r="AA240" s="978" t="s">
        <v>895</v>
      </c>
      <c r="AB240" s="978" t="s">
        <v>293</v>
      </c>
      <c r="AC240" s="1332"/>
      <c r="AD240" s="978" t="s">
        <v>107</v>
      </c>
      <c r="AE240" s="978" t="s">
        <v>594</v>
      </c>
      <c r="AF240" s="978" t="s">
        <v>595</v>
      </c>
      <c r="AG240" s="978" t="s">
        <v>295</v>
      </c>
      <c r="AH240" s="978" t="s">
        <v>296</v>
      </c>
      <c r="AI240" s="978" t="s">
        <v>297</v>
      </c>
      <c r="AJ240" s="978"/>
      <c r="AK240" s="978"/>
      <c r="AL240" s="978"/>
      <c r="AM240" s="978"/>
      <c r="AN240" s="978" t="s">
        <v>6748</v>
      </c>
      <c r="AO240" s="978" t="s">
        <v>6749</v>
      </c>
      <c r="AP240" s="978" t="s">
        <v>8064</v>
      </c>
      <c r="AQ240" s="978" t="s">
        <v>1548</v>
      </c>
      <c r="AR240" s="978"/>
      <c r="AS240" s="978"/>
      <c r="AT240" s="978" t="s">
        <v>599</v>
      </c>
      <c r="AU240" s="978" t="s">
        <v>8065</v>
      </c>
      <c r="AV240" s="978" t="s">
        <v>57</v>
      </c>
      <c r="AW240" s="978" t="s">
        <v>323</v>
      </c>
      <c r="AX240" s="978" t="s">
        <v>8066</v>
      </c>
      <c r="AY240" s="978"/>
      <c r="AZ240" s="978" t="s">
        <v>832</v>
      </c>
      <c r="BA240" s="978" t="s">
        <v>8067</v>
      </c>
      <c r="BB240" s="978" t="s">
        <v>299</v>
      </c>
      <c r="BC240" s="978" t="s">
        <v>32</v>
      </c>
      <c r="BD240" s="978" t="s">
        <v>33</v>
      </c>
      <c r="BE240" s="978" t="s">
        <v>57</v>
      </c>
      <c r="BF240" s="978" t="s">
        <v>34</v>
      </c>
      <c r="BG240" s="978" t="s">
        <v>900</v>
      </c>
      <c r="BH240" s="978" t="s">
        <v>1116</v>
      </c>
      <c r="BI240" s="978" t="s">
        <v>8068</v>
      </c>
      <c r="BJ240" s="978" t="s">
        <v>2693</v>
      </c>
      <c r="BK240" s="978" t="s">
        <v>2355</v>
      </c>
      <c r="BL240" s="978" t="s">
        <v>8069</v>
      </c>
      <c r="BM240" s="978" t="s">
        <v>8070</v>
      </c>
      <c r="BN240" s="978" t="s">
        <v>594</v>
      </c>
      <c r="BO240" s="978" t="s">
        <v>595</v>
      </c>
      <c r="BP240" s="978" t="s">
        <v>57</v>
      </c>
      <c r="BQ240" s="978" t="s">
        <v>295</v>
      </c>
      <c r="BR240" s="978" t="s">
        <v>102</v>
      </c>
      <c r="BS240" s="978" t="s">
        <v>118</v>
      </c>
      <c r="BT240" s="978" t="s">
        <v>837</v>
      </c>
      <c r="BU240" s="978" t="s">
        <v>8071</v>
      </c>
      <c r="BV240" s="978" t="s">
        <v>51</v>
      </c>
      <c r="BW240" s="978" t="s">
        <v>659</v>
      </c>
      <c r="BX240" s="978" t="s">
        <v>296</v>
      </c>
      <c r="BY240" s="978" t="s">
        <v>297</v>
      </c>
      <c r="BZ240" s="978" t="s">
        <v>2330</v>
      </c>
      <c r="CA240" s="978" t="s">
        <v>840</v>
      </c>
      <c r="CB240" s="978" t="s">
        <v>304</v>
      </c>
      <c r="CC240" s="978" t="s">
        <v>117</v>
      </c>
      <c r="CD240" s="978" t="s">
        <v>305</v>
      </c>
      <c r="CE240" s="978" t="s">
        <v>306</v>
      </c>
      <c r="CF240" s="978" t="s">
        <v>841</v>
      </c>
      <c r="CG240" s="978" t="s">
        <v>307</v>
      </c>
      <c r="CH240" s="978" t="s">
        <v>57</v>
      </c>
      <c r="CI240" s="978" t="s">
        <v>8072</v>
      </c>
      <c r="CJ240" s="978" t="s">
        <v>92</v>
      </c>
      <c r="CK240" s="978" t="s">
        <v>3229</v>
      </c>
      <c r="CL240" s="978" t="s">
        <v>105</v>
      </c>
      <c r="CM240" s="978" t="s">
        <v>57</v>
      </c>
      <c r="CN240" s="978" t="s">
        <v>57</v>
      </c>
      <c r="CO240" s="978" t="s">
        <v>57</v>
      </c>
      <c r="CP240" s="978" t="s">
        <v>57</v>
      </c>
      <c r="CQ240" s="978" t="s">
        <v>57</v>
      </c>
      <c r="CR240" s="978" t="s">
        <v>57</v>
      </c>
      <c r="CS240" s="978" t="s">
        <v>57</v>
      </c>
      <c r="CT240" s="978" t="s">
        <v>57</v>
      </c>
      <c r="CU240" s="978" t="s">
        <v>57</v>
      </c>
      <c r="CV240" s="978" t="s">
        <v>57</v>
      </c>
      <c r="CW240" s="978" t="s">
        <v>57</v>
      </c>
      <c r="CX240" s="978" t="s">
        <v>57</v>
      </c>
      <c r="CY240" s="978" t="s">
        <v>57</v>
      </c>
      <c r="CZ240" s="978" t="s">
        <v>57</v>
      </c>
      <c r="DA240" s="978" t="s">
        <v>57</v>
      </c>
      <c r="DB240" s="978" t="s">
        <v>57</v>
      </c>
      <c r="DC240" s="978" t="s">
        <v>57</v>
      </c>
      <c r="DD240" s="978" t="s">
        <v>57</v>
      </c>
      <c r="DE240" s="978" t="s">
        <v>57</v>
      </c>
      <c r="DF240" s="978" t="s">
        <v>57</v>
      </c>
      <c r="DG240" s="978" t="s">
        <v>57</v>
      </c>
      <c r="DH240" s="978" t="s">
        <v>57</v>
      </c>
      <c r="DI240" s="978" t="s">
        <v>302</v>
      </c>
      <c r="DJ240" s="978" t="s">
        <v>57</v>
      </c>
      <c r="DK240" s="978" t="s">
        <v>57</v>
      </c>
      <c r="DL240" s="978" t="s">
        <v>57</v>
      </c>
      <c r="DM240" s="978" t="s">
        <v>57</v>
      </c>
      <c r="DN240" s="978" t="s">
        <v>57</v>
      </c>
      <c r="DO240" s="978" t="s">
        <v>57</v>
      </c>
      <c r="DP240" s="978" t="s">
        <v>57</v>
      </c>
      <c r="DQ240" s="978" t="s">
        <v>57</v>
      </c>
      <c r="DR240" s="978" t="s">
        <v>57</v>
      </c>
      <c r="DS240" s="978" t="s">
        <v>57</v>
      </c>
      <c r="DT240" s="978" t="s">
        <v>3824</v>
      </c>
      <c r="DU240" s="978" t="s">
        <v>79</v>
      </c>
      <c r="DV240" s="978" t="s">
        <v>622</v>
      </c>
      <c r="DW240" s="978" t="s">
        <v>106</v>
      </c>
      <c r="DX240" s="978" t="s">
        <v>333</v>
      </c>
      <c r="DY240" s="978" t="s">
        <v>308</v>
      </c>
      <c r="DZ240" s="978" t="s">
        <v>309</v>
      </c>
      <c r="EA240" s="978" t="s">
        <v>319</v>
      </c>
      <c r="EB240" s="978" t="s">
        <v>845</v>
      </c>
      <c r="EC240" s="978" t="s">
        <v>79</v>
      </c>
      <c r="ED240" s="978" t="s">
        <v>624</v>
      </c>
      <c r="EE240" s="978" t="s">
        <v>106</v>
      </c>
      <c r="EF240" s="978" t="s">
        <v>57</v>
      </c>
      <c r="EG240" s="978" t="s">
        <v>57</v>
      </c>
      <c r="EH240" s="978" t="s">
        <v>57</v>
      </c>
      <c r="EI240" s="978" t="s">
        <v>57</v>
      </c>
      <c r="EJ240" s="978" t="s">
        <v>846</v>
      </c>
      <c r="EK240" s="978" t="s">
        <v>180</v>
      </c>
      <c r="EL240" s="978" t="s">
        <v>847</v>
      </c>
      <c r="EM240" s="978" t="s">
        <v>181</v>
      </c>
      <c r="EN240" s="978" t="s">
        <v>767</v>
      </c>
      <c r="EO240" s="978" t="s">
        <v>310</v>
      </c>
      <c r="EP240" s="978" t="s">
        <v>88</v>
      </c>
      <c r="EQ240" s="978" t="s">
        <v>187</v>
      </c>
      <c r="ER240" s="978" t="s">
        <v>311</v>
      </c>
      <c r="ES240" s="978" t="s">
        <v>8073</v>
      </c>
      <c r="ET240" s="978" t="s">
        <v>8074</v>
      </c>
      <c r="EU240" s="104" t="str">
        <f t="shared" si="21"/>
        <v>2026033010</v>
      </c>
      <c r="EV240" s="56" t="str">
        <f t="shared" si="22"/>
        <v>15&amp;2026033010</v>
      </c>
      <c r="EW240" s="104">
        <f>IFERROR(VLOOKUP(EV240,시험용!CA:CE,4,FALSE),"")</f>
        <v>0</v>
      </c>
      <c r="EX240" s="828"/>
    </row>
    <row r="241" spans="1:156" ht="49.95" customHeight="1">
      <c r="A241" s="741">
        <v>15</v>
      </c>
      <c r="B241" s="978" t="s">
        <v>890</v>
      </c>
      <c r="C241" s="978" t="s">
        <v>7649</v>
      </c>
      <c r="D241" s="978" t="s">
        <v>2371</v>
      </c>
      <c r="E241" s="978" t="s">
        <v>31</v>
      </c>
      <c r="F241" s="978" t="s">
        <v>584</v>
      </c>
      <c r="G241" s="978"/>
      <c r="H241" s="978"/>
      <c r="I241" s="978" t="s">
        <v>290</v>
      </c>
      <c r="J241" s="978" t="s">
        <v>8075</v>
      </c>
      <c r="K241" s="978" t="s">
        <v>1857</v>
      </c>
      <c r="L241" s="978" t="s">
        <v>8076</v>
      </c>
      <c r="M241" s="978" t="s">
        <v>8077</v>
      </c>
      <c r="N241" s="978"/>
      <c r="O241" s="978"/>
      <c r="P241" s="978"/>
      <c r="Q241" s="978"/>
      <c r="R241" s="978"/>
      <c r="S241" s="978" t="s">
        <v>7482</v>
      </c>
      <c r="T241" s="978" t="s">
        <v>7483</v>
      </c>
      <c r="U241" s="978" t="s">
        <v>592</v>
      </c>
      <c r="V241" s="978"/>
      <c r="W241" s="978" t="s">
        <v>8078</v>
      </c>
      <c r="X241" s="978" t="s">
        <v>292</v>
      </c>
      <c r="Y241" s="978" t="s">
        <v>8079</v>
      </c>
      <c r="Z241" s="978" t="s">
        <v>8079</v>
      </c>
      <c r="AA241" s="978" t="s">
        <v>8079</v>
      </c>
      <c r="AB241" s="978" t="s">
        <v>293</v>
      </c>
      <c r="AC241" s="1332"/>
      <c r="AD241" s="978" t="s">
        <v>107</v>
      </c>
      <c r="AE241" s="978" t="s">
        <v>8080</v>
      </c>
      <c r="AF241" s="978" t="s">
        <v>692</v>
      </c>
      <c r="AG241" s="978" t="s">
        <v>295</v>
      </c>
      <c r="AH241" s="978" t="s">
        <v>296</v>
      </c>
      <c r="AI241" s="978" t="s">
        <v>297</v>
      </c>
      <c r="AJ241" s="978"/>
      <c r="AK241" s="978"/>
      <c r="AL241" s="978"/>
      <c r="AM241" s="978"/>
      <c r="AN241" s="978" t="s">
        <v>6748</v>
      </c>
      <c r="AO241" s="978" t="s">
        <v>6749</v>
      </c>
      <c r="AP241" s="978" t="s">
        <v>8081</v>
      </c>
      <c r="AQ241" s="978" t="s">
        <v>1548</v>
      </c>
      <c r="AR241" s="978"/>
      <c r="AS241" s="978"/>
      <c r="AT241" s="978" t="s">
        <v>315</v>
      </c>
      <c r="AU241" s="978" t="s">
        <v>8082</v>
      </c>
      <c r="AV241" s="978" t="s">
        <v>57</v>
      </c>
      <c r="AW241" s="978" t="s">
        <v>323</v>
      </c>
      <c r="AX241" s="978" t="s">
        <v>8083</v>
      </c>
      <c r="AY241" s="978"/>
      <c r="AZ241" s="978" t="s">
        <v>7988</v>
      </c>
      <c r="BA241" s="978" t="s">
        <v>5188</v>
      </c>
      <c r="BB241" s="978" t="s">
        <v>299</v>
      </c>
      <c r="BC241" s="978" t="s">
        <v>32</v>
      </c>
      <c r="BD241" s="978" t="s">
        <v>33</v>
      </c>
      <c r="BE241" s="978" t="s">
        <v>2936</v>
      </c>
      <c r="BF241" s="978" t="s">
        <v>48</v>
      </c>
      <c r="BG241" s="978" t="s">
        <v>164</v>
      </c>
      <c r="BH241" s="978" t="s">
        <v>1445</v>
      </c>
      <c r="BI241" s="978" t="s">
        <v>8084</v>
      </c>
      <c r="BJ241" s="978" t="s">
        <v>7990</v>
      </c>
      <c r="BK241" s="978" t="s">
        <v>47</v>
      </c>
      <c r="BL241" s="978" t="s">
        <v>8085</v>
      </c>
      <c r="BM241" s="978" t="s">
        <v>752</v>
      </c>
      <c r="BN241" s="978" t="s">
        <v>8080</v>
      </c>
      <c r="BO241" s="978" t="s">
        <v>692</v>
      </c>
      <c r="BP241" s="978" t="s">
        <v>595</v>
      </c>
      <c r="BQ241" s="978" t="s">
        <v>295</v>
      </c>
      <c r="BR241" s="978" t="s">
        <v>1363</v>
      </c>
      <c r="BS241" s="978" t="s">
        <v>5141</v>
      </c>
      <c r="BT241" s="978" t="s">
        <v>2795</v>
      </c>
      <c r="BU241" s="978" t="s">
        <v>8086</v>
      </c>
      <c r="BV241" s="978" t="s">
        <v>1061</v>
      </c>
      <c r="BW241" s="978" t="s">
        <v>1062</v>
      </c>
      <c r="BX241" s="978" t="s">
        <v>296</v>
      </c>
      <c r="BY241" s="978" t="s">
        <v>297</v>
      </c>
      <c r="BZ241" s="978" t="s">
        <v>4875</v>
      </c>
      <c r="CA241" s="978" t="s">
        <v>7993</v>
      </c>
      <c r="CB241" s="978" t="s">
        <v>304</v>
      </c>
      <c r="CC241" s="978" t="s">
        <v>661</v>
      </c>
      <c r="CD241" s="978" t="s">
        <v>318</v>
      </c>
      <c r="CE241" s="978" t="s">
        <v>306</v>
      </c>
      <c r="CF241" s="978" t="s">
        <v>1825</v>
      </c>
      <c r="CG241" s="978" t="s">
        <v>307</v>
      </c>
      <c r="CH241" s="978" t="s">
        <v>57</v>
      </c>
      <c r="CI241" s="978" t="s">
        <v>8087</v>
      </c>
      <c r="CJ241" s="978" t="s">
        <v>99</v>
      </c>
      <c r="CK241" s="978" t="s">
        <v>1035</v>
      </c>
      <c r="CL241" s="978" t="s">
        <v>105</v>
      </c>
      <c r="CM241" s="978" t="s">
        <v>57</v>
      </c>
      <c r="CN241" s="978" t="s">
        <v>57</v>
      </c>
      <c r="CO241" s="978" t="s">
        <v>57</v>
      </c>
      <c r="CP241" s="978" t="s">
        <v>57</v>
      </c>
      <c r="CQ241" s="978" t="s">
        <v>57</v>
      </c>
      <c r="CR241" s="978" t="s">
        <v>57</v>
      </c>
      <c r="CS241" s="978" t="s">
        <v>57</v>
      </c>
      <c r="CT241" s="978" t="s">
        <v>57</v>
      </c>
      <c r="CU241" s="978" t="s">
        <v>57</v>
      </c>
      <c r="CV241" s="978" t="s">
        <v>57</v>
      </c>
      <c r="CW241" s="978" t="s">
        <v>57</v>
      </c>
      <c r="CX241" s="978" t="s">
        <v>57</v>
      </c>
      <c r="CY241" s="978" t="s">
        <v>57</v>
      </c>
      <c r="CZ241" s="978" t="s">
        <v>57</v>
      </c>
      <c r="DA241" s="978" t="s">
        <v>57</v>
      </c>
      <c r="DB241" s="978" t="s">
        <v>57</v>
      </c>
      <c r="DC241" s="978" t="s">
        <v>57</v>
      </c>
      <c r="DD241" s="978" t="s">
        <v>57</v>
      </c>
      <c r="DE241" s="978" t="s">
        <v>57</v>
      </c>
      <c r="DF241" s="978" t="s">
        <v>57</v>
      </c>
      <c r="DG241" s="978" t="s">
        <v>57</v>
      </c>
      <c r="DH241" s="978" t="s">
        <v>57</v>
      </c>
      <c r="DI241" s="978" t="s">
        <v>302</v>
      </c>
      <c r="DJ241" s="978" t="s">
        <v>57</v>
      </c>
      <c r="DK241" s="978" t="s">
        <v>57</v>
      </c>
      <c r="DL241" s="978" t="s">
        <v>57</v>
      </c>
      <c r="DM241" s="978" t="s">
        <v>57</v>
      </c>
      <c r="DN241" s="978" t="s">
        <v>57</v>
      </c>
      <c r="DO241" s="978" t="s">
        <v>57</v>
      </c>
      <c r="DP241" s="978" t="s">
        <v>57</v>
      </c>
      <c r="DQ241" s="978" t="s">
        <v>57</v>
      </c>
      <c r="DR241" s="978" t="s">
        <v>57</v>
      </c>
      <c r="DS241" s="978" t="s">
        <v>57</v>
      </c>
      <c r="DT241" s="978" t="s">
        <v>8088</v>
      </c>
      <c r="DU241" s="978" t="s">
        <v>79</v>
      </c>
      <c r="DV241" s="978" t="s">
        <v>192</v>
      </c>
      <c r="DW241" s="978" t="s">
        <v>106</v>
      </c>
      <c r="DX241" s="978" t="s">
        <v>317</v>
      </c>
      <c r="DY241" s="978" t="s">
        <v>308</v>
      </c>
      <c r="DZ241" s="978" t="s">
        <v>318</v>
      </c>
      <c r="EA241" s="978" t="s">
        <v>319</v>
      </c>
      <c r="EB241" s="978" t="s">
        <v>7755</v>
      </c>
      <c r="EC241" s="978" t="s">
        <v>79</v>
      </c>
      <c r="ED241" s="978" t="s">
        <v>113</v>
      </c>
      <c r="EE241" s="978" t="s">
        <v>106</v>
      </c>
      <c r="EF241" s="978" t="s">
        <v>57</v>
      </c>
      <c r="EG241" s="978" t="s">
        <v>57</v>
      </c>
      <c r="EH241" s="978" t="s">
        <v>57</v>
      </c>
      <c r="EI241" s="978" t="s">
        <v>57</v>
      </c>
      <c r="EJ241" s="978" t="s">
        <v>2422</v>
      </c>
      <c r="EK241" s="978" t="s">
        <v>2423</v>
      </c>
      <c r="EL241" s="978" t="s">
        <v>1430</v>
      </c>
      <c r="EM241" s="978" t="s">
        <v>1373</v>
      </c>
      <c r="EN241" s="978" t="s">
        <v>629</v>
      </c>
      <c r="EO241" s="978" t="s">
        <v>681</v>
      </c>
      <c r="EP241" s="978" t="s">
        <v>682</v>
      </c>
      <c r="EQ241" s="978" t="s">
        <v>2657</v>
      </c>
      <c r="ER241" s="978" t="s">
        <v>311</v>
      </c>
      <c r="ES241" s="978" t="s">
        <v>8089</v>
      </c>
      <c r="ET241" s="978" t="s">
        <v>8090</v>
      </c>
      <c r="EU241" s="104" t="str">
        <f t="shared" si="21"/>
        <v>2026033694</v>
      </c>
      <c r="EV241" s="56" t="str">
        <f t="shared" si="22"/>
        <v>15&amp;2026033694</v>
      </c>
      <c r="EW241" s="104">
        <f>IFERROR(VLOOKUP(EV241,시험용!CA:CE,4,FALSE),"")</f>
        <v>0</v>
      </c>
      <c r="EX241" s="828"/>
    </row>
    <row r="242" spans="1:156" ht="49.95" customHeight="1">
      <c r="A242" s="741">
        <v>15</v>
      </c>
      <c r="B242" s="1009" t="s">
        <v>910</v>
      </c>
      <c r="C242" s="1009" t="s">
        <v>7649</v>
      </c>
      <c r="D242" s="1009" t="s">
        <v>2371</v>
      </c>
      <c r="E242" s="1009" t="s">
        <v>31</v>
      </c>
      <c r="F242" s="1009" t="s">
        <v>584</v>
      </c>
      <c r="G242" s="1009"/>
      <c r="H242" s="1009"/>
      <c r="I242" s="1009" t="s">
        <v>290</v>
      </c>
      <c r="J242" s="1009" t="s">
        <v>7678</v>
      </c>
      <c r="K242" s="1009" t="s">
        <v>1857</v>
      </c>
      <c r="L242" s="1009" t="s">
        <v>7679</v>
      </c>
      <c r="M242" s="1009" t="s">
        <v>7680</v>
      </c>
      <c r="N242" s="1009"/>
      <c r="O242" s="1009" t="s">
        <v>7681</v>
      </c>
      <c r="P242" s="1009"/>
      <c r="Q242" s="1009"/>
      <c r="R242" s="1009" t="s">
        <v>7682</v>
      </c>
      <c r="S242" s="1009" t="s">
        <v>7482</v>
      </c>
      <c r="T242" s="1009" t="s">
        <v>7483</v>
      </c>
      <c r="U242" s="1009" t="s">
        <v>592</v>
      </c>
      <c r="V242" s="1009"/>
      <c r="W242" s="1009" t="s">
        <v>7683</v>
      </c>
      <c r="X242" s="1009"/>
      <c r="Y242" s="1009"/>
      <c r="Z242" s="1009"/>
      <c r="AA242" s="1009"/>
      <c r="AB242" s="1009"/>
      <c r="AC242" s="1332"/>
      <c r="AD242" s="1009"/>
      <c r="AE242" s="1009" t="s">
        <v>594</v>
      </c>
      <c r="AF242" s="1009" t="s">
        <v>595</v>
      </c>
      <c r="AG242" s="1009" t="s">
        <v>295</v>
      </c>
      <c r="AH242" s="1009" t="s">
        <v>296</v>
      </c>
      <c r="AI242" s="1009" t="s">
        <v>297</v>
      </c>
      <c r="AJ242" s="1009"/>
      <c r="AK242" s="1009"/>
      <c r="AL242" s="1009"/>
      <c r="AM242" s="1009"/>
      <c r="AN242" s="1009" t="s">
        <v>2492</v>
      </c>
      <c r="AO242" s="1009" t="s">
        <v>7684</v>
      </c>
      <c r="AP242" s="1009" t="s">
        <v>7685</v>
      </c>
      <c r="AQ242" s="1009" t="s">
        <v>35</v>
      </c>
      <c r="AR242" s="1009"/>
      <c r="AS242" s="1009"/>
      <c r="AT242" s="1009" t="s">
        <v>298</v>
      </c>
      <c r="AU242" s="1009" t="s">
        <v>7686</v>
      </c>
      <c r="AV242" s="1009" t="s">
        <v>57</v>
      </c>
      <c r="AW242" s="1009" t="s">
        <v>910</v>
      </c>
      <c r="AX242" s="1009" t="s">
        <v>7687</v>
      </c>
      <c r="AY242" s="1009"/>
      <c r="AZ242" s="1009" t="s">
        <v>4127</v>
      </c>
      <c r="BA242" s="1009" t="s">
        <v>602</v>
      </c>
      <c r="BB242" s="1009" t="s">
        <v>299</v>
      </c>
      <c r="BC242" s="1009" t="s">
        <v>32</v>
      </c>
      <c r="BD242" s="1009" t="s">
        <v>33</v>
      </c>
      <c r="BE242" s="1009" t="s">
        <v>57</v>
      </c>
      <c r="BF242" s="1009" t="s">
        <v>48</v>
      </c>
      <c r="BG242" s="1009" t="s">
        <v>900</v>
      </c>
      <c r="BH242" s="1009" t="s">
        <v>713</v>
      </c>
      <c r="BI242" s="1009" t="s">
        <v>2647</v>
      </c>
      <c r="BJ242" s="1009" t="s">
        <v>7688</v>
      </c>
      <c r="BK242" s="1009" t="s">
        <v>607</v>
      </c>
      <c r="BL242" s="1009" t="s">
        <v>7689</v>
      </c>
      <c r="BM242" s="1009" t="s">
        <v>302</v>
      </c>
      <c r="BN242" s="1009" t="s">
        <v>594</v>
      </c>
      <c r="BO242" s="1009" t="s">
        <v>595</v>
      </c>
      <c r="BP242" s="1009" t="s">
        <v>57</v>
      </c>
      <c r="BQ242" s="1009" t="s">
        <v>295</v>
      </c>
      <c r="BR242" s="1009" t="s">
        <v>102</v>
      </c>
      <c r="BS242" s="1009" t="s">
        <v>1085</v>
      </c>
      <c r="BT242" s="1009" t="s">
        <v>1086</v>
      </c>
      <c r="BU242" s="1009" t="s">
        <v>7690</v>
      </c>
      <c r="BV242" s="1009" t="s">
        <v>302</v>
      </c>
      <c r="BW242" s="1009" t="s">
        <v>611</v>
      </c>
      <c r="BX242" s="1009" t="s">
        <v>296</v>
      </c>
      <c r="BY242" s="1009" t="s">
        <v>297</v>
      </c>
      <c r="BZ242" s="1009" t="s">
        <v>7691</v>
      </c>
      <c r="CA242" s="1009" t="s">
        <v>1032</v>
      </c>
      <c r="CB242" s="1009" t="s">
        <v>304</v>
      </c>
      <c r="CC242" s="1009" t="s">
        <v>172</v>
      </c>
      <c r="CD242" s="1009" t="s">
        <v>309</v>
      </c>
      <c r="CE242" s="1009" t="s">
        <v>306</v>
      </c>
      <c r="CF242" s="1009" t="s">
        <v>1033</v>
      </c>
      <c r="CG242" s="1009" t="s">
        <v>307</v>
      </c>
      <c r="CH242" s="1009" t="s">
        <v>57</v>
      </c>
      <c r="CI242" s="1009" t="s">
        <v>7692</v>
      </c>
      <c r="CJ242" s="1009" t="s">
        <v>99</v>
      </c>
      <c r="CK242" s="1009" t="s">
        <v>191</v>
      </c>
      <c r="CL242" s="1009" t="s">
        <v>105</v>
      </c>
      <c r="CM242" s="1009" t="s">
        <v>57</v>
      </c>
      <c r="CN242" s="1009" t="s">
        <v>57</v>
      </c>
      <c r="CO242" s="1009" t="s">
        <v>57</v>
      </c>
      <c r="CP242" s="1009" t="s">
        <v>57</v>
      </c>
      <c r="CQ242" s="1009" t="s">
        <v>57</v>
      </c>
      <c r="CR242" s="1009" t="s">
        <v>57</v>
      </c>
      <c r="CS242" s="1009" t="s">
        <v>57</v>
      </c>
      <c r="CT242" s="1009" t="s">
        <v>57</v>
      </c>
      <c r="CU242" s="1009" t="s">
        <v>57</v>
      </c>
      <c r="CV242" s="1009" t="s">
        <v>57</v>
      </c>
      <c r="CW242" s="1009" t="s">
        <v>57</v>
      </c>
      <c r="CX242" s="1009" t="s">
        <v>57</v>
      </c>
      <c r="CY242" s="1009" t="s">
        <v>57</v>
      </c>
      <c r="CZ242" s="1009" t="s">
        <v>57</v>
      </c>
      <c r="DA242" s="1009" t="s">
        <v>57</v>
      </c>
      <c r="DB242" s="1009" t="s">
        <v>57</v>
      </c>
      <c r="DC242" s="1009" t="s">
        <v>57</v>
      </c>
      <c r="DD242" s="1009" t="s">
        <v>57</v>
      </c>
      <c r="DE242" s="1009" t="s">
        <v>57</v>
      </c>
      <c r="DF242" s="1009" t="s">
        <v>57</v>
      </c>
      <c r="DG242" s="1009" t="s">
        <v>57</v>
      </c>
      <c r="DH242" s="1009" t="s">
        <v>57</v>
      </c>
      <c r="DI242" s="1009" t="s">
        <v>302</v>
      </c>
      <c r="DJ242" s="1009" t="s">
        <v>57</v>
      </c>
      <c r="DK242" s="1009" t="s">
        <v>57</v>
      </c>
      <c r="DL242" s="1009" t="s">
        <v>57</v>
      </c>
      <c r="DM242" s="1009" t="s">
        <v>57</v>
      </c>
      <c r="DN242" s="1009" t="s">
        <v>57</v>
      </c>
      <c r="DO242" s="1009" t="s">
        <v>57</v>
      </c>
      <c r="DP242" s="1009" t="s">
        <v>57</v>
      </c>
      <c r="DQ242" s="1009" t="s">
        <v>57</v>
      </c>
      <c r="DR242" s="1009" t="s">
        <v>57</v>
      </c>
      <c r="DS242" s="1009" t="s">
        <v>57</v>
      </c>
      <c r="DT242" s="1009" t="s">
        <v>7693</v>
      </c>
      <c r="DU242" s="1009" t="s">
        <v>621</v>
      </c>
      <c r="DV242" s="1009" t="s">
        <v>1028</v>
      </c>
      <c r="DW242" s="1009" t="s">
        <v>119</v>
      </c>
      <c r="DX242" s="1009" t="s">
        <v>317</v>
      </c>
      <c r="DY242" s="1009" t="s">
        <v>308</v>
      </c>
      <c r="DZ242" s="1009" t="s">
        <v>318</v>
      </c>
      <c r="EA242" s="1009" t="s">
        <v>319</v>
      </c>
      <c r="EB242" s="1009" t="s">
        <v>5457</v>
      </c>
      <c r="EC242" s="1009" t="s">
        <v>621</v>
      </c>
      <c r="ED242" s="1009" t="s">
        <v>715</v>
      </c>
      <c r="EE242" s="1009" t="s">
        <v>119</v>
      </c>
      <c r="EF242" s="1009" t="s">
        <v>57</v>
      </c>
      <c r="EG242" s="1009" t="s">
        <v>57</v>
      </c>
      <c r="EH242" s="1009" t="s">
        <v>57</v>
      </c>
      <c r="EI242" s="1009" t="s">
        <v>57</v>
      </c>
      <c r="EJ242" s="1009" t="s">
        <v>625</v>
      </c>
      <c r="EK242" s="1009" t="s">
        <v>626</v>
      </c>
      <c r="EL242" s="1009" t="s">
        <v>627</v>
      </c>
      <c r="EM242" s="1009" t="s">
        <v>628</v>
      </c>
      <c r="EN242" s="1009" t="s">
        <v>629</v>
      </c>
      <c r="EO242" s="1009" t="s">
        <v>630</v>
      </c>
      <c r="EP242" s="1009" t="s">
        <v>122</v>
      </c>
      <c r="EQ242" s="1009" t="s">
        <v>631</v>
      </c>
      <c r="ER242" s="1009" t="s">
        <v>311</v>
      </c>
      <c r="ES242" s="1009" t="s">
        <v>3928</v>
      </c>
      <c r="ET242" s="1009" t="s">
        <v>7694</v>
      </c>
      <c r="EU242" s="104" t="str">
        <f t="shared" si="21"/>
        <v>2025112222</v>
      </c>
      <c r="EV242" s="56" t="str">
        <f t="shared" si="22"/>
        <v>15&amp;2025112222</v>
      </c>
      <c r="EW242" s="104">
        <f>IFERROR(VLOOKUP(EV242,시험용!CA:CE,4,FALSE),"")</f>
        <v>0</v>
      </c>
      <c r="EX242" s="952"/>
    </row>
    <row r="243" spans="1:156" ht="49.95" customHeight="1">
      <c r="A243" s="741">
        <v>15</v>
      </c>
      <c r="B243" s="1031" t="s">
        <v>850</v>
      </c>
      <c r="C243" s="1031" t="s">
        <v>336</v>
      </c>
      <c r="D243" s="1031" t="s">
        <v>1866</v>
      </c>
      <c r="E243" s="1031" t="s">
        <v>31</v>
      </c>
      <c r="F243" s="1031" t="s">
        <v>321</v>
      </c>
      <c r="G243" s="1031" t="s">
        <v>850</v>
      </c>
      <c r="H243" s="389" t="s">
        <v>2055</v>
      </c>
      <c r="I243" s="389" t="s">
        <v>8818</v>
      </c>
      <c r="J243" s="1031" t="s">
        <v>8478</v>
      </c>
      <c r="K243" s="1031" t="s">
        <v>291</v>
      </c>
      <c r="L243" s="1031" t="s">
        <v>8479</v>
      </c>
      <c r="M243" s="1031" t="s">
        <v>3131</v>
      </c>
      <c r="N243" s="1031"/>
      <c r="O243" s="1031"/>
      <c r="P243" s="1031"/>
      <c r="Q243" s="1031"/>
      <c r="R243" s="1031" t="s">
        <v>6601</v>
      </c>
      <c r="S243" s="1031" t="s">
        <v>188</v>
      </c>
      <c r="T243" s="1031" t="s">
        <v>7932</v>
      </c>
      <c r="U243" s="1031" t="s">
        <v>592</v>
      </c>
      <c r="V243" s="1031"/>
      <c r="W243" s="1031" t="s">
        <v>3133</v>
      </c>
      <c r="X243" s="1031" t="s">
        <v>3134</v>
      </c>
      <c r="Y243" s="1031" t="s">
        <v>8480</v>
      </c>
      <c r="Z243" s="1031" t="s">
        <v>8480</v>
      </c>
      <c r="AA243" s="1031" t="s">
        <v>8480</v>
      </c>
      <c r="AB243" s="1031" t="s">
        <v>31</v>
      </c>
      <c r="AC243" s="1332"/>
      <c r="AD243" s="1031" t="s">
        <v>643</v>
      </c>
      <c r="AE243" s="1031" t="s">
        <v>8481</v>
      </c>
      <c r="AF243" s="1031" t="s">
        <v>1196</v>
      </c>
      <c r="AG243" s="1031" t="s">
        <v>5623</v>
      </c>
      <c r="AH243" s="1031" t="s">
        <v>296</v>
      </c>
      <c r="AI243" s="1031" t="s">
        <v>297</v>
      </c>
      <c r="AJ243" s="1031"/>
      <c r="AK243" s="1031"/>
      <c r="AL243" s="1031"/>
      <c r="AM243" s="1031"/>
      <c r="AN243" s="1031" t="s">
        <v>2293</v>
      </c>
      <c r="AO243" s="1031" t="s">
        <v>2294</v>
      </c>
      <c r="AP243" s="1031" t="s">
        <v>8482</v>
      </c>
      <c r="AQ243" s="1031" t="s">
        <v>1018</v>
      </c>
      <c r="AR243" s="1031"/>
      <c r="AS243" s="1031"/>
      <c r="AT243" s="1031" t="s">
        <v>315</v>
      </c>
      <c r="AU243" s="1031" t="s">
        <v>8483</v>
      </c>
      <c r="AV243" s="1031" t="s">
        <v>57</v>
      </c>
      <c r="AW243" s="1031" t="s">
        <v>910</v>
      </c>
      <c r="AX243" s="1031" t="s">
        <v>8484</v>
      </c>
      <c r="AY243" s="1031"/>
      <c r="AZ243" s="1031" t="s">
        <v>1953</v>
      </c>
      <c r="BA243" s="1031" t="s">
        <v>2299</v>
      </c>
      <c r="BB243" s="1031" t="s">
        <v>323</v>
      </c>
      <c r="BC243" s="1031" t="s">
        <v>32</v>
      </c>
      <c r="BD243" s="1031" t="s">
        <v>33</v>
      </c>
      <c r="BE243" s="1031" t="s">
        <v>57</v>
      </c>
      <c r="BF243" s="1031" t="s">
        <v>48</v>
      </c>
      <c r="BG243" s="1031" t="s">
        <v>164</v>
      </c>
      <c r="BH243" s="1031" t="s">
        <v>8485</v>
      </c>
      <c r="BI243" s="1031" t="s">
        <v>8486</v>
      </c>
      <c r="BJ243" s="1031" t="s">
        <v>1958</v>
      </c>
      <c r="BK243" s="1031" t="s">
        <v>1340</v>
      </c>
      <c r="BL243" s="1031" t="s">
        <v>8487</v>
      </c>
      <c r="BM243" s="1031" t="s">
        <v>1327</v>
      </c>
      <c r="BN243" s="1031" t="s">
        <v>8488</v>
      </c>
      <c r="BO243" s="1031" t="s">
        <v>1196</v>
      </c>
      <c r="BP243" s="1031" t="s">
        <v>57</v>
      </c>
      <c r="BQ243" s="1031" t="s">
        <v>5623</v>
      </c>
      <c r="BR243" s="1031" t="s">
        <v>311</v>
      </c>
      <c r="BS243" s="1031" t="s">
        <v>1960</v>
      </c>
      <c r="BT243" s="1031" t="s">
        <v>2982</v>
      </c>
      <c r="BU243" s="1031" t="s">
        <v>7362</v>
      </c>
      <c r="BV243" s="1031" t="s">
        <v>1061</v>
      </c>
      <c r="BW243" s="1031" t="s">
        <v>1028</v>
      </c>
      <c r="BX243" s="1031" t="s">
        <v>296</v>
      </c>
      <c r="BY243" s="1031" t="s">
        <v>297</v>
      </c>
      <c r="BZ243" s="1031" t="s">
        <v>1427</v>
      </c>
      <c r="CA243" s="1031" t="s">
        <v>1915</v>
      </c>
      <c r="CB243" s="1031" t="s">
        <v>304</v>
      </c>
      <c r="CC243" s="1031" t="s">
        <v>1308</v>
      </c>
      <c r="CD243" s="1031" t="s">
        <v>1276</v>
      </c>
      <c r="CE243" s="1031" t="s">
        <v>306</v>
      </c>
      <c r="CF243" s="1031" t="s">
        <v>1916</v>
      </c>
      <c r="CG243" s="1031" t="s">
        <v>307</v>
      </c>
      <c r="CH243" s="1031" t="s">
        <v>57</v>
      </c>
      <c r="CI243" s="1031" t="s">
        <v>4119</v>
      </c>
      <c r="CJ243" s="1031" t="s">
        <v>1212</v>
      </c>
      <c r="CK243" s="1031" t="s">
        <v>5214</v>
      </c>
      <c r="CL243" s="1031" t="s">
        <v>105</v>
      </c>
      <c r="CM243" s="1031" t="s">
        <v>4120</v>
      </c>
      <c r="CN243" s="1031" t="s">
        <v>1212</v>
      </c>
      <c r="CO243" s="1031" t="s">
        <v>1248</v>
      </c>
      <c r="CP243" s="1031" t="s">
        <v>105</v>
      </c>
      <c r="CQ243" s="1031" t="s">
        <v>8489</v>
      </c>
      <c r="CR243" s="1031" t="s">
        <v>1212</v>
      </c>
      <c r="CS243" s="1031" t="s">
        <v>998</v>
      </c>
      <c r="CT243" s="1031" t="s">
        <v>105</v>
      </c>
      <c r="CU243" s="1031" t="s">
        <v>328</v>
      </c>
      <c r="CV243" s="1031" t="s">
        <v>329</v>
      </c>
      <c r="CW243" s="1031" t="s">
        <v>330</v>
      </c>
      <c r="CX243" s="1031" t="s">
        <v>331</v>
      </c>
      <c r="CY243" s="1031" t="s">
        <v>57</v>
      </c>
      <c r="CZ243" s="1031" t="s">
        <v>57</v>
      </c>
      <c r="DA243" s="1031" t="s">
        <v>57</v>
      </c>
      <c r="DB243" s="1031" t="s">
        <v>57</v>
      </c>
      <c r="DC243" s="1031" t="s">
        <v>57</v>
      </c>
      <c r="DD243" s="1031" t="s">
        <v>57</v>
      </c>
      <c r="DE243" s="1031" t="s">
        <v>57</v>
      </c>
      <c r="DF243" s="1031" t="s">
        <v>57</v>
      </c>
      <c r="DG243" s="1031" t="s">
        <v>57</v>
      </c>
      <c r="DH243" s="1031" t="s">
        <v>57</v>
      </c>
      <c r="DI243" s="1031" t="s">
        <v>302</v>
      </c>
      <c r="DJ243" s="1031" t="s">
        <v>57</v>
      </c>
      <c r="DK243" s="1031" t="s">
        <v>57</v>
      </c>
      <c r="DL243" s="1031" t="s">
        <v>57</v>
      </c>
      <c r="DM243" s="1031" t="s">
        <v>57</v>
      </c>
      <c r="DN243" s="1031" t="s">
        <v>57</v>
      </c>
      <c r="DO243" s="1031" t="s">
        <v>57</v>
      </c>
      <c r="DP243" s="1031" t="s">
        <v>57</v>
      </c>
      <c r="DQ243" s="1031" t="s">
        <v>57</v>
      </c>
      <c r="DR243" s="1031" t="s">
        <v>57</v>
      </c>
      <c r="DS243" s="1031" t="s">
        <v>57</v>
      </c>
      <c r="DT243" s="1031" t="s">
        <v>8490</v>
      </c>
      <c r="DU243" s="1031" t="s">
        <v>1218</v>
      </c>
      <c r="DV243" s="1031" t="s">
        <v>334</v>
      </c>
      <c r="DW243" s="1031" t="s">
        <v>106</v>
      </c>
      <c r="DX243" s="1031" t="s">
        <v>1219</v>
      </c>
      <c r="DY243" s="1031" t="s">
        <v>1220</v>
      </c>
      <c r="DZ243" s="1031" t="s">
        <v>330</v>
      </c>
      <c r="EA243" s="1031" t="s">
        <v>205</v>
      </c>
      <c r="EB243" s="1031" t="s">
        <v>8491</v>
      </c>
      <c r="EC243" s="1031" t="s">
        <v>1218</v>
      </c>
      <c r="ED243" s="1031" t="s">
        <v>762</v>
      </c>
      <c r="EE243" s="1031" t="s">
        <v>106</v>
      </c>
      <c r="EF243" s="1031" t="s">
        <v>57</v>
      </c>
      <c r="EG243" s="1031" t="s">
        <v>57</v>
      </c>
      <c r="EH243" s="1031" t="s">
        <v>57</v>
      </c>
      <c r="EI243" s="1031" t="s">
        <v>57</v>
      </c>
      <c r="EJ243" s="1031" t="s">
        <v>4122</v>
      </c>
      <c r="EK243" s="1031" t="s">
        <v>1895</v>
      </c>
      <c r="EL243" s="1031" t="s">
        <v>4123</v>
      </c>
      <c r="EM243" s="1031" t="s">
        <v>1896</v>
      </c>
      <c r="EN243" s="1031" t="s">
        <v>629</v>
      </c>
      <c r="EO243" s="1031" t="s">
        <v>310</v>
      </c>
      <c r="EP243" s="1031" t="s">
        <v>88</v>
      </c>
      <c r="EQ243" s="1031" t="s">
        <v>57</v>
      </c>
      <c r="ER243" s="1031" t="s">
        <v>311</v>
      </c>
      <c r="ES243" s="1031" t="s">
        <v>57</v>
      </c>
      <c r="ET243" s="1031" t="s">
        <v>57</v>
      </c>
      <c r="EU243" s="104" t="str">
        <f t="shared" si="21"/>
        <v>2026040230</v>
      </c>
      <c r="EV243" s="56" t="str">
        <f t="shared" si="22"/>
        <v>15&amp;2026040230</v>
      </c>
      <c r="EW243" s="104">
        <f>IFERROR(VLOOKUP(EV243,시험용!CA:CE,4,FALSE),"")</f>
        <v>0</v>
      </c>
      <c r="EX243" s="1033" t="s">
        <v>8819</v>
      </c>
      <c r="EY243" s="1016" t="s">
        <v>8701</v>
      </c>
      <c r="EZ243" s="1017" t="s">
        <v>7270</v>
      </c>
    </row>
    <row r="244" spans="1:156" ht="49.95" customHeight="1">
      <c r="A244" s="367">
        <v>16</v>
      </c>
      <c r="B244" s="1015" t="s">
        <v>287</v>
      </c>
      <c r="C244" s="1015" t="s">
        <v>1862</v>
      </c>
      <c r="D244" s="1015" t="s">
        <v>5428</v>
      </c>
      <c r="E244" s="1015" t="s">
        <v>31</v>
      </c>
      <c r="F244" s="1015" t="s">
        <v>287</v>
      </c>
      <c r="G244" s="1015" t="s">
        <v>287</v>
      </c>
      <c r="H244" s="1015"/>
      <c r="I244" s="1015" t="s">
        <v>290</v>
      </c>
      <c r="J244" s="1015" t="s">
        <v>8273</v>
      </c>
      <c r="K244" s="1015" t="s">
        <v>291</v>
      </c>
      <c r="L244" s="1015" t="s">
        <v>8274</v>
      </c>
      <c r="M244" s="1015" t="s">
        <v>8275</v>
      </c>
      <c r="N244" s="1015"/>
      <c r="O244" s="1015"/>
      <c r="P244" s="1015"/>
      <c r="Q244" s="1015"/>
      <c r="R244" s="1015" t="s">
        <v>8276</v>
      </c>
      <c r="S244" s="1015" t="s">
        <v>188</v>
      </c>
      <c r="T244" s="1015" t="s">
        <v>7932</v>
      </c>
      <c r="U244" s="1015" t="s">
        <v>592</v>
      </c>
      <c r="V244" s="1015"/>
      <c r="W244" s="1015" t="s">
        <v>8277</v>
      </c>
      <c r="X244" s="1015" t="s">
        <v>81</v>
      </c>
      <c r="Y244" s="1015" t="s">
        <v>8278</v>
      </c>
      <c r="Z244" s="1015" t="s">
        <v>8279</v>
      </c>
      <c r="AA244" s="1015" t="s">
        <v>8280</v>
      </c>
      <c r="AB244" s="1015" t="s">
        <v>31</v>
      </c>
      <c r="AC244" s="1332"/>
      <c r="AD244" s="1015" t="s">
        <v>643</v>
      </c>
      <c r="AE244" s="1015" t="s">
        <v>8281</v>
      </c>
      <c r="AF244" s="1015" t="s">
        <v>595</v>
      </c>
      <c r="AG244" s="1015" t="s">
        <v>57</v>
      </c>
      <c r="AH244" s="1015" t="s">
        <v>645</v>
      </c>
      <c r="AI244" s="1015" t="s">
        <v>57</v>
      </c>
      <c r="AJ244" s="1015"/>
      <c r="AK244" s="1015"/>
      <c r="AL244" s="1015"/>
      <c r="AM244" s="1015"/>
      <c r="AN244" s="1015" t="s">
        <v>5438</v>
      </c>
      <c r="AO244" s="1015" t="s">
        <v>5439</v>
      </c>
      <c r="AP244" s="1015" t="s">
        <v>8282</v>
      </c>
      <c r="AQ244" s="1026" t="s">
        <v>396</v>
      </c>
      <c r="AR244" s="1015"/>
      <c r="AS244" s="1015"/>
      <c r="AT244" s="1015" t="s">
        <v>315</v>
      </c>
      <c r="AU244" s="1015" t="s">
        <v>8283</v>
      </c>
      <c r="AV244" s="1015" t="s">
        <v>57</v>
      </c>
      <c r="AW244" s="1015" t="s">
        <v>323</v>
      </c>
      <c r="AX244" s="1015" t="s">
        <v>8284</v>
      </c>
      <c r="AY244" s="1015"/>
      <c r="AZ244" s="1015" t="s">
        <v>8285</v>
      </c>
      <c r="BA244" s="1015" t="s">
        <v>8286</v>
      </c>
      <c r="BB244" s="1015" t="s">
        <v>299</v>
      </c>
      <c r="BC244" s="1015" t="s">
        <v>32</v>
      </c>
      <c r="BD244" s="1015" t="s">
        <v>33</v>
      </c>
      <c r="BE244" s="1015" t="s">
        <v>7080</v>
      </c>
      <c r="BF244" s="1015" t="s">
        <v>93</v>
      </c>
      <c r="BG244" s="1015" t="s">
        <v>164</v>
      </c>
      <c r="BH244" s="1015" t="s">
        <v>110</v>
      </c>
      <c r="BI244" s="1015" t="s">
        <v>8287</v>
      </c>
      <c r="BJ244" s="1015" t="s">
        <v>8288</v>
      </c>
      <c r="BK244" s="1015" t="s">
        <v>8289</v>
      </c>
      <c r="BL244" s="1015" t="s">
        <v>8290</v>
      </c>
      <c r="BM244" s="1015" t="s">
        <v>302</v>
      </c>
      <c r="BN244" s="1015" t="s">
        <v>8281</v>
      </c>
      <c r="BO244" s="1015" t="s">
        <v>595</v>
      </c>
      <c r="BP244" s="1015" t="s">
        <v>57</v>
      </c>
      <c r="BQ244" s="1015" t="s">
        <v>57</v>
      </c>
      <c r="BR244" s="1015" t="s">
        <v>311</v>
      </c>
      <c r="BS244" s="1015" t="s">
        <v>5173</v>
      </c>
      <c r="BT244" s="1015" t="s">
        <v>1028</v>
      </c>
      <c r="BU244" s="1015" t="s">
        <v>8291</v>
      </c>
      <c r="BV244" s="1015" t="s">
        <v>302</v>
      </c>
      <c r="BW244" s="1015" t="s">
        <v>672</v>
      </c>
      <c r="BX244" s="1015" t="s">
        <v>645</v>
      </c>
      <c r="BY244" s="1015" t="s">
        <v>57</v>
      </c>
      <c r="BZ244" s="1015" t="s">
        <v>1062</v>
      </c>
      <c r="CA244" s="1015" t="s">
        <v>8292</v>
      </c>
      <c r="CB244" s="1015" t="s">
        <v>304</v>
      </c>
      <c r="CC244" s="1015" t="s">
        <v>614</v>
      </c>
      <c r="CD244" s="1015" t="s">
        <v>662</v>
      </c>
      <c r="CE244" s="1015" t="s">
        <v>57</v>
      </c>
      <c r="CF244" s="1015" t="s">
        <v>57</v>
      </c>
      <c r="CG244" s="1015" t="s">
        <v>57</v>
      </c>
      <c r="CH244" s="1015" t="s">
        <v>57</v>
      </c>
      <c r="CI244" s="1015" t="s">
        <v>8293</v>
      </c>
      <c r="CJ244" s="1015" t="s">
        <v>665</v>
      </c>
      <c r="CK244" s="1015" t="s">
        <v>1035</v>
      </c>
      <c r="CL244" s="1015" t="s">
        <v>666</v>
      </c>
      <c r="CM244" s="1015" t="s">
        <v>8294</v>
      </c>
      <c r="CN244" s="1015" t="s">
        <v>665</v>
      </c>
      <c r="CO244" s="1015" t="s">
        <v>6523</v>
      </c>
      <c r="CP244" s="1015" t="s">
        <v>666</v>
      </c>
      <c r="CQ244" s="1015" t="s">
        <v>57</v>
      </c>
      <c r="CR244" s="1015" t="s">
        <v>57</v>
      </c>
      <c r="CS244" s="1015" t="s">
        <v>57</v>
      </c>
      <c r="CT244" s="1015" t="s">
        <v>57</v>
      </c>
      <c r="CU244" s="1015" t="s">
        <v>57</v>
      </c>
      <c r="CV244" s="1015" t="s">
        <v>57</v>
      </c>
      <c r="CW244" s="1015" t="s">
        <v>57</v>
      </c>
      <c r="CX244" s="1015" t="s">
        <v>57</v>
      </c>
      <c r="CY244" s="1015" t="s">
        <v>57</v>
      </c>
      <c r="CZ244" s="1015" t="s">
        <v>57</v>
      </c>
      <c r="DA244" s="1015" t="s">
        <v>57</v>
      </c>
      <c r="DB244" s="1015" t="s">
        <v>57</v>
      </c>
      <c r="DC244" s="1015" t="s">
        <v>57</v>
      </c>
      <c r="DD244" s="1015" t="s">
        <v>57</v>
      </c>
      <c r="DE244" s="1015" t="s">
        <v>57</v>
      </c>
      <c r="DF244" s="1015" t="s">
        <v>57</v>
      </c>
      <c r="DG244" s="1015" t="s">
        <v>57</v>
      </c>
      <c r="DH244" s="1015" t="s">
        <v>57</v>
      </c>
      <c r="DI244" s="1015" t="s">
        <v>302</v>
      </c>
      <c r="DJ244" s="1015" t="s">
        <v>57</v>
      </c>
      <c r="DK244" s="1015" t="s">
        <v>57</v>
      </c>
      <c r="DL244" s="1015" t="s">
        <v>57</v>
      </c>
      <c r="DM244" s="1015" t="s">
        <v>57</v>
      </c>
      <c r="DN244" s="1015" t="s">
        <v>57</v>
      </c>
      <c r="DO244" s="1015" t="s">
        <v>57</v>
      </c>
      <c r="DP244" s="1015" t="s">
        <v>57</v>
      </c>
      <c r="DQ244" s="1015" t="s">
        <v>5559</v>
      </c>
      <c r="DR244" s="1015" t="s">
        <v>5560</v>
      </c>
      <c r="DS244" s="1015" t="s">
        <v>673</v>
      </c>
      <c r="DT244" s="1015" t="s">
        <v>674</v>
      </c>
      <c r="DU244" s="1015" t="s">
        <v>621</v>
      </c>
      <c r="DV244" s="1015" t="s">
        <v>192</v>
      </c>
      <c r="DW244" s="1015" t="s">
        <v>119</v>
      </c>
      <c r="DX244" s="1015" t="s">
        <v>57</v>
      </c>
      <c r="DY244" s="1015" t="s">
        <v>57</v>
      </c>
      <c r="DZ244" s="1015" t="s">
        <v>57</v>
      </c>
      <c r="EA244" s="1015" t="s">
        <v>57</v>
      </c>
      <c r="EB244" s="1015" t="s">
        <v>675</v>
      </c>
      <c r="EC244" s="1015" t="s">
        <v>621</v>
      </c>
      <c r="ED244" s="1015" t="s">
        <v>113</v>
      </c>
      <c r="EE244" s="1015" t="s">
        <v>119</v>
      </c>
      <c r="EF244" s="1015" t="s">
        <v>57</v>
      </c>
      <c r="EG244" s="1015" t="s">
        <v>57</v>
      </c>
      <c r="EH244" s="1015" t="s">
        <v>57</v>
      </c>
      <c r="EI244" s="1015" t="s">
        <v>57</v>
      </c>
      <c r="EJ244" s="1015" t="s">
        <v>8295</v>
      </c>
      <c r="EK244" s="1015" t="s">
        <v>718</v>
      </c>
      <c r="EL244" s="1015" t="s">
        <v>4943</v>
      </c>
      <c r="EM244" s="1015" t="s">
        <v>720</v>
      </c>
      <c r="EN244" s="1015" t="s">
        <v>629</v>
      </c>
      <c r="EO244" s="1015" t="s">
        <v>681</v>
      </c>
      <c r="EP244" s="1015" t="s">
        <v>682</v>
      </c>
      <c r="EQ244" s="1015" t="s">
        <v>57</v>
      </c>
      <c r="ER244" s="1015" t="s">
        <v>311</v>
      </c>
      <c r="ES244" s="1015" t="s">
        <v>57</v>
      </c>
      <c r="ET244" s="1015" t="s">
        <v>57</v>
      </c>
      <c r="EU244" s="104" t="str">
        <f t="shared" ref="EU244:EU265" si="23">RIGHT(L244,10)</f>
        <v>2026030776</v>
      </c>
      <c r="EV244" s="56" t="str">
        <f t="shared" ref="EV244:EV263" si="24">A244&amp;"&amp;"&amp;EU244</f>
        <v>16&amp;2026030776</v>
      </c>
      <c r="EW244" s="104">
        <f>IFERROR(VLOOKUP(EV244,시험용!CA:CE,4,FALSE),"")</f>
        <v>0</v>
      </c>
      <c r="EX244" s="952"/>
    </row>
    <row r="245" spans="1:156" ht="49.95" customHeight="1">
      <c r="A245" s="367">
        <v>16</v>
      </c>
      <c r="B245" s="1015" t="s">
        <v>312</v>
      </c>
      <c r="C245" s="1015" t="s">
        <v>1862</v>
      </c>
      <c r="D245" s="1015" t="s">
        <v>5428</v>
      </c>
      <c r="E245" s="1015" t="s">
        <v>31</v>
      </c>
      <c r="F245" s="1015" t="s">
        <v>287</v>
      </c>
      <c r="G245" s="1015" t="s">
        <v>312</v>
      </c>
      <c r="H245" s="1015"/>
      <c r="I245" s="1015" t="s">
        <v>290</v>
      </c>
      <c r="J245" s="1015" t="s">
        <v>8296</v>
      </c>
      <c r="K245" s="1015" t="s">
        <v>291</v>
      </c>
      <c r="L245" s="1015" t="s">
        <v>8297</v>
      </c>
      <c r="M245" s="1015" t="s">
        <v>8298</v>
      </c>
      <c r="N245" s="1015"/>
      <c r="O245" s="1015"/>
      <c r="P245" s="1015"/>
      <c r="Q245" s="1015"/>
      <c r="R245" s="1015" t="s">
        <v>8276</v>
      </c>
      <c r="S245" s="1015" t="s">
        <v>188</v>
      </c>
      <c r="T245" s="1015" t="s">
        <v>7932</v>
      </c>
      <c r="U245" s="1015" t="s">
        <v>592</v>
      </c>
      <c r="V245" s="1015"/>
      <c r="W245" s="1015" t="s">
        <v>8299</v>
      </c>
      <c r="X245" s="1015" t="s">
        <v>81</v>
      </c>
      <c r="Y245" s="1015" t="s">
        <v>8278</v>
      </c>
      <c r="Z245" s="1015" t="s">
        <v>8279</v>
      </c>
      <c r="AA245" s="1015" t="s">
        <v>8280</v>
      </c>
      <c r="AB245" s="1015" t="s">
        <v>31</v>
      </c>
      <c r="AC245" s="1332"/>
      <c r="AD245" s="1015" t="s">
        <v>643</v>
      </c>
      <c r="AE245" s="1015" t="s">
        <v>8281</v>
      </c>
      <c r="AF245" s="1015" t="s">
        <v>595</v>
      </c>
      <c r="AG245" s="1015" t="s">
        <v>57</v>
      </c>
      <c r="AH245" s="1015" t="s">
        <v>645</v>
      </c>
      <c r="AI245" s="1015" t="s">
        <v>57</v>
      </c>
      <c r="AJ245" s="1015"/>
      <c r="AK245" s="1015"/>
      <c r="AL245" s="1015"/>
      <c r="AM245" s="1015"/>
      <c r="AN245" s="1015" t="s">
        <v>5438</v>
      </c>
      <c r="AO245" s="1015" t="s">
        <v>5439</v>
      </c>
      <c r="AP245" s="1015" t="s">
        <v>8300</v>
      </c>
      <c r="AQ245" s="1026" t="s">
        <v>396</v>
      </c>
      <c r="AR245" s="1015"/>
      <c r="AS245" s="1015"/>
      <c r="AT245" s="1015" t="s">
        <v>315</v>
      </c>
      <c r="AU245" s="1015" t="s">
        <v>8301</v>
      </c>
      <c r="AV245" s="1015" t="s">
        <v>57</v>
      </c>
      <c r="AW245" s="1015" t="s">
        <v>323</v>
      </c>
      <c r="AX245" s="1015" t="s">
        <v>8302</v>
      </c>
      <c r="AY245" s="1015"/>
      <c r="AZ245" s="1015" t="s">
        <v>8285</v>
      </c>
      <c r="BA245" s="1015" t="s">
        <v>8286</v>
      </c>
      <c r="BB245" s="1015" t="s">
        <v>299</v>
      </c>
      <c r="BC245" s="1015" t="s">
        <v>32</v>
      </c>
      <c r="BD245" s="1015" t="s">
        <v>33</v>
      </c>
      <c r="BE245" s="1015" t="s">
        <v>7080</v>
      </c>
      <c r="BF245" s="1015" t="s">
        <v>94</v>
      </c>
      <c r="BG245" s="1015" t="s">
        <v>164</v>
      </c>
      <c r="BH245" s="1015" t="s">
        <v>110</v>
      </c>
      <c r="BI245" s="1015" t="s">
        <v>8287</v>
      </c>
      <c r="BJ245" s="1015" t="s">
        <v>8288</v>
      </c>
      <c r="BK245" s="1015" t="s">
        <v>8289</v>
      </c>
      <c r="BL245" s="1015" t="s">
        <v>8290</v>
      </c>
      <c r="BM245" s="1015" t="s">
        <v>302</v>
      </c>
      <c r="BN245" s="1015" t="s">
        <v>8281</v>
      </c>
      <c r="BO245" s="1015" t="s">
        <v>595</v>
      </c>
      <c r="BP245" s="1015" t="s">
        <v>57</v>
      </c>
      <c r="BQ245" s="1015" t="s">
        <v>57</v>
      </c>
      <c r="BR245" s="1015" t="s">
        <v>311</v>
      </c>
      <c r="BS245" s="1015" t="s">
        <v>5173</v>
      </c>
      <c r="BT245" s="1015" t="s">
        <v>1028</v>
      </c>
      <c r="BU245" s="1015" t="s">
        <v>8291</v>
      </c>
      <c r="BV245" s="1015" t="s">
        <v>302</v>
      </c>
      <c r="BW245" s="1015" t="s">
        <v>672</v>
      </c>
      <c r="BX245" s="1015" t="s">
        <v>645</v>
      </c>
      <c r="BY245" s="1015" t="s">
        <v>57</v>
      </c>
      <c r="BZ245" s="1015" t="s">
        <v>1062</v>
      </c>
      <c r="CA245" s="1015" t="s">
        <v>8292</v>
      </c>
      <c r="CB245" s="1015" t="s">
        <v>304</v>
      </c>
      <c r="CC245" s="1015" t="s">
        <v>614</v>
      </c>
      <c r="CD245" s="1015" t="s">
        <v>662</v>
      </c>
      <c r="CE245" s="1015" t="s">
        <v>57</v>
      </c>
      <c r="CF245" s="1015" t="s">
        <v>57</v>
      </c>
      <c r="CG245" s="1015" t="s">
        <v>57</v>
      </c>
      <c r="CH245" s="1015" t="s">
        <v>57</v>
      </c>
      <c r="CI245" s="1015" t="s">
        <v>8293</v>
      </c>
      <c r="CJ245" s="1015" t="s">
        <v>665</v>
      </c>
      <c r="CK245" s="1015" t="s">
        <v>1035</v>
      </c>
      <c r="CL245" s="1015" t="s">
        <v>666</v>
      </c>
      <c r="CM245" s="1015" t="s">
        <v>8294</v>
      </c>
      <c r="CN245" s="1015" t="s">
        <v>665</v>
      </c>
      <c r="CO245" s="1015" t="s">
        <v>6523</v>
      </c>
      <c r="CP245" s="1015" t="s">
        <v>666</v>
      </c>
      <c r="CQ245" s="1015" t="s">
        <v>57</v>
      </c>
      <c r="CR245" s="1015" t="s">
        <v>57</v>
      </c>
      <c r="CS245" s="1015" t="s">
        <v>57</v>
      </c>
      <c r="CT245" s="1015" t="s">
        <v>57</v>
      </c>
      <c r="CU245" s="1015" t="s">
        <v>57</v>
      </c>
      <c r="CV245" s="1015" t="s">
        <v>57</v>
      </c>
      <c r="CW245" s="1015" t="s">
        <v>57</v>
      </c>
      <c r="CX245" s="1015" t="s">
        <v>57</v>
      </c>
      <c r="CY245" s="1015" t="s">
        <v>57</v>
      </c>
      <c r="CZ245" s="1015" t="s">
        <v>57</v>
      </c>
      <c r="DA245" s="1015" t="s">
        <v>57</v>
      </c>
      <c r="DB245" s="1015" t="s">
        <v>57</v>
      </c>
      <c r="DC245" s="1015" t="s">
        <v>57</v>
      </c>
      <c r="DD245" s="1015" t="s">
        <v>57</v>
      </c>
      <c r="DE245" s="1015" t="s">
        <v>57</v>
      </c>
      <c r="DF245" s="1015" t="s">
        <v>57</v>
      </c>
      <c r="DG245" s="1015" t="s">
        <v>57</v>
      </c>
      <c r="DH245" s="1015" t="s">
        <v>57</v>
      </c>
      <c r="DI245" s="1015" t="s">
        <v>302</v>
      </c>
      <c r="DJ245" s="1015" t="s">
        <v>57</v>
      </c>
      <c r="DK245" s="1015" t="s">
        <v>57</v>
      </c>
      <c r="DL245" s="1015" t="s">
        <v>57</v>
      </c>
      <c r="DM245" s="1015" t="s">
        <v>57</v>
      </c>
      <c r="DN245" s="1015" t="s">
        <v>57</v>
      </c>
      <c r="DO245" s="1015" t="s">
        <v>57</v>
      </c>
      <c r="DP245" s="1015" t="s">
        <v>57</v>
      </c>
      <c r="DQ245" s="1015" t="s">
        <v>5559</v>
      </c>
      <c r="DR245" s="1015" t="s">
        <v>5560</v>
      </c>
      <c r="DS245" s="1015" t="s">
        <v>673</v>
      </c>
      <c r="DT245" s="1015" t="s">
        <v>674</v>
      </c>
      <c r="DU245" s="1015" t="s">
        <v>621</v>
      </c>
      <c r="DV245" s="1015" t="s">
        <v>192</v>
      </c>
      <c r="DW245" s="1015" t="s">
        <v>119</v>
      </c>
      <c r="DX245" s="1015" t="s">
        <v>57</v>
      </c>
      <c r="DY245" s="1015" t="s">
        <v>57</v>
      </c>
      <c r="DZ245" s="1015" t="s">
        <v>57</v>
      </c>
      <c r="EA245" s="1015" t="s">
        <v>57</v>
      </c>
      <c r="EB245" s="1015" t="s">
        <v>675</v>
      </c>
      <c r="EC245" s="1015" t="s">
        <v>621</v>
      </c>
      <c r="ED245" s="1015" t="s">
        <v>113</v>
      </c>
      <c r="EE245" s="1015" t="s">
        <v>119</v>
      </c>
      <c r="EF245" s="1015" t="s">
        <v>57</v>
      </c>
      <c r="EG245" s="1015" t="s">
        <v>57</v>
      </c>
      <c r="EH245" s="1015" t="s">
        <v>57</v>
      </c>
      <c r="EI245" s="1015" t="s">
        <v>57</v>
      </c>
      <c r="EJ245" s="1015" t="s">
        <v>8295</v>
      </c>
      <c r="EK245" s="1015" t="s">
        <v>718</v>
      </c>
      <c r="EL245" s="1015" t="s">
        <v>4943</v>
      </c>
      <c r="EM245" s="1015" t="s">
        <v>720</v>
      </c>
      <c r="EN245" s="1015" t="s">
        <v>629</v>
      </c>
      <c r="EO245" s="1015" t="s">
        <v>681</v>
      </c>
      <c r="EP245" s="1015" t="s">
        <v>682</v>
      </c>
      <c r="EQ245" s="1015" t="s">
        <v>57</v>
      </c>
      <c r="ER245" s="1015" t="s">
        <v>311</v>
      </c>
      <c r="ES245" s="1015" t="s">
        <v>57</v>
      </c>
      <c r="ET245" s="1015" t="s">
        <v>57</v>
      </c>
      <c r="EU245" s="104" t="str">
        <f t="shared" si="23"/>
        <v>2026030777</v>
      </c>
      <c r="EV245" s="56" t="str">
        <f t="shared" si="24"/>
        <v>16&amp;2026030777</v>
      </c>
      <c r="EW245" s="104">
        <f>IFERROR(VLOOKUP(EV245,시험용!CA:CE,4,FALSE),"")</f>
        <v>0</v>
      </c>
      <c r="EX245" s="952"/>
    </row>
    <row r="246" spans="1:156" ht="49.95" customHeight="1">
      <c r="A246" s="367">
        <v>16</v>
      </c>
      <c r="B246" s="1015" t="s">
        <v>320</v>
      </c>
      <c r="C246" s="1015" t="s">
        <v>1862</v>
      </c>
      <c r="D246" s="1015" t="s">
        <v>5832</v>
      </c>
      <c r="E246" s="1015" t="s">
        <v>31</v>
      </c>
      <c r="F246" s="1015" t="s">
        <v>287</v>
      </c>
      <c r="G246" s="1015" t="s">
        <v>320</v>
      </c>
      <c r="H246" s="1015"/>
      <c r="I246" s="1015" t="s">
        <v>290</v>
      </c>
      <c r="J246" s="1015" t="s">
        <v>8303</v>
      </c>
      <c r="K246" s="1015" t="s">
        <v>291</v>
      </c>
      <c r="L246" s="1015" t="s">
        <v>8304</v>
      </c>
      <c r="M246" s="1015" t="s">
        <v>8305</v>
      </c>
      <c r="N246" s="1015"/>
      <c r="O246" s="1015"/>
      <c r="P246" s="1015"/>
      <c r="Q246" s="1015"/>
      <c r="R246" s="1015" t="s">
        <v>8306</v>
      </c>
      <c r="S246" s="1015" t="s">
        <v>188</v>
      </c>
      <c r="T246" s="1015" t="s">
        <v>7932</v>
      </c>
      <c r="U246" s="1015" t="s">
        <v>592</v>
      </c>
      <c r="V246" s="1015"/>
      <c r="W246" s="1015" t="s">
        <v>8307</v>
      </c>
      <c r="X246" s="1015" t="s">
        <v>947</v>
      </c>
      <c r="Y246" s="1015" t="s">
        <v>8308</v>
      </c>
      <c r="Z246" s="1015" t="s">
        <v>8309</v>
      </c>
      <c r="AA246" s="1015" t="s">
        <v>8310</v>
      </c>
      <c r="AB246" s="1015" t="s">
        <v>31</v>
      </c>
      <c r="AC246" s="1332"/>
      <c r="AD246" s="1015" t="s">
        <v>643</v>
      </c>
      <c r="AE246" s="1015" t="s">
        <v>8311</v>
      </c>
      <c r="AF246" s="1015" t="s">
        <v>2144</v>
      </c>
      <c r="AG246" s="1015" t="s">
        <v>1135</v>
      </c>
      <c r="AH246" s="1015" t="s">
        <v>5910</v>
      </c>
      <c r="AI246" s="1015" t="s">
        <v>1135</v>
      </c>
      <c r="AJ246" s="1015"/>
      <c r="AK246" s="1015"/>
      <c r="AL246" s="1015"/>
      <c r="AM246" s="1015"/>
      <c r="AN246" s="1015" t="s">
        <v>5842</v>
      </c>
      <c r="AO246" s="1015" t="s">
        <v>5843</v>
      </c>
      <c r="AP246" s="1015" t="s">
        <v>8312</v>
      </c>
      <c r="AQ246" s="1026" t="s">
        <v>396</v>
      </c>
      <c r="AR246" s="1015"/>
      <c r="AS246" s="1015"/>
      <c r="AT246" s="1015" t="s">
        <v>599</v>
      </c>
      <c r="AU246" s="1015" t="s">
        <v>8313</v>
      </c>
      <c r="AV246" s="1015" t="s">
        <v>1135</v>
      </c>
      <c r="AW246" s="1015" t="s">
        <v>4903</v>
      </c>
      <c r="AX246" s="1015" t="s">
        <v>8314</v>
      </c>
      <c r="AY246" s="1015"/>
      <c r="AZ246" s="1015" t="s">
        <v>8315</v>
      </c>
      <c r="BA246" s="1015" t="s">
        <v>8316</v>
      </c>
      <c r="BB246" s="1015" t="s">
        <v>4653</v>
      </c>
      <c r="BC246" s="1015" t="s">
        <v>2132</v>
      </c>
      <c r="BD246" s="1015" t="s">
        <v>2133</v>
      </c>
      <c r="BE246" s="1015" t="s">
        <v>5917</v>
      </c>
      <c r="BF246" s="1015" t="s">
        <v>2135</v>
      </c>
      <c r="BG246" s="1015" t="s">
        <v>2136</v>
      </c>
      <c r="BH246" s="1015" t="s">
        <v>5918</v>
      </c>
      <c r="BI246" s="1015" t="s">
        <v>8317</v>
      </c>
      <c r="BJ246" s="1015" t="s">
        <v>8318</v>
      </c>
      <c r="BK246" s="1015" t="s">
        <v>8319</v>
      </c>
      <c r="BL246" s="1015" t="s">
        <v>8320</v>
      </c>
      <c r="BM246" s="1015" t="s">
        <v>5990</v>
      </c>
      <c r="BN246" s="1015" t="s">
        <v>8311</v>
      </c>
      <c r="BO246" s="1015" t="s">
        <v>2144</v>
      </c>
      <c r="BP246" s="1015" t="s">
        <v>1135</v>
      </c>
      <c r="BQ246" s="1015" t="s">
        <v>1135</v>
      </c>
      <c r="BR246" s="1015" t="s">
        <v>2193</v>
      </c>
      <c r="BS246" s="1015" t="s">
        <v>7178</v>
      </c>
      <c r="BT246" s="1015" t="s">
        <v>5925</v>
      </c>
      <c r="BU246" s="1015" t="s">
        <v>8321</v>
      </c>
      <c r="BV246" s="1015" t="s">
        <v>2142</v>
      </c>
      <c r="BW246" s="1015" t="s">
        <v>8322</v>
      </c>
      <c r="BX246" s="1015" t="s">
        <v>5910</v>
      </c>
      <c r="BY246" s="1015" t="s">
        <v>1135</v>
      </c>
      <c r="BZ246" s="1015" t="s">
        <v>4905</v>
      </c>
      <c r="CA246" s="1015" t="s">
        <v>1135</v>
      </c>
      <c r="CB246" s="1015" t="s">
        <v>1135</v>
      </c>
      <c r="CC246" s="1015" t="s">
        <v>1135</v>
      </c>
      <c r="CD246" s="1015" t="s">
        <v>1135</v>
      </c>
      <c r="CE246" s="1015" t="s">
        <v>1135</v>
      </c>
      <c r="CF246" s="1015" t="s">
        <v>1135</v>
      </c>
      <c r="CG246" s="1015" t="s">
        <v>1135</v>
      </c>
      <c r="CH246" s="1015" t="s">
        <v>1135</v>
      </c>
      <c r="CI246" s="1015" t="s">
        <v>8323</v>
      </c>
      <c r="CJ246" s="1015" t="s">
        <v>5930</v>
      </c>
      <c r="CK246" s="1015" t="s">
        <v>8324</v>
      </c>
      <c r="CL246" s="1015" t="s">
        <v>5932</v>
      </c>
      <c r="CM246" s="1015" t="s">
        <v>6067</v>
      </c>
      <c r="CN246" s="1015" t="s">
        <v>5930</v>
      </c>
      <c r="CO246" s="1015" t="s">
        <v>4911</v>
      </c>
      <c r="CP246" s="1015" t="s">
        <v>5932</v>
      </c>
      <c r="CQ246" s="1015" t="s">
        <v>1135</v>
      </c>
      <c r="CR246" s="1015" t="s">
        <v>1135</v>
      </c>
      <c r="CS246" s="1015" t="s">
        <v>1135</v>
      </c>
      <c r="CT246" s="1015" t="s">
        <v>1135</v>
      </c>
      <c r="CU246" s="1015" t="s">
        <v>2165</v>
      </c>
      <c r="CV246" s="1015" t="s">
        <v>2166</v>
      </c>
      <c r="CW246" s="1015" t="s">
        <v>2167</v>
      </c>
      <c r="CX246" s="1015" t="s">
        <v>2168</v>
      </c>
      <c r="CY246" s="1015" t="s">
        <v>1135</v>
      </c>
      <c r="CZ246" s="1015" t="s">
        <v>1135</v>
      </c>
      <c r="DA246" s="1015" t="s">
        <v>1135</v>
      </c>
      <c r="DB246" s="1015" t="s">
        <v>1135</v>
      </c>
      <c r="DC246" s="1015" t="s">
        <v>1135</v>
      </c>
      <c r="DD246" s="1015" t="s">
        <v>1135</v>
      </c>
      <c r="DE246" s="1015" t="s">
        <v>1135</v>
      </c>
      <c r="DF246" s="1015" t="s">
        <v>1135</v>
      </c>
      <c r="DG246" s="1015" t="s">
        <v>1135</v>
      </c>
      <c r="DH246" s="1015" t="s">
        <v>1135</v>
      </c>
      <c r="DI246" s="1015" t="s">
        <v>2142</v>
      </c>
      <c r="DJ246" s="1015" t="s">
        <v>1135</v>
      </c>
      <c r="DK246" s="1015" t="s">
        <v>1135</v>
      </c>
      <c r="DL246" s="1015" t="s">
        <v>1135</v>
      </c>
      <c r="DM246" s="1015" t="s">
        <v>1135</v>
      </c>
      <c r="DN246" s="1015" t="s">
        <v>1135</v>
      </c>
      <c r="DO246" s="1015" t="s">
        <v>1135</v>
      </c>
      <c r="DP246" s="1015" t="s">
        <v>1135</v>
      </c>
      <c r="DQ246" s="1015" t="s">
        <v>8325</v>
      </c>
      <c r="DR246" s="1015" t="s">
        <v>8326</v>
      </c>
      <c r="DS246" s="1015" t="s">
        <v>2269</v>
      </c>
      <c r="DT246" s="1015" t="s">
        <v>8327</v>
      </c>
      <c r="DU246" s="1015" t="s">
        <v>5938</v>
      </c>
      <c r="DV246" s="1015" t="s">
        <v>8328</v>
      </c>
      <c r="DW246" s="1015" t="s">
        <v>5939</v>
      </c>
      <c r="DX246" s="1015" t="s">
        <v>5940</v>
      </c>
      <c r="DY246" s="1015" t="s">
        <v>2180</v>
      </c>
      <c r="DZ246" s="1015" t="s">
        <v>5941</v>
      </c>
      <c r="EA246" s="1015" t="s">
        <v>2182</v>
      </c>
      <c r="EB246" s="1015" t="s">
        <v>8329</v>
      </c>
      <c r="EC246" s="1015" t="s">
        <v>5938</v>
      </c>
      <c r="ED246" s="1015" t="s">
        <v>3172</v>
      </c>
      <c r="EE246" s="1015" t="s">
        <v>5939</v>
      </c>
      <c r="EF246" s="1015" t="s">
        <v>1135</v>
      </c>
      <c r="EG246" s="1015" t="s">
        <v>1135</v>
      </c>
      <c r="EH246" s="1015" t="s">
        <v>1135</v>
      </c>
      <c r="EI246" s="1015" t="s">
        <v>1135</v>
      </c>
      <c r="EJ246" s="1015" t="s">
        <v>5944</v>
      </c>
      <c r="EK246" s="1015" t="s">
        <v>5945</v>
      </c>
      <c r="EL246" s="1015" t="s">
        <v>5946</v>
      </c>
      <c r="EM246" s="1015" t="s">
        <v>4637</v>
      </c>
      <c r="EN246" s="1015" t="s">
        <v>2189</v>
      </c>
      <c r="EO246" s="1015" t="s">
        <v>5947</v>
      </c>
      <c r="EP246" s="1015" t="s">
        <v>5948</v>
      </c>
      <c r="EQ246" s="1015" t="s">
        <v>6072</v>
      </c>
      <c r="ER246" s="1015" t="s">
        <v>2193</v>
      </c>
      <c r="ES246" s="1015" t="s">
        <v>8330</v>
      </c>
      <c r="ET246" s="1015" t="s">
        <v>8331</v>
      </c>
      <c r="EU246" s="104" t="str">
        <f t="shared" si="23"/>
        <v>2026033791</v>
      </c>
      <c r="EV246" s="56" t="str">
        <f t="shared" si="24"/>
        <v>16&amp;2026033791</v>
      </c>
      <c r="EW246" s="104">
        <f>IFERROR(VLOOKUP(EV246,시험용!CA:CE,4,FALSE),"")</f>
        <v>0</v>
      </c>
      <c r="EX246" s="1029" t="s">
        <v>8814</v>
      </c>
    </row>
    <row r="247" spans="1:156" ht="49.95" customHeight="1">
      <c r="A247" s="367">
        <v>16</v>
      </c>
      <c r="B247" s="1015" t="s">
        <v>724</v>
      </c>
      <c r="C247" s="1015" t="s">
        <v>1862</v>
      </c>
      <c r="D247" s="1015" t="s">
        <v>5832</v>
      </c>
      <c r="E247" s="1015" t="s">
        <v>31</v>
      </c>
      <c r="F247" s="1015" t="s">
        <v>287</v>
      </c>
      <c r="G247" s="1015" t="s">
        <v>724</v>
      </c>
      <c r="H247" s="1015"/>
      <c r="I247" s="1015" t="s">
        <v>290</v>
      </c>
      <c r="J247" s="1015" t="s">
        <v>8332</v>
      </c>
      <c r="K247" s="1015" t="s">
        <v>291</v>
      </c>
      <c r="L247" s="1015" t="s">
        <v>8333</v>
      </c>
      <c r="M247" s="1015" t="s">
        <v>5835</v>
      </c>
      <c r="N247" s="1015"/>
      <c r="O247" s="1015"/>
      <c r="P247" s="1015"/>
      <c r="Q247" s="1015"/>
      <c r="R247" s="1015" t="s">
        <v>8306</v>
      </c>
      <c r="S247" s="1015" t="s">
        <v>188</v>
      </c>
      <c r="T247" s="1015" t="s">
        <v>7932</v>
      </c>
      <c r="U247" s="1015" t="s">
        <v>592</v>
      </c>
      <c r="V247" s="1015"/>
      <c r="W247" s="1015" t="s">
        <v>5838</v>
      </c>
      <c r="X247" s="1015" t="s">
        <v>947</v>
      </c>
      <c r="Y247" s="1015" t="s">
        <v>5839</v>
      </c>
      <c r="Z247" s="1015" t="s">
        <v>5840</v>
      </c>
      <c r="AA247" s="1015" t="s">
        <v>5840</v>
      </c>
      <c r="AB247" s="1015" t="s">
        <v>31</v>
      </c>
      <c r="AC247" s="1332"/>
      <c r="AD247" s="1015" t="s">
        <v>643</v>
      </c>
      <c r="AE247" s="1015" t="s">
        <v>8334</v>
      </c>
      <c r="AF247" s="1015" t="s">
        <v>8335</v>
      </c>
      <c r="AG247" s="1015" t="s">
        <v>8336</v>
      </c>
      <c r="AH247" s="1015" t="s">
        <v>8337</v>
      </c>
      <c r="AI247" s="1015" t="s">
        <v>8336</v>
      </c>
      <c r="AJ247" s="1015"/>
      <c r="AK247" s="1015"/>
      <c r="AL247" s="1015"/>
      <c r="AM247" s="1015"/>
      <c r="AN247" s="1015" t="s">
        <v>5842</v>
      </c>
      <c r="AO247" s="1015" t="s">
        <v>5843</v>
      </c>
      <c r="AP247" s="1015" t="s">
        <v>8338</v>
      </c>
      <c r="AQ247" s="1026" t="s">
        <v>396</v>
      </c>
      <c r="AR247" s="1015"/>
      <c r="AS247" s="1015"/>
      <c r="AT247" s="1015" t="s">
        <v>599</v>
      </c>
      <c r="AU247" s="1015" t="s">
        <v>8339</v>
      </c>
      <c r="AV247" s="1015" t="s">
        <v>8336</v>
      </c>
      <c r="AW247" s="1015" t="s">
        <v>8340</v>
      </c>
      <c r="AX247" s="1015" t="s">
        <v>8341</v>
      </c>
      <c r="AY247" s="1015"/>
      <c r="AZ247" s="1015" t="s">
        <v>8342</v>
      </c>
      <c r="BA247" s="1015" t="s">
        <v>8343</v>
      </c>
      <c r="BB247" s="1015" t="s">
        <v>8344</v>
      </c>
      <c r="BC247" s="1015" t="s">
        <v>8345</v>
      </c>
      <c r="BD247" s="1015" t="s">
        <v>8346</v>
      </c>
      <c r="BE247" s="1015" t="s">
        <v>8347</v>
      </c>
      <c r="BF247" s="1015" t="s">
        <v>8348</v>
      </c>
      <c r="BG247" s="1015" t="s">
        <v>8349</v>
      </c>
      <c r="BH247" s="1015" t="s">
        <v>8350</v>
      </c>
      <c r="BI247" s="1015" t="s">
        <v>8351</v>
      </c>
      <c r="BJ247" s="1015" t="s">
        <v>8352</v>
      </c>
      <c r="BK247" s="1015" t="s">
        <v>8353</v>
      </c>
      <c r="BL247" s="1015" t="s">
        <v>8354</v>
      </c>
      <c r="BM247" s="1015" t="s">
        <v>8355</v>
      </c>
      <c r="BN247" s="1015" t="s">
        <v>8356</v>
      </c>
      <c r="BO247" s="1015" t="s">
        <v>8335</v>
      </c>
      <c r="BP247" s="1015" t="s">
        <v>8336</v>
      </c>
      <c r="BQ247" s="1015" t="s">
        <v>8336</v>
      </c>
      <c r="BR247" s="1015" t="s">
        <v>8357</v>
      </c>
      <c r="BS247" s="1015" t="s">
        <v>8358</v>
      </c>
      <c r="BT247" s="1015" t="s">
        <v>8359</v>
      </c>
      <c r="BU247" s="1015" t="s">
        <v>8360</v>
      </c>
      <c r="BV247" s="1015" t="s">
        <v>8361</v>
      </c>
      <c r="BW247" s="1015" t="s">
        <v>8362</v>
      </c>
      <c r="BX247" s="1015" t="s">
        <v>8337</v>
      </c>
      <c r="BY247" s="1015" t="s">
        <v>8336</v>
      </c>
      <c r="BZ247" s="1015" t="s">
        <v>8363</v>
      </c>
      <c r="CA247" s="1015" t="s">
        <v>8336</v>
      </c>
      <c r="CB247" s="1015" t="s">
        <v>8336</v>
      </c>
      <c r="CC247" s="1015" t="s">
        <v>8336</v>
      </c>
      <c r="CD247" s="1015" t="s">
        <v>8336</v>
      </c>
      <c r="CE247" s="1015" t="s">
        <v>8336</v>
      </c>
      <c r="CF247" s="1015" t="s">
        <v>8336</v>
      </c>
      <c r="CG247" s="1015" t="s">
        <v>8336</v>
      </c>
      <c r="CH247" s="1015" t="s">
        <v>8336</v>
      </c>
      <c r="CI247" s="1015" t="s">
        <v>8364</v>
      </c>
      <c r="CJ247" s="1015" t="s">
        <v>8365</v>
      </c>
      <c r="CK247" s="1015" t="s">
        <v>8366</v>
      </c>
      <c r="CL247" s="1015" t="s">
        <v>8367</v>
      </c>
      <c r="CM247" s="1015" t="s">
        <v>8368</v>
      </c>
      <c r="CN247" s="1015" t="s">
        <v>8365</v>
      </c>
      <c r="CO247" s="1015" t="s">
        <v>8369</v>
      </c>
      <c r="CP247" s="1015" t="s">
        <v>8367</v>
      </c>
      <c r="CQ247" s="1015" t="s">
        <v>8336</v>
      </c>
      <c r="CR247" s="1015" t="s">
        <v>8336</v>
      </c>
      <c r="CS247" s="1015" t="s">
        <v>8336</v>
      </c>
      <c r="CT247" s="1015" t="s">
        <v>8336</v>
      </c>
      <c r="CU247" s="1015" t="s">
        <v>8370</v>
      </c>
      <c r="CV247" s="1015" t="s">
        <v>8371</v>
      </c>
      <c r="CW247" s="1015" t="s">
        <v>8372</v>
      </c>
      <c r="CX247" s="1015" t="s">
        <v>8373</v>
      </c>
      <c r="CY247" s="1015" t="s">
        <v>8336</v>
      </c>
      <c r="CZ247" s="1015" t="s">
        <v>8336</v>
      </c>
      <c r="DA247" s="1015" t="s">
        <v>8336</v>
      </c>
      <c r="DB247" s="1015" t="s">
        <v>8336</v>
      </c>
      <c r="DC247" s="1015" t="s">
        <v>8336</v>
      </c>
      <c r="DD247" s="1015" t="s">
        <v>8336</v>
      </c>
      <c r="DE247" s="1015" t="s">
        <v>8336</v>
      </c>
      <c r="DF247" s="1015" t="s">
        <v>8336</v>
      </c>
      <c r="DG247" s="1015" t="s">
        <v>8336</v>
      </c>
      <c r="DH247" s="1015" t="s">
        <v>8336</v>
      </c>
      <c r="DI247" s="1015" t="s">
        <v>8361</v>
      </c>
      <c r="DJ247" s="1015" t="s">
        <v>8336</v>
      </c>
      <c r="DK247" s="1015" t="s">
        <v>8336</v>
      </c>
      <c r="DL247" s="1015" t="s">
        <v>8336</v>
      </c>
      <c r="DM247" s="1015" t="s">
        <v>8336</v>
      </c>
      <c r="DN247" s="1015" t="s">
        <v>8336</v>
      </c>
      <c r="DO247" s="1015" t="s">
        <v>8336</v>
      </c>
      <c r="DP247" s="1015" t="s">
        <v>8336</v>
      </c>
      <c r="DQ247" s="1015" t="s">
        <v>8374</v>
      </c>
      <c r="DR247" s="1015" t="s">
        <v>8375</v>
      </c>
      <c r="DS247" s="1015" t="s">
        <v>8376</v>
      </c>
      <c r="DT247" s="1015" t="s">
        <v>8377</v>
      </c>
      <c r="DU247" s="1015" t="s">
        <v>8378</v>
      </c>
      <c r="DV247" s="1015" t="s">
        <v>8379</v>
      </c>
      <c r="DW247" s="1015" t="s">
        <v>8380</v>
      </c>
      <c r="DX247" s="1015" t="s">
        <v>8381</v>
      </c>
      <c r="DY247" s="1015" t="s">
        <v>8382</v>
      </c>
      <c r="DZ247" s="1015" t="s">
        <v>8383</v>
      </c>
      <c r="EA247" s="1015" t="s">
        <v>8384</v>
      </c>
      <c r="EB247" s="1015" t="s">
        <v>8385</v>
      </c>
      <c r="EC247" s="1015" t="s">
        <v>8378</v>
      </c>
      <c r="ED247" s="1015" t="s">
        <v>8386</v>
      </c>
      <c r="EE247" s="1015" t="s">
        <v>8380</v>
      </c>
      <c r="EF247" s="1015" t="s">
        <v>8336</v>
      </c>
      <c r="EG247" s="1015" t="s">
        <v>8336</v>
      </c>
      <c r="EH247" s="1015" t="s">
        <v>8336</v>
      </c>
      <c r="EI247" s="1015" t="s">
        <v>8336</v>
      </c>
      <c r="EJ247" s="1015" t="s">
        <v>8387</v>
      </c>
      <c r="EK247" s="1015" t="s">
        <v>8388</v>
      </c>
      <c r="EL247" s="1015" t="s">
        <v>8389</v>
      </c>
      <c r="EM247" s="1015" t="s">
        <v>8390</v>
      </c>
      <c r="EN247" s="1015" t="s">
        <v>8391</v>
      </c>
      <c r="EO247" s="1015" t="s">
        <v>8392</v>
      </c>
      <c r="EP247" s="1015" t="s">
        <v>8393</v>
      </c>
      <c r="EQ247" s="1015" t="s">
        <v>8394</v>
      </c>
      <c r="ER247" s="1015" t="s">
        <v>8357</v>
      </c>
      <c r="ES247" s="1015" t="s">
        <v>8395</v>
      </c>
      <c r="ET247" s="1015" t="s">
        <v>8396</v>
      </c>
      <c r="EU247" s="104" t="str">
        <f t="shared" si="23"/>
        <v>2026033787</v>
      </c>
      <c r="EV247" s="56" t="str">
        <f t="shared" si="24"/>
        <v>16&amp;2026033787</v>
      </c>
      <c r="EW247" s="104">
        <f>IFERROR(VLOOKUP(EV247,시험용!CA:CE,4,FALSE),"")</f>
        <v>0</v>
      </c>
      <c r="EX247" s="1030" t="s">
        <v>8816</v>
      </c>
    </row>
    <row r="248" spans="1:156" ht="49.95" customHeight="1">
      <c r="A248" s="367">
        <v>16</v>
      </c>
      <c r="B248" s="1015" t="s">
        <v>732</v>
      </c>
      <c r="C248" s="1015" t="s">
        <v>1862</v>
      </c>
      <c r="D248" s="1015" t="s">
        <v>5832</v>
      </c>
      <c r="E248" s="1015" t="s">
        <v>31</v>
      </c>
      <c r="F248" s="1015" t="s">
        <v>287</v>
      </c>
      <c r="G248" s="1015" t="s">
        <v>732</v>
      </c>
      <c r="H248" s="1015"/>
      <c r="I248" s="1015" t="s">
        <v>290</v>
      </c>
      <c r="J248" s="1015" t="s">
        <v>8397</v>
      </c>
      <c r="K248" s="1015" t="s">
        <v>291</v>
      </c>
      <c r="L248" s="1015" t="s">
        <v>8398</v>
      </c>
      <c r="M248" s="1015" t="s">
        <v>8399</v>
      </c>
      <c r="N248" s="1015"/>
      <c r="O248" s="1015"/>
      <c r="P248" s="1015"/>
      <c r="Q248" s="1015"/>
      <c r="R248" s="1015" t="s">
        <v>8306</v>
      </c>
      <c r="S248" s="1015" t="s">
        <v>188</v>
      </c>
      <c r="T248" s="1015" t="s">
        <v>8400</v>
      </c>
      <c r="U248" s="1015" t="s">
        <v>592</v>
      </c>
      <c r="V248" s="1015"/>
      <c r="W248" s="1015" t="s">
        <v>8401</v>
      </c>
      <c r="X248" s="1015" t="s">
        <v>1721</v>
      </c>
      <c r="Y248" s="1015" t="s">
        <v>57</v>
      </c>
      <c r="Z248" s="1015" t="s">
        <v>57</v>
      </c>
      <c r="AA248" s="1015" t="s">
        <v>57</v>
      </c>
      <c r="AB248" s="1015" t="s">
        <v>31</v>
      </c>
      <c r="AC248" s="1332"/>
      <c r="AD248" s="1015" t="s">
        <v>3136</v>
      </c>
      <c r="AE248" s="1015" t="s">
        <v>8311</v>
      </c>
      <c r="AF248" s="1015" t="s">
        <v>2144</v>
      </c>
      <c r="AG248" s="1015" t="s">
        <v>1135</v>
      </c>
      <c r="AH248" s="1015" t="s">
        <v>5910</v>
      </c>
      <c r="AI248" s="1015" t="s">
        <v>1135</v>
      </c>
      <c r="AJ248" s="1015"/>
      <c r="AK248" s="1015"/>
      <c r="AL248" s="1015"/>
      <c r="AM248" s="1015"/>
      <c r="AN248" s="1015" t="s">
        <v>5842</v>
      </c>
      <c r="AO248" s="1015" t="s">
        <v>5843</v>
      </c>
      <c r="AP248" s="1015" t="s">
        <v>8402</v>
      </c>
      <c r="AQ248" s="1026" t="s">
        <v>396</v>
      </c>
      <c r="AR248" s="1015"/>
      <c r="AS248" s="1015"/>
      <c r="AT248" s="1015" t="s">
        <v>599</v>
      </c>
      <c r="AU248" s="1015" t="s">
        <v>8403</v>
      </c>
      <c r="AV248" s="1015" t="s">
        <v>1135</v>
      </c>
      <c r="AW248" s="1015" t="s">
        <v>4903</v>
      </c>
      <c r="AX248" s="1015" t="s">
        <v>8404</v>
      </c>
      <c r="AY248" s="1015"/>
      <c r="AZ248" s="1015" t="s">
        <v>8405</v>
      </c>
      <c r="BA248" s="1015" t="s">
        <v>8316</v>
      </c>
      <c r="BB248" s="1015" t="s">
        <v>4653</v>
      </c>
      <c r="BC248" s="1015" t="s">
        <v>2132</v>
      </c>
      <c r="BD248" s="1015" t="s">
        <v>2133</v>
      </c>
      <c r="BE248" s="1015" t="s">
        <v>5917</v>
      </c>
      <c r="BF248" s="1015" t="s">
        <v>2135</v>
      </c>
      <c r="BG248" s="1015" t="s">
        <v>2136</v>
      </c>
      <c r="BH248" s="1015" t="s">
        <v>5918</v>
      </c>
      <c r="BI248" s="1015" t="s">
        <v>8317</v>
      </c>
      <c r="BJ248" s="1015" t="s">
        <v>8318</v>
      </c>
      <c r="BK248" s="1015" t="s">
        <v>8319</v>
      </c>
      <c r="BL248" s="1015" t="s">
        <v>8406</v>
      </c>
      <c r="BM248" s="1015" t="s">
        <v>5990</v>
      </c>
      <c r="BN248" s="1015" t="s">
        <v>8311</v>
      </c>
      <c r="BO248" s="1015" t="s">
        <v>2144</v>
      </c>
      <c r="BP248" s="1015" t="s">
        <v>1135</v>
      </c>
      <c r="BQ248" s="1015" t="s">
        <v>1135</v>
      </c>
      <c r="BR248" s="1015" t="s">
        <v>2193</v>
      </c>
      <c r="BS248" s="1015" t="s">
        <v>8407</v>
      </c>
      <c r="BT248" s="1015" t="s">
        <v>8408</v>
      </c>
      <c r="BU248" s="1015" t="s">
        <v>8321</v>
      </c>
      <c r="BV248" s="1015" t="s">
        <v>2142</v>
      </c>
      <c r="BW248" s="1015" t="s">
        <v>8322</v>
      </c>
      <c r="BX248" s="1015" t="s">
        <v>5910</v>
      </c>
      <c r="BY248" s="1015" t="s">
        <v>1135</v>
      </c>
      <c r="BZ248" s="1015" t="s">
        <v>5943</v>
      </c>
      <c r="CA248" s="1015" t="s">
        <v>1135</v>
      </c>
      <c r="CB248" s="1015" t="s">
        <v>1135</v>
      </c>
      <c r="CC248" s="1015" t="s">
        <v>1135</v>
      </c>
      <c r="CD248" s="1015" t="s">
        <v>1135</v>
      </c>
      <c r="CE248" s="1015" t="s">
        <v>1135</v>
      </c>
      <c r="CF248" s="1015" t="s">
        <v>1135</v>
      </c>
      <c r="CG248" s="1015" t="s">
        <v>1135</v>
      </c>
      <c r="CH248" s="1015" t="s">
        <v>1135</v>
      </c>
      <c r="CI248" s="1015" t="s">
        <v>8409</v>
      </c>
      <c r="CJ248" s="1015" t="s">
        <v>5930</v>
      </c>
      <c r="CK248" s="1015" t="s">
        <v>4913</v>
      </c>
      <c r="CL248" s="1015" t="s">
        <v>5932</v>
      </c>
      <c r="CM248" s="1015" t="s">
        <v>5933</v>
      </c>
      <c r="CN248" s="1015" t="s">
        <v>5930</v>
      </c>
      <c r="CO248" s="1015" t="s">
        <v>5934</v>
      </c>
      <c r="CP248" s="1015" t="s">
        <v>5932</v>
      </c>
      <c r="CQ248" s="1015" t="s">
        <v>1135</v>
      </c>
      <c r="CR248" s="1015" t="s">
        <v>1135</v>
      </c>
      <c r="CS248" s="1015" t="s">
        <v>1135</v>
      </c>
      <c r="CT248" s="1015" t="s">
        <v>1135</v>
      </c>
      <c r="CU248" s="1015" t="s">
        <v>2165</v>
      </c>
      <c r="CV248" s="1015" t="s">
        <v>2166</v>
      </c>
      <c r="CW248" s="1015" t="s">
        <v>2167</v>
      </c>
      <c r="CX248" s="1015" t="s">
        <v>2168</v>
      </c>
      <c r="CY248" s="1015" t="s">
        <v>1135</v>
      </c>
      <c r="CZ248" s="1015" t="s">
        <v>1135</v>
      </c>
      <c r="DA248" s="1015" t="s">
        <v>1135</v>
      </c>
      <c r="DB248" s="1015" t="s">
        <v>1135</v>
      </c>
      <c r="DC248" s="1015" t="s">
        <v>1135</v>
      </c>
      <c r="DD248" s="1015" t="s">
        <v>1135</v>
      </c>
      <c r="DE248" s="1015" t="s">
        <v>1135</v>
      </c>
      <c r="DF248" s="1015" t="s">
        <v>1135</v>
      </c>
      <c r="DG248" s="1015" t="s">
        <v>1135</v>
      </c>
      <c r="DH248" s="1015" t="s">
        <v>1135</v>
      </c>
      <c r="DI248" s="1015" t="s">
        <v>2142</v>
      </c>
      <c r="DJ248" s="1015" t="s">
        <v>1135</v>
      </c>
      <c r="DK248" s="1015" t="s">
        <v>1135</v>
      </c>
      <c r="DL248" s="1015" t="s">
        <v>1135</v>
      </c>
      <c r="DM248" s="1015" t="s">
        <v>1135</v>
      </c>
      <c r="DN248" s="1015" t="s">
        <v>1135</v>
      </c>
      <c r="DO248" s="1015" t="s">
        <v>1135</v>
      </c>
      <c r="DP248" s="1015" t="s">
        <v>1135</v>
      </c>
      <c r="DQ248" s="1015" t="s">
        <v>8325</v>
      </c>
      <c r="DR248" s="1015" t="s">
        <v>8326</v>
      </c>
      <c r="DS248" s="1015" t="s">
        <v>2269</v>
      </c>
      <c r="DT248" s="1015" t="s">
        <v>8410</v>
      </c>
      <c r="DU248" s="1015" t="s">
        <v>5938</v>
      </c>
      <c r="DV248" s="1015" t="s">
        <v>8411</v>
      </c>
      <c r="DW248" s="1015" t="s">
        <v>5939</v>
      </c>
      <c r="DX248" s="1015" t="s">
        <v>5940</v>
      </c>
      <c r="DY248" s="1015" t="s">
        <v>2180</v>
      </c>
      <c r="DZ248" s="1015" t="s">
        <v>5941</v>
      </c>
      <c r="EA248" s="1015" t="s">
        <v>2182</v>
      </c>
      <c r="EB248" s="1015" t="s">
        <v>8412</v>
      </c>
      <c r="EC248" s="1015" t="s">
        <v>5938</v>
      </c>
      <c r="ED248" s="1015" t="s">
        <v>8413</v>
      </c>
      <c r="EE248" s="1015" t="s">
        <v>5939</v>
      </c>
      <c r="EF248" s="1015" t="s">
        <v>1135</v>
      </c>
      <c r="EG248" s="1015" t="s">
        <v>1135</v>
      </c>
      <c r="EH248" s="1015" t="s">
        <v>1135</v>
      </c>
      <c r="EI248" s="1015" t="s">
        <v>1135</v>
      </c>
      <c r="EJ248" s="1015" t="s">
        <v>8414</v>
      </c>
      <c r="EK248" s="1015" t="s">
        <v>5945</v>
      </c>
      <c r="EL248" s="1015" t="s">
        <v>8415</v>
      </c>
      <c r="EM248" s="1015" t="s">
        <v>4637</v>
      </c>
      <c r="EN248" s="1015" t="s">
        <v>2189</v>
      </c>
      <c r="EO248" s="1015" t="s">
        <v>5947</v>
      </c>
      <c r="EP248" s="1015" t="s">
        <v>5948</v>
      </c>
      <c r="EQ248" s="1015" t="s">
        <v>5949</v>
      </c>
      <c r="ER248" s="1015" t="s">
        <v>2193</v>
      </c>
      <c r="ES248" s="1015" t="s">
        <v>8416</v>
      </c>
      <c r="ET248" s="1015" t="s">
        <v>8417</v>
      </c>
      <c r="EU248" s="104" t="str">
        <f t="shared" si="23"/>
        <v>2026033792</v>
      </c>
      <c r="EV248" s="56" t="str">
        <f t="shared" si="24"/>
        <v>16&amp;2026033792</v>
      </c>
      <c r="EW248" s="104">
        <f>IFERROR(VLOOKUP(EV248,시험용!CA:CE,4,FALSE),"")</f>
        <v>0</v>
      </c>
      <c r="EX248" s="1029" t="s">
        <v>8814</v>
      </c>
    </row>
    <row r="249" spans="1:156" ht="49.95" customHeight="1">
      <c r="A249" s="367">
        <v>16</v>
      </c>
      <c r="B249" s="1015" t="s">
        <v>771</v>
      </c>
      <c r="C249" s="1015" t="s">
        <v>1862</v>
      </c>
      <c r="D249" s="1015" t="s">
        <v>5832</v>
      </c>
      <c r="E249" s="1015" t="s">
        <v>31</v>
      </c>
      <c r="F249" s="1015" t="s">
        <v>287</v>
      </c>
      <c r="G249" s="1015" t="s">
        <v>771</v>
      </c>
      <c r="H249" s="1015"/>
      <c r="I249" s="1015" t="s">
        <v>290</v>
      </c>
      <c r="J249" s="1015" t="s">
        <v>8418</v>
      </c>
      <c r="K249" s="1015" t="s">
        <v>291</v>
      </c>
      <c r="L249" s="1015" t="s">
        <v>8419</v>
      </c>
      <c r="M249" s="1015" t="s">
        <v>5883</v>
      </c>
      <c r="N249" s="1015"/>
      <c r="O249" s="1015"/>
      <c r="P249" s="1015"/>
      <c r="Q249" s="1015"/>
      <c r="R249" s="1015" t="s">
        <v>8306</v>
      </c>
      <c r="S249" s="1015" t="s">
        <v>188</v>
      </c>
      <c r="T249" s="1015" t="s">
        <v>8400</v>
      </c>
      <c r="U249" s="1015" t="s">
        <v>592</v>
      </c>
      <c r="V249" s="1015"/>
      <c r="W249" s="1015" t="s">
        <v>5884</v>
      </c>
      <c r="X249" s="1015" t="s">
        <v>1721</v>
      </c>
      <c r="Y249" s="1015" t="s">
        <v>5885</v>
      </c>
      <c r="Z249" s="1015" t="s">
        <v>5886</v>
      </c>
      <c r="AA249" s="1015" t="s">
        <v>5840</v>
      </c>
      <c r="AB249" s="1015" t="s">
        <v>31</v>
      </c>
      <c r="AC249" s="1332"/>
      <c r="AD249" s="1015" t="s">
        <v>643</v>
      </c>
      <c r="AE249" s="1015" t="s">
        <v>8334</v>
      </c>
      <c r="AF249" s="1015" t="s">
        <v>8335</v>
      </c>
      <c r="AG249" s="1015" t="s">
        <v>8336</v>
      </c>
      <c r="AH249" s="1015" t="s">
        <v>8337</v>
      </c>
      <c r="AI249" s="1015" t="s">
        <v>8336</v>
      </c>
      <c r="AJ249" s="1015"/>
      <c r="AK249" s="1015"/>
      <c r="AL249" s="1015"/>
      <c r="AM249" s="1015"/>
      <c r="AN249" s="1015" t="s">
        <v>5842</v>
      </c>
      <c r="AO249" s="1015" t="s">
        <v>5843</v>
      </c>
      <c r="AP249" s="1015" t="s">
        <v>8420</v>
      </c>
      <c r="AQ249" s="1026" t="s">
        <v>396</v>
      </c>
      <c r="AR249" s="1015"/>
      <c r="AS249" s="1015"/>
      <c r="AT249" s="1015" t="s">
        <v>599</v>
      </c>
      <c r="AU249" s="1015" t="s">
        <v>8421</v>
      </c>
      <c r="AV249" s="1015" t="s">
        <v>8336</v>
      </c>
      <c r="AW249" s="1015" t="s">
        <v>8340</v>
      </c>
      <c r="AX249" s="1015" t="s">
        <v>8422</v>
      </c>
      <c r="AY249" s="1015"/>
      <c r="AZ249" s="1015" t="s">
        <v>8423</v>
      </c>
      <c r="BA249" s="1015" t="s">
        <v>8343</v>
      </c>
      <c r="BB249" s="1015" t="s">
        <v>8344</v>
      </c>
      <c r="BC249" s="1015" t="s">
        <v>8345</v>
      </c>
      <c r="BD249" s="1015" t="s">
        <v>8346</v>
      </c>
      <c r="BE249" s="1015" t="s">
        <v>8347</v>
      </c>
      <c r="BF249" s="1015" t="s">
        <v>8348</v>
      </c>
      <c r="BG249" s="1015" t="s">
        <v>8349</v>
      </c>
      <c r="BH249" s="1015" t="s">
        <v>8350</v>
      </c>
      <c r="BI249" s="1015" t="s">
        <v>8351</v>
      </c>
      <c r="BJ249" s="1015" t="s">
        <v>8352</v>
      </c>
      <c r="BK249" s="1015" t="s">
        <v>8424</v>
      </c>
      <c r="BL249" s="1015" t="s">
        <v>8425</v>
      </c>
      <c r="BM249" s="1015" t="s">
        <v>8355</v>
      </c>
      <c r="BN249" s="1015" t="s">
        <v>8356</v>
      </c>
      <c r="BO249" s="1015" t="s">
        <v>8335</v>
      </c>
      <c r="BP249" s="1015" t="s">
        <v>8336</v>
      </c>
      <c r="BQ249" s="1015" t="s">
        <v>8336</v>
      </c>
      <c r="BR249" s="1015" t="s">
        <v>8357</v>
      </c>
      <c r="BS249" s="1015" t="s">
        <v>8426</v>
      </c>
      <c r="BT249" s="1015" t="s">
        <v>8427</v>
      </c>
      <c r="BU249" s="1015" t="s">
        <v>8360</v>
      </c>
      <c r="BV249" s="1015" t="s">
        <v>8361</v>
      </c>
      <c r="BW249" s="1015" t="s">
        <v>8362</v>
      </c>
      <c r="BX249" s="1015" t="s">
        <v>8337</v>
      </c>
      <c r="BY249" s="1015" t="s">
        <v>8336</v>
      </c>
      <c r="BZ249" s="1015" t="s">
        <v>8428</v>
      </c>
      <c r="CA249" s="1015" t="s">
        <v>8336</v>
      </c>
      <c r="CB249" s="1015" t="s">
        <v>8336</v>
      </c>
      <c r="CC249" s="1015" t="s">
        <v>8336</v>
      </c>
      <c r="CD249" s="1015" t="s">
        <v>8336</v>
      </c>
      <c r="CE249" s="1015" t="s">
        <v>8336</v>
      </c>
      <c r="CF249" s="1015" t="s">
        <v>8336</v>
      </c>
      <c r="CG249" s="1015" t="s">
        <v>8336</v>
      </c>
      <c r="CH249" s="1015" t="s">
        <v>8336</v>
      </c>
      <c r="CI249" s="1015" t="s">
        <v>8429</v>
      </c>
      <c r="CJ249" s="1015" t="s">
        <v>8365</v>
      </c>
      <c r="CK249" s="1015" t="s">
        <v>8430</v>
      </c>
      <c r="CL249" s="1015" t="s">
        <v>8367</v>
      </c>
      <c r="CM249" s="1015" t="s">
        <v>8431</v>
      </c>
      <c r="CN249" s="1015" t="s">
        <v>8365</v>
      </c>
      <c r="CO249" s="1015" t="s">
        <v>8432</v>
      </c>
      <c r="CP249" s="1015" t="s">
        <v>8367</v>
      </c>
      <c r="CQ249" s="1015" t="s">
        <v>8336</v>
      </c>
      <c r="CR249" s="1015" t="s">
        <v>8336</v>
      </c>
      <c r="CS249" s="1015" t="s">
        <v>8336</v>
      </c>
      <c r="CT249" s="1015" t="s">
        <v>8336</v>
      </c>
      <c r="CU249" s="1015" t="s">
        <v>8370</v>
      </c>
      <c r="CV249" s="1015" t="s">
        <v>8371</v>
      </c>
      <c r="CW249" s="1015" t="s">
        <v>8372</v>
      </c>
      <c r="CX249" s="1015" t="s">
        <v>8373</v>
      </c>
      <c r="CY249" s="1015" t="s">
        <v>8336</v>
      </c>
      <c r="CZ249" s="1015" t="s">
        <v>8336</v>
      </c>
      <c r="DA249" s="1015" t="s">
        <v>8336</v>
      </c>
      <c r="DB249" s="1015" t="s">
        <v>8336</v>
      </c>
      <c r="DC249" s="1015" t="s">
        <v>8336</v>
      </c>
      <c r="DD249" s="1015" t="s">
        <v>8336</v>
      </c>
      <c r="DE249" s="1015" t="s">
        <v>8336</v>
      </c>
      <c r="DF249" s="1015" t="s">
        <v>8336</v>
      </c>
      <c r="DG249" s="1015" t="s">
        <v>8336</v>
      </c>
      <c r="DH249" s="1015" t="s">
        <v>8336</v>
      </c>
      <c r="DI249" s="1015" t="s">
        <v>8361</v>
      </c>
      <c r="DJ249" s="1015" t="s">
        <v>8336</v>
      </c>
      <c r="DK249" s="1015" t="s">
        <v>8336</v>
      </c>
      <c r="DL249" s="1015" t="s">
        <v>8336</v>
      </c>
      <c r="DM249" s="1015" t="s">
        <v>8336</v>
      </c>
      <c r="DN249" s="1015" t="s">
        <v>8336</v>
      </c>
      <c r="DO249" s="1015" t="s">
        <v>8336</v>
      </c>
      <c r="DP249" s="1015" t="s">
        <v>8336</v>
      </c>
      <c r="DQ249" s="1015" t="s">
        <v>8374</v>
      </c>
      <c r="DR249" s="1015" t="s">
        <v>8375</v>
      </c>
      <c r="DS249" s="1015" t="s">
        <v>8376</v>
      </c>
      <c r="DT249" s="1015" t="s">
        <v>8433</v>
      </c>
      <c r="DU249" s="1015" t="s">
        <v>8378</v>
      </c>
      <c r="DV249" s="1015" t="s">
        <v>8434</v>
      </c>
      <c r="DW249" s="1015" t="s">
        <v>8380</v>
      </c>
      <c r="DX249" s="1015" t="s">
        <v>8381</v>
      </c>
      <c r="DY249" s="1015" t="s">
        <v>8382</v>
      </c>
      <c r="DZ249" s="1015" t="s">
        <v>8383</v>
      </c>
      <c r="EA249" s="1015" t="s">
        <v>8384</v>
      </c>
      <c r="EB249" s="1015" t="s">
        <v>8435</v>
      </c>
      <c r="EC249" s="1015" t="s">
        <v>8378</v>
      </c>
      <c r="ED249" s="1015" t="s">
        <v>8436</v>
      </c>
      <c r="EE249" s="1015" t="s">
        <v>8380</v>
      </c>
      <c r="EF249" s="1015" t="s">
        <v>8336</v>
      </c>
      <c r="EG249" s="1015" t="s">
        <v>8336</v>
      </c>
      <c r="EH249" s="1015" t="s">
        <v>8336</v>
      </c>
      <c r="EI249" s="1015" t="s">
        <v>8336</v>
      </c>
      <c r="EJ249" s="1015" t="s">
        <v>8437</v>
      </c>
      <c r="EK249" s="1015" t="s">
        <v>8388</v>
      </c>
      <c r="EL249" s="1015" t="s">
        <v>8438</v>
      </c>
      <c r="EM249" s="1015" t="s">
        <v>8390</v>
      </c>
      <c r="EN249" s="1015" t="s">
        <v>8391</v>
      </c>
      <c r="EO249" s="1015" t="s">
        <v>8392</v>
      </c>
      <c r="EP249" s="1015" t="s">
        <v>8393</v>
      </c>
      <c r="EQ249" s="1015" t="s">
        <v>8439</v>
      </c>
      <c r="ER249" s="1015" t="s">
        <v>8357</v>
      </c>
      <c r="ES249" s="1015" t="s">
        <v>8440</v>
      </c>
      <c r="ET249" s="1015" t="s">
        <v>8441</v>
      </c>
      <c r="EU249" s="104" t="str">
        <f t="shared" si="23"/>
        <v>2026033788</v>
      </c>
      <c r="EV249" s="56" t="str">
        <f t="shared" si="24"/>
        <v>16&amp;2026033788</v>
      </c>
      <c r="EW249" s="104">
        <f>IFERROR(VLOOKUP(EV249,시험용!CA:CE,4,FALSE),"")</f>
        <v>0</v>
      </c>
      <c r="EX249" s="1030" t="s">
        <v>8816</v>
      </c>
    </row>
    <row r="250" spans="1:156" ht="49.95" customHeight="1">
      <c r="A250" s="367">
        <v>16</v>
      </c>
      <c r="B250" s="1015" t="s">
        <v>806</v>
      </c>
      <c r="C250" s="1015" t="s">
        <v>2105</v>
      </c>
      <c r="D250" s="1015" t="s">
        <v>2106</v>
      </c>
      <c r="E250" s="1015" t="s">
        <v>31</v>
      </c>
      <c r="F250" s="1015" t="s">
        <v>584</v>
      </c>
      <c r="G250" s="1015" t="s">
        <v>806</v>
      </c>
      <c r="H250" s="1015" t="s">
        <v>287</v>
      </c>
      <c r="I250" s="1015" t="s">
        <v>290</v>
      </c>
      <c r="J250" s="1015" t="s">
        <v>8442</v>
      </c>
      <c r="K250" s="1015" t="s">
        <v>291</v>
      </c>
      <c r="L250" s="1015" t="s">
        <v>8443</v>
      </c>
      <c r="M250" s="1015" t="s">
        <v>8444</v>
      </c>
      <c r="N250" s="1015"/>
      <c r="O250" s="1015"/>
      <c r="P250" s="1015"/>
      <c r="Q250" s="1015"/>
      <c r="R250" s="1015" t="s">
        <v>8445</v>
      </c>
      <c r="S250" s="1015" t="s">
        <v>188</v>
      </c>
      <c r="T250" s="1015" t="s">
        <v>7932</v>
      </c>
      <c r="U250" s="1015" t="s">
        <v>592</v>
      </c>
      <c r="V250" s="1015"/>
      <c r="W250" s="1015" t="s">
        <v>8446</v>
      </c>
      <c r="X250" s="1015" t="s">
        <v>95</v>
      </c>
      <c r="Y250" s="1015" t="s">
        <v>57</v>
      </c>
      <c r="Z250" s="1015" t="s">
        <v>57</v>
      </c>
      <c r="AA250" s="1015" t="s">
        <v>57</v>
      </c>
      <c r="AB250" s="1015" t="s">
        <v>31</v>
      </c>
      <c r="AC250" s="1332"/>
      <c r="AD250" s="1015" t="s">
        <v>3136</v>
      </c>
      <c r="AE250" s="1015" t="s">
        <v>2240</v>
      </c>
      <c r="AF250" s="1015" t="s">
        <v>2116</v>
      </c>
      <c r="AG250" s="1015" t="s">
        <v>2117</v>
      </c>
      <c r="AH250" s="1015" t="s">
        <v>2118</v>
      </c>
      <c r="AI250" s="1015" t="s">
        <v>2119</v>
      </c>
      <c r="AJ250" s="1015"/>
      <c r="AK250" s="1015"/>
      <c r="AL250" s="1015"/>
      <c r="AM250" s="1015"/>
      <c r="AN250" s="1015" t="s">
        <v>2241</v>
      </c>
      <c r="AO250" s="1015" t="s">
        <v>2242</v>
      </c>
      <c r="AP250" s="1015" t="s">
        <v>8447</v>
      </c>
      <c r="AQ250" s="1026" t="s">
        <v>8813</v>
      </c>
      <c r="AR250" s="1015"/>
      <c r="AS250" s="1015"/>
      <c r="AT250" s="1015" t="s">
        <v>298</v>
      </c>
      <c r="AU250" s="1015" t="s">
        <v>8448</v>
      </c>
      <c r="AV250" s="1015" t="s">
        <v>1135</v>
      </c>
      <c r="AW250" s="1015" t="s">
        <v>3175</v>
      </c>
      <c r="AX250" s="1015" t="s">
        <v>8449</v>
      </c>
      <c r="AY250" s="1015"/>
      <c r="AZ250" s="1015" t="s">
        <v>8450</v>
      </c>
      <c r="BA250" s="1015" t="s">
        <v>8451</v>
      </c>
      <c r="BB250" s="1015" t="s">
        <v>4653</v>
      </c>
      <c r="BC250" s="1015" t="s">
        <v>2132</v>
      </c>
      <c r="BD250" s="1015" t="s">
        <v>2133</v>
      </c>
      <c r="BE250" s="1015" t="s">
        <v>2248</v>
      </c>
      <c r="BF250" s="1015" t="s">
        <v>2135</v>
      </c>
      <c r="BG250" s="1015" t="s">
        <v>2136</v>
      </c>
      <c r="BH250" s="1015" t="s">
        <v>2249</v>
      </c>
      <c r="BI250" s="1015" t="s">
        <v>8452</v>
      </c>
      <c r="BJ250" s="1015" t="s">
        <v>8453</v>
      </c>
      <c r="BK250" s="1015" t="s">
        <v>7602</v>
      </c>
      <c r="BL250" s="1015" t="s">
        <v>8454</v>
      </c>
      <c r="BM250" s="1015" t="s">
        <v>2142</v>
      </c>
      <c r="BN250" s="1015" t="s">
        <v>2240</v>
      </c>
      <c r="BO250" s="1015" t="s">
        <v>2116</v>
      </c>
      <c r="BP250" s="1015" t="s">
        <v>2144</v>
      </c>
      <c r="BQ250" s="1015" t="s">
        <v>2117</v>
      </c>
      <c r="BR250" s="1015" t="s">
        <v>2145</v>
      </c>
      <c r="BS250" s="1015" t="s">
        <v>3157</v>
      </c>
      <c r="BT250" s="1015" t="s">
        <v>8455</v>
      </c>
      <c r="BU250" s="1015" t="s">
        <v>8456</v>
      </c>
      <c r="BV250" s="1015" t="s">
        <v>2149</v>
      </c>
      <c r="BW250" s="1015" t="s">
        <v>2257</v>
      </c>
      <c r="BX250" s="1015" t="s">
        <v>2118</v>
      </c>
      <c r="BY250" s="1015" t="s">
        <v>2119</v>
      </c>
      <c r="BZ250" s="1015" t="s">
        <v>2258</v>
      </c>
      <c r="CA250" s="1015" t="s">
        <v>8457</v>
      </c>
      <c r="CB250" s="1015" t="s">
        <v>2153</v>
      </c>
      <c r="CC250" s="1015" t="s">
        <v>8019</v>
      </c>
      <c r="CD250" s="1015" t="s">
        <v>6185</v>
      </c>
      <c r="CE250" s="1015" t="s">
        <v>2156</v>
      </c>
      <c r="CF250" s="1015" t="s">
        <v>8458</v>
      </c>
      <c r="CG250" s="1015" t="s">
        <v>2158</v>
      </c>
      <c r="CH250" s="1015" t="s">
        <v>1135</v>
      </c>
      <c r="CI250" s="1015" t="s">
        <v>8459</v>
      </c>
      <c r="CJ250" s="1015" t="s">
        <v>2160</v>
      </c>
      <c r="CK250" s="1015" t="s">
        <v>8460</v>
      </c>
      <c r="CL250" s="1015" t="s">
        <v>2162</v>
      </c>
      <c r="CM250" s="1015" t="s">
        <v>8461</v>
      </c>
      <c r="CN250" s="1015" t="s">
        <v>2160</v>
      </c>
      <c r="CO250" s="1015" t="s">
        <v>4908</v>
      </c>
      <c r="CP250" s="1015" t="s">
        <v>2162</v>
      </c>
      <c r="CQ250" s="1015" t="s">
        <v>1135</v>
      </c>
      <c r="CR250" s="1015" t="s">
        <v>1135</v>
      </c>
      <c r="CS250" s="1015" t="s">
        <v>1135</v>
      </c>
      <c r="CT250" s="1015" t="s">
        <v>1135</v>
      </c>
      <c r="CU250" s="1015" t="s">
        <v>2165</v>
      </c>
      <c r="CV250" s="1015" t="s">
        <v>2166</v>
      </c>
      <c r="CW250" s="1015" t="s">
        <v>2167</v>
      </c>
      <c r="CX250" s="1015" t="s">
        <v>2168</v>
      </c>
      <c r="CY250" s="1015" t="s">
        <v>1135</v>
      </c>
      <c r="CZ250" s="1015" t="s">
        <v>1135</v>
      </c>
      <c r="DA250" s="1015" t="s">
        <v>1135</v>
      </c>
      <c r="DB250" s="1015" t="s">
        <v>1135</v>
      </c>
      <c r="DC250" s="1015" t="s">
        <v>1135</v>
      </c>
      <c r="DD250" s="1015" t="s">
        <v>1135</v>
      </c>
      <c r="DE250" s="1015" t="s">
        <v>2267</v>
      </c>
      <c r="DF250" s="1015" t="s">
        <v>2268</v>
      </c>
      <c r="DG250" s="1015" t="s">
        <v>2269</v>
      </c>
      <c r="DH250" s="1015" t="s">
        <v>1135</v>
      </c>
      <c r="DI250" s="1015" t="s">
        <v>2142</v>
      </c>
      <c r="DJ250" s="1015" t="s">
        <v>1135</v>
      </c>
      <c r="DK250" s="1015" t="s">
        <v>1135</v>
      </c>
      <c r="DL250" s="1015" t="s">
        <v>1135</v>
      </c>
      <c r="DM250" s="1015" t="s">
        <v>1135</v>
      </c>
      <c r="DN250" s="1015" t="s">
        <v>1135</v>
      </c>
      <c r="DO250" s="1015" t="s">
        <v>1135</v>
      </c>
      <c r="DP250" s="1015" t="s">
        <v>1135</v>
      </c>
      <c r="DQ250" s="1015" t="s">
        <v>1135</v>
      </c>
      <c r="DR250" s="1015" t="s">
        <v>1135</v>
      </c>
      <c r="DS250" s="1015" t="s">
        <v>1135</v>
      </c>
      <c r="DT250" s="1015" t="s">
        <v>8462</v>
      </c>
      <c r="DU250" s="1015" t="s">
        <v>4674</v>
      </c>
      <c r="DV250" s="1015" t="s">
        <v>6064</v>
      </c>
      <c r="DW250" s="1015" t="s">
        <v>2273</v>
      </c>
      <c r="DX250" s="1015" t="s">
        <v>2179</v>
      </c>
      <c r="DY250" s="1015" t="s">
        <v>2180</v>
      </c>
      <c r="DZ250" s="1015" t="s">
        <v>2181</v>
      </c>
      <c r="EA250" s="1015" t="s">
        <v>2182</v>
      </c>
      <c r="EB250" s="1015" t="s">
        <v>8463</v>
      </c>
      <c r="EC250" s="1015" t="s">
        <v>4674</v>
      </c>
      <c r="ED250" s="1015" t="s">
        <v>2177</v>
      </c>
      <c r="EE250" s="1015" t="s">
        <v>2273</v>
      </c>
      <c r="EF250" s="1015" t="s">
        <v>1135</v>
      </c>
      <c r="EG250" s="1015" t="s">
        <v>1135</v>
      </c>
      <c r="EH250" s="1015" t="s">
        <v>1135</v>
      </c>
      <c r="EI250" s="1015" t="s">
        <v>1135</v>
      </c>
      <c r="EJ250" s="1015" t="s">
        <v>8464</v>
      </c>
      <c r="EK250" s="1015" t="s">
        <v>8465</v>
      </c>
      <c r="EL250" s="1015" t="s">
        <v>8466</v>
      </c>
      <c r="EM250" s="1015" t="s">
        <v>2279</v>
      </c>
      <c r="EN250" s="1015" t="s">
        <v>8467</v>
      </c>
      <c r="EO250" s="1015" t="s">
        <v>2281</v>
      </c>
      <c r="EP250" s="1015" t="s">
        <v>2282</v>
      </c>
      <c r="EQ250" s="1015" t="s">
        <v>6118</v>
      </c>
      <c r="ER250" s="1015" t="s">
        <v>2193</v>
      </c>
      <c r="ES250" s="1015" t="s">
        <v>8468</v>
      </c>
      <c r="ET250" s="1015" t="s">
        <v>8469</v>
      </c>
      <c r="EU250" s="104" t="str">
        <f t="shared" si="23"/>
        <v>2026032468</v>
      </c>
      <c r="EV250" s="56" t="str">
        <f t="shared" si="24"/>
        <v>16&amp;2026032468</v>
      </c>
      <c r="EW250" s="104">
        <f>IFERROR(VLOOKUP(EV250,시험용!CA:CE,4,FALSE),"")</f>
        <v>0</v>
      </c>
      <c r="EX250" s="952"/>
    </row>
    <row r="251" spans="1:156" ht="49.95" customHeight="1">
      <c r="A251" s="367">
        <v>16</v>
      </c>
      <c r="B251" s="1015" t="s">
        <v>47</v>
      </c>
      <c r="C251" s="1015" t="s">
        <v>336</v>
      </c>
      <c r="D251" s="1015" t="s">
        <v>1866</v>
      </c>
      <c r="E251" s="1015" t="s">
        <v>31</v>
      </c>
      <c r="F251" s="1015" t="s">
        <v>321</v>
      </c>
      <c r="G251" s="1015" t="s">
        <v>47</v>
      </c>
      <c r="H251" s="1015" t="s">
        <v>320</v>
      </c>
      <c r="I251" s="1015" t="s">
        <v>290</v>
      </c>
      <c r="J251" s="1015" t="s">
        <v>8470</v>
      </c>
      <c r="K251" s="1015" t="s">
        <v>291</v>
      </c>
      <c r="L251" s="1015" t="s">
        <v>8471</v>
      </c>
      <c r="M251" s="1015" t="s">
        <v>6629</v>
      </c>
      <c r="N251" s="1015"/>
      <c r="O251" s="1015"/>
      <c r="P251" s="1015"/>
      <c r="Q251" s="1015"/>
      <c r="R251" s="1015" t="s">
        <v>1131</v>
      </c>
      <c r="S251" s="1015" t="s">
        <v>188</v>
      </c>
      <c r="T251" s="1015" t="s">
        <v>7932</v>
      </c>
      <c r="U251" s="1015" t="s">
        <v>592</v>
      </c>
      <c r="V251" s="1015"/>
      <c r="W251" s="1015" t="s">
        <v>6631</v>
      </c>
      <c r="X251" s="1015" t="s">
        <v>322</v>
      </c>
      <c r="Y251" s="1015" t="s">
        <v>7484</v>
      </c>
      <c r="Z251" s="1015" t="s">
        <v>7484</v>
      </c>
      <c r="AA251" s="1015" t="s">
        <v>8472</v>
      </c>
      <c r="AB251" s="1015" t="s">
        <v>293</v>
      </c>
      <c r="AC251" s="1332"/>
      <c r="AD251" s="1015" t="s">
        <v>107</v>
      </c>
      <c r="AE251" s="1015" t="s">
        <v>1051</v>
      </c>
      <c r="AF251" s="1015" t="s">
        <v>595</v>
      </c>
      <c r="AG251" s="1015" t="s">
        <v>295</v>
      </c>
      <c r="AH251" s="1015" t="s">
        <v>296</v>
      </c>
      <c r="AI251" s="1015" t="s">
        <v>297</v>
      </c>
      <c r="AJ251" s="1015"/>
      <c r="AK251" s="1015"/>
      <c r="AL251" s="1015"/>
      <c r="AM251" s="1015"/>
      <c r="AN251" s="1015" t="s">
        <v>4045</v>
      </c>
      <c r="AO251" s="1015" t="s">
        <v>4046</v>
      </c>
      <c r="AP251" s="1015" t="s">
        <v>8473</v>
      </c>
      <c r="AQ251" s="1015" t="s">
        <v>49</v>
      </c>
      <c r="AR251" s="1015" t="s">
        <v>3773</v>
      </c>
      <c r="AS251" s="1015" t="s">
        <v>3774</v>
      </c>
      <c r="AT251" s="1015" t="s">
        <v>315</v>
      </c>
      <c r="AU251" s="1015" t="s">
        <v>8474</v>
      </c>
      <c r="AV251" s="1015" t="s">
        <v>57</v>
      </c>
      <c r="AW251" s="1015" t="s">
        <v>910</v>
      </c>
      <c r="AX251" s="1015" t="s">
        <v>8475</v>
      </c>
      <c r="AY251" s="1015"/>
      <c r="AZ251" s="1015" t="s">
        <v>6635</v>
      </c>
      <c r="BA251" s="1015" t="s">
        <v>6622</v>
      </c>
      <c r="BB251" s="1015" t="s">
        <v>299</v>
      </c>
      <c r="BC251" s="1015" t="s">
        <v>32</v>
      </c>
      <c r="BD251" s="1015" t="s">
        <v>33</v>
      </c>
      <c r="BE251" s="1015" t="s">
        <v>57</v>
      </c>
      <c r="BF251" s="1015" t="s">
        <v>48</v>
      </c>
      <c r="BG251" s="1015" t="s">
        <v>164</v>
      </c>
      <c r="BH251" s="1015" t="s">
        <v>8476</v>
      </c>
      <c r="BI251" s="1015" t="s">
        <v>6637</v>
      </c>
      <c r="BJ251" s="1015" t="s">
        <v>6638</v>
      </c>
      <c r="BK251" s="1015" t="s">
        <v>2674</v>
      </c>
      <c r="BL251" s="1015" t="s">
        <v>6624</v>
      </c>
      <c r="BM251" s="1015" t="s">
        <v>55</v>
      </c>
      <c r="BN251" s="1015" t="s">
        <v>1051</v>
      </c>
      <c r="BO251" s="1015" t="s">
        <v>595</v>
      </c>
      <c r="BP251" s="1015" t="s">
        <v>57</v>
      </c>
      <c r="BQ251" s="1015" t="s">
        <v>295</v>
      </c>
      <c r="BR251" s="1015" t="s">
        <v>1363</v>
      </c>
      <c r="BS251" s="1015" t="s">
        <v>170</v>
      </c>
      <c r="BT251" s="1015" t="s">
        <v>2463</v>
      </c>
      <c r="BU251" s="1015" t="s">
        <v>8477</v>
      </c>
      <c r="BV251" s="1015" t="s">
        <v>302</v>
      </c>
      <c r="BW251" s="1015" t="s">
        <v>109</v>
      </c>
      <c r="BX251" s="1015" t="s">
        <v>296</v>
      </c>
      <c r="BY251" s="1015" t="s">
        <v>297</v>
      </c>
      <c r="BZ251" s="1015" t="s">
        <v>4748</v>
      </c>
      <c r="CA251" s="1015" t="s">
        <v>758</v>
      </c>
      <c r="CB251" s="1015" t="s">
        <v>304</v>
      </c>
      <c r="CC251" s="1015" t="s">
        <v>167</v>
      </c>
      <c r="CD251" s="1015" t="s">
        <v>305</v>
      </c>
      <c r="CE251" s="1015" t="s">
        <v>306</v>
      </c>
      <c r="CF251" s="1015" t="s">
        <v>166</v>
      </c>
      <c r="CG251" s="1015" t="s">
        <v>307</v>
      </c>
      <c r="CH251" s="1015" t="s">
        <v>57</v>
      </c>
      <c r="CI251" s="1015" t="s">
        <v>1624</v>
      </c>
      <c r="CJ251" s="1015" t="s">
        <v>78</v>
      </c>
      <c r="CK251" s="1015" t="s">
        <v>182</v>
      </c>
      <c r="CL251" s="1015" t="s">
        <v>105</v>
      </c>
      <c r="CM251" s="1015" t="s">
        <v>6640</v>
      </c>
      <c r="CN251" s="1015" t="s">
        <v>78</v>
      </c>
      <c r="CO251" s="1015" t="s">
        <v>186</v>
      </c>
      <c r="CP251" s="1015" t="s">
        <v>105</v>
      </c>
      <c r="CQ251" s="1015" t="s">
        <v>57</v>
      </c>
      <c r="CR251" s="1015" t="s">
        <v>57</v>
      </c>
      <c r="CS251" s="1015" t="s">
        <v>57</v>
      </c>
      <c r="CT251" s="1015" t="s">
        <v>57</v>
      </c>
      <c r="CU251" s="1015" t="s">
        <v>57</v>
      </c>
      <c r="CV251" s="1015" t="s">
        <v>57</v>
      </c>
      <c r="CW251" s="1015" t="s">
        <v>57</v>
      </c>
      <c r="CX251" s="1015" t="s">
        <v>57</v>
      </c>
      <c r="CY251" s="1015" t="s">
        <v>57</v>
      </c>
      <c r="CZ251" s="1015" t="s">
        <v>57</v>
      </c>
      <c r="DA251" s="1015" t="s">
        <v>57</v>
      </c>
      <c r="DB251" s="1015" t="s">
        <v>57</v>
      </c>
      <c r="DC251" s="1015" t="s">
        <v>57</v>
      </c>
      <c r="DD251" s="1015" t="s">
        <v>57</v>
      </c>
      <c r="DE251" s="1015" t="s">
        <v>57</v>
      </c>
      <c r="DF251" s="1015" t="s">
        <v>57</v>
      </c>
      <c r="DG251" s="1015" t="s">
        <v>57</v>
      </c>
      <c r="DH251" s="1015" t="s">
        <v>57</v>
      </c>
      <c r="DI251" s="1015" t="s">
        <v>302</v>
      </c>
      <c r="DJ251" s="1015" t="s">
        <v>57</v>
      </c>
      <c r="DK251" s="1015" t="s">
        <v>57</v>
      </c>
      <c r="DL251" s="1015" t="s">
        <v>57</v>
      </c>
      <c r="DM251" s="1015" t="s">
        <v>57</v>
      </c>
      <c r="DN251" s="1015" t="s">
        <v>57</v>
      </c>
      <c r="DO251" s="1015" t="s">
        <v>57</v>
      </c>
      <c r="DP251" s="1015" t="s">
        <v>57</v>
      </c>
      <c r="DQ251" s="1015" t="s">
        <v>57</v>
      </c>
      <c r="DR251" s="1015" t="s">
        <v>57</v>
      </c>
      <c r="DS251" s="1015" t="s">
        <v>57</v>
      </c>
      <c r="DT251" s="1015" t="s">
        <v>6641</v>
      </c>
      <c r="DU251" s="1015" t="s">
        <v>86</v>
      </c>
      <c r="DV251" s="1015" t="s">
        <v>1028</v>
      </c>
      <c r="DW251" s="1015" t="s">
        <v>121</v>
      </c>
      <c r="DX251" s="1015" t="s">
        <v>333</v>
      </c>
      <c r="DY251" s="1015" t="s">
        <v>308</v>
      </c>
      <c r="DZ251" s="1015" t="s">
        <v>309</v>
      </c>
      <c r="EA251" s="1015" t="s">
        <v>319</v>
      </c>
      <c r="EB251" s="1015" t="s">
        <v>2543</v>
      </c>
      <c r="EC251" s="1015" t="s">
        <v>86</v>
      </c>
      <c r="ED251" s="1015" t="s">
        <v>715</v>
      </c>
      <c r="EE251" s="1015" t="s">
        <v>121</v>
      </c>
      <c r="EF251" s="1015" t="s">
        <v>57</v>
      </c>
      <c r="EG251" s="1015" t="s">
        <v>57</v>
      </c>
      <c r="EH251" s="1015" t="s">
        <v>57</v>
      </c>
      <c r="EI251" s="1015" t="s">
        <v>57</v>
      </c>
      <c r="EJ251" s="1015" t="s">
        <v>90</v>
      </c>
      <c r="EK251" s="1015" t="s">
        <v>91</v>
      </c>
      <c r="EL251" s="1015" t="s">
        <v>847</v>
      </c>
      <c r="EM251" s="1015" t="s">
        <v>188</v>
      </c>
      <c r="EN251" s="1015" t="s">
        <v>680</v>
      </c>
      <c r="EO251" s="1015" t="s">
        <v>310</v>
      </c>
      <c r="EP251" s="1015" t="s">
        <v>88</v>
      </c>
      <c r="EQ251" s="1015" t="s">
        <v>57</v>
      </c>
      <c r="ER251" s="1015" t="s">
        <v>311</v>
      </c>
      <c r="ES251" s="1015" t="s">
        <v>57</v>
      </c>
      <c r="ET251" s="1015" t="s">
        <v>57</v>
      </c>
      <c r="EU251" s="104" t="str">
        <f t="shared" si="23"/>
        <v>2026040550</v>
      </c>
      <c r="EV251" s="56" t="str">
        <f t="shared" si="24"/>
        <v>16&amp;2026040550</v>
      </c>
      <c r="EW251" s="104">
        <f>IFERROR(VLOOKUP(EV251,시험용!CA:CE,4,FALSE),"")</f>
        <v>0</v>
      </c>
      <c r="EX251" s="952"/>
    </row>
    <row r="252" spans="1:156" ht="49.95" customHeight="1">
      <c r="A252" s="367">
        <v>16</v>
      </c>
      <c r="B252" s="1015" t="s">
        <v>850</v>
      </c>
      <c r="C252" s="1015" t="s">
        <v>336</v>
      </c>
      <c r="D252" s="1015" t="s">
        <v>1866</v>
      </c>
      <c r="E252" s="1015" t="s">
        <v>31</v>
      </c>
      <c r="F252" s="1015" t="s">
        <v>321</v>
      </c>
      <c r="G252" s="1015" t="s">
        <v>850</v>
      </c>
      <c r="H252" s="1015" t="s">
        <v>287</v>
      </c>
      <c r="I252" s="1015" t="s">
        <v>290</v>
      </c>
      <c r="J252" s="1015" t="s">
        <v>8478</v>
      </c>
      <c r="K252" s="1015" t="s">
        <v>291</v>
      </c>
      <c r="L252" s="1015" t="s">
        <v>8479</v>
      </c>
      <c r="M252" s="1015" t="s">
        <v>3131</v>
      </c>
      <c r="N252" s="1015"/>
      <c r="O252" s="1015"/>
      <c r="P252" s="1015"/>
      <c r="Q252" s="1015"/>
      <c r="R252" s="1015" t="s">
        <v>6601</v>
      </c>
      <c r="S252" s="1015" t="s">
        <v>188</v>
      </c>
      <c r="T252" s="1015" t="s">
        <v>7932</v>
      </c>
      <c r="U252" s="1015" t="s">
        <v>592</v>
      </c>
      <c r="V252" s="1015"/>
      <c r="W252" s="1015" t="s">
        <v>3133</v>
      </c>
      <c r="X252" s="1015" t="s">
        <v>3134</v>
      </c>
      <c r="Y252" s="1015" t="s">
        <v>8480</v>
      </c>
      <c r="Z252" s="1015" t="s">
        <v>8480</v>
      </c>
      <c r="AA252" s="1015" t="s">
        <v>8480</v>
      </c>
      <c r="AB252" s="1015" t="s">
        <v>31</v>
      </c>
      <c r="AC252" s="1332"/>
      <c r="AD252" s="1015" t="s">
        <v>643</v>
      </c>
      <c r="AE252" s="1015" t="s">
        <v>8481</v>
      </c>
      <c r="AF252" s="1015" t="s">
        <v>1196</v>
      </c>
      <c r="AG252" s="1015" t="s">
        <v>5623</v>
      </c>
      <c r="AH252" s="1015" t="s">
        <v>296</v>
      </c>
      <c r="AI252" s="1015" t="s">
        <v>297</v>
      </c>
      <c r="AJ252" s="1015"/>
      <c r="AK252" s="1015"/>
      <c r="AL252" s="1015"/>
      <c r="AM252" s="1015"/>
      <c r="AN252" s="1015" t="s">
        <v>2293</v>
      </c>
      <c r="AO252" s="1015" t="s">
        <v>2294</v>
      </c>
      <c r="AP252" s="1015" t="s">
        <v>8482</v>
      </c>
      <c r="AQ252" s="1015" t="s">
        <v>1018</v>
      </c>
      <c r="AR252" s="1015"/>
      <c r="AS252" s="1015"/>
      <c r="AT252" s="1015" t="s">
        <v>315</v>
      </c>
      <c r="AU252" s="1015" t="s">
        <v>8483</v>
      </c>
      <c r="AV252" s="1015" t="s">
        <v>57</v>
      </c>
      <c r="AW252" s="1015" t="s">
        <v>910</v>
      </c>
      <c r="AX252" s="1015" t="s">
        <v>8484</v>
      </c>
      <c r="AY252" s="1015"/>
      <c r="AZ252" s="1015" t="s">
        <v>1953</v>
      </c>
      <c r="BA252" s="1015" t="s">
        <v>2299</v>
      </c>
      <c r="BB252" s="1015" t="s">
        <v>323</v>
      </c>
      <c r="BC252" s="1015" t="s">
        <v>32</v>
      </c>
      <c r="BD252" s="1015" t="s">
        <v>33</v>
      </c>
      <c r="BE252" s="1015" t="s">
        <v>57</v>
      </c>
      <c r="BF252" s="1015" t="s">
        <v>48</v>
      </c>
      <c r="BG252" s="1015" t="s">
        <v>164</v>
      </c>
      <c r="BH252" s="1015" t="s">
        <v>8485</v>
      </c>
      <c r="BI252" s="1015" t="s">
        <v>8486</v>
      </c>
      <c r="BJ252" s="1015" t="s">
        <v>1958</v>
      </c>
      <c r="BK252" s="1015" t="s">
        <v>1340</v>
      </c>
      <c r="BL252" s="1015" t="s">
        <v>8487</v>
      </c>
      <c r="BM252" s="1015" t="s">
        <v>1327</v>
      </c>
      <c r="BN252" s="1015" t="s">
        <v>8488</v>
      </c>
      <c r="BO252" s="1015" t="s">
        <v>1196</v>
      </c>
      <c r="BP252" s="1015" t="s">
        <v>57</v>
      </c>
      <c r="BQ252" s="1015" t="s">
        <v>5623</v>
      </c>
      <c r="BR252" s="1015" t="s">
        <v>311</v>
      </c>
      <c r="BS252" s="1015" t="s">
        <v>1960</v>
      </c>
      <c r="BT252" s="1015" t="s">
        <v>2982</v>
      </c>
      <c r="BU252" s="1015" t="s">
        <v>7362</v>
      </c>
      <c r="BV252" s="1015" t="s">
        <v>1061</v>
      </c>
      <c r="BW252" s="1015" t="s">
        <v>1028</v>
      </c>
      <c r="BX252" s="1015" t="s">
        <v>296</v>
      </c>
      <c r="BY252" s="1015" t="s">
        <v>297</v>
      </c>
      <c r="BZ252" s="1015" t="s">
        <v>1427</v>
      </c>
      <c r="CA252" s="1015" t="s">
        <v>1915</v>
      </c>
      <c r="CB252" s="1015" t="s">
        <v>304</v>
      </c>
      <c r="CC252" s="1015" t="s">
        <v>1308</v>
      </c>
      <c r="CD252" s="1015" t="s">
        <v>1276</v>
      </c>
      <c r="CE252" s="1015" t="s">
        <v>306</v>
      </c>
      <c r="CF252" s="1015" t="s">
        <v>1916</v>
      </c>
      <c r="CG252" s="1015" t="s">
        <v>307</v>
      </c>
      <c r="CH252" s="1015" t="s">
        <v>57</v>
      </c>
      <c r="CI252" s="1015" t="s">
        <v>4119</v>
      </c>
      <c r="CJ252" s="1015" t="s">
        <v>1212</v>
      </c>
      <c r="CK252" s="1015" t="s">
        <v>5214</v>
      </c>
      <c r="CL252" s="1015" t="s">
        <v>105</v>
      </c>
      <c r="CM252" s="1015" t="s">
        <v>4120</v>
      </c>
      <c r="CN252" s="1015" t="s">
        <v>1212</v>
      </c>
      <c r="CO252" s="1015" t="s">
        <v>1248</v>
      </c>
      <c r="CP252" s="1015" t="s">
        <v>105</v>
      </c>
      <c r="CQ252" s="1015" t="s">
        <v>8489</v>
      </c>
      <c r="CR252" s="1015" t="s">
        <v>1212</v>
      </c>
      <c r="CS252" s="1015" t="s">
        <v>998</v>
      </c>
      <c r="CT252" s="1015" t="s">
        <v>105</v>
      </c>
      <c r="CU252" s="1015" t="s">
        <v>328</v>
      </c>
      <c r="CV252" s="1015" t="s">
        <v>329</v>
      </c>
      <c r="CW252" s="1015" t="s">
        <v>330</v>
      </c>
      <c r="CX252" s="1015" t="s">
        <v>331</v>
      </c>
      <c r="CY252" s="1015" t="s">
        <v>57</v>
      </c>
      <c r="CZ252" s="1015" t="s">
        <v>57</v>
      </c>
      <c r="DA252" s="1015" t="s">
        <v>57</v>
      </c>
      <c r="DB252" s="1015" t="s">
        <v>57</v>
      </c>
      <c r="DC252" s="1015" t="s">
        <v>57</v>
      </c>
      <c r="DD252" s="1015" t="s">
        <v>57</v>
      </c>
      <c r="DE252" s="1015" t="s">
        <v>57</v>
      </c>
      <c r="DF252" s="1015" t="s">
        <v>57</v>
      </c>
      <c r="DG252" s="1015" t="s">
        <v>57</v>
      </c>
      <c r="DH252" s="1015" t="s">
        <v>57</v>
      </c>
      <c r="DI252" s="1015" t="s">
        <v>302</v>
      </c>
      <c r="DJ252" s="1015" t="s">
        <v>57</v>
      </c>
      <c r="DK252" s="1015" t="s">
        <v>57</v>
      </c>
      <c r="DL252" s="1015" t="s">
        <v>57</v>
      </c>
      <c r="DM252" s="1015" t="s">
        <v>57</v>
      </c>
      <c r="DN252" s="1015" t="s">
        <v>57</v>
      </c>
      <c r="DO252" s="1015" t="s">
        <v>57</v>
      </c>
      <c r="DP252" s="1015" t="s">
        <v>57</v>
      </c>
      <c r="DQ252" s="1015" t="s">
        <v>57</v>
      </c>
      <c r="DR252" s="1015" t="s">
        <v>57</v>
      </c>
      <c r="DS252" s="1015" t="s">
        <v>57</v>
      </c>
      <c r="DT252" s="1015" t="s">
        <v>8490</v>
      </c>
      <c r="DU252" s="1015" t="s">
        <v>1218</v>
      </c>
      <c r="DV252" s="1015" t="s">
        <v>334</v>
      </c>
      <c r="DW252" s="1015" t="s">
        <v>106</v>
      </c>
      <c r="DX252" s="1015" t="s">
        <v>1219</v>
      </c>
      <c r="DY252" s="1015" t="s">
        <v>1220</v>
      </c>
      <c r="DZ252" s="1015" t="s">
        <v>330</v>
      </c>
      <c r="EA252" s="1015" t="s">
        <v>205</v>
      </c>
      <c r="EB252" s="1015" t="s">
        <v>8491</v>
      </c>
      <c r="EC252" s="1015" t="s">
        <v>1218</v>
      </c>
      <c r="ED252" s="1015" t="s">
        <v>762</v>
      </c>
      <c r="EE252" s="1015" t="s">
        <v>106</v>
      </c>
      <c r="EF252" s="1015" t="s">
        <v>57</v>
      </c>
      <c r="EG252" s="1015" t="s">
        <v>57</v>
      </c>
      <c r="EH252" s="1015" t="s">
        <v>57</v>
      </c>
      <c r="EI252" s="1015" t="s">
        <v>57</v>
      </c>
      <c r="EJ252" s="1015" t="s">
        <v>4122</v>
      </c>
      <c r="EK252" s="1015" t="s">
        <v>1895</v>
      </c>
      <c r="EL252" s="1015" t="s">
        <v>4123</v>
      </c>
      <c r="EM252" s="1015" t="s">
        <v>1896</v>
      </c>
      <c r="EN252" s="1015" t="s">
        <v>629</v>
      </c>
      <c r="EO252" s="1015" t="s">
        <v>310</v>
      </c>
      <c r="EP252" s="1015" t="s">
        <v>88</v>
      </c>
      <c r="EQ252" s="1015" t="s">
        <v>57</v>
      </c>
      <c r="ER252" s="1015" t="s">
        <v>311</v>
      </c>
      <c r="ES252" s="1015" t="s">
        <v>57</v>
      </c>
      <c r="ET252" s="1015" t="s">
        <v>57</v>
      </c>
      <c r="EU252" s="104" t="str">
        <f t="shared" si="23"/>
        <v>2026040230</v>
      </c>
      <c r="EV252" s="56" t="str">
        <f t="shared" si="24"/>
        <v>16&amp;2026040230</v>
      </c>
      <c r="EW252" s="104" t="str">
        <f>IFERROR(VLOOKUP(EV252,시험용!CA:CE,4,FALSE),"")</f>
        <v/>
      </c>
      <c r="EX252" s="1035" t="s">
        <v>8821</v>
      </c>
      <c r="EY252" s="1016" t="s">
        <v>8701</v>
      </c>
      <c r="EZ252" s="1017" t="s">
        <v>8699</v>
      </c>
    </row>
    <row r="253" spans="1:156" ht="49.95" customHeight="1">
      <c r="A253" s="367">
        <v>16</v>
      </c>
      <c r="B253" s="1015" t="s">
        <v>323</v>
      </c>
      <c r="C253" s="1015" t="s">
        <v>336</v>
      </c>
      <c r="D253" s="1015" t="s">
        <v>1866</v>
      </c>
      <c r="E253" s="1015" t="s">
        <v>31</v>
      </c>
      <c r="F253" s="1015" t="s">
        <v>321</v>
      </c>
      <c r="G253" s="1015" t="s">
        <v>323</v>
      </c>
      <c r="H253" s="1015" t="s">
        <v>312</v>
      </c>
      <c r="I253" s="1015" t="s">
        <v>290</v>
      </c>
      <c r="J253" s="1015" t="s">
        <v>8492</v>
      </c>
      <c r="K253" s="1015" t="s">
        <v>291</v>
      </c>
      <c r="L253" s="1015" t="s">
        <v>8493</v>
      </c>
      <c r="M253" s="1015" t="s">
        <v>2288</v>
      </c>
      <c r="N253" s="1015"/>
      <c r="O253" s="1015" t="s">
        <v>2289</v>
      </c>
      <c r="P253" s="1015"/>
      <c r="Q253" s="1015"/>
      <c r="R253" s="1015" t="s">
        <v>6601</v>
      </c>
      <c r="S253" s="1015" t="s">
        <v>188</v>
      </c>
      <c r="T253" s="1015" t="s">
        <v>7932</v>
      </c>
      <c r="U253" s="1015" t="s">
        <v>592</v>
      </c>
      <c r="V253" s="1015" t="s">
        <v>1133</v>
      </c>
      <c r="W253" s="1015" t="s">
        <v>2290</v>
      </c>
      <c r="X253" s="1015" t="s">
        <v>1704</v>
      </c>
      <c r="Y253" s="1015" t="s">
        <v>57</v>
      </c>
      <c r="Z253" s="1015" t="s">
        <v>57</v>
      </c>
      <c r="AA253" s="1015" t="s">
        <v>57</v>
      </c>
      <c r="AB253" s="1015" t="s">
        <v>31</v>
      </c>
      <c r="AC253" s="1332"/>
      <c r="AD253" s="1015" t="s">
        <v>2291</v>
      </c>
      <c r="AE253" s="1015" t="s">
        <v>4645</v>
      </c>
      <c r="AF253" s="1015" t="s">
        <v>4646</v>
      </c>
      <c r="AG253" s="1015" t="s">
        <v>2117</v>
      </c>
      <c r="AH253" s="1015" t="s">
        <v>2118</v>
      </c>
      <c r="AI253" s="1015" t="s">
        <v>3140</v>
      </c>
      <c r="AJ253" s="1015"/>
      <c r="AK253" s="1015"/>
      <c r="AL253" s="1015"/>
      <c r="AM253" s="1015"/>
      <c r="AN253" s="1015" t="s">
        <v>2293</v>
      </c>
      <c r="AO253" s="1015" t="s">
        <v>2294</v>
      </c>
      <c r="AP253" s="1015" t="s">
        <v>2295</v>
      </c>
      <c r="AQ253" s="1015" t="s">
        <v>1018</v>
      </c>
      <c r="AR253" s="1015"/>
      <c r="AS253" s="1015"/>
      <c r="AT253" s="1015" t="s">
        <v>315</v>
      </c>
      <c r="AU253" s="1015" t="s">
        <v>8494</v>
      </c>
      <c r="AV253" s="1015" t="s">
        <v>1135</v>
      </c>
      <c r="AW253" s="1015" t="s">
        <v>8495</v>
      </c>
      <c r="AX253" s="1015" t="s">
        <v>8496</v>
      </c>
      <c r="AY253" s="1015"/>
      <c r="AZ253" s="1015" t="s">
        <v>4652</v>
      </c>
      <c r="BA253" s="1015" t="s">
        <v>3147</v>
      </c>
      <c r="BB253" s="1015" t="s">
        <v>4653</v>
      </c>
      <c r="BC253" s="1015" t="s">
        <v>2132</v>
      </c>
      <c r="BD253" s="1015" t="s">
        <v>2133</v>
      </c>
      <c r="BE253" s="1015" t="s">
        <v>1135</v>
      </c>
      <c r="BF253" s="1015" t="s">
        <v>2135</v>
      </c>
      <c r="BG253" s="1015" t="s">
        <v>4654</v>
      </c>
      <c r="BH253" s="1015" t="s">
        <v>4655</v>
      </c>
      <c r="BI253" s="1015" t="s">
        <v>4656</v>
      </c>
      <c r="BJ253" s="1015" t="s">
        <v>4657</v>
      </c>
      <c r="BK253" s="1015" t="s">
        <v>4658</v>
      </c>
      <c r="BL253" s="1015" t="s">
        <v>8497</v>
      </c>
      <c r="BM253" s="1015" t="s">
        <v>2142</v>
      </c>
      <c r="BN253" s="1015" t="s">
        <v>4660</v>
      </c>
      <c r="BO253" s="1015" t="s">
        <v>4646</v>
      </c>
      <c r="BP253" s="1015" t="s">
        <v>1135</v>
      </c>
      <c r="BQ253" s="1015" t="s">
        <v>2117</v>
      </c>
      <c r="BR253" s="1015" t="s">
        <v>4661</v>
      </c>
      <c r="BS253" s="1015" t="s">
        <v>2147</v>
      </c>
      <c r="BT253" s="1015" t="s">
        <v>4662</v>
      </c>
      <c r="BU253" s="1015" t="s">
        <v>8498</v>
      </c>
      <c r="BV253" s="1015" t="s">
        <v>2142</v>
      </c>
      <c r="BW253" s="1015" t="s">
        <v>4664</v>
      </c>
      <c r="BX253" s="1015" t="s">
        <v>2118</v>
      </c>
      <c r="BY253" s="1015" t="s">
        <v>3140</v>
      </c>
      <c r="BZ253" s="1015" t="s">
        <v>4665</v>
      </c>
      <c r="CA253" s="1015" t="s">
        <v>4666</v>
      </c>
      <c r="CB253" s="1015" t="s">
        <v>2153</v>
      </c>
      <c r="CC253" s="1015" t="s">
        <v>4667</v>
      </c>
      <c r="CD253" s="1015" t="s">
        <v>2181</v>
      </c>
      <c r="CE253" s="1015" t="s">
        <v>2156</v>
      </c>
      <c r="CF253" s="1015" t="s">
        <v>4668</v>
      </c>
      <c r="CG253" s="1015" t="s">
        <v>2158</v>
      </c>
      <c r="CH253" s="1015" t="s">
        <v>1135</v>
      </c>
      <c r="CI253" s="1015" t="s">
        <v>4669</v>
      </c>
      <c r="CJ253" s="1015" t="s">
        <v>2160</v>
      </c>
      <c r="CK253" s="1015" t="s">
        <v>2161</v>
      </c>
      <c r="CL253" s="1015" t="s">
        <v>2162</v>
      </c>
      <c r="CM253" s="1015" t="s">
        <v>4670</v>
      </c>
      <c r="CN253" s="1015" t="s">
        <v>2160</v>
      </c>
      <c r="CO253" s="1015" t="s">
        <v>3161</v>
      </c>
      <c r="CP253" s="1015" t="s">
        <v>2162</v>
      </c>
      <c r="CQ253" s="1015" t="s">
        <v>1135</v>
      </c>
      <c r="CR253" s="1015" t="s">
        <v>1135</v>
      </c>
      <c r="CS253" s="1015" t="s">
        <v>1135</v>
      </c>
      <c r="CT253" s="1015" t="s">
        <v>1135</v>
      </c>
      <c r="CU253" s="1015" t="s">
        <v>2165</v>
      </c>
      <c r="CV253" s="1015" t="s">
        <v>2166</v>
      </c>
      <c r="CW253" s="1015" t="s">
        <v>2167</v>
      </c>
      <c r="CX253" s="1015" t="s">
        <v>2168</v>
      </c>
      <c r="CY253" s="1015" t="s">
        <v>1135</v>
      </c>
      <c r="CZ253" s="1015" t="s">
        <v>1135</v>
      </c>
      <c r="DA253" s="1015" t="s">
        <v>1135</v>
      </c>
      <c r="DB253" s="1015" t="s">
        <v>4671</v>
      </c>
      <c r="DC253" s="1015" t="s">
        <v>4672</v>
      </c>
      <c r="DD253" s="1015" t="s">
        <v>2127</v>
      </c>
      <c r="DE253" s="1015" t="s">
        <v>1135</v>
      </c>
      <c r="DF253" s="1015" t="s">
        <v>1135</v>
      </c>
      <c r="DG253" s="1015" t="s">
        <v>1135</v>
      </c>
      <c r="DH253" s="1015" t="s">
        <v>1135</v>
      </c>
      <c r="DI253" s="1015" t="s">
        <v>2142</v>
      </c>
      <c r="DJ253" s="1015" t="s">
        <v>1135</v>
      </c>
      <c r="DK253" s="1015" t="s">
        <v>1135</v>
      </c>
      <c r="DL253" s="1015" t="s">
        <v>1135</v>
      </c>
      <c r="DM253" s="1015" t="s">
        <v>1135</v>
      </c>
      <c r="DN253" s="1015" t="s">
        <v>1135</v>
      </c>
      <c r="DO253" s="1015" t="s">
        <v>1135</v>
      </c>
      <c r="DP253" s="1015" t="s">
        <v>1135</v>
      </c>
      <c r="DQ253" s="1015" t="s">
        <v>1135</v>
      </c>
      <c r="DR253" s="1015" t="s">
        <v>1135</v>
      </c>
      <c r="DS253" s="1015" t="s">
        <v>1135</v>
      </c>
      <c r="DT253" s="1015" t="s">
        <v>8499</v>
      </c>
      <c r="DU253" s="1015" t="s">
        <v>8500</v>
      </c>
      <c r="DV253" s="1015" t="s">
        <v>4675</v>
      </c>
      <c r="DW253" s="1015" t="s">
        <v>4676</v>
      </c>
      <c r="DX253" s="1015" t="s">
        <v>2179</v>
      </c>
      <c r="DY253" s="1015" t="s">
        <v>2180</v>
      </c>
      <c r="DZ253" s="1015" t="s">
        <v>2181</v>
      </c>
      <c r="EA253" s="1015" t="s">
        <v>2182</v>
      </c>
      <c r="EB253" s="1015" t="s">
        <v>8501</v>
      </c>
      <c r="EC253" s="1015" t="s">
        <v>8500</v>
      </c>
      <c r="ED253" s="1015" t="s">
        <v>4678</v>
      </c>
      <c r="EE253" s="1015" t="s">
        <v>4676</v>
      </c>
      <c r="EF253" s="1015" t="s">
        <v>1135</v>
      </c>
      <c r="EG253" s="1015" t="s">
        <v>1135</v>
      </c>
      <c r="EH253" s="1015" t="s">
        <v>1135</v>
      </c>
      <c r="EI253" s="1015" t="s">
        <v>1135</v>
      </c>
      <c r="EJ253" s="1015" t="s">
        <v>4679</v>
      </c>
      <c r="EK253" s="1015" t="s">
        <v>4680</v>
      </c>
      <c r="EL253" s="1015" t="s">
        <v>2278</v>
      </c>
      <c r="EM253" s="1015" t="s">
        <v>4681</v>
      </c>
      <c r="EN253" s="1015" t="s">
        <v>8502</v>
      </c>
      <c r="EO253" s="1015" t="s">
        <v>2281</v>
      </c>
      <c r="EP253" s="1015" t="s">
        <v>2282</v>
      </c>
      <c r="EQ253" s="1015" t="s">
        <v>1135</v>
      </c>
      <c r="ER253" s="1015" t="s">
        <v>2193</v>
      </c>
      <c r="ES253" s="1015" t="s">
        <v>1135</v>
      </c>
      <c r="ET253" s="1015" t="s">
        <v>1135</v>
      </c>
      <c r="EU253" s="104" t="str">
        <f t="shared" si="23"/>
        <v>2026033729</v>
      </c>
      <c r="EV253" s="56" t="str">
        <f t="shared" si="24"/>
        <v>16&amp;2026033729</v>
      </c>
      <c r="EW253" s="104">
        <f>IFERROR(VLOOKUP(EV253,시험용!CA:CE,4,FALSE),"")</f>
        <v>0</v>
      </c>
      <c r="EX253" s="952"/>
    </row>
    <row r="254" spans="1:156" ht="49.95" customHeight="1">
      <c r="A254" s="367">
        <v>16</v>
      </c>
      <c r="B254" s="1015" t="s">
        <v>890</v>
      </c>
      <c r="C254" s="1015" t="s">
        <v>336</v>
      </c>
      <c r="D254" s="1015" t="s">
        <v>1866</v>
      </c>
      <c r="E254" s="1015" t="s">
        <v>31</v>
      </c>
      <c r="F254" s="1015" t="s">
        <v>584</v>
      </c>
      <c r="G254" s="1015" t="s">
        <v>890</v>
      </c>
      <c r="H254" s="1015" t="s">
        <v>732</v>
      </c>
      <c r="I254" s="1015" t="s">
        <v>290</v>
      </c>
      <c r="J254" s="1015" t="s">
        <v>7166</v>
      </c>
      <c r="K254" s="1015" t="s">
        <v>291</v>
      </c>
      <c r="L254" s="1015" t="s">
        <v>7167</v>
      </c>
      <c r="M254" s="1015" t="s">
        <v>2450</v>
      </c>
      <c r="N254" s="1015"/>
      <c r="O254" s="1015"/>
      <c r="P254" s="1015"/>
      <c r="Q254" s="1015" t="s">
        <v>8503</v>
      </c>
      <c r="R254" s="1015" t="s">
        <v>2451</v>
      </c>
      <c r="S254" s="1015" t="s">
        <v>5971</v>
      </c>
      <c r="T254" s="1015" t="s">
        <v>6999</v>
      </c>
      <c r="U254" s="1015" t="s">
        <v>592</v>
      </c>
      <c r="V254" s="1015"/>
      <c r="W254" s="1015" t="s">
        <v>2452</v>
      </c>
      <c r="X254" s="1015" t="s">
        <v>688</v>
      </c>
      <c r="Y254" s="1015" t="s">
        <v>8504</v>
      </c>
      <c r="Z254" s="1015" t="s">
        <v>8504</v>
      </c>
      <c r="AA254" s="1015" t="s">
        <v>8505</v>
      </c>
      <c r="AB254" s="1015" t="s">
        <v>293</v>
      </c>
      <c r="AC254" s="1332"/>
      <c r="AD254" s="1015" t="s">
        <v>107</v>
      </c>
      <c r="AE254" s="1015" t="s">
        <v>6086</v>
      </c>
      <c r="AF254" s="1015" t="s">
        <v>2116</v>
      </c>
      <c r="AG254" s="1015" t="s">
        <v>2117</v>
      </c>
      <c r="AH254" s="1015" t="s">
        <v>2118</v>
      </c>
      <c r="AI254" s="1015" t="s">
        <v>3140</v>
      </c>
      <c r="AJ254" s="1015"/>
      <c r="AK254" s="1015"/>
      <c r="AL254" s="1015"/>
      <c r="AM254" s="1015"/>
      <c r="AN254" s="1015" t="s">
        <v>1948</v>
      </c>
      <c r="AO254" s="1015" t="s">
        <v>2453</v>
      </c>
      <c r="AP254" s="1015" t="s">
        <v>2454</v>
      </c>
      <c r="AQ254" s="1015" t="s">
        <v>49</v>
      </c>
      <c r="AR254" s="1015"/>
      <c r="AS254" s="1015"/>
      <c r="AT254" s="1015" t="s">
        <v>599</v>
      </c>
      <c r="AU254" s="1015" t="s">
        <v>7168</v>
      </c>
      <c r="AV254" s="1015" t="s">
        <v>1135</v>
      </c>
      <c r="AW254" s="1015" t="s">
        <v>7169</v>
      </c>
      <c r="AX254" s="1015" t="s">
        <v>7170</v>
      </c>
      <c r="AY254" s="1015"/>
      <c r="AZ254" s="1015" t="s">
        <v>7171</v>
      </c>
      <c r="BA254" s="1015" t="s">
        <v>7172</v>
      </c>
      <c r="BB254" s="1015" t="s">
        <v>4653</v>
      </c>
      <c r="BC254" s="1015" t="s">
        <v>2132</v>
      </c>
      <c r="BD254" s="1015" t="s">
        <v>2133</v>
      </c>
      <c r="BE254" s="1015" t="s">
        <v>1135</v>
      </c>
      <c r="BF254" s="1015" t="s">
        <v>2135</v>
      </c>
      <c r="BG254" s="1015" t="s">
        <v>7173</v>
      </c>
      <c r="BH254" s="1015" t="s">
        <v>7960</v>
      </c>
      <c r="BI254" s="1015" t="s">
        <v>7175</v>
      </c>
      <c r="BJ254" s="1015" t="s">
        <v>7176</v>
      </c>
      <c r="BK254" s="1015" t="s">
        <v>6096</v>
      </c>
      <c r="BL254" s="1015" t="s">
        <v>7177</v>
      </c>
      <c r="BM254" s="1015" t="s">
        <v>2142</v>
      </c>
      <c r="BN254" s="1015" t="s">
        <v>6086</v>
      </c>
      <c r="BO254" s="1015" t="s">
        <v>2116</v>
      </c>
      <c r="BP254" s="1015" t="s">
        <v>2144</v>
      </c>
      <c r="BQ254" s="1015" t="s">
        <v>2117</v>
      </c>
      <c r="BR254" s="1015" t="s">
        <v>4661</v>
      </c>
      <c r="BS254" s="1015" t="s">
        <v>3157</v>
      </c>
      <c r="BT254" s="1015" t="s">
        <v>7178</v>
      </c>
      <c r="BU254" s="1015" t="s">
        <v>7961</v>
      </c>
      <c r="BV254" s="1015" t="s">
        <v>8506</v>
      </c>
      <c r="BW254" s="1015" t="s">
        <v>7181</v>
      </c>
      <c r="BX254" s="1015" t="s">
        <v>2118</v>
      </c>
      <c r="BY254" s="1015" t="s">
        <v>3140</v>
      </c>
      <c r="BZ254" s="1015" t="s">
        <v>7962</v>
      </c>
      <c r="CA254" s="1015" t="s">
        <v>7183</v>
      </c>
      <c r="CB254" s="1015" t="s">
        <v>2153</v>
      </c>
      <c r="CC254" s="1015" t="s">
        <v>6105</v>
      </c>
      <c r="CD254" s="1015" t="s">
        <v>5941</v>
      </c>
      <c r="CE254" s="1015" t="s">
        <v>2156</v>
      </c>
      <c r="CF254" s="1015" t="s">
        <v>6106</v>
      </c>
      <c r="CG254" s="1015" t="s">
        <v>2158</v>
      </c>
      <c r="CH254" s="1015" t="s">
        <v>1135</v>
      </c>
      <c r="CI254" s="1015" t="s">
        <v>7184</v>
      </c>
      <c r="CJ254" s="1015" t="s">
        <v>7185</v>
      </c>
      <c r="CK254" s="1015" t="s">
        <v>7186</v>
      </c>
      <c r="CL254" s="1015" t="s">
        <v>2162</v>
      </c>
      <c r="CM254" s="1015" t="s">
        <v>7963</v>
      </c>
      <c r="CN254" s="1015" t="s">
        <v>7188</v>
      </c>
      <c r="CO254" s="1015" t="s">
        <v>7189</v>
      </c>
      <c r="CP254" s="1015" t="s">
        <v>7190</v>
      </c>
      <c r="CQ254" s="1015" t="s">
        <v>1135</v>
      </c>
      <c r="CR254" s="1015" t="s">
        <v>1135</v>
      </c>
      <c r="CS254" s="1015" t="s">
        <v>1135</v>
      </c>
      <c r="CT254" s="1015" t="s">
        <v>1135</v>
      </c>
      <c r="CU254" s="1015" t="s">
        <v>1135</v>
      </c>
      <c r="CV254" s="1015" t="s">
        <v>1135</v>
      </c>
      <c r="CW254" s="1015" t="s">
        <v>1135</v>
      </c>
      <c r="CX254" s="1015" t="s">
        <v>1135</v>
      </c>
      <c r="CY254" s="1015" t="s">
        <v>6109</v>
      </c>
      <c r="CZ254" s="1015" t="s">
        <v>2166</v>
      </c>
      <c r="DA254" s="1015" t="s">
        <v>6110</v>
      </c>
      <c r="DB254" s="1015" t="s">
        <v>7191</v>
      </c>
      <c r="DC254" s="1015" t="s">
        <v>7192</v>
      </c>
      <c r="DD254" s="1015" t="s">
        <v>7193</v>
      </c>
      <c r="DE254" s="1015" t="s">
        <v>1135</v>
      </c>
      <c r="DF254" s="1015" t="s">
        <v>1135</v>
      </c>
      <c r="DG254" s="1015" t="s">
        <v>1135</v>
      </c>
      <c r="DH254" s="1015" t="s">
        <v>1135</v>
      </c>
      <c r="DI254" s="1015" t="s">
        <v>2142</v>
      </c>
      <c r="DJ254" s="1015" t="s">
        <v>1135</v>
      </c>
      <c r="DK254" s="1015" t="s">
        <v>1135</v>
      </c>
      <c r="DL254" s="1015" t="s">
        <v>1135</v>
      </c>
      <c r="DM254" s="1015" t="s">
        <v>1135</v>
      </c>
      <c r="DN254" s="1015" t="s">
        <v>1135</v>
      </c>
      <c r="DO254" s="1015" t="s">
        <v>1135</v>
      </c>
      <c r="DP254" s="1015" t="s">
        <v>1135</v>
      </c>
      <c r="DQ254" s="1015" t="s">
        <v>1135</v>
      </c>
      <c r="DR254" s="1015" t="s">
        <v>1135</v>
      </c>
      <c r="DS254" s="1015" t="s">
        <v>1135</v>
      </c>
      <c r="DT254" s="1015" t="s">
        <v>7194</v>
      </c>
      <c r="DU254" s="1015" t="s">
        <v>4674</v>
      </c>
      <c r="DV254" s="1015" t="s">
        <v>2272</v>
      </c>
      <c r="DW254" s="1015" t="s">
        <v>6011</v>
      </c>
      <c r="DX254" s="1015" t="s">
        <v>2179</v>
      </c>
      <c r="DY254" s="1015" t="s">
        <v>2180</v>
      </c>
      <c r="DZ254" s="1015" t="s">
        <v>2181</v>
      </c>
      <c r="EA254" s="1015" t="s">
        <v>2182</v>
      </c>
      <c r="EB254" s="1015" t="s">
        <v>7195</v>
      </c>
      <c r="EC254" s="1015" t="s">
        <v>4674</v>
      </c>
      <c r="ED254" s="1015" t="s">
        <v>2177</v>
      </c>
      <c r="EE254" s="1015" t="s">
        <v>6011</v>
      </c>
      <c r="EF254" s="1015" t="s">
        <v>1135</v>
      </c>
      <c r="EG254" s="1015" t="s">
        <v>1135</v>
      </c>
      <c r="EH254" s="1015" t="s">
        <v>1135</v>
      </c>
      <c r="EI254" s="1015" t="s">
        <v>1135</v>
      </c>
      <c r="EJ254" s="1015" t="s">
        <v>7196</v>
      </c>
      <c r="EK254" s="1015" t="s">
        <v>7197</v>
      </c>
      <c r="EL254" s="1015" t="s">
        <v>7198</v>
      </c>
      <c r="EM254" s="1015" t="s">
        <v>7199</v>
      </c>
      <c r="EN254" s="1015" t="s">
        <v>6117</v>
      </c>
      <c r="EO254" s="1015" t="s">
        <v>5947</v>
      </c>
      <c r="EP254" s="1015" t="s">
        <v>5948</v>
      </c>
      <c r="EQ254" s="1015" t="s">
        <v>7200</v>
      </c>
      <c r="ER254" s="1015" t="s">
        <v>2193</v>
      </c>
      <c r="ES254" s="1015" t="s">
        <v>7201</v>
      </c>
      <c r="ET254" s="1015" t="s">
        <v>7202</v>
      </c>
      <c r="EU254" s="104" t="str">
        <f t="shared" si="23"/>
        <v>2026031504</v>
      </c>
      <c r="EV254" s="56" t="str">
        <f t="shared" si="24"/>
        <v>16&amp;2026031504</v>
      </c>
      <c r="EW254" s="104">
        <f>IFERROR(VLOOKUP(EV254,시험용!CA:CE,4,FALSE),"")</f>
        <v>0</v>
      </c>
      <c r="EX254" s="952"/>
      <c r="EY254" s="1016" t="s">
        <v>8702</v>
      </c>
      <c r="EZ254" s="1017" t="s">
        <v>8699</v>
      </c>
    </row>
    <row r="255" spans="1:156" ht="49.95" customHeight="1">
      <c r="A255" s="367">
        <v>16</v>
      </c>
      <c r="B255" s="1015" t="s">
        <v>910</v>
      </c>
      <c r="C255" s="1015" t="s">
        <v>336</v>
      </c>
      <c r="D255" s="1015" t="s">
        <v>3265</v>
      </c>
      <c r="E255" s="1015" t="s">
        <v>31</v>
      </c>
      <c r="F255" s="1015" t="s">
        <v>584</v>
      </c>
      <c r="G255" s="1015" t="s">
        <v>910</v>
      </c>
      <c r="H255" s="1015" t="s">
        <v>771</v>
      </c>
      <c r="I255" s="1015" t="s">
        <v>290</v>
      </c>
      <c r="J255" s="1015" t="s">
        <v>8507</v>
      </c>
      <c r="K255" s="1015" t="s">
        <v>291</v>
      </c>
      <c r="L255" s="1015" t="s">
        <v>8508</v>
      </c>
      <c r="M255" s="1015" t="s">
        <v>3811</v>
      </c>
      <c r="N255" s="1015"/>
      <c r="O255" s="1015"/>
      <c r="P255" s="1015" t="s">
        <v>818</v>
      </c>
      <c r="Q255" s="1015"/>
      <c r="R255" s="1015" t="s">
        <v>1838</v>
      </c>
      <c r="S255" s="1015" t="s">
        <v>188</v>
      </c>
      <c r="T255" s="1015" t="s">
        <v>7932</v>
      </c>
      <c r="U255" s="1015" t="s">
        <v>592</v>
      </c>
      <c r="V255" s="1015"/>
      <c r="W255" s="1015" t="s">
        <v>3813</v>
      </c>
      <c r="X255" s="1015" t="s">
        <v>688</v>
      </c>
      <c r="Y255" s="1015" t="s">
        <v>8509</v>
      </c>
      <c r="Z255" s="1015" t="s">
        <v>8510</v>
      </c>
      <c r="AA255" s="1015" t="s">
        <v>8510</v>
      </c>
      <c r="AB255" s="1015" t="s">
        <v>293</v>
      </c>
      <c r="AC255" s="1332"/>
      <c r="AD255" s="1015" t="s">
        <v>107</v>
      </c>
      <c r="AE255" s="1015" t="s">
        <v>2740</v>
      </c>
      <c r="AF255" s="1015" t="s">
        <v>692</v>
      </c>
      <c r="AG255" s="1015" t="s">
        <v>295</v>
      </c>
      <c r="AH255" s="1015" t="s">
        <v>296</v>
      </c>
      <c r="AI255" s="1015" t="s">
        <v>297</v>
      </c>
      <c r="AJ255" s="1015"/>
      <c r="AK255" s="1015"/>
      <c r="AL255" s="1015"/>
      <c r="AM255" s="1015"/>
      <c r="AN255" s="1015" t="s">
        <v>3794</v>
      </c>
      <c r="AO255" s="1015" t="s">
        <v>3795</v>
      </c>
      <c r="AP255" s="1015" t="s">
        <v>8511</v>
      </c>
      <c r="AQ255" s="1015" t="s">
        <v>49</v>
      </c>
      <c r="AR255" s="1015"/>
      <c r="AS255" s="1015"/>
      <c r="AT255" s="1015" t="s">
        <v>315</v>
      </c>
      <c r="AU255" s="1015" t="s">
        <v>8512</v>
      </c>
      <c r="AV255" s="1015" t="s">
        <v>57</v>
      </c>
      <c r="AW255" s="1015" t="s">
        <v>910</v>
      </c>
      <c r="AX255" s="1015" t="s">
        <v>8513</v>
      </c>
      <c r="AY255" s="1015"/>
      <c r="AZ255" s="1015" t="s">
        <v>3817</v>
      </c>
      <c r="BA255" s="1015" t="s">
        <v>3277</v>
      </c>
      <c r="BB255" s="1015" t="s">
        <v>299</v>
      </c>
      <c r="BC255" s="1015" t="s">
        <v>32</v>
      </c>
      <c r="BD255" s="1015" t="s">
        <v>33</v>
      </c>
      <c r="BE255" s="1015" t="s">
        <v>57</v>
      </c>
      <c r="BF255" s="1015" t="s">
        <v>34</v>
      </c>
      <c r="BG255" s="1015" t="s">
        <v>164</v>
      </c>
      <c r="BH255" s="1015" t="s">
        <v>3818</v>
      </c>
      <c r="BI255" s="1015" t="s">
        <v>605</v>
      </c>
      <c r="BJ255" s="1015" t="s">
        <v>3820</v>
      </c>
      <c r="BK255" s="1015" t="s">
        <v>300</v>
      </c>
      <c r="BL255" s="1015" t="s">
        <v>8514</v>
      </c>
      <c r="BM255" s="1015" t="s">
        <v>39</v>
      </c>
      <c r="BN255" s="1015" t="s">
        <v>2740</v>
      </c>
      <c r="BO255" s="1015" t="s">
        <v>692</v>
      </c>
      <c r="BP255" s="1015" t="s">
        <v>595</v>
      </c>
      <c r="BQ255" s="1015" t="s">
        <v>295</v>
      </c>
      <c r="BR255" s="1015" t="s">
        <v>102</v>
      </c>
      <c r="BS255" s="1015" t="s">
        <v>118</v>
      </c>
      <c r="BT255" s="1015" t="s">
        <v>837</v>
      </c>
      <c r="BU255" s="1015" t="s">
        <v>8515</v>
      </c>
      <c r="BV255" s="1015" t="s">
        <v>302</v>
      </c>
      <c r="BW255" s="1015" t="s">
        <v>659</v>
      </c>
      <c r="BX255" s="1015" t="s">
        <v>296</v>
      </c>
      <c r="BY255" s="1015" t="s">
        <v>297</v>
      </c>
      <c r="BZ255" s="1015" t="s">
        <v>3822</v>
      </c>
      <c r="CA255" s="1015" t="s">
        <v>1824</v>
      </c>
      <c r="CB255" s="1015" t="s">
        <v>304</v>
      </c>
      <c r="CC255" s="1015" t="s">
        <v>661</v>
      </c>
      <c r="CD255" s="1015" t="s">
        <v>305</v>
      </c>
      <c r="CE255" s="1015" t="s">
        <v>306</v>
      </c>
      <c r="CF255" s="1015" t="s">
        <v>1825</v>
      </c>
      <c r="CG255" s="1015" t="s">
        <v>307</v>
      </c>
      <c r="CH255" s="1015" t="s">
        <v>57</v>
      </c>
      <c r="CI255" s="1015" t="s">
        <v>3823</v>
      </c>
      <c r="CJ255" s="1015" t="s">
        <v>843</v>
      </c>
      <c r="CK255" s="1015" t="s">
        <v>713</v>
      </c>
      <c r="CL255" s="1015" t="s">
        <v>105</v>
      </c>
      <c r="CM255" s="1015" t="s">
        <v>57</v>
      </c>
      <c r="CN255" s="1015" t="s">
        <v>57</v>
      </c>
      <c r="CO255" s="1015" t="s">
        <v>57</v>
      </c>
      <c r="CP255" s="1015" t="s">
        <v>57</v>
      </c>
      <c r="CQ255" s="1015" t="s">
        <v>57</v>
      </c>
      <c r="CR255" s="1015" t="s">
        <v>57</v>
      </c>
      <c r="CS255" s="1015" t="s">
        <v>57</v>
      </c>
      <c r="CT255" s="1015" t="s">
        <v>57</v>
      </c>
      <c r="CU255" s="1015" t="s">
        <v>57</v>
      </c>
      <c r="CV255" s="1015" t="s">
        <v>57</v>
      </c>
      <c r="CW255" s="1015" t="s">
        <v>57</v>
      </c>
      <c r="CX255" s="1015" t="s">
        <v>57</v>
      </c>
      <c r="CY255" s="1015" t="s">
        <v>57</v>
      </c>
      <c r="CZ255" s="1015" t="s">
        <v>57</v>
      </c>
      <c r="DA255" s="1015" t="s">
        <v>57</v>
      </c>
      <c r="DB255" s="1015" t="s">
        <v>57</v>
      </c>
      <c r="DC255" s="1015" t="s">
        <v>57</v>
      </c>
      <c r="DD255" s="1015" t="s">
        <v>57</v>
      </c>
      <c r="DE255" s="1015" t="s">
        <v>57</v>
      </c>
      <c r="DF255" s="1015" t="s">
        <v>57</v>
      </c>
      <c r="DG255" s="1015" t="s">
        <v>57</v>
      </c>
      <c r="DH255" s="1015" t="s">
        <v>57</v>
      </c>
      <c r="DI255" s="1015" t="s">
        <v>302</v>
      </c>
      <c r="DJ255" s="1015" t="s">
        <v>57</v>
      </c>
      <c r="DK255" s="1015" t="s">
        <v>57</v>
      </c>
      <c r="DL255" s="1015" t="s">
        <v>57</v>
      </c>
      <c r="DM255" s="1015" t="s">
        <v>57</v>
      </c>
      <c r="DN255" s="1015" t="s">
        <v>57</v>
      </c>
      <c r="DO255" s="1015" t="s">
        <v>57</v>
      </c>
      <c r="DP255" s="1015" t="s">
        <v>57</v>
      </c>
      <c r="DQ255" s="1015" t="s">
        <v>57</v>
      </c>
      <c r="DR255" s="1015" t="s">
        <v>57</v>
      </c>
      <c r="DS255" s="1015" t="s">
        <v>57</v>
      </c>
      <c r="DT255" s="1015" t="s">
        <v>8516</v>
      </c>
      <c r="DU255" s="1015" t="s">
        <v>86</v>
      </c>
      <c r="DV255" s="1015" t="s">
        <v>622</v>
      </c>
      <c r="DW255" s="1015" t="s">
        <v>106</v>
      </c>
      <c r="DX255" s="1015" t="s">
        <v>333</v>
      </c>
      <c r="DY255" s="1015" t="s">
        <v>308</v>
      </c>
      <c r="DZ255" s="1015" t="s">
        <v>309</v>
      </c>
      <c r="EA255" s="1015" t="s">
        <v>319</v>
      </c>
      <c r="EB255" s="1015" t="s">
        <v>2048</v>
      </c>
      <c r="EC255" s="1015" t="s">
        <v>86</v>
      </c>
      <c r="ED255" s="1015" t="s">
        <v>624</v>
      </c>
      <c r="EE255" s="1015" t="s">
        <v>106</v>
      </c>
      <c r="EF255" s="1015" t="s">
        <v>57</v>
      </c>
      <c r="EG255" s="1015" t="s">
        <v>57</v>
      </c>
      <c r="EH255" s="1015" t="s">
        <v>57</v>
      </c>
      <c r="EI255" s="1015" t="s">
        <v>57</v>
      </c>
      <c r="EJ255" s="1015" t="s">
        <v>1485</v>
      </c>
      <c r="EK255" s="1015" t="s">
        <v>1486</v>
      </c>
      <c r="EL255" s="1015" t="s">
        <v>765</v>
      </c>
      <c r="EM255" s="1015" t="s">
        <v>1487</v>
      </c>
      <c r="EN255" s="1015" t="s">
        <v>680</v>
      </c>
      <c r="EO255" s="1015" t="s">
        <v>681</v>
      </c>
      <c r="EP255" s="1015" t="s">
        <v>682</v>
      </c>
      <c r="EQ255" s="1015" t="s">
        <v>2717</v>
      </c>
      <c r="ER255" s="1015" t="s">
        <v>311</v>
      </c>
      <c r="ES255" s="1015" t="s">
        <v>2424</v>
      </c>
      <c r="ET255" s="1015" t="s">
        <v>8517</v>
      </c>
      <c r="EU255" s="104" t="str">
        <f t="shared" si="23"/>
        <v>2026033794</v>
      </c>
      <c r="EV255" s="56" t="str">
        <f t="shared" si="24"/>
        <v>16&amp;2026033794</v>
      </c>
      <c r="EW255" s="104">
        <f>IFERROR(VLOOKUP(EV255,시험용!CA:CE,4,FALSE),"")</f>
        <v>0</v>
      </c>
      <c r="EX255" s="952"/>
    </row>
    <row r="256" spans="1:156" ht="49.95" customHeight="1">
      <c r="A256" s="367">
        <v>16</v>
      </c>
      <c r="B256" s="1015" t="s">
        <v>1340</v>
      </c>
      <c r="C256" s="1015" t="s">
        <v>336</v>
      </c>
      <c r="D256" s="1015" t="s">
        <v>1866</v>
      </c>
      <c r="E256" s="1015" t="s">
        <v>31</v>
      </c>
      <c r="F256" s="1015" t="s">
        <v>321</v>
      </c>
      <c r="G256" s="1015" t="s">
        <v>1340</v>
      </c>
      <c r="H256" s="1015" t="s">
        <v>724</v>
      </c>
      <c r="I256" s="1015" t="s">
        <v>290</v>
      </c>
      <c r="J256" s="1015" t="s">
        <v>8518</v>
      </c>
      <c r="K256" s="1015" t="s">
        <v>291</v>
      </c>
      <c r="L256" s="1015" t="s">
        <v>8519</v>
      </c>
      <c r="M256" s="1015" t="s">
        <v>6616</v>
      </c>
      <c r="N256" s="1015"/>
      <c r="O256" s="1015" t="s">
        <v>8520</v>
      </c>
      <c r="P256" s="1015"/>
      <c r="Q256" s="1015"/>
      <c r="R256" s="1015" t="s">
        <v>1131</v>
      </c>
      <c r="S256" s="1015" t="s">
        <v>8306</v>
      </c>
      <c r="T256" s="1015" t="s">
        <v>8521</v>
      </c>
      <c r="U256" s="1015" t="s">
        <v>592</v>
      </c>
      <c r="V256" s="1015"/>
      <c r="W256" s="1015" t="s">
        <v>6617</v>
      </c>
      <c r="X256" s="1015" t="s">
        <v>688</v>
      </c>
      <c r="Y256" s="1015" t="s">
        <v>8522</v>
      </c>
      <c r="Z256" s="1015" t="s">
        <v>8522</v>
      </c>
      <c r="AA256" s="1015" t="s">
        <v>8523</v>
      </c>
      <c r="AB256" s="1015" t="s">
        <v>293</v>
      </c>
      <c r="AC256" s="1332"/>
      <c r="AD256" s="1015" t="s">
        <v>107</v>
      </c>
      <c r="AE256" s="1015" t="s">
        <v>1051</v>
      </c>
      <c r="AF256" s="1015" t="s">
        <v>595</v>
      </c>
      <c r="AG256" s="1015" t="s">
        <v>295</v>
      </c>
      <c r="AH256" s="1015" t="s">
        <v>296</v>
      </c>
      <c r="AI256" s="1015" t="s">
        <v>297</v>
      </c>
      <c r="AJ256" s="1015"/>
      <c r="AK256" s="1015"/>
      <c r="AL256" s="1015"/>
      <c r="AM256" s="1015"/>
      <c r="AN256" s="1015" t="s">
        <v>3216</v>
      </c>
      <c r="AO256" s="1015" t="s">
        <v>3217</v>
      </c>
      <c r="AP256" s="1015" t="s">
        <v>8524</v>
      </c>
      <c r="AQ256" s="1015" t="s">
        <v>49</v>
      </c>
      <c r="AR256" s="1015" t="s">
        <v>3773</v>
      </c>
      <c r="AS256" s="1015" t="s">
        <v>3774</v>
      </c>
      <c r="AT256" s="1015" t="s">
        <v>315</v>
      </c>
      <c r="AU256" s="1015" t="s">
        <v>8525</v>
      </c>
      <c r="AV256" s="1015" t="s">
        <v>57</v>
      </c>
      <c r="AW256" s="1015" t="s">
        <v>910</v>
      </c>
      <c r="AX256" s="1015" t="s">
        <v>8526</v>
      </c>
      <c r="AY256" s="1015"/>
      <c r="AZ256" s="1015" t="s">
        <v>6621</v>
      </c>
      <c r="BA256" s="1015" t="s">
        <v>6622</v>
      </c>
      <c r="BB256" s="1015" t="s">
        <v>299</v>
      </c>
      <c r="BC256" s="1015" t="s">
        <v>32</v>
      </c>
      <c r="BD256" s="1015" t="s">
        <v>33</v>
      </c>
      <c r="BE256" s="1015" t="s">
        <v>57</v>
      </c>
      <c r="BF256" s="1015" t="s">
        <v>48</v>
      </c>
      <c r="BG256" s="1015" t="s">
        <v>164</v>
      </c>
      <c r="BH256" s="1015" t="s">
        <v>2386</v>
      </c>
      <c r="BI256" s="1015" t="s">
        <v>2460</v>
      </c>
      <c r="BJ256" s="1015" t="s">
        <v>6623</v>
      </c>
      <c r="BK256" s="1015" t="s">
        <v>2674</v>
      </c>
      <c r="BL256" s="1015" t="s">
        <v>8527</v>
      </c>
      <c r="BM256" s="1015" t="s">
        <v>302</v>
      </c>
      <c r="BN256" s="1015" t="s">
        <v>1051</v>
      </c>
      <c r="BO256" s="1015" t="s">
        <v>595</v>
      </c>
      <c r="BP256" s="1015" t="s">
        <v>57</v>
      </c>
      <c r="BQ256" s="1015" t="s">
        <v>295</v>
      </c>
      <c r="BR256" s="1015" t="s">
        <v>1363</v>
      </c>
      <c r="BS256" s="1015" t="s">
        <v>1028</v>
      </c>
      <c r="BT256" s="1015" t="s">
        <v>1648</v>
      </c>
      <c r="BU256" s="1015" t="s">
        <v>6625</v>
      </c>
      <c r="BV256" s="1015" t="s">
        <v>51</v>
      </c>
      <c r="BW256" s="1015" t="s">
        <v>109</v>
      </c>
      <c r="BX256" s="1015" t="s">
        <v>296</v>
      </c>
      <c r="BY256" s="1015" t="s">
        <v>297</v>
      </c>
      <c r="BZ256" s="1015" t="s">
        <v>1672</v>
      </c>
      <c r="CA256" s="1015" t="s">
        <v>1622</v>
      </c>
      <c r="CB256" s="1015" t="s">
        <v>304</v>
      </c>
      <c r="CC256" s="1015" t="s">
        <v>668</v>
      </c>
      <c r="CD256" s="1015" t="s">
        <v>305</v>
      </c>
      <c r="CE256" s="1015" t="s">
        <v>306</v>
      </c>
      <c r="CF256" s="1015" t="s">
        <v>1623</v>
      </c>
      <c r="CG256" s="1015" t="s">
        <v>307</v>
      </c>
      <c r="CH256" s="1015" t="s">
        <v>57</v>
      </c>
      <c r="CI256" s="1015" t="s">
        <v>1651</v>
      </c>
      <c r="CJ256" s="1015" t="s">
        <v>92</v>
      </c>
      <c r="CK256" s="1015" t="s">
        <v>176</v>
      </c>
      <c r="CL256" s="1015" t="s">
        <v>105</v>
      </c>
      <c r="CM256" s="1015" t="s">
        <v>6626</v>
      </c>
      <c r="CN256" s="1015" t="s">
        <v>92</v>
      </c>
      <c r="CO256" s="1015" t="s">
        <v>174</v>
      </c>
      <c r="CP256" s="1015" t="s">
        <v>105</v>
      </c>
      <c r="CQ256" s="1015" t="s">
        <v>57</v>
      </c>
      <c r="CR256" s="1015" t="s">
        <v>57</v>
      </c>
      <c r="CS256" s="1015" t="s">
        <v>57</v>
      </c>
      <c r="CT256" s="1015" t="s">
        <v>57</v>
      </c>
      <c r="CU256" s="1015" t="s">
        <v>57</v>
      </c>
      <c r="CV256" s="1015" t="s">
        <v>57</v>
      </c>
      <c r="CW256" s="1015" t="s">
        <v>57</v>
      </c>
      <c r="CX256" s="1015" t="s">
        <v>57</v>
      </c>
      <c r="CY256" s="1015" t="s">
        <v>57</v>
      </c>
      <c r="CZ256" s="1015" t="s">
        <v>57</v>
      </c>
      <c r="DA256" s="1015" t="s">
        <v>57</v>
      </c>
      <c r="DB256" s="1015" t="s">
        <v>57</v>
      </c>
      <c r="DC256" s="1015" t="s">
        <v>57</v>
      </c>
      <c r="DD256" s="1015" t="s">
        <v>57</v>
      </c>
      <c r="DE256" s="1015" t="s">
        <v>57</v>
      </c>
      <c r="DF256" s="1015" t="s">
        <v>57</v>
      </c>
      <c r="DG256" s="1015" t="s">
        <v>57</v>
      </c>
      <c r="DH256" s="1015" t="s">
        <v>57</v>
      </c>
      <c r="DI256" s="1015" t="s">
        <v>302</v>
      </c>
      <c r="DJ256" s="1015" t="s">
        <v>57</v>
      </c>
      <c r="DK256" s="1015" t="s">
        <v>57</v>
      </c>
      <c r="DL256" s="1015" t="s">
        <v>57</v>
      </c>
      <c r="DM256" s="1015" t="s">
        <v>57</v>
      </c>
      <c r="DN256" s="1015" t="s">
        <v>57</v>
      </c>
      <c r="DO256" s="1015" t="s">
        <v>57</v>
      </c>
      <c r="DP256" s="1015" t="s">
        <v>57</v>
      </c>
      <c r="DQ256" s="1015" t="s">
        <v>57</v>
      </c>
      <c r="DR256" s="1015" t="s">
        <v>57</v>
      </c>
      <c r="DS256" s="1015" t="s">
        <v>57</v>
      </c>
      <c r="DT256" s="1015" t="s">
        <v>5523</v>
      </c>
      <c r="DU256" s="1015" t="s">
        <v>1153</v>
      </c>
      <c r="DV256" s="1015" t="s">
        <v>801</v>
      </c>
      <c r="DW256" s="1015" t="s">
        <v>106</v>
      </c>
      <c r="DX256" s="1015" t="s">
        <v>333</v>
      </c>
      <c r="DY256" s="1015" t="s">
        <v>308</v>
      </c>
      <c r="DZ256" s="1015" t="s">
        <v>309</v>
      </c>
      <c r="EA256" s="1015" t="s">
        <v>319</v>
      </c>
      <c r="EB256" s="1015" t="s">
        <v>5524</v>
      </c>
      <c r="EC256" s="1015" t="s">
        <v>1153</v>
      </c>
      <c r="ED256" s="1015" t="s">
        <v>1038</v>
      </c>
      <c r="EE256" s="1015" t="s">
        <v>106</v>
      </c>
      <c r="EF256" s="1015" t="s">
        <v>57</v>
      </c>
      <c r="EG256" s="1015" t="s">
        <v>57</v>
      </c>
      <c r="EH256" s="1015" t="s">
        <v>57</v>
      </c>
      <c r="EI256" s="1015" t="s">
        <v>57</v>
      </c>
      <c r="EJ256" s="1015" t="s">
        <v>90</v>
      </c>
      <c r="EK256" s="1015" t="s">
        <v>91</v>
      </c>
      <c r="EL256" s="1015" t="s">
        <v>847</v>
      </c>
      <c r="EM256" s="1015" t="s">
        <v>188</v>
      </c>
      <c r="EN256" s="1015" t="s">
        <v>629</v>
      </c>
      <c r="EO256" s="1015" t="s">
        <v>310</v>
      </c>
      <c r="EP256" s="1015" t="s">
        <v>88</v>
      </c>
      <c r="EQ256" s="1015" t="s">
        <v>57</v>
      </c>
      <c r="ER256" s="1015" t="s">
        <v>311</v>
      </c>
      <c r="ES256" s="1015" t="s">
        <v>57</v>
      </c>
      <c r="ET256" s="1015" t="s">
        <v>57</v>
      </c>
      <c r="EU256" s="104" t="str">
        <f t="shared" si="23"/>
        <v>2026040559</v>
      </c>
      <c r="EV256" s="56" t="str">
        <f t="shared" si="24"/>
        <v>16&amp;2026040559</v>
      </c>
      <c r="EW256" s="104" t="str">
        <f>IFERROR(VLOOKUP(EV256,시험용!CA:CE,4,FALSE),"")</f>
        <v/>
      </c>
      <c r="EX256" s="1028" t="s">
        <v>2854</v>
      </c>
    </row>
    <row r="257" spans="1:156" ht="49.95" customHeight="1">
      <c r="A257" s="367">
        <v>16</v>
      </c>
      <c r="B257" s="1015" t="s">
        <v>988</v>
      </c>
      <c r="C257" s="1015" t="s">
        <v>288</v>
      </c>
      <c r="D257" s="1015" t="s">
        <v>3344</v>
      </c>
      <c r="E257" s="1015" t="s">
        <v>31</v>
      </c>
      <c r="F257" s="1015" t="s">
        <v>321</v>
      </c>
      <c r="G257" s="1015" t="s">
        <v>988</v>
      </c>
      <c r="H257" s="1015" t="s">
        <v>287</v>
      </c>
      <c r="I257" s="1015" t="s">
        <v>290</v>
      </c>
      <c r="J257" s="1015" t="s">
        <v>8528</v>
      </c>
      <c r="K257" s="1015" t="s">
        <v>291</v>
      </c>
      <c r="L257" s="1015" t="s">
        <v>8529</v>
      </c>
      <c r="M257" s="1015" t="s">
        <v>8000</v>
      </c>
      <c r="N257" s="1015"/>
      <c r="O257" s="1015"/>
      <c r="P257" s="1015"/>
      <c r="Q257" s="1015"/>
      <c r="R257" s="1015" t="s">
        <v>7682</v>
      </c>
      <c r="S257" s="1015" t="s">
        <v>188</v>
      </c>
      <c r="T257" s="1015" t="s">
        <v>7932</v>
      </c>
      <c r="U257" s="1015" t="s">
        <v>592</v>
      </c>
      <c r="V257" s="1015"/>
      <c r="W257" s="1015" t="s">
        <v>8001</v>
      </c>
      <c r="X257" s="1015"/>
      <c r="Y257" s="1015"/>
      <c r="Z257" s="1015"/>
      <c r="AA257" s="1015"/>
      <c r="AB257" s="1015"/>
      <c r="AC257" s="1332"/>
      <c r="AD257" s="1015"/>
      <c r="AE257" s="1015" t="s">
        <v>2204</v>
      </c>
      <c r="AF257" s="1015" t="s">
        <v>692</v>
      </c>
      <c r="AG257" s="1015" t="s">
        <v>295</v>
      </c>
      <c r="AH257" s="1015" t="s">
        <v>296</v>
      </c>
      <c r="AI257" s="1015" t="s">
        <v>297</v>
      </c>
      <c r="AJ257" s="1015"/>
      <c r="AK257" s="1015"/>
      <c r="AL257" s="1015"/>
      <c r="AM257" s="1015"/>
      <c r="AN257" s="1015" t="s">
        <v>7252</v>
      </c>
      <c r="AO257" s="1015" t="s">
        <v>7253</v>
      </c>
      <c r="AP257" s="1015" t="s">
        <v>8530</v>
      </c>
      <c r="AQ257" s="1015" t="s">
        <v>35</v>
      </c>
      <c r="AR257" s="1015" t="s">
        <v>8003</v>
      </c>
      <c r="AS257" s="1015" t="s">
        <v>8004</v>
      </c>
      <c r="AT257" s="1015" t="s">
        <v>298</v>
      </c>
      <c r="AU257" s="1015" t="s">
        <v>8531</v>
      </c>
      <c r="AV257" s="1015" t="s">
        <v>57</v>
      </c>
      <c r="AW257" s="1015" t="s">
        <v>323</v>
      </c>
      <c r="AX257" s="1015" t="s">
        <v>8532</v>
      </c>
      <c r="AY257" s="1015"/>
      <c r="AZ257" s="1015" t="s">
        <v>74</v>
      </c>
      <c r="BA257" s="1015" t="s">
        <v>2435</v>
      </c>
      <c r="BB257" s="1015" t="s">
        <v>299</v>
      </c>
      <c r="BC257" s="1015" t="s">
        <v>32</v>
      </c>
      <c r="BD257" s="1015" t="s">
        <v>33</v>
      </c>
      <c r="BE257" s="1015" t="s">
        <v>57</v>
      </c>
      <c r="BF257" s="1015" t="s">
        <v>48</v>
      </c>
      <c r="BG257" s="1015" t="s">
        <v>603</v>
      </c>
      <c r="BH257" s="1015" t="s">
        <v>8533</v>
      </c>
      <c r="BI257" s="1015" t="s">
        <v>5105</v>
      </c>
      <c r="BJ257" s="1015" t="s">
        <v>8534</v>
      </c>
      <c r="BK257" s="1015" t="s">
        <v>2438</v>
      </c>
      <c r="BL257" s="1015" t="s">
        <v>8120</v>
      </c>
      <c r="BM257" s="1015" t="s">
        <v>752</v>
      </c>
      <c r="BN257" s="1015" t="s">
        <v>2204</v>
      </c>
      <c r="BO257" s="1015" t="s">
        <v>692</v>
      </c>
      <c r="BP257" s="1015" t="s">
        <v>595</v>
      </c>
      <c r="BQ257" s="1015" t="s">
        <v>295</v>
      </c>
      <c r="BR257" s="1015" t="s">
        <v>102</v>
      </c>
      <c r="BS257" s="1015" t="s">
        <v>609</v>
      </c>
      <c r="BT257" s="1015" t="s">
        <v>4239</v>
      </c>
      <c r="BU257" s="1015" t="s">
        <v>8121</v>
      </c>
      <c r="BV257" s="1015" t="s">
        <v>1061</v>
      </c>
      <c r="BW257" s="1015" t="s">
        <v>109</v>
      </c>
      <c r="BX257" s="1015" t="s">
        <v>296</v>
      </c>
      <c r="BY257" s="1015" t="s">
        <v>297</v>
      </c>
      <c r="BZ257" s="1015" t="s">
        <v>5108</v>
      </c>
      <c r="CA257" s="1015" t="s">
        <v>1063</v>
      </c>
      <c r="CB257" s="1015" t="s">
        <v>304</v>
      </c>
      <c r="CC257" s="1015" t="s">
        <v>878</v>
      </c>
      <c r="CD257" s="1015" t="s">
        <v>305</v>
      </c>
      <c r="CE257" s="1015" t="s">
        <v>306</v>
      </c>
      <c r="CF257" s="1015" t="s">
        <v>1064</v>
      </c>
      <c r="CG257" s="1015" t="s">
        <v>307</v>
      </c>
      <c r="CH257" s="1015" t="s">
        <v>57</v>
      </c>
      <c r="CI257" s="1015" t="s">
        <v>85</v>
      </c>
      <c r="CJ257" s="1015" t="s">
        <v>78</v>
      </c>
      <c r="CK257" s="1015" t="s">
        <v>998</v>
      </c>
      <c r="CL257" s="1015" t="s">
        <v>105</v>
      </c>
      <c r="CM257" s="1015" t="s">
        <v>8122</v>
      </c>
      <c r="CN257" s="1015" t="s">
        <v>78</v>
      </c>
      <c r="CO257" s="1015" t="s">
        <v>708</v>
      </c>
      <c r="CP257" s="1015" t="s">
        <v>105</v>
      </c>
      <c r="CQ257" s="1015" t="s">
        <v>57</v>
      </c>
      <c r="CR257" s="1015" t="s">
        <v>57</v>
      </c>
      <c r="CS257" s="1015" t="s">
        <v>57</v>
      </c>
      <c r="CT257" s="1015" t="s">
        <v>57</v>
      </c>
      <c r="CU257" s="1015" t="s">
        <v>57</v>
      </c>
      <c r="CV257" s="1015" t="s">
        <v>57</v>
      </c>
      <c r="CW257" s="1015" t="s">
        <v>57</v>
      </c>
      <c r="CX257" s="1015" t="s">
        <v>57</v>
      </c>
      <c r="CY257" s="1015" t="s">
        <v>57</v>
      </c>
      <c r="CZ257" s="1015" t="s">
        <v>57</v>
      </c>
      <c r="DA257" s="1015" t="s">
        <v>57</v>
      </c>
      <c r="DB257" s="1015" t="s">
        <v>617</v>
      </c>
      <c r="DC257" s="1015" t="s">
        <v>618</v>
      </c>
      <c r="DD257" s="1015" t="s">
        <v>619</v>
      </c>
      <c r="DE257" s="1015" t="s">
        <v>57</v>
      </c>
      <c r="DF257" s="1015" t="s">
        <v>57</v>
      </c>
      <c r="DG257" s="1015" t="s">
        <v>57</v>
      </c>
      <c r="DH257" s="1015" t="s">
        <v>57</v>
      </c>
      <c r="DI257" s="1015" t="s">
        <v>302</v>
      </c>
      <c r="DJ257" s="1015" t="s">
        <v>57</v>
      </c>
      <c r="DK257" s="1015" t="s">
        <v>57</v>
      </c>
      <c r="DL257" s="1015" t="s">
        <v>57</v>
      </c>
      <c r="DM257" s="1015" t="s">
        <v>57</v>
      </c>
      <c r="DN257" s="1015" t="s">
        <v>57</v>
      </c>
      <c r="DO257" s="1015" t="s">
        <v>57</v>
      </c>
      <c r="DP257" s="1015" t="s">
        <v>57</v>
      </c>
      <c r="DQ257" s="1015" t="s">
        <v>57</v>
      </c>
      <c r="DR257" s="1015" t="s">
        <v>57</v>
      </c>
      <c r="DS257" s="1015" t="s">
        <v>57</v>
      </c>
      <c r="DT257" s="1015" t="s">
        <v>8535</v>
      </c>
      <c r="DU257" s="1015" t="s">
        <v>86</v>
      </c>
      <c r="DV257" s="1015" t="s">
        <v>177</v>
      </c>
      <c r="DW257" s="1015" t="s">
        <v>121</v>
      </c>
      <c r="DX257" s="1015" t="s">
        <v>333</v>
      </c>
      <c r="DY257" s="1015" t="s">
        <v>308</v>
      </c>
      <c r="DZ257" s="1015" t="s">
        <v>309</v>
      </c>
      <c r="EA257" s="1015" t="s">
        <v>319</v>
      </c>
      <c r="EB257" s="1015" t="s">
        <v>8536</v>
      </c>
      <c r="EC257" s="1015" t="s">
        <v>86</v>
      </c>
      <c r="ED257" s="1015" t="s">
        <v>178</v>
      </c>
      <c r="EE257" s="1015" t="s">
        <v>121</v>
      </c>
      <c r="EF257" s="1015" t="s">
        <v>57</v>
      </c>
      <c r="EG257" s="1015" t="s">
        <v>57</v>
      </c>
      <c r="EH257" s="1015" t="s">
        <v>57</v>
      </c>
      <c r="EI257" s="1015" t="s">
        <v>57</v>
      </c>
      <c r="EJ257" s="1015" t="s">
        <v>90</v>
      </c>
      <c r="EK257" s="1015" t="s">
        <v>91</v>
      </c>
      <c r="EL257" s="1015" t="s">
        <v>847</v>
      </c>
      <c r="EM257" s="1015" t="s">
        <v>188</v>
      </c>
      <c r="EN257" s="1015" t="s">
        <v>680</v>
      </c>
      <c r="EO257" s="1015" t="s">
        <v>310</v>
      </c>
      <c r="EP257" s="1015" t="s">
        <v>88</v>
      </c>
      <c r="EQ257" s="1015" t="s">
        <v>8124</v>
      </c>
      <c r="ER257" s="1015" t="s">
        <v>311</v>
      </c>
      <c r="ES257" s="1015" t="s">
        <v>1696</v>
      </c>
      <c r="ET257" s="1015" t="s">
        <v>8537</v>
      </c>
      <c r="EU257" s="104" t="str">
        <f t="shared" si="23"/>
        <v>2026040068</v>
      </c>
      <c r="EV257" s="56" t="str">
        <f t="shared" si="24"/>
        <v>16&amp;2026040068</v>
      </c>
      <c r="EW257" s="104" t="str">
        <f>IFERROR(VLOOKUP(EV257,시험용!CA:CE,4,FALSE),"")</f>
        <v/>
      </c>
      <c r="EX257" s="1028" t="s">
        <v>2854</v>
      </c>
    </row>
    <row r="258" spans="1:156" ht="49.95" customHeight="1">
      <c r="A258" s="367">
        <v>16</v>
      </c>
      <c r="B258" s="1015" t="s">
        <v>1404</v>
      </c>
      <c r="C258" s="1015" t="s">
        <v>336</v>
      </c>
      <c r="D258" s="1015" t="s">
        <v>2781</v>
      </c>
      <c r="E258" s="1015" t="s">
        <v>31</v>
      </c>
      <c r="F258" s="1015" t="s">
        <v>584</v>
      </c>
      <c r="G258" s="1015" t="s">
        <v>1404</v>
      </c>
      <c r="H258" s="1015" t="s">
        <v>806</v>
      </c>
      <c r="I258" s="1015" t="s">
        <v>290</v>
      </c>
      <c r="J258" s="1015" t="s">
        <v>8538</v>
      </c>
      <c r="K258" s="1015" t="s">
        <v>291</v>
      </c>
      <c r="L258" s="1015" t="s">
        <v>8539</v>
      </c>
      <c r="M258" s="1015" t="s">
        <v>5256</v>
      </c>
      <c r="N258" s="1015"/>
      <c r="O258" s="1015" t="s">
        <v>8540</v>
      </c>
      <c r="P258" s="1015"/>
      <c r="Q258" s="1015"/>
      <c r="R258" s="1015"/>
      <c r="S258" s="1015" t="s">
        <v>188</v>
      </c>
      <c r="T258" s="1015" t="s">
        <v>7932</v>
      </c>
      <c r="U258" s="1015" t="s">
        <v>592</v>
      </c>
      <c r="V258" s="1015"/>
      <c r="W258" s="1015" t="s">
        <v>5258</v>
      </c>
      <c r="X258" s="1015" t="s">
        <v>95</v>
      </c>
      <c r="Y258" s="1015" t="s">
        <v>5259</v>
      </c>
      <c r="Z258" s="1015" t="s">
        <v>5259</v>
      </c>
      <c r="AA258" s="1015" t="s">
        <v>5260</v>
      </c>
      <c r="AB258" s="1015" t="s">
        <v>31</v>
      </c>
      <c r="AC258" s="1332"/>
      <c r="AD258" s="1015" t="s">
        <v>643</v>
      </c>
      <c r="AE258" s="1015" t="s">
        <v>8541</v>
      </c>
      <c r="AF258" s="1015" t="s">
        <v>2116</v>
      </c>
      <c r="AG258" s="1015" t="s">
        <v>2117</v>
      </c>
      <c r="AH258" s="1015" t="s">
        <v>2118</v>
      </c>
      <c r="AI258" s="1015" t="s">
        <v>3140</v>
      </c>
      <c r="AJ258" s="1015"/>
      <c r="AK258" s="1015"/>
      <c r="AL258" s="1015"/>
      <c r="AM258" s="1015"/>
      <c r="AN258" s="1015" t="s">
        <v>5207</v>
      </c>
      <c r="AO258" s="1015" t="s">
        <v>5208</v>
      </c>
      <c r="AP258" s="1015" t="s">
        <v>5209</v>
      </c>
      <c r="AQ258" s="1015" t="s">
        <v>5210</v>
      </c>
      <c r="AR258" s="1015"/>
      <c r="AS258" s="1015"/>
      <c r="AT258" s="1015" t="s">
        <v>315</v>
      </c>
      <c r="AU258" s="1015" t="s">
        <v>8542</v>
      </c>
      <c r="AV258" s="1015" t="s">
        <v>1135</v>
      </c>
      <c r="AW258" s="1015" t="s">
        <v>3175</v>
      </c>
      <c r="AX258" s="1015" t="s">
        <v>8543</v>
      </c>
      <c r="AY258" s="1015"/>
      <c r="AZ258" s="1015" t="s">
        <v>8544</v>
      </c>
      <c r="BA258" s="1015" t="s">
        <v>8545</v>
      </c>
      <c r="BB258" s="1015" t="s">
        <v>4653</v>
      </c>
      <c r="BC258" s="1015" t="s">
        <v>2132</v>
      </c>
      <c r="BD258" s="1015" t="s">
        <v>2133</v>
      </c>
      <c r="BE258" s="1015" t="s">
        <v>8546</v>
      </c>
      <c r="BF258" s="1015" t="s">
        <v>2135</v>
      </c>
      <c r="BG258" s="1015" t="s">
        <v>2136</v>
      </c>
      <c r="BH258" s="1015" t="s">
        <v>8547</v>
      </c>
      <c r="BI258" s="1015" t="s">
        <v>8548</v>
      </c>
      <c r="BJ258" s="1015" t="s">
        <v>8549</v>
      </c>
      <c r="BK258" s="1015" t="s">
        <v>8550</v>
      </c>
      <c r="BL258" s="1015" t="s">
        <v>8551</v>
      </c>
      <c r="BM258" s="1015" t="s">
        <v>2142</v>
      </c>
      <c r="BN258" s="1015" t="s">
        <v>8541</v>
      </c>
      <c r="BO258" s="1015" t="s">
        <v>2116</v>
      </c>
      <c r="BP258" s="1015" t="s">
        <v>2144</v>
      </c>
      <c r="BQ258" s="1015" t="s">
        <v>2117</v>
      </c>
      <c r="BR258" s="1015" t="s">
        <v>4661</v>
      </c>
      <c r="BS258" s="1015" t="s">
        <v>2254</v>
      </c>
      <c r="BT258" s="1015" t="s">
        <v>8455</v>
      </c>
      <c r="BU258" s="1015" t="s">
        <v>8552</v>
      </c>
      <c r="BV258" s="1015" t="s">
        <v>2142</v>
      </c>
      <c r="BW258" s="1015" t="s">
        <v>4664</v>
      </c>
      <c r="BX258" s="1015" t="s">
        <v>2118</v>
      </c>
      <c r="BY258" s="1015" t="s">
        <v>3140</v>
      </c>
      <c r="BZ258" s="1015" t="s">
        <v>8553</v>
      </c>
      <c r="CA258" s="1015" t="s">
        <v>8554</v>
      </c>
      <c r="CB258" s="1015" t="s">
        <v>2153</v>
      </c>
      <c r="CC258" s="1015" t="s">
        <v>8023</v>
      </c>
      <c r="CD258" s="1015" t="s">
        <v>2181</v>
      </c>
      <c r="CE258" s="1015" t="s">
        <v>2156</v>
      </c>
      <c r="CF258" s="1015" t="s">
        <v>2266</v>
      </c>
      <c r="CG258" s="1015" t="s">
        <v>2158</v>
      </c>
      <c r="CH258" s="1015" t="s">
        <v>1135</v>
      </c>
      <c r="CI258" s="1015" t="s">
        <v>8555</v>
      </c>
      <c r="CJ258" s="1015" t="s">
        <v>6187</v>
      </c>
      <c r="CK258" s="1015" t="s">
        <v>8556</v>
      </c>
      <c r="CL258" s="1015" t="s">
        <v>2162</v>
      </c>
      <c r="CM258" s="1015" t="s">
        <v>6186</v>
      </c>
      <c r="CN258" s="1015" t="s">
        <v>6187</v>
      </c>
      <c r="CO258" s="1015" t="s">
        <v>4630</v>
      </c>
      <c r="CP258" s="1015" t="s">
        <v>2162</v>
      </c>
      <c r="CQ258" s="1015" t="s">
        <v>1135</v>
      </c>
      <c r="CR258" s="1015" t="s">
        <v>1135</v>
      </c>
      <c r="CS258" s="1015" t="s">
        <v>1135</v>
      </c>
      <c r="CT258" s="1015" t="s">
        <v>1135</v>
      </c>
      <c r="CU258" s="1015" t="s">
        <v>1135</v>
      </c>
      <c r="CV258" s="1015" t="s">
        <v>1135</v>
      </c>
      <c r="CW258" s="1015" t="s">
        <v>1135</v>
      </c>
      <c r="CX258" s="1015" t="s">
        <v>1135</v>
      </c>
      <c r="CY258" s="1015" t="s">
        <v>1135</v>
      </c>
      <c r="CZ258" s="1015" t="s">
        <v>1135</v>
      </c>
      <c r="DA258" s="1015" t="s">
        <v>1135</v>
      </c>
      <c r="DB258" s="1015" t="s">
        <v>1135</v>
      </c>
      <c r="DC258" s="1015" t="s">
        <v>1135</v>
      </c>
      <c r="DD258" s="1015" t="s">
        <v>1135</v>
      </c>
      <c r="DE258" s="1015" t="s">
        <v>1135</v>
      </c>
      <c r="DF258" s="1015" t="s">
        <v>1135</v>
      </c>
      <c r="DG258" s="1015" t="s">
        <v>1135</v>
      </c>
      <c r="DH258" s="1015" t="s">
        <v>1135</v>
      </c>
      <c r="DI258" s="1015" t="s">
        <v>2142</v>
      </c>
      <c r="DJ258" s="1015" t="s">
        <v>1135</v>
      </c>
      <c r="DK258" s="1015" t="s">
        <v>1135</v>
      </c>
      <c r="DL258" s="1015" t="s">
        <v>1135</v>
      </c>
      <c r="DM258" s="1015" t="s">
        <v>1135</v>
      </c>
      <c r="DN258" s="1015" t="s">
        <v>1135</v>
      </c>
      <c r="DO258" s="1015" t="s">
        <v>1135</v>
      </c>
      <c r="DP258" s="1015" t="s">
        <v>1135</v>
      </c>
      <c r="DQ258" s="1015" t="s">
        <v>1135</v>
      </c>
      <c r="DR258" s="1015" t="s">
        <v>1135</v>
      </c>
      <c r="DS258" s="1015" t="s">
        <v>1135</v>
      </c>
      <c r="DT258" s="1015" t="s">
        <v>8557</v>
      </c>
      <c r="DU258" s="1015" t="s">
        <v>8558</v>
      </c>
      <c r="DV258" s="1015" t="s">
        <v>3157</v>
      </c>
      <c r="DW258" s="1015" t="s">
        <v>6011</v>
      </c>
      <c r="DX258" s="1015" t="s">
        <v>2179</v>
      </c>
      <c r="DY258" s="1015" t="s">
        <v>2180</v>
      </c>
      <c r="DZ258" s="1015" t="s">
        <v>2181</v>
      </c>
      <c r="EA258" s="1015" t="s">
        <v>2182</v>
      </c>
      <c r="EB258" s="1015" t="s">
        <v>8559</v>
      </c>
      <c r="EC258" s="1015" t="s">
        <v>8558</v>
      </c>
      <c r="ED258" s="1015" t="s">
        <v>2275</v>
      </c>
      <c r="EE258" s="1015" t="s">
        <v>6011</v>
      </c>
      <c r="EF258" s="1015" t="s">
        <v>1135</v>
      </c>
      <c r="EG258" s="1015" t="s">
        <v>1135</v>
      </c>
      <c r="EH258" s="1015" t="s">
        <v>1135</v>
      </c>
      <c r="EI258" s="1015" t="s">
        <v>1135</v>
      </c>
      <c r="EJ258" s="1015" t="s">
        <v>8560</v>
      </c>
      <c r="EK258" s="1015" t="s">
        <v>8561</v>
      </c>
      <c r="EL258" s="1015" t="s">
        <v>8562</v>
      </c>
      <c r="EM258" s="1015" t="s">
        <v>8563</v>
      </c>
      <c r="EN258" s="1015" t="s">
        <v>2189</v>
      </c>
      <c r="EO258" s="1015" t="s">
        <v>2281</v>
      </c>
      <c r="EP258" s="1015" t="s">
        <v>2282</v>
      </c>
      <c r="EQ258" s="1015" t="s">
        <v>8564</v>
      </c>
      <c r="ER258" s="1015" t="s">
        <v>2193</v>
      </c>
      <c r="ES258" s="1015" t="s">
        <v>7201</v>
      </c>
      <c r="ET258" s="1015" t="s">
        <v>7202</v>
      </c>
      <c r="EU258" s="104" t="str">
        <f t="shared" si="23"/>
        <v>2026040445</v>
      </c>
      <c r="EV258" s="56" t="str">
        <f t="shared" si="24"/>
        <v>16&amp;2026040445</v>
      </c>
      <c r="EW258" s="104">
        <f>IFERROR(VLOOKUP(EV258,시험용!CA:CE,4,FALSE),"")</f>
        <v>0</v>
      </c>
      <c r="EX258" s="952"/>
      <c r="EY258" s="1016" t="s">
        <v>8700</v>
      </c>
      <c r="EZ258" s="1017" t="s">
        <v>8699</v>
      </c>
    </row>
    <row r="259" spans="1:156" ht="49.95" customHeight="1">
      <c r="A259" s="367">
        <v>16</v>
      </c>
      <c r="B259" s="1015" t="s">
        <v>1433</v>
      </c>
      <c r="C259" s="1015" t="s">
        <v>3405</v>
      </c>
      <c r="D259" s="1015" t="s">
        <v>3406</v>
      </c>
      <c r="E259" s="1015" t="s">
        <v>31</v>
      </c>
      <c r="F259" s="1015" t="s">
        <v>584</v>
      </c>
      <c r="G259" s="1015" t="s">
        <v>1433</v>
      </c>
      <c r="H259" s="1015" t="s">
        <v>287</v>
      </c>
      <c r="I259" s="1015" t="s">
        <v>290</v>
      </c>
      <c r="J259" s="1015" t="s">
        <v>8565</v>
      </c>
      <c r="K259" s="1015" t="s">
        <v>291</v>
      </c>
      <c r="L259" s="1015" t="s">
        <v>8566</v>
      </c>
      <c r="M259" s="1015" t="s">
        <v>8567</v>
      </c>
      <c r="N259" s="1015"/>
      <c r="O259" s="1015"/>
      <c r="P259" s="1015" t="s">
        <v>818</v>
      </c>
      <c r="Q259" s="1015"/>
      <c r="R259" s="1015" t="s">
        <v>188</v>
      </c>
      <c r="S259" s="1015" t="s">
        <v>188</v>
      </c>
      <c r="T259" s="1015" t="s">
        <v>7932</v>
      </c>
      <c r="U259" s="1015" t="s">
        <v>592</v>
      </c>
      <c r="V259" s="1015"/>
      <c r="W259" s="1015" t="s">
        <v>8568</v>
      </c>
      <c r="X259" s="1015" t="s">
        <v>688</v>
      </c>
      <c r="Y259" s="1015" t="s">
        <v>8569</v>
      </c>
      <c r="Z259" s="1015" t="s">
        <v>8569</v>
      </c>
      <c r="AA259" s="1015" t="s">
        <v>8569</v>
      </c>
      <c r="AB259" s="1015" t="s">
        <v>293</v>
      </c>
      <c r="AC259" s="1332"/>
      <c r="AD259" s="1015" t="s">
        <v>107</v>
      </c>
      <c r="AE259" s="1015" t="s">
        <v>4773</v>
      </c>
      <c r="AF259" s="1015" t="s">
        <v>3007</v>
      </c>
      <c r="AG259" s="1015" t="s">
        <v>3852</v>
      </c>
      <c r="AH259" s="1015" t="s">
        <v>3853</v>
      </c>
      <c r="AI259" s="1015" t="s">
        <v>3854</v>
      </c>
      <c r="AJ259" s="1015"/>
      <c r="AK259" s="1015"/>
      <c r="AL259" s="1015"/>
      <c r="AM259" s="1015"/>
      <c r="AN259" s="1015" t="s">
        <v>3417</v>
      </c>
      <c r="AO259" s="1015" t="s">
        <v>3418</v>
      </c>
      <c r="AP259" s="1015" t="s">
        <v>8570</v>
      </c>
      <c r="AQ259" s="1015" t="s">
        <v>3358</v>
      </c>
      <c r="AR259" s="1015"/>
      <c r="AS259" s="1015"/>
      <c r="AT259" s="1015" t="s">
        <v>315</v>
      </c>
      <c r="AU259" s="1015" t="s">
        <v>8571</v>
      </c>
      <c r="AV259" s="1015" t="s">
        <v>3008</v>
      </c>
      <c r="AW259" s="1015" t="s">
        <v>4776</v>
      </c>
      <c r="AX259" s="1015" t="s">
        <v>8572</v>
      </c>
      <c r="AY259" s="1015"/>
      <c r="AZ259" s="1015" t="s">
        <v>8573</v>
      </c>
      <c r="BA259" s="1015" t="s">
        <v>4779</v>
      </c>
      <c r="BB259" s="1015" t="s">
        <v>3017</v>
      </c>
      <c r="BC259" s="1015" t="s">
        <v>3018</v>
      </c>
      <c r="BD259" s="1015" t="s">
        <v>3019</v>
      </c>
      <c r="BE259" s="1015" t="s">
        <v>3008</v>
      </c>
      <c r="BF259" s="1015" t="s">
        <v>3021</v>
      </c>
      <c r="BG259" s="1015" t="s">
        <v>3022</v>
      </c>
      <c r="BH259" s="1015" t="s">
        <v>8574</v>
      </c>
      <c r="BI259" s="1015" t="s">
        <v>8575</v>
      </c>
      <c r="BJ259" s="1015" t="s">
        <v>8576</v>
      </c>
      <c r="BK259" s="1015" t="s">
        <v>4783</v>
      </c>
      <c r="BL259" s="1015" t="s">
        <v>8577</v>
      </c>
      <c r="BM259" s="1015" t="s">
        <v>8578</v>
      </c>
      <c r="BN259" s="1015" t="s">
        <v>4773</v>
      </c>
      <c r="BO259" s="1015" t="s">
        <v>3007</v>
      </c>
      <c r="BP259" s="1015" t="s">
        <v>3008</v>
      </c>
      <c r="BQ259" s="1015" t="s">
        <v>3852</v>
      </c>
      <c r="BR259" s="1015" t="s">
        <v>3870</v>
      </c>
      <c r="BS259" s="1015" t="s">
        <v>8579</v>
      </c>
      <c r="BT259" s="1015" t="s">
        <v>8580</v>
      </c>
      <c r="BU259" s="1015" t="s">
        <v>8581</v>
      </c>
      <c r="BV259" s="1015" t="s">
        <v>3028</v>
      </c>
      <c r="BW259" s="1015" t="s">
        <v>8582</v>
      </c>
      <c r="BX259" s="1015" t="s">
        <v>3853</v>
      </c>
      <c r="BY259" s="1015" t="s">
        <v>3854</v>
      </c>
      <c r="BZ259" s="1015" t="s">
        <v>8583</v>
      </c>
      <c r="CA259" s="1015" t="s">
        <v>8584</v>
      </c>
      <c r="CB259" s="1015" t="s">
        <v>3878</v>
      </c>
      <c r="CC259" s="1015" t="s">
        <v>8585</v>
      </c>
      <c r="CD259" s="1015" t="s">
        <v>3054</v>
      </c>
      <c r="CE259" s="1015" t="s">
        <v>3880</v>
      </c>
      <c r="CF259" s="1015" t="s">
        <v>8586</v>
      </c>
      <c r="CG259" s="1015" t="s">
        <v>3882</v>
      </c>
      <c r="CH259" s="1015" t="s">
        <v>3008</v>
      </c>
      <c r="CI259" s="1015" t="s">
        <v>8587</v>
      </c>
      <c r="CJ259" s="1015" t="s">
        <v>8588</v>
      </c>
      <c r="CK259" s="1015" t="s">
        <v>8589</v>
      </c>
      <c r="CL259" s="1015" t="s">
        <v>3886</v>
      </c>
      <c r="CM259" s="1015" t="s">
        <v>3008</v>
      </c>
      <c r="CN259" s="1015" t="s">
        <v>3008</v>
      </c>
      <c r="CO259" s="1015" t="s">
        <v>3008</v>
      </c>
      <c r="CP259" s="1015" t="s">
        <v>3008</v>
      </c>
      <c r="CQ259" s="1015" t="s">
        <v>3008</v>
      </c>
      <c r="CR259" s="1015" t="s">
        <v>3008</v>
      </c>
      <c r="CS259" s="1015" t="s">
        <v>3008</v>
      </c>
      <c r="CT259" s="1015" t="s">
        <v>3008</v>
      </c>
      <c r="CU259" s="1015" t="s">
        <v>3008</v>
      </c>
      <c r="CV259" s="1015" t="s">
        <v>3008</v>
      </c>
      <c r="CW259" s="1015" t="s">
        <v>3008</v>
      </c>
      <c r="CX259" s="1015" t="s">
        <v>3008</v>
      </c>
      <c r="CY259" s="1015" t="s">
        <v>3008</v>
      </c>
      <c r="CZ259" s="1015" t="s">
        <v>3008</v>
      </c>
      <c r="DA259" s="1015" t="s">
        <v>3008</v>
      </c>
      <c r="DB259" s="1015" t="s">
        <v>3008</v>
      </c>
      <c r="DC259" s="1015" t="s">
        <v>3008</v>
      </c>
      <c r="DD259" s="1015" t="s">
        <v>3008</v>
      </c>
      <c r="DE259" s="1015" t="s">
        <v>3008</v>
      </c>
      <c r="DF259" s="1015" t="s">
        <v>3008</v>
      </c>
      <c r="DG259" s="1015" t="s">
        <v>3008</v>
      </c>
      <c r="DH259" s="1015" t="s">
        <v>3008</v>
      </c>
      <c r="DI259" s="1015" t="s">
        <v>3028</v>
      </c>
      <c r="DJ259" s="1015" t="s">
        <v>3008</v>
      </c>
      <c r="DK259" s="1015" t="s">
        <v>3008</v>
      </c>
      <c r="DL259" s="1015" t="s">
        <v>3008</v>
      </c>
      <c r="DM259" s="1015" t="s">
        <v>3008</v>
      </c>
      <c r="DN259" s="1015" t="s">
        <v>3008</v>
      </c>
      <c r="DO259" s="1015" t="s">
        <v>3008</v>
      </c>
      <c r="DP259" s="1015" t="s">
        <v>3008</v>
      </c>
      <c r="DQ259" s="1015" t="s">
        <v>3008</v>
      </c>
      <c r="DR259" s="1015" t="s">
        <v>3008</v>
      </c>
      <c r="DS259" s="1015" t="s">
        <v>3008</v>
      </c>
      <c r="DT259" s="1015" t="s">
        <v>8590</v>
      </c>
      <c r="DU259" s="1015" t="s">
        <v>3894</v>
      </c>
      <c r="DV259" s="1015" t="s">
        <v>8591</v>
      </c>
      <c r="DW259" s="1015" t="s">
        <v>4799</v>
      </c>
      <c r="DX259" s="1015" t="s">
        <v>4800</v>
      </c>
      <c r="DY259" s="1015" t="s">
        <v>3053</v>
      </c>
      <c r="DZ259" s="1015" t="s">
        <v>4801</v>
      </c>
      <c r="EA259" s="1015" t="s">
        <v>3055</v>
      </c>
      <c r="EB259" s="1015" t="s">
        <v>8592</v>
      </c>
      <c r="EC259" s="1015" t="s">
        <v>3894</v>
      </c>
      <c r="ED259" s="1015" t="s">
        <v>8593</v>
      </c>
      <c r="EE259" s="1015" t="s">
        <v>4799</v>
      </c>
      <c r="EF259" s="1015" t="s">
        <v>3008</v>
      </c>
      <c r="EG259" s="1015" t="s">
        <v>3008</v>
      </c>
      <c r="EH259" s="1015" t="s">
        <v>3008</v>
      </c>
      <c r="EI259" s="1015" t="s">
        <v>3008</v>
      </c>
      <c r="EJ259" s="1015" t="s">
        <v>8594</v>
      </c>
      <c r="EK259" s="1015" t="s">
        <v>8595</v>
      </c>
      <c r="EL259" s="1015" t="s">
        <v>8596</v>
      </c>
      <c r="EM259" s="1015" t="s">
        <v>8597</v>
      </c>
      <c r="EN259" s="1015" t="s">
        <v>4808</v>
      </c>
      <c r="EO259" s="1015" t="s">
        <v>3063</v>
      </c>
      <c r="EP259" s="1015" t="s">
        <v>3064</v>
      </c>
      <c r="EQ259" s="1015" t="s">
        <v>8598</v>
      </c>
      <c r="ER259" s="1015" t="s">
        <v>3030</v>
      </c>
      <c r="ES259" s="1015" t="s">
        <v>8599</v>
      </c>
      <c r="ET259" s="1015" t="s">
        <v>8600</v>
      </c>
      <c r="EU259" s="104" t="str">
        <f t="shared" si="23"/>
        <v>2026033590</v>
      </c>
      <c r="EV259" s="56" t="str">
        <f t="shared" si="24"/>
        <v>16&amp;2026033590</v>
      </c>
      <c r="EW259" s="104">
        <f>IFERROR(VLOOKUP(EV259,시험용!CA:CE,4,FALSE),"")</f>
        <v>0</v>
      </c>
      <c r="EX259" s="952"/>
    </row>
    <row r="260" spans="1:156" ht="49.95" customHeight="1">
      <c r="A260" s="367">
        <v>16</v>
      </c>
      <c r="B260" s="1015" t="s">
        <v>1461</v>
      </c>
      <c r="C260" s="1015" t="s">
        <v>4881</v>
      </c>
      <c r="D260" s="1015" t="s">
        <v>4882</v>
      </c>
      <c r="E260" s="1015" t="s">
        <v>31</v>
      </c>
      <c r="F260" s="1015" t="s">
        <v>287</v>
      </c>
      <c r="G260" s="1015" t="s">
        <v>1461</v>
      </c>
      <c r="H260" s="1015" t="s">
        <v>287</v>
      </c>
      <c r="I260" s="1015" t="s">
        <v>290</v>
      </c>
      <c r="J260" s="1015" t="s">
        <v>8601</v>
      </c>
      <c r="K260" s="1015" t="s">
        <v>291</v>
      </c>
      <c r="L260" s="1015" t="s">
        <v>8602</v>
      </c>
      <c r="M260" s="1015" t="s">
        <v>8603</v>
      </c>
      <c r="N260" s="1015"/>
      <c r="O260" s="1015" t="s">
        <v>8604</v>
      </c>
      <c r="P260" s="1015"/>
      <c r="Q260" s="1015"/>
      <c r="R260" s="1015"/>
      <c r="S260" s="1015" t="s">
        <v>188</v>
      </c>
      <c r="T260" s="1015" t="s">
        <v>8400</v>
      </c>
      <c r="U260" s="1015" t="s">
        <v>592</v>
      </c>
      <c r="V260" s="1015"/>
      <c r="W260" s="1015" t="s">
        <v>8605</v>
      </c>
      <c r="X260" s="1015"/>
      <c r="Y260" s="1015" t="s">
        <v>8504</v>
      </c>
      <c r="Z260" s="1015" t="s">
        <v>8505</v>
      </c>
      <c r="AA260" s="1015" t="s">
        <v>1135</v>
      </c>
      <c r="AB260" s="1015" t="s">
        <v>293</v>
      </c>
      <c r="AC260" s="1332"/>
      <c r="AD260" s="1015" t="s">
        <v>1861</v>
      </c>
      <c r="AE260" s="1015" t="s">
        <v>7505</v>
      </c>
      <c r="AF260" s="1015" t="s">
        <v>3416</v>
      </c>
      <c r="AG260" s="1015" t="s">
        <v>3352</v>
      </c>
      <c r="AH260" s="1015" t="s">
        <v>3353</v>
      </c>
      <c r="AI260" s="1015" t="s">
        <v>3354</v>
      </c>
      <c r="AJ260" s="1015"/>
      <c r="AK260" s="1015"/>
      <c r="AL260" s="1015"/>
      <c r="AM260" s="1015"/>
      <c r="AN260" s="1015" t="s">
        <v>7552</v>
      </c>
      <c r="AO260" s="1015" t="s">
        <v>7553</v>
      </c>
      <c r="AP260" s="1015" t="s">
        <v>8606</v>
      </c>
      <c r="AQ260" s="1015" t="s">
        <v>3358</v>
      </c>
      <c r="AR260" s="1015"/>
      <c r="AS260" s="1015"/>
      <c r="AT260" s="1015" t="s">
        <v>298</v>
      </c>
      <c r="AU260" s="1015" t="s">
        <v>8607</v>
      </c>
      <c r="AV260" s="1015" t="s">
        <v>3075</v>
      </c>
      <c r="AW260" s="1015" t="s">
        <v>6127</v>
      </c>
      <c r="AX260" s="1015" t="s">
        <v>8608</v>
      </c>
      <c r="AY260" s="1015"/>
      <c r="AZ260" s="1015" t="s">
        <v>8609</v>
      </c>
      <c r="BA260" s="1015" t="s">
        <v>8610</v>
      </c>
      <c r="BB260" s="1015" t="s">
        <v>8611</v>
      </c>
      <c r="BC260" s="1015" t="s">
        <v>3084</v>
      </c>
      <c r="BD260" s="1015" t="s">
        <v>3085</v>
      </c>
      <c r="BE260" s="1015" t="s">
        <v>8612</v>
      </c>
      <c r="BF260" s="1015" t="s">
        <v>3087</v>
      </c>
      <c r="BG260" s="1015" t="s">
        <v>3088</v>
      </c>
      <c r="BH260" s="1015" t="s">
        <v>3089</v>
      </c>
      <c r="BI260" s="1015" t="s">
        <v>8613</v>
      </c>
      <c r="BJ260" s="1015" t="s">
        <v>8614</v>
      </c>
      <c r="BK260" s="1015" t="s">
        <v>8615</v>
      </c>
      <c r="BL260" s="1015" t="s">
        <v>8616</v>
      </c>
      <c r="BM260" s="1015" t="s">
        <v>7565</v>
      </c>
      <c r="BN260" s="1015" t="s">
        <v>7505</v>
      </c>
      <c r="BO260" s="1015" t="s">
        <v>3416</v>
      </c>
      <c r="BP260" s="1015" t="s">
        <v>3075</v>
      </c>
      <c r="BQ260" s="1015" t="s">
        <v>3352</v>
      </c>
      <c r="BR260" s="1015" t="s">
        <v>3096</v>
      </c>
      <c r="BS260" s="1015" t="s">
        <v>8617</v>
      </c>
      <c r="BT260" s="1015" t="s">
        <v>8618</v>
      </c>
      <c r="BU260" s="1015" t="s">
        <v>8619</v>
      </c>
      <c r="BV260" s="1015" t="s">
        <v>3100</v>
      </c>
      <c r="BW260" s="1015" t="s">
        <v>3101</v>
      </c>
      <c r="BX260" s="1015" t="s">
        <v>3353</v>
      </c>
      <c r="BY260" s="1015" t="s">
        <v>3354</v>
      </c>
      <c r="BZ260" s="1015" t="s">
        <v>3388</v>
      </c>
      <c r="CA260" s="1015" t="s">
        <v>8620</v>
      </c>
      <c r="CB260" s="1015" t="s">
        <v>3379</v>
      </c>
      <c r="CC260" s="1015" t="s">
        <v>8621</v>
      </c>
      <c r="CD260" s="1015" t="s">
        <v>3118</v>
      </c>
      <c r="CE260" s="1015" t="s">
        <v>3382</v>
      </c>
      <c r="CF260" s="1015" t="s">
        <v>8622</v>
      </c>
      <c r="CG260" s="1015" t="s">
        <v>8623</v>
      </c>
      <c r="CH260" s="1015" t="s">
        <v>3075</v>
      </c>
      <c r="CI260" s="1015" t="s">
        <v>8624</v>
      </c>
      <c r="CJ260" s="1015" t="s">
        <v>7575</v>
      </c>
      <c r="CK260" s="1015" t="s">
        <v>6141</v>
      </c>
      <c r="CL260" s="1015" t="s">
        <v>3388</v>
      </c>
      <c r="CM260" s="1015" t="s">
        <v>8625</v>
      </c>
      <c r="CN260" s="1015" t="s">
        <v>7575</v>
      </c>
      <c r="CO260" s="1015" t="s">
        <v>3121</v>
      </c>
      <c r="CP260" s="1015" t="s">
        <v>3388</v>
      </c>
      <c r="CQ260" s="1015" t="s">
        <v>3075</v>
      </c>
      <c r="CR260" s="1015" t="s">
        <v>3075</v>
      </c>
      <c r="CS260" s="1015" t="s">
        <v>3075</v>
      </c>
      <c r="CT260" s="1015" t="s">
        <v>3075</v>
      </c>
      <c r="CU260" s="1015" t="s">
        <v>5862</v>
      </c>
      <c r="CV260" s="1015" t="s">
        <v>3390</v>
      </c>
      <c r="CW260" s="1015" t="s">
        <v>5863</v>
      </c>
      <c r="CX260" s="1015" t="s">
        <v>5864</v>
      </c>
      <c r="CY260" s="1015" t="s">
        <v>3075</v>
      </c>
      <c r="CZ260" s="1015" t="s">
        <v>3075</v>
      </c>
      <c r="DA260" s="1015" t="s">
        <v>3075</v>
      </c>
      <c r="DB260" s="1015" t="s">
        <v>3075</v>
      </c>
      <c r="DC260" s="1015" t="s">
        <v>3075</v>
      </c>
      <c r="DD260" s="1015" t="s">
        <v>3075</v>
      </c>
      <c r="DE260" s="1015" t="s">
        <v>3075</v>
      </c>
      <c r="DF260" s="1015" t="s">
        <v>3075</v>
      </c>
      <c r="DG260" s="1015" t="s">
        <v>3075</v>
      </c>
      <c r="DH260" s="1015" t="s">
        <v>3075</v>
      </c>
      <c r="DI260" s="1015" t="s">
        <v>3094</v>
      </c>
      <c r="DJ260" s="1015" t="s">
        <v>3075</v>
      </c>
      <c r="DK260" s="1015" t="s">
        <v>3075</v>
      </c>
      <c r="DL260" s="1015" t="s">
        <v>3075</v>
      </c>
      <c r="DM260" s="1015" t="s">
        <v>3075</v>
      </c>
      <c r="DN260" s="1015" t="s">
        <v>3075</v>
      </c>
      <c r="DO260" s="1015" t="s">
        <v>3075</v>
      </c>
      <c r="DP260" s="1015" t="s">
        <v>3075</v>
      </c>
      <c r="DQ260" s="1015" t="s">
        <v>3075</v>
      </c>
      <c r="DR260" s="1015" t="s">
        <v>3075</v>
      </c>
      <c r="DS260" s="1015" t="s">
        <v>3075</v>
      </c>
      <c r="DT260" s="1015" t="s">
        <v>8626</v>
      </c>
      <c r="DU260" s="1015" t="s">
        <v>7579</v>
      </c>
      <c r="DV260" s="1015" t="s">
        <v>3989</v>
      </c>
      <c r="DW260" s="1015" t="s">
        <v>3449</v>
      </c>
      <c r="DX260" s="1015" t="s">
        <v>3116</v>
      </c>
      <c r="DY260" s="1015" t="s">
        <v>3117</v>
      </c>
      <c r="DZ260" s="1015" t="s">
        <v>3118</v>
      </c>
      <c r="EA260" s="1015" t="s">
        <v>3119</v>
      </c>
      <c r="EB260" s="1015" t="s">
        <v>8627</v>
      </c>
      <c r="EC260" s="1015" t="s">
        <v>7579</v>
      </c>
      <c r="ED260" s="1015" t="s">
        <v>3376</v>
      </c>
      <c r="EE260" s="1015" t="s">
        <v>3449</v>
      </c>
      <c r="EF260" s="1015" t="s">
        <v>3075</v>
      </c>
      <c r="EG260" s="1015" t="s">
        <v>3075</v>
      </c>
      <c r="EH260" s="1015" t="s">
        <v>3075</v>
      </c>
      <c r="EI260" s="1015" t="s">
        <v>3075</v>
      </c>
      <c r="EJ260" s="1015" t="s">
        <v>8628</v>
      </c>
      <c r="EK260" s="1015" t="s">
        <v>8629</v>
      </c>
      <c r="EL260" s="1015" t="s">
        <v>8630</v>
      </c>
      <c r="EM260" s="1015" t="s">
        <v>8631</v>
      </c>
      <c r="EN260" s="1015" t="s">
        <v>3075</v>
      </c>
      <c r="EO260" s="1015" t="s">
        <v>3075</v>
      </c>
      <c r="EP260" s="1015" t="s">
        <v>3075</v>
      </c>
      <c r="EQ260" s="1015" t="s">
        <v>8632</v>
      </c>
      <c r="ER260" s="1015" t="s">
        <v>3096</v>
      </c>
      <c r="ES260" s="1015" t="s">
        <v>8633</v>
      </c>
      <c r="ET260" s="1015" t="s">
        <v>8634</v>
      </c>
      <c r="EU260" s="104" t="str">
        <f t="shared" si="23"/>
        <v>2026033749</v>
      </c>
      <c r="EV260" s="56" t="str">
        <f t="shared" si="24"/>
        <v>16&amp;2026033749</v>
      </c>
      <c r="EW260" s="104">
        <f>IFERROR(VLOOKUP(EV260,시험용!CA:CE,4,FALSE),"")</f>
        <v>0</v>
      </c>
      <c r="EX260" s="952"/>
    </row>
    <row r="261" spans="1:156" ht="49.95" customHeight="1">
      <c r="A261" s="367">
        <v>16</v>
      </c>
      <c r="B261" s="1015" t="s">
        <v>2049</v>
      </c>
      <c r="C261" s="1015" t="s">
        <v>7649</v>
      </c>
      <c r="D261" s="1015" t="s">
        <v>2371</v>
      </c>
      <c r="E261" s="1015" t="s">
        <v>31</v>
      </c>
      <c r="F261" s="1015" t="s">
        <v>584</v>
      </c>
      <c r="G261" s="1015" t="s">
        <v>2049</v>
      </c>
      <c r="H261" s="1015"/>
      <c r="I261" s="1015" t="s">
        <v>290</v>
      </c>
      <c r="J261" s="1015" t="s">
        <v>6716</v>
      </c>
      <c r="K261" s="1015" t="s">
        <v>291</v>
      </c>
      <c r="L261" s="1015" t="s">
        <v>6717</v>
      </c>
      <c r="M261" s="1015" t="s">
        <v>6718</v>
      </c>
      <c r="N261" s="1015"/>
      <c r="O261" s="1015"/>
      <c r="P261" s="1015"/>
      <c r="Q261" s="1015" t="s">
        <v>7650</v>
      </c>
      <c r="R261" s="1015" t="s">
        <v>1466</v>
      </c>
      <c r="S261" s="1015" t="s">
        <v>6425</v>
      </c>
      <c r="T261" s="1015" t="s">
        <v>6426</v>
      </c>
      <c r="U261" s="1015" t="s">
        <v>592</v>
      </c>
      <c r="V261" s="1015"/>
      <c r="W261" s="1015" t="s">
        <v>6719</v>
      </c>
      <c r="X261" s="1015" t="s">
        <v>292</v>
      </c>
      <c r="Y261" s="1015" t="s">
        <v>1135</v>
      </c>
      <c r="Z261" s="1015" t="s">
        <v>1135</v>
      </c>
      <c r="AA261" s="1015" t="s">
        <v>1135</v>
      </c>
      <c r="AB261" s="1015" t="s">
        <v>293</v>
      </c>
      <c r="AC261" s="1332"/>
      <c r="AD261" s="1015" t="s">
        <v>1861</v>
      </c>
      <c r="AE261" s="1015" t="s">
        <v>2346</v>
      </c>
      <c r="AF261" s="1015" t="s">
        <v>294</v>
      </c>
      <c r="AG261" s="1015" t="s">
        <v>295</v>
      </c>
      <c r="AH261" s="1015" t="s">
        <v>296</v>
      </c>
      <c r="AI261" s="1015" t="s">
        <v>297</v>
      </c>
      <c r="AJ261" s="1015"/>
      <c r="AK261" s="1015"/>
      <c r="AL261" s="1015"/>
      <c r="AM261" s="1015"/>
      <c r="AN261" s="1015" t="s">
        <v>2492</v>
      </c>
      <c r="AO261" s="1015" t="s">
        <v>2493</v>
      </c>
      <c r="AP261" s="1015" t="s">
        <v>6720</v>
      </c>
      <c r="AQ261" s="1015" t="s">
        <v>35</v>
      </c>
      <c r="AR261" s="1015"/>
      <c r="AS261" s="1015"/>
      <c r="AT261" s="1015" t="s">
        <v>599</v>
      </c>
      <c r="AU261" s="1015" t="s">
        <v>6721</v>
      </c>
      <c r="AV261" s="1015" t="s">
        <v>57</v>
      </c>
      <c r="AW261" s="1015" t="s">
        <v>323</v>
      </c>
      <c r="AX261" s="1015" t="s">
        <v>6722</v>
      </c>
      <c r="AY261" s="1015"/>
      <c r="AZ261" s="1015" t="s">
        <v>6723</v>
      </c>
      <c r="BA261" s="1015" t="s">
        <v>6724</v>
      </c>
      <c r="BB261" s="1015" t="s">
        <v>1201</v>
      </c>
      <c r="BC261" s="1015" t="s">
        <v>32</v>
      </c>
      <c r="BD261" s="1015" t="s">
        <v>33</v>
      </c>
      <c r="BE261" s="1015" t="s">
        <v>102</v>
      </c>
      <c r="BF261" s="1015" t="s">
        <v>34</v>
      </c>
      <c r="BG261" s="1015" t="s">
        <v>164</v>
      </c>
      <c r="BH261" s="1015" t="s">
        <v>327</v>
      </c>
      <c r="BI261" s="1015" t="s">
        <v>6725</v>
      </c>
      <c r="BJ261" s="1015" t="s">
        <v>6726</v>
      </c>
      <c r="BK261" s="1015" t="s">
        <v>300</v>
      </c>
      <c r="BL261" s="1015" t="s">
        <v>6727</v>
      </c>
      <c r="BM261" s="1015" t="s">
        <v>6728</v>
      </c>
      <c r="BN261" s="1015" t="s">
        <v>2346</v>
      </c>
      <c r="BO261" s="1015" t="s">
        <v>294</v>
      </c>
      <c r="BP261" s="1015" t="s">
        <v>57</v>
      </c>
      <c r="BQ261" s="1015" t="s">
        <v>295</v>
      </c>
      <c r="BR261" s="1015" t="s">
        <v>311</v>
      </c>
      <c r="BS261" s="1015" t="s">
        <v>6729</v>
      </c>
      <c r="BT261" s="1015" t="s">
        <v>703</v>
      </c>
      <c r="BU261" s="1015" t="s">
        <v>7267</v>
      </c>
      <c r="BV261" s="1015" t="s">
        <v>1061</v>
      </c>
      <c r="BW261" s="1015" t="s">
        <v>872</v>
      </c>
      <c r="BX261" s="1015" t="s">
        <v>296</v>
      </c>
      <c r="BY261" s="1015" t="s">
        <v>297</v>
      </c>
      <c r="BZ261" s="1015" t="s">
        <v>172</v>
      </c>
      <c r="CA261" s="1015" t="s">
        <v>4193</v>
      </c>
      <c r="CB261" s="1015" t="s">
        <v>304</v>
      </c>
      <c r="CC261" s="1015" t="s">
        <v>112</v>
      </c>
      <c r="CD261" s="1015" t="s">
        <v>1209</v>
      </c>
      <c r="CE261" s="1015" t="s">
        <v>306</v>
      </c>
      <c r="CF261" s="1015" t="s">
        <v>116</v>
      </c>
      <c r="CG261" s="1015" t="s">
        <v>307</v>
      </c>
      <c r="CH261" s="1015" t="s">
        <v>57</v>
      </c>
      <c r="CI261" s="1015" t="s">
        <v>6731</v>
      </c>
      <c r="CJ261" s="1015" t="s">
        <v>99</v>
      </c>
      <c r="CK261" s="1015" t="s">
        <v>1308</v>
      </c>
      <c r="CL261" s="1015" t="s">
        <v>105</v>
      </c>
      <c r="CM261" s="1015" t="s">
        <v>6732</v>
      </c>
      <c r="CN261" s="1015" t="s">
        <v>99</v>
      </c>
      <c r="CO261" s="1015" t="s">
        <v>797</v>
      </c>
      <c r="CP261" s="1015" t="s">
        <v>105</v>
      </c>
      <c r="CQ261" s="1015" t="s">
        <v>57</v>
      </c>
      <c r="CR261" s="1015" t="s">
        <v>57</v>
      </c>
      <c r="CS261" s="1015" t="s">
        <v>57</v>
      </c>
      <c r="CT261" s="1015" t="s">
        <v>57</v>
      </c>
      <c r="CU261" s="1015" t="s">
        <v>328</v>
      </c>
      <c r="CV261" s="1015" t="s">
        <v>329</v>
      </c>
      <c r="CW261" s="1015" t="s">
        <v>330</v>
      </c>
      <c r="CX261" s="1015" t="s">
        <v>331</v>
      </c>
      <c r="CY261" s="1015" t="s">
        <v>57</v>
      </c>
      <c r="CZ261" s="1015" t="s">
        <v>57</v>
      </c>
      <c r="DA261" s="1015" t="s">
        <v>57</v>
      </c>
      <c r="DB261" s="1015" t="s">
        <v>57</v>
      </c>
      <c r="DC261" s="1015" t="s">
        <v>57</v>
      </c>
      <c r="DD261" s="1015" t="s">
        <v>57</v>
      </c>
      <c r="DE261" s="1015" t="s">
        <v>1215</v>
      </c>
      <c r="DF261" s="1015" t="s">
        <v>1216</v>
      </c>
      <c r="DG261" s="1015" t="s">
        <v>673</v>
      </c>
      <c r="DH261" s="1015" t="s">
        <v>57</v>
      </c>
      <c r="DI261" s="1015" t="s">
        <v>302</v>
      </c>
      <c r="DJ261" s="1015" t="s">
        <v>57</v>
      </c>
      <c r="DK261" s="1015" t="s">
        <v>57</v>
      </c>
      <c r="DL261" s="1015" t="s">
        <v>57</v>
      </c>
      <c r="DM261" s="1015" t="s">
        <v>57</v>
      </c>
      <c r="DN261" s="1015" t="s">
        <v>57</v>
      </c>
      <c r="DO261" s="1015" t="s">
        <v>57</v>
      </c>
      <c r="DP261" s="1015" t="s">
        <v>57</v>
      </c>
      <c r="DQ261" s="1015" t="s">
        <v>57</v>
      </c>
      <c r="DR261" s="1015" t="s">
        <v>57</v>
      </c>
      <c r="DS261" s="1015" t="s">
        <v>57</v>
      </c>
      <c r="DT261" s="1015" t="s">
        <v>6733</v>
      </c>
      <c r="DU261" s="1015" t="s">
        <v>1281</v>
      </c>
      <c r="DV261" s="1015" t="s">
        <v>109</v>
      </c>
      <c r="DW261" s="1015" t="s">
        <v>121</v>
      </c>
      <c r="DX261" s="1015" t="s">
        <v>317</v>
      </c>
      <c r="DY261" s="1015" t="s">
        <v>308</v>
      </c>
      <c r="DZ261" s="1015" t="s">
        <v>318</v>
      </c>
      <c r="EA261" s="1015" t="s">
        <v>319</v>
      </c>
      <c r="EB261" s="1015" t="s">
        <v>6734</v>
      </c>
      <c r="EC261" s="1015" t="s">
        <v>1281</v>
      </c>
      <c r="ED261" s="1015" t="s">
        <v>171</v>
      </c>
      <c r="EE261" s="1015" t="s">
        <v>121</v>
      </c>
      <c r="EF261" s="1015" t="s">
        <v>57</v>
      </c>
      <c r="EG261" s="1015" t="s">
        <v>57</v>
      </c>
      <c r="EH261" s="1015" t="s">
        <v>57</v>
      </c>
      <c r="EI261" s="1015" t="s">
        <v>57</v>
      </c>
      <c r="EJ261" s="1015" t="s">
        <v>6735</v>
      </c>
      <c r="EK261" s="1015" t="s">
        <v>6736</v>
      </c>
      <c r="EL261" s="1015" t="s">
        <v>1458</v>
      </c>
      <c r="EM261" s="1015" t="s">
        <v>6737</v>
      </c>
      <c r="EN261" s="1015" t="s">
        <v>680</v>
      </c>
      <c r="EO261" s="1015" t="s">
        <v>310</v>
      </c>
      <c r="EP261" s="1015" t="s">
        <v>88</v>
      </c>
      <c r="EQ261" s="1015" t="s">
        <v>6738</v>
      </c>
      <c r="ER261" s="1015" t="s">
        <v>311</v>
      </c>
      <c r="ES261" s="1015" t="s">
        <v>6739</v>
      </c>
      <c r="ET261" s="1015" t="s">
        <v>6740</v>
      </c>
      <c r="EU261" s="104" t="str">
        <f t="shared" si="23"/>
        <v>2026030032</v>
      </c>
      <c r="EV261" s="56" t="str">
        <f t="shared" si="24"/>
        <v>16&amp;2026030032</v>
      </c>
      <c r="EW261" s="104" t="str">
        <f>IFERROR(VLOOKUP(EV261,시험용!CA:CE,4,FALSE),"")</f>
        <v/>
      </c>
      <c r="EX261" s="930" t="s">
        <v>7714</v>
      </c>
    </row>
    <row r="262" spans="1:156" ht="49.95" customHeight="1">
      <c r="A262" s="367">
        <v>16</v>
      </c>
      <c r="B262" s="1015" t="s">
        <v>2076</v>
      </c>
      <c r="C262" s="1015" t="s">
        <v>7649</v>
      </c>
      <c r="D262" s="1015" t="s">
        <v>2371</v>
      </c>
      <c r="E262" s="1015" t="s">
        <v>31</v>
      </c>
      <c r="F262" s="1015" t="s">
        <v>584</v>
      </c>
      <c r="G262" s="1015" t="s">
        <v>2076</v>
      </c>
      <c r="H262" s="1015"/>
      <c r="I262" s="1015" t="s">
        <v>290</v>
      </c>
      <c r="J262" s="1015" t="s">
        <v>8635</v>
      </c>
      <c r="K262" s="1015" t="s">
        <v>291</v>
      </c>
      <c r="L262" s="1015" t="s">
        <v>8636</v>
      </c>
      <c r="M262" s="1015" t="s">
        <v>8637</v>
      </c>
      <c r="N262" s="1015"/>
      <c r="O262" s="1015"/>
      <c r="P262" s="1015"/>
      <c r="Q262" s="1015"/>
      <c r="R262" s="1015"/>
      <c r="S262" s="1015" t="s">
        <v>188</v>
      </c>
      <c r="T262" s="1015" t="s">
        <v>7932</v>
      </c>
      <c r="U262" s="1015" t="s">
        <v>592</v>
      </c>
      <c r="V262" s="1015"/>
      <c r="W262" s="1015" t="s">
        <v>8638</v>
      </c>
      <c r="X262" s="1015" t="s">
        <v>688</v>
      </c>
      <c r="Y262" s="1015" t="s">
        <v>8639</v>
      </c>
      <c r="Z262" s="1015" t="s">
        <v>8639</v>
      </c>
      <c r="AA262" s="1015" t="s">
        <v>1234</v>
      </c>
      <c r="AB262" s="1015" t="s">
        <v>293</v>
      </c>
      <c r="AC262" s="1332"/>
      <c r="AD262" s="1015" t="s">
        <v>107</v>
      </c>
      <c r="AE262" s="1015" t="s">
        <v>826</v>
      </c>
      <c r="AF262" s="1015" t="s">
        <v>692</v>
      </c>
      <c r="AG262" s="1015" t="s">
        <v>295</v>
      </c>
      <c r="AH262" s="1015" t="s">
        <v>296</v>
      </c>
      <c r="AI262" s="1015" t="s">
        <v>297</v>
      </c>
      <c r="AJ262" s="1015"/>
      <c r="AK262" s="1015"/>
      <c r="AL262" s="1015"/>
      <c r="AM262" s="1015"/>
      <c r="AN262" s="1015" t="s">
        <v>6748</v>
      </c>
      <c r="AO262" s="1015" t="s">
        <v>6749</v>
      </c>
      <c r="AP262" s="1015" t="s">
        <v>8640</v>
      </c>
      <c r="AQ262" s="1015" t="s">
        <v>1548</v>
      </c>
      <c r="AR262" s="1015"/>
      <c r="AS262" s="1015"/>
      <c r="AT262" s="1015" t="s">
        <v>298</v>
      </c>
      <c r="AU262" s="1015" t="s">
        <v>8641</v>
      </c>
      <c r="AV262" s="1015" t="s">
        <v>57</v>
      </c>
      <c r="AW262" s="1015" t="s">
        <v>323</v>
      </c>
      <c r="AX262" s="1015" t="s">
        <v>8642</v>
      </c>
      <c r="AY262" s="1015"/>
      <c r="AZ262" s="1015" t="s">
        <v>6753</v>
      </c>
      <c r="BA262" s="1015" t="s">
        <v>2671</v>
      </c>
      <c r="BB262" s="1015" t="s">
        <v>299</v>
      </c>
      <c r="BC262" s="1015" t="s">
        <v>32</v>
      </c>
      <c r="BD262" s="1015" t="s">
        <v>33</v>
      </c>
      <c r="BE262" s="1015" t="s">
        <v>771</v>
      </c>
      <c r="BF262" s="1015" t="s">
        <v>48</v>
      </c>
      <c r="BG262" s="1015" t="s">
        <v>900</v>
      </c>
      <c r="BH262" s="1015" t="s">
        <v>3818</v>
      </c>
      <c r="BI262" s="1015" t="s">
        <v>2828</v>
      </c>
      <c r="BJ262" s="1015" t="s">
        <v>8643</v>
      </c>
      <c r="BK262" s="1015" t="s">
        <v>2674</v>
      </c>
      <c r="BL262" s="1015" t="s">
        <v>8644</v>
      </c>
      <c r="BM262" s="1015" t="s">
        <v>752</v>
      </c>
      <c r="BN262" s="1015" t="s">
        <v>826</v>
      </c>
      <c r="BO262" s="1015" t="s">
        <v>692</v>
      </c>
      <c r="BP262" s="1015" t="s">
        <v>595</v>
      </c>
      <c r="BQ262" s="1015" t="s">
        <v>295</v>
      </c>
      <c r="BR262" s="1015" t="s">
        <v>102</v>
      </c>
      <c r="BS262" s="1015" t="s">
        <v>703</v>
      </c>
      <c r="BT262" s="1015" t="s">
        <v>334</v>
      </c>
      <c r="BU262" s="1015" t="s">
        <v>8645</v>
      </c>
      <c r="BV262" s="1015" t="s">
        <v>51</v>
      </c>
      <c r="BW262" s="1015" t="s">
        <v>171</v>
      </c>
      <c r="BX262" s="1015" t="s">
        <v>296</v>
      </c>
      <c r="BY262" s="1015" t="s">
        <v>297</v>
      </c>
      <c r="BZ262" s="1015" t="s">
        <v>2330</v>
      </c>
      <c r="CA262" s="1015" t="s">
        <v>840</v>
      </c>
      <c r="CB262" s="1015" t="s">
        <v>304</v>
      </c>
      <c r="CC262" s="1015" t="s">
        <v>117</v>
      </c>
      <c r="CD262" s="1015" t="s">
        <v>305</v>
      </c>
      <c r="CE262" s="1015" t="s">
        <v>306</v>
      </c>
      <c r="CF262" s="1015" t="s">
        <v>841</v>
      </c>
      <c r="CG262" s="1015" t="s">
        <v>307</v>
      </c>
      <c r="CH262" s="1015" t="s">
        <v>57</v>
      </c>
      <c r="CI262" s="1015" t="s">
        <v>6759</v>
      </c>
      <c r="CJ262" s="1015" t="s">
        <v>92</v>
      </c>
      <c r="CK262" s="1015" t="s">
        <v>1182</v>
      </c>
      <c r="CL262" s="1015" t="s">
        <v>105</v>
      </c>
      <c r="CM262" s="1015" t="s">
        <v>57</v>
      </c>
      <c r="CN262" s="1015" t="s">
        <v>57</v>
      </c>
      <c r="CO262" s="1015" t="s">
        <v>57</v>
      </c>
      <c r="CP262" s="1015" t="s">
        <v>57</v>
      </c>
      <c r="CQ262" s="1015" t="s">
        <v>57</v>
      </c>
      <c r="CR262" s="1015" t="s">
        <v>57</v>
      </c>
      <c r="CS262" s="1015" t="s">
        <v>57</v>
      </c>
      <c r="CT262" s="1015" t="s">
        <v>57</v>
      </c>
      <c r="CU262" s="1015" t="s">
        <v>57</v>
      </c>
      <c r="CV262" s="1015" t="s">
        <v>57</v>
      </c>
      <c r="CW262" s="1015" t="s">
        <v>57</v>
      </c>
      <c r="CX262" s="1015" t="s">
        <v>57</v>
      </c>
      <c r="CY262" s="1015" t="s">
        <v>57</v>
      </c>
      <c r="CZ262" s="1015" t="s">
        <v>57</v>
      </c>
      <c r="DA262" s="1015" t="s">
        <v>57</v>
      </c>
      <c r="DB262" s="1015" t="s">
        <v>57</v>
      </c>
      <c r="DC262" s="1015" t="s">
        <v>57</v>
      </c>
      <c r="DD262" s="1015" t="s">
        <v>57</v>
      </c>
      <c r="DE262" s="1015" t="s">
        <v>57</v>
      </c>
      <c r="DF262" s="1015" t="s">
        <v>57</v>
      </c>
      <c r="DG262" s="1015" t="s">
        <v>57</v>
      </c>
      <c r="DH262" s="1015" t="s">
        <v>57</v>
      </c>
      <c r="DI262" s="1015" t="s">
        <v>302</v>
      </c>
      <c r="DJ262" s="1015" t="s">
        <v>57</v>
      </c>
      <c r="DK262" s="1015" t="s">
        <v>57</v>
      </c>
      <c r="DL262" s="1015" t="s">
        <v>57</v>
      </c>
      <c r="DM262" s="1015" t="s">
        <v>57</v>
      </c>
      <c r="DN262" s="1015" t="s">
        <v>57</v>
      </c>
      <c r="DO262" s="1015" t="s">
        <v>57</v>
      </c>
      <c r="DP262" s="1015" t="s">
        <v>57</v>
      </c>
      <c r="DQ262" s="1015" t="s">
        <v>57</v>
      </c>
      <c r="DR262" s="1015" t="s">
        <v>57</v>
      </c>
      <c r="DS262" s="1015" t="s">
        <v>57</v>
      </c>
      <c r="DT262" s="1015" t="s">
        <v>8646</v>
      </c>
      <c r="DU262" s="1015" t="s">
        <v>79</v>
      </c>
      <c r="DV262" s="1015" t="s">
        <v>622</v>
      </c>
      <c r="DW262" s="1015" t="s">
        <v>121</v>
      </c>
      <c r="DX262" s="1015" t="s">
        <v>333</v>
      </c>
      <c r="DY262" s="1015" t="s">
        <v>308</v>
      </c>
      <c r="DZ262" s="1015" t="s">
        <v>309</v>
      </c>
      <c r="EA262" s="1015" t="s">
        <v>319</v>
      </c>
      <c r="EB262" s="1015" t="s">
        <v>8647</v>
      </c>
      <c r="EC262" s="1015" t="s">
        <v>79</v>
      </c>
      <c r="ED262" s="1015" t="s">
        <v>624</v>
      </c>
      <c r="EE262" s="1015" t="s">
        <v>121</v>
      </c>
      <c r="EF262" s="1015" t="s">
        <v>57</v>
      </c>
      <c r="EG262" s="1015" t="s">
        <v>57</v>
      </c>
      <c r="EH262" s="1015" t="s">
        <v>57</v>
      </c>
      <c r="EI262" s="1015" t="s">
        <v>57</v>
      </c>
      <c r="EJ262" s="1015" t="s">
        <v>5160</v>
      </c>
      <c r="EK262" s="1015" t="s">
        <v>626</v>
      </c>
      <c r="EL262" s="1015" t="s">
        <v>847</v>
      </c>
      <c r="EM262" s="1015" t="s">
        <v>628</v>
      </c>
      <c r="EN262" s="1015" t="s">
        <v>767</v>
      </c>
      <c r="EO262" s="1015" t="s">
        <v>310</v>
      </c>
      <c r="EP262" s="1015" t="s">
        <v>88</v>
      </c>
      <c r="EQ262" s="1015" t="s">
        <v>1831</v>
      </c>
      <c r="ER262" s="1015" t="s">
        <v>311</v>
      </c>
      <c r="ES262" s="1015" t="s">
        <v>1832</v>
      </c>
      <c r="ET262" s="1015" t="s">
        <v>8648</v>
      </c>
      <c r="EU262" s="104" t="str">
        <f t="shared" si="23"/>
        <v>2026033547</v>
      </c>
      <c r="EV262" s="56" t="str">
        <f t="shared" si="24"/>
        <v>16&amp;2026033547</v>
      </c>
      <c r="EW262" s="104">
        <f>IFERROR(VLOOKUP(EV262,시험용!CA:CE,4,FALSE),"")</f>
        <v>0</v>
      </c>
      <c r="EX262" s="952"/>
    </row>
    <row r="263" spans="1:156" ht="49.95" customHeight="1">
      <c r="A263" s="367">
        <v>16</v>
      </c>
      <c r="B263" s="1015" t="s">
        <v>205</v>
      </c>
      <c r="C263" s="1015" t="s">
        <v>7649</v>
      </c>
      <c r="D263" s="1015" t="s">
        <v>2371</v>
      </c>
      <c r="E263" s="1015" t="s">
        <v>31</v>
      </c>
      <c r="F263" s="1015" t="s">
        <v>584</v>
      </c>
      <c r="G263" s="1015" t="s">
        <v>205</v>
      </c>
      <c r="H263" s="1015"/>
      <c r="I263" s="1015" t="s">
        <v>290</v>
      </c>
      <c r="J263" s="1015" t="s">
        <v>8649</v>
      </c>
      <c r="K263" s="1015" t="s">
        <v>291</v>
      </c>
      <c r="L263" s="1015" t="s">
        <v>8650</v>
      </c>
      <c r="M263" s="1015" t="s">
        <v>8651</v>
      </c>
      <c r="N263" s="1015"/>
      <c r="O263" s="1015"/>
      <c r="P263" s="1015"/>
      <c r="Q263" s="1015"/>
      <c r="R263" s="1015"/>
      <c r="S263" s="1015" t="s">
        <v>188</v>
      </c>
      <c r="T263" s="1015" t="s">
        <v>7932</v>
      </c>
      <c r="U263" s="1015" t="s">
        <v>592</v>
      </c>
      <c r="V263" s="1015"/>
      <c r="W263" s="1015" t="s">
        <v>8652</v>
      </c>
      <c r="X263" s="1015" t="s">
        <v>688</v>
      </c>
      <c r="Y263" s="1015" t="s">
        <v>8653</v>
      </c>
      <c r="Z263" s="1015" t="s">
        <v>8653</v>
      </c>
      <c r="AA263" s="1015" t="s">
        <v>8654</v>
      </c>
      <c r="AB263" s="1015" t="s">
        <v>293</v>
      </c>
      <c r="AC263" s="1332"/>
      <c r="AD263" s="1015" t="s">
        <v>107</v>
      </c>
      <c r="AE263" s="1015" t="s">
        <v>1469</v>
      </c>
      <c r="AF263" s="1015" t="s">
        <v>692</v>
      </c>
      <c r="AG263" s="1015" t="s">
        <v>295</v>
      </c>
      <c r="AH263" s="1015" t="s">
        <v>296</v>
      </c>
      <c r="AI263" s="1015" t="s">
        <v>297</v>
      </c>
      <c r="AJ263" s="1015"/>
      <c r="AK263" s="1015"/>
      <c r="AL263" s="1015"/>
      <c r="AM263" s="1015"/>
      <c r="AN263" s="1015" t="s">
        <v>6748</v>
      </c>
      <c r="AO263" s="1015" t="s">
        <v>6749</v>
      </c>
      <c r="AP263" s="1015" t="s">
        <v>8655</v>
      </c>
      <c r="AQ263" s="1015" t="s">
        <v>1548</v>
      </c>
      <c r="AR263" s="1015"/>
      <c r="AS263" s="1015"/>
      <c r="AT263" s="1015" t="s">
        <v>315</v>
      </c>
      <c r="AU263" s="1015" t="s">
        <v>8656</v>
      </c>
      <c r="AV263" s="1015" t="s">
        <v>57</v>
      </c>
      <c r="AW263" s="1015" t="s">
        <v>323</v>
      </c>
      <c r="AX263" s="1015" t="s">
        <v>8657</v>
      </c>
      <c r="AY263" s="1015"/>
      <c r="AZ263" s="1015" t="s">
        <v>7944</v>
      </c>
      <c r="BA263" s="1015" t="s">
        <v>6754</v>
      </c>
      <c r="BB263" s="1015" t="s">
        <v>299</v>
      </c>
      <c r="BC263" s="1015" t="s">
        <v>32</v>
      </c>
      <c r="BD263" s="1015" t="s">
        <v>33</v>
      </c>
      <c r="BE263" s="1015" t="s">
        <v>57</v>
      </c>
      <c r="BF263" s="1015" t="s">
        <v>48</v>
      </c>
      <c r="BG263" s="1015" t="s">
        <v>900</v>
      </c>
      <c r="BH263" s="1015" t="s">
        <v>1645</v>
      </c>
      <c r="BI263" s="1015" t="s">
        <v>8658</v>
      </c>
      <c r="BJ263" s="1015" t="s">
        <v>8659</v>
      </c>
      <c r="BK263" s="1015" t="s">
        <v>607</v>
      </c>
      <c r="BL263" s="1015" t="s">
        <v>8660</v>
      </c>
      <c r="BM263" s="1015" t="s">
        <v>752</v>
      </c>
      <c r="BN263" s="1015" t="s">
        <v>1469</v>
      </c>
      <c r="BO263" s="1015" t="s">
        <v>692</v>
      </c>
      <c r="BP263" s="1015" t="s">
        <v>595</v>
      </c>
      <c r="BQ263" s="1015" t="s">
        <v>295</v>
      </c>
      <c r="BR263" s="1015" t="s">
        <v>102</v>
      </c>
      <c r="BS263" s="1015" t="s">
        <v>715</v>
      </c>
      <c r="BT263" s="1015" t="s">
        <v>1029</v>
      </c>
      <c r="BU263" s="1015" t="s">
        <v>8661</v>
      </c>
      <c r="BV263" s="1015" t="s">
        <v>1061</v>
      </c>
      <c r="BW263" s="1015" t="s">
        <v>1589</v>
      </c>
      <c r="BX263" s="1015" t="s">
        <v>296</v>
      </c>
      <c r="BY263" s="1015" t="s">
        <v>297</v>
      </c>
      <c r="BZ263" s="1015" t="s">
        <v>1650</v>
      </c>
      <c r="CA263" s="1015" t="s">
        <v>758</v>
      </c>
      <c r="CB263" s="1015" t="s">
        <v>304</v>
      </c>
      <c r="CC263" s="1015" t="s">
        <v>167</v>
      </c>
      <c r="CD263" s="1015" t="s">
        <v>305</v>
      </c>
      <c r="CE263" s="1015" t="s">
        <v>306</v>
      </c>
      <c r="CF263" s="1015" t="s">
        <v>166</v>
      </c>
      <c r="CG263" s="1015" t="s">
        <v>307</v>
      </c>
      <c r="CH263" s="1015" t="s">
        <v>57</v>
      </c>
      <c r="CI263" s="1015" t="s">
        <v>8662</v>
      </c>
      <c r="CJ263" s="1015" t="s">
        <v>92</v>
      </c>
      <c r="CK263" s="1015" t="s">
        <v>1213</v>
      </c>
      <c r="CL263" s="1015" t="s">
        <v>105</v>
      </c>
      <c r="CM263" s="1015" t="s">
        <v>57</v>
      </c>
      <c r="CN263" s="1015" t="s">
        <v>57</v>
      </c>
      <c r="CO263" s="1015" t="s">
        <v>57</v>
      </c>
      <c r="CP263" s="1015" t="s">
        <v>57</v>
      </c>
      <c r="CQ263" s="1015" t="s">
        <v>57</v>
      </c>
      <c r="CR263" s="1015" t="s">
        <v>57</v>
      </c>
      <c r="CS263" s="1015" t="s">
        <v>57</v>
      </c>
      <c r="CT263" s="1015" t="s">
        <v>57</v>
      </c>
      <c r="CU263" s="1015" t="s">
        <v>57</v>
      </c>
      <c r="CV263" s="1015" t="s">
        <v>57</v>
      </c>
      <c r="CW263" s="1015" t="s">
        <v>57</v>
      </c>
      <c r="CX263" s="1015" t="s">
        <v>57</v>
      </c>
      <c r="CY263" s="1015" t="s">
        <v>57</v>
      </c>
      <c r="CZ263" s="1015" t="s">
        <v>57</v>
      </c>
      <c r="DA263" s="1015" t="s">
        <v>57</v>
      </c>
      <c r="DB263" s="1015" t="s">
        <v>57</v>
      </c>
      <c r="DC263" s="1015" t="s">
        <v>57</v>
      </c>
      <c r="DD263" s="1015" t="s">
        <v>57</v>
      </c>
      <c r="DE263" s="1015" t="s">
        <v>57</v>
      </c>
      <c r="DF263" s="1015" t="s">
        <v>57</v>
      </c>
      <c r="DG263" s="1015" t="s">
        <v>57</v>
      </c>
      <c r="DH263" s="1015" t="s">
        <v>57</v>
      </c>
      <c r="DI263" s="1015" t="s">
        <v>302</v>
      </c>
      <c r="DJ263" s="1015" t="s">
        <v>57</v>
      </c>
      <c r="DK263" s="1015" t="s">
        <v>57</v>
      </c>
      <c r="DL263" s="1015" t="s">
        <v>57</v>
      </c>
      <c r="DM263" s="1015" t="s">
        <v>57</v>
      </c>
      <c r="DN263" s="1015" t="s">
        <v>57</v>
      </c>
      <c r="DO263" s="1015" t="s">
        <v>57</v>
      </c>
      <c r="DP263" s="1015" t="s">
        <v>57</v>
      </c>
      <c r="DQ263" s="1015" t="s">
        <v>57</v>
      </c>
      <c r="DR263" s="1015" t="s">
        <v>57</v>
      </c>
      <c r="DS263" s="1015" t="s">
        <v>57</v>
      </c>
      <c r="DT263" s="1015" t="s">
        <v>7779</v>
      </c>
      <c r="DU263" s="1015" t="s">
        <v>79</v>
      </c>
      <c r="DV263" s="1015" t="s">
        <v>1038</v>
      </c>
      <c r="DW263" s="1015" t="s">
        <v>106</v>
      </c>
      <c r="DX263" s="1015" t="s">
        <v>333</v>
      </c>
      <c r="DY263" s="1015" t="s">
        <v>308</v>
      </c>
      <c r="DZ263" s="1015" t="s">
        <v>309</v>
      </c>
      <c r="EA263" s="1015" t="s">
        <v>319</v>
      </c>
      <c r="EB263" s="1015" t="s">
        <v>7780</v>
      </c>
      <c r="EC263" s="1015" t="s">
        <v>79</v>
      </c>
      <c r="ED263" s="1015" t="s">
        <v>622</v>
      </c>
      <c r="EE263" s="1015" t="s">
        <v>106</v>
      </c>
      <c r="EF263" s="1015" t="s">
        <v>57</v>
      </c>
      <c r="EG263" s="1015" t="s">
        <v>57</v>
      </c>
      <c r="EH263" s="1015" t="s">
        <v>57</v>
      </c>
      <c r="EI263" s="1015" t="s">
        <v>57</v>
      </c>
      <c r="EJ263" s="1015" t="s">
        <v>7951</v>
      </c>
      <c r="EK263" s="1015" t="s">
        <v>2051</v>
      </c>
      <c r="EL263" s="1015" t="s">
        <v>2445</v>
      </c>
      <c r="EM263" s="1015" t="s">
        <v>628</v>
      </c>
      <c r="EN263" s="1015" t="s">
        <v>767</v>
      </c>
      <c r="EO263" s="1015" t="s">
        <v>310</v>
      </c>
      <c r="EP263" s="1015" t="s">
        <v>88</v>
      </c>
      <c r="EQ263" s="1015" t="s">
        <v>1720</v>
      </c>
      <c r="ER263" s="1015" t="s">
        <v>311</v>
      </c>
      <c r="ES263" s="1015" t="s">
        <v>1655</v>
      </c>
      <c r="ET263" s="1015" t="s">
        <v>8663</v>
      </c>
      <c r="EU263" s="104" t="str">
        <f t="shared" si="23"/>
        <v>2026033548</v>
      </c>
      <c r="EV263" s="56" t="str">
        <f t="shared" si="24"/>
        <v>16&amp;2026033548</v>
      </c>
      <c r="EW263" s="104">
        <f>IFERROR(VLOOKUP(EV263,시험용!CA:CE,4,FALSE),"")</f>
        <v>0</v>
      </c>
      <c r="EX263" s="952"/>
    </row>
    <row r="264" spans="1:156" ht="49.95" customHeight="1">
      <c r="A264" s="367">
        <v>16</v>
      </c>
      <c r="B264" s="1047"/>
      <c r="C264" s="1047"/>
      <c r="D264" s="1047"/>
      <c r="E264" s="1047"/>
      <c r="F264" s="1047"/>
      <c r="G264" s="1047"/>
      <c r="H264" s="389" t="s">
        <v>9465</v>
      </c>
      <c r="I264" s="1047"/>
      <c r="J264" s="1047"/>
      <c r="K264" s="1047"/>
      <c r="L264" s="389" t="s">
        <v>9466</v>
      </c>
      <c r="M264" s="1047"/>
      <c r="N264" s="1047"/>
      <c r="O264" s="1047"/>
      <c r="P264" s="1047"/>
      <c r="Q264" s="1047"/>
      <c r="R264" s="1047"/>
      <c r="S264" s="1047"/>
      <c r="T264" s="1047"/>
      <c r="U264" s="1047"/>
      <c r="V264" s="1047"/>
      <c r="W264" s="1047"/>
      <c r="X264" s="1047"/>
      <c r="Y264" s="1047"/>
      <c r="Z264" s="1047"/>
      <c r="AA264" s="1047"/>
      <c r="AB264" s="1047"/>
      <c r="AC264" s="1332"/>
      <c r="AD264" s="1047"/>
      <c r="AE264" s="1047"/>
      <c r="AF264" s="1047"/>
      <c r="AG264" s="1047"/>
      <c r="AH264" s="1047"/>
      <c r="AI264" s="1047"/>
      <c r="AJ264" s="1047"/>
      <c r="AK264" s="1047"/>
      <c r="AL264" s="1047"/>
      <c r="AM264" s="1047"/>
      <c r="AN264" s="1047"/>
      <c r="AO264" s="1047"/>
      <c r="AP264" s="1047"/>
      <c r="AQ264" s="1047"/>
      <c r="AR264" s="1047"/>
      <c r="AS264" s="1047"/>
      <c r="AT264" s="1047"/>
      <c r="AU264" s="1047"/>
      <c r="AV264" s="1047"/>
      <c r="AW264" s="1047"/>
      <c r="AX264" s="1047"/>
      <c r="AY264" s="1047"/>
      <c r="AZ264" s="1047"/>
      <c r="BA264" s="1047"/>
      <c r="BB264" s="1047"/>
      <c r="BC264" s="1047"/>
      <c r="BD264" s="1047"/>
      <c r="BE264" s="1047"/>
      <c r="BF264" s="1047"/>
      <c r="BG264" s="1047"/>
      <c r="BH264" s="1047"/>
      <c r="BI264" s="1047"/>
      <c r="BJ264" s="1047"/>
      <c r="BK264" s="1047"/>
      <c r="BL264" s="1047"/>
      <c r="BM264" s="1047"/>
      <c r="BN264" s="1047"/>
      <c r="BO264" s="1047"/>
      <c r="BP264" s="1047"/>
      <c r="BQ264" s="1047"/>
      <c r="BR264" s="1047"/>
      <c r="BS264" s="1047"/>
      <c r="BT264" s="1047"/>
      <c r="BU264" s="1047"/>
      <c r="BV264" s="1047"/>
      <c r="BW264" s="1047"/>
      <c r="BX264" s="1047"/>
      <c r="BY264" s="1047"/>
      <c r="BZ264" s="1047"/>
      <c r="CA264" s="1047"/>
      <c r="CB264" s="1047"/>
      <c r="CC264" s="1047"/>
      <c r="CD264" s="1047"/>
      <c r="CE264" s="1047"/>
      <c r="CF264" s="1047"/>
      <c r="CG264" s="1047"/>
      <c r="CH264" s="1047"/>
      <c r="CI264" s="1047"/>
      <c r="CJ264" s="1047"/>
      <c r="CK264" s="1047"/>
      <c r="CL264" s="1047"/>
      <c r="CM264" s="1047"/>
      <c r="CN264" s="1047"/>
      <c r="CO264" s="1047"/>
      <c r="CP264" s="1047"/>
      <c r="CQ264" s="1047"/>
      <c r="CR264" s="1047"/>
      <c r="CS264" s="1047"/>
      <c r="CT264" s="1047"/>
      <c r="CU264" s="1047"/>
      <c r="CV264" s="1047"/>
      <c r="CW264" s="1047"/>
      <c r="CX264" s="1047"/>
      <c r="CY264" s="1047"/>
      <c r="CZ264" s="1047"/>
      <c r="DA264" s="1047"/>
      <c r="DB264" s="1047"/>
      <c r="DC264" s="1047"/>
      <c r="DD264" s="1047"/>
      <c r="DE264" s="1047"/>
      <c r="DF264" s="1047"/>
      <c r="DG264" s="1047"/>
      <c r="DH264" s="1047"/>
      <c r="DI264" s="1047"/>
      <c r="DJ264" s="1047"/>
      <c r="DK264" s="1047"/>
      <c r="DL264" s="1047"/>
      <c r="DM264" s="1047"/>
      <c r="DN264" s="1047"/>
      <c r="DO264" s="1047"/>
      <c r="DP264" s="1047"/>
      <c r="DQ264" s="1047"/>
      <c r="DR264" s="1047"/>
      <c r="DS264" s="1047"/>
      <c r="DT264" s="1047"/>
      <c r="DU264" s="1047"/>
      <c r="DV264" s="1047"/>
      <c r="DW264" s="1047"/>
      <c r="DX264" s="1047"/>
      <c r="DY264" s="1047"/>
      <c r="DZ264" s="1047"/>
      <c r="EA264" s="1047"/>
      <c r="EB264" s="1047"/>
      <c r="EC264" s="1047"/>
      <c r="ED264" s="1047"/>
      <c r="EE264" s="1047"/>
      <c r="EF264" s="1047"/>
      <c r="EG264" s="1047"/>
      <c r="EH264" s="1047"/>
      <c r="EI264" s="1047"/>
      <c r="EJ264" s="1047"/>
      <c r="EK264" s="1047"/>
      <c r="EL264" s="1047"/>
      <c r="EM264" s="1047"/>
      <c r="EN264" s="1047"/>
      <c r="EO264" s="1047"/>
      <c r="EP264" s="1047"/>
      <c r="EQ264" s="1047"/>
      <c r="ER264" s="1047"/>
      <c r="ES264" s="1047"/>
      <c r="ET264" s="1047"/>
      <c r="EU264" s="104" t="str">
        <f t="shared" si="23"/>
        <v>2026041419</v>
      </c>
      <c r="EV264" s="56" t="str">
        <f t="shared" ref="EV264:EV265" si="25">A264&amp;"&amp;"&amp;EU264</f>
        <v>16&amp;2026041419</v>
      </c>
      <c r="EW264" s="104">
        <f>IFERROR(VLOOKUP(EV264,시험용!CA:CE,4,FALSE),"")</f>
        <v>0</v>
      </c>
      <c r="EX264" s="1044" t="s">
        <v>9367</v>
      </c>
    </row>
    <row r="265" spans="1:156" ht="49.95" customHeight="1">
      <c r="A265" s="367">
        <v>16</v>
      </c>
      <c r="B265" s="1047"/>
      <c r="C265" s="1047"/>
      <c r="D265" s="1047"/>
      <c r="E265" s="1047"/>
      <c r="F265" s="1047"/>
      <c r="G265" s="1047"/>
      <c r="H265" s="389" t="s">
        <v>9465</v>
      </c>
      <c r="I265" s="1047"/>
      <c r="J265" s="1047"/>
      <c r="K265" s="1047"/>
      <c r="L265" s="389" t="s">
        <v>9467</v>
      </c>
      <c r="M265" s="1047"/>
      <c r="N265" s="1047"/>
      <c r="O265" s="1047"/>
      <c r="P265" s="1047"/>
      <c r="Q265" s="1047"/>
      <c r="R265" s="1047"/>
      <c r="S265" s="1047"/>
      <c r="T265" s="1047"/>
      <c r="U265" s="1047"/>
      <c r="V265" s="1047"/>
      <c r="W265" s="1047"/>
      <c r="X265" s="1047"/>
      <c r="Y265" s="1047"/>
      <c r="Z265" s="1047"/>
      <c r="AA265" s="1047"/>
      <c r="AB265" s="1047"/>
      <c r="AC265" s="1332"/>
      <c r="AD265" s="1047"/>
      <c r="AE265" s="1047"/>
      <c r="AF265" s="1047"/>
      <c r="AG265" s="1047"/>
      <c r="AH265" s="1047"/>
      <c r="AI265" s="1047"/>
      <c r="AJ265" s="1047"/>
      <c r="AK265" s="1047"/>
      <c r="AL265" s="1047"/>
      <c r="AM265" s="1047"/>
      <c r="AN265" s="1047"/>
      <c r="AO265" s="1047"/>
      <c r="AP265" s="1047"/>
      <c r="AQ265" s="1047"/>
      <c r="AR265" s="1047"/>
      <c r="AS265" s="1047"/>
      <c r="AT265" s="1047"/>
      <c r="AU265" s="1047"/>
      <c r="AV265" s="1047"/>
      <c r="AW265" s="1047"/>
      <c r="AX265" s="1047"/>
      <c r="AY265" s="1047"/>
      <c r="AZ265" s="1047"/>
      <c r="BA265" s="1047"/>
      <c r="BB265" s="1047"/>
      <c r="BC265" s="1047"/>
      <c r="BD265" s="1047"/>
      <c r="BE265" s="1047"/>
      <c r="BF265" s="1047"/>
      <c r="BG265" s="1047"/>
      <c r="BH265" s="1047"/>
      <c r="BI265" s="1047"/>
      <c r="BJ265" s="1047"/>
      <c r="BK265" s="1047"/>
      <c r="BL265" s="1047"/>
      <c r="BM265" s="1047"/>
      <c r="BN265" s="1047"/>
      <c r="BO265" s="1047"/>
      <c r="BP265" s="1047"/>
      <c r="BQ265" s="1047"/>
      <c r="BR265" s="1047"/>
      <c r="BS265" s="1047"/>
      <c r="BT265" s="1047"/>
      <c r="BU265" s="1047"/>
      <c r="BV265" s="1047"/>
      <c r="BW265" s="1047"/>
      <c r="BX265" s="1047"/>
      <c r="BY265" s="1047"/>
      <c r="BZ265" s="1047"/>
      <c r="CA265" s="1047"/>
      <c r="CB265" s="1047"/>
      <c r="CC265" s="1047"/>
      <c r="CD265" s="1047"/>
      <c r="CE265" s="1047"/>
      <c r="CF265" s="1047"/>
      <c r="CG265" s="1047"/>
      <c r="CH265" s="1047"/>
      <c r="CI265" s="1047"/>
      <c r="CJ265" s="1047"/>
      <c r="CK265" s="1047"/>
      <c r="CL265" s="1047"/>
      <c r="CM265" s="1047"/>
      <c r="CN265" s="1047"/>
      <c r="CO265" s="1047"/>
      <c r="CP265" s="1047"/>
      <c r="CQ265" s="1047"/>
      <c r="CR265" s="1047"/>
      <c r="CS265" s="1047"/>
      <c r="CT265" s="1047"/>
      <c r="CU265" s="1047"/>
      <c r="CV265" s="1047"/>
      <c r="CW265" s="1047"/>
      <c r="CX265" s="1047"/>
      <c r="CY265" s="1047"/>
      <c r="CZ265" s="1047"/>
      <c r="DA265" s="1047"/>
      <c r="DB265" s="1047"/>
      <c r="DC265" s="1047"/>
      <c r="DD265" s="1047"/>
      <c r="DE265" s="1047"/>
      <c r="DF265" s="1047"/>
      <c r="DG265" s="1047"/>
      <c r="DH265" s="1047"/>
      <c r="DI265" s="1047"/>
      <c r="DJ265" s="1047"/>
      <c r="DK265" s="1047"/>
      <c r="DL265" s="1047"/>
      <c r="DM265" s="1047"/>
      <c r="DN265" s="1047"/>
      <c r="DO265" s="1047"/>
      <c r="DP265" s="1047"/>
      <c r="DQ265" s="1047"/>
      <c r="DR265" s="1047"/>
      <c r="DS265" s="1047"/>
      <c r="DT265" s="1047"/>
      <c r="DU265" s="1047"/>
      <c r="DV265" s="1047"/>
      <c r="DW265" s="1047"/>
      <c r="DX265" s="1047"/>
      <c r="DY265" s="1047"/>
      <c r="DZ265" s="1047"/>
      <c r="EA265" s="1047"/>
      <c r="EB265" s="1047"/>
      <c r="EC265" s="1047"/>
      <c r="ED265" s="1047"/>
      <c r="EE265" s="1047"/>
      <c r="EF265" s="1047"/>
      <c r="EG265" s="1047"/>
      <c r="EH265" s="1047"/>
      <c r="EI265" s="1047"/>
      <c r="EJ265" s="1047"/>
      <c r="EK265" s="1047"/>
      <c r="EL265" s="1047"/>
      <c r="EM265" s="1047"/>
      <c r="EN265" s="1047"/>
      <c r="EO265" s="1047"/>
      <c r="EP265" s="1047"/>
      <c r="EQ265" s="1047"/>
      <c r="ER265" s="1047"/>
      <c r="ES265" s="1047"/>
      <c r="ET265" s="1047"/>
      <c r="EU265" s="104" t="str">
        <f t="shared" si="23"/>
        <v>2026041559</v>
      </c>
      <c r="EV265" s="56" t="str">
        <f t="shared" si="25"/>
        <v>16&amp;2026041559</v>
      </c>
      <c r="EW265" s="104">
        <f>IFERROR(VLOOKUP(EV265,시험용!CA:CE,4,FALSE),"")</f>
        <v>0</v>
      </c>
      <c r="EX265" s="1044" t="s">
        <v>9367</v>
      </c>
    </row>
    <row r="266" spans="1:156" ht="49.95" customHeight="1">
      <c r="A266" s="741">
        <v>17</v>
      </c>
      <c r="B266" s="1041" t="s">
        <v>287</v>
      </c>
      <c r="C266" s="1041" t="s">
        <v>288</v>
      </c>
      <c r="D266" s="1041" t="s">
        <v>2612</v>
      </c>
      <c r="E266" s="1041" t="s">
        <v>31</v>
      </c>
      <c r="F266" s="1041" t="s">
        <v>584</v>
      </c>
      <c r="G266" s="1041" t="s">
        <v>287</v>
      </c>
      <c r="H266" s="1041"/>
      <c r="I266" s="1041" t="s">
        <v>290</v>
      </c>
      <c r="J266" s="1041" t="s">
        <v>8842</v>
      </c>
      <c r="K266" s="1041" t="s">
        <v>291</v>
      </c>
      <c r="L266" s="1041" t="s">
        <v>8843</v>
      </c>
      <c r="M266" s="1041" t="s">
        <v>8844</v>
      </c>
      <c r="N266" s="1041"/>
      <c r="O266" s="1041" t="s">
        <v>8845</v>
      </c>
      <c r="P266" s="1041"/>
      <c r="Q266" s="1041"/>
      <c r="R266" s="1041"/>
      <c r="S266" s="1041" t="s">
        <v>8846</v>
      </c>
      <c r="T266" s="1041" t="s">
        <v>8847</v>
      </c>
      <c r="U266" s="1041" t="s">
        <v>592</v>
      </c>
      <c r="V266" s="1041" t="s">
        <v>1133</v>
      </c>
      <c r="W266" s="1041" t="s">
        <v>8848</v>
      </c>
      <c r="X266" s="1041"/>
      <c r="Y266" s="1041"/>
      <c r="Z266" s="1041"/>
      <c r="AA266" s="1041"/>
      <c r="AB266" s="1041"/>
      <c r="AC266" s="1332"/>
      <c r="AD266" s="1041"/>
      <c r="AE266" s="1041" t="s">
        <v>691</v>
      </c>
      <c r="AF266" s="1041" t="s">
        <v>692</v>
      </c>
      <c r="AG266" s="1041" t="s">
        <v>295</v>
      </c>
      <c r="AH266" s="1041" t="s">
        <v>296</v>
      </c>
      <c r="AI266" s="1041" t="s">
        <v>297</v>
      </c>
      <c r="AJ266" s="1041"/>
      <c r="AK266" s="1041"/>
      <c r="AL266" s="1041"/>
      <c r="AM266" s="1041"/>
      <c r="AN266" s="1041" t="s">
        <v>1138</v>
      </c>
      <c r="AO266" s="1041" t="s">
        <v>1139</v>
      </c>
      <c r="AP266" s="1041" t="s">
        <v>8849</v>
      </c>
      <c r="AQ266" s="1041" t="s">
        <v>35</v>
      </c>
      <c r="AR266" s="1041"/>
      <c r="AS266" s="1041"/>
      <c r="AT266" s="1041" t="s">
        <v>599</v>
      </c>
      <c r="AU266" s="1041" t="s">
        <v>8850</v>
      </c>
      <c r="AV266" s="1041" t="s">
        <v>57</v>
      </c>
      <c r="AW266" s="1041" t="s">
        <v>323</v>
      </c>
      <c r="AX266" s="1041" t="s">
        <v>8851</v>
      </c>
      <c r="AY266" s="1041"/>
      <c r="AZ266" s="1041" t="s">
        <v>8852</v>
      </c>
      <c r="BA266" s="1041" t="s">
        <v>698</v>
      </c>
      <c r="BB266" s="1041" t="s">
        <v>299</v>
      </c>
      <c r="BC266" s="1041" t="s">
        <v>32</v>
      </c>
      <c r="BD266" s="1041" t="s">
        <v>33</v>
      </c>
      <c r="BE266" s="1041" t="s">
        <v>57</v>
      </c>
      <c r="BF266" s="1041" t="s">
        <v>48</v>
      </c>
      <c r="BG266" s="1041" t="s">
        <v>164</v>
      </c>
      <c r="BH266" s="1041" t="s">
        <v>1616</v>
      </c>
      <c r="BI266" s="1041" t="s">
        <v>8853</v>
      </c>
      <c r="BJ266" s="1041" t="s">
        <v>8854</v>
      </c>
      <c r="BK266" s="1041" t="s">
        <v>47</v>
      </c>
      <c r="BL266" s="1041" t="s">
        <v>8855</v>
      </c>
      <c r="BM266" s="1041" t="s">
        <v>302</v>
      </c>
      <c r="BN266" s="1041" t="s">
        <v>691</v>
      </c>
      <c r="BO266" s="1041" t="s">
        <v>692</v>
      </c>
      <c r="BP266" s="1041" t="s">
        <v>595</v>
      </c>
      <c r="BQ266" s="1041" t="s">
        <v>295</v>
      </c>
      <c r="BR266" s="1041" t="s">
        <v>102</v>
      </c>
      <c r="BS266" s="1041" t="s">
        <v>1118</v>
      </c>
      <c r="BT266" s="1041" t="s">
        <v>324</v>
      </c>
      <c r="BU266" s="1041" t="s">
        <v>8856</v>
      </c>
      <c r="BV266" s="1041" t="s">
        <v>302</v>
      </c>
      <c r="BW266" s="1041" t="s">
        <v>109</v>
      </c>
      <c r="BX266" s="1041" t="s">
        <v>296</v>
      </c>
      <c r="BY266" s="1041" t="s">
        <v>297</v>
      </c>
      <c r="BZ266" s="1041" t="s">
        <v>1621</v>
      </c>
      <c r="CA266" s="1041" t="s">
        <v>1622</v>
      </c>
      <c r="CB266" s="1041" t="s">
        <v>304</v>
      </c>
      <c r="CC266" s="1041" t="s">
        <v>668</v>
      </c>
      <c r="CD266" s="1041" t="s">
        <v>305</v>
      </c>
      <c r="CE266" s="1041" t="s">
        <v>306</v>
      </c>
      <c r="CF266" s="1041" t="s">
        <v>1623</v>
      </c>
      <c r="CG266" s="1041" t="s">
        <v>307</v>
      </c>
      <c r="CH266" s="1041" t="s">
        <v>57</v>
      </c>
      <c r="CI266" s="1041" t="s">
        <v>1624</v>
      </c>
      <c r="CJ266" s="1041" t="s">
        <v>78</v>
      </c>
      <c r="CK266" s="1041" t="s">
        <v>182</v>
      </c>
      <c r="CL266" s="1041" t="s">
        <v>105</v>
      </c>
      <c r="CM266" s="1041" t="s">
        <v>6640</v>
      </c>
      <c r="CN266" s="1041" t="s">
        <v>78</v>
      </c>
      <c r="CO266" s="1041" t="s">
        <v>186</v>
      </c>
      <c r="CP266" s="1041" t="s">
        <v>105</v>
      </c>
      <c r="CQ266" s="1041" t="s">
        <v>57</v>
      </c>
      <c r="CR266" s="1041" t="s">
        <v>57</v>
      </c>
      <c r="CS266" s="1041" t="s">
        <v>57</v>
      </c>
      <c r="CT266" s="1041" t="s">
        <v>57</v>
      </c>
      <c r="CU266" s="1041" t="s">
        <v>57</v>
      </c>
      <c r="CV266" s="1041" t="s">
        <v>57</v>
      </c>
      <c r="CW266" s="1041" t="s">
        <v>57</v>
      </c>
      <c r="CX266" s="1041" t="s">
        <v>57</v>
      </c>
      <c r="CY266" s="1041" t="s">
        <v>57</v>
      </c>
      <c r="CZ266" s="1041" t="s">
        <v>57</v>
      </c>
      <c r="DA266" s="1041" t="s">
        <v>57</v>
      </c>
      <c r="DB266" s="1041" t="s">
        <v>57</v>
      </c>
      <c r="DC266" s="1041" t="s">
        <v>57</v>
      </c>
      <c r="DD266" s="1041" t="s">
        <v>57</v>
      </c>
      <c r="DE266" s="1041" t="s">
        <v>57</v>
      </c>
      <c r="DF266" s="1041" t="s">
        <v>57</v>
      </c>
      <c r="DG266" s="1041" t="s">
        <v>57</v>
      </c>
      <c r="DH266" s="1041" t="s">
        <v>57</v>
      </c>
      <c r="DI266" s="1041" t="s">
        <v>302</v>
      </c>
      <c r="DJ266" s="1041" t="s">
        <v>57</v>
      </c>
      <c r="DK266" s="1041" t="s">
        <v>57</v>
      </c>
      <c r="DL266" s="1041" t="s">
        <v>57</v>
      </c>
      <c r="DM266" s="1041" t="s">
        <v>57</v>
      </c>
      <c r="DN266" s="1041" t="s">
        <v>57</v>
      </c>
      <c r="DO266" s="1041" t="s">
        <v>57</v>
      </c>
      <c r="DP266" s="1041" t="s">
        <v>57</v>
      </c>
      <c r="DQ266" s="1041" t="s">
        <v>57</v>
      </c>
      <c r="DR266" s="1041" t="s">
        <v>57</v>
      </c>
      <c r="DS266" s="1041" t="s">
        <v>57</v>
      </c>
      <c r="DT266" s="1041" t="s">
        <v>1067</v>
      </c>
      <c r="DU266" s="1041" t="s">
        <v>86</v>
      </c>
      <c r="DV266" s="1041" t="s">
        <v>1038</v>
      </c>
      <c r="DW266" s="1041" t="s">
        <v>106</v>
      </c>
      <c r="DX266" s="1041" t="s">
        <v>317</v>
      </c>
      <c r="DY266" s="1041" t="s">
        <v>308</v>
      </c>
      <c r="DZ266" s="1041" t="s">
        <v>318</v>
      </c>
      <c r="EA266" s="1041" t="s">
        <v>319</v>
      </c>
      <c r="EB266" s="1041" t="s">
        <v>1093</v>
      </c>
      <c r="EC266" s="1041" t="s">
        <v>86</v>
      </c>
      <c r="ED266" s="1041" t="s">
        <v>622</v>
      </c>
      <c r="EE266" s="1041" t="s">
        <v>106</v>
      </c>
      <c r="EF266" s="1041" t="s">
        <v>57</v>
      </c>
      <c r="EG266" s="1041" t="s">
        <v>57</v>
      </c>
      <c r="EH266" s="1041" t="s">
        <v>57</v>
      </c>
      <c r="EI266" s="1041" t="s">
        <v>57</v>
      </c>
      <c r="EJ266" s="1041" t="s">
        <v>2802</v>
      </c>
      <c r="EK266" s="1041" t="s">
        <v>2539</v>
      </c>
      <c r="EL266" s="1041" t="s">
        <v>847</v>
      </c>
      <c r="EM266" s="1041" t="s">
        <v>2778</v>
      </c>
      <c r="EN266" s="1041" t="s">
        <v>629</v>
      </c>
      <c r="EO266" s="1041" t="s">
        <v>681</v>
      </c>
      <c r="EP266" s="1041" t="s">
        <v>682</v>
      </c>
      <c r="EQ266" s="1041" t="s">
        <v>187</v>
      </c>
      <c r="ER266" s="1041" t="s">
        <v>311</v>
      </c>
      <c r="ES266" s="1041" t="s">
        <v>8073</v>
      </c>
      <c r="ET266" s="1041" t="s">
        <v>8857</v>
      </c>
      <c r="EU266" s="104" t="str">
        <f t="shared" ref="EU266:EU295" si="26">RIGHT(L266,10)</f>
        <v>2026041390</v>
      </c>
      <c r="EV266" s="56" t="str">
        <f t="shared" ref="EV266:EV295" si="27">A266&amp;"&amp;"&amp;EU266</f>
        <v>17&amp;2026041390</v>
      </c>
      <c r="EW266" s="104">
        <f>IFERROR(VLOOKUP(EV266,시험용!CA:CE,4,FALSE),"")</f>
        <v>0</v>
      </c>
      <c r="EX266" s="1044" t="s">
        <v>9367</v>
      </c>
    </row>
    <row r="267" spans="1:156" ht="49.95" customHeight="1">
      <c r="A267" s="741">
        <v>17</v>
      </c>
      <c r="B267" s="1041" t="s">
        <v>312</v>
      </c>
      <c r="C267" s="1041" t="s">
        <v>288</v>
      </c>
      <c r="D267" s="1041" t="s">
        <v>2612</v>
      </c>
      <c r="E267" s="1041" t="s">
        <v>31</v>
      </c>
      <c r="F267" s="1041" t="s">
        <v>584</v>
      </c>
      <c r="G267" s="1041" t="s">
        <v>312</v>
      </c>
      <c r="H267" s="1041"/>
      <c r="I267" s="1041" t="s">
        <v>290</v>
      </c>
      <c r="J267" s="1041" t="s">
        <v>8858</v>
      </c>
      <c r="K267" s="1041" t="s">
        <v>291</v>
      </c>
      <c r="L267" s="1041" t="s">
        <v>8859</v>
      </c>
      <c r="M267" s="1041" t="s">
        <v>8860</v>
      </c>
      <c r="N267" s="1041"/>
      <c r="O267" s="1041" t="s">
        <v>8861</v>
      </c>
      <c r="P267" s="1041"/>
      <c r="Q267" s="1041" t="s">
        <v>8862</v>
      </c>
      <c r="R267" s="1041"/>
      <c r="S267" s="1041" t="s">
        <v>8846</v>
      </c>
      <c r="T267" s="1041" t="s">
        <v>8847</v>
      </c>
      <c r="U267" s="1041" t="s">
        <v>592</v>
      </c>
      <c r="V267" s="1041" t="s">
        <v>1133</v>
      </c>
      <c r="W267" s="1041" t="s">
        <v>8863</v>
      </c>
      <c r="X267" s="1041" t="s">
        <v>820</v>
      </c>
      <c r="Y267" s="1041" t="s">
        <v>8864</v>
      </c>
      <c r="Z267" s="1041" t="s">
        <v>8864</v>
      </c>
      <c r="AA267" s="1041" t="s">
        <v>8865</v>
      </c>
      <c r="AB267" s="1041" t="s">
        <v>8866</v>
      </c>
      <c r="AC267" s="1332"/>
      <c r="AD267" s="1041" t="s">
        <v>5482</v>
      </c>
      <c r="AE267" s="1041" t="s">
        <v>691</v>
      </c>
      <c r="AF267" s="1041" t="s">
        <v>692</v>
      </c>
      <c r="AG267" s="1041" t="s">
        <v>295</v>
      </c>
      <c r="AH267" s="1041" t="s">
        <v>296</v>
      </c>
      <c r="AI267" s="1041" t="s">
        <v>297</v>
      </c>
      <c r="AJ267" s="1041"/>
      <c r="AK267" s="1041"/>
      <c r="AL267" s="1041"/>
      <c r="AM267" s="1041"/>
      <c r="AN267" s="1041" t="s">
        <v>8689</v>
      </c>
      <c r="AO267" s="1041" t="s">
        <v>8690</v>
      </c>
      <c r="AP267" s="1041" t="s">
        <v>8867</v>
      </c>
      <c r="AQ267" s="1041" t="s">
        <v>35</v>
      </c>
      <c r="AR267" s="1041"/>
      <c r="AS267" s="1041"/>
      <c r="AT267" s="1041" t="s">
        <v>599</v>
      </c>
      <c r="AU267" s="1041" t="s">
        <v>8868</v>
      </c>
      <c r="AV267" s="1041" t="s">
        <v>57</v>
      </c>
      <c r="AW267" s="1041" t="s">
        <v>323</v>
      </c>
      <c r="AX267" s="1041" t="s">
        <v>8869</v>
      </c>
      <c r="AY267" s="1041"/>
      <c r="AZ267" s="1041" t="s">
        <v>8870</v>
      </c>
      <c r="BA267" s="1041" t="s">
        <v>698</v>
      </c>
      <c r="BB267" s="1041" t="s">
        <v>299</v>
      </c>
      <c r="BC267" s="1041" t="s">
        <v>32</v>
      </c>
      <c r="BD267" s="1041" t="s">
        <v>33</v>
      </c>
      <c r="BE267" s="1041" t="s">
        <v>57</v>
      </c>
      <c r="BF267" s="1041" t="s">
        <v>48</v>
      </c>
      <c r="BG267" s="1041" t="s">
        <v>164</v>
      </c>
      <c r="BH267" s="1041" t="s">
        <v>8871</v>
      </c>
      <c r="BI267" s="1041" t="s">
        <v>8872</v>
      </c>
      <c r="BJ267" s="1041" t="s">
        <v>8873</v>
      </c>
      <c r="BK267" s="1041" t="s">
        <v>47</v>
      </c>
      <c r="BL267" s="1041" t="s">
        <v>8874</v>
      </c>
      <c r="BM267" s="1041" t="s">
        <v>302</v>
      </c>
      <c r="BN267" s="1041" t="s">
        <v>691</v>
      </c>
      <c r="BO267" s="1041" t="s">
        <v>692</v>
      </c>
      <c r="BP267" s="1041" t="s">
        <v>595</v>
      </c>
      <c r="BQ267" s="1041" t="s">
        <v>295</v>
      </c>
      <c r="BR267" s="1041" t="s">
        <v>102</v>
      </c>
      <c r="BS267" s="1041" t="s">
        <v>3197</v>
      </c>
      <c r="BT267" s="1041" t="s">
        <v>753</v>
      </c>
      <c r="BU267" s="1041" t="s">
        <v>8875</v>
      </c>
      <c r="BV267" s="1041" t="s">
        <v>302</v>
      </c>
      <c r="BW267" s="1041" t="s">
        <v>113</v>
      </c>
      <c r="BX267" s="1041" t="s">
        <v>296</v>
      </c>
      <c r="BY267" s="1041" t="s">
        <v>297</v>
      </c>
      <c r="BZ267" s="1041" t="s">
        <v>1672</v>
      </c>
      <c r="CA267" s="1041" t="s">
        <v>7778</v>
      </c>
      <c r="CB267" s="1041" t="s">
        <v>304</v>
      </c>
      <c r="CC267" s="1041" t="s">
        <v>668</v>
      </c>
      <c r="CD267" s="1041" t="s">
        <v>318</v>
      </c>
      <c r="CE267" s="1041" t="s">
        <v>306</v>
      </c>
      <c r="CF267" s="1041" t="s">
        <v>1623</v>
      </c>
      <c r="CG267" s="1041" t="s">
        <v>307</v>
      </c>
      <c r="CH267" s="1041" t="s">
        <v>57</v>
      </c>
      <c r="CI267" s="1041" t="s">
        <v>1065</v>
      </c>
      <c r="CJ267" s="1041" t="s">
        <v>78</v>
      </c>
      <c r="CK267" s="1041" t="s">
        <v>1066</v>
      </c>
      <c r="CL267" s="1041" t="s">
        <v>105</v>
      </c>
      <c r="CM267" s="1041" t="s">
        <v>173</v>
      </c>
      <c r="CN267" s="1041" t="s">
        <v>78</v>
      </c>
      <c r="CO267" s="1041" t="s">
        <v>174</v>
      </c>
      <c r="CP267" s="1041" t="s">
        <v>105</v>
      </c>
      <c r="CQ267" s="1041" t="s">
        <v>57</v>
      </c>
      <c r="CR267" s="1041" t="s">
        <v>57</v>
      </c>
      <c r="CS267" s="1041" t="s">
        <v>57</v>
      </c>
      <c r="CT267" s="1041" t="s">
        <v>57</v>
      </c>
      <c r="CU267" s="1041" t="s">
        <v>57</v>
      </c>
      <c r="CV267" s="1041" t="s">
        <v>57</v>
      </c>
      <c r="CW267" s="1041" t="s">
        <v>57</v>
      </c>
      <c r="CX267" s="1041" t="s">
        <v>57</v>
      </c>
      <c r="CY267" s="1041" t="s">
        <v>57</v>
      </c>
      <c r="CZ267" s="1041" t="s">
        <v>57</v>
      </c>
      <c r="DA267" s="1041" t="s">
        <v>57</v>
      </c>
      <c r="DB267" s="1041" t="s">
        <v>57</v>
      </c>
      <c r="DC267" s="1041" t="s">
        <v>57</v>
      </c>
      <c r="DD267" s="1041" t="s">
        <v>57</v>
      </c>
      <c r="DE267" s="1041" t="s">
        <v>57</v>
      </c>
      <c r="DF267" s="1041" t="s">
        <v>57</v>
      </c>
      <c r="DG267" s="1041" t="s">
        <v>57</v>
      </c>
      <c r="DH267" s="1041" t="s">
        <v>57</v>
      </c>
      <c r="DI267" s="1041" t="s">
        <v>302</v>
      </c>
      <c r="DJ267" s="1041" t="s">
        <v>57</v>
      </c>
      <c r="DK267" s="1041" t="s">
        <v>57</v>
      </c>
      <c r="DL267" s="1041" t="s">
        <v>57</v>
      </c>
      <c r="DM267" s="1041" t="s">
        <v>57</v>
      </c>
      <c r="DN267" s="1041" t="s">
        <v>57</v>
      </c>
      <c r="DO267" s="1041" t="s">
        <v>57</v>
      </c>
      <c r="DP267" s="1041" t="s">
        <v>57</v>
      </c>
      <c r="DQ267" s="1041" t="s">
        <v>57</v>
      </c>
      <c r="DR267" s="1041" t="s">
        <v>57</v>
      </c>
      <c r="DS267" s="1041" t="s">
        <v>57</v>
      </c>
      <c r="DT267" s="1041" t="s">
        <v>4877</v>
      </c>
      <c r="DU267" s="1041" t="s">
        <v>86</v>
      </c>
      <c r="DV267" s="1041" t="s">
        <v>118</v>
      </c>
      <c r="DW267" s="1041" t="s">
        <v>106</v>
      </c>
      <c r="DX267" s="1041" t="s">
        <v>317</v>
      </c>
      <c r="DY267" s="1041" t="s">
        <v>308</v>
      </c>
      <c r="DZ267" s="1041" t="s">
        <v>318</v>
      </c>
      <c r="EA267" s="1041" t="s">
        <v>319</v>
      </c>
      <c r="EB267" s="1041" t="s">
        <v>8876</v>
      </c>
      <c r="EC267" s="1041" t="s">
        <v>86</v>
      </c>
      <c r="ED267" s="1041" t="s">
        <v>872</v>
      </c>
      <c r="EE267" s="1041" t="s">
        <v>106</v>
      </c>
      <c r="EF267" s="1041" t="s">
        <v>57</v>
      </c>
      <c r="EG267" s="1041" t="s">
        <v>57</v>
      </c>
      <c r="EH267" s="1041" t="s">
        <v>57</v>
      </c>
      <c r="EI267" s="1041" t="s">
        <v>57</v>
      </c>
      <c r="EJ267" s="1041" t="s">
        <v>8877</v>
      </c>
      <c r="EK267" s="1041" t="s">
        <v>1574</v>
      </c>
      <c r="EL267" s="1041" t="s">
        <v>719</v>
      </c>
      <c r="EM267" s="1041" t="s">
        <v>1576</v>
      </c>
      <c r="EN267" s="1041" t="s">
        <v>629</v>
      </c>
      <c r="EO267" s="1041" t="s">
        <v>681</v>
      </c>
      <c r="EP267" s="1041" t="s">
        <v>682</v>
      </c>
      <c r="EQ267" s="1041" t="s">
        <v>721</v>
      </c>
      <c r="ER267" s="1041" t="s">
        <v>311</v>
      </c>
      <c r="ES267" s="1041" t="s">
        <v>8878</v>
      </c>
      <c r="ET267" s="1041" t="s">
        <v>8879</v>
      </c>
      <c r="EU267" s="104" t="str">
        <f t="shared" si="26"/>
        <v>2026041419</v>
      </c>
      <c r="EV267" s="56" t="str">
        <f t="shared" si="27"/>
        <v>17&amp;2026041419</v>
      </c>
      <c r="EW267" s="104" t="str">
        <f>IFERROR(VLOOKUP(EV267,시험용!CA:CE,4,FALSE),"")</f>
        <v/>
      </c>
      <c r="EX267" s="1086" t="s">
        <v>9588</v>
      </c>
    </row>
    <row r="268" spans="1:156" ht="49.95" customHeight="1">
      <c r="A268" s="741">
        <v>17</v>
      </c>
      <c r="B268" s="1041" t="s">
        <v>320</v>
      </c>
      <c r="C268" s="1041" t="s">
        <v>8880</v>
      </c>
      <c r="D268" s="1041" t="s">
        <v>8881</v>
      </c>
      <c r="E268" s="1041" t="s">
        <v>31</v>
      </c>
      <c r="F268" s="1041"/>
      <c r="G268" s="1041" t="s">
        <v>320</v>
      </c>
      <c r="H268" s="1041"/>
      <c r="I268" s="1041" t="s">
        <v>290</v>
      </c>
      <c r="J268" s="1041" t="s">
        <v>8882</v>
      </c>
      <c r="K268" s="1041" t="s">
        <v>291</v>
      </c>
      <c r="L268" s="389" t="s">
        <v>9461</v>
      </c>
      <c r="M268" s="1041" t="s">
        <v>8883</v>
      </c>
      <c r="N268" s="1041"/>
      <c r="O268" s="1041" t="s">
        <v>8884</v>
      </c>
      <c r="P268" s="1041"/>
      <c r="Q268" s="1041"/>
      <c r="R268" s="1041"/>
      <c r="S268" s="1041" t="s">
        <v>8306</v>
      </c>
      <c r="T268" s="1041" t="s">
        <v>8521</v>
      </c>
      <c r="U268" s="1041" t="s">
        <v>592</v>
      </c>
      <c r="V268" s="1041"/>
      <c r="W268" s="1041" t="s">
        <v>8885</v>
      </c>
      <c r="X268" s="1041" t="s">
        <v>820</v>
      </c>
      <c r="Y268" s="1041" t="s">
        <v>8886</v>
      </c>
      <c r="Z268" s="1041" t="s">
        <v>8887</v>
      </c>
      <c r="AA268" s="1041" t="s">
        <v>8887</v>
      </c>
      <c r="AB268" s="1041" t="s">
        <v>824</v>
      </c>
      <c r="AC268" s="1332"/>
      <c r="AD268" s="1041" t="s">
        <v>5544</v>
      </c>
      <c r="AE268" s="1041" t="s">
        <v>8888</v>
      </c>
      <c r="AF268" s="1041" t="s">
        <v>1196</v>
      </c>
      <c r="AG268" s="1041" t="s">
        <v>295</v>
      </c>
      <c r="AH268" s="1041" t="s">
        <v>296</v>
      </c>
      <c r="AI268" s="1041" t="s">
        <v>297</v>
      </c>
      <c r="AJ268" s="1041"/>
      <c r="AK268" s="1041"/>
      <c r="AL268" s="1041"/>
      <c r="AM268" s="1041"/>
      <c r="AN268" s="1041" t="s">
        <v>8889</v>
      </c>
      <c r="AO268" s="1041" t="s">
        <v>8890</v>
      </c>
      <c r="AP268" s="1041" t="s">
        <v>8891</v>
      </c>
      <c r="AQ268" s="1041" t="s">
        <v>9366</v>
      </c>
      <c r="AR268" s="1041"/>
      <c r="AS268" s="1041"/>
      <c r="AT268" s="1041" t="s">
        <v>315</v>
      </c>
      <c r="AU268" s="1041" t="s">
        <v>8892</v>
      </c>
      <c r="AV268" s="1041" t="s">
        <v>57</v>
      </c>
      <c r="AW268" s="1041" t="s">
        <v>323</v>
      </c>
      <c r="AX268" s="1041" t="s">
        <v>8893</v>
      </c>
      <c r="AY268" s="1041"/>
      <c r="AZ268" s="1041" t="s">
        <v>1358</v>
      </c>
      <c r="BA268" s="1041" t="s">
        <v>8894</v>
      </c>
      <c r="BB268" s="1041" t="s">
        <v>910</v>
      </c>
      <c r="BC268" s="1041" t="s">
        <v>32</v>
      </c>
      <c r="BD268" s="1041" t="s">
        <v>33</v>
      </c>
      <c r="BE268" s="1041" t="s">
        <v>57</v>
      </c>
      <c r="BF268" s="1041" t="s">
        <v>48</v>
      </c>
      <c r="BG268" s="1041" t="s">
        <v>164</v>
      </c>
      <c r="BH268" s="1041" t="s">
        <v>110</v>
      </c>
      <c r="BI268" s="1041" t="s">
        <v>2694</v>
      </c>
      <c r="BJ268" s="1041" t="s">
        <v>5155</v>
      </c>
      <c r="BK268" s="1041" t="s">
        <v>1340</v>
      </c>
      <c r="BL268" s="1041" t="s">
        <v>8895</v>
      </c>
      <c r="BM268" s="1041" t="s">
        <v>302</v>
      </c>
      <c r="BN268" s="1041" t="s">
        <v>8888</v>
      </c>
      <c r="BO268" s="1041" t="s">
        <v>1196</v>
      </c>
      <c r="BP268" s="1041" t="s">
        <v>57</v>
      </c>
      <c r="BQ268" s="1041" t="s">
        <v>295</v>
      </c>
      <c r="BR268" s="1041" t="s">
        <v>311</v>
      </c>
      <c r="BS268" s="1041" t="s">
        <v>8896</v>
      </c>
      <c r="BT268" s="1041" t="s">
        <v>1301</v>
      </c>
      <c r="BU268" s="1041" t="s">
        <v>8897</v>
      </c>
      <c r="BV268" s="1041" t="s">
        <v>1330</v>
      </c>
      <c r="BW268" s="1041" t="s">
        <v>204</v>
      </c>
      <c r="BX268" s="1041" t="s">
        <v>296</v>
      </c>
      <c r="BY268" s="1041" t="s">
        <v>297</v>
      </c>
      <c r="BZ268" s="1041" t="s">
        <v>611</v>
      </c>
      <c r="CA268" s="1041" t="s">
        <v>8898</v>
      </c>
      <c r="CB268" s="1041" t="s">
        <v>304</v>
      </c>
      <c r="CC268" s="1041" t="s">
        <v>112</v>
      </c>
      <c r="CD268" s="1041" t="s">
        <v>4712</v>
      </c>
      <c r="CE268" s="1041" t="s">
        <v>306</v>
      </c>
      <c r="CF268" s="1041" t="s">
        <v>111</v>
      </c>
      <c r="CG268" s="1041" t="s">
        <v>307</v>
      </c>
      <c r="CH268" s="1041" t="s">
        <v>57</v>
      </c>
      <c r="CI268" s="1041" t="s">
        <v>8899</v>
      </c>
      <c r="CJ268" s="1041" t="s">
        <v>1367</v>
      </c>
      <c r="CK268" s="1041" t="s">
        <v>1308</v>
      </c>
      <c r="CL268" s="1041" t="s">
        <v>105</v>
      </c>
      <c r="CM268" s="1041" t="s">
        <v>5196</v>
      </c>
      <c r="CN268" s="1041" t="s">
        <v>1367</v>
      </c>
      <c r="CO268" s="1041" t="s">
        <v>186</v>
      </c>
      <c r="CP268" s="1041" t="s">
        <v>105</v>
      </c>
      <c r="CQ268" s="1041" t="s">
        <v>8900</v>
      </c>
      <c r="CR268" s="1041" t="s">
        <v>1367</v>
      </c>
      <c r="CS268" s="1041" t="s">
        <v>841</v>
      </c>
      <c r="CT268" s="1041" t="s">
        <v>105</v>
      </c>
      <c r="CU268" s="1041" t="s">
        <v>328</v>
      </c>
      <c r="CV268" s="1041" t="s">
        <v>329</v>
      </c>
      <c r="CW268" s="1041" t="s">
        <v>330</v>
      </c>
      <c r="CX268" s="1041" t="s">
        <v>331</v>
      </c>
      <c r="CY268" s="1041" t="s">
        <v>57</v>
      </c>
      <c r="CZ268" s="1041" t="s">
        <v>57</v>
      </c>
      <c r="DA268" s="1041" t="s">
        <v>57</v>
      </c>
      <c r="DB268" s="1041" t="s">
        <v>57</v>
      </c>
      <c r="DC268" s="1041" t="s">
        <v>57</v>
      </c>
      <c r="DD268" s="1041" t="s">
        <v>57</v>
      </c>
      <c r="DE268" s="1041" t="s">
        <v>57</v>
      </c>
      <c r="DF268" s="1041" t="s">
        <v>57</v>
      </c>
      <c r="DG268" s="1041" t="s">
        <v>57</v>
      </c>
      <c r="DH268" s="1041" t="s">
        <v>57</v>
      </c>
      <c r="DI268" s="1041" t="s">
        <v>302</v>
      </c>
      <c r="DJ268" s="1041" t="s">
        <v>57</v>
      </c>
      <c r="DK268" s="1041" t="s">
        <v>57</v>
      </c>
      <c r="DL268" s="1041" t="s">
        <v>57</v>
      </c>
      <c r="DM268" s="1041" t="s">
        <v>57</v>
      </c>
      <c r="DN268" s="1041" t="s">
        <v>57</v>
      </c>
      <c r="DO268" s="1041" t="s">
        <v>57</v>
      </c>
      <c r="DP268" s="1041" t="s">
        <v>57</v>
      </c>
      <c r="DQ268" s="1041" t="s">
        <v>57</v>
      </c>
      <c r="DR268" s="1041" t="s">
        <v>57</v>
      </c>
      <c r="DS268" s="1041" t="s">
        <v>57</v>
      </c>
      <c r="DT268" s="1041" t="s">
        <v>8901</v>
      </c>
      <c r="DU268" s="1041" t="s">
        <v>1218</v>
      </c>
      <c r="DV268" s="1041" t="s">
        <v>113</v>
      </c>
      <c r="DW268" s="1041" t="s">
        <v>121</v>
      </c>
      <c r="DX268" s="1041" t="s">
        <v>1219</v>
      </c>
      <c r="DY268" s="1041" t="s">
        <v>1220</v>
      </c>
      <c r="DZ268" s="1041" t="s">
        <v>330</v>
      </c>
      <c r="EA268" s="1041" t="s">
        <v>205</v>
      </c>
      <c r="EB268" s="1041" t="s">
        <v>8902</v>
      </c>
      <c r="EC268" s="1041" t="s">
        <v>1218</v>
      </c>
      <c r="ED268" s="1041" t="s">
        <v>109</v>
      </c>
      <c r="EE268" s="1041" t="s">
        <v>121</v>
      </c>
      <c r="EF268" s="1041" t="s">
        <v>57</v>
      </c>
      <c r="EG268" s="1041" t="s">
        <v>57</v>
      </c>
      <c r="EH268" s="1041" t="s">
        <v>57</v>
      </c>
      <c r="EI268" s="1041" t="s">
        <v>57</v>
      </c>
      <c r="EJ268" s="1041" t="s">
        <v>8903</v>
      </c>
      <c r="EK268" s="1041" t="s">
        <v>8904</v>
      </c>
      <c r="EL268" s="1041" t="s">
        <v>8905</v>
      </c>
      <c r="EM268" s="1041" t="s">
        <v>8906</v>
      </c>
      <c r="EN268" s="1041" t="s">
        <v>680</v>
      </c>
      <c r="EO268" s="1041" t="s">
        <v>310</v>
      </c>
      <c r="EP268" s="1041" t="s">
        <v>88</v>
      </c>
      <c r="EQ268" s="1041" t="s">
        <v>57</v>
      </c>
      <c r="ER268" s="1041" t="s">
        <v>311</v>
      </c>
      <c r="ES268" s="1041" t="s">
        <v>57</v>
      </c>
      <c r="ET268" s="1041" t="s">
        <v>57</v>
      </c>
      <c r="EU268" s="104" t="str">
        <f t="shared" si="26"/>
        <v>2026041577</v>
      </c>
      <c r="EV268" s="56" t="str">
        <f t="shared" si="27"/>
        <v>17&amp;2026041577</v>
      </c>
      <c r="EW268" s="104">
        <f>IFERROR(VLOOKUP(EV268,시험용!CA:CE,4,FALSE),"")</f>
        <v>0</v>
      </c>
      <c r="EX268" s="952"/>
      <c r="EY268" s="1045" t="s">
        <v>9368</v>
      </c>
    </row>
    <row r="269" spans="1:156" ht="49.95" customHeight="1">
      <c r="A269" s="741">
        <v>17</v>
      </c>
      <c r="B269" s="1041" t="s">
        <v>724</v>
      </c>
      <c r="C269" s="1041" t="s">
        <v>1862</v>
      </c>
      <c r="D269" s="1041" t="s">
        <v>5428</v>
      </c>
      <c r="E269" s="1041" t="s">
        <v>31</v>
      </c>
      <c r="F269" s="1041" t="s">
        <v>287</v>
      </c>
      <c r="G269" s="1041" t="s">
        <v>724</v>
      </c>
      <c r="H269" s="1041" t="s">
        <v>287</v>
      </c>
      <c r="I269" s="1041" t="s">
        <v>290</v>
      </c>
      <c r="J269" s="1041" t="s">
        <v>8907</v>
      </c>
      <c r="K269" s="1041" t="s">
        <v>291</v>
      </c>
      <c r="L269" s="1041" t="s">
        <v>8908</v>
      </c>
      <c r="M269" s="1041" t="s">
        <v>5431</v>
      </c>
      <c r="N269" s="1041"/>
      <c r="O269" s="1041"/>
      <c r="P269" s="1041"/>
      <c r="Q269" s="1041"/>
      <c r="R269" s="1041" t="s">
        <v>5433</v>
      </c>
      <c r="S269" s="1041" t="s">
        <v>8306</v>
      </c>
      <c r="T269" s="1041" t="s">
        <v>8521</v>
      </c>
      <c r="U269" s="1041" t="s">
        <v>592</v>
      </c>
      <c r="V269" s="1041"/>
      <c r="W269" s="1041" t="s">
        <v>5436</v>
      </c>
      <c r="X269" s="1041"/>
      <c r="Y269" s="1041" t="s">
        <v>3213</v>
      </c>
      <c r="Z269" s="1041" t="s">
        <v>3213</v>
      </c>
      <c r="AA269" s="1041" t="s">
        <v>3213</v>
      </c>
      <c r="AB269" s="1041" t="s">
        <v>293</v>
      </c>
      <c r="AC269" s="1332"/>
      <c r="AD269" s="1041" t="s">
        <v>107</v>
      </c>
      <c r="AE269" s="1041" t="s">
        <v>8909</v>
      </c>
      <c r="AF269" s="1041" t="s">
        <v>2144</v>
      </c>
      <c r="AG269" s="1041" t="s">
        <v>1135</v>
      </c>
      <c r="AH269" s="1041" t="s">
        <v>5910</v>
      </c>
      <c r="AI269" s="1041" t="s">
        <v>1135</v>
      </c>
      <c r="AJ269" s="1041"/>
      <c r="AK269" s="1041"/>
      <c r="AL269" s="1041"/>
      <c r="AM269" s="1041"/>
      <c r="AN269" s="1041" t="s">
        <v>5438</v>
      </c>
      <c r="AO269" s="1041" t="s">
        <v>5439</v>
      </c>
      <c r="AP269" s="1041" t="s">
        <v>8910</v>
      </c>
      <c r="AQ269" s="1043" t="s">
        <v>396</v>
      </c>
      <c r="AR269" s="1041"/>
      <c r="AS269" s="1041"/>
      <c r="AT269" s="1041" t="s">
        <v>298</v>
      </c>
      <c r="AU269" s="1041" t="s">
        <v>8911</v>
      </c>
      <c r="AV269" s="1041" t="s">
        <v>1135</v>
      </c>
      <c r="AW269" s="1041" t="s">
        <v>8912</v>
      </c>
      <c r="AX269" s="1041" t="s">
        <v>8913</v>
      </c>
      <c r="AY269" s="1041"/>
      <c r="AZ269" s="1041" t="s">
        <v>8914</v>
      </c>
      <c r="BA269" s="1041" t="s">
        <v>8915</v>
      </c>
      <c r="BB269" s="1041" t="s">
        <v>4653</v>
      </c>
      <c r="BC269" s="1041" t="s">
        <v>2132</v>
      </c>
      <c r="BD269" s="1041" t="s">
        <v>2133</v>
      </c>
      <c r="BE269" s="1041" t="s">
        <v>8916</v>
      </c>
      <c r="BF269" s="1041" t="s">
        <v>2135</v>
      </c>
      <c r="BG269" s="1041" t="s">
        <v>2136</v>
      </c>
      <c r="BH269" s="1041" t="s">
        <v>5918</v>
      </c>
      <c r="BI269" s="1041" t="s">
        <v>8917</v>
      </c>
      <c r="BJ269" s="1041" t="s">
        <v>8918</v>
      </c>
      <c r="BK269" s="1041" t="s">
        <v>8919</v>
      </c>
      <c r="BL269" s="1041" t="s">
        <v>8920</v>
      </c>
      <c r="BM269" s="1041" t="s">
        <v>5923</v>
      </c>
      <c r="BN269" s="1041" t="s">
        <v>8921</v>
      </c>
      <c r="BO269" s="1041" t="s">
        <v>2144</v>
      </c>
      <c r="BP269" s="1041" t="s">
        <v>1135</v>
      </c>
      <c r="BQ269" s="1041" t="s">
        <v>1135</v>
      </c>
      <c r="BR269" s="1041" t="s">
        <v>2193</v>
      </c>
      <c r="BS269" s="1041" t="s">
        <v>8922</v>
      </c>
      <c r="BT269" s="1041" t="s">
        <v>8923</v>
      </c>
      <c r="BU269" s="1041" t="s">
        <v>8924</v>
      </c>
      <c r="BV269" s="1041" t="s">
        <v>5923</v>
      </c>
      <c r="BW269" s="1041" t="s">
        <v>6102</v>
      </c>
      <c r="BX269" s="1041" t="s">
        <v>5910</v>
      </c>
      <c r="BY269" s="1041" t="s">
        <v>1135</v>
      </c>
      <c r="BZ269" s="1041" t="s">
        <v>4622</v>
      </c>
      <c r="CA269" s="1041" t="s">
        <v>8925</v>
      </c>
      <c r="CB269" s="1041" t="s">
        <v>2153</v>
      </c>
      <c r="CC269" s="1041" t="s">
        <v>8926</v>
      </c>
      <c r="CD269" s="1041" t="s">
        <v>8927</v>
      </c>
      <c r="CE269" s="1041" t="s">
        <v>1135</v>
      </c>
      <c r="CF269" s="1041" t="s">
        <v>1135</v>
      </c>
      <c r="CG269" s="1041" t="s">
        <v>1135</v>
      </c>
      <c r="CH269" s="1041" t="s">
        <v>1135</v>
      </c>
      <c r="CI269" s="1041" t="s">
        <v>8928</v>
      </c>
      <c r="CJ269" s="1041" t="s">
        <v>5930</v>
      </c>
      <c r="CK269" s="1041" t="s">
        <v>2164</v>
      </c>
      <c r="CL269" s="1041" t="s">
        <v>5932</v>
      </c>
      <c r="CM269" s="1041" t="s">
        <v>8929</v>
      </c>
      <c r="CN269" s="1041" t="s">
        <v>5930</v>
      </c>
      <c r="CO269" s="1041" t="s">
        <v>6105</v>
      </c>
      <c r="CP269" s="1041" t="s">
        <v>5932</v>
      </c>
      <c r="CQ269" s="1041" t="s">
        <v>8930</v>
      </c>
      <c r="CR269" s="1041" t="s">
        <v>5930</v>
      </c>
      <c r="CS269" s="1041" t="s">
        <v>6103</v>
      </c>
      <c r="CT269" s="1041" t="s">
        <v>5932</v>
      </c>
      <c r="CU269" s="1041" t="s">
        <v>1135</v>
      </c>
      <c r="CV269" s="1041" t="s">
        <v>1135</v>
      </c>
      <c r="CW269" s="1041" t="s">
        <v>1135</v>
      </c>
      <c r="CX269" s="1041" t="s">
        <v>1135</v>
      </c>
      <c r="CY269" s="1041" t="s">
        <v>1135</v>
      </c>
      <c r="CZ269" s="1041" t="s">
        <v>1135</v>
      </c>
      <c r="DA269" s="1041" t="s">
        <v>1135</v>
      </c>
      <c r="DB269" s="1041" t="s">
        <v>1135</v>
      </c>
      <c r="DC269" s="1041" t="s">
        <v>1135</v>
      </c>
      <c r="DD269" s="1041" t="s">
        <v>1135</v>
      </c>
      <c r="DE269" s="1041" t="s">
        <v>1135</v>
      </c>
      <c r="DF269" s="1041" t="s">
        <v>1135</v>
      </c>
      <c r="DG269" s="1041" t="s">
        <v>1135</v>
      </c>
      <c r="DH269" s="1041" t="s">
        <v>1135</v>
      </c>
      <c r="DI269" s="1041" t="s">
        <v>2142</v>
      </c>
      <c r="DJ269" s="1041" t="s">
        <v>1135</v>
      </c>
      <c r="DK269" s="1041" t="s">
        <v>1135</v>
      </c>
      <c r="DL269" s="1041" t="s">
        <v>1135</v>
      </c>
      <c r="DM269" s="1041" t="s">
        <v>1135</v>
      </c>
      <c r="DN269" s="1041" t="s">
        <v>1135</v>
      </c>
      <c r="DO269" s="1041" t="s">
        <v>1135</v>
      </c>
      <c r="DP269" s="1041" t="s">
        <v>1135</v>
      </c>
      <c r="DQ269" s="1041" t="s">
        <v>6007</v>
      </c>
      <c r="DR269" s="1041" t="s">
        <v>6008</v>
      </c>
      <c r="DS269" s="1041" t="s">
        <v>2269</v>
      </c>
      <c r="DT269" s="1041" t="s">
        <v>8931</v>
      </c>
      <c r="DU269" s="1041" t="s">
        <v>5938</v>
      </c>
      <c r="DV269" s="1041" t="s">
        <v>2275</v>
      </c>
      <c r="DW269" s="1041" t="s">
        <v>5939</v>
      </c>
      <c r="DX269" s="1041" t="s">
        <v>1135</v>
      </c>
      <c r="DY269" s="1041" t="s">
        <v>1135</v>
      </c>
      <c r="DZ269" s="1041" t="s">
        <v>1135</v>
      </c>
      <c r="EA269" s="1041" t="s">
        <v>1135</v>
      </c>
      <c r="EB269" s="1041" t="s">
        <v>8932</v>
      </c>
      <c r="EC269" s="1041" t="s">
        <v>5938</v>
      </c>
      <c r="ED269" s="1041" t="s">
        <v>2184</v>
      </c>
      <c r="EE269" s="1041" t="s">
        <v>5939</v>
      </c>
      <c r="EF269" s="1041" t="s">
        <v>1135</v>
      </c>
      <c r="EG269" s="1041" t="s">
        <v>1135</v>
      </c>
      <c r="EH269" s="1041" t="s">
        <v>1135</v>
      </c>
      <c r="EI269" s="1041" t="s">
        <v>1135</v>
      </c>
      <c r="EJ269" s="1041" t="s">
        <v>8933</v>
      </c>
      <c r="EK269" s="1041" t="s">
        <v>8934</v>
      </c>
      <c r="EL269" s="1041" t="s">
        <v>8935</v>
      </c>
      <c r="EM269" s="1041" t="s">
        <v>8936</v>
      </c>
      <c r="EN269" s="1041" t="s">
        <v>6117</v>
      </c>
      <c r="EO269" s="1041" t="s">
        <v>5947</v>
      </c>
      <c r="EP269" s="1041" t="s">
        <v>5948</v>
      </c>
      <c r="EQ269" s="1041" t="s">
        <v>8937</v>
      </c>
      <c r="ER269" s="1041" t="s">
        <v>2193</v>
      </c>
      <c r="ES269" s="1041" t="s">
        <v>8938</v>
      </c>
      <c r="ET269" s="1041" t="s">
        <v>8939</v>
      </c>
      <c r="EU269" s="104" t="str">
        <f t="shared" si="26"/>
        <v>2026041212</v>
      </c>
      <c r="EV269" s="56" t="str">
        <f t="shared" si="27"/>
        <v>17&amp;2026041212</v>
      </c>
      <c r="EW269" s="104">
        <f>IFERROR(VLOOKUP(EV269,시험용!CA:CE,4,FALSE),"")</f>
        <v>0</v>
      </c>
      <c r="EX269" s="952"/>
    </row>
    <row r="270" spans="1:156" ht="49.95" customHeight="1">
      <c r="A270" s="741">
        <v>17</v>
      </c>
      <c r="B270" s="1041" t="s">
        <v>732</v>
      </c>
      <c r="C270" s="1041" t="s">
        <v>1862</v>
      </c>
      <c r="D270" s="1041" t="s">
        <v>2963</v>
      </c>
      <c r="E270" s="1041" t="s">
        <v>31</v>
      </c>
      <c r="F270" s="1041" t="s">
        <v>287</v>
      </c>
      <c r="G270" s="1041" t="s">
        <v>732</v>
      </c>
      <c r="H270" s="1041" t="s">
        <v>312</v>
      </c>
      <c r="I270" s="1041" t="s">
        <v>290</v>
      </c>
      <c r="J270" s="1041" t="s">
        <v>8940</v>
      </c>
      <c r="K270" s="1041" t="s">
        <v>291</v>
      </c>
      <c r="L270" s="1041" t="s">
        <v>8941</v>
      </c>
      <c r="M270" s="1041" t="s">
        <v>3067</v>
      </c>
      <c r="N270" s="1041"/>
      <c r="O270" s="1041"/>
      <c r="P270" s="1041" t="s">
        <v>3069</v>
      </c>
      <c r="Q270" s="1041" t="s">
        <v>8942</v>
      </c>
      <c r="R270" s="1041"/>
      <c r="S270" s="1041" t="s">
        <v>8306</v>
      </c>
      <c r="T270" s="1041" t="s">
        <v>8521</v>
      </c>
      <c r="U270" s="1041" t="s">
        <v>592</v>
      </c>
      <c r="V270" s="1041"/>
      <c r="W270" s="1041" t="s">
        <v>3070</v>
      </c>
      <c r="X270" s="1041" t="s">
        <v>1542</v>
      </c>
      <c r="Y270" s="1041" t="s">
        <v>3071</v>
      </c>
      <c r="Z270" s="1041" t="s">
        <v>3071</v>
      </c>
      <c r="AA270" s="1041" t="s">
        <v>3072</v>
      </c>
      <c r="AB270" s="1041" t="s">
        <v>293</v>
      </c>
      <c r="AC270" s="1332"/>
      <c r="AD270" s="1041" t="s">
        <v>107</v>
      </c>
      <c r="AE270" s="1041" t="s">
        <v>8943</v>
      </c>
      <c r="AF270" s="1041" t="s">
        <v>595</v>
      </c>
      <c r="AG270" s="1041" t="s">
        <v>57</v>
      </c>
      <c r="AH270" s="1041" t="s">
        <v>645</v>
      </c>
      <c r="AI270" s="1041" t="s">
        <v>57</v>
      </c>
      <c r="AJ270" s="1041"/>
      <c r="AK270" s="1041"/>
      <c r="AL270" s="1041"/>
      <c r="AM270" s="1041"/>
      <c r="AN270" s="1041" t="s">
        <v>1731</v>
      </c>
      <c r="AO270" s="1041" t="s">
        <v>8944</v>
      </c>
      <c r="AP270" s="1041" t="s">
        <v>8945</v>
      </c>
      <c r="AQ270" s="1043" t="s">
        <v>396</v>
      </c>
      <c r="AR270" s="1041"/>
      <c r="AS270" s="1041"/>
      <c r="AT270" s="1041" t="s">
        <v>298</v>
      </c>
      <c r="AU270" s="1041" t="s">
        <v>8946</v>
      </c>
      <c r="AV270" s="1041" t="s">
        <v>57</v>
      </c>
      <c r="AW270" s="1041" t="s">
        <v>205</v>
      </c>
      <c r="AX270" s="1041" t="s">
        <v>8947</v>
      </c>
      <c r="AY270" s="1041"/>
      <c r="AZ270" s="1041" t="s">
        <v>1584</v>
      </c>
      <c r="BA270" s="1041" t="s">
        <v>3618</v>
      </c>
      <c r="BB270" s="1041" t="s">
        <v>299</v>
      </c>
      <c r="BC270" s="1041" t="s">
        <v>32</v>
      </c>
      <c r="BD270" s="1041" t="s">
        <v>33</v>
      </c>
      <c r="BE270" s="1041" t="s">
        <v>868</v>
      </c>
      <c r="BF270" s="1041" t="s">
        <v>48</v>
      </c>
      <c r="BG270" s="1041" t="s">
        <v>164</v>
      </c>
      <c r="BH270" s="1041" t="s">
        <v>110</v>
      </c>
      <c r="BI270" s="1041" t="s">
        <v>8948</v>
      </c>
      <c r="BJ270" s="1041" t="s">
        <v>8949</v>
      </c>
      <c r="BK270" s="1041" t="s">
        <v>8950</v>
      </c>
      <c r="BL270" s="1041" t="s">
        <v>3632</v>
      </c>
      <c r="BM270" s="1041" t="s">
        <v>657</v>
      </c>
      <c r="BN270" s="1041" t="s">
        <v>7156</v>
      </c>
      <c r="BO270" s="1041" t="s">
        <v>595</v>
      </c>
      <c r="BP270" s="1041" t="s">
        <v>57</v>
      </c>
      <c r="BQ270" s="1041" t="s">
        <v>57</v>
      </c>
      <c r="BR270" s="1041" t="s">
        <v>311</v>
      </c>
      <c r="BS270" s="1041" t="s">
        <v>8951</v>
      </c>
      <c r="BT270" s="1041" t="s">
        <v>4030</v>
      </c>
      <c r="BU270" s="1041" t="s">
        <v>3633</v>
      </c>
      <c r="BV270" s="1041" t="s">
        <v>657</v>
      </c>
      <c r="BW270" s="1041" t="s">
        <v>756</v>
      </c>
      <c r="BX270" s="1041" t="s">
        <v>645</v>
      </c>
      <c r="BY270" s="1041" t="s">
        <v>57</v>
      </c>
      <c r="BZ270" s="1041" t="s">
        <v>5616</v>
      </c>
      <c r="CA270" s="1041" t="s">
        <v>57</v>
      </c>
      <c r="CB270" s="1041" t="s">
        <v>57</v>
      </c>
      <c r="CC270" s="1041" t="s">
        <v>57</v>
      </c>
      <c r="CD270" s="1041" t="s">
        <v>57</v>
      </c>
      <c r="CE270" s="1041" t="s">
        <v>57</v>
      </c>
      <c r="CF270" s="1041" t="s">
        <v>57</v>
      </c>
      <c r="CG270" s="1041" t="s">
        <v>57</v>
      </c>
      <c r="CH270" s="1041" t="s">
        <v>57</v>
      </c>
      <c r="CI270" s="1041" t="s">
        <v>3634</v>
      </c>
      <c r="CJ270" s="1041" t="s">
        <v>665</v>
      </c>
      <c r="CK270" s="1041" t="s">
        <v>3229</v>
      </c>
      <c r="CL270" s="1041" t="s">
        <v>666</v>
      </c>
      <c r="CM270" s="1041" t="s">
        <v>3635</v>
      </c>
      <c r="CN270" s="1041" t="s">
        <v>665</v>
      </c>
      <c r="CO270" s="1041" t="s">
        <v>326</v>
      </c>
      <c r="CP270" s="1041" t="s">
        <v>666</v>
      </c>
      <c r="CQ270" s="1041" t="s">
        <v>57</v>
      </c>
      <c r="CR270" s="1041" t="s">
        <v>57</v>
      </c>
      <c r="CS270" s="1041" t="s">
        <v>57</v>
      </c>
      <c r="CT270" s="1041" t="s">
        <v>57</v>
      </c>
      <c r="CU270" s="1041" t="s">
        <v>57</v>
      </c>
      <c r="CV270" s="1041" t="s">
        <v>57</v>
      </c>
      <c r="CW270" s="1041" t="s">
        <v>57</v>
      </c>
      <c r="CX270" s="1041" t="s">
        <v>57</v>
      </c>
      <c r="CY270" s="1041" t="s">
        <v>57</v>
      </c>
      <c r="CZ270" s="1041" t="s">
        <v>57</v>
      </c>
      <c r="DA270" s="1041" t="s">
        <v>57</v>
      </c>
      <c r="DB270" s="1041" t="s">
        <v>57</v>
      </c>
      <c r="DC270" s="1041" t="s">
        <v>57</v>
      </c>
      <c r="DD270" s="1041" t="s">
        <v>57</v>
      </c>
      <c r="DE270" s="1041" t="s">
        <v>57</v>
      </c>
      <c r="DF270" s="1041" t="s">
        <v>57</v>
      </c>
      <c r="DG270" s="1041" t="s">
        <v>57</v>
      </c>
      <c r="DH270" s="1041" t="s">
        <v>57</v>
      </c>
      <c r="DI270" s="1041" t="s">
        <v>302</v>
      </c>
      <c r="DJ270" s="1041" t="s">
        <v>57</v>
      </c>
      <c r="DK270" s="1041" t="s">
        <v>57</v>
      </c>
      <c r="DL270" s="1041" t="s">
        <v>57</v>
      </c>
      <c r="DM270" s="1041" t="s">
        <v>57</v>
      </c>
      <c r="DN270" s="1041" t="s">
        <v>57</v>
      </c>
      <c r="DO270" s="1041" t="s">
        <v>57</v>
      </c>
      <c r="DP270" s="1041" t="s">
        <v>57</v>
      </c>
      <c r="DQ270" s="1041" t="s">
        <v>882</v>
      </c>
      <c r="DR270" s="1041" t="s">
        <v>171</v>
      </c>
      <c r="DS270" s="1041" t="s">
        <v>673</v>
      </c>
      <c r="DT270" s="1041" t="s">
        <v>3636</v>
      </c>
      <c r="DU270" s="1041" t="s">
        <v>621</v>
      </c>
      <c r="DV270" s="1041" t="s">
        <v>1090</v>
      </c>
      <c r="DW270" s="1041" t="s">
        <v>8952</v>
      </c>
      <c r="DX270" s="1041" t="s">
        <v>317</v>
      </c>
      <c r="DY270" s="1041" t="s">
        <v>308</v>
      </c>
      <c r="DZ270" s="1041" t="s">
        <v>318</v>
      </c>
      <c r="EA270" s="1041" t="s">
        <v>319</v>
      </c>
      <c r="EB270" s="1041" t="s">
        <v>3637</v>
      </c>
      <c r="EC270" s="1041" t="s">
        <v>621</v>
      </c>
      <c r="ED270" s="1041" t="s">
        <v>8724</v>
      </c>
      <c r="EE270" s="1041" t="s">
        <v>8952</v>
      </c>
      <c r="EF270" s="1041" t="s">
        <v>57</v>
      </c>
      <c r="EG270" s="1041" t="s">
        <v>57</v>
      </c>
      <c r="EH270" s="1041" t="s">
        <v>57</v>
      </c>
      <c r="EI270" s="1041" t="s">
        <v>57</v>
      </c>
      <c r="EJ270" s="1041" t="s">
        <v>2989</v>
      </c>
      <c r="EK270" s="1041" t="s">
        <v>1574</v>
      </c>
      <c r="EL270" s="1041" t="s">
        <v>2990</v>
      </c>
      <c r="EM270" s="1041" t="s">
        <v>1576</v>
      </c>
      <c r="EN270" s="1041" t="s">
        <v>680</v>
      </c>
      <c r="EO270" s="1041" t="s">
        <v>630</v>
      </c>
      <c r="EP270" s="1041" t="s">
        <v>122</v>
      </c>
      <c r="EQ270" s="1041" t="s">
        <v>8953</v>
      </c>
      <c r="ER270" s="1041" t="s">
        <v>311</v>
      </c>
      <c r="ES270" s="1041" t="s">
        <v>8954</v>
      </c>
      <c r="ET270" s="1041" t="s">
        <v>8955</v>
      </c>
      <c r="EU270" s="104" t="str">
        <f t="shared" si="26"/>
        <v>2026040032</v>
      </c>
      <c r="EV270" s="56" t="str">
        <f t="shared" si="27"/>
        <v>17&amp;2026040032</v>
      </c>
      <c r="EW270" s="104">
        <f>IFERROR(VLOOKUP(EV270,시험용!CA:CE,4,FALSE),"")</f>
        <v>0</v>
      </c>
      <c r="EX270" s="952"/>
    </row>
    <row r="271" spans="1:156" ht="49.95" customHeight="1">
      <c r="A271" s="741">
        <v>17</v>
      </c>
      <c r="B271" s="1041" t="s">
        <v>771</v>
      </c>
      <c r="C271" s="1041" t="s">
        <v>1862</v>
      </c>
      <c r="D271" s="1041" t="s">
        <v>2963</v>
      </c>
      <c r="E271" s="1041" t="s">
        <v>31</v>
      </c>
      <c r="F271" s="1041" t="s">
        <v>287</v>
      </c>
      <c r="G271" s="1041" t="s">
        <v>771</v>
      </c>
      <c r="H271" s="1041" t="s">
        <v>320</v>
      </c>
      <c r="I271" s="1041" t="s">
        <v>290</v>
      </c>
      <c r="J271" s="1041" t="s">
        <v>8956</v>
      </c>
      <c r="K271" s="1041" t="s">
        <v>291</v>
      </c>
      <c r="L271" s="1041" t="s">
        <v>8941</v>
      </c>
      <c r="M271" s="1041" t="s">
        <v>3000</v>
      </c>
      <c r="N271" s="1041"/>
      <c r="O271" s="1041"/>
      <c r="P271" s="1041" t="s">
        <v>1539</v>
      </c>
      <c r="Q271" s="1041" t="s">
        <v>8942</v>
      </c>
      <c r="R271" s="1041"/>
      <c r="S271" s="1041" t="s">
        <v>8306</v>
      </c>
      <c r="T271" s="1041" t="s">
        <v>8521</v>
      </c>
      <c r="U271" s="1041" t="s">
        <v>592</v>
      </c>
      <c r="V271" s="1041"/>
      <c r="W271" s="1041" t="s">
        <v>3003</v>
      </c>
      <c r="X271" s="1041" t="s">
        <v>1542</v>
      </c>
      <c r="Y271" s="1041" t="s">
        <v>8957</v>
      </c>
      <c r="Z271" s="1041" t="s">
        <v>8957</v>
      </c>
      <c r="AA271" s="1041" t="s">
        <v>8958</v>
      </c>
      <c r="AB271" s="1041" t="s">
        <v>293</v>
      </c>
      <c r="AC271" s="1332"/>
      <c r="AD271" s="1041" t="s">
        <v>8959</v>
      </c>
      <c r="AE271" s="1041" t="s">
        <v>8943</v>
      </c>
      <c r="AF271" s="1041" t="s">
        <v>595</v>
      </c>
      <c r="AG271" s="1041" t="s">
        <v>57</v>
      </c>
      <c r="AH271" s="1041" t="s">
        <v>645</v>
      </c>
      <c r="AI271" s="1041" t="s">
        <v>57</v>
      </c>
      <c r="AJ271" s="1041"/>
      <c r="AK271" s="1041"/>
      <c r="AL271" s="1041"/>
      <c r="AM271" s="1041"/>
      <c r="AN271" s="1041" t="s">
        <v>1731</v>
      </c>
      <c r="AO271" s="1041" t="s">
        <v>8944</v>
      </c>
      <c r="AP271" s="1041" t="s">
        <v>8945</v>
      </c>
      <c r="AQ271" s="1043" t="s">
        <v>396</v>
      </c>
      <c r="AR271" s="1041"/>
      <c r="AS271" s="1041"/>
      <c r="AT271" s="1041" t="s">
        <v>298</v>
      </c>
      <c r="AU271" s="1041" t="s">
        <v>8960</v>
      </c>
      <c r="AV271" s="1041" t="s">
        <v>57</v>
      </c>
      <c r="AW271" s="1041" t="s">
        <v>205</v>
      </c>
      <c r="AX271" s="1041" t="s">
        <v>8947</v>
      </c>
      <c r="AY271" s="1041"/>
      <c r="AZ271" s="1041" t="s">
        <v>3617</v>
      </c>
      <c r="BA271" s="1041" t="s">
        <v>3618</v>
      </c>
      <c r="BB271" s="1041" t="s">
        <v>299</v>
      </c>
      <c r="BC271" s="1041" t="s">
        <v>32</v>
      </c>
      <c r="BD271" s="1041" t="s">
        <v>33</v>
      </c>
      <c r="BE271" s="1041" t="s">
        <v>3619</v>
      </c>
      <c r="BF271" s="1041" t="s">
        <v>48</v>
      </c>
      <c r="BG271" s="1041" t="s">
        <v>164</v>
      </c>
      <c r="BH271" s="1041" t="s">
        <v>110</v>
      </c>
      <c r="BI271" s="1041" t="s">
        <v>8961</v>
      </c>
      <c r="BJ271" s="1041" t="s">
        <v>4527</v>
      </c>
      <c r="BK271" s="1041" t="s">
        <v>8950</v>
      </c>
      <c r="BL271" s="1041" t="s">
        <v>3621</v>
      </c>
      <c r="BM271" s="1041" t="s">
        <v>657</v>
      </c>
      <c r="BN271" s="1041" t="s">
        <v>7156</v>
      </c>
      <c r="BO271" s="1041" t="s">
        <v>595</v>
      </c>
      <c r="BP271" s="1041" t="s">
        <v>57</v>
      </c>
      <c r="BQ271" s="1041" t="s">
        <v>57</v>
      </c>
      <c r="BR271" s="1041" t="s">
        <v>311</v>
      </c>
      <c r="BS271" s="1041" t="s">
        <v>1328</v>
      </c>
      <c r="BT271" s="1041" t="s">
        <v>792</v>
      </c>
      <c r="BU271" s="1041" t="s">
        <v>3622</v>
      </c>
      <c r="BV271" s="1041" t="s">
        <v>657</v>
      </c>
      <c r="BW271" s="1041" t="s">
        <v>185</v>
      </c>
      <c r="BX271" s="1041" t="s">
        <v>645</v>
      </c>
      <c r="BY271" s="1041" t="s">
        <v>57</v>
      </c>
      <c r="BZ271" s="1041" t="s">
        <v>2982</v>
      </c>
      <c r="CA271" s="1041" t="s">
        <v>57</v>
      </c>
      <c r="CB271" s="1041" t="s">
        <v>57</v>
      </c>
      <c r="CC271" s="1041" t="s">
        <v>57</v>
      </c>
      <c r="CD271" s="1041" t="s">
        <v>57</v>
      </c>
      <c r="CE271" s="1041" t="s">
        <v>57</v>
      </c>
      <c r="CF271" s="1041" t="s">
        <v>57</v>
      </c>
      <c r="CG271" s="1041" t="s">
        <v>57</v>
      </c>
      <c r="CH271" s="1041" t="s">
        <v>57</v>
      </c>
      <c r="CI271" s="1041" t="s">
        <v>3623</v>
      </c>
      <c r="CJ271" s="1041" t="s">
        <v>665</v>
      </c>
      <c r="CK271" s="1041" t="s">
        <v>8962</v>
      </c>
      <c r="CL271" s="1041" t="s">
        <v>666</v>
      </c>
      <c r="CM271" s="1041" t="s">
        <v>3624</v>
      </c>
      <c r="CN271" s="1041" t="s">
        <v>665</v>
      </c>
      <c r="CO271" s="1041" t="s">
        <v>1180</v>
      </c>
      <c r="CP271" s="1041" t="s">
        <v>666</v>
      </c>
      <c r="CQ271" s="1041" t="s">
        <v>57</v>
      </c>
      <c r="CR271" s="1041" t="s">
        <v>57</v>
      </c>
      <c r="CS271" s="1041" t="s">
        <v>57</v>
      </c>
      <c r="CT271" s="1041" t="s">
        <v>57</v>
      </c>
      <c r="CU271" s="1041" t="s">
        <v>57</v>
      </c>
      <c r="CV271" s="1041" t="s">
        <v>57</v>
      </c>
      <c r="CW271" s="1041" t="s">
        <v>57</v>
      </c>
      <c r="CX271" s="1041" t="s">
        <v>57</v>
      </c>
      <c r="CY271" s="1041" t="s">
        <v>57</v>
      </c>
      <c r="CZ271" s="1041" t="s">
        <v>57</v>
      </c>
      <c r="DA271" s="1041" t="s">
        <v>57</v>
      </c>
      <c r="DB271" s="1041" t="s">
        <v>57</v>
      </c>
      <c r="DC271" s="1041" t="s">
        <v>57</v>
      </c>
      <c r="DD271" s="1041" t="s">
        <v>57</v>
      </c>
      <c r="DE271" s="1041" t="s">
        <v>57</v>
      </c>
      <c r="DF271" s="1041" t="s">
        <v>57</v>
      </c>
      <c r="DG271" s="1041" t="s">
        <v>57</v>
      </c>
      <c r="DH271" s="1041" t="s">
        <v>57</v>
      </c>
      <c r="DI271" s="1041" t="s">
        <v>302</v>
      </c>
      <c r="DJ271" s="1041" t="s">
        <v>57</v>
      </c>
      <c r="DK271" s="1041" t="s">
        <v>57</v>
      </c>
      <c r="DL271" s="1041" t="s">
        <v>57</v>
      </c>
      <c r="DM271" s="1041" t="s">
        <v>57</v>
      </c>
      <c r="DN271" s="1041" t="s">
        <v>57</v>
      </c>
      <c r="DO271" s="1041" t="s">
        <v>57</v>
      </c>
      <c r="DP271" s="1041" t="s">
        <v>57</v>
      </c>
      <c r="DQ271" s="1041" t="s">
        <v>8963</v>
      </c>
      <c r="DR271" s="1041" t="s">
        <v>663</v>
      </c>
      <c r="DS271" s="1041" t="s">
        <v>673</v>
      </c>
      <c r="DT271" s="1041" t="s">
        <v>3625</v>
      </c>
      <c r="DU271" s="1041" t="s">
        <v>621</v>
      </c>
      <c r="DV271" s="1041" t="s">
        <v>7162</v>
      </c>
      <c r="DW271" s="1041" t="s">
        <v>1569</v>
      </c>
      <c r="DX271" s="1041" t="s">
        <v>333</v>
      </c>
      <c r="DY271" s="1041" t="s">
        <v>308</v>
      </c>
      <c r="DZ271" s="1041" t="s">
        <v>309</v>
      </c>
      <c r="EA271" s="1041" t="s">
        <v>319</v>
      </c>
      <c r="EB271" s="1041" t="s">
        <v>3626</v>
      </c>
      <c r="EC271" s="1041" t="s">
        <v>621</v>
      </c>
      <c r="ED271" s="1041" t="s">
        <v>1590</v>
      </c>
      <c r="EE271" s="1041" t="s">
        <v>1569</v>
      </c>
      <c r="EF271" s="1041" t="s">
        <v>57</v>
      </c>
      <c r="EG271" s="1041" t="s">
        <v>57</v>
      </c>
      <c r="EH271" s="1041" t="s">
        <v>57</v>
      </c>
      <c r="EI271" s="1041" t="s">
        <v>57</v>
      </c>
      <c r="EJ271" s="1041" t="s">
        <v>3628</v>
      </c>
      <c r="EK271" s="1041" t="s">
        <v>1574</v>
      </c>
      <c r="EL271" s="1041" t="s">
        <v>3629</v>
      </c>
      <c r="EM271" s="1041" t="s">
        <v>1576</v>
      </c>
      <c r="EN271" s="1041" t="s">
        <v>680</v>
      </c>
      <c r="EO271" s="1041" t="s">
        <v>630</v>
      </c>
      <c r="EP271" s="1041" t="s">
        <v>122</v>
      </c>
      <c r="EQ271" s="1041" t="s">
        <v>8964</v>
      </c>
      <c r="ER271" s="1041" t="s">
        <v>311</v>
      </c>
      <c r="ES271" s="1041" t="s">
        <v>5471</v>
      </c>
      <c r="ET271" s="1041" t="s">
        <v>8965</v>
      </c>
      <c r="EU271" s="104" t="str">
        <f t="shared" si="26"/>
        <v>2026040032</v>
      </c>
      <c r="EV271" s="56" t="str">
        <f t="shared" si="27"/>
        <v>17&amp;2026040032</v>
      </c>
      <c r="EW271" s="104">
        <f>IFERROR(VLOOKUP(EV271,시험용!CA:CE,4,FALSE),"")</f>
        <v>0</v>
      </c>
      <c r="EX271" s="952"/>
    </row>
    <row r="272" spans="1:156" ht="49.95" customHeight="1">
      <c r="A272" s="741">
        <v>17</v>
      </c>
      <c r="B272" s="1041" t="s">
        <v>806</v>
      </c>
      <c r="C272" s="1041" t="s">
        <v>2105</v>
      </c>
      <c r="D272" s="1041" t="s">
        <v>2106</v>
      </c>
      <c r="E272" s="1041" t="s">
        <v>31</v>
      </c>
      <c r="F272" s="1041" t="s">
        <v>584</v>
      </c>
      <c r="G272" s="1041" t="s">
        <v>806</v>
      </c>
      <c r="H272" s="1041" t="s">
        <v>287</v>
      </c>
      <c r="I272" s="1041" t="s">
        <v>290</v>
      </c>
      <c r="J272" s="1041" t="s">
        <v>8966</v>
      </c>
      <c r="K272" s="1041" t="s">
        <v>291</v>
      </c>
      <c r="L272" s="1041" t="s">
        <v>8967</v>
      </c>
      <c r="M272" s="1041" t="s">
        <v>2198</v>
      </c>
      <c r="N272" s="1041"/>
      <c r="O272" s="1041" t="s">
        <v>8968</v>
      </c>
      <c r="P272" s="1041" t="s">
        <v>859</v>
      </c>
      <c r="Q272" s="1041"/>
      <c r="R272" s="1041" t="s">
        <v>8969</v>
      </c>
      <c r="S272" s="1041" t="s">
        <v>8306</v>
      </c>
      <c r="T272" s="1041" t="s">
        <v>8521</v>
      </c>
      <c r="U272" s="1041" t="s">
        <v>592</v>
      </c>
      <c r="V272" s="1041"/>
      <c r="W272" s="1041" t="s">
        <v>2201</v>
      </c>
      <c r="X272" s="1041" t="s">
        <v>95</v>
      </c>
      <c r="Y272" s="1041" t="s">
        <v>7122</v>
      </c>
      <c r="Z272" s="1041" t="s">
        <v>7122</v>
      </c>
      <c r="AA272" s="1041" t="s">
        <v>7122</v>
      </c>
      <c r="AB272" s="1041" t="s">
        <v>31</v>
      </c>
      <c r="AC272" s="1332"/>
      <c r="AD272" s="1041" t="s">
        <v>643</v>
      </c>
      <c r="AE272" s="1041" t="s">
        <v>2240</v>
      </c>
      <c r="AF272" s="1041" t="s">
        <v>2116</v>
      </c>
      <c r="AG272" s="1041" t="s">
        <v>2117</v>
      </c>
      <c r="AH272" s="1041" t="s">
        <v>2118</v>
      </c>
      <c r="AI272" s="1041" t="s">
        <v>2119</v>
      </c>
      <c r="AJ272" s="1041"/>
      <c r="AK272" s="1041"/>
      <c r="AL272" s="1041"/>
      <c r="AM272" s="1041"/>
      <c r="AN272" s="1041" t="s">
        <v>2206</v>
      </c>
      <c r="AO272" s="1041" t="s">
        <v>2207</v>
      </c>
      <c r="AP272" s="1041" t="s">
        <v>8970</v>
      </c>
      <c r="AQ272" s="1043" t="s">
        <v>9365</v>
      </c>
      <c r="AR272" s="1041" t="s">
        <v>2209</v>
      </c>
      <c r="AS272" s="1041" t="s">
        <v>2210</v>
      </c>
      <c r="AT272" s="1041" t="s">
        <v>298</v>
      </c>
      <c r="AU272" s="1041" t="s">
        <v>8971</v>
      </c>
      <c r="AV272" s="1041" t="s">
        <v>1135</v>
      </c>
      <c r="AW272" s="1041" t="s">
        <v>2168</v>
      </c>
      <c r="AX272" s="1041" t="s">
        <v>8972</v>
      </c>
      <c r="AY272" s="1041"/>
      <c r="AZ272" s="1041" t="s">
        <v>8973</v>
      </c>
      <c r="BA272" s="1041" t="s">
        <v>8451</v>
      </c>
      <c r="BB272" s="1041" t="s">
        <v>2247</v>
      </c>
      <c r="BC272" s="1041" t="s">
        <v>2132</v>
      </c>
      <c r="BD272" s="1041" t="s">
        <v>2133</v>
      </c>
      <c r="BE272" s="1041" t="s">
        <v>2248</v>
      </c>
      <c r="BF272" s="1041" t="s">
        <v>2135</v>
      </c>
      <c r="BG272" s="1041" t="s">
        <v>2136</v>
      </c>
      <c r="BH272" s="1041" t="s">
        <v>8974</v>
      </c>
      <c r="BI272" s="1041" t="s">
        <v>8975</v>
      </c>
      <c r="BJ272" s="1041" t="s">
        <v>8976</v>
      </c>
      <c r="BK272" s="1041" t="s">
        <v>7602</v>
      </c>
      <c r="BL272" s="1041" t="s">
        <v>8977</v>
      </c>
      <c r="BM272" s="1041" t="s">
        <v>2142</v>
      </c>
      <c r="BN272" s="1041" t="s">
        <v>2240</v>
      </c>
      <c r="BO272" s="1041" t="s">
        <v>2116</v>
      </c>
      <c r="BP272" s="1041" t="s">
        <v>2144</v>
      </c>
      <c r="BQ272" s="1041" t="s">
        <v>2117</v>
      </c>
      <c r="BR272" s="1041" t="s">
        <v>2145</v>
      </c>
      <c r="BS272" s="1041" t="s">
        <v>2146</v>
      </c>
      <c r="BT272" s="1041" t="s">
        <v>3172</v>
      </c>
      <c r="BU272" s="1041" t="s">
        <v>8978</v>
      </c>
      <c r="BV272" s="1041" t="s">
        <v>2149</v>
      </c>
      <c r="BW272" s="1041" t="s">
        <v>4664</v>
      </c>
      <c r="BX272" s="1041" t="s">
        <v>2118</v>
      </c>
      <c r="BY272" s="1041" t="s">
        <v>2119</v>
      </c>
      <c r="BZ272" s="1041" t="s">
        <v>8979</v>
      </c>
      <c r="CA272" s="1041" t="s">
        <v>8980</v>
      </c>
      <c r="CB272" s="1041" t="s">
        <v>2153</v>
      </c>
      <c r="CC272" s="1041" t="s">
        <v>4908</v>
      </c>
      <c r="CD272" s="1041" t="s">
        <v>4626</v>
      </c>
      <c r="CE272" s="1041" t="s">
        <v>2156</v>
      </c>
      <c r="CF272" s="1041" t="s">
        <v>8019</v>
      </c>
      <c r="CG272" s="1041" t="s">
        <v>2158</v>
      </c>
      <c r="CH272" s="1041" t="s">
        <v>1135</v>
      </c>
      <c r="CI272" s="1041" t="s">
        <v>8981</v>
      </c>
      <c r="CJ272" s="1041" t="s">
        <v>2160</v>
      </c>
      <c r="CK272" s="1041" t="s">
        <v>8982</v>
      </c>
      <c r="CL272" s="1041" t="s">
        <v>2162</v>
      </c>
      <c r="CM272" s="1041" t="s">
        <v>8983</v>
      </c>
      <c r="CN272" s="1041" t="s">
        <v>2160</v>
      </c>
      <c r="CO272" s="1041" t="s">
        <v>8023</v>
      </c>
      <c r="CP272" s="1041" t="s">
        <v>2162</v>
      </c>
      <c r="CQ272" s="1041" t="s">
        <v>1135</v>
      </c>
      <c r="CR272" s="1041" t="s">
        <v>1135</v>
      </c>
      <c r="CS272" s="1041" t="s">
        <v>1135</v>
      </c>
      <c r="CT272" s="1041" t="s">
        <v>1135</v>
      </c>
      <c r="CU272" s="1041" t="s">
        <v>2165</v>
      </c>
      <c r="CV272" s="1041" t="s">
        <v>2166</v>
      </c>
      <c r="CW272" s="1041" t="s">
        <v>2167</v>
      </c>
      <c r="CX272" s="1041" t="s">
        <v>2168</v>
      </c>
      <c r="CY272" s="1041" t="s">
        <v>1135</v>
      </c>
      <c r="CZ272" s="1041" t="s">
        <v>1135</v>
      </c>
      <c r="DA272" s="1041" t="s">
        <v>1135</v>
      </c>
      <c r="DB272" s="1041" t="s">
        <v>1135</v>
      </c>
      <c r="DC272" s="1041" t="s">
        <v>1135</v>
      </c>
      <c r="DD272" s="1041" t="s">
        <v>1135</v>
      </c>
      <c r="DE272" s="1041" t="s">
        <v>1135</v>
      </c>
      <c r="DF272" s="1041" t="s">
        <v>1135</v>
      </c>
      <c r="DG272" s="1041" t="s">
        <v>1135</v>
      </c>
      <c r="DH272" s="1041" t="s">
        <v>1135</v>
      </c>
      <c r="DI272" s="1041" t="s">
        <v>2142</v>
      </c>
      <c r="DJ272" s="1041" t="s">
        <v>1135</v>
      </c>
      <c r="DK272" s="1041" t="s">
        <v>1135</v>
      </c>
      <c r="DL272" s="1041" t="s">
        <v>1135</v>
      </c>
      <c r="DM272" s="1041" t="s">
        <v>1135</v>
      </c>
      <c r="DN272" s="1041" t="s">
        <v>8984</v>
      </c>
      <c r="DO272" s="1041" t="s">
        <v>2269</v>
      </c>
      <c r="DP272" s="1041" t="s">
        <v>2273</v>
      </c>
      <c r="DQ272" s="1041" t="s">
        <v>1135</v>
      </c>
      <c r="DR272" s="1041" t="s">
        <v>1135</v>
      </c>
      <c r="DS272" s="1041" t="s">
        <v>1135</v>
      </c>
      <c r="DT272" s="1041" t="s">
        <v>8985</v>
      </c>
      <c r="DU272" s="1041" t="s">
        <v>2176</v>
      </c>
      <c r="DV272" s="1041" t="s">
        <v>2177</v>
      </c>
      <c r="DW272" s="1041" t="s">
        <v>6011</v>
      </c>
      <c r="DX272" s="1041" t="s">
        <v>2179</v>
      </c>
      <c r="DY272" s="1041" t="s">
        <v>2180</v>
      </c>
      <c r="DZ272" s="1041" t="s">
        <v>2181</v>
      </c>
      <c r="EA272" s="1041" t="s">
        <v>2182</v>
      </c>
      <c r="EB272" s="1041" t="s">
        <v>8986</v>
      </c>
      <c r="EC272" s="1041" t="s">
        <v>2176</v>
      </c>
      <c r="ED272" s="1041" t="s">
        <v>2184</v>
      </c>
      <c r="EE272" s="1041" t="s">
        <v>6011</v>
      </c>
      <c r="EF272" s="1041" t="s">
        <v>1135</v>
      </c>
      <c r="EG272" s="1041" t="s">
        <v>1135</v>
      </c>
      <c r="EH272" s="1041" t="s">
        <v>1135</v>
      </c>
      <c r="EI272" s="1041" t="s">
        <v>1135</v>
      </c>
      <c r="EJ272" s="1041" t="s">
        <v>8987</v>
      </c>
      <c r="EK272" s="1041" t="s">
        <v>8988</v>
      </c>
      <c r="EL272" s="1041" t="s">
        <v>8989</v>
      </c>
      <c r="EM272" s="1041" t="s">
        <v>6194</v>
      </c>
      <c r="EN272" s="1041" t="s">
        <v>2189</v>
      </c>
      <c r="EO272" s="1041" t="s">
        <v>8990</v>
      </c>
      <c r="EP272" s="1041" t="s">
        <v>8991</v>
      </c>
      <c r="EQ272" s="1041" t="s">
        <v>8992</v>
      </c>
      <c r="ER272" s="1041" t="s">
        <v>2193</v>
      </c>
      <c r="ES272" s="1041" t="s">
        <v>8993</v>
      </c>
      <c r="ET272" s="1041" t="s">
        <v>8994</v>
      </c>
      <c r="EU272" s="104" t="str">
        <f t="shared" si="26"/>
        <v>2026040721</v>
      </c>
      <c r="EV272" s="56" t="str">
        <f t="shared" si="27"/>
        <v>17&amp;2026040721</v>
      </c>
      <c r="EW272" s="104">
        <f>IFERROR(VLOOKUP(EV272,시험용!CA:CE,4,FALSE),"")</f>
        <v>0</v>
      </c>
      <c r="EX272" s="952"/>
    </row>
    <row r="273" spans="1:156" ht="49.95" customHeight="1">
      <c r="A273" s="741">
        <v>17</v>
      </c>
      <c r="B273" s="1041" t="s">
        <v>47</v>
      </c>
      <c r="C273" s="1041" t="s">
        <v>2105</v>
      </c>
      <c r="D273" s="1041" t="s">
        <v>2106</v>
      </c>
      <c r="E273" s="1041" t="s">
        <v>31</v>
      </c>
      <c r="F273" s="1041" t="s">
        <v>584</v>
      </c>
      <c r="G273" s="1041" t="s">
        <v>47</v>
      </c>
      <c r="H273" s="1041" t="s">
        <v>312</v>
      </c>
      <c r="I273" s="1041" t="s">
        <v>290</v>
      </c>
      <c r="J273" s="1041" t="s">
        <v>8995</v>
      </c>
      <c r="K273" s="1041" t="s">
        <v>291</v>
      </c>
      <c r="L273" s="1041" t="s">
        <v>8996</v>
      </c>
      <c r="M273" s="1041" t="s">
        <v>2198</v>
      </c>
      <c r="N273" s="1041"/>
      <c r="O273" s="1041" t="s">
        <v>8968</v>
      </c>
      <c r="P273" s="1041" t="s">
        <v>859</v>
      </c>
      <c r="Q273" s="1041"/>
      <c r="R273" s="1041" t="s">
        <v>8969</v>
      </c>
      <c r="S273" s="1041" t="s">
        <v>8306</v>
      </c>
      <c r="T273" s="1041" t="s">
        <v>8521</v>
      </c>
      <c r="U273" s="1041" t="s">
        <v>592</v>
      </c>
      <c r="V273" s="1041"/>
      <c r="W273" s="1041" t="s">
        <v>2201</v>
      </c>
      <c r="X273" s="1041" t="s">
        <v>95</v>
      </c>
      <c r="Y273" s="1041" t="s">
        <v>7122</v>
      </c>
      <c r="Z273" s="1041" t="s">
        <v>7122</v>
      </c>
      <c r="AA273" s="1041" t="s">
        <v>7122</v>
      </c>
      <c r="AB273" s="1041" t="s">
        <v>31</v>
      </c>
      <c r="AC273" s="1332"/>
      <c r="AD273" s="1041" t="s">
        <v>643</v>
      </c>
      <c r="AE273" s="1041" t="s">
        <v>8997</v>
      </c>
      <c r="AF273" s="1041" t="s">
        <v>3851</v>
      </c>
      <c r="AG273" s="1041" t="s">
        <v>3852</v>
      </c>
      <c r="AH273" s="1041" t="s">
        <v>3853</v>
      </c>
      <c r="AI273" s="1041" t="s">
        <v>8998</v>
      </c>
      <c r="AJ273" s="1041"/>
      <c r="AK273" s="1041"/>
      <c r="AL273" s="1041"/>
      <c r="AM273" s="1041"/>
      <c r="AN273" s="1041" t="s">
        <v>2206</v>
      </c>
      <c r="AO273" s="1041" t="s">
        <v>2207</v>
      </c>
      <c r="AP273" s="1041" t="s">
        <v>8999</v>
      </c>
      <c r="AQ273" s="1043" t="s">
        <v>9365</v>
      </c>
      <c r="AR273" s="1041" t="s">
        <v>2209</v>
      </c>
      <c r="AS273" s="1041" t="s">
        <v>2210</v>
      </c>
      <c r="AT273" s="1041" t="s">
        <v>298</v>
      </c>
      <c r="AU273" s="1041" t="s">
        <v>9000</v>
      </c>
      <c r="AV273" s="1041" t="s">
        <v>3008</v>
      </c>
      <c r="AW273" s="1041" t="s">
        <v>9001</v>
      </c>
      <c r="AX273" s="1041" t="s">
        <v>9002</v>
      </c>
      <c r="AY273" s="1041"/>
      <c r="AZ273" s="1041" t="s">
        <v>9003</v>
      </c>
      <c r="BA273" s="1041" t="s">
        <v>9004</v>
      </c>
      <c r="BB273" s="1041" t="s">
        <v>9005</v>
      </c>
      <c r="BC273" s="1041" t="s">
        <v>3018</v>
      </c>
      <c r="BD273" s="1041" t="s">
        <v>3019</v>
      </c>
      <c r="BE273" s="1041" t="s">
        <v>9006</v>
      </c>
      <c r="BF273" s="1041" t="s">
        <v>3021</v>
      </c>
      <c r="BG273" s="1041" t="s">
        <v>3022</v>
      </c>
      <c r="BH273" s="1041" t="s">
        <v>9007</v>
      </c>
      <c r="BI273" s="1041" t="s">
        <v>9008</v>
      </c>
      <c r="BJ273" s="1041" t="s">
        <v>9009</v>
      </c>
      <c r="BK273" s="1041" t="s">
        <v>3867</v>
      </c>
      <c r="BL273" s="1041" t="s">
        <v>9010</v>
      </c>
      <c r="BM273" s="1041" t="s">
        <v>3028</v>
      </c>
      <c r="BN273" s="1041" t="s">
        <v>8997</v>
      </c>
      <c r="BO273" s="1041" t="s">
        <v>3851</v>
      </c>
      <c r="BP273" s="1041" t="s">
        <v>3007</v>
      </c>
      <c r="BQ273" s="1041" t="s">
        <v>3852</v>
      </c>
      <c r="BR273" s="1041" t="s">
        <v>9011</v>
      </c>
      <c r="BS273" s="1041" t="s">
        <v>3871</v>
      </c>
      <c r="BT273" s="1041" t="s">
        <v>9012</v>
      </c>
      <c r="BU273" s="1041" t="s">
        <v>9013</v>
      </c>
      <c r="BV273" s="1041" t="s">
        <v>9014</v>
      </c>
      <c r="BW273" s="1041" t="s">
        <v>9015</v>
      </c>
      <c r="BX273" s="1041" t="s">
        <v>3853</v>
      </c>
      <c r="BY273" s="1041" t="s">
        <v>8998</v>
      </c>
      <c r="BZ273" s="1041" t="s">
        <v>9016</v>
      </c>
      <c r="CA273" s="1041" t="s">
        <v>9017</v>
      </c>
      <c r="CB273" s="1041" t="s">
        <v>3878</v>
      </c>
      <c r="CC273" s="1041" t="s">
        <v>9018</v>
      </c>
      <c r="CD273" s="1041" t="s">
        <v>9019</v>
      </c>
      <c r="CE273" s="1041" t="s">
        <v>3880</v>
      </c>
      <c r="CF273" s="1041" t="s">
        <v>9020</v>
      </c>
      <c r="CG273" s="1041" t="s">
        <v>3882</v>
      </c>
      <c r="CH273" s="1041" t="s">
        <v>3008</v>
      </c>
      <c r="CI273" s="1041" t="s">
        <v>9021</v>
      </c>
      <c r="CJ273" s="1041" t="s">
        <v>9022</v>
      </c>
      <c r="CK273" s="1041" t="s">
        <v>9023</v>
      </c>
      <c r="CL273" s="1041" t="s">
        <v>3886</v>
      </c>
      <c r="CM273" s="1041" t="s">
        <v>9024</v>
      </c>
      <c r="CN273" s="1041" t="s">
        <v>9022</v>
      </c>
      <c r="CO273" s="1041" t="s">
        <v>9025</v>
      </c>
      <c r="CP273" s="1041" t="s">
        <v>3886</v>
      </c>
      <c r="CQ273" s="1041" t="s">
        <v>3008</v>
      </c>
      <c r="CR273" s="1041" t="s">
        <v>3008</v>
      </c>
      <c r="CS273" s="1041" t="s">
        <v>3008</v>
      </c>
      <c r="CT273" s="1041" t="s">
        <v>3008</v>
      </c>
      <c r="CU273" s="1041" t="s">
        <v>9026</v>
      </c>
      <c r="CV273" s="1041" t="s">
        <v>3888</v>
      </c>
      <c r="CW273" s="1041" t="s">
        <v>9027</v>
      </c>
      <c r="CX273" s="1041" t="s">
        <v>9001</v>
      </c>
      <c r="CY273" s="1041" t="s">
        <v>3008</v>
      </c>
      <c r="CZ273" s="1041" t="s">
        <v>3008</v>
      </c>
      <c r="DA273" s="1041" t="s">
        <v>3008</v>
      </c>
      <c r="DB273" s="1041" t="s">
        <v>3008</v>
      </c>
      <c r="DC273" s="1041" t="s">
        <v>3008</v>
      </c>
      <c r="DD273" s="1041" t="s">
        <v>3008</v>
      </c>
      <c r="DE273" s="1041" t="s">
        <v>3042</v>
      </c>
      <c r="DF273" s="1041" t="s">
        <v>3043</v>
      </c>
      <c r="DG273" s="1041" t="s">
        <v>3044</v>
      </c>
      <c r="DH273" s="1041" t="s">
        <v>3008</v>
      </c>
      <c r="DI273" s="1041" t="s">
        <v>3028</v>
      </c>
      <c r="DJ273" s="1041" t="s">
        <v>3008</v>
      </c>
      <c r="DK273" s="1041" t="s">
        <v>3008</v>
      </c>
      <c r="DL273" s="1041" t="s">
        <v>3008</v>
      </c>
      <c r="DM273" s="1041" t="s">
        <v>3008</v>
      </c>
      <c r="DN273" s="1041" t="s">
        <v>9028</v>
      </c>
      <c r="DO273" s="1041" t="s">
        <v>9029</v>
      </c>
      <c r="DP273" s="1041" t="s">
        <v>9030</v>
      </c>
      <c r="DQ273" s="1041" t="s">
        <v>3008</v>
      </c>
      <c r="DR273" s="1041" t="s">
        <v>3008</v>
      </c>
      <c r="DS273" s="1041" t="s">
        <v>3008</v>
      </c>
      <c r="DT273" s="1041" t="s">
        <v>9031</v>
      </c>
      <c r="DU273" s="1041" t="s">
        <v>9032</v>
      </c>
      <c r="DV273" s="1041" t="s">
        <v>9033</v>
      </c>
      <c r="DW273" s="1041" t="s">
        <v>9030</v>
      </c>
      <c r="DX273" s="1041" t="s">
        <v>4800</v>
      </c>
      <c r="DY273" s="1041" t="s">
        <v>3053</v>
      </c>
      <c r="DZ273" s="1041" t="s">
        <v>4801</v>
      </c>
      <c r="EA273" s="1041" t="s">
        <v>3055</v>
      </c>
      <c r="EB273" s="1041" t="s">
        <v>9034</v>
      </c>
      <c r="EC273" s="1041" t="s">
        <v>9032</v>
      </c>
      <c r="ED273" s="1041" t="s">
        <v>9035</v>
      </c>
      <c r="EE273" s="1041" t="s">
        <v>9030</v>
      </c>
      <c r="EF273" s="1041" t="s">
        <v>3008</v>
      </c>
      <c r="EG273" s="1041" t="s">
        <v>3008</v>
      </c>
      <c r="EH273" s="1041" t="s">
        <v>3008</v>
      </c>
      <c r="EI273" s="1041" t="s">
        <v>3008</v>
      </c>
      <c r="EJ273" s="1041" t="s">
        <v>9036</v>
      </c>
      <c r="EK273" s="1041" t="s">
        <v>9037</v>
      </c>
      <c r="EL273" s="1041" t="s">
        <v>9038</v>
      </c>
      <c r="EM273" s="1041" t="s">
        <v>9039</v>
      </c>
      <c r="EN273" s="1041" t="s">
        <v>3062</v>
      </c>
      <c r="EO273" s="1041" t="s">
        <v>9040</v>
      </c>
      <c r="EP273" s="1041" t="s">
        <v>9041</v>
      </c>
      <c r="EQ273" s="1041" t="s">
        <v>9042</v>
      </c>
      <c r="ER273" s="1041" t="s">
        <v>3030</v>
      </c>
      <c r="ES273" s="1041" t="s">
        <v>9043</v>
      </c>
      <c r="ET273" s="1041" t="s">
        <v>9044</v>
      </c>
      <c r="EU273" s="104" t="str">
        <f t="shared" si="26"/>
        <v>2026040620</v>
      </c>
      <c r="EV273" s="56" t="str">
        <f t="shared" si="27"/>
        <v>17&amp;2026040620</v>
      </c>
      <c r="EW273" s="104">
        <f>IFERROR(VLOOKUP(EV273,시험용!CA:CE,4,FALSE),"")</f>
        <v>0</v>
      </c>
      <c r="EX273" s="952"/>
    </row>
    <row r="274" spans="1:156" ht="49.95" customHeight="1">
      <c r="A274" s="741">
        <v>17</v>
      </c>
      <c r="B274" s="1041" t="s">
        <v>850</v>
      </c>
      <c r="C274" s="1041" t="s">
        <v>336</v>
      </c>
      <c r="D274" s="1041" t="s">
        <v>1866</v>
      </c>
      <c r="E274" s="1041" t="s">
        <v>31</v>
      </c>
      <c r="F274" s="1041" t="s">
        <v>321</v>
      </c>
      <c r="G274" s="1041" t="s">
        <v>850</v>
      </c>
      <c r="H274" s="1041" t="s">
        <v>287</v>
      </c>
      <c r="I274" s="1041" t="s">
        <v>290</v>
      </c>
      <c r="J274" s="1041" t="s">
        <v>8518</v>
      </c>
      <c r="K274" s="1041" t="s">
        <v>291</v>
      </c>
      <c r="L274" s="1041" t="s">
        <v>8519</v>
      </c>
      <c r="M274" s="1041" t="s">
        <v>6616</v>
      </c>
      <c r="N274" s="1041"/>
      <c r="O274" s="1041" t="s">
        <v>8520</v>
      </c>
      <c r="P274" s="1041"/>
      <c r="Q274" s="1041"/>
      <c r="R274" s="1041" t="s">
        <v>1131</v>
      </c>
      <c r="S274" s="1041" t="s">
        <v>8306</v>
      </c>
      <c r="T274" s="1041" t="s">
        <v>8521</v>
      </c>
      <c r="U274" s="1041" t="s">
        <v>592</v>
      </c>
      <c r="V274" s="1041"/>
      <c r="W274" s="1041" t="s">
        <v>6617</v>
      </c>
      <c r="X274" s="1041" t="s">
        <v>688</v>
      </c>
      <c r="Y274" s="1041" t="s">
        <v>8522</v>
      </c>
      <c r="Z274" s="1041" t="s">
        <v>8522</v>
      </c>
      <c r="AA274" s="1041" t="s">
        <v>8523</v>
      </c>
      <c r="AB274" s="1041" t="s">
        <v>293</v>
      </c>
      <c r="AC274" s="1332"/>
      <c r="AD274" s="1041" t="s">
        <v>107</v>
      </c>
      <c r="AE274" s="1041" t="s">
        <v>1051</v>
      </c>
      <c r="AF274" s="1041" t="s">
        <v>595</v>
      </c>
      <c r="AG274" s="1041" t="s">
        <v>295</v>
      </c>
      <c r="AH274" s="1041" t="s">
        <v>296</v>
      </c>
      <c r="AI274" s="1041" t="s">
        <v>297</v>
      </c>
      <c r="AJ274" s="1041"/>
      <c r="AK274" s="1041"/>
      <c r="AL274" s="1041"/>
      <c r="AM274" s="1041"/>
      <c r="AN274" s="1041" t="s">
        <v>3216</v>
      </c>
      <c r="AO274" s="1041" t="s">
        <v>3217</v>
      </c>
      <c r="AP274" s="1041" t="s">
        <v>8524</v>
      </c>
      <c r="AQ274" s="1041" t="s">
        <v>49</v>
      </c>
      <c r="AR274" s="1041" t="s">
        <v>3773</v>
      </c>
      <c r="AS274" s="1041" t="s">
        <v>3774</v>
      </c>
      <c r="AT274" s="1041" t="s">
        <v>298</v>
      </c>
      <c r="AU274" s="1041" t="s">
        <v>8525</v>
      </c>
      <c r="AV274" s="1041" t="s">
        <v>57</v>
      </c>
      <c r="AW274" s="1041" t="s">
        <v>910</v>
      </c>
      <c r="AX274" s="1041" t="s">
        <v>8526</v>
      </c>
      <c r="AY274" s="1041"/>
      <c r="AZ274" s="1041" t="s">
        <v>6621</v>
      </c>
      <c r="BA274" s="1041" t="s">
        <v>6622</v>
      </c>
      <c r="BB274" s="1041" t="s">
        <v>299</v>
      </c>
      <c r="BC274" s="1041" t="s">
        <v>32</v>
      </c>
      <c r="BD274" s="1041" t="s">
        <v>33</v>
      </c>
      <c r="BE274" s="1041" t="s">
        <v>57</v>
      </c>
      <c r="BF274" s="1041" t="s">
        <v>48</v>
      </c>
      <c r="BG274" s="1041" t="s">
        <v>164</v>
      </c>
      <c r="BH274" s="1041" t="s">
        <v>2386</v>
      </c>
      <c r="BI274" s="1041" t="s">
        <v>2460</v>
      </c>
      <c r="BJ274" s="1041" t="s">
        <v>6623</v>
      </c>
      <c r="BK274" s="1041" t="s">
        <v>2674</v>
      </c>
      <c r="BL274" s="1041" t="s">
        <v>8527</v>
      </c>
      <c r="BM274" s="1041" t="s">
        <v>302</v>
      </c>
      <c r="BN274" s="1041" t="s">
        <v>1051</v>
      </c>
      <c r="BO274" s="1041" t="s">
        <v>595</v>
      </c>
      <c r="BP274" s="1041" t="s">
        <v>57</v>
      </c>
      <c r="BQ274" s="1041" t="s">
        <v>295</v>
      </c>
      <c r="BR274" s="1041" t="s">
        <v>1363</v>
      </c>
      <c r="BS274" s="1041" t="s">
        <v>1028</v>
      </c>
      <c r="BT274" s="1041" t="s">
        <v>1648</v>
      </c>
      <c r="BU274" s="1041" t="s">
        <v>6625</v>
      </c>
      <c r="BV274" s="1041" t="s">
        <v>51</v>
      </c>
      <c r="BW274" s="1041" t="s">
        <v>109</v>
      </c>
      <c r="BX274" s="1041" t="s">
        <v>296</v>
      </c>
      <c r="BY274" s="1041" t="s">
        <v>297</v>
      </c>
      <c r="BZ274" s="1041" t="s">
        <v>1672</v>
      </c>
      <c r="CA274" s="1041" t="s">
        <v>1622</v>
      </c>
      <c r="CB274" s="1041" t="s">
        <v>304</v>
      </c>
      <c r="CC274" s="1041" t="s">
        <v>668</v>
      </c>
      <c r="CD274" s="1041" t="s">
        <v>305</v>
      </c>
      <c r="CE274" s="1041" t="s">
        <v>306</v>
      </c>
      <c r="CF274" s="1041" t="s">
        <v>1623</v>
      </c>
      <c r="CG274" s="1041" t="s">
        <v>307</v>
      </c>
      <c r="CH274" s="1041" t="s">
        <v>57</v>
      </c>
      <c r="CI274" s="1041" t="s">
        <v>1651</v>
      </c>
      <c r="CJ274" s="1041" t="s">
        <v>92</v>
      </c>
      <c r="CK274" s="1041" t="s">
        <v>176</v>
      </c>
      <c r="CL274" s="1041" t="s">
        <v>105</v>
      </c>
      <c r="CM274" s="1041" t="s">
        <v>6626</v>
      </c>
      <c r="CN274" s="1041" t="s">
        <v>92</v>
      </c>
      <c r="CO274" s="1041" t="s">
        <v>174</v>
      </c>
      <c r="CP274" s="1041" t="s">
        <v>105</v>
      </c>
      <c r="CQ274" s="1041" t="s">
        <v>57</v>
      </c>
      <c r="CR274" s="1041" t="s">
        <v>57</v>
      </c>
      <c r="CS274" s="1041" t="s">
        <v>57</v>
      </c>
      <c r="CT274" s="1041" t="s">
        <v>57</v>
      </c>
      <c r="CU274" s="1041" t="s">
        <v>57</v>
      </c>
      <c r="CV274" s="1041" t="s">
        <v>57</v>
      </c>
      <c r="CW274" s="1041" t="s">
        <v>57</v>
      </c>
      <c r="CX274" s="1041" t="s">
        <v>57</v>
      </c>
      <c r="CY274" s="1041" t="s">
        <v>57</v>
      </c>
      <c r="CZ274" s="1041" t="s">
        <v>57</v>
      </c>
      <c r="DA274" s="1041" t="s">
        <v>57</v>
      </c>
      <c r="DB274" s="1041" t="s">
        <v>57</v>
      </c>
      <c r="DC274" s="1041" t="s">
        <v>57</v>
      </c>
      <c r="DD274" s="1041" t="s">
        <v>57</v>
      </c>
      <c r="DE274" s="1041" t="s">
        <v>57</v>
      </c>
      <c r="DF274" s="1041" t="s">
        <v>57</v>
      </c>
      <c r="DG274" s="1041" t="s">
        <v>57</v>
      </c>
      <c r="DH274" s="1041" t="s">
        <v>57</v>
      </c>
      <c r="DI274" s="1041" t="s">
        <v>302</v>
      </c>
      <c r="DJ274" s="1041" t="s">
        <v>57</v>
      </c>
      <c r="DK274" s="1041" t="s">
        <v>57</v>
      </c>
      <c r="DL274" s="1041" t="s">
        <v>57</v>
      </c>
      <c r="DM274" s="1041" t="s">
        <v>57</v>
      </c>
      <c r="DN274" s="1041" t="s">
        <v>57</v>
      </c>
      <c r="DO274" s="1041" t="s">
        <v>57</v>
      </c>
      <c r="DP274" s="1041" t="s">
        <v>57</v>
      </c>
      <c r="DQ274" s="1041" t="s">
        <v>57</v>
      </c>
      <c r="DR274" s="1041" t="s">
        <v>57</v>
      </c>
      <c r="DS274" s="1041" t="s">
        <v>57</v>
      </c>
      <c r="DT274" s="1041" t="s">
        <v>5523</v>
      </c>
      <c r="DU274" s="1041" t="s">
        <v>1153</v>
      </c>
      <c r="DV274" s="1041" t="s">
        <v>801</v>
      </c>
      <c r="DW274" s="1041" t="s">
        <v>106</v>
      </c>
      <c r="DX274" s="1041" t="s">
        <v>333</v>
      </c>
      <c r="DY274" s="1041" t="s">
        <v>308</v>
      </c>
      <c r="DZ274" s="1041" t="s">
        <v>309</v>
      </c>
      <c r="EA274" s="1041" t="s">
        <v>319</v>
      </c>
      <c r="EB274" s="1041" t="s">
        <v>5524</v>
      </c>
      <c r="EC274" s="1041" t="s">
        <v>1153</v>
      </c>
      <c r="ED274" s="1041" t="s">
        <v>1038</v>
      </c>
      <c r="EE274" s="1041" t="s">
        <v>106</v>
      </c>
      <c r="EF274" s="1041" t="s">
        <v>57</v>
      </c>
      <c r="EG274" s="1041" t="s">
        <v>57</v>
      </c>
      <c r="EH274" s="1041" t="s">
        <v>57</v>
      </c>
      <c r="EI274" s="1041" t="s">
        <v>57</v>
      </c>
      <c r="EJ274" s="1041" t="s">
        <v>90</v>
      </c>
      <c r="EK274" s="1041" t="s">
        <v>91</v>
      </c>
      <c r="EL274" s="1041" t="s">
        <v>847</v>
      </c>
      <c r="EM274" s="1041" t="s">
        <v>188</v>
      </c>
      <c r="EN274" s="1041" t="s">
        <v>629</v>
      </c>
      <c r="EO274" s="1041" t="s">
        <v>310</v>
      </c>
      <c r="EP274" s="1041" t="s">
        <v>88</v>
      </c>
      <c r="EQ274" s="1041" t="s">
        <v>187</v>
      </c>
      <c r="ER274" s="1041" t="s">
        <v>311</v>
      </c>
      <c r="ES274" s="1041" t="s">
        <v>1696</v>
      </c>
      <c r="ET274" s="1041" t="s">
        <v>4295</v>
      </c>
      <c r="EU274" s="104" t="str">
        <f t="shared" si="26"/>
        <v>2026040559</v>
      </c>
      <c r="EV274" s="56" t="str">
        <f t="shared" si="27"/>
        <v>17&amp;2026040559</v>
      </c>
      <c r="EW274" s="104">
        <f>IFERROR(VLOOKUP(EV274,시험용!CA:CE,4,FALSE),"")</f>
        <v>0</v>
      </c>
      <c r="EX274" s="952"/>
    </row>
    <row r="275" spans="1:156" ht="49.95" customHeight="1">
      <c r="A275" s="741">
        <v>17</v>
      </c>
      <c r="B275" s="1041" t="s">
        <v>323</v>
      </c>
      <c r="C275" s="1041" t="s">
        <v>336</v>
      </c>
      <c r="D275" s="1041" t="s">
        <v>1866</v>
      </c>
      <c r="E275" s="1041" t="s">
        <v>31</v>
      </c>
      <c r="F275" s="1041" t="s">
        <v>321</v>
      </c>
      <c r="G275" s="1041" t="s">
        <v>323</v>
      </c>
      <c r="H275" s="1041" t="s">
        <v>312</v>
      </c>
      <c r="I275" s="1041" t="s">
        <v>290</v>
      </c>
      <c r="J275" s="1041" t="s">
        <v>9045</v>
      </c>
      <c r="K275" s="1041" t="s">
        <v>291</v>
      </c>
      <c r="L275" s="1041" t="s">
        <v>9046</v>
      </c>
      <c r="M275" s="1041" t="s">
        <v>9047</v>
      </c>
      <c r="N275" s="1041"/>
      <c r="O275" s="1041"/>
      <c r="P275" s="1041" t="s">
        <v>818</v>
      </c>
      <c r="Q275" s="1041"/>
      <c r="R275" s="1041" t="s">
        <v>5467</v>
      </c>
      <c r="S275" s="1041" t="s">
        <v>8306</v>
      </c>
      <c r="T275" s="1041" t="s">
        <v>9048</v>
      </c>
      <c r="U275" s="1041" t="s">
        <v>592</v>
      </c>
      <c r="V275" s="1041"/>
      <c r="W275" s="1041" t="s">
        <v>9049</v>
      </c>
      <c r="X275" s="1041" t="s">
        <v>688</v>
      </c>
      <c r="Y275" s="1041" t="s">
        <v>1135</v>
      </c>
      <c r="Z275" s="1041" t="s">
        <v>1135</v>
      </c>
      <c r="AA275" s="1041" t="s">
        <v>1135</v>
      </c>
      <c r="AB275" s="1041" t="s">
        <v>293</v>
      </c>
      <c r="AC275" s="1332"/>
      <c r="AD275" s="1041" t="s">
        <v>1136</v>
      </c>
      <c r="AE275" s="1041" t="s">
        <v>594</v>
      </c>
      <c r="AF275" s="1041" t="s">
        <v>692</v>
      </c>
      <c r="AG275" s="1041" t="s">
        <v>295</v>
      </c>
      <c r="AH275" s="1041" t="s">
        <v>296</v>
      </c>
      <c r="AI275" s="1041" t="s">
        <v>297</v>
      </c>
      <c r="AJ275" s="1041"/>
      <c r="AK275" s="1041"/>
      <c r="AL275" s="1041"/>
      <c r="AM275" s="1041"/>
      <c r="AN275" s="1041" t="s">
        <v>1874</v>
      </c>
      <c r="AO275" s="1041" t="s">
        <v>1875</v>
      </c>
      <c r="AP275" s="1041" t="s">
        <v>9050</v>
      </c>
      <c r="AQ275" s="1041" t="s">
        <v>49</v>
      </c>
      <c r="AR275" s="1041"/>
      <c r="AS275" s="1041"/>
      <c r="AT275" s="1041" t="s">
        <v>298</v>
      </c>
      <c r="AU275" s="1041" t="s">
        <v>9051</v>
      </c>
      <c r="AV275" s="1041" t="s">
        <v>57</v>
      </c>
      <c r="AW275" s="1041" t="s">
        <v>2049</v>
      </c>
      <c r="AX275" s="1041" t="s">
        <v>9052</v>
      </c>
      <c r="AY275" s="1041"/>
      <c r="AZ275" s="1041" t="s">
        <v>9053</v>
      </c>
      <c r="BA275" s="1041" t="s">
        <v>9054</v>
      </c>
      <c r="BB275" s="1041" t="s">
        <v>299</v>
      </c>
      <c r="BC275" s="1041" t="s">
        <v>32</v>
      </c>
      <c r="BD275" s="1041" t="s">
        <v>33</v>
      </c>
      <c r="BE275" s="1041" t="s">
        <v>57</v>
      </c>
      <c r="BF275" s="1041" t="s">
        <v>48</v>
      </c>
      <c r="BG275" s="1041" t="s">
        <v>603</v>
      </c>
      <c r="BH275" s="1041" t="s">
        <v>4272</v>
      </c>
      <c r="BI275" s="1041" t="s">
        <v>1360</v>
      </c>
      <c r="BJ275" s="1041" t="s">
        <v>9055</v>
      </c>
      <c r="BK275" s="1041" t="s">
        <v>47</v>
      </c>
      <c r="BL275" s="1041" t="s">
        <v>9056</v>
      </c>
      <c r="BM275" s="1041" t="s">
        <v>302</v>
      </c>
      <c r="BN275" s="1041" t="s">
        <v>594</v>
      </c>
      <c r="BO275" s="1041" t="s">
        <v>692</v>
      </c>
      <c r="BP275" s="1041" t="s">
        <v>595</v>
      </c>
      <c r="BQ275" s="1041" t="s">
        <v>295</v>
      </c>
      <c r="BR275" s="1041" t="s">
        <v>102</v>
      </c>
      <c r="BS275" s="1041" t="s">
        <v>118</v>
      </c>
      <c r="BT275" s="1041" t="s">
        <v>1562</v>
      </c>
      <c r="BU275" s="1041" t="s">
        <v>7496</v>
      </c>
      <c r="BV275" s="1041" t="s">
        <v>51</v>
      </c>
      <c r="BW275" s="1041" t="s">
        <v>756</v>
      </c>
      <c r="BX275" s="1041" t="s">
        <v>296</v>
      </c>
      <c r="BY275" s="1041" t="s">
        <v>297</v>
      </c>
      <c r="BZ275" s="1041" t="s">
        <v>4875</v>
      </c>
      <c r="CA275" s="1041" t="s">
        <v>1824</v>
      </c>
      <c r="CB275" s="1041" t="s">
        <v>304</v>
      </c>
      <c r="CC275" s="1041" t="s">
        <v>661</v>
      </c>
      <c r="CD275" s="1041" t="s">
        <v>305</v>
      </c>
      <c r="CE275" s="1041" t="s">
        <v>306</v>
      </c>
      <c r="CF275" s="1041" t="s">
        <v>1825</v>
      </c>
      <c r="CG275" s="1041" t="s">
        <v>307</v>
      </c>
      <c r="CH275" s="1041" t="s">
        <v>57</v>
      </c>
      <c r="CI275" s="1041" t="s">
        <v>9057</v>
      </c>
      <c r="CJ275" s="1041" t="s">
        <v>843</v>
      </c>
      <c r="CK275" s="1041" t="s">
        <v>713</v>
      </c>
      <c r="CL275" s="1041" t="s">
        <v>105</v>
      </c>
      <c r="CM275" s="1041" t="s">
        <v>57</v>
      </c>
      <c r="CN275" s="1041" t="s">
        <v>57</v>
      </c>
      <c r="CO275" s="1041" t="s">
        <v>57</v>
      </c>
      <c r="CP275" s="1041" t="s">
        <v>57</v>
      </c>
      <c r="CQ275" s="1041" t="s">
        <v>57</v>
      </c>
      <c r="CR275" s="1041" t="s">
        <v>57</v>
      </c>
      <c r="CS275" s="1041" t="s">
        <v>57</v>
      </c>
      <c r="CT275" s="1041" t="s">
        <v>57</v>
      </c>
      <c r="CU275" s="1041" t="s">
        <v>57</v>
      </c>
      <c r="CV275" s="1041" t="s">
        <v>57</v>
      </c>
      <c r="CW275" s="1041" t="s">
        <v>57</v>
      </c>
      <c r="CX275" s="1041" t="s">
        <v>57</v>
      </c>
      <c r="CY275" s="1041" t="s">
        <v>57</v>
      </c>
      <c r="CZ275" s="1041" t="s">
        <v>57</v>
      </c>
      <c r="DA275" s="1041" t="s">
        <v>57</v>
      </c>
      <c r="DB275" s="1041" t="s">
        <v>617</v>
      </c>
      <c r="DC275" s="1041" t="s">
        <v>618</v>
      </c>
      <c r="DD275" s="1041" t="s">
        <v>619</v>
      </c>
      <c r="DE275" s="1041" t="s">
        <v>57</v>
      </c>
      <c r="DF275" s="1041" t="s">
        <v>57</v>
      </c>
      <c r="DG275" s="1041" t="s">
        <v>57</v>
      </c>
      <c r="DH275" s="1041" t="s">
        <v>57</v>
      </c>
      <c r="DI275" s="1041" t="s">
        <v>302</v>
      </c>
      <c r="DJ275" s="1041" t="s">
        <v>57</v>
      </c>
      <c r="DK275" s="1041" t="s">
        <v>57</v>
      </c>
      <c r="DL275" s="1041" t="s">
        <v>57</v>
      </c>
      <c r="DM275" s="1041" t="s">
        <v>57</v>
      </c>
      <c r="DN275" s="1041" t="s">
        <v>57</v>
      </c>
      <c r="DO275" s="1041" t="s">
        <v>57</v>
      </c>
      <c r="DP275" s="1041" t="s">
        <v>57</v>
      </c>
      <c r="DQ275" s="1041" t="s">
        <v>57</v>
      </c>
      <c r="DR275" s="1041" t="s">
        <v>57</v>
      </c>
      <c r="DS275" s="1041" t="s">
        <v>57</v>
      </c>
      <c r="DT275" s="1041" t="s">
        <v>9058</v>
      </c>
      <c r="DU275" s="1041" t="s">
        <v>79</v>
      </c>
      <c r="DV275" s="1041" t="s">
        <v>622</v>
      </c>
      <c r="DW275" s="1041" t="s">
        <v>119</v>
      </c>
      <c r="DX275" s="1041" t="s">
        <v>317</v>
      </c>
      <c r="DY275" s="1041" t="s">
        <v>308</v>
      </c>
      <c r="DZ275" s="1041" t="s">
        <v>318</v>
      </c>
      <c r="EA275" s="1041" t="s">
        <v>319</v>
      </c>
      <c r="EB275" s="1041" t="s">
        <v>9059</v>
      </c>
      <c r="EC275" s="1041" t="s">
        <v>79</v>
      </c>
      <c r="ED275" s="1041" t="s">
        <v>624</v>
      </c>
      <c r="EE275" s="1041" t="s">
        <v>119</v>
      </c>
      <c r="EF275" s="1041" t="s">
        <v>57</v>
      </c>
      <c r="EG275" s="1041" t="s">
        <v>57</v>
      </c>
      <c r="EH275" s="1041" t="s">
        <v>57</v>
      </c>
      <c r="EI275" s="1041" t="s">
        <v>57</v>
      </c>
      <c r="EJ275" s="1041" t="s">
        <v>9060</v>
      </c>
      <c r="EK275" s="1041" t="s">
        <v>626</v>
      </c>
      <c r="EL275" s="1041" t="s">
        <v>3609</v>
      </c>
      <c r="EM275" s="1041" t="s">
        <v>628</v>
      </c>
      <c r="EN275" s="1041" t="s">
        <v>629</v>
      </c>
      <c r="EO275" s="1041" t="s">
        <v>630</v>
      </c>
      <c r="EP275" s="1041" t="s">
        <v>122</v>
      </c>
      <c r="EQ275" s="1041" t="s">
        <v>1496</v>
      </c>
      <c r="ER275" s="1041" t="s">
        <v>311</v>
      </c>
      <c r="ES275" s="1041" t="s">
        <v>722</v>
      </c>
      <c r="ET275" s="1041" t="s">
        <v>9061</v>
      </c>
      <c r="EU275" s="104" t="str">
        <f t="shared" si="26"/>
        <v>2026040657</v>
      </c>
      <c r="EV275" s="56" t="str">
        <f t="shared" si="27"/>
        <v>17&amp;2026040657</v>
      </c>
      <c r="EW275" s="104" t="str">
        <f>IFERROR(VLOOKUP(EV275,시험용!CA:CE,4,FALSE),"")</f>
        <v/>
      </c>
      <c r="EX275" s="1083" t="s">
        <v>9580</v>
      </c>
    </row>
    <row r="276" spans="1:156" ht="49.95" customHeight="1">
      <c r="A276" s="741">
        <v>17</v>
      </c>
      <c r="B276" s="1041" t="s">
        <v>890</v>
      </c>
      <c r="C276" s="1041" t="s">
        <v>336</v>
      </c>
      <c r="D276" s="1041" t="s">
        <v>1866</v>
      </c>
      <c r="E276" s="1041" t="s">
        <v>31</v>
      </c>
      <c r="F276" s="1041" t="s">
        <v>321</v>
      </c>
      <c r="G276" s="1041" t="s">
        <v>890</v>
      </c>
      <c r="H276" s="1041" t="s">
        <v>320</v>
      </c>
      <c r="I276" s="1041" t="s">
        <v>290</v>
      </c>
      <c r="J276" s="1041" t="s">
        <v>9062</v>
      </c>
      <c r="K276" s="1041" t="s">
        <v>291</v>
      </c>
      <c r="L276" s="1041" t="s">
        <v>9063</v>
      </c>
      <c r="M276" s="1041" t="s">
        <v>9064</v>
      </c>
      <c r="N276" s="1041"/>
      <c r="O276" s="1041"/>
      <c r="P276" s="1041"/>
      <c r="Q276" s="1041"/>
      <c r="R276" s="1041" t="s">
        <v>7482</v>
      </c>
      <c r="S276" s="1041" t="s">
        <v>8306</v>
      </c>
      <c r="T276" s="1041" t="s">
        <v>9065</v>
      </c>
      <c r="U276" s="1041" t="s">
        <v>592</v>
      </c>
      <c r="V276" s="1041"/>
      <c r="W276" s="1041" t="s">
        <v>9066</v>
      </c>
      <c r="X276" s="1041" t="s">
        <v>688</v>
      </c>
      <c r="Y276" s="1041" t="s">
        <v>1135</v>
      </c>
      <c r="Z276" s="1041" t="s">
        <v>1135</v>
      </c>
      <c r="AA276" s="1041" t="s">
        <v>1135</v>
      </c>
      <c r="AB276" s="1041" t="s">
        <v>293</v>
      </c>
      <c r="AC276" s="1332"/>
      <c r="AD276" s="1041" t="s">
        <v>1136</v>
      </c>
      <c r="AE276" s="1041" t="s">
        <v>9067</v>
      </c>
      <c r="AF276" s="1041" t="s">
        <v>2116</v>
      </c>
      <c r="AG276" s="1041" t="s">
        <v>2117</v>
      </c>
      <c r="AH276" s="1041" t="s">
        <v>2118</v>
      </c>
      <c r="AI276" s="1041" t="s">
        <v>3140</v>
      </c>
      <c r="AJ276" s="1041"/>
      <c r="AK276" s="1041"/>
      <c r="AL276" s="1041"/>
      <c r="AM276" s="1041"/>
      <c r="AN276" s="1041" t="s">
        <v>1874</v>
      </c>
      <c r="AO276" s="1041" t="s">
        <v>1875</v>
      </c>
      <c r="AP276" s="1041" t="s">
        <v>9068</v>
      </c>
      <c r="AQ276" s="1041" t="s">
        <v>49</v>
      </c>
      <c r="AR276" s="1041"/>
      <c r="AS276" s="1041"/>
      <c r="AT276" s="1041" t="s">
        <v>298</v>
      </c>
      <c r="AU276" s="1041" t="s">
        <v>9069</v>
      </c>
      <c r="AV276" s="1041" t="s">
        <v>1135</v>
      </c>
      <c r="AW276" s="1041" t="s">
        <v>4903</v>
      </c>
      <c r="AX276" s="1041" t="s">
        <v>9070</v>
      </c>
      <c r="AY276" s="1041"/>
      <c r="AZ276" s="1041" t="s">
        <v>9071</v>
      </c>
      <c r="BA276" s="1041" t="s">
        <v>9072</v>
      </c>
      <c r="BB276" s="1041" t="s">
        <v>4653</v>
      </c>
      <c r="BC276" s="1041" t="s">
        <v>2132</v>
      </c>
      <c r="BD276" s="1041" t="s">
        <v>2133</v>
      </c>
      <c r="BE276" s="1041" t="s">
        <v>1135</v>
      </c>
      <c r="BF276" s="1041" t="s">
        <v>2135</v>
      </c>
      <c r="BG276" s="1041" t="s">
        <v>6093</v>
      </c>
      <c r="BH276" s="1041" t="s">
        <v>9073</v>
      </c>
      <c r="BI276" s="1041" t="s">
        <v>9074</v>
      </c>
      <c r="BJ276" s="1041" t="s">
        <v>9075</v>
      </c>
      <c r="BK276" s="1041" t="s">
        <v>6176</v>
      </c>
      <c r="BL276" s="1041" t="s">
        <v>9076</v>
      </c>
      <c r="BM276" s="1041" t="s">
        <v>2142</v>
      </c>
      <c r="BN276" s="1041" t="s">
        <v>9067</v>
      </c>
      <c r="BO276" s="1041" t="s">
        <v>2116</v>
      </c>
      <c r="BP276" s="1041" t="s">
        <v>2144</v>
      </c>
      <c r="BQ276" s="1041" t="s">
        <v>2117</v>
      </c>
      <c r="BR276" s="1041" t="s">
        <v>4661</v>
      </c>
      <c r="BS276" s="1041" t="s">
        <v>9077</v>
      </c>
      <c r="BT276" s="1041" t="s">
        <v>9078</v>
      </c>
      <c r="BU276" s="1041" t="s">
        <v>9079</v>
      </c>
      <c r="BV276" s="1041" t="s">
        <v>8506</v>
      </c>
      <c r="BW276" s="1041" t="s">
        <v>9080</v>
      </c>
      <c r="BX276" s="1041" t="s">
        <v>2118</v>
      </c>
      <c r="BY276" s="1041" t="s">
        <v>3140</v>
      </c>
      <c r="BZ276" s="1041" t="s">
        <v>9081</v>
      </c>
      <c r="CA276" s="1041" t="s">
        <v>9082</v>
      </c>
      <c r="CB276" s="1041" t="s">
        <v>2153</v>
      </c>
      <c r="CC276" s="1041" t="s">
        <v>2157</v>
      </c>
      <c r="CD276" s="1041" t="s">
        <v>6185</v>
      </c>
      <c r="CE276" s="1041" t="s">
        <v>2156</v>
      </c>
      <c r="CF276" s="1041" t="s">
        <v>7610</v>
      </c>
      <c r="CG276" s="1041" t="s">
        <v>2158</v>
      </c>
      <c r="CH276" s="1041" t="s">
        <v>1135</v>
      </c>
      <c r="CI276" s="1041" t="s">
        <v>9083</v>
      </c>
      <c r="CJ276" s="1041" t="s">
        <v>2160</v>
      </c>
      <c r="CK276" s="1041" t="s">
        <v>9084</v>
      </c>
      <c r="CL276" s="1041" t="s">
        <v>2162</v>
      </c>
      <c r="CM276" s="1041" t="s">
        <v>1135</v>
      </c>
      <c r="CN276" s="1041" t="s">
        <v>1135</v>
      </c>
      <c r="CO276" s="1041" t="s">
        <v>1135</v>
      </c>
      <c r="CP276" s="1041" t="s">
        <v>1135</v>
      </c>
      <c r="CQ276" s="1041" t="s">
        <v>1135</v>
      </c>
      <c r="CR276" s="1041" t="s">
        <v>1135</v>
      </c>
      <c r="CS276" s="1041" t="s">
        <v>1135</v>
      </c>
      <c r="CT276" s="1041" t="s">
        <v>1135</v>
      </c>
      <c r="CU276" s="1041" t="s">
        <v>1135</v>
      </c>
      <c r="CV276" s="1041" t="s">
        <v>1135</v>
      </c>
      <c r="CW276" s="1041" t="s">
        <v>1135</v>
      </c>
      <c r="CX276" s="1041" t="s">
        <v>1135</v>
      </c>
      <c r="CY276" s="1041" t="s">
        <v>1135</v>
      </c>
      <c r="CZ276" s="1041" t="s">
        <v>1135</v>
      </c>
      <c r="DA276" s="1041" t="s">
        <v>1135</v>
      </c>
      <c r="DB276" s="1041" t="s">
        <v>1135</v>
      </c>
      <c r="DC276" s="1041" t="s">
        <v>1135</v>
      </c>
      <c r="DD276" s="1041" t="s">
        <v>1135</v>
      </c>
      <c r="DE276" s="1041" t="s">
        <v>1135</v>
      </c>
      <c r="DF276" s="1041" t="s">
        <v>1135</v>
      </c>
      <c r="DG276" s="1041" t="s">
        <v>1135</v>
      </c>
      <c r="DH276" s="1041" t="s">
        <v>1135</v>
      </c>
      <c r="DI276" s="1041" t="s">
        <v>2142</v>
      </c>
      <c r="DJ276" s="1041" t="s">
        <v>1135</v>
      </c>
      <c r="DK276" s="1041" t="s">
        <v>1135</v>
      </c>
      <c r="DL276" s="1041" t="s">
        <v>1135</v>
      </c>
      <c r="DM276" s="1041" t="s">
        <v>1135</v>
      </c>
      <c r="DN276" s="1041" t="s">
        <v>1135</v>
      </c>
      <c r="DO276" s="1041" t="s">
        <v>1135</v>
      </c>
      <c r="DP276" s="1041" t="s">
        <v>1135</v>
      </c>
      <c r="DQ276" s="1041" t="s">
        <v>1135</v>
      </c>
      <c r="DR276" s="1041" t="s">
        <v>1135</v>
      </c>
      <c r="DS276" s="1041" t="s">
        <v>1135</v>
      </c>
      <c r="DT276" s="1041" t="s">
        <v>9085</v>
      </c>
      <c r="DU276" s="1041" t="s">
        <v>5938</v>
      </c>
      <c r="DV276" s="1041" t="s">
        <v>9086</v>
      </c>
      <c r="DW276" s="1041" t="s">
        <v>5939</v>
      </c>
      <c r="DX276" s="1041" t="s">
        <v>2179</v>
      </c>
      <c r="DY276" s="1041" t="s">
        <v>2180</v>
      </c>
      <c r="DZ276" s="1041" t="s">
        <v>2181</v>
      </c>
      <c r="EA276" s="1041" t="s">
        <v>2182</v>
      </c>
      <c r="EB276" s="1041" t="s">
        <v>9087</v>
      </c>
      <c r="EC276" s="1041" t="s">
        <v>5938</v>
      </c>
      <c r="ED276" s="1041" t="s">
        <v>9088</v>
      </c>
      <c r="EE276" s="1041" t="s">
        <v>5939</v>
      </c>
      <c r="EF276" s="1041" t="s">
        <v>1135</v>
      </c>
      <c r="EG276" s="1041" t="s">
        <v>1135</v>
      </c>
      <c r="EH276" s="1041" t="s">
        <v>1135</v>
      </c>
      <c r="EI276" s="1041" t="s">
        <v>1135</v>
      </c>
      <c r="EJ276" s="1041" t="s">
        <v>9089</v>
      </c>
      <c r="EK276" s="1041" t="s">
        <v>9090</v>
      </c>
      <c r="EL276" s="1041" t="s">
        <v>9091</v>
      </c>
      <c r="EM276" s="1041" t="s">
        <v>9092</v>
      </c>
      <c r="EN276" s="1041" t="s">
        <v>6117</v>
      </c>
      <c r="EO276" s="1041" t="s">
        <v>5947</v>
      </c>
      <c r="EP276" s="1041" t="s">
        <v>5948</v>
      </c>
      <c r="EQ276" s="1041" t="s">
        <v>6118</v>
      </c>
      <c r="ER276" s="1041" t="s">
        <v>2193</v>
      </c>
      <c r="ES276" s="1041" t="s">
        <v>9093</v>
      </c>
      <c r="ET276" s="1041" t="s">
        <v>9094</v>
      </c>
      <c r="EU276" s="104" t="str">
        <f t="shared" si="26"/>
        <v>2026033903</v>
      </c>
      <c r="EV276" s="56" t="str">
        <f t="shared" si="27"/>
        <v>17&amp;2026033903</v>
      </c>
      <c r="EW276" s="104" t="str">
        <f>IFERROR(VLOOKUP(EV276,시험용!CA:CE,4,FALSE),"")</f>
        <v/>
      </c>
      <c r="EX276" s="1083" t="s">
        <v>9580</v>
      </c>
    </row>
    <row r="277" spans="1:156" ht="49.95" customHeight="1">
      <c r="A277" s="741">
        <v>17</v>
      </c>
      <c r="B277" s="1041" t="s">
        <v>910</v>
      </c>
      <c r="C277" s="1041" t="s">
        <v>336</v>
      </c>
      <c r="D277" s="1041" t="s">
        <v>1866</v>
      </c>
      <c r="E277" s="1041" t="s">
        <v>31</v>
      </c>
      <c r="F277" s="1041" t="s">
        <v>321</v>
      </c>
      <c r="G277" s="1041" t="s">
        <v>910</v>
      </c>
      <c r="H277" s="1041" t="s">
        <v>724</v>
      </c>
      <c r="I277" s="1041" t="s">
        <v>290</v>
      </c>
      <c r="J277" s="1041" t="s">
        <v>9095</v>
      </c>
      <c r="K277" s="1041" t="s">
        <v>291</v>
      </c>
      <c r="L277" s="1041" t="s">
        <v>9096</v>
      </c>
      <c r="M277" s="1041" t="s">
        <v>9097</v>
      </c>
      <c r="N277" s="1041"/>
      <c r="O277" s="1041"/>
      <c r="P277" s="1041"/>
      <c r="Q277" s="1041"/>
      <c r="R277" s="1041" t="s">
        <v>7482</v>
      </c>
      <c r="S277" s="1041" t="s">
        <v>8306</v>
      </c>
      <c r="T277" s="1041" t="s">
        <v>9065</v>
      </c>
      <c r="U277" s="1041" t="s">
        <v>592</v>
      </c>
      <c r="V277" s="1041"/>
      <c r="W277" s="1041" t="s">
        <v>9098</v>
      </c>
      <c r="X277" s="1041" t="s">
        <v>688</v>
      </c>
      <c r="Y277" s="1041" t="s">
        <v>1135</v>
      </c>
      <c r="Z277" s="1041" t="s">
        <v>1135</v>
      </c>
      <c r="AA277" s="1041" t="s">
        <v>1135</v>
      </c>
      <c r="AB277" s="1041" t="s">
        <v>293</v>
      </c>
      <c r="AC277" s="1332"/>
      <c r="AD277" s="1041" t="s">
        <v>1136</v>
      </c>
      <c r="AE277" s="1041" t="s">
        <v>9067</v>
      </c>
      <c r="AF277" s="1041" t="s">
        <v>2116</v>
      </c>
      <c r="AG277" s="1041" t="s">
        <v>2117</v>
      </c>
      <c r="AH277" s="1041" t="s">
        <v>2118</v>
      </c>
      <c r="AI277" s="1041" t="s">
        <v>3140</v>
      </c>
      <c r="AJ277" s="1041"/>
      <c r="AK277" s="1041"/>
      <c r="AL277" s="1041"/>
      <c r="AM277" s="1041"/>
      <c r="AN277" s="1041" t="s">
        <v>1874</v>
      </c>
      <c r="AO277" s="1041" t="s">
        <v>1875</v>
      </c>
      <c r="AP277" s="1041" t="s">
        <v>9099</v>
      </c>
      <c r="AQ277" s="1041" t="s">
        <v>49</v>
      </c>
      <c r="AR277" s="1041"/>
      <c r="AS277" s="1041"/>
      <c r="AT277" s="1041" t="s">
        <v>298</v>
      </c>
      <c r="AU277" s="1041" t="s">
        <v>9100</v>
      </c>
      <c r="AV277" s="1041" t="s">
        <v>1135</v>
      </c>
      <c r="AW277" s="1041" t="s">
        <v>4903</v>
      </c>
      <c r="AX277" s="1041" t="s">
        <v>9101</v>
      </c>
      <c r="AY277" s="1041"/>
      <c r="AZ277" s="1041" t="s">
        <v>9102</v>
      </c>
      <c r="BA277" s="1041" t="s">
        <v>9072</v>
      </c>
      <c r="BB277" s="1041" t="s">
        <v>4653</v>
      </c>
      <c r="BC277" s="1041" t="s">
        <v>2132</v>
      </c>
      <c r="BD277" s="1041" t="s">
        <v>2133</v>
      </c>
      <c r="BE277" s="1041" t="s">
        <v>1135</v>
      </c>
      <c r="BF277" s="1041" t="s">
        <v>2135</v>
      </c>
      <c r="BG277" s="1041" t="s">
        <v>6093</v>
      </c>
      <c r="BH277" s="1041" t="s">
        <v>9103</v>
      </c>
      <c r="BI277" s="1041" t="s">
        <v>9104</v>
      </c>
      <c r="BJ277" s="1041" t="s">
        <v>9105</v>
      </c>
      <c r="BK277" s="1041" t="s">
        <v>6176</v>
      </c>
      <c r="BL277" s="1041" t="s">
        <v>9076</v>
      </c>
      <c r="BM277" s="1041" t="s">
        <v>2142</v>
      </c>
      <c r="BN277" s="1041" t="s">
        <v>9067</v>
      </c>
      <c r="BO277" s="1041" t="s">
        <v>2116</v>
      </c>
      <c r="BP277" s="1041" t="s">
        <v>2144</v>
      </c>
      <c r="BQ277" s="1041" t="s">
        <v>2117</v>
      </c>
      <c r="BR277" s="1041" t="s">
        <v>4661</v>
      </c>
      <c r="BS277" s="1041" t="s">
        <v>9077</v>
      </c>
      <c r="BT277" s="1041" t="s">
        <v>9078</v>
      </c>
      <c r="BU277" s="1041" t="s">
        <v>9106</v>
      </c>
      <c r="BV277" s="1041" t="s">
        <v>9107</v>
      </c>
      <c r="BW277" s="1041" t="s">
        <v>9080</v>
      </c>
      <c r="BX277" s="1041" t="s">
        <v>2118</v>
      </c>
      <c r="BY277" s="1041" t="s">
        <v>3140</v>
      </c>
      <c r="BZ277" s="1041" t="s">
        <v>9108</v>
      </c>
      <c r="CA277" s="1041" t="s">
        <v>9109</v>
      </c>
      <c r="CB277" s="1041" t="s">
        <v>2153</v>
      </c>
      <c r="CC277" s="1041" t="s">
        <v>9110</v>
      </c>
      <c r="CD277" s="1041" t="s">
        <v>6185</v>
      </c>
      <c r="CE277" s="1041" t="s">
        <v>2156</v>
      </c>
      <c r="CF277" s="1041" t="s">
        <v>9111</v>
      </c>
      <c r="CG277" s="1041" t="s">
        <v>2158</v>
      </c>
      <c r="CH277" s="1041" t="s">
        <v>1135</v>
      </c>
      <c r="CI277" s="1041" t="s">
        <v>9112</v>
      </c>
      <c r="CJ277" s="1041" t="s">
        <v>2160</v>
      </c>
      <c r="CK277" s="1041" t="s">
        <v>9113</v>
      </c>
      <c r="CL277" s="1041" t="s">
        <v>2162</v>
      </c>
      <c r="CM277" s="1041" t="s">
        <v>1135</v>
      </c>
      <c r="CN277" s="1041" t="s">
        <v>1135</v>
      </c>
      <c r="CO277" s="1041" t="s">
        <v>1135</v>
      </c>
      <c r="CP277" s="1041" t="s">
        <v>1135</v>
      </c>
      <c r="CQ277" s="1041" t="s">
        <v>1135</v>
      </c>
      <c r="CR277" s="1041" t="s">
        <v>1135</v>
      </c>
      <c r="CS277" s="1041" t="s">
        <v>1135</v>
      </c>
      <c r="CT277" s="1041" t="s">
        <v>1135</v>
      </c>
      <c r="CU277" s="1041" t="s">
        <v>1135</v>
      </c>
      <c r="CV277" s="1041" t="s">
        <v>1135</v>
      </c>
      <c r="CW277" s="1041" t="s">
        <v>1135</v>
      </c>
      <c r="CX277" s="1041" t="s">
        <v>1135</v>
      </c>
      <c r="CY277" s="1041" t="s">
        <v>1135</v>
      </c>
      <c r="CZ277" s="1041" t="s">
        <v>1135</v>
      </c>
      <c r="DA277" s="1041" t="s">
        <v>1135</v>
      </c>
      <c r="DB277" s="1041" t="s">
        <v>1135</v>
      </c>
      <c r="DC277" s="1041" t="s">
        <v>1135</v>
      </c>
      <c r="DD277" s="1041" t="s">
        <v>1135</v>
      </c>
      <c r="DE277" s="1041" t="s">
        <v>1135</v>
      </c>
      <c r="DF277" s="1041" t="s">
        <v>1135</v>
      </c>
      <c r="DG277" s="1041" t="s">
        <v>1135</v>
      </c>
      <c r="DH277" s="1041" t="s">
        <v>1135</v>
      </c>
      <c r="DI277" s="1041" t="s">
        <v>2142</v>
      </c>
      <c r="DJ277" s="1041" t="s">
        <v>1135</v>
      </c>
      <c r="DK277" s="1041" t="s">
        <v>1135</v>
      </c>
      <c r="DL277" s="1041" t="s">
        <v>1135</v>
      </c>
      <c r="DM277" s="1041" t="s">
        <v>1135</v>
      </c>
      <c r="DN277" s="1041" t="s">
        <v>1135</v>
      </c>
      <c r="DO277" s="1041" t="s">
        <v>1135</v>
      </c>
      <c r="DP277" s="1041" t="s">
        <v>1135</v>
      </c>
      <c r="DQ277" s="1041" t="s">
        <v>1135</v>
      </c>
      <c r="DR277" s="1041" t="s">
        <v>1135</v>
      </c>
      <c r="DS277" s="1041" t="s">
        <v>1135</v>
      </c>
      <c r="DT277" s="1041" t="s">
        <v>9085</v>
      </c>
      <c r="DU277" s="1041" t="s">
        <v>5938</v>
      </c>
      <c r="DV277" s="1041" t="s">
        <v>9086</v>
      </c>
      <c r="DW277" s="1041" t="s">
        <v>5939</v>
      </c>
      <c r="DX277" s="1041" t="s">
        <v>2179</v>
      </c>
      <c r="DY277" s="1041" t="s">
        <v>2180</v>
      </c>
      <c r="DZ277" s="1041" t="s">
        <v>2181</v>
      </c>
      <c r="EA277" s="1041" t="s">
        <v>2182</v>
      </c>
      <c r="EB277" s="1041" t="s">
        <v>9087</v>
      </c>
      <c r="EC277" s="1041" t="s">
        <v>5938</v>
      </c>
      <c r="ED277" s="1041" t="s">
        <v>9088</v>
      </c>
      <c r="EE277" s="1041" t="s">
        <v>5939</v>
      </c>
      <c r="EF277" s="1041" t="s">
        <v>1135</v>
      </c>
      <c r="EG277" s="1041" t="s">
        <v>1135</v>
      </c>
      <c r="EH277" s="1041" t="s">
        <v>1135</v>
      </c>
      <c r="EI277" s="1041" t="s">
        <v>1135</v>
      </c>
      <c r="EJ277" s="1041" t="s">
        <v>9114</v>
      </c>
      <c r="EK277" s="1041" t="s">
        <v>9115</v>
      </c>
      <c r="EL277" s="1041" t="s">
        <v>5946</v>
      </c>
      <c r="EM277" s="1041" t="s">
        <v>7620</v>
      </c>
      <c r="EN277" s="1041" t="s">
        <v>6117</v>
      </c>
      <c r="EO277" s="1041" t="s">
        <v>5947</v>
      </c>
      <c r="EP277" s="1041" t="s">
        <v>5948</v>
      </c>
      <c r="EQ277" s="1041" t="s">
        <v>9116</v>
      </c>
      <c r="ER277" s="1041" t="s">
        <v>2193</v>
      </c>
      <c r="ES277" s="1041" t="s">
        <v>9117</v>
      </c>
      <c r="ET277" s="1041" t="s">
        <v>9118</v>
      </c>
      <c r="EU277" s="104" t="str">
        <f t="shared" si="26"/>
        <v>2026040758</v>
      </c>
      <c r="EV277" s="56" t="str">
        <f t="shared" si="27"/>
        <v>17&amp;2026040758</v>
      </c>
      <c r="EW277" s="104" t="str">
        <f>IFERROR(VLOOKUP(EV277,시험용!CA:CE,4,FALSE),"")</f>
        <v/>
      </c>
      <c r="EX277" s="1083" t="s">
        <v>9580</v>
      </c>
    </row>
    <row r="278" spans="1:156" ht="49.95" customHeight="1">
      <c r="A278" s="741">
        <v>17</v>
      </c>
      <c r="B278" s="1041" t="s">
        <v>1340</v>
      </c>
      <c r="C278" s="1041" t="s">
        <v>336</v>
      </c>
      <c r="D278" s="1041" t="s">
        <v>3265</v>
      </c>
      <c r="E278" s="1041" t="s">
        <v>31</v>
      </c>
      <c r="F278" s="1041" t="s">
        <v>584</v>
      </c>
      <c r="G278" s="1041" t="s">
        <v>1340</v>
      </c>
      <c r="H278" s="1041" t="s">
        <v>732</v>
      </c>
      <c r="I278" s="1041" t="s">
        <v>290</v>
      </c>
      <c r="J278" s="1041" t="s">
        <v>9119</v>
      </c>
      <c r="K278" s="1041" t="s">
        <v>291</v>
      </c>
      <c r="L278" s="1041" t="s">
        <v>9120</v>
      </c>
      <c r="M278" s="1041" t="s">
        <v>9121</v>
      </c>
      <c r="N278" s="1041"/>
      <c r="O278" s="1041" t="s">
        <v>8520</v>
      </c>
      <c r="P278" s="1041"/>
      <c r="Q278" s="1041"/>
      <c r="R278" s="1041"/>
      <c r="S278" s="1041" t="s">
        <v>8306</v>
      </c>
      <c r="T278" s="1041" t="s">
        <v>8521</v>
      </c>
      <c r="U278" s="1041" t="s">
        <v>592</v>
      </c>
      <c r="V278" s="1041"/>
      <c r="W278" s="1041" t="s">
        <v>9122</v>
      </c>
      <c r="X278" s="1041" t="s">
        <v>688</v>
      </c>
      <c r="Y278" s="1041" t="s">
        <v>9123</v>
      </c>
      <c r="Z278" s="1041" t="s">
        <v>9124</v>
      </c>
      <c r="AA278" s="1041" t="s">
        <v>1135</v>
      </c>
      <c r="AB278" s="1041" t="s">
        <v>293</v>
      </c>
      <c r="AC278" s="1332"/>
      <c r="AD278" s="1041" t="s">
        <v>1136</v>
      </c>
      <c r="AE278" s="1041" t="s">
        <v>2740</v>
      </c>
      <c r="AF278" s="1041" t="s">
        <v>692</v>
      </c>
      <c r="AG278" s="1041" t="s">
        <v>295</v>
      </c>
      <c r="AH278" s="1041" t="s">
        <v>296</v>
      </c>
      <c r="AI278" s="1041" t="s">
        <v>297</v>
      </c>
      <c r="AJ278" s="1041"/>
      <c r="AK278" s="1041"/>
      <c r="AL278" s="1041"/>
      <c r="AM278" s="1041"/>
      <c r="AN278" s="1041" t="s">
        <v>9125</v>
      </c>
      <c r="AO278" s="1041" t="s">
        <v>9126</v>
      </c>
      <c r="AP278" s="1041" t="s">
        <v>9127</v>
      </c>
      <c r="AQ278" s="1041" t="s">
        <v>49</v>
      </c>
      <c r="AR278" s="1041"/>
      <c r="AS278" s="1041"/>
      <c r="AT278" s="1041" t="s">
        <v>298</v>
      </c>
      <c r="AU278" s="1041" t="s">
        <v>9128</v>
      </c>
      <c r="AV278" s="1041" t="s">
        <v>57</v>
      </c>
      <c r="AW278" s="1041" t="s">
        <v>910</v>
      </c>
      <c r="AX278" s="1041" t="s">
        <v>9129</v>
      </c>
      <c r="AY278" s="1041"/>
      <c r="AZ278" s="1041" t="s">
        <v>9130</v>
      </c>
      <c r="BA278" s="1041" t="s">
        <v>3277</v>
      </c>
      <c r="BB278" s="1041" t="s">
        <v>299</v>
      </c>
      <c r="BC278" s="1041" t="s">
        <v>32</v>
      </c>
      <c r="BD278" s="1041" t="s">
        <v>33</v>
      </c>
      <c r="BE278" s="1041" t="s">
        <v>57</v>
      </c>
      <c r="BF278" s="1041" t="s">
        <v>34</v>
      </c>
      <c r="BG278" s="1041" t="s">
        <v>900</v>
      </c>
      <c r="BH278" s="1041" t="s">
        <v>9131</v>
      </c>
      <c r="BI278" s="1041" t="s">
        <v>1360</v>
      </c>
      <c r="BJ278" s="1041" t="s">
        <v>3803</v>
      </c>
      <c r="BK278" s="1041" t="s">
        <v>300</v>
      </c>
      <c r="BL278" s="1041" t="s">
        <v>9132</v>
      </c>
      <c r="BM278" s="1041" t="s">
        <v>302</v>
      </c>
      <c r="BN278" s="1041" t="s">
        <v>2740</v>
      </c>
      <c r="BO278" s="1041" t="s">
        <v>692</v>
      </c>
      <c r="BP278" s="1041" t="s">
        <v>595</v>
      </c>
      <c r="BQ278" s="1041" t="s">
        <v>295</v>
      </c>
      <c r="BR278" s="1041" t="s">
        <v>102</v>
      </c>
      <c r="BS278" s="1041" t="s">
        <v>1422</v>
      </c>
      <c r="BT278" s="1041" t="s">
        <v>790</v>
      </c>
      <c r="BU278" s="1041" t="s">
        <v>9133</v>
      </c>
      <c r="BV278" s="1041" t="s">
        <v>302</v>
      </c>
      <c r="BW278" s="1041" t="s">
        <v>175</v>
      </c>
      <c r="BX278" s="1041" t="s">
        <v>296</v>
      </c>
      <c r="BY278" s="1041" t="s">
        <v>297</v>
      </c>
      <c r="BZ278" s="1041" t="s">
        <v>4030</v>
      </c>
      <c r="CA278" s="1041" t="s">
        <v>3200</v>
      </c>
      <c r="CB278" s="1041" t="s">
        <v>304</v>
      </c>
      <c r="CC278" s="1041" t="s">
        <v>104</v>
      </c>
      <c r="CD278" s="1041" t="s">
        <v>305</v>
      </c>
      <c r="CE278" s="1041" t="s">
        <v>306</v>
      </c>
      <c r="CF278" s="1041" t="s">
        <v>3201</v>
      </c>
      <c r="CG278" s="1041" t="s">
        <v>307</v>
      </c>
      <c r="CH278" s="1041" t="s">
        <v>57</v>
      </c>
      <c r="CI278" s="1041" t="s">
        <v>8040</v>
      </c>
      <c r="CJ278" s="1041" t="s">
        <v>92</v>
      </c>
      <c r="CK278" s="1041" t="s">
        <v>998</v>
      </c>
      <c r="CL278" s="1041" t="s">
        <v>105</v>
      </c>
      <c r="CM278" s="1041" t="s">
        <v>57</v>
      </c>
      <c r="CN278" s="1041" t="s">
        <v>57</v>
      </c>
      <c r="CO278" s="1041" t="s">
        <v>57</v>
      </c>
      <c r="CP278" s="1041" t="s">
        <v>57</v>
      </c>
      <c r="CQ278" s="1041" t="s">
        <v>57</v>
      </c>
      <c r="CR278" s="1041" t="s">
        <v>57</v>
      </c>
      <c r="CS278" s="1041" t="s">
        <v>57</v>
      </c>
      <c r="CT278" s="1041" t="s">
        <v>57</v>
      </c>
      <c r="CU278" s="1041" t="s">
        <v>57</v>
      </c>
      <c r="CV278" s="1041" t="s">
        <v>57</v>
      </c>
      <c r="CW278" s="1041" t="s">
        <v>57</v>
      </c>
      <c r="CX278" s="1041" t="s">
        <v>57</v>
      </c>
      <c r="CY278" s="1041" t="s">
        <v>57</v>
      </c>
      <c r="CZ278" s="1041" t="s">
        <v>57</v>
      </c>
      <c r="DA278" s="1041" t="s">
        <v>57</v>
      </c>
      <c r="DB278" s="1041" t="s">
        <v>57</v>
      </c>
      <c r="DC278" s="1041" t="s">
        <v>57</v>
      </c>
      <c r="DD278" s="1041" t="s">
        <v>57</v>
      </c>
      <c r="DE278" s="1041" t="s">
        <v>57</v>
      </c>
      <c r="DF278" s="1041" t="s">
        <v>57</v>
      </c>
      <c r="DG278" s="1041" t="s">
        <v>57</v>
      </c>
      <c r="DH278" s="1041" t="s">
        <v>57</v>
      </c>
      <c r="DI278" s="1041" t="s">
        <v>302</v>
      </c>
      <c r="DJ278" s="1041" t="s">
        <v>57</v>
      </c>
      <c r="DK278" s="1041" t="s">
        <v>57</v>
      </c>
      <c r="DL278" s="1041" t="s">
        <v>57</v>
      </c>
      <c r="DM278" s="1041" t="s">
        <v>57</v>
      </c>
      <c r="DN278" s="1041" t="s">
        <v>57</v>
      </c>
      <c r="DO278" s="1041" t="s">
        <v>57</v>
      </c>
      <c r="DP278" s="1041" t="s">
        <v>57</v>
      </c>
      <c r="DQ278" s="1041" t="s">
        <v>57</v>
      </c>
      <c r="DR278" s="1041" t="s">
        <v>57</v>
      </c>
      <c r="DS278" s="1041" t="s">
        <v>57</v>
      </c>
      <c r="DT278" s="1041" t="s">
        <v>3603</v>
      </c>
      <c r="DU278" s="1041" t="s">
        <v>621</v>
      </c>
      <c r="DV278" s="1041" t="s">
        <v>178</v>
      </c>
      <c r="DW278" s="1041" t="s">
        <v>106</v>
      </c>
      <c r="DX278" s="1041" t="s">
        <v>317</v>
      </c>
      <c r="DY278" s="1041" t="s">
        <v>308</v>
      </c>
      <c r="DZ278" s="1041" t="s">
        <v>318</v>
      </c>
      <c r="EA278" s="1041" t="s">
        <v>319</v>
      </c>
      <c r="EB278" s="1041" t="s">
        <v>3604</v>
      </c>
      <c r="EC278" s="1041" t="s">
        <v>621</v>
      </c>
      <c r="ED278" s="1041" t="s">
        <v>1028</v>
      </c>
      <c r="EE278" s="1041" t="s">
        <v>106</v>
      </c>
      <c r="EF278" s="1041" t="s">
        <v>57</v>
      </c>
      <c r="EG278" s="1041" t="s">
        <v>57</v>
      </c>
      <c r="EH278" s="1041" t="s">
        <v>57</v>
      </c>
      <c r="EI278" s="1041" t="s">
        <v>57</v>
      </c>
      <c r="EJ278" s="1041" t="s">
        <v>179</v>
      </c>
      <c r="EK278" s="1041" t="s">
        <v>180</v>
      </c>
      <c r="EL278" s="1041" t="s">
        <v>802</v>
      </c>
      <c r="EM278" s="1041" t="s">
        <v>181</v>
      </c>
      <c r="EN278" s="1041" t="s">
        <v>629</v>
      </c>
      <c r="EO278" s="1041" t="s">
        <v>681</v>
      </c>
      <c r="EP278" s="1041" t="s">
        <v>682</v>
      </c>
      <c r="EQ278" s="1041" t="s">
        <v>3205</v>
      </c>
      <c r="ER278" s="1041" t="s">
        <v>311</v>
      </c>
      <c r="ES278" s="1041" t="s">
        <v>7789</v>
      </c>
      <c r="ET278" s="1041" t="s">
        <v>9134</v>
      </c>
      <c r="EU278" s="104" t="str">
        <f t="shared" si="26"/>
        <v>2026040646</v>
      </c>
      <c r="EV278" s="56" t="str">
        <f t="shared" si="27"/>
        <v>17&amp;2026040646</v>
      </c>
      <c r="EW278" s="104">
        <f>IFERROR(VLOOKUP(EV278,시험용!CA:CE,4,FALSE),"")</f>
        <v>0</v>
      </c>
      <c r="EX278" s="952"/>
    </row>
    <row r="279" spans="1:156" ht="49.95" customHeight="1">
      <c r="A279" s="741">
        <v>17</v>
      </c>
      <c r="B279" s="1041" t="s">
        <v>988</v>
      </c>
      <c r="C279" s="1041" t="s">
        <v>336</v>
      </c>
      <c r="D279" s="1041" t="s">
        <v>3265</v>
      </c>
      <c r="E279" s="1041" t="s">
        <v>31</v>
      </c>
      <c r="F279" s="1041" t="s">
        <v>584</v>
      </c>
      <c r="G279" s="1041" t="s">
        <v>988</v>
      </c>
      <c r="H279" s="1041" t="s">
        <v>771</v>
      </c>
      <c r="I279" s="1041" t="s">
        <v>290</v>
      </c>
      <c r="J279" s="1041" t="s">
        <v>9135</v>
      </c>
      <c r="K279" s="1041" t="s">
        <v>291</v>
      </c>
      <c r="L279" s="1041" t="s">
        <v>9136</v>
      </c>
      <c r="M279" s="1041" t="s">
        <v>9137</v>
      </c>
      <c r="N279" s="1041"/>
      <c r="O279" s="1041"/>
      <c r="P279" s="1041"/>
      <c r="Q279" s="1041"/>
      <c r="R279" s="1041"/>
      <c r="S279" s="1041" t="s">
        <v>8306</v>
      </c>
      <c r="T279" s="1041" t="s">
        <v>8521</v>
      </c>
      <c r="U279" s="1041" t="s">
        <v>592</v>
      </c>
      <c r="V279" s="1041"/>
      <c r="W279" s="1041" t="s">
        <v>9138</v>
      </c>
      <c r="X279" s="1041" t="s">
        <v>688</v>
      </c>
      <c r="Y279" s="1041" t="s">
        <v>9123</v>
      </c>
      <c r="Z279" s="1041" t="s">
        <v>9124</v>
      </c>
      <c r="AA279" s="1041" t="s">
        <v>1135</v>
      </c>
      <c r="AB279" s="1041" t="s">
        <v>293</v>
      </c>
      <c r="AC279" s="1332"/>
      <c r="AD279" s="1041" t="s">
        <v>1136</v>
      </c>
      <c r="AE279" s="1041" t="s">
        <v>2740</v>
      </c>
      <c r="AF279" s="1041" t="s">
        <v>692</v>
      </c>
      <c r="AG279" s="1041" t="s">
        <v>295</v>
      </c>
      <c r="AH279" s="1041" t="s">
        <v>296</v>
      </c>
      <c r="AI279" s="1041" t="s">
        <v>297</v>
      </c>
      <c r="AJ279" s="1041"/>
      <c r="AK279" s="1041"/>
      <c r="AL279" s="1041"/>
      <c r="AM279" s="1041"/>
      <c r="AN279" s="1041" t="s">
        <v>9125</v>
      </c>
      <c r="AO279" s="1041" t="s">
        <v>9126</v>
      </c>
      <c r="AP279" s="1041" t="s">
        <v>9139</v>
      </c>
      <c r="AQ279" s="1041" t="s">
        <v>49</v>
      </c>
      <c r="AR279" s="1041"/>
      <c r="AS279" s="1041"/>
      <c r="AT279" s="1041" t="s">
        <v>298</v>
      </c>
      <c r="AU279" s="1041" t="s">
        <v>9140</v>
      </c>
      <c r="AV279" s="1041" t="s">
        <v>57</v>
      </c>
      <c r="AW279" s="1041" t="s">
        <v>910</v>
      </c>
      <c r="AX279" s="1041" t="s">
        <v>9141</v>
      </c>
      <c r="AY279" s="1041"/>
      <c r="AZ279" s="1041" t="s">
        <v>9142</v>
      </c>
      <c r="BA279" s="1041" t="s">
        <v>3277</v>
      </c>
      <c r="BB279" s="1041" t="s">
        <v>299</v>
      </c>
      <c r="BC279" s="1041" t="s">
        <v>32</v>
      </c>
      <c r="BD279" s="1041" t="s">
        <v>33</v>
      </c>
      <c r="BE279" s="1041" t="s">
        <v>57</v>
      </c>
      <c r="BF279" s="1041" t="s">
        <v>34</v>
      </c>
      <c r="BG279" s="1041" t="s">
        <v>900</v>
      </c>
      <c r="BH279" s="1041" t="s">
        <v>5230</v>
      </c>
      <c r="BI279" s="1041" t="s">
        <v>9143</v>
      </c>
      <c r="BJ279" s="1041" t="s">
        <v>9144</v>
      </c>
      <c r="BK279" s="1041" t="s">
        <v>300</v>
      </c>
      <c r="BL279" s="1041" t="s">
        <v>9145</v>
      </c>
      <c r="BM279" s="1041" t="s">
        <v>302</v>
      </c>
      <c r="BN279" s="1041" t="s">
        <v>2740</v>
      </c>
      <c r="BO279" s="1041" t="s">
        <v>692</v>
      </c>
      <c r="BP279" s="1041" t="s">
        <v>595</v>
      </c>
      <c r="BQ279" s="1041" t="s">
        <v>295</v>
      </c>
      <c r="BR279" s="1041" t="s">
        <v>102</v>
      </c>
      <c r="BS279" s="1041" t="s">
        <v>872</v>
      </c>
      <c r="BT279" s="1041" t="s">
        <v>609</v>
      </c>
      <c r="BU279" s="1041" t="s">
        <v>9146</v>
      </c>
      <c r="BV279" s="1041" t="s">
        <v>302</v>
      </c>
      <c r="BW279" s="1041" t="s">
        <v>1589</v>
      </c>
      <c r="BX279" s="1041" t="s">
        <v>296</v>
      </c>
      <c r="BY279" s="1041" t="s">
        <v>297</v>
      </c>
      <c r="BZ279" s="1041" t="s">
        <v>4530</v>
      </c>
      <c r="CA279" s="1041" t="s">
        <v>7993</v>
      </c>
      <c r="CB279" s="1041" t="s">
        <v>304</v>
      </c>
      <c r="CC279" s="1041" t="s">
        <v>661</v>
      </c>
      <c r="CD279" s="1041" t="s">
        <v>318</v>
      </c>
      <c r="CE279" s="1041" t="s">
        <v>306</v>
      </c>
      <c r="CF279" s="1041" t="s">
        <v>1825</v>
      </c>
      <c r="CG279" s="1041" t="s">
        <v>307</v>
      </c>
      <c r="CH279" s="1041" t="s">
        <v>57</v>
      </c>
      <c r="CI279" s="1041" t="s">
        <v>8072</v>
      </c>
      <c r="CJ279" s="1041" t="s">
        <v>92</v>
      </c>
      <c r="CK279" s="1041" t="s">
        <v>3229</v>
      </c>
      <c r="CL279" s="1041" t="s">
        <v>105</v>
      </c>
      <c r="CM279" s="1041" t="s">
        <v>57</v>
      </c>
      <c r="CN279" s="1041" t="s">
        <v>57</v>
      </c>
      <c r="CO279" s="1041" t="s">
        <v>57</v>
      </c>
      <c r="CP279" s="1041" t="s">
        <v>57</v>
      </c>
      <c r="CQ279" s="1041" t="s">
        <v>57</v>
      </c>
      <c r="CR279" s="1041" t="s">
        <v>57</v>
      </c>
      <c r="CS279" s="1041" t="s">
        <v>57</v>
      </c>
      <c r="CT279" s="1041" t="s">
        <v>57</v>
      </c>
      <c r="CU279" s="1041" t="s">
        <v>57</v>
      </c>
      <c r="CV279" s="1041" t="s">
        <v>57</v>
      </c>
      <c r="CW279" s="1041" t="s">
        <v>57</v>
      </c>
      <c r="CX279" s="1041" t="s">
        <v>57</v>
      </c>
      <c r="CY279" s="1041" t="s">
        <v>57</v>
      </c>
      <c r="CZ279" s="1041" t="s">
        <v>57</v>
      </c>
      <c r="DA279" s="1041" t="s">
        <v>57</v>
      </c>
      <c r="DB279" s="1041" t="s">
        <v>57</v>
      </c>
      <c r="DC279" s="1041" t="s">
        <v>57</v>
      </c>
      <c r="DD279" s="1041" t="s">
        <v>57</v>
      </c>
      <c r="DE279" s="1041" t="s">
        <v>57</v>
      </c>
      <c r="DF279" s="1041" t="s">
        <v>57</v>
      </c>
      <c r="DG279" s="1041" t="s">
        <v>57</v>
      </c>
      <c r="DH279" s="1041" t="s">
        <v>57</v>
      </c>
      <c r="DI279" s="1041" t="s">
        <v>302</v>
      </c>
      <c r="DJ279" s="1041" t="s">
        <v>57</v>
      </c>
      <c r="DK279" s="1041" t="s">
        <v>57</v>
      </c>
      <c r="DL279" s="1041" t="s">
        <v>57</v>
      </c>
      <c r="DM279" s="1041" t="s">
        <v>57</v>
      </c>
      <c r="DN279" s="1041" t="s">
        <v>57</v>
      </c>
      <c r="DO279" s="1041" t="s">
        <v>57</v>
      </c>
      <c r="DP279" s="1041" t="s">
        <v>57</v>
      </c>
      <c r="DQ279" s="1041" t="s">
        <v>57</v>
      </c>
      <c r="DR279" s="1041" t="s">
        <v>57</v>
      </c>
      <c r="DS279" s="1041" t="s">
        <v>57</v>
      </c>
      <c r="DT279" s="1041" t="s">
        <v>1428</v>
      </c>
      <c r="DU279" s="1041" t="s">
        <v>79</v>
      </c>
      <c r="DV279" s="1041" t="s">
        <v>872</v>
      </c>
      <c r="DW279" s="1041" t="s">
        <v>106</v>
      </c>
      <c r="DX279" s="1041" t="s">
        <v>333</v>
      </c>
      <c r="DY279" s="1041" t="s">
        <v>308</v>
      </c>
      <c r="DZ279" s="1041" t="s">
        <v>309</v>
      </c>
      <c r="EA279" s="1041" t="s">
        <v>319</v>
      </c>
      <c r="EB279" s="1041" t="s">
        <v>1429</v>
      </c>
      <c r="EC279" s="1041" t="s">
        <v>79</v>
      </c>
      <c r="ED279" s="1041" t="s">
        <v>204</v>
      </c>
      <c r="EE279" s="1041" t="s">
        <v>106</v>
      </c>
      <c r="EF279" s="1041" t="s">
        <v>57</v>
      </c>
      <c r="EG279" s="1041" t="s">
        <v>57</v>
      </c>
      <c r="EH279" s="1041" t="s">
        <v>57</v>
      </c>
      <c r="EI279" s="1041" t="s">
        <v>57</v>
      </c>
      <c r="EJ279" s="1041" t="s">
        <v>4860</v>
      </c>
      <c r="EK279" s="1041" t="s">
        <v>1486</v>
      </c>
      <c r="EL279" s="1041" t="s">
        <v>847</v>
      </c>
      <c r="EM279" s="1041" t="s">
        <v>1487</v>
      </c>
      <c r="EN279" s="1041" t="s">
        <v>629</v>
      </c>
      <c r="EO279" s="1041" t="s">
        <v>310</v>
      </c>
      <c r="EP279" s="1041" t="s">
        <v>88</v>
      </c>
      <c r="EQ279" s="1041" t="s">
        <v>2717</v>
      </c>
      <c r="ER279" s="1041" t="s">
        <v>311</v>
      </c>
      <c r="ES279" s="1041" t="s">
        <v>9147</v>
      </c>
      <c r="ET279" s="1041" t="s">
        <v>9148</v>
      </c>
      <c r="EU279" s="104" t="str">
        <f t="shared" si="26"/>
        <v>2026041197</v>
      </c>
      <c r="EV279" s="56" t="str">
        <f t="shared" si="27"/>
        <v>17&amp;2026041197</v>
      </c>
      <c r="EW279" s="104">
        <f>IFERROR(VLOOKUP(EV279,시험용!CA:CE,4,FALSE),"")</f>
        <v>0</v>
      </c>
      <c r="EX279" s="952"/>
    </row>
    <row r="280" spans="1:156" ht="49.95" customHeight="1">
      <c r="A280" s="741">
        <v>17</v>
      </c>
      <c r="B280" s="1041" t="s">
        <v>1404</v>
      </c>
      <c r="C280" s="1041" t="s">
        <v>336</v>
      </c>
      <c r="D280" s="1041" t="s">
        <v>3265</v>
      </c>
      <c r="E280" s="1041" t="s">
        <v>31</v>
      </c>
      <c r="F280" s="1041" t="s">
        <v>584</v>
      </c>
      <c r="G280" s="1041" t="s">
        <v>1404</v>
      </c>
      <c r="H280" s="1041" t="s">
        <v>806</v>
      </c>
      <c r="I280" s="1041" t="s">
        <v>290</v>
      </c>
      <c r="J280" s="1041" t="s">
        <v>9149</v>
      </c>
      <c r="K280" s="1041" t="s">
        <v>291</v>
      </c>
      <c r="L280" s="1041" t="s">
        <v>9150</v>
      </c>
      <c r="M280" s="1041" t="s">
        <v>9151</v>
      </c>
      <c r="N280" s="1041"/>
      <c r="O280" s="1041"/>
      <c r="P280" s="1041"/>
      <c r="Q280" s="1041"/>
      <c r="R280" s="1041"/>
      <c r="S280" s="1041" t="s">
        <v>8306</v>
      </c>
      <c r="T280" s="1041" t="s">
        <v>8521</v>
      </c>
      <c r="U280" s="1041" t="s">
        <v>592</v>
      </c>
      <c r="V280" s="1041"/>
      <c r="W280" s="1041" t="s">
        <v>9152</v>
      </c>
      <c r="X280" s="1041" t="s">
        <v>292</v>
      </c>
      <c r="Y280" s="1041" t="s">
        <v>5242</v>
      </c>
      <c r="Z280" s="1041" t="s">
        <v>5242</v>
      </c>
      <c r="AA280" s="1041" t="s">
        <v>1135</v>
      </c>
      <c r="AB280" s="1041" t="s">
        <v>293</v>
      </c>
      <c r="AC280" s="1332"/>
      <c r="AD280" s="1041" t="s">
        <v>1136</v>
      </c>
      <c r="AE280" s="1041" t="s">
        <v>2740</v>
      </c>
      <c r="AF280" s="1041" t="s">
        <v>692</v>
      </c>
      <c r="AG280" s="1041" t="s">
        <v>295</v>
      </c>
      <c r="AH280" s="1041" t="s">
        <v>296</v>
      </c>
      <c r="AI280" s="1041" t="s">
        <v>297</v>
      </c>
      <c r="AJ280" s="1041"/>
      <c r="AK280" s="1041"/>
      <c r="AL280" s="1041"/>
      <c r="AM280" s="1041"/>
      <c r="AN280" s="1041" t="s">
        <v>3271</v>
      </c>
      <c r="AO280" s="1041" t="s">
        <v>3272</v>
      </c>
      <c r="AP280" s="1041" t="s">
        <v>9153</v>
      </c>
      <c r="AQ280" s="1041" t="s">
        <v>49</v>
      </c>
      <c r="AR280" s="1041"/>
      <c r="AS280" s="1041"/>
      <c r="AT280" s="1041" t="s">
        <v>315</v>
      </c>
      <c r="AU280" s="1041" t="s">
        <v>9154</v>
      </c>
      <c r="AV280" s="1041" t="s">
        <v>57</v>
      </c>
      <c r="AW280" s="1041" t="s">
        <v>988</v>
      </c>
      <c r="AX280" s="1041" t="s">
        <v>9155</v>
      </c>
      <c r="AY280" s="1041"/>
      <c r="AZ280" s="1041" t="s">
        <v>9156</v>
      </c>
      <c r="BA280" s="1041" t="s">
        <v>3277</v>
      </c>
      <c r="BB280" s="1041" t="s">
        <v>299</v>
      </c>
      <c r="BC280" s="1041" t="s">
        <v>32</v>
      </c>
      <c r="BD280" s="1041" t="s">
        <v>33</v>
      </c>
      <c r="BE280" s="1041" t="s">
        <v>57</v>
      </c>
      <c r="BF280" s="1041" t="s">
        <v>34</v>
      </c>
      <c r="BG280" s="1041" t="s">
        <v>603</v>
      </c>
      <c r="BH280" s="1041" t="s">
        <v>909</v>
      </c>
      <c r="BI280" s="1041" t="s">
        <v>9157</v>
      </c>
      <c r="BJ280" s="1041" t="s">
        <v>9158</v>
      </c>
      <c r="BK280" s="1041" t="s">
        <v>300</v>
      </c>
      <c r="BL280" s="1041" t="s">
        <v>9159</v>
      </c>
      <c r="BM280" s="1041" t="s">
        <v>302</v>
      </c>
      <c r="BN280" s="1041" t="s">
        <v>2740</v>
      </c>
      <c r="BO280" s="1041" t="s">
        <v>692</v>
      </c>
      <c r="BP280" s="1041" t="s">
        <v>595</v>
      </c>
      <c r="BQ280" s="1041" t="s">
        <v>295</v>
      </c>
      <c r="BR280" s="1041" t="s">
        <v>102</v>
      </c>
      <c r="BS280" s="1041" t="s">
        <v>118</v>
      </c>
      <c r="BT280" s="1041" t="s">
        <v>837</v>
      </c>
      <c r="BU280" s="1041" t="s">
        <v>9160</v>
      </c>
      <c r="BV280" s="1041" t="s">
        <v>302</v>
      </c>
      <c r="BW280" s="1041" t="s">
        <v>175</v>
      </c>
      <c r="BX280" s="1041" t="s">
        <v>296</v>
      </c>
      <c r="BY280" s="1041" t="s">
        <v>297</v>
      </c>
      <c r="BZ280" s="1041" t="s">
        <v>7691</v>
      </c>
      <c r="CA280" s="1041" t="s">
        <v>8676</v>
      </c>
      <c r="CB280" s="1041" t="s">
        <v>304</v>
      </c>
      <c r="CC280" s="1041" t="s">
        <v>172</v>
      </c>
      <c r="CD280" s="1041" t="s">
        <v>305</v>
      </c>
      <c r="CE280" s="1041" t="s">
        <v>306</v>
      </c>
      <c r="CF280" s="1041" t="s">
        <v>1033</v>
      </c>
      <c r="CG280" s="1041" t="s">
        <v>307</v>
      </c>
      <c r="CH280" s="1041" t="s">
        <v>57</v>
      </c>
      <c r="CI280" s="1041" t="s">
        <v>1124</v>
      </c>
      <c r="CJ280" s="1041" t="s">
        <v>92</v>
      </c>
      <c r="CK280" s="1041" t="s">
        <v>668</v>
      </c>
      <c r="CL280" s="1041" t="s">
        <v>105</v>
      </c>
      <c r="CM280" s="1041" t="s">
        <v>9161</v>
      </c>
      <c r="CN280" s="1041" t="s">
        <v>92</v>
      </c>
      <c r="CO280" s="1041" t="s">
        <v>111</v>
      </c>
      <c r="CP280" s="1041" t="s">
        <v>105</v>
      </c>
      <c r="CQ280" s="1041" t="s">
        <v>57</v>
      </c>
      <c r="CR280" s="1041" t="s">
        <v>57</v>
      </c>
      <c r="CS280" s="1041" t="s">
        <v>57</v>
      </c>
      <c r="CT280" s="1041" t="s">
        <v>57</v>
      </c>
      <c r="CU280" s="1041" t="s">
        <v>57</v>
      </c>
      <c r="CV280" s="1041" t="s">
        <v>57</v>
      </c>
      <c r="CW280" s="1041" t="s">
        <v>57</v>
      </c>
      <c r="CX280" s="1041" t="s">
        <v>57</v>
      </c>
      <c r="CY280" s="1041" t="s">
        <v>57</v>
      </c>
      <c r="CZ280" s="1041" t="s">
        <v>57</v>
      </c>
      <c r="DA280" s="1041" t="s">
        <v>57</v>
      </c>
      <c r="DB280" s="1041" t="s">
        <v>617</v>
      </c>
      <c r="DC280" s="1041" t="s">
        <v>618</v>
      </c>
      <c r="DD280" s="1041" t="s">
        <v>619</v>
      </c>
      <c r="DE280" s="1041" t="s">
        <v>57</v>
      </c>
      <c r="DF280" s="1041" t="s">
        <v>57</v>
      </c>
      <c r="DG280" s="1041" t="s">
        <v>57</v>
      </c>
      <c r="DH280" s="1041" t="s">
        <v>57</v>
      </c>
      <c r="DI280" s="1041" t="s">
        <v>302</v>
      </c>
      <c r="DJ280" s="1041" t="s">
        <v>57</v>
      </c>
      <c r="DK280" s="1041" t="s">
        <v>57</v>
      </c>
      <c r="DL280" s="1041" t="s">
        <v>57</v>
      </c>
      <c r="DM280" s="1041" t="s">
        <v>57</v>
      </c>
      <c r="DN280" s="1041" t="s">
        <v>57</v>
      </c>
      <c r="DO280" s="1041" t="s">
        <v>57</v>
      </c>
      <c r="DP280" s="1041" t="s">
        <v>57</v>
      </c>
      <c r="DQ280" s="1041" t="s">
        <v>57</v>
      </c>
      <c r="DR280" s="1041" t="s">
        <v>57</v>
      </c>
      <c r="DS280" s="1041" t="s">
        <v>57</v>
      </c>
      <c r="DT280" s="1041" t="s">
        <v>9058</v>
      </c>
      <c r="DU280" s="1041" t="s">
        <v>79</v>
      </c>
      <c r="DV280" s="1041" t="s">
        <v>622</v>
      </c>
      <c r="DW280" s="1041" t="s">
        <v>119</v>
      </c>
      <c r="DX280" s="1041" t="s">
        <v>317</v>
      </c>
      <c r="DY280" s="1041" t="s">
        <v>308</v>
      </c>
      <c r="DZ280" s="1041" t="s">
        <v>318</v>
      </c>
      <c r="EA280" s="1041" t="s">
        <v>319</v>
      </c>
      <c r="EB280" s="1041" t="s">
        <v>9059</v>
      </c>
      <c r="EC280" s="1041" t="s">
        <v>79</v>
      </c>
      <c r="ED280" s="1041" t="s">
        <v>624</v>
      </c>
      <c r="EE280" s="1041" t="s">
        <v>119</v>
      </c>
      <c r="EF280" s="1041" t="s">
        <v>57</v>
      </c>
      <c r="EG280" s="1041" t="s">
        <v>57</v>
      </c>
      <c r="EH280" s="1041" t="s">
        <v>57</v>
      </c>
      <c r="EI280" s="1041" t="s">
        <v>57</v>
      </c>
      <c r="EJ280" s="1041" t="s">
        <v>9162</v>
      </c>
      <c r="EK280" s="1041" t="s">
        <v>1126</v>
      </c>
      <c r="EL280" s="1041" t="s">
        <v>802</v>
      </c>
      <c r="EM280" s="1041" t="s">
        <v>720</v>
      </c>
      <c r="EN280" s="1041" t="s">
        <v>680</v>
      </c>
      <c r="EO280" s="1041" t="s">
        <v>310</v>
      </c>
      <c r="EP280" s="1041" t="s">
        <v>88</v>
      </c>
      <c r="EQ280" s="1041" t="s">
        <v>57</v>
      </c>
      <c r="ER280" s="1041" t="s">
        <v>311</v>
      </c>
      <c r="ES280" s="1041" t="s">
        <v>57</v>
      </c>
      <c r="ET280" s="1041" t="s">
        <v>57</v>
      </c>
      <c r="EU280" s="104" t="str">
        <f t="shared" si="26"/>
        <v>2026040647</v>
      </c>
      <c r="EV280" s="56" t="str">
        <f t="shared" si="27"/>
        <v>17&amp;2026040647</v>
      </c>
      <c r="EW280" s="104">
        <f>IFERROR(VLOOKUP(EV280,시험용!CA:CE,4,FALSE),"")</f>
        <v>0</v>
      </c>
      <c r="EX280" s="952"/>
      <c r="EY280" s="1045" t="s">
        <v>9369</v>
      </c>
      <c r="EZ280" s="1044" t="s">
        <v>9370</v>
      </c>
    </row>
    <row r="281" spans="1:156" ht="49.95" customHeight="1">
      <c r="A281" s="741">
        <v>17</v>
      </c>
      <c r="B281" s="1041" t="s">
        <v>1433</v>
      </c>
      <c r="C281" s="1041" t="s">
        <v>288</v>
      </c>
      <c r="D281" s="1041" t="s">
        <v>2612</v>
      </c>
      <c r="E281" s="1041" t="s">
        <v>31</v>
      </c>
      <c r="F281" s="1041" t="s">
        <v>584</v>
      </c>
      <c r="G281" s="1041" t="s">
        <v>1433</v>
      </c>
      <c r="H281" s="1041" t="s">
        <v>287</v>
      </c>
      <c r="I281" s="1041" t="s">
        <v>290</v>
      </c>
      <c r="J281" s="1041" t="s">
        <v>9163</v>
      </c>
      <c r="K281" s="1041" t="s">
        <v>291</v>
      </c>
      <c r="L281" s="1041" t="s">
        <v>9164</v>
      </c>
      <c r="M281" s="1041" t="s">
        <v>9165</v>
      </c>
      <c r="N281" s="1041"/>
      <c r="O281" s="1041"/>
      <c r="P281" s="1041"/>
      <c r="Q281" s="1041"/>
      <c r="R281" s="1041" t="s">
        <v>7482</v>
      </c>
      <c r="S281" s="1041" t="s">
        <v>8306</v>
      </c>
      <c r="T281" s="1041" t="s">
        <v>8521</v>
      </c>
      <c r="U281" s="1041" t="s">
        <v>592</v>
      </c>
      <c r="V281" s="1041"/>
      <c r="W281" s="1041" t="s">
        <v>9166</v>
      </c>
      <c r="X281" s="1041" t="s">
        <v>688</v>
      </c>
      <c r="Y281" s="1041" t="s">
        <v>1135</v>
      </c>
      <c r="Z281" s="1041" t="s">
        <v>1135</v>
      </c>
      <c r="AA281" s="1041" t="s">
        <v>1135</v>
      </c>
      <c r="AB281" s="1041" t="s">
        <v>293</v>
      </c>
      <c r="AC281" s="1332"/>
      <c r="AD281" s="1041" t="s">
        <v>1136</v>
      </c>
      <c r="AE281" s="1041" t="s">
        <v>2740</v>
      </c>
      <c r="AF281" s="1041" t="s">
        <v>692</v>
      </c>
      <c r="AG281" s="1041" t="s">
        <v>295</v>
      </c>
      <c r="AH281" s="1041" t="s">
        <v>296</v>
      </c>
      <c r="AI281" s="1041" t="s">
        <v>297</v>
      </c>
      <c r="AJ281" s="1041"/>
      <c r="AK281" s="1041"/>
      <c r="AL281" s="1041"/>
      <c r="AM281" s="1041"/>
      <c r="AN281" s="1041" t="s">
        <v>596</v>
      </c>
      <c r="AO281" s="1041" t="s">
        <v>597</v>
      </c>
      <c r="AP281" s="1041" t="s">
        <v>9167</v>
      </c>
      <c r="AQ281" s="1041" t="s">
        <v>35</v>
      </c>
      <c r="AR281" s="1041"/>
      <c r="AS281" s="1041"/>
      <c r="AT281" s="1041" t="s">
        <v>298</v>
      </c>
      <c r="AU281" s="1041" t="s">
        <v>9168</v>
      </c>
      <c r="AV281" s="1041" t="s">
        <v>57</v>
      </c>
      <c r="AW281" s="1041" t="s">
        <v>323</v>
      </c>
      <c r="AX281" s="1041" t="s">
        <v>9169</v>
      </c>
      <c r="AY281" s="1041"/>
      <c r="AZ281" s="1041" t="s">
        <v>8852</v>
      </c>
      <c r="BA281" s="1041" t="s">
        <v>9170</v>
      </c>
      <c r="BB281" s="1041" t="s">
        <v>299</v>
      </c>
      <c r="BC281" s="1041" t="s">
        <v>32</v>
      </c>
      <c r="BD281" s="1041" t="s">
        <v>33</v>
      </c>
      <c r="BE281" s="1041" t="s">
        <v>57</v>
      </c>
      <c r="BF281" s="1041" t="s">
        <v>48</v>
      </c>
      <c r="BG281" s="1041" t="s">
        <v>603</v>
      </c>
      <c r="BH281" s="1041" t="s">
        <v>5520</v>
      </c>
      <c r="BI281" s="1041" t="s">
        <v>9171</v>
      </c>
      <c r="BJ281" s="1041" t="s">
        <v>9172</v>
      </c>
      <c r="BK281" s="1041" t="s">
        <v>2759</v>
      </c>
      <c r="BL281" s="1041" t="s">
        <v>9173</v>
      </c>
      <c r="BM281" s="1041" t="s">
        <v>302</v>
      </c>
      <c r="BN281" s="1041" t="s">
        <v>2740</v>
      </c>
      <c r="BO281" s="1041" t="s">
        <v>692</v>
      </c>
      <c r="BP281" s="1041" t="s">
        <v>595</v>
      </c>
      <c r="BQ281" s="1041" t="s">
        <v>295</v>
      </c>
      <c r="BR281" s="1041" t="s">
        <v>102</v>
      </c>
      <c r="BS281" s="1041" t="s">
        <v>715</v>
      </c>
      <c r="BT281" s="1041" t="s">
        <v>334</v>
      </c>
      <c r="BU281" s="1041" t="s">
        <v>9174</v>
      </c>
      <c r="BV281" s="1041" t="s">
        <v>302</v>
      </c>
      <c r="BW281" s="1041" t="s">
        <v>109</v>
      </c>
      <c r="BX281" s="1041" t="s">
        <v>296</v>
      </c>
      <c r="BY281" s="1041" t="s">
        <v>297</v>
      </c>
      <c r="BZ281" s="1041" t="s">
        <v>104</v>
      </c>
      <c r="CA281" s="1041" t="s">
        <v>758</v>
      </c>
      <c r="CB281" s="1041" t="s">
        <v>304</v>
      </c>
      <c r="CC281" s="1041" t="s">
        <v>167</v>
      </c>
      <c r="CD281" s="1041" t="s">
        <v>305</v>
      </c>
      <c r="CE281" s="1041" t="s">
        <v>306</v>
      </c>
      <c r="CF281" s="1041" t="s">
        <v>166</v>
      </c>
      <c r="CG281" s="1041" t="s">
        <v>307</v>
      </c>
      <c r="CH281" s="1041" t="s">
        <v>57</v>
      </c>
      <c r="CI281" s="1041" t="s">
        <v>1673</v>
      </c>
      <c r="CJ281" s="1041" t="s">
        <v>92</v>
      </c>
      <c r="CK281" s="1041" t="s">
        <v>182</v>
      </c>
      <c r="CL281" s="1041" t="s">
        <v>105</v>
      </c>
      <c r="CM281" s="1041" t="s">
        <v>9175</v>
      </c>
      <c r="CN281" s="1041" t="s">
        <v>92</v>
      </c>
      <c r="CO281" s="1041" t="s">
        <v>186</v>
      </c>
      <c r="CP281" s="1041" t="s">
        <v>105</v>
      </c>
      <c r="CQ281" s="1041" t="s">
        <v>57</v>
      </c>
      <c r="CR281" s="1041" t="s">
        <v>57</v>
      </c>
      <c r="CS281" s="1041" t="s">
        <v>57</v>
      </c>
      <c r="CT281" s="1041" t="s">
        <v>57</v>
      </c>
      <c r="CU281" s="1041" t="s">
        <v>57</v>
      </c>
      <c r="CV281" s="1041" t="s">
        <v>57</v>
      </c>
      <c r="CW281" s="1041" t="s">
        <v>57</v>
      </c>
      <c r="CX281" s="1041" t="s">
        <v>57</v>
      </c>
      <c r="CY281" s="1041" t="s">
        <v>57</v>
      </c>
      <c r="CZ281" s="1041" t="s">
        <v>57</v>
      </c>
      <c r="DA281" s="1041" t="s">
        <v>57</v>
      </c>
      <c r="DB281" s="1041" t="s">
        <v>617</v>
      </c>
      <c r="DC281" s="1041" t="s">
        <v>618</v>
      </c>
      <c r="DD281" s="1041" t="s">
        <v>619</v>
      </c>
      <c r="DE281" s="1041" t="s">
        <v>57</v>
      </c>
      <c r="DF281" s="1041" t="s">
        <v>57</v>
      </c>
      <c r="DG281" s="1041" t="s">
        <v>57</v>
      </c>
      <c r="DH281" s="1041" t="s">
        <v>57</v>
      </c>
      <c r="DI281" s="1041" t="s">
        <v>302</v>
      </c>
      <c r="DJ281" s="1041" t="s">
        <v>57</v>
      </c>
      <c r="DK281" s="1041" t="s">
        <v>57</v>
      </c>
      <c r="DL281" s="1041" t="s">
        <v>57</v>
      </c>
      <c r="DM281" s="1041" t="s">
        <v>57</v>
      </c>
      <c r="DN281" s="1041" t="s">
        <v>57</v>
      </c>
      <c r="DO281" s="1041" t="s">
        <v>57</v>
      </c>
      <c r="DP281" s="1041" t="s">
        <v>57</v>
      </c>
      <c r="DQ281" s="1041" t="s">
        <v>57</v>
      </c>
      <c r="DR281" s="1041" t="s">
        <v>57</v>
      </c>
      <c r="DS281" s="1041" t="s">
        <v>57</v>
      </c>
      <c r="DT281" s="1041" t="s">
        <v>9176</v>
      </c>
      <c r="DU281" s="1041" t="s">
        <v>86</v>
      </c>
      <c r="DV281" s="1041" t="s">
        <v>1038</v>
      </c>
      <c r="DW281" s="1041" t="s">
        <v>106</v>
      </c>
      <c r="DX281" s="1041" t="s">
        <v>333</v>
      </c>
      <c r="DY281" s="1041" t="s">
        <v>308</v>
      </c>
      <c r="DZ281" s="1041" t="s">
        <v>309</v>
      </c>
      <c r="EA281" s="1041" t="s">
        <v>319</v>
      </c>
      <c r="EB281" s="1041" t="s">
        <v>1093</v>
      </c>
      <c r="EC281" s="1041" t="s">
        <v>86</v>
      </c>
      <c r="ED281" s="1041" t="s">
        <v>622</v>
      </c>
      <c r="EE281" s="1041" t="s">
        <v>106</v>
      </c>
      <c r="EF281" s="1041" t="s">
        <v>57</v>
      </c>
      <c r="EG281" s="1041" t="s">
        <v>57</v>
      </c>
      <c r="EH281" s="1041" t="s">
        <v>57</v>
      </c>
      <c r="EI281" s="1041" t="s">
        <v>57</v>
      </c>
      <c r="EJ281" s="1041" t="s">
        <v>2802</v>
      </c>
      <c r="EK281" s="1041" t="s">
        <v>2539</v>
      </c>
      <c r="EL281" s="1041" t="s">
        <v>847</v>
      </c>
      <c r="EM281" s="1041" t="s">
        <v>2778</v>
      </c>
      <c r="EN281" s="1041" t="s">
        <v>767</v>
      </c>
      <c r="EO281" s="1041" t="s">
        <v>310</v>
      </c>
      <c r="EP281" s="1041" t="s">
        <v>88</v>
      </c>
      <c r="EQ281" s="1041" t="s">
        <v>2601</v>
      </c>
      <c r="ER281" s="1041" t="s">
        <v>311</v>
      </c>
      <c r="ES281" s="1041" t="s">
        <v>2446</v>
      </c>
      <c r="ET281" s="1041" t="s">
        <v>9177</v>
      </c>
      <c r="EU281" s="104" t="str">
        <f t="shared" si="26"/>
        <v>2026040385</v>
      </c>
      <c r="EV281" s="56" t="str">
        <f t="shared" si="27"/>
        <v>17&amp;2026040385</v>
      </c>
      <c r="EW281" s="104">
        <f>IFERROR(VLOOKUP(EV281,시험용!CA:CE,4,FALSE),"")</f>
        <v>0</v>
      </c>
      <c r="EX281" s="952"/>
    </row>
    <row r="282" spans="1:156" ht="49.95" customHeight="1">
      <c r="A282" s="741">
        <v>17</v>
      </c>
      <c r="B282" s="1041" t="s">
        <v>1461</v>
      </c>
      <c r="C282" s="1041" t="s">
        <v>288</v>
      </c>
      <c r="D282" s="1041" t="s">
        <v>2612</v>
      </c>
      <c r="E282" s="1041" t="s">
        <v>31</v>
      </c>
      <c r="F282" s="1041" t="s">
        <v>584</v>
      </c>
      <c r="G282" s="1041" t="s">
        <v>1461</v>
      </c>
      <c r="H282" s="1041" t="s">
        <v>312</v>
      </c>
      <c r="I282" s="1041" t="s">
        <v>290</v>
      </c>
      <c r="J282" s="1041" t="s">
        <v>9178</v>
      </c>
      <c r="K282" s="1041" t="s">
        <v>291</v>
      </c>
      <c r="L282" s="1041" t="s">
        <v>9179</v>
      </c>
      <c r="M282" s="1041" t="s">
        <v>9180</v>
      </c>
      <c r="N282" s="1041"/>
      <c r="O282" s="1041"/>
      <c r="P282" s="1041"/>
      <c r="Q282" s="1041"/>
      <c r="R282" s="1041" t="s">
        <v>7482</v>
      </c>
      <c r="S282" s="1041" t="s">
        <v>8306</v>
      </c>
      <c r="T282" s="1041" t="s">
        <v>8521</v>
      </c>
      <c r="U282" s="1041" t="s">
        <v>592</v>
      </c>
      <c r="V282" s="1041" t="s">
        <v>1133</v>
      </c>
      <c r="W282" s="1041" t="s">
        <v>9181</v>
      </c>
      <c r="X282" s="1041" t="s">
        <v>688</v>
      </c>
      <c r="Y282" s="1041" t="s">
        <v>9182</v>
      </c>
      <c r="Z282" s="1041" t="s">
        <v>9182</v>
      </c>
      <c r="AA282" s="1041" t="s">
        <v>1135</v>
      </c>
      <c r="AB282" s="1041" t="s">
        <v>293</v>
      </c>
      <c r="AC282" s="1332"/>
      <c r="AD282" s="1041" t="s">
        <v>1136</v>
      </c>
      <c r="AE282" s="1041" t="s">
        <v>2740</v>
      </c>
      <c r="AF282" s="1041" t="s">
        <v>692</v>
      </c>
      <c r="AG282" s="1041" t="s">
        <v>295</v>
      </c>
      <c r="AH282" s="1041" t="s">
        <v>296</v>
      </c>
      <c r="AI282" s="1041" t="s">
        <v>297</v>
      </c>
      <c r="AJ282" s="1041"/>
      <c r="AK282" s="1041"/>
      <c r="AL282" s="1041"/>
      <c r="AM282" s="1041"/>
      <c r="AN282" s="1041" t="s">
        <v>9183</v>
      </c>
      <c r="AO282" s="1041" t="s">
        <v>9184</v>
      </c>
      <c r="AP282" s="1041" t="s">
        <v>9185</v>
      </c>
      <c r="AQ282" s="1041" t="s">
        <v>35</v>
      </c>
      <c r="AR282" s="1041"/>
      <c r="AS282" s="1041"/>
      <c r="AT282" s="1041" t="s">
        <v>298</v>
      </c>
      <c r="AU282" s="1041" t="s">
        <v>9186</v>
      </c>
      <c r="AV282" s="1041" t="s">
        <v>57</v>
      </c>
      <c r="AW282" s="1041" t="s">
        <v>323</v>
      </c>
      <c r="AX282" s="1041" t="s">
        <v>9187</v>
      </c>
      <c r="AY282" s="1041"/>
      <c r="AZ282" s="1041" t="s">
        <v>9188</v>
      </c>
      <c r="BA282" s="1041" t="s">
        <v>9189</v>
      </c>
      <c r="BB282" s="1041" t="s">
        <v>299</v>
      </c>
      <c r="BC282" s="1041" t="s">
        <v>32</v>
      </c>
      <c r="BD282" s="1041" t="s">
        <v>33</v>
      </c>
      <c r="BE282" s="1041" t="s">
        <v>57</v>
      </c>
      <c r="BF282" s="1041" t="s">
        <v>48</v>
      </c>
      <c r="BG282" s="1041" t="s">
        <v>603</v>
      </c>
      <c r="BH282" s="1041" t="s">
        <v>5230</v>
      </c>
      <c r="BI282" s="1041" t="s">
        <v>1819</v>
      </c>
      <c r="BJ282" s="1041" t="s">
        <v>4853</v>
      </c>
      <c r="BK282" s="1041" t="s">
        <v>2759</v>
      </c>
      <c r="BL282" s="1041" t="s">
        <v>9190</v>
      </c>
      <c r="BM282" s="1041" t="s">
        <v>302</v>
      </c>
      <c r="BN282" s="1041" t="s">
        <v>2740</v>
      </c>
      <c r="BO282" s="1041" t="s">
        <v>692</v>
      </c>
      <c r="BP282" s="1041" t="s">
        <v>595</v>
      </c>
      <c r="BQ282" s="1041" t="s">
        <v>295</v>
      </c>
      <c r="BR282" s="1041" t="s">
        <v>102</v>
      </c>
      <c r="BS282" s="1041" t="s">
        <v>1118</v>
      </c>
      <c r="BT282" s="1041" t="s">
        <v>324</v>
      </c>
      <c r="BU282" s="1041" t="s">
        <v>9191</v>
      </c>
      <c r="BV282" s="1041" t="s">
        <v>302</v>
      </c>
      <c r="BW282" s="1041" t="s">
        <v>659</v>
      </c>
      <c r="BX282" s="1041" t="s">
        <v>296</v>
      </c>
      <c r="BY282" s="1041" t="s">
        <v>297</v>
      </c>
      <c r="BZ282" s="1041" t="s">
        <v>839</v>
      </c>
      <c r="CA282" s="1041" t="s">
        <v>840</v>
      </c>
      <c r="CB282" s="1041" t="s">
        <v>304</v>
      </c>
      <c r="CC282" s="1041" t="s">
        <v>117</v>
      </c>
      <c r="CD282" s="1041" t="s">
        <v>305</v>
      </c>
      <c r="CE282" s="1041" t="s">
        <v>306</v>
      </c>
      <c r="CF282" s="1041" t="s">
        <v>841</v>
      </c>
      <c r="CG282" s="1041" t="s">
        <v>307</v>
      </c>
      <c r="CH282" s="1041" t="s">
        <v>57</v>
      </c>
      <c r="CI282" s="1041" t="s">
        <v>3302</v>
      </c>
      <c r="CJ282" s="1041" t="s">
        <v>92</v>
      </c>
      <c r="CK282" s="1041" t="s">
        <v>191</v>
      </c>
      <c r="CL282" s="1041" t="s">
        <v>105</v>
      </c>
      <c r="CM282" s="1041" t="s">
        <v>9192</v>
      </c>
      <c r="CN282" s="1041" t="s">
        <v>92</v>
      </c>
      <c r="CO282" s="1041" t="s">
        <v>668</v>
      </c>
      <c r="CP282" s="1041" t="s">
        <v>105</v>
      </c>
      <c r="CQ282" s="1041" t="s">
        <v>57</v>
      </c>
      <c r="CR282" s="1041" t="s">
        <v>57</v>
      </c>
      <c r="CS282" s="1041" t="s">
        <v>57</v>
      </c>
      <c r="CT282" s="1041" t="s">
        <v>57</v>
      </c>
      <c r="CU282" s="1041" t="s">
        <v>57</v>
      </c>
      <c r="CV282" s="1041" t="s">
        <v>57</v>
      </c>
      <c r="CW282" s="1041" t="s">
        <v>57</v>
      </c>
      <c r="CX282" s="1041" t="s">
        <v>57</v>
      </c>
      <c r="CY282" s="1041" t="s">
        <v>57</v>
      </c>
      <c r="CZ282" s="1041" t="s">
        <v>57</v>
      </c>
      <c r="DA282" s="1041" t="s">
        <v>57</v>
      </c>
      <c r="DB282" s="1041" t="s">
        <v>617</v>
      </c>
      <c r="DC282" s="1041" t="s">
        <v>618</v>
      </c>
      <c r="DD282" s="1041" t="s">
        <v>619</v>
      </c>
      <c r="DE282" s="1041" t="s">
        <v>57</v>
      </c>
      <c r="DF282" s="1041" t="s">
        <v>57</v>
      </c>
      <c r="DG282" s="1041" t="s">
        <v>57</v>
      </c>
      <c r="DH282" s="1041" t="s">
        <v>57</v>
      </c>
      <c r="DI282" s="1041" t="s">
        <v>302</v>
      </c>
      <c r="DJ282" s="1041" t="s">
        <v>57</v>
      </c>
      <c r="DK282" s="1041" t="s">
        <v>57</v>
      </c>
      <c r="DL282" s="1041" t="s">
        <v>57</v>
      </c>
      <c r="DM282" s="1041" t="s">
        <v>57</v>
      </c>
      <c r="DN282" s="1041" t="s">
        <v>57</v>
      </c>
      <c r="DO282" s="1041" t="s">
        <v>57</v>
      </c>
      <c r="DP282" s="1041" t="s">
        <v>57</v>
      </c>
      <c r="DQ282" s="1041" t="s">
        <v>57</v>
      </c>
      <c r="DR282" s="1041" t="s">
        <v>57</v>
      </c>
      <c r="DS282" s="1041" t="s">
        <v>57</v>
      </c>
      <c r="DT282" s="1041" t="s">
        <v>9193</v>
      </c>
      <c r="DU282" s="1041" t="s">
        <v>86</v>
      </c>
      <c r="DV282" s="1041" t="s">
        <v>715</v>
      </c>
      <c r="DW282" s="1041" t="s">
        <v>106</v>
      </c>
      <c r="DX282" s="1041" t="s">
        <v>333</v>
      </c>
      <c r="DY282" s="1041" t="s">
        <v>308</v>
      </c>
      <c r="DZ282" s="1041" t="s">
        <v>309</v>
      </c>
      <c r="EA282" s="1041" t="s">
        <v>319</v>
      </c>
      <c r="EB282" s="1041" t="s">
        <v>716</v>
      </c>
      <c r="EC282" s="1041" t="s">
        <v>86</v>
      </c>
      <c r="ED282" s="1041" t="s">
        <v>118</v>
      </c>
      <c r="EE282" s="1041" t="s">
        <v>106</v>
      </c>
      <c r="EF282" s="1041" t="s">
        <v>57</v>
      </c>
      <c r="EG282" s="1041" t="s">
        <v>57</v>
      </c>
      <c r="EH282" s="1041" t="s">
        <v>57</v>
      </c>
      <c r="EI282" s="1041" t="s">
        <v>57</v>
      </c>
      <c r="EJ282" s="1041" t="s">
        <v>9194</v>
      </c>
      <c r="EK282" s="1041" t="s">
        <v>1126</v>
      </c>
      <c r="EL282" s="1041" t="s">
        <v>847</v>
      </c>
      <c r="EM282" s="1041" t="s">
        <v>720</v>
      </c>
      <c r="EN282" s="1041" t="s">
        <v>680</v>
      </c>
      <c r="EO282" s="1041" t="s">
        <v>310</v>
      </c>
      <c r="EP282" s="1041" t="s">
        <v>88</v>
      </c>
      <c r="EQ282" s="1041" t="s">
        <v>1852</v>
      </c>
      <c r="ER282" s="1041" t="s">
        <v>311</v>
      </c>
      <c r="ES282" s="1041" t="s">
        <v>5252</v>
      </c>
      <c r="ET282" s="1041" t="s">
        <v>7906</v>
      </c>
      <c r="EU282" s="104" t="str">
        <f t="shared" si="26"/>
        <v>2026041004</v>
      </c>
      <c r="EV282" s="56" t="str">
        <f t="shared" si="27"/>
        <v>17&amp;2026041004</v>
      </c>
      <c r="EW282" s="104" t="str">
        <f>IFERROR(VLOOKUP(EV282,시험용!CA:CE,4,FALSE),"")</f>
        <v/>
      </c>
      <c r="EX282" s="1083" t="s">
        <v>2854</v>
      </c>
    </row>
    <row r="283" spans="1:156" ht="49.95" customHeight="1">
      <c r="A283" s="741">
        <v>17</v>
      </c>
      <c r="B283" s="1041" t="s">
        <v>2049</v>
      </c>
      <c r="C283" s="1041" t="s">
        <v>288</v>
      </c>
      <c r="D283" s="1041" t="s">
        <v>2612</v>
      </c>
      <c r="E283" s="1041" t="s">
        <v>31</v>
      </c>
      <c r="F283" s="1041" t="s">
        <v>584</v>
      </c>
      <c r="G283" s="1041" t="s">
        <v>2049</v>
      </c>
      <c r="H283" s="1041" t="s">
        <v>320</v>
      </c>
      <c r="I283" s="1041" t="s">
        <v>290</v>
      </c>
      <c r="J283" s="1041" t="s">
        <v>9195</v>
      </c>
      <c r="K283" s="1041" t="s">
        <v>291</v>
      </c>
      <c r="L283" s="1041" t="s">
        <v>9196</v>
      </c>
      <c r="M283" s="1041" t="s">
        <v>9197</v>
      </c>
      <c r="N283" s="1041"/>
      <c r="O283" s="1041"/>
      <c r="P283" s="1041"/>
      <c r="Q283" s="1041"/>
      <c r="R283" s="1041" t="s">
        <v>7482</v>
      </c>
      <c r="S283" s="1041" t="s">
        <v>8306</v>
      </c>
      <c r="T283" s="1041" t="s">
        <v>8521</v>
      </c>
      <c r="U283" s="1041" t="s">
        <v>592</v>
      </c>
      <c r="V283" s="1041" t="s">
        <v>1133</v>
      </c>
      <c r="W283" s="1041" t="s">
        <v>9198</v>
      </c>
      <c r="X283" s="1041" t="s">
        <v>688</v>
      </c>
      <c r="Y283" s="1041" t="s">
        <v>1135</v>
      </c>
      <c r="Z283" s="1041" t="s">
        <v>1135</v>
      </c>
      <c r="AA283" s="1041" t="s">
        <v>1135</v>
      </c>
      <c r="AB283" s="1041" t="s">
        <v>293</v>
      </c>
      <c r="AC283" s="1332"/>
      <c r="AD283" s="1041" t="s">
        <v>1136</v>
      </c>
      <c r="AE283" s="1041" t="s">
        <v>2740</v>
      </c>
      <c r="AF283" s="1041" t="s">
        <v>692</v>
      </c>
      <c r="AG283" s="1041" t="s">
        <v>295</v>
      </c>
      <c r="AH283" s="1041" t="s">
        <v>296</v>
      </c>
      <c r="AI283" s="1041" t="s">
        <v>297</v>
      </c>
      <c r="AJ283" s="1041"/>
      <c r="AK283" s="1041"/>
      <c r="AL283" s="1041"/>
      <c r="AM283" s="1041"/>
      <c r="AN283" s="1041" t="s">
        <v>7983</v>
      </c>
      <c r="AO283" s="1041" t="s">
        <v>7984</v>
      </c>
      <c r="AP283" s="1041" t="s">
        <v>9199</v>
      </c>
      <c r="AQ283" s="1041" t="s">
        <v>35</v>
      </c>
      <c r="AR283" s="1041"/>
      <c r="AS283" s="1041"/>
      <c r="AT283" s="1041" t="s">
        <v>298</v>
      </c>
      <c r="AU283" s="1041" t="s">
        <v>9200</v>
      </c>
      <c r="AV283" s="1041" t="s">
        <v>57</v>
      </c>
      <c r="AW283" s="1041" t="s">
        <v>323</v>
      </c>
      <c r="AX283" s="1041" t="s">
        <v>9201</v>
      </c>
      <c r="AY283" s="1041"/>
      <c r="AZ283" s="1041" t="s">
        <v>9202</v>
      </c>
      <c r="BA283" s="1041" t="s">
        <v>9170</v>
      </c>
      <c r="BB283" s="1041" t="s">
        <v>299</v>
      </c>
      <c r="BC283" s="1041" t="s">
        <v>32</v>
      </c>
      <c r="BD283" s="1041" t="s">
        <v>33</v>
      </c>
      <c r="BE283" s="1041" t="s">
        <v>57</v>
      </c>
      <c r="BF283" s="1041" t="s">
        <v>48</v>
      </c>
      <c r="BG283" s="1041" t="s">
        <v>164</v>
      </c>
      <c r="BH283" s="1041" t="s">
        <v>9203</v>
      </c>
      <c r="BI283" s="1041" t="s">
        <v>9171</v>
      </c>
      <c r="BJ283" s="1041" t="s">
        <v>8854</v>
      </c>
      <c r="BK283" s="1041" t="s">
        <v>2759</v>
      </c>
      <c r="BL283" s="1041" t="s">
        <v>9204</v>
      </c>
      <c r="BM283" s="1041" t="s">
        <v>302</v>
      </c>
      <c r="BN283" s="1041" t="s">
        <v>2740</v>
      </c>
      <c r="BO283" s="1041" t="s">
        <v>692</v>
      </c>
      <c r="BP283" s="1041" t="s">
        <v>595</v>
      </c>
      <c r="BQ283" s="1041" t="s">
        <v>295</v>
      </c>
      <c r="BR283" s="1041" t="s">
        <v>102</v>
      </c>
      <c r="BS283" s="1041" t="s">
        <v>703</v>
      </c>
      <c r="BT283" s="1041" t="s">
        <v>7488</v>
      </c>
      <c r="BU283" s="1041" t="s">
        <v>9205</v>
      </c>
      <c r="BV283" s="1041" t="s">
        <v>302</v>
      </c>
      <c r="BW283" s="1041" t="s">
        <v>204</v>
      </c>
      <c r="BX283" s="1041" t="s">
        <v>296</v>
      </c>
      <c r="BY283" s="1041" t="s">
        <v>297</v>
      </c>
      <c r="BZ283" s="1041" t="s">
        <v>5089</v>
      </c>
      <c r="CA283" s="1041" t="s">
        <v>6702</v>
      </c>
      <c r="CB283" s="1041" t="s">
        <v>304</v>
      </c>
      <c r="CC283" s="1041" t="s">
        <v>878</v>
      </c>
      <c r="CD283" s="1041" t="s">
        <v>318</v>
      </c>
      <c r="CE283" s="1041" t="s">
        <v>306</v>
      </c>
      <c r="CF283" s="1041" t="s">
        <v>1064</v>
      </c>
      <c r="CG283" s="1041" t="s">
        <v>307</v>
      </c>
      <c r="CH283" s="1041" t="s">
        <v>57</v>
      </c>
      <c r="CI283" s="1041" t="s">
        <v>85</v>
      </c>
      <c r="CJ283" s="1041" t="s">
        <v>78</v>
      </c>
      <c r="CK283" s="1041" t="s">
        <v>998</v>
      </c>
      <c r="CL283" s="1041" t="s">
        <v>105</v>
      </c>
      <c r="CM283" s="1041" t="s">
        <v>173</v>
      </c>
      <c r="CN283" s="1041" t="s">
        <v>78</v>
      </c>
      <c r="CO283" s="1041" t="s">
        <v>174</v>
      </c>
      <c r="CP283" s="1041" t="s">
        <v>105</v>
      </c>
      <c r="CQ283" s="1041" t="s">
        <v>57</v>
      </c>
      <c r="CR283" s="1041" t="s">
        <v>57</v>
      </c>
      <c r="CS283" s="1041" t="s">
        <v>57</v>
      </c>
      <c r="CT283" s="1041" t="s">
        <v>57</v>
      </c>
      <c r="CU283" s="1041" t="s">
        <v>57</v>
      </c>
      <c r="CV283" s="1041" t="s">
        <v>57</v>
      </c>
      <c r="CW283" s="1041" t="s">
        <v>57</v>
      </c>
      <c r="CX283" s="1041" t="s">
        <v>57</v>
      </c>
      <c r="CY283" s="1041" t="s">
        <v>57</v>
      </c>
      <c r="CZ283" s="1041" t="s">
        <v>57</v>
      </c>
      <c r="DA283" s="1041" t="s">
        <v>57</v>
      </c>
      <c r="DB283" s="1041" t="s">
        <v>57</v>
      </c>
      <c r="DC283" s="1041" t="s">
        <v>57</v>
      </c>
      <c r="DD283" s="1041" t="s">
        <v>57</v>
      </c>
      <c r="DE283" s="1041" t="s">
        <v>57</v>
      </c>
      <c r="DF283" s="1041" t="s">
        <v>57</v>
      </c>
      <c r="DG283" s="1041" t="s">
        <v>57</v>
      </c>
      <c r="DH283" s="1041" t="s">
        <v>57</v>
      </c>
      <c r="DI283" s="1041" t="s">
        <v>302</v>
      </c>
      <c r="DJ283" s="1041" t="s">
        <v>57</v>
      </c>
      <c r="DK283" s="1041" t="s">
        <v>57</v>
      </c>
      <c r="DL283" s="1041" t="s">
        <v>57</v>
      </c>
      <c r="DM283" s="1041" t="s">
        <v>57</v>
      </c>
      <c r="DN283" s="1041" t="s">
        <v>57</v>
      </c>
      <c r="DO283" s="1041" t="s">
        <v>57</v>
      </c>
      <c r="DP283" s="1041" t="s">
        <v>57</v>
      </c>
      <c r="DQ283" s="1041" t="s">
        <v>57</v>
      </c>
      <c r="DR283" s="1041" t="s">
        <v>57</v>
      </c>
      <c r="DS283" s="1041" t="s">
        <v>57</v>
      </c>
      <c r="DT283" s="1041" t="s">
        <v>8516</v>
      </c>
      <c r="DU283" s="1041" t="s">
        <v>86</v>
      </c>
      <c r="DV283" s="1041" t="s">
        <v>622</v>
      </c>
      <c r="DW283" s="1041" t="s">
        <v>106</v>
      </c>
      <c r="DX283" s="1041" t="s">
        <v>333</v>
      </c>
      <c r="DY283" s="1041" t="s">
        <v>308</v>
      </c>
      <c r="DZ283" s="1041" t="s">
        <v>309</v>
      </c>
      <c r="EA283" s="1041" t="s">
        <v>319</v>
      </c>
      <c r="EB283" s="1041" t="s">
        <v>2048</v>
      </c>
      <c r="EC283" s="1041" t="s">
        <v>86</v>
      </c>
      <c r="ED283" s="1041" t="s">
        <v>624</v>
      </c>
      <c r="EE283" s="1041" t="s">
        <v>106</v>
      </c>
      <c r="EF283" s="1041" t="s">
        <v>57</v>
      </c>
      <c r="EG283" s="1041" t="s">
        <v>57</v>
      </c>
      <c r="EH283" s="1041" t="s">
        <v>57</v>
      </c>
      <c r="EI283" s="1041" t="s">
        <v>57</v>
      </c>
      <c r="EJ283" s="1041" t="s">
        <v>9206</v>
      </c>
      <c r="EK283" s="1041" t="s">
        <v>4282</v>
      </c>
      <c r="EL283" s="1041" t="s">
        <v>719</v>
      </c>
      <c r="EM283" s="1041" t="s">
        <v>1576</v>
      </c>
      <c r="EN283" s="1041" t="s">
        <v>767</v>
      </c>
      <c r="EO283" s="1041" t="s">
        <v>310</v>
      </c>
      <c r="EP283" s="1041" t="s">
        <v>88</v>
      </c>
      <c r="EQ283" s="1041" t="s">
        <v>1831</v>
      </c>
      <c r="ER283" s="1041" t="s">
        <v>311</v>
      </c>
      <c r="ES283" s="1041" t="s">
        <v>4112</v>
      </c>
      <c r="ET283" s="1041" t="s">
        <v>9207</v>
      </c>
      <c r="EU283" s="104" t="str">
        <f t="shared" si="26"/>
        <v>2026040567</v>
      </c>
      <c r="EV283" s="56" t="str">
        <f t="shared" si="27"/>
        <v>17&amp;2026040567</v>
      </c>
      <c r="EW283" s="104">
        <f>IFERROR(VLOOKUP(EV283,시험용!CA:CE,4,FALSE),"")</f>
        <v>0</v>
      </c>
      <c r="EX283" s="952"/>
    </row>
    <row r="284" spans="1:156" ht="49.95" customHeight="1">
      <c r="A284" s="741">
        <v>17</v>
      </c>
      <c r="B284" s="1041" t="s">
        <v>2076</v>
      </c>
      <c r="C284" s="1041" t="s">
        <v>3405</v>
      </c>
      <c r="D284" s="1041" t="s">
        <v>3406</v>
      </c>
      <c r="E284" s="1041" t="s">
        <v>31</v>
      </c>
      <c r="F284" s="1041" t="s">
        <v>584</v>
      </c>
      <c r="G284" s="1041" t="s">
        <v>2076</v>
      </c>
      <c r="H284" s="1041" t="s">
        <v>287</v>
      </c>
      <c r="I284" s="1041" t="s">
        <v>290</v>
      </c>
      <c r="J284" s="1041" t="s">
        <v>9208</v>
      </c>
      <c r="K284" s="1041" t="s">
        <v>291</v>
      </c>
      <c r="L284" s="1041" t="s">
        <v>9209</v>
      </c>
      <c r="M284" s="1041" t="s">
        <v>5500</v>
      </c>
      <c r="N284" s="1041"/>
      <c r="O284" s="1041"/>
      <c r="P284" s="1041" t="s">
        <v>818</v>
      </c>
      <c r="Q284" s="1041"/>
      <c r="R284" s="1041" t="s">
        <v>8846</v>
      </c>
      <c r="S284" s="1041" t="s">
        <v>8306</v>
      </c>
      <c r="T284" s="1041" t="s">
        <v>8521</v>
      </c>
      <c r="U284" s="1041" t="s">
        <v>592</v>
      </c>
      <c r="V284" s="1041"/>
      <c r="W284" s="1041" t="s">
        <v>5501</v>
      </c>
      <c r="X284" s="1041" t="s">
        <v>688</v>
      </c>
      <c r="Y284" s="1041" t="s">
        <v>5502</v>
      </c>
      <c r="Z284" s="1041" t="s">
        <v>5502</v>
      </c>
      <c r="AA284" s="1041" t="s">
        <v>5503</v>
      </c>
      <c r="AB284" s="1041" t="s">
        <v>293</v>
      </c>
      <c r="AC284" s="1332"/>
      <c r="AD284" s="1041" t="s">
        <v>107</v>
      </c>
      <c r="AE284" s="1041" t="s">
        <v>9210</v>
      </c>
      <c r="AF284" s="1041" t="s">
        <v>3851</v>
      </c>
      <c r="AG284" s="1041" t="s">
        <v>3852</v>
      </c>
      <c r="AH284" s="1041" t="s">
        <v>3853</v>
      </c>
      <c r="AI284" s="1041" t="s">
        <v>3854</v>
      </c>
      <c r="AJ284" s="1041"/>
      <c r="AK284" s="1041"/>
      <c r="AL284" s="1041"/>
      <c r="AM284" s="1041"/>
      <c r="AN284" s="1041" t="s">
        <v>3417</v>
      </c>
      <c r="AO284" s="1041" t="s">
        <v>3418</v>
      </c>
      <c r="AP284" s="1041" t="s">
        <v>5504</v>
      </c>
      <c r="AQ284" s="1041" t="s">
        <v>3358</v>
      </c>
      <c r="AR284" s="1041"/>
      <c r="AS284" s="1041"/>
      <c r="AT284" s="1041" t="s">
        <v>315</v>
      </c>
      <c r="AU284" s="1041" t="s">
        <v>9211</v>
      </c>
      <c r="AV284" s="1041" t="s">
        <v>3008</v>
      </c>
      <c r="AW284" s="1041" t="s">
        <v>9212</v>
      </c>
      <c r="AX284" s="1041" t="s">
        <v>9213</v>
      </c>
      <c r="AY284" s="1041"/>
      <c r="AZ284" s="1041" t="s">
        <v>9214</v>
      </c>
      <c r="BA284" s="1041" t="s">
        <v>9215</v>
      </c>
      <c r="BB284" s="1041" t="s">
        <v>3017</v>
      </c>
      <c r="BC284" s="1041" t="s">
        <v>3018</v>
      </c>
      <c r="BD284" s="1041" t="s">
        <v>3019</v>
      </c>
      <c r="BE284" s="1041" t="s">
        <v>9216</v>
      </c>
      <c r="BF284" s="1041" t="s">
        <v>3021</v>
      </c>
      <c r="BG284" s="1041" t="s">
        <v>3022</v>
      </c>
      <c r="BH284" s="1041" t="s">
        <v>9217</v>
      </c>
      <c r="BI284" s="1041" t="s">
        <v>9218</v>
      </c>
      <c r="BJ284" s="1041" t="s">
        <v>9219</v>
      </c>
      <c r="BK284" s="1041" t="s">
        <v>9220</v>
      </c>
      <c r="BL284" s="1041" t="s">
        <v>9221</v>
      </c>
      <c r="BM284" s="1041" t="s">
        <v>3869</v>
      </c>
      <c r="BN284" s="1041" t="s">
        <v>9210</v>
      </c>
      <c r="BO284" s="1041" t="s">
        <v>3851</v>
      </c>
      <c r="BP284" s="1041" t="s">
        <v>3007</v>
      </c>
      <c r="BQ284" s="1041" t="s">
        <v>3852</v>
      </c>
      <c r="BR284" s="1041" t="s">
        <v>3870</v>
      </c>
      <c r="BS284" s="1041" t="s">
        <v>9222</v>
      </c>
      <c r="BT284" s="1041" t="s">
        <v>9223</v>
      </c>
      <c r="BU284" s="1041" t="s">
        <v>9224</v>
      </c>
      <c r="BV284" s="1041" t="s">
        <v>3028</v>
      </c>
      <c r="BW284" s="1041" t="s">
        <v>9225</v>
      </c>
      <c r="BX284" s="1041" t="s">
        <v>3853</v>
      </c>
      <c r="BY284" s="1041" t="s">
        <v>3854</v>
      </c>
      <c r="BZ284" s="1041" t="s">
        <v>9226</v>
      </c>
      <c r="CA284" s="1041" t="s">
        <v>9227</v>
      </c>
      <c r="CB284" s="1041" t="s">
        <v>3878</v>
      </c>
      <c r="CC284" s="1041" t="s">
        <v>4792</v>
      </c>
      <c r="CD284" s="1041" t="s">
        <v>9228</v>
      </c>
      <c r="CE284" s="1041" t="s">
        <v>3880</v>
      </c>
      <c r="CF284" s="1041" t="s">
        <v>4793</v>
      </c>
      <c r="CG284" s="1041" t="s">
        <v>3882</v>
      </c>
      <c r="CH284" s="1041" t="s">
        <v>3008</v>
      </c>
      <c r="CI284" s="1041" t="s">
        <v>4794</v>
      </c>
      <c r="CJ284" s="1041" t="s">
        <v>4795</v>
      </c>
      <c r="CK284" s="1041" t="s">
        <v>4796</v>
      </c>
      <c r="CL284" s="1041" t="s">
        <v>3886</v>
      </c>
      <c r="CM284" s="1041" t="s">
        <v>3008</v>
      </c>
      <c r="CN284" s="1041" t="s">
        <v>3008</v>
      </c>
      <c r="CO284" s="1041" t="s">
        <v>3008</v>
      </c>
      <c r="CP284" s="1041" t="s">
        <v>3008</v>
      </c>
      <c r="CQ284" s="1041" t="s">
        <v>3008</v>
      </c>
      <c r="CR284" s="1041" t="s">
        <v>3008</v>
      </c>
      <c r="CS284" s="1041" t="s">
        <v>3008</v>
      </c>
      <c r="CT284" s="1041" t="s">
        <v>3008</v>
      </c>
      <c r="CU284" s="1041" t="s">
        <v>3008</v>
      </c>
      <c r="CV284" s="1041" t="s">
        <v>3008</v>
      </c>
      <c r="CW284" s="1041" t="s">
        <v>3008</v>
      </c>
      <c r="CX284" s="1041" t="s">
        <v>3008</v>
      </c>
      <c r="CY284" s="1041" t="s">
        <v>3008</v>
      </c>
      <c r="CZ284" s="1041" t="s">
        <v>3008</v>
      </c>
      <c r="DA284" s="1041" t="s">
        <v>3008</v>
      </c>
      <c r="DB284" s="1041" t="s">
        <v>3008</v>
      </c>
      <c r="DC284" s="1041" t="s">
        <v>3008</v>
      </c>
      <c r="DD284" s="1041" t="s">
        <v>3008</v>
      </c>
      <c r="DE284" s="1041" t="s">
        <v>3008</v>
      </c>
      <c r="DF284" s="1041" t="s">
        <v>3008</v>
      </c>
      <c r="DG284" s="1041" t="s">
        <v>3008</v>
      </c>
      <c r="DH284" s="1041" t="s">
        <v>3008</v>
      </c>
      <c r="DI284" s="1041" t="s">
        <v>3028</v>
      </c>
      <c r="DJ284" s="1041" t="s">
        <v>3008</v>
      </c>
      <c r="DK284" s="1041" t="s">
        <v>3008</v>
      </c>
      <c r="DL284" s="1041" t="s">
        <v>3008</v>
      </c>
      <c r="DM284" s="1041" t="s">
        <v>3008</v>
      </c>
      <c r="DN284" s="1041" t="s">
        <v>3008</v>
      </c>
      <c r="DO284" s="1041" t="s">
        <v>3008</v>
      </c>
      <c r="DP284" s="1041" t="s">
        <v>3008</v>
      </c>
      <c r="DQ284" s="1041" t="s">
        <v>3008</v>
      </c>
      <c r="DR284" s="1041" t="s">
        <v>3008</v>
      </c>
      <c r="DS284" s="1041" t="s">
        <v>3008</v>
      </c>
      <c r="DT284" s="1041" t="s">
        <v>9229</v>
      </c>
      <c r="DU284" s="1041" t="s">
        <v>3894</v>
      </c>
      <c r="DV284" s="1041" t="s">
        <v>9230</v>
      </c>
      <c r="DW284" s="1041" t="s">
        <v>9030</v>
      </c>
      <c r="DX284" s="1041" t="s">
        <v>4800</v>
      </c>
      <c r="DY284" s="1041" t="s">
        <v>3053</v>
      </c>
      <c r="DZ284" s="1041" t="s">
        <v>4801</v>
      </c>
      <c r="EA284" s="1041" t="s">
        <v>3055</v>
      </c>
      <c r="EB284" s="1041" t="s">
        <v>9231</v>
      </c>
      <c r="EC284" s="1041" t="s">
        <v>3894</v>
      </c>
      <c r="ED284" s="1041" t="s">
        <v>3895</v>
      </c>
      <c r="EE284" s="1041" t="s">
        <v>9030</v>
      </c>
      <c r="EF284" s="1041" t="s">
        <v>3008</v>
      </c>
      <c r="EG284" s="1041" t="s">
        <v>3008</v>
      </c>
      <c r="EH284" s="1041" t="s">
        <v>3008</v>
      </c>
      <c r="EI284" s="1041" t="s">
        <v>3008</v>
      </c>
      <c r="EJ284" s="1041" t="s">
        <v>9232</v>
      </c>
      <c r="EK284" s="1041" t="s">
        <v>3902</v>
      </c>
      <c r="EL284" s="1041" t="s">
        <v>9233</v>
      </c>
      <c r="EM284" s="1041" t="s">
        <v>3904</v>
      </c>
      <c r="EN284" s="1041" t="s">
        <v>4808</v>
      </c>
      <c r="EO284" s="1041" t="s">
        <v>3063</v>
      </c>
      <c r="EP284" s="1041" t="s">
        <v>3064</v>
      </c>
      <c r="EQ284" s="1041" t="s">
        <v>9234</v>
      </c>
      <c r="ER284" s="1041" t="s">
        <v>3030</v>
      </c>
      <c r="ES284" s="1041" t="s">
        <v>9235</v>
      </c>
      <c r="ET284" s="1041" t="s">
        <v>9236</v>
      </c>
      <c r="EU284" s="104" t="str">
        <f t="shared" si="26"/>
        <v>2026033874</v>
      </c>
      <c r="EV284" s="56" t="str">
        <f t="shared" si="27"/>
        <v>17&amp;2026033874</v>
      </c>
      <c r="EW284" s="104" t="str">
        <f>IFERROR(VLOOKUP(EV284,시험용!CA:CE,4,FALSE),"")</f>
        <v/>
      </c>
      <c r="EX284" s="1083" t="s">
        <v>2854</v>
      </c>
    </row>
    <row r="285" spans="1:156" ht="49.95" customHeight="1">
      <c r="A285" s="741">
        <v>17</v>
      </c>
      <c r="B285" s="1041" t="s">
        <v>205</v>
      </c>
      <c r="C285" s="1041" t="s">
        <v>336</v>
      </c>
      <c r="D285" s="1041" t="s">
        <v>2400</v>
      </c>
      <c r="E285" s="1041" t="s">
        <v>31</v>
      </c>
      <c r="F285" s="1041" t="s">
        <v>321</v>
      </c>
      <c r="G285" s="1041" t="s">
        <v>205</v>
      </c>
      <c r="H285" s="1041" t="s">
        <v>47</v>
      </c>
      <c r="I285" s="1041" t="s">
        <v>290</v>
      </c>
      <c r="J285" s="1041" t="s">
        <v>9237</v>
      </c>
      <c r="K285" s="1041" t="s">
        <v>291</v>
      </c>
      <c r="L285" s="1041" t="s">
        <v>9238</v>
      </c>
      <c r="M285" s="1041" t="s">
        <v>9239</v>
      </c>
      <c r="N285" s="1041"/>
      <c r="O285" s="1041"/>
      <c r="P285" s="1041"/>
      <c r="Q285" s="1041"/>
      <c r="R285" s="1041"/>
      <c r="S285" s="1041" t="s">
        <v>8306</v>
      </c>
      <c r="T285" s="1041" t="s">
        <v>8521</v>
      </c>
      <c r="U285" s="1041" t="s">
        <v>592</v>
      </c>
      <c r="V285" s="1041"/>
      <c r="W285" s="1041" t="s">
        <v>9240</v>
      </c>
      <c r="X285" s="1041" t="s">
        <v>1047</v>
      </c>
      <c r="Y285" s="1041" t="s">
        <v>9241</v>
      </c>
      <c r="Z285" s="1041" t="s">
        <v>9241</v>
      </c>
      <c r="AA285" s="1041" t="s">
        <v>9242</v>
      </c>
      <c r="AB285" s="1041" t="s">
        <v>293</v>
      </c>
      <c r="AC285" s="1332"/>
      <c r="AD285" s="1041" t="s">
        <v>107</v>
      </c>
      <c r="AE285" s="1041" t="s">
        <v>9067</v>
      </c>
      <c r="AF285" s="1041" t="s">
        <v>2144</v>
      </c>
      <c r="AG285" s="1041" t="s">
        <v>2117</v>
      </c>
      <c r="AH285" s="1041" t="s">
        <v>2118</v>
      </c>
      <c r="AI285" s="1041" t="s">
        <v>3140</v>
      </c>
      <c r="AJ285" s="1041"/>
      <c r="AK285" s="1041"/>
      <c r="AL285" s="1041"/>
      <c r="AM285" s="1041"/>
      <c r="AN285" s="1041" t="s">
        <v>2406</v>
      </c>
      <c r="AO285" s="1041" t="s">
        <v>6835</v>
      </c>
      <c r="AP285" s="1041" t="s">
        <v>9243</v>
      </c>
      <c r="AQ285" s="1041" t="s">
        <v>2381</v>
      </c>
      <c r="AR285" s="1041"/>
      <c r="AS285" s="1041"/>
      <c r="AT285" s="1041" t="s">
        <v>315</v>
      </c>
      <c r="AU285" s="1041" t="s">
        <v>9244</v>
      </c>
      <c r="AV285" s="1041" t="s">
        <v>1135</v>
      </c>
      <c r="AW285" s="1041" t="s">
        <v>7596</v>
      </c>
      <c r="AX285" s="1041" t="s">
        <v>9245</v>
      </c>
      <c r="AY285" s="1041"/>
      <c r="AZ285" s="1041" t="s">
        <v>9246</v>
      </c>
      <c r="BA285" s="1041" t="s">
        <v>9247</v>
      </c>
      <c r="BB285" s="1041" t="s">
        <v>4653</v>
      </c>
      <c r="BC285" s="1041" t="s">
        <v>2132</v>
      </c>
      <c r="BD285" s="1041" t="s">
        <v>2133</v>
      </c>
      <c r="BE285" s="1041" t="s">
        <v>1135</v>
      </c>
      <c r="BF285" s="1041" t="s">
        <v>2135</v>
      </c>
      <c r="BG285" s="1041" t="s">
        <v>2136</v>
      </c>
      <c r="BH285" s="1041" t="s">
        <v>9248</v>
      </c>
      <c r="BI285" s="1041" t="s">
        <v>9249</v>
      </c>
      <c r="BJ285" s="1041" t="s">
        <v>9250</v>
      </c>
      <c r="BK285" s="1041" t="s">
        <v>9251</v>
      </c>
      <c r="BL285" s="1041" t="s">
        <v>9252</v>
      </c>
      <c r="BM285" s="1041" t="s">
        <v>9253</v>
      </c>
      <c r="BN285" s="1041" t="s">
        <v>9067</v>
      </c>
      <c r="BO285" s="1041" t="s">
        <v>2144</v>
      </c>
      <c r="BP285" s="1041" t="s">
        <v>1135</v>
      </c>
      <c r="BQ285" s="1041" t="s">
        <v>2117</v>
      </c>
      <c r="BR285" s="1041" t="s">
        <v>4661</v>
      </c>
      <c r="BS285" s="1041" t="s">
        <v>3172</v>
      </c>
      <c r="BT285" s="1041" t="s">
        <v>9254</v>
      </c>
      <c r="BU285" s="1041" t="s">
        <v>9255</v>
      </c>
      <c r="BV285" s="1041" t="s">
        <v>2149</v>
      </c>
      <c r="BW285" s="1041" t="s">
        <v>4622</v>
      </c>
      <c r="BX285" s="1041" t="s">
        <v>2118</v>
      </c>
      <c r="BY285" s="1041" t="s">
        <v>3140</v>
      </c>
      <c r="BZ285" s="1041" t="s">
        <v>9256</v>
      </c>
      <c r="CA285" s="1041" t="s">
        <v>4666</v>
      </c>
      <c r="CB285" s="1041" t="s">
        <v>2153</v>
      </c>
      <c r="CC285" s="1041" t="s">
        <v>4667</v>
      </c>
      <c r="CD285" s="1041" t="s">
        <v>2181</v>
      </c>
      <c r="CE285" s="1041" t="s">
        <v>2156</v>
      </c>
      <c r="CF285" s="1041" t="s">
        <v>4668</v>
      </c>
      <c r="CG285" s="1041" t="s">
        <v>2158</v>
      </c>
      <c r="CH285" s="1041" t="s">
        <v>1135</v>
      </c>
      <c r="CI285" s="1041" t="s">
        <v>9257</v>
      </c>
      <c r="CJ285" s="1041" t="s">
        <v>2160</v>
      </c>
      <c r="CK285" s="1041" t="s">
        <v>9258</v>
      </c>
      <c r="CL285" s="1041" t="s">
        <v>2162</v>
      </c>
      <c r="CM285" s="1041" t="s">
        <v>9259</v>
      </c>
      <c r="CN285" s="1041" t="s">
        <v>2160</v>
      </c>
      <c r="CO285" s="1041" t="s">
        <v>4915</v>
      </c>
      <c r="CP285" s="1041" t="s">
        <v>2162</v>
      </c>
      <c r="CQ285" s="1041" t="s">
        <v>1135</v>
      </c>
      <c r="CR285" s="1041" t="s">
        <v>1135</v>
      </c>
      <c r="CS285" s="1041" t="s">
        <v>1135</v>
      </c>
      <c r="CT285" s="1041" t="s">
        <v>1135</v>
      </c>
      <c r="CU285" s="1041" t="s">
        <v>1135</v>
      </c>
      <c r="CV285" s="1041" t="s">
        <v>1135</v>
      </c>
      <c r="CW285" s="1041" t="s">
        <v>1135</v>
      </c>
      <c r="CX285" s="1041" t="s">
        <v>1135</v>
      </c>
      <c r="CY285" s="1041" t="s">
        <v>1135</v>
      </c>
      <c r="CZ285" s="1041" t="s">
        <v>1135</v>
      </c>
      <c r="DA285" s="1041" t="s">
        <v>1135</v>
      </c>
      <c r="DB285" s="1041" t="s">
        <v>1135</v>
      </c>
      <c r="DC285" s="1041" t="s">
        <v>1135</v>
      </c>
      <c r="DD285" s="1041" t="s">
        <v>1135</v>
      </c>
      <c r="DE285" s="1041" t="s">
        <v>1135</v>
      </c>
      <c r="DF285" s="1041" t="s">
        <v>1135</v>
      </c>
      <c r="DG285" s="1041" t="s">
        <v>1135</v>
      </c>
      <c r="DH285" s="1041" t="s">
        <v>1135</v>
      </c>
      <c r="DI285" s="1041" t="s">
        <v>2142</v>
      </c>
      <c r="DJ285" s="1041" t="s">
        <v>1135</v>
      </c>
      <c r="DK285" s="1041" t="s">
        <v>1135</v>
      </c>
      <c r="DL285" s="1041" t="s">
        <v>1135</v>
      </c>
      <c r="DM285" s="1041" t="s">
        <v>1135</v>
      </c>
      <c r="DN285" s="1041" t="s">
        <v>1135</v>
      </c>
      <c r="DO285" s="1041" t="s">
        <v>1135</v>
      </c>
      <c r="DP285" s="1041" t="s">
        <v>1135</v>
      </c>
      <c r="DQ285" s="1041" t="s">
        <v>1135</v>
      </c>
      <c r="DR285" s="1041" t="s">
        <v>1135</v>
      </c>
      <c r="DS285" s="1041" t="s">
        <v>1135</v>
      </c>
      <c r="DT285" s="1041" t="s">
        <v>9260</v>
      </c>
      <c r="DU285" s="1041" t="s">
        <v>4674</v>
      </c>
      <c r="DV285" s="1041" t="s">
        <v>4675</v>
      </c>
      <c r="DW285" s="1041" t="s">
        <v>6011</v>
      </c>
      <c r="DX285" s="1041" t="s">
        <v>5940</v>
      </c>
      <c r="DY285" s="1041" t="s">
        <v>2180</v>
      </c>
      <c r="DZ285" s="1041" t="s">
        <v>5941</v>
      </c>
      <c r="EA285" s="1041" t="s">
        <v>2182</v>
      </c>
      <c r="EB285" s="1041" t="s">
        <v>9261</v>
      </c>
      <c r="EC285" s="1041" t="s">
        <v>4674</v>
      </c>
      <c r="ED285" s="1041" t="s">
        <v>4678</v>
      </c>
      <c r="EE285" s="1041" t="s">
        <v>6011</v>
      </c>
      <c r="EF285" s="1041" t="s">
        <v>1135</v>
      </c>
      <c r="EG285" s="1041" t="s">
        <v>1135</v>
      </c>
      <c r="EH285" s="1041" t="s">
        <v>1135</v>
      </c>
      <c r="EI285" s="1041" t="s">
        <v>1135</v>
      </c>
      <c r="EJ285" s="1041" t="s">
        <v>9262</v>
      </c>
      <c r="EK285" s="1041" t="s">
        <v>4680</v>
      </c>
      <c r="EL285" s="1041" t="s">
        <v>9263</v>
      </c>
      <c r="EM285" s="1041" t="s">
        <v>4681</v>
      </c>
      <c r="EN285" s="1041" t="s">
        <v>2280</v>
      </c>
      <c r="EO285" s="1041" t="s">
        <v>2281</v>
      </c>
      <c r="EP285" s="1041" t="s">
        <v>2282</v>
      </c>
      <c r="EQ285" s="1041" t="s">
        <v>4920</v>
      </c>
      <c r="ER285" s="1041" t="s">
        <v>2193</v>
      </c>
      <c r="ES285" s="1041" t="s">
        <v>9264</v>
      </c>
      <c r="ET285" s="1041" t="s">
        <v>9265</v>
      </c>
      <c r="EU285" s="104" t="str">
        <f t="shared" si="26"/>
        <v>2026033360</v>
      </c>
      <c r="EV285" s="56" t="str">
        <f t="shared" si="27"/>
        <v>17&amp;2026033360</v>
      </c>
      <c r="EW285" s="104" t="str">
        <f>IFERROR(VLOOKUP(EV285,시험용!CA:CE,4,FALSE),"")</f>
        <v/>
      </c>
      <c r="EX285" s="1083" t="s">
        <v>2854</v>
      </c>
    </row>
    <row r="286" spans="1:156" ht="49.95" customHeight="1">
      <c r="A286" s="741">
        <v>17</v>
      </c>
      <c r="B286" s="1041" t="s">
        <v>4186</v>
      </c>
      <c r="C286" s="1041" t="s">
        <v>336</v>
      </c>
      <c r="D286" s="1041" t="s">
        <v>2781</v>
      </c>
      <c r="E286" s="1041" t="s">
        <v>31</v>
      </c>
      <c r="F286" s="1041" t="s">
        <v>584</v>
      </c>
      <c r="G286" s="1041" t="s">
        <v>4186</v>
      </c>
      <c r="H286" s="1041" t="s">
        <v>850</v>
      </c>
      <c r="I286" s="1041" t="s">
        <v>290</v>
      </c>
      <c r="J286" s="1041" t="s">
        <v>9266</v>
      </c>
      <c r="K286" s="1041" t="s">
        <v>291</v>
      </c>
      <c r="L286" s="1041" t="s">
        <v>9267</v>
      </c>
      <c r="M286" s="1041" t="s">
        <v>4052</v>
      </c>
      <c r="N286" s="1041"/>
      <c r="O286" s="1041"/>
      <c r="P286" s="1041"/>
      <c r="Q286" s="1041"/>
      <c r="R286" s="1041"/>
      <c r="S286" s="1041" t="s">
        <v>8306</v>
      </c>
      <c r="T286" s="1041" t="s">
        <v>8521</v>
      </c>
      <c r="U286" s="1041" t="s">
        <v>592</v>
      </c>
      <c r="V286" s="1041"/>
      <c r="W286" s="1041" t="s">
        <v>4053</v>
      </c>
      <c r="X286" s="1041" t="s">
        <v>1047</v>
      </c>
      <c r="Y286" s="1041" t="s">
        <v>4054</v>
      </c>
      <c r="Z286" s="1041" t="s">
        <v>4055</v>
      </c>
      <c r="AA286" s="1041" t="s">
        <v>4056</v>
      </c>
      <c r="AB286" s="1041" t="s">
        <v>293</v>
      </c>
      <c r="AC286" s="1332"/>
      <c r="AD286" s="1041" t="s">
        <v>107</v>
      </c>
      <c r="AE286" s="1041" t="s">
        <v>1014</v>
      </c>
      <c r="AF286" s="1041" t="s">
        <v>692</v>
      </c>
      <c r="AG286" s="1041" t="s">
        <v>295</v>
      </c>
      <c r="AH286" s="1041" t="s">
        <v>296</v>
      </c>
      <c r="AI286" s="1041" t="s">
        <v>297</v>
      </c>
      <c r="AJ286" s="1041"/>
      <c r="AK286" s="1041"/>
      <c r="AL286" s="1041"/>
      <c r="AM286" s="1041"/>
      <c r="AN286" s="1041" t="s">
        <v>5207</v>
      </c>
      <c r="AO286" s="1041" t="s">
        <v>5208</v>
      </c>
      <c r="AP286" s="1041" t="s">
        <v>9268</v>
      </c>
      <c r="AQ286" s="1041" t="s">
        <v>49</v>
      </c>
      <c r="AR286" s="1041"/>
      <c r="AS286" s="1041"/>
      <c r="AT286" s="1041" t="s">
        <v>315</v>
      </c>
      <c r="AU286" s="1041" t="s">
        <v>9269</v>
      </c>
      <c r="AV286" s="1041" t="s">
        <v>57</v>
      </c>
      <c r="AW286" s="1041" t="s">
        <v>910</v>
      </c>
      <c r="AX286" s="1041" t="s">
        <v>9270</v>
      </c>
      <c r="AY286" s="1041" t="s">
        <v>2669</v>
      </c>
      <c r="AZ286" s="1041" t="s">
        <v>4059</v>
      </c>
      <c r="BA286" s="1041" t="s">
        <v>59</v>
      </c>
      <c r="BB286" s="1041" t="s">
        <v>299</v>
      </c>
      <c r="BC286" s="1041" t="s">
        <v>32</v>
      </c>
      <c r="BD286" s="1041" t="s">
        <v>33</v>
      </c>
      <c r="BE286" s="1041" t="s">
        <v>57</v>
      </c>
      <c r="BF286" s="1041" t="s">
        <v>48</v>
      </c>
      <c r="BG286" s="1041" t="s">
        <v>900</v>
      </c>
      <c r="BH286" s="1041" t="s">
        <v>4060</v>
      </c>
      <c r="BI286" s="1041" t="s">
        <v>3296</v>
      </c>
      <c r="BJ286" s="1041" t="s">
        <v>2386</v>
      </c>
      <c r="BK286" s="1041" t="s">
        <v>1026</v>
      </c>
      <c r="BL286" s="1041" t="s">
        <v>9271</v>
      </c>
      <c r="BM286" s="1041" t="s">
        <v>302</v>
      </c>
      <c r="BN286" s="1041" t="s">
        <v>1014</v>
      </c>
      <c r="BO286" s="1041" t="s">
        <v>692</v>
      </c>
      <c r="BP286" s="1041" t="s">
        <v>595</v>
      </c>
      <c r="BQ286" s="1041" t="s">
        <v>295</v>
      </c>
      <c r="BR286" s="1041" t="s">
        <v>1363</v>
      </c>
      <c r="BS286" s="1041" t="s">
        <v>1302</v>
      </c>
      <c r="BT286" s="1041" t="s">
        <v>4062</v>
      </c>
      <c r="BU286" s="1041" t="s">
        <v>4063</v>
      </c>
      <c r="BV286" s="1041" t="s">
        <v>51</v>
      </c>
      <c r="BW286" s="1041" t="s">
        <v>611</v>
      </c>
      <c r="BX286" s="1041" t="s">
        <v>296</v>
      </c>
      <c r="BY286" s="1041" t="s">
        <v>297</v>
      </c>
      <c r="BZ286" s="1041" t="s">
        <v>4064</v>
      </c>
      <c r="CA286" s="1041" t="s">
        <v>4065</v>
      </c>
      <c r="CB286" s="1041" t="s">
        <v>304</v>
      </c>
      <c r="CC286" s="1041" t="s">
        <v>1122</v>
      </c>
      <c r="CD286" s="1041" t="s">
        <v>309</v>
      </c>
      <c r="CE286" s="1041" t="s">
        <v>306</v>
      </c>
      <c r="CF286" s="1041" t="s">
        <v>797</v>
      </c>
      <c r="CG286" s="1041" t="s">
        <v>307</v>
      </c>
      <c r="CH286" s="1041" t="s">
        <v>57</v>
      </c>
      <c r="CI286" s="1041" t="s">
        <v>4066</v>
      </c>
      <c r="CJ286" s="1041" t="s">
        <v>99</v>
      </c>
      <c r="CK286" s="1041" t="s">
        <v>1850</v>
      </c>
      <c r="CL286" s="1041" t="s">
        <v>105</v>
      </c>
      <c r="CM286" s="1041" t="s">
        <v>57</v>
      </c>
      <c r="CN286" s="1041" t="s">
        <v>57</v>
      </c>
      <c r="CO286" s="1041" t="s">
        <v>57</v>
      </c>
      <c r="CP286" s="1041" t="s">
        <v>57</v>
      </c>
      <c r="CQ286" s="1041" t="s">
        <v>57</v>
      </c>
      <c r="CR286" s="1041" t="s">
        <v>57</v>
      </c>
      <c r="CS286" s="1041" t="s">
        <v>57</v>
      </c>
      <c r="CT286" s="1041" t="s">
        <v>57</v>
      </c>
      <c r="CU286" s="1041" t="s">
        <v>57</v>
      </c>
      <c r="CV286" s="1041" t="s">
        <v>57</v>
      </c>
      <c r="CW286" s="1041" t="s">
        <v>57</v>
      </c>
      <c r="CX286" s="1041" t="s">
        <v>57</v>
      </c>
      <c r="CY286" s="1041" t="s">
        <v>798</v>
      </c>
      <c r="CZ286" s="1041" t="s">
        <v>329</v>
      </c>
      <c r="DA286" s="1041" t="s">
        <v>123</v>
      </c>
      <c r="DB286" s="1041" t="s">
        <v>57</v>
      </c>
      <c r="DC286" s="1041" t="s">
        <v>57</v>
      </c>
      <c r="DD286" s="1041" t="s">
        <v>57</v>
      </c>
      <c r="DE286" s="1041" t="s">
        <v>57</v>
      </c>
      <c r="DF286" s="1041" t="s">
        <v>57</v>
      </c>
      <c r="DG286" s="1041" t="s">
        <v>57</v>
      </c>
      <c r="DH286" s="1041" t="s">
        <v>57</v>
      </c>
      <c r="DI286" s="1041" t="s">
        <v>302</v>
      </c>
      <c r="DJ286" s="1041" t="s">
        <v>57</v>
      </c>
      <c r="DK286" s="1041" t="s">
        <v>57</v>
      </c>
      <c r="DL286" s="1041" t="s">
        <v>57</v>
      </c>
      <c r="DM286" s="1041" t="s">
        <v>57</v>
      </c>
      <c r="DN286" s="1041" t="s">
        <v>57</v>
      </c>
      <c r="DO286" s="1041" t="s">
        <v>57</v>
      </c>
      <c r="DP286" s="1041" t="s">
        <v>57</v>
      </c>
      <c r="DQ286" s="1041" t="s">
        <v>57</v>
      </c>
      <c r="DR286" s="1041" t="s">
        <v>57</v>
      </c>
      <c r="DS286" s="1041" t="s">
        <v>57</v>
      </c>
      <c r="DT286" s="1041" t="s">
        <v>4067</v>
      </c>
      <c r="DU286" s="1041" t="s">
        <v>86</v>
      </c>
      <c r="DV286" s="1041" t="s">
        <v>4068</v>
      </c>
      <c r="DW286" s="1041" t="s">
        <v>106</v>
      </c>
      <c r="DX286" s="1041" t="s">
        <v>317</v>
      </c>
      <c r="DY286" s="1041" t="s">
        <v>308</v>
      </c>
      <c r="DZ286" s="1041" t="s">
        <v>318</v>
      </c>
      <c r="EA286" s="1041" t="s">
        <v>319</v>
      </c>
      <c r="EB286" s="1041" t="s">
        <v>4069</v>
      </c>
      <c r="EC286" s="1041" t="s">
        <v>86</v>
      </c>
      <c r="ED286" s="1041" t="s">
        <v>1892</v>
      </c>
      <c r="EE286" s="1041" t="s">
        <v>106</v>
      </c>
      <c r="EF286" s="1041" t="s">
        <v>57</v>
      </c>
      <c r="EG286" s="1041" t="s">
        <v>57</v>
      </c>
      <c r="EH286" s="1041" t="s">
        <v>57</v>
      </c>
      <c r="EI286" s="1041" t="s">
        <v>57</v>
      </c>
      <c r="EJ286" s="1041" t="s">
        <v>4070</v>
      </c>
      <c r="EK286" s="1041" t="s">
        <v>2469</v>
      </c>
      <c r="EL286" s="1041" t="s">
        <v>802</v>
      </c>
      <c r="EM286" s="1041" t="s">
        <v>2471</v>
      </c>
      <c r="EN286" s="1041" t="s">
        <v>629</v>
      </c>
      <c r="EO286" s="1041" t="s">
        <v>630</v>
      </c>
      <c r="EP286" s="1041" t="s">
        <v>122</v>
      </c>
      <c r="EQ286" s="1041" t="s">
        <v>4071</v>
      </c>
      <c r="ER286" s="1041" t="s">
        <v>311</v>
      </c>
      <c r="ES286" s="1041" t="s">
        <v>4072</v>
      </c>
      <c r="ET286" s="1041" t="s">
        <v>9272</v>
      </c>
      <c r="EU286" s="104" t="str">
        <f t="shared" si="26"/>
        <v>2026033563</v>
      </c>
      <c r="EV286" s="56" t="str">
        <f t="shared" si="27"/>
        <v>17&amp;2026033563</v>
      </c>
      <c r="EW286" s="104" t="str">
        <f>IFERROR(VLOOKUP(EV286,시험용!CA:CE,4,FALSE),"")</f>
        <v/>
      </c>
      <c r="EX286" s="1083" t="s">
        <v>2854</v>
      </c>
    </row>
    <row r="287" spans="1:156" ht="49.95" customHeight="1">
      <c r="A287" s="741">
        <v>17</v>
      </c>
      <c r="B287" s="1041" t="s">
        <v>1550</v>
      </c>
      <c r="C287" s="1041" t="s">
        <v>336</v>
      </c>
      <c r="D287" s="1041" t="s">
        <v>9273</v>
      </c>
      <c r="E287" s="1041" t="s">
        <v>31</v>
      </c>
      <c r="F287" s="1041" t="s">
        <v>584</v>
      </c>
      <c r="G287" s="1041" t="s">
        <v>1550</v>
      </c>
      <c r="H287" s="1041" t="s">
        <v>323</v>
      </c>
      <c r="I287" s="1041" t="s">
        <v>290</v>
      </c>
      <c r="J287" s="1041" t="s">
        <v>9274</v>
      </c>
      <c r="K287" s="1041" t="s">
        <v>291</v>
      </c>
      <c r="L287" s="1041" t="s">
        <v>9275</v>
      </c>
      <c r="M287" s="1041" t="s">
        <v>9276</v>
      </c>
      <c r="N287" s="1041"/>
      <c r="O287" s="1041"/>
      <c r="P287" s="1041" t="s">
        <v>818</v>
      </c>
      <c r="Q287" s="1041"/>
      <c r="R287" s="1041"/>
      <c r="S287" s="1041" t="s">
        <v>8306</v>
      </c>
      <c r="T287" s="1041" t="s">
        <v>8521</v>
      </c>
      <c r="U287" s="1041" t="s">
        <v>592</v>
      </c>
      <c r="V287" s="1041"/>
      <c r="W287" s="1041" t="s">
        <v>9277</v>
      </c>
      <c r="X287" s="1041" t="s">
        <v>95</v>
      </c>
      <c r="Y287" s="1041" t="s">
        <v>9278</v>
      </c>
      <c r="Z287" s="1041" t="s">
        <v>9279</v>
      </c>
      <c r="AA287" s="1041" t="s">
        <v>9280</v>
      </c>
      <c r="AB287" s="1041" t="s">
        <v>31</v>
      </c>
      <c r="AC287" s="1332"/>
      <c r="AD287" s="1041" t="s">
        <v>643</v>
      </c>
      <c r="AE287" s="1041" t="s">
        <v>6166</v>
      </c>
      <c r="AF287" s="1041" t="s">
        <v>4646</v>
      </c>
      <c r="AG287" s="1041" t="s">
        <v>2117</v>
      </c>
      <c r="AH287" s="1041" t="s">
        <v>2118</v>
      </c>
      <c r="AI287" s="1041" t="s">
        <v>3140</v>
      </c>
      <c r="AJ287" s="1041"/>
      <c r="AK287" s="1041"/>
      <c r="AL287" s="1041"/>
      <c r="AM287" s="1041"/>
      <c r="AN287" s="1041" t="s">
        <v>9281</v>
      </c>
      <c r="AO287" s="1041" t="s">
        <v>9282</v>
      </c>
      <c r="AP287" s="1041" t="s">
        <v>9283</v>
      </c>
      <c r="AQ287" s="1041" t="s">
        <v>1548</v>
      </c>
      <c r="AR287" s="1041"/>
      <c r="AS287" s="1041"/>
      <c r="AT287" s="1041" t="s">
        <v>298</v>
      </c>
      <c r="AU287" s="1041" t="s">
        <v>9284</v>
      </c>
      <c r="AV287" s="1041" t="s">
        <v>1135</v>
      </c>
      <c r="AW287" s="1041" t="s">
        <v>9285</v>
      </c>
      <c r="AX287" s="1041" t="s">
        <v>9286</v>
      </c>
      <c r="AY287" s="1041"/>
      <c r="AZ287" s="1041" t="s">
        <v>9287</v>
      </c>
      <c r="BA287" s="1041" t="s">
        <v>9288</v>
      </c>
      <c r="BB287" s="1041" t="s">
        <v>4653</v>
      </c>
      <c r="BC287" s="1041" t="s">
        <v>2132</v>
      </c>
      <c r="BD287" s="1041" t="s">
        <v>2133</v>
      </c>
      <c r="BE287" s="1041" t="s">
        <v>1135</v>
      </c>
      <c r="BF287" s="1041" t="s">
        <v>2135</v>
      </c>
      <c r="BG287" s="1041" t="s">
        <v>6093</v>
      </c>
      <c r="BH287" s="1041" t="s">
        <v>2251</v>
      </c>
      <c r="BI287" s="1041" t="s">
        <v>9289</v>
      </c>
      <c r="BJ287" s="1041" t="s">
        <v>5931</v>
      </c>
      <c r="BK287" s="1041" t="s">
        <v>7602</v>
      </c>
      <c r="BL287" s="1041" t="s">
        <v>9290</v>
      </c>
      <c r="BM287" s="1041" t="s">
        <v>2142</v>
      </c>
      <c r="BN287" s="1041" t="s">
        <v>6166</v>
      </c>
      <c r="BO287" s="1041" t="s">
        <v>4646</v>
      </c>
      <c r="BP287" s="1041" t="s">
        <v>1135</v>
      </c>
      <c r="BQ287" s="1041" t="s">
        <v>2117</v>
      </c>
      <c r="BR287" s="1041" t="s">
        <v>2193</v>
      </c>
      <c r="BS287" s="1041" t="s">
        <v>9291</v>
      </c>
      <c r="BT287" s="1041" t="s">
        <v>8455</v>
      </c>
      <c r="BU287" s="1041" t="s">
        <v>9292</v>
      </c>
      <c r="BV287" s="1041" t="s">
        <v>2142</v>
      </c>
      <c r="BW287" s="1041" t="s">
        <v>7607</v>
      </c>
      <c r="BX287" s="1041" t="s">
        <v>2118</v>
      </c>
      <c r="BY287" s="1041" t="s">
        <v>3140</v>
      </c>
      <c r="BZ287" s="1041" t="s">
        <v>9293</v>
      </c>
      <c r="CA287" s="1041" t="s">
        <v>8018</v>
      </c>
      <c r="CB287" s="1041" t="s">
        <v>2153</v>
      </c>
      <c r="CC287" s="1041" t="s">
        <v>4908</v>
      </c>
      <c r="CD287" s="1041" t="s">
        <v>6185</v>
      </c>
      <c r="CE287" s="1041" t="s">
        <v>2156</v>
      </c>
      <c r="CF287" s="1041" t="s">
        <v>8019</v>
      </c>
      <c r="CG287" s="1041" t="s">
        <v>2158</v>
      </c>
      <c r="CH287" s="1041" t="s">
        <v>1135</v>
      </c>
      <c r="CI287" s="1041" t="s">
        <v>9294</v>
      </c>
      <c r="CJ287" s="1041" t="s">
        <v>9295</v>
      </c>
      <c r="CK287" s="1041" t="s">
        <v>5931</v>
      </c>
      <c r="CL287" s="1041" t="s">
        <v>2162</v>
      </c>
      <c r="CM287" s="1041" t="s">
        <v>1135</v>
      </c>
      <c r="CN287" s="1041" t="s">
        <v>1135</v>
      </c>
      <c r="CO287" s="1041" t="s">
        <v>1135</v>
      </c>
      <c r="CP287" s="1041" t="s">
        <v>1135</v>
      </c>
      <c r="CQ287" s="1041" t="s">
        <v>1135</v>
      </c>
      <c r="CR287" s="1041" t="s">
        <v>1135</v>
      </c>
      <c r="CS287" s="1041" t="s">
        <v>1135</v>
      </c>
      <c r="CT287" s="1041" t="s">
        <v>1135</v>
      </c>
      <c r="CU287" s="1041" t="s">
        <v>1135</v>
      </c>
      <c r="CV287" s="1041" t="s">
        <v>1135</v>
      </c>
      <c r="CW287" s="1041" t="s">
        <v>1135</v>
      </c>
      <c r="CX287" s="1041" t="s">
        <v>1135</v>
      </c>
      <c r="CY287" s="1041" t="s">
        <v>1135</v>
      </c>
      <c r="CZ287" s="1041" t="s">
        <v>1135</v>
      </c>
      <c r="DA287" s="1041" t="s">
        <v>1135</v>
      </c>
      <c r="DB287" s="1041" t="s">
        <v>1135</v>
      </c>
      <c r="DC287" s="1041" t="s">
        <v>1135</v>
      </c>
      <c r="DD287" s="1041" t="s">
        <v>1135</v>
      </c>
      <c r="DE287" s="1041" t="s">
        <v>1135</v>
      </c>
      <c r="DF287" s="1041" t="s">
        <v>1135</v>
      </c>
      <c r="DG287" s="1041" t="s">
        <v>1135</v>
      </c>
      <c r="DH287" s="1041" t="s">
        <v>1135</v>
      </c>
      <c r="DI287" s="1041" t="s">
        <v>2142</v>
      </c>
      <c r="DJ287" s="1041" t="s">
        <v>1135</v>
      </c>
      <c r="DK287" s="1041" t="s">
        <v>1135</v>
      </c>
      <c r="DL287" s="1041" t="s">
        <v>1135</v>
      </c>
      <c r="DM287" s="1041" t="s">
        <v>1135</v>
      </c>
      <c r="DN287" s="1041" t="s">
        <v>1135</v>
      </c>
      <c r="DO287" s="1041" t="s">
        <v>1135</v>
      </c>
      <c r="DP287" s="1041" t="s">
        <v>1135</v>
      </c>
      <c r="DQ287" s="1041" t="s">
        <v>1135</v>
      </c>
      <c r="DR287" s="1041" t="s">
        <v>1135</v>
      </c>
      <c r="DS287" s="1041" t="s">
        <v>1135</v>
      </c>
      <c r="DT287" s="1041" t="s">
        <v>9296</v>
      </c>
      <c r="DU287" s="1041" t="s">
        <v>9297</v>
      </c>
      <c r="DV287" s="1041" t="s">
        <v>3157</v>
      </c>
      <c r="DW287" s="1041" t="s">
        <v>9298</v>
      </c>
      <c r="DX287" s="1041" t="s">
        <v>5940</v>
      </c>
      <c r="DY287" s="1041" t="s">
        <v>2180</v>
      </c>
      <c r="DZ287" s="1041" t="s">
        <v>5941</v>
      </c>
      <c r="EA287" s="1041" t="s">
        <v>2182</v>
      </c>
      <c r="EB287" s="1041" t="s">
        <v>9299</v>
      </c>
      <c r="EC287" s="1041" t="s">
        <v>9297</v>
      </c>
      <c r="ED287" s="1041" t="s">
        <v>2275</v>
      </c>
      <c r="EE287" s="1041" t="s">
        <v>9298</v>
      </c>
      <c r="EF287" s="1041" t="s">
        <v>1135</v>
      </c>
      <c r="EG287" s="1041" t="s">
        <v>1135</v>
      </c>
      <c r="EH287" s="1041" t="s">
        <v>1135</v>
      </c>
      <c r="EI287" s="1041" t="s">
        <v>1135</v>
      </c>
      <c r="EJ287" s="1041" t="s">
        <v>9300</v>
      </c>
      <c r="EK287" s="1041" t="s">
        <v>2277</v>
      </c>
      <c r="EL287" s="1041" t="s">
        <v>7619</v>
      </c>
      <c r="EM287" s="1041" t="s">
        <v>2279</v>
      </c>
      <c r="EN287" s="1041" t="s">
        <v>2189</v>
      </c>
      <c r="EO287" s="1041" t="s">
        <v>2281</v>
      </c>
      <c r="EP287" s="1041" t="s">
        <v>2282</v>
      </c>
      <c r="EQ287" s="1041" t="s">
        <v>9301</v>
      </c>
      <c r="ER287" s="1041" t="s">
        <v>2193</v>
      </c>
      <c r="ES287" s="1041" t="s">
        <v>9302</v>
      </c>
      <c r="ET287" s="1041" t="s">
        <v>9303</v>
      </c>
      <c r="EU287" s="104" t="str">
        <f t="shared" si="26"/>
        <v>2026040507</v>
      </c>
      <c r="EV287" s="56" t="str">
        <f t="shared" si="27"/>
        <v>17&amp;2026040507</v>
      </c>
      <c r="EW287" s="104" t="str">
        <f>IFERROR(VLOOKUP(EV287,시험용!CA:CE,4,FALSE),"")</f>
        <v/>
      </c>
      <c r="EX287" s="1083" t="s">
        <v>2854</v>
      </c>
    </row>
    <row r="288" spans="1:156" ht="49.95" customHeight="1">
      <c r="A288" s="741">
        <v>17</v>
      </c>
      <c r="B288" s="1041" t="s">
        <v>8195</v>
      </c>
      <c r="C288" s="1041" t="s">
        <v>336</v>
      </c>
      <c r="D288" s="1041" t="s">
        <v>9273</v>
      </c>
      <c r="E288" s="1041" t="s">
        <v>31</v>
      </c>
      <c r="F288" s="1041" t="s">
        <v>584</v>
      </c>
      <c r="G288" s="1041" t="s">
        <v>8195</v>
      </c>
      <c r="H288" s="1041" t="s">
        <v>890</v>
      </c>
      <c r="I288" s="1041" t="s">
        <v>290</v>
      </c>
      <c r="J288" s="1041" t="s">
        <v>9304</v>
      </c>
      <c r="K288" s="1041" t="s">
        <v>291</v>
      </c>
      <c r="L288" s="1041" t="s">
        <v>9305</v>
      </c>
      <c r="M288" s="1041" t="s">
        <v>9276</v>
      </c>
      <c r="N288" s="1041"/>
      <c r="O288" s="1041"/>
      <c r="P288" s="1041"/>
      <c r="Q288" s="1041"/>
      <c r="R288" s="1041"/>
      <c r="S288" s="1041" t="s">
        <v>8306</v>
      </c>
      <c r="T288" s="1041" t="s">
        <v>8521</v>
      </c>
      <c r="U288" s="1041" t="s">
        <v>592</v>
      </c>
      <c r="V288" s="1041"/>
      <c r="W288" s="1041" t="s">
        <v>9277</v>
      </c>
      <c r="X288" s="1041" t="s">
        <v>95</v>
      </c>
      <c r="Y288" s="1041" t="s">
        <v>9278</v>
      </c>
      <c r="Z288" s="1041" t="s">
        <v>9279</v>
      </c>
      <c r="AA288" s="1041" t="s">
        <v>9280</v>
      </c>
      <c r="AB288" s="1041" t="s">
        <v>31</v>
      </c>
      <c r="AC288" s="1332"/>
      <c r="AD288" s="1041" t="s">
        <v>643</v>
      </c>
      <c r="AE288" s="1041" t="s">
        <v>6166</v>
      </c>
      <c r="AF288" s="1041" t="s">
        <v>4646</v>
      </c>
      <c r="AG288" s="1041" t="s">
        <v>2117</v>
      </c>
      <c r="AH288" s="1041" t="s">
        <v>2118</v>
      </c>
      <c r="AI288" s="1041" t="s">
        <v>3140</v>
      </c>
      <c r="AJ288" s="1041"/>
      <c r="AK288" s="1041"/>
      <c r="AL288" s="1041"/>
      <c r="AM288" s="1041"/>
      <c r="AN288" s="1041" t="s">
        <v>9281</v>
      </c>
      <c r="AO288" s="1041" t="s">
        <v>9282</v>
      </c>
      <c r="AP288" s="1041" t="s">
        <v>9283</v>
      </c>
      <c r="AQ288" s="1041" t="s">
        <v>1548</v>
      </c>
      <c r="AR288" s="1041"/>
      <c r="AS288" s="1041"/>
      <c r="AT288" s="1041" t="s">
        <v>315</v>
      </c>
      <c r="AU288" s="1041" t="s">
        <v>9306</v>
      </c>
      <c r="AV288" s="1041" t="s">
        <v>1135</v>
      </c>
      <c r="AW288" s="1041" t="s">
        <v>9285</v>
      </c>
      <c r="AX288" s="1041" t="s">
        <v>9307</v>
      </c>
      <c r="AY288" s="1041"/>
      <c r="AZ288" s="1041" t="s">
        <v>9287</v>
      </c>
      <c r="BA288" s="1041" t="s">
        <v>9288</v>
      </c>
      <c r="BB288" s="1041" t="s">
        <v>4653</v>
      </c>
      <c r="BC288" s="1041" t="s">
        <v>2132</v>
      </c>
      <c r="BD288" s="1041" t="s">
        <v>2133</v>
      </c>
      <c r="BE288" s="1041" t="s">
        <v>1135</v>
      </c>
      <c r="BF288" s="1041" t="s">
        <v>2135</v>
      </c>
      <c r="BG288" s="1041" t="s">
        <v>4654</v>
      </c>
      <c r="BH288" s="1041" t="s">
        <v>7612</v>
      </c>
      <c r="BI288" s="1041" t="s">
        <v>9308</v>
      </c>
      <c r="BJ288" s="1041" t="s">
        <v>5931</v>
      </c>
      <c r="BK288" s="1041" t="s">
        <v>7602</v>
      </c>
      <c r="BL288" s="1041" t="s">
        <v>9309</v>
      </c>
      <c r="BM288" s="1041" t="s">
        <v>2142</v>
      </c>
      <c r="BN288" s="1041" t="s">
        <v>6166</v>
      </c>
      <c r="BO288" s="1041" t="s">
        <v>4646</v>
      </c>
      <c r="BP288" s="1041" t="s">
        <v>1135</v>
      </c>
      <c r="BQ288" s="1041" t="s">
        <v>2117</v>
      </c>
      <c r="BR288" s="1041" t="s">
        <v>2193</v>
      </c>
      <c r="BS288" s="1041" t="s">
        <v>9291</v>
      </c>
      <c r="BT288" s="1041" t="s">
        <v>9310</v>
      </c>
      <c r="BU288" s="1041" t="s">
        <v>9311</v>
      </c>
      <c r="BV288" s="1041" t="s">
        <v>2142</v>
      </c>
      <c r="BW288" s="1041" t="s">
        <v>7607</v>
      </c>
      <c r="BX288" s="1041" t="s">
        <v>2118</v>
      </c>
      <c r="BY288" s="1041" t="s">
        <v>3140</v>
      </c>
      <c r="BZ288" s="1041" t="s">
        <v>6105</v>
      </c>
      <c r="CA288" s="1041" t="s">
        <v>9109</v>
      </c>
      <c r="CB288" s="1041" t="s">
        <v>2153</v>
      </c>
      <c r="CC288" s="1041" t="s">
        <v>9110</v>
      </c>
      <c r="CD288" s="1041" t="s">
        <v>6185</v>
      </c>
      <c r="CE288" s="1041" t="s">
        <v>2156</v>
      </c>
      <c r="CF288" s="1041" t="s">
        <v>9111</v>
      </c>
      <c r="CG288" s="1041" t="s">
        <v>2158</v>
      </c>
      <c r="CH288" s="1041" t="s">
        <v>1135</v>
      </c>
      <c r="CI288" s="1041" t="s">
        <v>9312</v>
      </c>
      <c r="CJ288" s="1041" t="s">
        <v>9313</v>
      </c>
      <c r="CK288" s="1041" t="s">
        <v>9314</v>
      </c>
      <c r="CL288" s="1041" t="s">
        <v>2162</v>
      </c>
      <c r="CM288" s="1041" t="s">
        <v>9315</v>
      </c>
      <c r="CN288" s="1041" t="s">
        <v>9313</v>
      </c>
      <c r="CO288" s="1041" t="s">
        <v>4625</v>
      </c>
      <c r="CP288" s="1041" t="s">
        <v>2162</v>
      </c>
      <c r="CQ288" s="1041" t="s">
        <v>1135</v>
      </c>
      <c r="CR288" s="1041" t="s">
        <v>1135</v>
      </c>
      <c r="CS288" s="1041" t="s">
        <v>1135</v>
      </c>
      <c r="CT288" s="1041" t="s">
        <v>1135</v>
      </c>
      <c r="CU288" s="1041" t="s">
        <v>1135</v>
      </c>
      <c r="CV288" s="1041" t="s">
        <v>1135</v>
      </c>
      <c r="CW288" s="1041" t="s">
        <v>1135</v>
      </c>
      <c r="CX288" s="1041" t="s">
        <v>1135</v>
      </c>
      <c r="CY288" s="1041" t="s">
        <v>1135</v>
      </c>
      <c r="CZ288" s="1041" t="s">
        <v>1135</v>
      </c>
      <c r="DA288" s="1041" t="s">
        <v>1135</v>
      </c>
      <c r="DB288" s="1041" t="s">
        <v>4671</v>
      </c>
      <c r="DC288" s="1041" t="s">
        <v>4672</v>
      </c>
      <c r="DD288" s="1041" t="s">
        <v>2127</v>
      </c>
      <c r="DE288" s="1041" t="s">
        <v>1135</v>
      </c>
      <c r="DF288" s="1041" t="s">
        <v>1135</v>
      </c>
      <c r="DG288" s="1041" t="s">
        <v>1135</v>
      </c>
      <c r="DH288" s="1041" t="s">
        <v>1135</v>
      </c>
      <c r="DI288" s="1041" t="s">
        <v>2142</v>
      </c>
      <c r="DJ288" s="1041" t="s">
        <v>1135</v>
      </c>
      <c r="DK288" s="1041" t="s">
        <v>1135</v>
      </c>
      <c r="DL288" s="1041" t="s">
        <v>1135</v>
      </c>
      <c r="DM288" s="1041" t="s">
        <v>1135</v>
      </c>
      <c r="DN288" s="1041" t="s">
        <v>1135</v>
      </c>
      <c r="DO288" s="1041" t="s">
        <v>1135</v>
      </c>
      <c r="DP288" s="1041" t="s">
        <v>1135</v>
      </c>
      <c r="DQ288" s="1041" t="s">
        <v>1135</v>
      </c>
      <c r="DR288" s="1041" t="s">
        <v>1135</v>
      </c>
      <c r="DS288" s="1041" t="s">
        <v>1135</v>
      </c>
      <c r="DT288" s="1041" t="s">
        <v>9316</v>
      </c>
      <c r="DU288" s="1041" t="s">
        <v>4674</v>
      </c>
      <c r="DV288" s="1041" t="s">
        <v>2272</v>
      </c>
      <c r="DW288" s="1041" t="s">
        <v>9317</v>
      </c>
      <c r="DX288" s="1041" t="s">
        <v>5940</v>
      </c>
      <c r="DY288" s="1041" t="s">
        <v>2180</v>
      </c>
      <c r="DZ288" s="1041" t="s">
        <v>5941</v>
      </c>
      <c r="EA288" s="1041" t="s">
        <v>2182</v>
      </c>
      <c r="EB288" s="1041" t="s">
        <v>9318</v>
      </c>
      <c r="EC288" s="1041" t="s">
        <v>4674</v>
      </c>
      <c r="ED288" s="1041" t="s">
        <v>2177</v>
      </c>
      <c r="EE288" s="1041" t="s">
        <v>9317</v>
      </c>
      <c r="EF288" s="1041" t="s">
        <v>1135</v>
      </c>
      <c r="EG288" s="1041" t="s">
        <v>1135</v>
      </c>
      <c r="EH288" s="1041" t="s">
        <v>1135</v>
      </c>
      <c r="EI288" s="1041" t="s">
        <v>1135</v>
      </c>
      <c r="EJ288" s="1041" t="s">
        <v>9319</v>
      </c>
      <c r="EK288" s="1041" t="s">
        <v>2277</v>
      </c>
      <c r="EL288" s="1041" t="s">
        <v>9320</v>
      </c>
      <c r="EM288" s="1041" t="s">
        <v>2279</v>
      </c>
      <c r="EN288" s="1041" t="s">
        <v>9321</v>
      </c>
      <c r="EO288" s="1041" t="s">
        <v>2281</v>
      </c>
      <c r="EP288" s="1041" t="s">
        <v>2282</v>
      </c>
      <c r="EQ288" s="1041" t="s">
        <v>9301</v>
      </c>
      <c r="ER288" s="1041" t="s">
        <v>2193</v>
      </c>
      <c r="ES288" s="1041" t="s">
        <v>6119</v>
      </c>
      <c r="ET288" s="1041" t="s">
        <v>9322</v>
      </c>
      <c r="EU288" s="104" t="str">
        <f t="shared" si="26"/>
        <v>2026040508</v>
      </c>
      <c r="EV288" s="56" t="str">
        <f t="shared" si="27"/>
        <v>17&amp;2026040508</v>
      </c>
      <c r="EW288" s="104" t="str">
        <f>IFERROR(VLOOKUP(EV288,시험용!CA:CE,4,FALSE),"")</f>
        <v/>
      </c>
      <c r="EX288" s="1083" t="s">
        <v>2854</v>
      </c>
    </row>
    <row r="289" spans="1:154" ht="49.95" customHeight="1">
      <c r="A289" s="741">
        <v>17</v>
      </c>
      <c r="B289" s="1041" t="s">
        <v>121</v>
      </c>
      <c r="C289" s="1041" t="s">
        <v>288</v>
      </c>
      <c r="D289" s="1041" t="s">
        <v>2612</v>
      </c>
      <c r="E289" s="1041" t="s">
        <v>31</v>
      </c>
      <c r="F289" s="1041" t="s">
        <v>584</v>
      </c>
      <c r="G289" s="1041" t="s">
        <v>121</v>
      </c>
      <c r="H289" s="1041" t="s">
        <v>724</v>
      </c>
      <c r="I289" s="1041" t="s">
        <v>290</v>
      </c>
      <c r="J289" s="1041" t="s">
        <v>9323</v>
      </c>
      <c r="K289" s="1041" t="s">
        <v>291</v>
      </c>
      <c r="L289" s="1041" t="s">
        <v>9324</v>
      </c>
      <c r="M289" s="1041" t="s">
        <v>9325</v>
      </c>
      <c r="N289" s="1041"/>
      <c r="O289" s="1041"/>
      <c r="P289" s="1041"/>
      <c r="Q289" s="1041"/>
      <c r="R289" s="1041" t="s">
        <v>7482</v>
      </c>
      <c r="S289" s="1041" t="s">
        <v>8306</v>
      </c>
      <c r="T289" s="1041" t="s">
        <v>8521</v>
      </c>
      <c r="U289" s="1041" t="s">
        <v>592</v>
      </c>
      <c r="V289" s="1041" t="s">
        <v>1133</v>
      </c>
      <c r="W289" s="1041" t="s">
        <v>9326</v>
      </c>
      <c r="X289" s="1041" t="s">
        <v>688</v>
      </c>
      <c r="Y289" s="1041" t="s">
        <v>1135</v>
      </c>
      <c r="Z289" s="1041" t="s">
        <v>1135</v>
      </c>
      <c r="AA289" s="1041" t="s">
        <v>1135</v>
      </c>
      <c r="AB289" s="1041" t="s">
        <v>293</v>
      </c>
      <c r="AC289" s="1332"/>
      <c r="AD289" s="1041" t="s">
        <v>1136</v>
      </c>
      <c r="AE289" s="1041" t="s">
        <v>2740</v>
      </c>
      <c r="AF289" s="1041" t="s">
        <v>692</v>
      </c>
      <c r="AG289" s="1041" t="s">
        <v>295</v>
      </c>
      <c r="AH289" s="1041" t="s">
        <v>296</v>
      </c>
      <c r="AI289" s="1041" t="s">
        <v>297</v>
      </c>
      <c r="AJ289" s="1041"/>
      <c r="AK289" s="1041"/>
      <c r="AL289" s="1041"/>
      <c r="AM289" s="1041"/>
      <c r="AN289" s="1041" t="s">
        <v>7983</v>
      </c>
      <c r="AO289" s="1041" t="s">
        <v>7984</v>
      </c>
      <c r="AP289" s="1041" t="s">
        <v>9327</v>
      </c>
      <c r="AQ289" s="1041" t="s">
        <v>35</v>
      </c>
      <c r="AR289" s="1041"/>
      <c r="AS289" s="1041"/>
      <c r="AT289" s="1041" t="s">
        <v>298</v>
      </c>
      <c r="AU289" s="1041" t="s">
        <v>9328</v>
      </c>
      <c r="AV289" s="1041" t="s">
        <v>57</v>
      </c>
      <c r="AW289" s="1041" t="s">
        <v>323</v>
      </c>
      <c r="AX289" s="1041" t="s">
        <v>9329</v>
      </c>
      <c r="AY289" s="1041"/>
      <c r="AZ289" s="1041" t="s">
        <v>5246</v>
      </c>
      <c r="BA289" s="1041" t="s">
        <v>9189</v>
      </c>
      <c r="BB289" s="1041" t="s">
        <v>299</v>
      </c>
      <c r="BC289" s="1041" t="s">
        <v>32</v>
      </c>
      <c r="BD289" s="1041" t="s">
        <v>33</v>
      </c>
      <c r="BE289" s="1041" t="s">
        <v>57</v>
      </c>
      <c r="BF289" s="1041" t="s">
        <v>48</v>
      </c>
      <c r="BG289" s="1041" t="s">
        <v>603</v>
      </c>
      <c r="BH289" s="1041" t="s">
        <v>3918</v>
      </c>
      <c r="BI289" s="1041" t="s">
        <v>4872</v>
      </c>
      <c r="BJ289" s="1041" t="s">
        <v>9330</v>
      </c>
      <c r="BK289" s="1041" t="s">
        <v>2759</v>
      </c>
      <c r="BL289" s="1041" t="s">
        <v>9331</v>
      </c>
      <c r="BM289" s="1041" t="s">
        <v>302</v>
      </c>
      <c r="BN289" s="1041" t="s">
        <v>2740</v>
      </c>
      <c r="BO289" s="1041" t="s">
        <v>692</v>
      </c>
      <c r="BP289" s="1041" t="s">
        <v>595</v>
      </c>
      <c r="BQ289" s="1041" t="s">
        <v>295</v>
      </c>
      <c r="BR289" s="1041" t="s">
        <v>102</v>
      </c>
      <c r="BS289" s="1041" t="s">
        <v>3197</v>
      </c>
      <c r="BT289" s="1041" t="s">
        <v>1960</v>
      </c>
      <c r="BU289" s="1041" t="s">
        <v>9332</v>
      </c>
      <c r="BV289" s="1041" t="s">
        <v>302</v>
      </c>
      <c r="BW289" s="1041" t="s">
        <v>171</v>
      </c>
      <c r="BX289" s="1041" t="s">
        <v>296</v>
      </c>
      <c r="BY289" s="1041" t="s">
        <v>297</v>
      </c>
      <c r="BZ289" s="1041" t="s">
        <v>4710</v>
      </c>
      <c r="CA289" s="1041" t="s">
        <v>1848</v>
      </c>
      <c r="CB289" s="1041" t="s">
        <v>304</v>
      </c>
      <c r="CC289" s="1041" t="s">
        <v>112</v>
      </c>
      <c r="CD289" s="1041" t="s">
        <v>305</v>
      </c>
      <c r="CE289" s="1041" t="s">
        <v>306</v>
      </c>
      <c r="CF289" s="1041" t="s">
        <v>116</v>
      </c>
      <c r="CG289" s="1041" t="s">
        <v>307</v>
      </c>
      <c r="CH289" s="1041" t="s">
        <v>57</v>
      </c>
      <c r="CI289" s="1041" t="s">
        <v>9333</v>
      </c>
      <c r="CJ289" s="1041" t="s">
        <v>78</v>
      </c>
      <c r="CK289" s="1041" t="s">
        <v>1427</v>
      </c>
      <c r="CL289" s="1041" t="s">
        <v>105</v>
      </c>
      <c r="CM289" s="1041" t="s">
        <v>57</v>
      </c>
      <c r="CN289" s="1041" t="s">
        <v>57</v>
      </c>
      <c r="CO289" s="1041" t="s">
        <v>57</v>
      </c>
      <c r="CP289" s="1041" t="s">
        <v>57</v>
      </c>
      <c r="CQ289" s="1041" t="s">
        <v>57</v>
      </c>
      <c r="CR289" s="1041" t="s">
        <v>57</v>
      </c>
      <c r="CS289" s="1041" t="s">
        <v>57</v>
      </c>
      <c r="CT289" s="1041" t="s">
        <v>57</v>
      </c>
      <c r="CU289" s="1041" t="s">
        <v>57</v>
      </c>
      <c r="CV289" s="1041" t="s">
        <v>57</v>
      </c>
      <c r="CW289" s="1041" t="s">
        <v>57</v>
      </c>
      <c r="CX289" s="1041" t="s">
        <v>57</v>
      </c>
      <c r="CY289" s="1041" t="s">
        <v>57</v>
      </c>
      <c r="CZ289" s="1041" t="s">
        <v>57</v>
      </c>
      <c r="DA289" s="1041" t="s">
        <v>57</v>
      </c>
      <c r="DB289" s="1041" t="s">
        <v>617</v>
      </c>
      <c r="DC289" s="1041" t="s">
        <v>618</v>
      </c>
      <c r="DD289" s="1041" t="s">
        <v>619</v>
      </c>
      <c r="DE289" s="1041" t="s">
        <v>57</v>
      </c>
      <c r="DF289" s="1041" t="s">
        <v>57</v>
      </c>
      <c r="DG289" s="1041" t="s">
        <v>57</v>
      </c>
      <c r="DH289" s="1041" t="s">
        <v>57</v>
      </c>
      <c r="DI289" s="1041" t="s">
        <v>302</v>
      </c>
      <c r="DJ289" s="1041" t="s">
        <v>57</v>
      </c>
      <c r="DK289" s="1041" t="s">
        <v>57</v>
      </c>
      <c r="DL289" s="1041" t="s">
        <v>57</v>
      </c>
      <c r="DM289" s="1041" t="s">
        <v>57</v>
      </c>
      <c r="DN289" s="1041" t="s">
        <v>57</v>
      </c>
      <c r="DO289" s="1041" t="s">
        <v>57</v>
      </c>
      <c r="DP289" s="1041" t="s">
        <v>57</v>
      </c>
      <c r="DQ289" s="1041" t="s">
        <v>57</v>
      </c>
      <c r="DR289" s="1041" t="s">
        <v>57</v>
      </c>
      <c r="DS289" s="1041" t="s">
        <v>57</v>
      </c>
      <c r="DT289" s="1041" t="s">
        <v>3203</v>
      </c>
      <c r="DU289" s="1041" t="s">
        <v>79</v>
      </c>
      <c r="DV289" s="1041" t="s">
        <v>118</v>
      </c>
      <c r="DW289" s="1041" t="s">
        <v>106</v>
      </c>
      <c r="DX289" s="1041" t="s">
        <v>333</v>
      </c>
      <c r="DY289" s="1041" t="s">
        <v>308</v>
      </c>
      <c r="DZ289" s="1041" t="s">
        <v>309</v>
      </c>
      <c r="EA289" s="1041" t="s">
        <v>319</v>
      </c>
      <c r="EB289" s="1041" t="s">
        <v>3204</v>
      </c>
      <c r="EC289" s="1041" t="s">
        <v>79</v>
      </c>
      <c r="ED289" s="1041" t="s">
        <v>872</v>
      </c>
      <c r="EE289" s="1041" t="s">
        <v>106</v>
      </c>
      <c r="EF289" s="1041" t="s">
        <v>57</v>
      </c>
      <c r="EG289" s="1041" t="s">
        <v>57</v>
      </c>
      <c r="EH289" s="1041" t="s">
        <v>57</v>
      </c>
      <c r="EI289" s="1041" t="s">
        <v>57</v>
      </c>
      <c r="EJ289" s="1041" t="s">
        <v>1485</v>
      </c>
      <c r="EK289" s="1041" t="s">
        <v>1486</v>
      </c>
      <c r="EL289" s="1041" t="s">
        <v>765</v>
      </c>
      <c r="EM289" s="1041" t="s">
        <v>1487</v>
      </c>
      <c r="EN289" s="1041" t="s">
        <v>680</v>
      </c>
      <c r="EO289" s="1041" t="s">
        <v>310</v>
      </c>
      <c r="EP289" s="1041" t="s">
        <v>88</v>
      </c>
      <c r="EQ289" s="1041" t="s">
        <v>1852</v>
      </c>
      <c r="ER289" s="1041" t="s">
        <v>311</v>
      </c>
      <c r="ES289" s="1041" t="s">
        <v>9334</v>
      </c>
      <c r="ET289" s="1041" t="s">
        <v>9335</v>
      </c>
      <c r="EU289" s="104" t="str">
        <f t="shared" si="26"/>
        <v>2026033578</v>
      </c>
      <c r="EV289" s="56" t="str">
        <f t="shared" si="27"/>
        <v>17&amp;2026033578</v>
      </c>
      <c r="EW289" s="104" t="str">
        <f>IFERROR(VLOOKUP(EV289,시험용!CA:CE,4,FALSE),"")</f>
        <v/>
      </c>
      <c r="EX289" s="1083" t="s">
        <v>2854</v>
      </c>
    </row>
    <row r="290" spans="1:154" ht="49.95" customHeight="1">
      <c r="A290" s="741">
        <v>17</v>
      </c>
      <c r="B290" s="1041" t="s">
        <v>619</v>
      </c>
      <c r="C290" s="1041" t="s">
        <v>288</v>
      </c>
      <c r="D290" s="1041" t="s">
        <v>3344</v>
      </c>
      <c r="E290" s="1041" t="s">
        <v>31</v>
      </c>
      <c r="F290" s="1041" t="s">
        <v>321</v>
      </c>
      <c r="G290" s="1041" t="s">
        <v>619</v>
      </c>
      <c r="H290" s="1041" t="s">
        <v>732</v>
      </c>
      <c r="I290" s="1041" t="s">
        <v>290</v>
      </c>
      <c r="J290" s="1041" t="s">
        <v>7998</v>
      </c>
      <c r="K290" s="1041" t="s">
        <v>291</v>
      </c>
      <c r="L290" s="1041" t="s">
        <v>7999</v>
      </c>
      <c r="M290" s="1041" t="s">
        <v>8000</v>
      </c>
      <c r="N290" s="1041"/>
      <c r="O290" s="1041"/>
      <c r="P290" s="1041"/>
      <c r="Q290" s="1041" t="s">
        <v>9336</v>
      </c>
      <c r="R290" s="1041" t="s">
        <v>7682</v>
      </c>
      <c r="S290" s="1041" t="s">
        <v>7482</v>
      </c>
      <c r="T290" s="1041" t="s">
        <v>7483</v>
      </c>
      <c r="U290" s="1041" t="s">
        <v>592</v>
      </c>
      <c r="V290" s="1041"/>
      <c r="W290" s="1041" t="s">
        <v>8001</v>
      </c>
      <c r="X290" s="1041"/>
      <c r="Y290" s="1041"/>
      <c r="Z290" s="1041"/>
      <c r="AA290" s="1041"/>
      <c r="AB290" s="1041"/>
      <c r="AC290" s="1332"/>
      <c r="AD290" s="1041"/>
      <c r="AE290" s="1041" t="s">
        <v>2204</v>
      </c>
      <c r="AF290" s="1041" t="s">
        <v>692</v>
      </c>
      <c r="AG290" s="1041" t="s">
        <v>295</v>
      </c>
      <c r="AH290" s="1041" t="s">
        <v>296</v>
      </c>
      <c r="AI290" s="1041" t="s">
        <v>297</v>
      </c>
      <c r="AJ290" s="1041"/>
      <c r="AK290" s="1041"/>
      <c r="AL290" s="1041"/>
      <c r="AM290" s="1041"/>
      <c r="AN290" s="1041" t="s">
        <v>7252</v>
      </c>
      <c r="AO290" s="1041" t="s">
        <v>7253</v>
      </c>
      <c r="AP290" s="1041" t="s">
        <v>8002</v>
      </c>
      <c r="AQ290" s="1041" t="s">
        <v>35</v>
      </c>
      <c r="AR290" s="1041" t="s">
        <v>8003</v>
      </c>
      <c r="AS290" s="1041" t="s">
        <v>8004</v>
      </c>
      <c r="AT290" s="1041" t="s">
        <v>599</v>
      </c>
      <c r="AU290" s="1041" t="s">
        <v>9337</v>
      </c>
      <c r="AV290" s="1041" t="s">
        <v>57</v>
      </c>
      <c r="AW290" s="1041" t="s">
        <v>323</v>
      </c>
      <c r="AX290" s="1041" t="s">
        <v>8006</v>
      </c>
      <c r="AY290" s="1041"/>
      <c r="AZ290" s="1041" t="s">
        <v>74</v>
      </c>
      <c r="BA290" s="1041" t="s">
        <v>2435</v>
      </c>
      <c r="BB290" s="1041" t="s">
        <v>299</v>
      </c>
      <c r="BC290" s="1041" t="s">
        <v>32</v>
      </c>
      <c r="BD290" s="1041" t="s">
        <v>33</v>
      </c>
      <c r="BE290" s="1041" t="s">
        <v>57</v>
      </c>
      <c r="BF290" s="1041" t="s">
        <v>48</v>
      </c>
      <c r="BG290" s="1041" t="s">
        <v>603</v>
      </c>
      <c r="BH290" s="1041" t="s">
        <v>8533</v>
      </c>
      <c r="BI290" s="1041" t="s">
        <v>5105</v>
      </c>
      <c r="BJ290" s="1041" t="s">
        <v>8534</v>
      </c>
      <c r="BK290" s="1041" t="s">
        <v>2438</v>
      </c>
      <c r="BL290" s="1041" t="s">
        <v>8120</v>
      </c>
      <c r="BM290" s="1041" t="s">
        <v>752</v>
      </c>
      <c r="BN290" s="1041" t="s">
        <v>2204</v>
      </c>
      <c r="BO290" s="1041" t="s">
        <v>692</v>
      </c>
      <c r="BP290" s="1041" t="s">
        <v>595</v>
      </c>
      <c r="BQ290" s="1041" t="s">
        <v>295</v>
      </c>
      <c r="BR290" s="1041" t="s">
        <v>102</v>
      </c>
      <c r="BS290" s="1041" t="s">
        <v>609</v>
      </c>
      <c r="BT290" s="1041" t="s">
        <v>4239</v>
      </c>
      <c r="BU290" s="1041" t="s">
        <v>8121</v>
      </c>
      <c r="BV290" s="1041" t="s">
        <v>1061</v>
      </c>
      <c r="BW290" s="1041" t="s">
        <v>109</v>
      </c>
      <c r="BX290" s="1041" t="s">
        <v>296</v>
      </c>
      <c r="BY290" s="1041" t="s">
        <v>297</v>
      </c>
      <c r="BZ290" s="1041" t="s">
        <v>5108</v>
      </c>
      <c r="CA290" s="1041" t="s">
        <v>1063</v>
      </c>
      <c r="CB290" s="1041" t="s">
        <v>304</v>
      </c>
      <c r="CC290" s="1041" t="s">
        <v>878</v>
      </c>
      <c r="CD290" s="1041" t="s">
        <v>305</v>
      </c>
      <c r="CE290" s="1041" t="s">
        <v>306</v>
      </c>
      <c r="CF290" s="1041" t="s">
        <v>1064</v>
      </c>
      <c r="CG290" s="1041" t="s">
        <v>307</v>
      </c>
      <c r="CH290" s="1041" t="s">
        <v>57</v>
      </c>
      <c r="CI290" s="1041" t="s">
        <v>85</v>
      </c>
      <c r="CJ290" s="1041" t="s">
        <v>78</v>
      </c>
      <c r="CK290" s="1041" t="s">
        <v>998</v>
      </c>
      <c r="CL290" s="1041" t="s">
        <v>105</v>
      </c>
      <c r="CM290" s="1041" t="s">
        <v>8122</v>
      </c>
      <c r="CN290" s="1041" t="s">
        <v>78</v>
      </c>
      <c r="CO290" s="1041" t="s">
        <v>708</v>
      </c>
      <c r="CP290" s="1041" t="s">
        <v>105</v>
      </c>
      <c r="CQ290" s="1041" t="s">
        <v>57</v>
      </c>
      <c r="CR290" s="1041" t="s">
        <v>57</v>
      </c>
      <c r="CS290" s="1041" t="s">
        <v>57</v>
      </c>
      <c r="CT290" s="1041" t="s">
        <v>57</v>
      </c>
      <c r="CU290" s="1041" t="s">
        <v>57</v>
      </c>
      <c r="CV290" s="1041" t="s">
        <v>57</v>
      </c>
      <c r="CW290" s="1041" t="s">
        <v>57</v>
      </c>
      <c r="CX290" s="1041" t="s">
        <v>57</v>
      </c>
      <c r="CY290" s="1041" t="s">
        <v>57</v>
      </c>
      <c r="CZ290" s="1041" t="s">
        <v>57</v>
      </c>
      <c r="DA290" s="1041" t="s">
        <v>57</v>
      </c>
      <c r="DB290" s="1041" t="s">
        <v>617</v>
      </c>
      <c r="DC290" s="1041" t="s">
        <v>618</v>
      </c>
      <c r="DD290" s="1041" t="s">
        <v>619</v>
      </c>
      <c r="DE290" s="1041" t="s">
        <v>57</v>
      </c>
      <c r="DF290" s="1041" t="s">
        <v>57</v>
      </c>
      <c r="DG290" s="1041" t="s">
        <v>57</v>
      </c>
      <c r="DH290" s="1041" t="s">
        <v>57</v>
      </c>
      <c r="DI290" s="1041" t="s">
        <v>302</v>
      </c>
      <c r="DJ290" s="1041" t="s">
        <v>57</v>
      </c>
      <c r="DK290" s="1041" t="s">
        <v>57</v>
      </c>
      <c r="DL290" s="1041" t="s">
        <v>57</v>
      </c>
      <c r="DM290" s="1041" t="s">
        <v>57</v>
      </c>
      <c r="DN290" s="1041" t="s">
        <v>57</v>
      </c>
      <c r="DO290" s="1041" t="s">
        <v>57</v>
      </c>
      <c r="DP290" s="1041" t="s">
        <v>57</v>
      </c>
      <c r="DQ290" s="1041" t="s">
        <v>57</v>
      </c>
      <c r="DR290" s="1041" t="s">
        <v>57</v>
      </c>
      <c r="DS290" s="1041" t="s">
        <v>57</v>
      </c>
      <c r="DT290" s="1041" t="s">
        <v>2631</v>
      </c>
      <c r="DU290" s="1041" t="s">
        <v>86</v>
      </c>
      <c r="DV290" s="1041" t="s">
        <v>177</v>
      </c>
      <c r="DW290" s="1041" t="s">
        <v>106</v>
      </c>
      <c r="DX290" s="1041" t="s">
        <v>333</v>
      </c>
      <c r="DY290" s="1041" t="s">
        <v>308</v>
      </c>
      <c r="DZ290" s="1041" t="s">
        <v>309</v>
      </c>
      <c r="EA290" s="1041" t="s">
        <v>319</v>
      </c>
      <c r="EB290" s="1041" t="s">
        <v>2632</v>
      </c>
      <c r="EC290" s="1041" t="s">
        <v>86</v>
      </c>
      <c r="ED290" s="1041" t="s">
        <v>178</v>
      </c>
      <c r="EE290" s="1041" t="s">
        <v>106</v>
      </c>
      <c r="EF290" s="1041" t="s">
        <v>57</v>
      </c>
      <c r="EG290" s="1041" t="s">
        <v>57</v>
      </c>
      <c r="EH290" s="1041" t="s">
        <v>57</v>
      </c>
      <c r="EI290" s="1041" t="s">
        <v>57</v>
      </c>
      <c r="EJ290" s="1041" t="s">
        <v>90</v>
      </c>
      <c r="EK290" s="1041" t="s">
        <v>91</v>
      </c>
      <c r="EL290" s="1041" t="s">
        <v>847</v>
      </c>
      <c r="EM290" s="1041" t="s">
        <v>188</v>
      </c>
      <c r="EN290" s="1041" t="s">
        <v>680</v>
      </c>
      <c r="EO290" s="1041" t="s">
        <v>310</v>
      </c>
      <c r="EP290" s="1041" t="s">
        <v>88</v>
      </c>
      <c r="EQ290" s="1041" t="s">
        <v>8124</v>
      </c>
      <c r="ER290" s="1041" t="s">
        <v>311</v>
      </c>
      <c r="ES290" s="1041" t="s">
        <v>1696</v>
      </c>
      <c r="ET290" s="1041" t="s">
        <v>8537</v>
      </c>
      <c r="EU290" s="104" t="str">
        <f t="shared" si="26"/>
        <v>2026032628</v>
      </c>
      <c r="EV290" s="56" t="str">
        <f t="shared" si="27"/>
        <v>17&amp;2026032628</v>
      </c>
      <c r="EW290" s="104" t="str">
        <f>IFERROR(VLOOKUP(EV290,시험용!CA:CE,4,FALSE),"")</f>
        <v/>
      </c>
      <c r="EX290" s="1083" t="s">
        <v>2854</v>
      </c>
    </row>
    <row r="291" spans="1:154" ht="49.95" customHeight="1">
      <c r="A291" s="741">
        <v>17</v>
      </c>
      <c r="B291" s="1041" t="s">
        <v>865</v>
      </c>
      <c r="C291" s="1041" t="s">
        <v>288</v>
      </c>
      <c r="D291" s="1041" t="s">
        <v>3344</v>
      </c>
      <c r="E291" s="1041" t="s">
        <v>31</v>
      </c>
      <c r="F291" s="1041" t="s">
        <v>321</v>
      </c>
      <c r="G291" s="1041" t="s">
        <v>865</v>
      </c>
      <c r="H291" s="1041" t="s">
        <v>771</v>
      </c>
      <c r="I291" s="1041" t="s">
        <v>290</v>
      </c>
      <c r="J291" s="1041" t="s">
        <v>8528</v>
      </c>
      <c r="K291" s="1041" t="s">
        <v>291</v>
      </c>
      <c r="L291" s="1041" t="s">
        <v>8529</v>
      </c>
      <c r="M291" s="1041" t="s">
        <v>8000</v>
      </c>
      <c r="N291" s="1041"/>
      <c r="O291" s="1041"/>
      <c r="P291" s="1041"/>
      <c r="Q291" s="1041"/>
      <c r="R291" s="1041" t="s">
        <v>7682</v>
      </c>
      <c r="S291" s="1041" t="s">
        <v>188</v>
      </c>
      <c r="T291" s="1041" t="s">
        <v>7932</v>
      </c>
      <c r="U291" s="1041" t="s">
        <v>592</v>
      </c>
      <c r="V291" s="1041"/>
      <c r="W291" s="1041" t="s">
        <v>8001</v>
      </c>
      <c r="X291" s="1041"/>
      <c r="Y291" s="1041"/>
      <c r="Z291" s="1041"/>
      <c r="AA291" s="1041"/>
      <c r="AB291" s="1041"/>
      <c r="AC291" s="1332"/>
      <c r="AD291" s="1041"/>
      <c r="AE291" s="1041" t="s">
        <v>2204</v>
      </c>
      <c r="AF291" s="1041" t="s">
        <v>692</v>
      </c>
      <c r="AG291" s="1041" t="s">
        <v>295</v>
      </c>
      <c r="AH291" s="1041" t="s">
        <v>296</v>
      </c>
      <c r="AI291" s="1041" t="s">
        <v>297</v>
      </c>
      <c r="AJ291" s="1041"/>
      <c r="AK291" s="1041"/>
      <c r="AL291" s="1041"/>
      <c r="AM291" s="1041"/>
      <c r="AN291" s="1041" t="s">
        <v>7252</v>
      </c>
      <c r="AO291" s="1041" t="s">
        <v>7253</v>
      </c>
      <c r="AP291" s="1041" t="s">
        <v>8530</v>
      </c>
      <c r="AQ291" s="1041" t="s">
        <v>35</v>
      </c>
      <c r="AR291" s="1041" t="s">
        <v>8003</v>
      </c>
      <c r="AS291" s="1041" t="s">
        <v>8004</v>
      </c>
      <c r="AT291" s="1041" t="s">
        <v>298</v>
      </c>
      <c r="AU291" s="1041" t="s">
        <v>8531</v>
      </c>
      <c r="AV291" s="1041" t="s">
        <v>57</v>
      </c>
      <c r="AW291" s="1041" t="s">
        <v>323</v>
      </c>
      <c r="AX291" s="1041" t="s">
        <v>8532</v>
      </c>
      <c r="AY291" s="1041"/>
      <c r="AZ291" s="1041" t="s">
        <v>74</v>
      </c>
      <c r="BA291" s="1041" t="s">
        <v>2435</v>
      </c>
      <c r="BB291" s="1041" t="s">
        <v>299</v>
      </c>
      <c r="BC291" s="1041" t="s">
        <v>32</v>
      </c>
      <c r="BD291" s="1041" t="s">
        <v>33</v>
      </c>
      <c r="BE291" s="1041" t="s">
        <v>57</v>
      </c>
      <c r="BF291" s="1041" t="s">
        <v>48</v>
      </c>
      <c r="BG291" s="1041" t="s">
        <v>603</v>
      </c>
      <c r="BH291" s="1041" t="s">
        <v>8533</v>
      </c>
      <c r="BI291" s="1041" t="s">
        <v>5105</v>
      </c>
      <c r="BJ291" s="1041" t="s">
        <v>8534</v>
      </c>
      <c r="BK291" s="1041" t="s">
        <v>2438</v>
      </c>
      <c r="BL291" s="1041" t="s">
        <v>8120</v>
      </c>
      <c r="BM291" s="1041" t="s">
        <v>752</v>
      </c>
      <c r="BN291" s="1041" t="s">
        <v>2204</v>
      </c>
      <c r="BO291" s="1041" t="s">
        <v>692</v>
      </c>
      <c r="BP291" s="1041" t="s">
        <v>595</v>
      </c>
      <c r="BQ291" s="1041" t="s">
        <v>295</v>
      </c>
      <c r="BR291" s="1041" t="s">
        <v>102</v>
      </c>
      <c r="BS291" s="1041" t="s">
        <v>609</v>
      </c>
      <c r="BT291" s="1041" t="s">
        <v>4239</v>
      </c>
      <c r="BU291" s="1041" t="s">
        <v>8121</v>
      </c>
      <c r="BV291" s="1041" t="s">
        <v>1061</v>
      </c>
      <c r="BW291" s="1041" t="s">
        <v>109</v>
      </c>
      <c r="BX291" s="1041" t="s">
        <v>296</v>
      </c>
      <c r="BY291" s="1041" t="s">
        <v>297</v>
      </c>
      <c r="BZ291" s="1041" t="s">
        <v>5108</v>
      </c>
      <c r="CA291" s="1041" t="s">
        <v>1063</v>
      </c>
      <c r="CB291" s="1041" t="s">
        <v>304</v>
      </c>
      <c r="CC291" s="1041" t="s">
        <v>878</v>
      </c>
      <c r="CD291" s="1041" t="s">
        <v>305</v>
      </c>
      <c r="CE291" s="1041" t="s">
        <v>306</v>
      </c>
      <c r="CF291" s="1041" t="s">
        <v>1064</v>
      </c>
      <c r="CG291" s="1041" t="s">
        <v>307</v>
      </c>
      <c r="CH291" s="1041" t="s">
        <v>57</v>
      </c>
      <c r="CI291" s="1041" t="s">
        <v>85</v>
      </c>
      <c r="CJ291" s="1041" t="s">
        <v>78</v>
      </c>
      <c r="CK291" s="1041" t="s">
        <v>998</v>
      </c>
      <c r="CL291" s="1041" t="s">
        <v>105</v>
      </c>
      <c r="CM291" s="1041" t="s">
        <v>8122</v>
      </c>
      <c r="CN291" s="1041" t="s">
        <v>78</v>
      </c>
      <c r="CO291" s="1041" t="s">
        <v>708</v>
      </c>
      <c r="CP291" s="1041" t="s">
        <v>105</v>
      </c>
      <c r="CQ291" s="1041" t="s">
        <v>57</v>
      </c>
      <c r="CR291" s="1041" t="s">
        <v>57</v>
      </c>
      <c r="CS291" s="1041" t="s">
        <v>57</v>
      </c>
      <c r="CT291" s="1041" t="s">
        <v>57</v>
      </c>
      <c r="CU291" s="1041" t="s">
        <v>57</v>
      </c>
      <c r="CV291" s="1041" t="s">
        <v>57</v>
      </c>
      <c r="CW291" s="1041" t="s">
        <v>57</v>
      </c>
      <c r="CX291" s="1041" t="s">
        <v>57</v>
      </c>
      <c r="CY291" s="1041" t="s">
        <v>57</v>
      </c>
      <c r="CZ291" s="1041" t="s">
        <v>57</v>
      </c>
      <c r="DA291" s="1041" t="s">
        <v>57</v>
      </c>
      <c r="DB291" s="1041" t="s">
        <v>617</v>
      </c>
      <c r="DC291" s="1041" t="s">
        <v>618</v>
      </c>
      <c r="DD291" s="1041" t="s">
        <v>619</v>
      </c>
      <c r="DE291" s="1041" t="s">
        <v>57</v>
      </c>
      <c r="DF291" s="1041" t="s">
        <v>57</v>
      </c>
      <c r="DG291" s="1041" t="s">
        <v>57</v>
      </c>
      <c r="DH291" s="1041" t="s">
        <v>57</v>
      </c>
      <c r="DI291" s="1041" t="s">
        <v>302</v>
      </c>
      <c r="DJ291" s="1041" t="s">
        <v>57</v>
      </c>
      <c r="DK291" s="1041" t="s">
        <v>57</v>
      </c>
      <c r="DL291" s="1041" t="s">
        <v>57</v>
      </c>
      <c r="DM291" s="1041" t="s">
        <v>57</v>
      </c>
      <c r="DN291" s="1041" t="s">
        <v>57</v>
      </c>
      <c r="DO291" s="1041" t="s">
        <v>57</v>
      </c>
      <c r="DP291" s="1041" t="s">
        <v>57</v>
      </c>
      <c r="DQ291" s="1041" t="s">
        <v>57</v>
      </c>
      <c r="DR291" s="1041" t="s">
        <v>57</v>
      </c>
      <c r="DS291" s="1041" t="s">
        <v>57</v>
      </c>
      <c r="DT291" s="1041" t="s">
        <v>8535</v>
      </c>
      <c r="DU291" s="1041" t="s">
        <v>86</v>
      </c>
      <c r="DV291" s="1041" t="s">
        <v>177</v>
      </c>
      <c r="DW291" s="1041" t="s">
        <v>121</v>
      </c>
      <c r="DX291" s="1041" t="s">
        <v>333</v>
      </c>
      <c r="DY291" s="1041" t="s">
        <v>308</v>
      </c>
      <c r="DZ291" s="1041" t="s">
        <v>309</v>
      </c>
      <c r="EA291" s="1041" t="s">
        <v>319</v>
      </c>
      <c r="EB291" s="1041" t="s">
        <v>8536</v>
      </c>
      <c r="EC291" s="1041" t="s">
        <v>86</v>
      </c>
      <c r="ED291" s="1041" t="s">
        <v>178</v>
      </c>
      <c r="EE291" s="1041" t="s">
        <v>121</v>
      </c>
      <c r="EF291" s="1041" t="s">
        <v>57</v>
      </c>
      <c r="EG291" s="1041" t="s">
        <v>57</v>
      </c>
      <c r="EH291" s="1041" t="s">
        <v>57</v>
      </c>
      <c r="EI291" s="1041" t="s">
        <v>57</v>
      </c>
      <c r="EJ291" s="1041" t="s">
        <v>90</v>
      </c>
      <c r="EK291" s="1041" t="s">
        <v>91</v>
      </c>
      <c r="EL291" s="1041" t="s">
        <v>847</v>
      </c>
      <c r="EM291" s="1041" t="s">
        <v>188</v>
      </c>
      <c r="EN291" s="1041" t="s">
        <v>680</v>
      </c>
      <c r="EO291" s="1041" t="s">
        <v>310</v>
      </c>
      <c r="EP291" s="1041" t="s">
        <v>88</v>
      </c>
      <c r="EQ291" s="1041" t="s">
        <v>8124</v>
      </c>
      <c r="ER291" s="1041" t="s">
        <v>311</v>
      </c>
      <c r="ES291" s="1041" t="s">
        <v>1696</v>
      </c>
      <c r="ET291" s="1041" t="s">
        <v>8537</v>
      </c>
      <c r="EU291" s="104" t="str">
        <f t="shared" si="26"/>
        <v>2026040068</v>
      </c>
      <c r="EV291" s="56" t="str">
        <f t="shared" si="27"/>
        <v>17&amp;2026040068</v>
      </c>
      <c r="EW291" s="104" t="str">
        <f>IFERROR(VLOOKUP(EV291,시험용!CA:CE,4,FALSE),"")</f>
        <v/>
      </c>
      <c r="EX291" s="1083" t="s">
        <v>2854</v>
      </c>
    </row>
    <row r="292" spans="1:154" ht="49.95" customHeight="1">
      <c r="A292" s="741">
        <v>17</v>
      </c>
      <c r="B292" s="1041" t="s">
        <v>106</v>
      </c>
      <c r="C292" s="1041" t="s">
        <v>3405</v>
      </c>
      <c r="D292" s="1041" t="s">
        <v>3406</v>
      </c>
      <c r="E292" s="1041" t="s">
        <v>31</v>
      </c>
      <c r="F292" s="1041" t="s">
        <v>584</v>
      </c>
      <c r="G292" s="1041" t="s">
        <v>106</v>
      </c>
      <c r="H292" s="1041" t="s">
        <v>312</v>
      </c>
      <c r="I292" s="1041" t="s">
        <v>290</v>
      </c>
      <c r="J292" s="1041" t="s">
        <v>9338</v>
      </c>
      <c r="K292" s="1041" t="s">
        <v>291</v>
      </c>
      <c r="L292" s="1041" t="s">
        <v>9339</v>
      </c>
      <c r="M292" s="1041" t="s">
        <v>5500</v>
      </c>
      <c r="N292" s="1041"/>
      <c r="O292" s="1041"/>
      <c r="P292" s="1041" t="s">
        <v>818</v>
      </c>
      <c r="Q292" s="1041"/>
      <c r="R292" s="1041" t="s">
        <v>8846</v>
      </c>
      <c r="S292" s="1041" t="s">
        <v>8306</v>
      </c>
      <c r="T292" s="1041" t="s">
        <v>8521</v>
      </c>
      <c r="U292" s="1041" t="s">
        <v>592</v>
      </c>
      <c r="V292" s="1041"/>
      <c r="W292" s="1041" t="s">
        <v>5501</v>
      </c>
      <c r="X292" s="1041" t="s">
        <v>688</v>
      </c>
      <c r="Y292" s="1041" t="s">
        <v>5502</v>
      </c>
      <c r="Z292" s="1041" t="s">
        <v>5502</v>
      </c>
      <c r="AA292" s="1041" t="s">
        <v>5503</v>
      </c>
      <c r="AB292" s="1041" t="s">
        <v>293</v>
      </c>
      <c r="AC292" s="1332"/>
      <c r="AD292" s="1041" t="s">
        <v>107</v>
      </c>
      <c r="AE292" s="1041" t="s">
        <v>9210</v>
      </c>
      <c r="AF292" s="1041" t="s">
        <v>3851</v>
      </c>
      <c r="AG292" s="1041" t="s">
        <v>3852</v>
      </c>
      <c r="AH292" s="1041" t="s">
        <v>3853</v>
      </c>
      <c r="AI292" s="1041" t="s">
        <v>3854</v>
      </c>
      <c r="AJ292" s="1041"/>
      <c r="AK292" s="1041"/>
      <c r="AL292" s="1041"/>
      <c r="AM292" s="1041"/>
      <c r="AN292" s="1041" t="s">
        <v>3417</v>
      </c>
      <c r="AO292" s="1041" t="s">
        <v>3418</v>
      </c>
      <c r="AP292" s="1041" t="s">
        <v>9340</v>
      </c>
      <c r="AQ292" s="1041" t="s">
        <v>3358</v>
      </c>
      <c r="AR292" s="1041"/>
      <c r="AS292" s="1041"/>
      <c r="AT292" s="1041" t="s">
        <v>315</v>
      </c>
      <c r="AU292" s="1041" t="s">
        <v>9341</v>
      </c>
      <c r="AV292" s="1041" t="s">
        <v>3008</v>
      </c>
      <c r="AW292" s="1041" t="s">
        <v>4816</v>
      </c>
      <c r="AX292" s="1041" t="s">
        <v>9342</v>
      </c>
      <c r="AY292" s="1041"/>
      <c r="AZ292" s="1041" t="s">
        <v>9214</v>
      </c>
      <c r="BA292" s="1041" t="s">
        <v>9215</v>
      </c>
      <c r="BB292" s="1041" t="s">
        <v>3017</v>
      </c>
      <c r="BC292" s="1041" t="s">
        <v>3018</v>
      </c>
      <c r="BD292" s="1041" t="s">
        <v>3019</v>
      </c>
      <c r="BE292" s="1041" t="s">
        <v>9216</v>
      </c>
      <c r="BF292" s="1041" t="s">
        <v>3021</v>
      </c>
      <c r="BG292" s="1041" t="s">
        <v>3022</v>
      </c>
      <c r="BH292" s="1041" t="s">
        <v>9217</v>
      </c>
      <c r="BI292" s="1041" t="s">
        <v>9218</v>
      </c>
      <c r="BJ292" s="1041" t="s">
        <v>9219</v>
      </c>
      <c r="BK292" s="1041" t="s">
        <v>9220</v>
      </c>
      <c r="BL292" s="1041" t="s">
        <v>9221</v>
      </c>
      <c r="BM292" s="1041" t="s">
        <v>3869</v>
      </c>
      <c r="BN292" s="1041" t="s">
        <v>9210</v>
      </c>
      <c r="BO292" s="1041" t="s">
        <v>3851</v>
      </c>
      <c r="BP292" s="1041" t="s">
        <v>3007</v>
      </c>
      <c r="BQ292" s="1041" t="s">
        <v>3852</v>
      </c>
      <c r="BR292" s="1041" t="s">
        <v>3870</v>
      </c>
      <c r="BS292" s="1041" t="s">
        <v>9222</v>
      </c>
      <c r="BT292" s="1041" t="s">
        <v>9223</v>
      </c>
      <c r="BU292" s="1041" t="s">
        <v>9343</v>
      </c>
      <c r="BV292" s="1041" t="s">
        <v>3028</v>
      </c>
      <c r="BW292" s="1041" t="s">
        <v>9225</v>
      </c>
      <c r="BX292" s="1041" t="s">
        <v>3853</v>
      </c>
      <c r="BY292" s="1041" t="s">
        <v>3854</v>
      </c>
      <c r="BZ292" s="1041" t="s">
        <v>9226</v>
      </c>
      <c r="CA292" s="1041" t="s">
        <v>9227</v>
      </c>
      <c r="CB292" s="1041" t="s">
        <v>3878</v>
      </c>
      <c r="CC292" s="1041" t="s">
        <v>4792</v>
      </c>
      <c r="CD292" s="1041" t="s">
        <v>9228</v>
      </c>
      <c r="CE292" s="1041" t="s">
        <v>3880</v>
      </c>
      <c r="CF292" s="1041" t="s">
        <v>4793</v>
      </c>
      <c r="CG292" s="1041" t="s">
        <v>3882</v>
      </c>
      <c r="CH292" s="1041" t="s">
        <v>3008</v>
      </c>
      <c r="CI292" s="1041" t="s">
        <v>4819</v>
      </c>
      <c r="CJ292" s="1041" t="s">
        <v>4820</v>
      </c>
      <c r="CK292" s="1041" t="s">
        <v>4821</v>
      </c>
      <c r="CL292" s="1041" t="s">
        <v>3886</v>
      </c>
      <c r="CM292" s="1041" t="s">
        <v>3008</v>
      </c>
      <c r="CN292" s="1041" t="s">
        <v>3008</v>
      </c>
      <c r="CO292" s="1041" t="s">
        <v>3008</v>
      </c>
      <c r="CP292" s="1041" t="s">
        <v>3008</v>
      </c>
      <c r="CQ292" s="1041" t="s">
        <v>3008</v>
      </c>
      <c r="CR292" s="1041" t="s">
        <v>3008</v>
      </c>
      <c r="CS292" s="1041" t="s">
        <v>3008</v>
      </c>
      <c r="CT292" s="1041" t="s">
        <v>3008</v>
      </c>
      <c r="CU292" s="1041" t="s">
        <v>3008</v>
      </c>
      <c r="CV292" s="1041" t="s">
        <v>3008</v>
      </c>
      <c r="CW292" s="1041" t="s">
        <v>3008</v>
      </c>
      <c r="CX292" s="1041" t="s">
        <v>3008</v>
      </c>
      <c r="CY292" s="1041" t="s">
        <v>3008</v>
      </c>
      <c r="CZ292" s="1041" t="s">
        <v>3008</v>
      </c>
      <c r="DA292" s="1041" t="s">
        <v>3008</v>
      </c>
      <c r="DB292" s="1041" t="s">
        <v>3008</v>
      </c>
      <c r="DC292" s="1041" t="s">
        <v>3008</v>
      </c>
      <c r="DD292" s="1041" t="s">
        <v>3008</v>
      </c>
      <c r="DE292" s="1041" t="s">
        <v>3008</v>
      </c>
      <c r="DF292" s="1041" t="s">
        <v>3008</v>
      </c>
      <c r="DG292" s="1041" t="s">
        <v>3008</v>
      </c>
      <c r="DH292" s="1041" t="s">
        <v>3008</v>
      </c>
      <c r="DI292" s="1041" t="s">
        <v>3028</v>
      </c>
      <c r="DJ292" s="1041" t="s">
        <v>3008</v>
      </c>
      <c r="DK292" s="1041" t="s">
        <v>3008</v>
      </c>
      <c r="DL292" s="1041" t="s">
        <v>3008</v>
      </c>
      <c r="DM292" s="1041" t="s">
        <v>3008</v>
      </c>
      <c r="DN292" s="1041" t="s">
        <v>3008</v>
      </c>
      <c r="DO292" s="1041" t="s">
        <v>3008</v>
      </c>
      <c r="DP292" s="1041" t="s">
        <v>3008</v>
      </c>
      <c r="DQ292" s="1041" t="s">
        <v>3008</v>
      </c>
      <c r="DR292" s="1041" t="s">
        <v>3008</v>
      </c>
      <c r="DS292" s="1041" t="s">
        <v>3008</v>
      </c>
      <c r="DT292" s="1041" t="s">
        <v>9229</v>
      </c>
      <c r="DU292" s="1041" t="s">
        <v>3894</v>
      </c>
      <c r="DV292" s="1041" t="s">
        <v>9230</v>
      </c>
      <c r="DW292" s="1041" t="s">
        <v>9030</v>
      </c>
      <c r="DX292" s="1041" t="s">
        <v>4800</v>
      </c>
      <c r="DY292" s="1041" t="s">
        <v>3053</v>
      </c>
      <c r="DZ292" s="1041" t="s">
        <v>4801</v>
      </c>
      <c r="EA292" s="1041" t="s">
        <v>3055</v>
      </c>
      <c r="EB292" s="1041" t="s">
        <v>9231</v>
      </c>
      <c r="EC292" s="1041" t="s">
        <v>3894</v>
      </c>
      <c r="ED292" s="1041" t="s">
        <v>3895</v>
      </c>
      <c r="EE292" s="1041" t="s">
        <v>9030</v>
      </c>
      <c r="EF292" s="1041" t="s">
        <v>3008</v>
      </c>
      <c r="EG292" s="1041" t="s">
        <v>3008</v>
      </c>
      <c r="EH292" s="1041" t="s">
        <v>3008</v>
      </c>
      <c r="EI292" s="1041" t="s">
        <v>3008</v>
      </c>
      <c r="EJ292" s="1041" t="s">
        <v>9344</v>
      </c>
      <c r="EK292" s="1041" t="s">
        <v>3902</v>
      </c>
      <c r="EL292" s="1041" t="s">
        <v>9345</v>
      </c>
      <c r="EM292" s="1041" t="s">
        <v>3904</v>
      </c>
      <c r="EN292" s="1041" t="s">
        <v>4808</v>
      </c>
      <c r="EO292" s="1041" t="s">
        <v>3063</v>
      </c>
      <c r="EP292" s="1041" t="s">
        <v>3064</v>
      </c>
      <c r="EQ292" s="1041" t="s">
        <v>9234</v>
      </c>
      <c r="ER292" s="1041" t="s">
        <v>3030</v>
      </c>
      <c r="ES292" s="1041" t="s">
        <v>9346</v>
      </c>
      <c r="ET292" s="1041" t="s">
        <v>9347</v>
      </c>
      <c r="EU292" s="104" t="str">
        <f t="shared" si="26"/>
        <v>2026033875</v>
      </c>
      <c r="EV292" s="56" t="str">
        <f t="shared" si="27"/>
        <v>17&amp;2026033875</v>
      </c>
      <c r="EW292" s="104" t="str">
        <f>IFERROR(VLOOKUP(EV292,시험용!CA:CE,4,FALSE),"")</f>
        <v/>
      </c>
      <c r="EX292" s="1083" t="s">
        <v>2854</v>
      </c>
    </row>
    <row r="293" spans="1:154" ht="49.95" customHeight="1">
      <c r="A293" s="741">
        <v>17</v>
      </c>
      <c r="B293" s="1041" t="s">
        <v>9348</v>
      </c>
      <c r="C293" s="1041" t="s">
        <v>3405</v>
      </c>
      <c r="D293" s="1041" t="s">
        <v>3406</v>
      </c>
      <c r="E293" s="1041" t="s">
        <v>31</v>
      </c>
      <c r="F293" s="1041" t="s">
        <v>584</v>
      </c>
      <c r="G293" s="1041" t="s">
        <v>9348</v>
      </c>
      <c r="H293" s="1041" t="s">
        <v>320</v>
      </c>
      <c r="I293" s="1041" t="s">
        <v>290</v>
      </c>
      <c r="J293" s="1041" t="s">
        <v>9349</v>
      </c>
      <c r="K293" s="1041" t="s">
        <v>291</v>
      </c>
      <c r="L293" s="1041" t="s">
        <v>9350</v>
      </c>
      <c r="M293" s="1041" t="s">
        <v>5500</v>
      </c>
      <c r="N293" s="1041"/>
      <c r="O293" s="1041"/>
      <c r="P293" s="1041" t="s">
        <v>818</v>
      </c>
      <c r="Q293" s="1041"/>
      <c r="R293" s="1041" t="s">
        <v>8846</v>
      </c>
      <c r="S293" s="1041" t="s">
        <v>8306</v>
      </c>
      <c r="T293" s="1041" t="s">
        <v>8521</v>
      </c>
      <c r="U293" s="1041" t="s">
        <v>592</v>
      </c>
      <c r="V293" s="1041"/>
      <c r="W293" s="1041" t="s">
        <v>5501</v>
      </c>
      <c r="X293" s="1041" t="s">
        <v>688</v>
      </c>
      <c r="Y293" s="1041" t="s">
        <v>5502</v>
      </c>
      <c r="Z293" s="1041" t="s">
        <v>5502</v>
      </c>
      <c r="AA293" s="1041" t="s">
        <v>5503</v>
      </c>
      <c r="AB293" s="1041" t="s">
        <v>293</v>
      </c>
      <c r="AC293" s="1332"/>
      <c r="AD293" s="1041" t="s">
        <v>107</v>
      </c>
      <c r="AE293" s="1041" t="s">
        <v>9210</v>
      </c>
      <c r="AF293" s="1041" t="s">
        <v>3851</v>
      </c>
      <c r="AG293" s="1041" t="s">
        <v>3852</v>
      </c>
      <c r="AH293" s="1041" t="s">
        <v>3853</v>
      </c>
      <c r="AI293" s="1041" t="s">
        <v>3854</v>
      </c>
      <c r="AJ293" s="1041"/>
      <c r="AK293" s="1041"/>
      <c r="AL293" s="1041"/>
      <c r="AM293" s="1041"/>
      <c r="AN293" s="1041" t="s">
        <v>3417</v>
      </c>
      <c r="AO293" s="1041" t="s">
        <v>3418</v>
      </c>
      <c r="AP293" s="1041" t="s">
        <v>9351</v>
      </c>
      <c r="AQ293" s="1041" t="s">
        <v>3358</v>
      </c>
      <c r="AR293" s="1041"/>
      <c r="AS293" s="1041"/>
      <c r="AT293" s="1041" t="s">
        <v>315</v>
      </c>
      <c r="AU293" s="1041" t="s">
        <v>9352</v>
      </c>
      <c r="AV293" s="1041" t="s">
        <v>3008</v>
      </c>
      <c r="AW293" s="1041" t="s">
        <v>4816</v>
      </c>
      <c r="AX293" s="1041" t="s">
        <v>9353</v>
      </c>
      <c r="AY293" s="1041"/>
      <c r="AZ293" s="1041" t="s">
        <v>9214</v>
      </c>
      <c r="BA293" s="1041" t="s">
        <v>9215</v>
      </c>
      <c r="BB293" s="1041" t="s">
        <v>3017</v>
      </c>
      <c r="BC293" s="1041" t="s">
        <v>3018</v>
      </c>
      <c r="BD293" s="1041" t="s">
        <v>3019</v>
      </c>
      <c r="BE293" s="1041" t="s">
        <v>9216</v>
      </c>
      <c r="BF293" s="1041" t="s">
        <v>3021</v>
      </c>
      <c r="BG293" s="1041" t="s">
        <v>3022</v>
      </c>
      <c r="BH293" s="1041" t="s">
        <v>9217</v>
      </c>
      <c r="BI293" s="1041" t="s">
        <v>9218</v>
      </c>
      <c r="BJ293" s="1041" t="s">
        <v>9219</v>
      </c>
      <c r="BK293" s="1041" t="s">
        <v>9220</v>
      </c>
      <c r="BL293" s="1041" t="s">
        <v>9221</v>
      </c>
      <c r="BM293" s="1041" t="s">
        <v>3869</v>
      </c>
      <c r="BN293" s="1041" t="s">
        <v>9210</v>
      </c>
      <c r="BO293" s="1041" t="s">
        <v>3851</v>
      </c>
      <c r="BP293" s="1041" t="s">
        <v>3007</v>
      </c>
      <c r="BQ293" s="1041" t="s">
        <v>3852</v>
      </c>
      <c r="BR293" s="1041" t="s">
        <v>3870</v>
      </c>
      <c r="BS293" s="1041" t="s">
        <v>9222</v>
      </c>
      <c r="BT293" s="1041" t="s">
        <v>9223</v>
      </c>
      <c r="BU293" s="1041" t="s">
        <v>9354</v>
      </c>
      <c r="BV293" s="1041" t="s">
        <v>3028</v>
      </c>
      <c r="BW293" s="1041" t="s">
        <v>9225</v>
      </c>
      <c r="BX293" s="1041" t="s">
        <v>3853</v>
      </c>
      <c r="BY293" s="1041" t="s">
        <v>3854</v>
      </c>
      <c r="BZ293" s="1041" t="s">
        <v>9226</v>
      </c>
      <c r="CA293" s="1041" t="s">
        <v>9227</v>
      </c>
      <c r="CB293" s="1041" t="s">
        <v>3878</v>
      </c>
      <c r="CC293" s="1041" t="s">
        <v>4792</v>
      </c>
      <c r="CD293" s="1041" t="s">
        <v>9228</v>
      </c>
      <c r="CE293" s="1041" t="s">
        <v>3880</v>
      </c>
      <c r="CF293" s="1041" t="s">
        <v>4793</v>
      </c>
      <c r="CG293" s="1041" t="s">
        <v>3882</v>
      </c>
      <c r="CH293" s="1041" t="s">
        <v>3008</v>
      </c>
      <c r="CI293" s="1041" t="s">
        <v>4819</v>
      </c>
      <c r="CJ293" s="1041" t="s">
        <v>4820</v>
      </c>
      <c r="CK293" s="1041" t="s">
        <v>4821</v>
      </c>
      <c r="CL293" s="1041" t="s">
        <v>3886</v>
      </c>
      <c r="CM293" s="1041" t="s">
        <v>3008</v>
      </c>
      <c r="CN293" s="1041" t="s">
        <v>3008</v>
      </c>
      <c r="CO293" s="1041" t="s">
        <v>3008</v>
      </c>
      <c r="CP293" s="1041" t="s">
        <v>3008</v>
      </c>
      <c r="CQ293" s="1041" t="s">
        <v>3008</v>
      </c>
      <c r="CR293" s="1041" t="s">
        <v>3008</v>
      </c>
      <c r="CS293" s="1041" t="s">
        <v>3008</v>
      </c>
      <c r="CT293" s="1041" t="s">
        <v>3008</v>
      </c>
      <c r="CU293" s="1041" t="s">
        <v>3008</v>
      </c>
      <c r="CV293" s="1041" t="s">
        <v>3008</v>
      </c>
      <c r="CW293" s="1041" t="s">
        <v>3008</v>
      </c>
      <c r="CX293" s="1041" t="s">
        <v>3008</v>
      </c>
      <c r="CY293" s="1041" t="s">
        <v>3008</v>
      </c>
      <c r="CZ293" s="1041" t="s">
        <v>3008</v>
      </c>
      <c r="DA293" s="1041" t="s">
        <v>3008</v>
      </c>
      <c r="DB293" s="1041" t="s">
        <v>3008</v>
      </c>
      <c r="DC293" s="1041" t="s">
        <v>3008</v>
      </c>
      <c r="DD293" s="1041" t="s">
        <v>3008</v>
      </c>
      <c r="DE293" s="1041" t="s">
        <v>3008</v>
      </c>
      <c r="DF293" s="1041" t="s">
        <v>3008</v>
      </c>
      <c r="DG293" s="1041" t="s">
        <v>3008</v>
      </c>
      <c r="DH293" s="1041" t="s">
        <v>3008</v>
      </c>
      <c r="DI293" s="1041" t="s">
        <v>3028</v>
      </c>
      <c r="DJ293" s="1041" t="s">
        <v>3008</v>
      </c>
      <c r="DK293" s="1041" t="s">
        <v>3008</v>
      </c>
      <c r="DL293" s="1041" t="s">
        <v>3008</v>
      </c>
      <c r="DM293" s="1041" t="s">
        <v>3008</v>
      </c>
      <c r="DN293" s="1041" t="s">
        <v>3008</v>
      </c>
      <c r="DO293" s="1041" t="s">
        <v>3008</v>
      </c>
      <c r="DP293" s="1041" t="s">
        <v>3008</v>
      </c>
      <c r="DQ293" s="1041" t="s">
        <v>3008</v>
      </c>
      <c r="DR293" s="1041" t="s">
        <v>3008</v>
      </c>
      <c r="DS293" s="1041" t="s">
        <v>3008</v>
      </c>
      <c r="DT293" s="1041" t="s">
        <v>9229</v>
      </c>
      <c r="DU293" s="1041" t="s">
        <v>3894</v>
      </c>
      <c r="DV293" s="1041" t="s">
        <v>9230</v>
      </c>
      <c r="DW293" s="1041" t="s">
        <v>9030</v>
      </c>
      <c r="DX293" s="1041" t="s">
        <v>4800</v>
      </c>
      <c r="DY293" s="1041" t="s">
        <v>3053</v>
      </c>
      <c r="DZ293" s="1041" t="s">
        <v>4801</v>
      </c>
      <c r="EA293" s="1041" t="s">
        <v>3055</v>
      </c>
      <c r="EB293" s="1041" t="s">
        <v>9231</v>
      </c>
      <c r="EC293" s="1041" t="s">
        <v>3894</v>
      </c>
      <c r="ED293" s="1041" t="s">
        <v>3895</v>
      </c>
      <c r="EE293" s="1041" t="s">
        <v>9030</v>
      </c>
      <c r="EF293" s="1041" t="s">
        <v>3008</v>
      </c>
      <c r="EG293" s="1041" t="s">
        <v>3008</v>
      </c>
      <c r="EH293" s="1041" t="s">
        <v>3008</v>
      </c>
      <c r="EI293" s="1041" t="s">
        <v>3008</v>
      </c>
      <c r="EJ293" s="1041" t="s">
        <v>9344</v>
      </c>
      <c r="EK293" s="1041" t="s">
        <v>3902</v>
      </c>
      <c r="EL293" s="1041" t="s">
        <v>9345</v>
      </c>
      <c r="EM293" s="1041" t="s">
        <v>3904</v>
      </c>
      <c r="EN293" s="1041" t="s">
        <v>4808</v>
      </c>
      <c r="EO293" s="1041" t="s">
        <v>3063</v>
      </c>
      <c r="EP293" s="1041" t="s">
        <v>3064</v>
      </c>
      <c r="EQ293" s="1041" t="s">
        <v>9234</v>
      </c>
      <c r="ER293" s="1041" t="s">
        <v>3030</v>
      </c>
      <c r="ES293" s="1041" t="s">
        <v>9355</v>
      </c>
      <c r="ET293" s="1041" t="s">
        <v>9356</v>
      </c>
      <c r="EU293" s="104" t="str">
        <f t="shared" si="26"/>
        <v>2026033877</v>
      </c>
      <c r="EV293" s="56" t="str">
        <f t="shared" si="27"/>
        <v>17&amp;2026033877</v>
      </c>
      <c r="EW293" s="104" t="str">
        <f>IFERROR(VLOOKUP(EV293,시험용!CA:CE,4,FALSE),"")</f>
        <v/>
      </c>
      <c r="EX293" s="1083" t="s">
        <v>2854</v>
      </c>
    </row>
    <row r="294" spans="1:154" ht="49.95" customHeight="1">
      <c r="A294" s="741">
        <v>17</v>
      </c>
      <c r="B294" s="1041" t="s">
        <v>9357</v>
      </c>
      <c r="C294" s="1041" t="s">
        <v>7649</v>
      </c>
      <c r="D294" s="1041" t="s">
        <v>2371</v>
      </c>
      <c r="E294" s="1041" t="s">
        <v>31</v>
      </c>
      <c r="F294" s="1041" t="s">
        <v>584</v>
      </c>
      <c r="G294" s="1041" t="s">
        <v>9357</v>
      </c>
      <c r="H294" s="1041"/>
      <c r="I294" s="1041" t="s">
        <v>290</v>
      </c>
      <c r="J294" s="1041" t="s">
        <v>6716</v>
      </c>
      <c r="K294" s="1041" t="s">
        <v>291</v>
      </c>
      <c r="L294" s="1041" t="s">
        <v>6717</v>
      </c>
      <c r="M294" s="1041" t="s">
        <v>6718</v>
      </c>
      <c r="N294" s="1041"/>
      <c r="O294" s="1041"/>
      <c r="P294" s="1041"/>
      <c r="Q294" s="1041" t="s">
        <v>7650</v>
      </c>
      <c r="R294" s="1041" t="s">
        <v>1466</v>
      </c>
      <c r="S294" s="1041" t="s">
        <v>6425</v>
      </c>
      <c r="T294" s="1041" t="s">
        <v>6426</v>
      </c>
      <c r="U294" s="1041" t="s">
        <v>592</v>
      </c>
      <c r="V294" s="1041"/>
      <c r="W294" s="1041" t="s">
        <v>6719</v>
      </c>
      <c r="X294" s="1041" t="s">
        <v>292</v>
      </c>
      <c r="Y294" s="1041" t="s">
        <v>1135</v>
      </c>
      <c r="Z294" s="1041" t="s">
        <v>1135</v>
      </c>
      <c r="AA294" s="1041" t="s">
        <v>1135</v>
      </c>
      <c r="AB294" s="1041" t="s">
        <v>293</v>
      </c>
      <c r="AC294" s="1332"/>
      <c r="AD294" s="1041" t="s">
        <v>1861</v>
      </c>
      <c r="AE294" s="1041" t="s">
        <v>2346</v>
      </c>
      <c r="AF294" s="1041" t="s">
        <v>294</v>
      </c>
      <c r="AG294" s="1041" t="s">
        <v>295</v>
      </c>
      <c r="AH294" s="1041" t="s">
        <v>296</v>
      </c>
      <c r="AI294" s="1041" t="s">
        <v>297</v>
      </c>
      <c r="AJ294" s="1041"/>
      <c r="AK294" s="1041"/>
      <c r="AL294" s="1041"/>
      <c r="AM294" s="1041"/>
      <c r="AN294" s="1041" t="s">
        <v>2492</v>
      </c>
      <c r="AO294" s="1041" t="s">
        <v>2493</v>
      </c>
      <c r="AP294" s="1041" t="s">
        <v>6720</v>
      </c>
      <c r="AQ294" s="1041" t="s">
        <v>35</v>
      </c>
      <c r="AR294" s="1041"/>
      <c r="AS294" s="1041"/>
      <c r="AT294" s="1041" t="s">
        <v>599</v>
      </c>
      <c r="AU294" s="1041" t="s">
        <v>6721</v>
      </c>
      <c r="AV294" s="1041" t="s">
        <v>57</v>
      </c>
      <c r="AW294" s="1041" t="s">
        <v>323</v>
      </c>
      <c r="AX294" s="1041" t="s">
        <v>6722</v>
      </c>
      <c r="AY294" s="1041"/>
      <c r="AZ294" s="1041" t="s">
        <v>6723</v>
      </c>
      <c r="BA294" s="1041" t="s">
        <v>6724</v>
      </c>
      <c r="BB294" s="1041" t="s">
        <v>1201</v>
      </c>
      <c r="BC294" s="1041" t="s">
        <v>32</v>
      </c>
      <c r="BD294" s="1041" t="s">
        <v>33</v>
      </c>
      <c r="BE294" s="1041" t="s">
        <v>102</v>
      </c>
      <c r="BF294" s="1041" t="s">
        <v>34</v>
      </c>
      <c r="BG294" s="1041" t="s">
        <v>164</v>
      </c>
      <c r="BH294" s="1041" t="s">
        <v>327</v>
      </c>
      <c r="BI294" s="1041" t="s">
        <v>6725</v>
      </c>
      <c r="BJ294" s="1041" t="s">
        <v>6726</v>
      </c>
      <c r="BK294" s="1041" t="s">
        <v>300</v>
      </c>
      <c r="BL294" s="1041" t="s">
        <v>6727</v>
      </c>
      <c r="BM294" s="1041" t="s">
        <v>6728</v>
      </c>
      <c r="BN294" s="1041" t="s">
        <v>2346</v>
      </c>
      <c r="BO294" s="1041" t="s">
        <v>294</v>
      </c>
      <c r="BP294" s="1041" t="s">
        <v>57</v>
      </c>
      <c r="BQ294" s="1041" t="s">
        <v>295</v>
      </c>
      <c r="BR294" s="1041" t="s">
        <v>311</v>
      </c>
      <c r="BS294" s="1041" t="s">
        <v>6729</v>
      </c>
      <c r="BT294" s="1041" t="s">
        <v>703</v>
      </c>
      <c r="BU294" s="1041" t="s">
        <v>7267</v>
      </c>
      <c r="BV294" s="1041" t="s">
        <v>1061</v>
      </c>
      <c r="BW294" s="1041" t="s">
        <v>872</v>
      </c>
      <c r="BX294" s="1041" t="s">
        <v>296</v>
      </c>
      <c r="BY294" s="1041" t="s">
        <v>297</v>
      </c>
      <c r="BZ294" s="1041" t="s">
        <v>172</v>
      </c>
      <c r="CA294" s="1041" t="s">
        <v>4193</v>
      </c>
      <c r="CB294" s="1041" t="s">
        <v>304</v>
      </c>
      <c r="CC294" s="1041" t="s">
        <v>112</v>
      </c>
      <c r="CD294" s="1041" t="s">
        <v>1209</v>
      </c>
      <c r="CE294" s="1041" t="s">
        <v>306</v>
      </c>
      <c r="CF294" s="1041" t="s">
        <v>116</v>
      </c>
      <c r="CG294" s="1041" t="s">
        <v>307</v>
      </c>
      <c r="CH294" s="1041" t="s">
        <v>57</v>
      </c>
      <c r="CI294" s="1041" t="s">
        <v>6731</v>
      </c>
      <c r="CJ294" s="1041" t="s">
        <v>99</v>
      </c>
      <c r="CK294" s="1041" t="s">
        <v>1308</v>
      </c>
      <c r="CL294" s="1041" t="s">
        <v>105</v>
      </c>
      <c r="CM294" s="1041" t="s">
        <v>6732</v>
      </c>
      <c r="CN294" s="1041" t="s">
        <v>99</v>
      </c>
      <c r="CO294" s="1041" t="s">
        <v>797</v>
      </c>
      <c r="CP294" s="1041" t="s">
        <v>105</v>
      </c>
      <c r="CQ294" s="1041" t="s">
        <v>57</v>
      </c>
      <c r="CR294" s="1041" t="s">
        <v>57</v>
      </c>
      <c r="CS294" s="1041" t="s">
        <v>57</v>
      </c>
      <c r="CT294" s="1041" t="s">
        <v>57</v>
      </c>
      <c r="CU294" s="1041" t="s">
        <v>328</v>
      </c>
      <c r="CV294" s="1041" t="s">
        <v>329</v>
      </c>
      <c r="CW294" s="1041" t="s">
        <v>330</v>
      </c>
      <c r="CX294" s="1041" t="s">
        <v>331</v>
      </c>
      <c r="CY294" s="1041" t="s">
        <v>57</v>
      </c>
      <c r="CZ294" s="1041" t="s">
        <v>57</v>
      </c>
      <c r="DA294" s="1041" t="s">
        <v>57</v>
      </c>
      <c r="DB294" s="1041" t="s">
        <v>57</v>
      </c>
      <c r="DC294" s="1041" t="s">
        <v>57</v>
      </c>
      <c r="DD294" s="1041" t="s">
        <v>57</v>
      </c>
      <c r="DE294" s="1041" t="s">
        <v>1215</v>
      </c>
      <c r="DF294" s="1041" t="s">
        <v>1216</v>
      </c>
      <c r="DG294" s="1041" t="s">
        <v>673</v>
      </c>
      <c r="DH294" s="1041" t="s">
        <v>57</v>
      </c>
      <c r="DI294" s="1041" t="s">
        <v>302</v>
      </c>
      <c r="DJ294" s="1041" t="s">
        <v>57</v>
      </c>
      <c r="DK294" s="1041" t="s">
        <v>57</v>
      </c>
      <c r="DL294" s="1041" t="s">
        <v>57</v>
      </c>
      <c r="DM294" s="1041" t="s">
        <v>57</v>
      </c>
      <c r="DN294" s="1041" t="s">
        <v>57</v>
      </c>
      <c r="DO294" s="1041" t="s">
        <v>57</v>
      </c>
      <c r="DP294" s="1041" t="s">
        <v>57</v>
      </c>
      <c r="DQ294" s="1041" t="s">
        <v>57</v>
      </c>
      <c r="DR294" s="1041" t="s">
        <v>57</v>
      </c>
      <c r="DS294" s="1041" t="s">
        <v>57</v>
      </c>
      <c r="DT294" s="1041" t="s">
        <v>6733</v>
      </c>
      <c r="DU294" s="1041" t="s">
        <v>1281</v>
      </c>
      <c r="DV294" s="1041" t="s">
        <v>109</v>
      </c>
      <c r="DW294" s="1041" t="s">
        <v>121</v>
      </c>
      <c r="DX294" s="1041" t="s">
        <v>317</v>
      </c>
      <c r="DY294" s="1041" t="s">
        <v>308</v>
      </c>
      <c r="DZ294" s="1041" t="s">
        <v>318</v>
      </c>
      <c r="EA294" s="1041" t="s">
        <v>319</v>
      </c>
      <c r="EB294" s="1041" t="s">
        <v>6734</v>
      </c>
      <c r="EC294" s="1041" t="s">
        <v>1281</v>
      </c>
      <c r="ED294" s="1041" t="s">
        <v>171</v>
      </c>
      <c r="EE294" s="1041" t="s">
        <v>121</v>
      </c>
      <c r="EF294" s="1041" t="s">
        <v>57</v>
      </c>
      <c r="EG294" s="1041" t="s">
        <v>57</v>
      </c>
      <c r="EH294" s="1041" t="s">
        <v>57</v>
      </c>
      <c r="EI294" s="1041" t="s">
        <v>57</v>
      </c>
      <c r="EJ294" s="1041" t="s">
        <v>6735</v>
      </c>
      <c r="EK294" s="1041" t="s">
        <v>6736</v>
      </c>
      <c r="EL294" s="1041" t="s">
        <v>1458</v>
      </c>
      <c r="EM294" s="1041" t="s">
        <v>6737</v>
      </c>
      <c r="EN294" s="1041" t="s">
        <v>680</v>
      </c>
      <c r="EO294" s="1041" t="s">
        <v>310</v>
      </c>
      <c r="EP294" s="1041" t="s">
        <v>88</v>
      </c>
      <c r="EQ294" s="1041" t="s">
        <v>6738</v>
      </c>
      <c r="ER294" s="1041" t="s">
        <v>311</v>
      </c>
      <c r="ES294" s="1041" t="s">
        <v>6739</v>
      </c>
      <c r="ET294" s="1041" t="s">
        <v>6740</v>
      </c>
      <c r="EU294" s="104" t="str">
        <f t="shared" si="26"/>
        <v>2026030032</v>
      </c>
      <c r="EV294" s="56" t="str">
        <f t="shared" si="27"/>
        <v>17&amp;2026030032</v>
      </c>
      <c r="EW294" s="104" t="str">
        <f>IFERROR(VLOOKUP(EV294,시험용!CA:CE,4,FALSE),"")</f>
        <v/>
      </c>
      <c r="EX294" s="1083" t="s">
        <v>2854</v>
      </c>
    </row>
    <row r="295" spans="1:154" ht="49.95" customHeight="1">
      <c r="A295" s="741">
        <v>17</v>
      </c>
      <c r="B295" s="1041" t="s">
        <v>119</v>
      </c>
      <c r="C295" s="1041" t="s">
        <v>7649</v>
      </c>
      <c r="D295" s="1041" t="s">
        <v>2371</v>
      </c>
      <c r="E295" s="1041" t="s">
        <v>31</v>
      </c>
      <c r="F295" s="1041" t="s">
        <v>584</v>
      </c>
      <c r="G295" s="1041" t="s">
        <v>119</v>
      </c>
      <c r="H295" s="1041"/>
      <c r="I295" s="1041" t="s">
        <v>290</v>
      </c>
      <c r="J295" s="1041" t="s">
        <v>9358</v>
      </c>
      <c r="K295" s="1041" t="s">
        <v>291</v>
      </c>
      <c r="L295" s="1041" t="s">
        <v>9359</v>
      </c>
      <c r="M295" s="1041" t="s">
        <v>2486</v>
      </c>
      <c r="N295" s="1041"/>
      <c r="O295" s="1041" t="s">
        <v>9360</v>
      </c>
      <c r="P295" s="1041" t="s">
        <v>818</v>
      </c>
      <c r="Q295" s="1041"/>
      <c r="R295" s="1041"/>
      <c r="S295" s="1041" t="s">
        <v>8306</v>
      </c>
      <c r="T295" s="1041" t="s">
        <v>8521</v>
      </c>
      <c r="U295" s="1041" t="s">
        <v>592</v>
      </c>
      <c r="V295" s="1041"/>
      <c r="W295" s="1041" t="s">
        <v>2490</v>
      </c>
      <c r="X295" s="1041" t="s">
        <v>292</v>
      </c>
      <c r="Y295" s="1041" t="s">
        <v>1349</v>
      </c>
      <c r="Z295" s="1041" t="s">
        <v>1349</v>
      </c>
      <c r="AA295" s="1041" t="s">
        <v>2491</v>
      </c>
      <c r="AB295" s="1041" t="s">
        <v>293</v>
      </c>
      <c r="AC295" s="1332"/>
      <c r="AD295" s="1041" t="s">
        <v>107</v>
      </c>
      <c r="AE295" s="1041" t="s">
        <v>1352</v>
      </c>
      <c r="AF295" s="1041" t="s">
        <v>692</v>
      </c>
      <c r="AG295" s="1041" t="s">
        <v>295</v>
      </c>
      <c r="AH295" s="1041" t="s">
        <v>296</v>
      </c>
      <c r="AI295" s="1041" t="s">
        <v>297</v>
      </c>
      <c r="AJ295" s="1041"/>
      <c r="AK295" s="1041"/>
      <c r="AL295" s="1041"/>
      <c r="AM295" s="1041"/>
      <c r="AN295" s="1041" t="s">
        <v>2492</v>
      </c>
      <c r="AO295" s="1041" t="s">
        <v>3484</v>
      </c>
      <c r="AP295" s="1041" t="s">
        <v>9361</v>
      </c>
      <c r="AQ295" s="1041" t="s">
        <v>35</v>
      </c>
      <c r="AR295" s="1041"/>
      <c r="AS295" s="1041"/>
      <c r="AT295" s="1041" t="s">
        <v>315</v>
      </c>
      <c r="AU295" s="1041" t="s">
        <v>9362</v>
      </c>
      <c r="AV295" s="1041" t="s">
        <v>57</v>
      </c>
      <c r="AW295" s="1041" t="s">
        <v>323</v>
      </c>
      <c r="AX295" s="1041" t="s">
        <v>9363</v>
      </c>
      <c r="AY295" s="1041"/>
      <c r="AZ295" s="1041" t="s">
        <v>2497</v>
      </c>
      <c r="BA295" s="1041" t="s">
        <v>1359</v>
      </c>
      <c r="BB295" s="1041" t="s">
        <v>2498</v>
      </c>
      <c r="BC295" s="1041" t="s">
        <v>32</v>
      </c>
      <c r="BD295" s="1041" t="s">
        <v>33</v>
      </c>
      <c r="BE295" s="1041" t="s">
        <v>57</v>
      </c>
      <c r="BF295" s="1041" t="s">
        <v>48</v>
      </c>
      <c r="BG295" s="1041" t="s">
        <v>164</v>
      </c>
      <c r="BH295" s="1041" t="s">
        <v>2467</v>
      </c>
      <c r="BI295" s="1041" t="s">
        <v>1476</v>
      </c>
      <c r="BJ295" s="1041" t="s">
        <v>2500</v>
      </c>
      <c r="BK295" s="1041" t="s">
        <v>316</v>
      </c>
      <c r="BL295" s="1041" t="s">
        <v>9364</v>
      </c>
      <c r="BM295" s="1041" t="s">
        <v>302</v>
      </c>
      <c r="BN295" s="1041" t="s">
        <v>1352</v>
      </c>
      <c r="BO295" s="1041" t="s">
        <v>692</v>
      </c>
      <c r="BP295" s="1041" t="s">
        <v>595</v>
      </c>
      <c r="BQ295" s="1041" t="s">
        <v>295</v>
      </c>
      <c r="BR295" s="1041" t="s">
        <v>1363</v>
      </c>
      <c r="BS295" s="1041" t="s">
        <v>2502</v>
      </c>
      <c r="BT295" s="1041" t="s">
        <v>1422</v>
      </c>
      <c r="BU295" s="1041" t="s">
        <v>6822</v>
      </c>
      <c r="BV295" s="1041" t="s">
        <v>51</v>
      </c>
      <c r="BW295" s="1041" t="s">
        <v>659</v>
      </c>
      <c r="BX295" s="1041" t="s">
        <v>296</v>
      </c>
      <c r="BY295" s="1041" t="s">
        <v>297</v>
      </c>
      <c r="BZ295" s="1041" t="s">
        <v>6523</v>
      </c>
      <c r="CA295" s="1041" t="s">
        <v>2504</v>
      </c>
      <c r="CB295" s="1041" t="s">
        <v>304</v>
      </c>
      <c r="CC295" s="1041" t="s">
        <v>111</v>
      </c>
      <c r="CD295" s="1041" t="s">
        <v>1209</v>
      </c>
      <c r="CE295" s="1041" t="s">
        <v>306</v>
      </c>
      <c r="CF295" s="1041" t="s">
        <v>2505</v>
      </c>
      <c r="CG295" s="1041" t="s">
        <v>307</v>
      </c>
      <c r="CH295" s="1041" t="s">
        <v>57</v>
      </c>
      <c r="CI295" s="1041" t="s">
        <v>2506</v>
      </c>
      <c r="CJ295" s="1041" t="s">
        <v>843</v>
      </c>
      <c r="CK295" s="1041" t="s">
        <v>909</v>
      </c>
      <c r="CL295" s="1041" t="s">
        <v>105</v>
      </c>
      <c r="CM295" s="1041" t="s">
        <v>57</v>
      </c>
      <c r="CN295" s="1041" t="s">
        <v>57</v>
      </c>
      <c r="CO295" s="1041" t="s">
        <v>57</v>
      </c>
      <c r="CP295" s="1041" t="s">
        <v>57</v>
      </c>
      <c r="CQ295" s="1041" t="s">
        <v>57</v>
      </c>
      <c r="CR295" s="1041" t="s">
        <v>57</v>
      </c>
      <c r="CS295" s="1041" t="s">
        <v>57</v>
      </c>
      <c r="CT295" s="1041" t="s">
        <v>57</v>
      </c>
      <c r="CU295" s="1041" t="s">
        <v>57</v>
      </c>
      <c r="CV295" s="1041" t="s">
        <v>57</v>
      </c>
      <c r="CW295" s="1041" t="s">
        <v>57</v>
      </c>
      <c r="CX295" s="1041" t="s">
        <v>57</v>
      </c>
      <c r="CY295" s="1041" t="s">
        <v>57</v>
      </c>
      <c r="CZ295" s="1041" t="s">
        <v>57</v>
      </c>
      <c r="DA295" s="1041" t="s">
        <v>57</v>
      </c>
      <c r="DB295" s="1041" t="s">
        <v>57</v>
      </c>
      <c r="DC295" s="1041" t="s">
        <v>57</v>
      </c>
      <c r="DD295" s="1041" t="s">
        <v>57</v>
      </c>
      <c r="DE295" s="1041" t="s">
        <v>1215</v>
      </c>
      <c r="DF295" s="1041" t="s">
        <v>1216</v>
      </c>
      <c r="DG295" s="1041" t="s">
        <v>673</v>
      </c>
      <c r="DH295" s="1041" t="s">
        <v>57</v>
      </c>
      <c r="DI295" s="1041" t="s">
        <v>302</v>
      </c>
      <c r="DJ295" s="1041" t="s">
        <v>57</v>
      </c>
      <c r="DK295" s="1041" t="s">
        <v>57</v>
      </c>
      <c r="DL295" s="1041" t="s">
        <v>57</v>
      </c>
      <c r="DM295" s="1041" t="s">
        <v>57</v>
      </c>
      <c r="DN295" s="1041" t="s">
        <v>57</v>
      </c>
      <c r="DO295" s="1041" t="s">
        <v>57</v>
      </c>
      <c r="DP295" s="1041" t="s">
        <v>57</v>
      </c>
      <c r="DQ295" s="1041" t="s">
        <v>57</v>
      </c>
      <c r="DR295" s="1041" t="s">
        <v>57</v>
      </c>
      <c r="DS295" s="1041" t="s">
        <v>57</v>
      </c>
      <c r="DT295" s="1041" t="s">
        <v>2507</v>
      </c>
      <c r="DU295" s="1041" t="s">
        <v>1281</v>
      </c>
      <c r="DV295" s="1041" t="s">
        <v>192</v>
      </c>
      <c r="DW295" s="1041" t="s">
        <v>106</v>
      </c>
      <c r="DX295" s="1041" t="s">
        <v>317</v>
      </c>
      <c r="DY295" s="1041" t="s">
        <v>308</v>
      </c>
      <c r="DZ295" s="1041" t="s">
        <v>318</v>
      </c>
      <c r="EA295" s="1041" t="s">
        <v>319</v>
      </c>
      <c r="EB295" s="1041" t="s">
        <v>2508</v>
      </c>
      <c r="EC295" s="1041" t="s">
        <v>1281</v>
      </c>
      <c r="ED295" s="1041" t="s">
        <v>1062</v>
      </c>
      <c r="EE295" s="1041" t="s">
        <v>106</v>
      </c>
      <c r="EF295" s="1041" t="s">
        <v>57</v>
      </c>
      <c r="EG295" s="1041" t="s">
        <v>57</v>
      </c>
      <c r="EH295" s="1041" t="s">
        <v>57</v>
      </c>
      <c r="EI295" s="1041" t="s">
        <v>57</v>
      </c>
      <c r="EJ295" s="1041" t="s">
        <v>2509</v>
      </c>
      <c r="EK295" s="1041" t="s">
        <v>2510</v>
      </c>
      <c r="EL295" s="1041" t="s">
        <v>1458</v>
      </c>
      <c r="EM295" s="1041" t="s">
        <v>1373</v>
      </c>
      <c r="EN295" s="1041" t="s">
        <v>680</v>
      </c>
      <c r="EO295" s="1041" t="s">
        <v>681</v>
      </c>
      <c r="EP295" s="1041" t="s">
        <v>682</v>
      </c>
      <c r="EQ295" s="1041" t="s">
        <v>57</v>
      </c>
      <c r="ER295" s="1041" t="s">
        <v>311</v>
      </c>
      <c r="ES295" s="1041" t="s">
        <v>57</v>
      </c>
      <c r="ET295" s="1041" t="s">
        <v>57</v>
      </c>
      <c r="EU295" s="104" t="str">
        <f t="shared" si="26"/>
        <v>2026040587</v>
      </c>
      <c r="EV295" s="56" t="str">
        <f t="shared" si="27"/>
        <v>17&amp;2026040587</v>
      </c>
      <c r="EW295" s="104">
        <f>IFERROR(VLOOKUP(EV295,시험용!CA:CE,4,FALSE),"")</f>
        <v>0</v>
      </c>
      <c r="EX295" s="952"/>
    </row>
    <row r="296" spans="1:154" ht="49.95" customHeight="1">
      <c r="A296" s="741">
        <v>17</v>
      </c>
      <c r="B296" s="1085"/>
      <c r="C296" s="1085"/>
      <c r="D296" s="1085"/>
      <c r="E296" s="1085"/>
      <c r="F296" s="1085"/>
      <c r="G296" s="1085"/>
      <c r="H296" s="389" t="s">
        <v>9585</v>
      </c>
      <c r="I296" s="389" t="s">
        <v>9603</v>
      </c>
      <c r="J296" s="1085"/>
      <c r="K296" s="1085"/>
      <c r="L296" s="389" t="s">
        <v>9648</v>
      </c>
      <c r="M296" s="1085"/>
      <c r="N296" s="1085"/>
      <c r="O296" s="1085"/>
      <c r="P296" s="1085"/>
      <c r="Q296" s="1085"/>
      <c r="R296" s="1085"/>
      <c r="S296" s="1085"/>
      <c r="T296" s="1085"/>
      <c r="U296" s="1085"/>
      <c r="V296" s="1085"/>
      <c r="W296" s="1085"/>
      <c r="X296" s="1085"/>
      <c r="Y296" s="1085"/>
      <c r="Z296" s="1085"/>
      <c r="AA296" s="1085"/>
      <c r="AB296" s="1085"/>
      <c r="AC296" s="1332"/>
      <c r="AD296" s="1085"/>
      <c r="AE296" s="1085"/>
      <c r="AF296" s="1085"/>
      <c r="AG296" s="1085"/>
      <c r="AH296" s="1085"/>
      <c r="AI296" s="1085"/>
      <c r="AJ296" s="1085"/>
      <c r="AK296" s="1085"/>
      <c r="AL296" s="1085"/>
      <c r="AM296" s="1085"/>
      <c r="AN296" s="1085"/>
      <c r="AO296" s="1085"/>
      <c r="AP296" s="1085"/>
      <c r="AQ296" s="389" t="s">
        <v>396</v>
      </c>
      <c r="AR296" s="1085"/>
      <c r="AS296" s="1085"/>
      <c r="AT296" s="1085"/>
      <c r="AU296" s="1085"/>
      <c r="AV296" s="1085"/>
      <c r="AW296" s="1085"/>
      <c r="AX296" s="1085"/>
      <c r="AY296" s="1085"/>
      <c r="AZ296" s="1085"/>
      <c r="BA296" s="1085"/>
      <c r="BB296" s="1085"/>
      <c r="BC296" s="1085"/>
      <c r="BD296" s="1085"/>
      <c r="BE296" s="1085"/>
      <c r="BF296" s="1085"/>
      <c r="BG296" s="1085"/>
      <c r="BH296" s="1085"/>
      <c r="BI296" s="1085"/>
      <c r="BJ296" s="1085"/>
      <c r="BK296" s="1085"/>
      <c r="BL296" s="1085"/>
      <c r="BM296" s="1085"/>
      <c r="BN296" s="1085"/>
      <c r="BO296" s="1085"/>
      <c r="BP296" s="1085"/>
      <c r="BQ296" s="1085"/>
      <c r="BR296" s="1085"/>
      <c r="BS296" s="1085"/>
      <c r="BT296" s="1085"/>
      <c r="BU296" s="1085"/>
      <c r="BV296" s="1085"/>
      <c r="BW296" s="1085"/>
      <c r="BX296" s="1085"/>
      <c r="BY296" s="1085"/>
      <c r="BZ296" s="1085"/>
      <c r="CA296" s="1085"/>
      <c r="CB296" s="1085"/>
      <c r="CC296" s="1085"/>
      <c r="CD296" s="1085"/>
      <c r="CE296" s="1085"/>
      <c r="CF296" s="1085"/>
      <c r="CG296" s="1085"/>
      <c r="CH296" s="1085"/>
      <c r="CI296" s="1085"/>
      <c r="CJ296" s="1085"/>
      <c r="CK296" s="1085"/>
      <c r="CL296" s="1085"/>
      <c r="CM296" s="1085"/>
      <c r="CN296" s="1085"/>
      <c r="CO296" s="1085"/>
      <c r="CP296" s="1085"/>
      <c r="CQ296" s="1085"/>
      <c r="CR296" s="1085"/>
      <c r="CS296" s="1085"/>
      <c r="CT296" s="1085"/>
      <c r="CU296" s="1085"/>
      <c r="CV296" s="1085"/>
      <c r="CW296" s="1085"/>
      <c r="CX296" s="1085"/>
      <c r="CY296" s="1085"/>
      <c r="CZ296" s="1085"/>
      <c r="DA296" s="1085"/>
      <c r="DB296" s="1085"/>
      <c r="DC296" s="1085"/>
      <c r="DD296" s="1085"/>
      <c r="DE296" s="1085"/>
      <c r="DF296" s="1085"/>
      <c r="DG296" s="1085"/>
      <c r="DH296" s="1085"/>
      <c r="DI296" s="1085"/>
      <c r="DJ296" s="1085"/>
      <c r="DK296" s="1085"/>
      <c r="DL296" s="1085"/>
      <c r="DM296" s="1085"/>
      <c r="DN296" s="1085"/>
      <c r="DO296" s="1085"/>
      <c r="DP296" s="1085"/>
      <c r="DQ296" s="1085"/>
      <c r="DR296" s="1085"/>
      <c r="DS296" s="1085"/>
      <c r="DT296" s="1085"/>
      <c r="DU296" s="1085"/>
      <c r="DV296" s="1085"/>
      <c r="DW296" s="1085"/>
      <c r="DX296" s="1085"/>
      <c r="DY296" s="1085"/>
      <c r="DZ296" s="1085"/>
      <c r="EA296" s="1085"/>
      <c r="EB296" s="1085"/>
      <c r="EC296" s="1085"/>
      <c r="ED296" s="1085"/>
      <c r="EE296" s="1085"/>
      <c r="EF296" s="1085"/>
      <c r="EG296" s="1085"/>
      <c r="EH296" s="1085"/>
      <c r="EI296" s="1085"/>
      <c r="EJ296" s="1085"/>
      <c r="EK296" s="1085"/>
      <c r="EL296" s="1085"/>
      <c r="EM296" s="1085"/>
      <c r="EN296" s="1085"/>
      <c r="EO296" s="1085"/>
      <c r="EP296" s="1085"/>
      <c r="EQ296" s="1085"/>
      <c r="ER296" s="1085"/>
      <c r="ES296" s="1085"/>
      <c r="ET296" s="1085"/>
      <c r="EU296" s="104" t="str">
        <f t="shared" ref="EU296" si="28">RIGHT(L296,10)</f>
        <v>2026042211</v>
      </c>
      <c r="EV296" s="56" t="str">
        <f t="shared" ref="EV296" si="29">A296&amp;"&amp;"&amp;EU296</f>
        <v>17&amp;2026042211</v>
      </c>
      <c r="EW296" s="104">
        <f>IFERROR(VLOOKUP(EV296,시험용!CA:CE,4,FALSE),"")</f>
        <v>0</v>
      </c>
      <c r="EX296" s="952"/>
    </row>
    <row r="297" spans="1:154" ht="49.95" customHeight="1">
      <c r="A297" s="741">
        <v>17</v>
      </c>
      <c r="B297" s="1096"/>
      <c r="C297" s="1096"/>
      <c r="D297" s="1096"/>
      <c r="E297" s="1096"/>
      <c r="F297" s="1096"/>
      <c r="G297" s="1096"/>
      <c r="H297" s="389" t="s">
        <v>2055</v>
      </c>
      <c r="I297" s="389" t="s">
        <v>9603</v>
      </c>
      <c r="J297" s="1096"/>
      <c r="K297" s="1096"/>
      <c r="L297" s="389" t="s">
        <v>9602</v>
      </c>
      <c r="M297" s="1096"/>
      <c r="N297" s="1096"/>
      <c r="O297" s="1096"/>
      <c r="P297" s="1096"/>
      <c r="Q297" s="1096"/>
      <c r="R297" s="1096"/>
      <c r="S297" s="1096"/>
      <c r="T297" s="1096"/>
      <c r="U297" s="1096"/>
      <c r="V297" s="1096"/>
      <c r="W297" s="1096"/>
      <c r="X297" s="1096"/>
      <c r="Y297" s="1096"/>
      <c r="Z297" s="1096"/>
      <c r="AA297" s="1096"/>
      <c r="AB297" s="1096"/>
      <c r="AC297" s="1332"/>
      <c r="AD297" s="1096"/>
      <c r="AE297" s="1096"/>
      <c r="AF297" s="1096"/>
      <c r="AG297" s="1096"/>
      <c r="AH297" s="1096"/>
      <c r="AI297" s="1096"/>
      <c r="AJ297" s="1096"/>
      <c r="AK297" s="1096"/>
      <c r="AL297" s="1096"/>
      <c r="AM297" s="1096"/>
      <c r="AN297" s="1096"/>
      <c r="AO297" s="1096"/>
      <c r="AP297" s="1096"/>
      <c r="AQ297" s="389" t="s">
        <v>396</v>
      </c>
      <c r="AR297" s="1096"/>
      <c r="AS297" s="1096"/>
      <c r="AT297" s="1096"/>
      <c r="AU297" s="1096"/>
      <c r="AV297" s="1096"/>
      <c r="AW297" s="1096"/>
      <c r="AX297" s="1096"/>
      <c r="AY297" s="1096"/>
      <c r="AZ297" s="1096"/>
      <c r="BA297" s="1096"/>
      <c r="BB297" s="1096"/>
      <c r="BC297" s="1096"/>
      <c r="BD297" s="1096"/>
      <c r="BE297" s="1096"/>
      <c r="BF297" s="1096"/>
      <c r="BG297" s="1096"/>
      <c r="BH297" s="1096"/>
      <c r="BI297" s="1096"/>
      <c r="BJ297" s="1096"/>
      <c r="BK297" s="1096"/>
      <c r="BL297" s="1096"/>
      <c r="BM297" s="1096"/>
      <c r="BN297" s="1096"/>
      <c r="BO297" s="1096"/>
      <c r="BP297" s="1096"/>
      <c r="BQ297" s="1096"/>
      <c r="BR297" s="1096"/>
      <c r="BS297" s="1096"/>
      <c r="BT297" s="1096"/>
      <c r="BU297" s="1096"/>
      <c r="BV297" s="1096"/>
      <c r="BW297" s="1096"/>
      <c r="BX297" s="1096"/>
      <c r="BY297" s="1096"/>
      <c r="BZ297" s="1096"/>
      <c r="CA297" s="1096"/>
      <c r="CB297" s="1096"/>
      <c r="CC297" s="1096"/>
      <c r="CD297" s="1096"/>
      <c r="CE297" s="1096"/>
      <c r="CF297" s="1096"/>
      <c r="CG297" s="1096"/>
      <c r="CH297" s="1096"/>
      <c r="CI297" s="1096"/>
      <c r="CJ297" s="1096"/>
      <c r="CK297" s="1096"/>
      <c r="CL297" s="1096"/>
      <c r="CM297" s="1096"/>
      <c r="CN297" s="1096"/>
      <c r="CO297" s="1096"/>
      <c r="CP297" s="1096"/>
      <c r="CQ297" s="1096"/>
      <c r="CR297" s="1096"/>
      <c r="CS297" s="1096"/>
      <c r="CT297" s="1096"/>
      <c r="CU297" s="1096"/>
      <c r="CV297" s="1096"/>
      <c r="CW297" s="1096"/>
      <c r="CX297" s="1096"/>
      <c r="CY297" s="1096"/>
      <c r="CZ297" s="1096"/>
      <c r="DA297" s="1096"/>
      <c r="DB297" s="1096"/>
      <c r="DC297" s="1096"/>
      <c r="DD297" s="1096"/>
      <c r="DE297" s="1096"/>
      <c r="DF297" s="1096"/>
      <c r="DG297" s="1096"/>
      <c r="DH297" s="1096"/>
      <c r="DI297" s="1096"/>
      <c r="DJ297" s="1096"/>
      <c r="DK297" s="1096"/>
      <c r="DL297" s="1096"/>
      <c r="DM297" s="1096"/>
      <c r="DN297" s="1096"/>
      <c r="DO297" s="1096"/>
      <c r="DP297" s="1096"/>
      <c r="DQ297" s="1096"/>
      <c r="DR297" s="1096"/>
      <c r="DS297" s="1096"/>
      <c r="DT297" s="1096"/>
      <c r="DU297" s="1096"/>
      <c r="DV297" s="1096"/>
      <c r="DW297" s="1096"/>
      <c r="DX297" s="1096"/>
      <c r="DY297" s="1096"/>
      <c r="DZ297" s="1096"/>
      <c r="EA297" s="1096"/>
      <c r="EB297" s="1096"/>
      <c r="EC297" s="1096"/>
      <c r="ED297" s="1096"/>
      <c r="EE297" s="1096"/>
      <c r="EF297" s="1096"/>
      <c r="EG297" s="1096"/>
      <c r="EH297" s="1096"/>
      <c r="EI297" s="1096"/>
      <c r="EJ297" s="1096"/>
      <c r="EK297" s="1096"/>
      <c r="EL297" s="1096"/>
      <c r="EM297" s="1096"/>
      <c r="EN297" s="1096"/>
      <c r="EO297" s="1096"/>
      <c r="EP297" s="1096"/>
      <c r="EQ297" s="1096"/>
      <c r="ER297" s="1096"/>
      <c r="ES297" s="1096"/>
      <c r="ET297" s="1096"/>
      <c r="EU297" s="104" t="str">
        <f t="shared" ref="EU297" si="30">RIGHT(L297,10)</f>
        <v>2026042096</v>
      </c>
      <c r="EV297" s="56" t="str">
        <f t="shared" ref="EV297" si="31">A297&amp;"&amp;"&amp;EU297</f>
        <v>17&amp;2026042096</v>
      </c>
      <c r="EW297" s="104">
        <f>IFERROR(VLOOKUP(EV297,시험용!CA:CE,4,FALSE),"")</f>
        <v>0</v>
      </c>
      <c r="EX297" s="952"/>
    </row>
    <row r="298" spans="1:154" ht="49.95" customHeight="1">
      <c r="A298" s="367">
        <v>18</v>
      </c>
      <c r="B298" s="1126" t="s">
        <v>287</v>
      </c>
      <c r="C298" s="1126" t="s">
        <v>1862</v>
      </c>
      <c r="D298" s="1126" t="s">
        <v>5428</v>
      </c>
      <c r="E298" s="1126" t="s">
        <v>31</v>
      </c>
      <c r="F298" s="1126" t="s">
        <v>287</v>
      </c>
      <c r="G298" s="1126" t="s">
        <v>287</v>
      </c>
      <c r="H298" s="1126" t="s">
        <v>287</v>
      </c>
      <c r="I298" s="1126" t="s">
        <v>290</v>
      </c>
      <c r="J298" s="1126" t="s">
        <v>9652</v>
      </c>
      <c r="K298" s="1126" t="s">
        <v>291</v>
      </c>
      <c r="L298" s="1126" t="s">
        <v>9653</v>
      </c>
      <c r="M298" s="1126" t="s">
        <v>9654</v>
      </c>
      <c r="N298" s="1126"/>
      <c r="O298" s="1126" t="s">
        <v>9655</v>
      </c>
      <c r="P298" s="1126"/>
      <c r="Q298" s="1126"/>
      <c r="R298" s="1126" t="s">
        <v>188</v>
      </c>
      <c r="S298" s="1126" t="s">
        <v>8846</v>
      </c>
      <c r="T298" s="1126" t="s">
        <v>8847</v>
      </c>
      <c r="U298" s="1126" t="s">
        <v>592</v>
      </c>
      <c r="V298" s="1126"/>
      <c r="W298" s="1126" t="s">
        <v>9656</v>
      </c>
      <c r="X298" s="1126" t="s">
        <v>778</v>
      </c>
      <c r="Y298" s="1126" t="s">
        <v>9657</v>
      </c>
      <c r="Z298" s="1126" t="s">
        <v>9657</v>
      </c>
      <c r="AA298" s="1126" t="s">
        <v>9658</v>
      </c>
      <c r="AB298" s="1126" t="s">
        <v>293</v>
      </c>
      <c r="AC298" s="1332"/>
      <c r="AD298" s="1126" t="s">
        <v>107</v>
      </c>
      <c r="AE298" s="1126" t="s">
        <v>9659</v>
      </c>
      <c r="AF298" s="1126" t="s">
        <v>595</v>
      </c>
      <c r="AG298" s="1126" t="s">
        <v>57</v>
      </c>
      <c r="AH298" s="1126" t="s">
        <v>296</v>
      </c>
      <c r="AI298" s="1126" t="s">
        <v>57</v>
      </c>
      <c r="AJ298" s="1126"/>
      <c r="AK298" s="1126"/>
      <c r="AL298" s="1126"/>
      <c r="AM298" s="1126"/>
      <c r="AN298" s="1126" t="s">
        <v>7047</v>
      </c>
      <c r="AO298" s="1126" t="s">
        <v>7048</v>
      </c>
      <c r="AP298" s="1126" t="s">
        <v>9660</v>
      </c>
      <c r="AQ298" s="1127" t="s">
        <v>9954</v>
      </c>
      <c r="AR298" s="1126"/>
      <c r="AS298" s="1126"/>
      <c r="AT298" s="1126" t="s">
        <v>315</v>
      </c>
      <c r="AU298" s="1126" t="s">
        <v>9661</v>
      </c>
      <c r="AV298" s="1126" t="s">
        <v>57</v>
      </c>
      <c r="AW298" s="1126" t="s">
        <v>831</v>
      </c>
      <c r="AX298" s="1126" t="s">
        <v>9662</v>
      </c>
      <c r="AY298" s="1126"/>
      <c r="AZ298" s="1126" t="s">
        <v>5443</v>
      </c>
      <c r="BA298" s="1126" t="s">
        <v>9663</v>
      </c>
      <c r="BB298" s="1126" t="s">
        <v>299</v>
      </c>
      <c r="BC298" s="1126" t="s">
        <v>32</v>
      </c>
      <c r="BD298" s="1126" t="s">
        <v>33</v>
      </c>
      <c r="BE298" s="1126" t="s">
        <v>868</v>
      </c>
      <c r="BF298" s="1126" t="s">
        <v>93</v>
      </c>
      <c r="BG298" s="1126" t="s">
        <v>900</v>
      </c>
      <c r="BH298" s="1126" t="s">
        <v>110</v>
      </c>
      <c r="BI298" s="1126" t="s">
        <v>787</v>
      </c>
      <c r="BJ298" s="1126" t="s">
        <v>9664</v>
      </c>
      <c r="BK298" s="1126" t="s">
        <v>8950</v>
      </c>
      <c r="BL298" s="1126" t="s">
        <v>9665</v>
      </c>
      <c r="BM298" s="1126" t="s">
        <v>302</v>
      </c>
      <c r="BN298" s="1126" t="s">
        <v>9666</v>
      </c>
      <c r="BO298" s="1126" t="s">
        <v>595</v>
      </c>
      <c r="BP298" s="1126" t="s">
        <v>57</v>
      </c>
      <c r="BQ298" s="1126" t="s">
        <v>57</v>
      </c>
      <c r="BR298" s="1126" t="s">
        <v>311</v>
      </c>
      <c r="BS298" s="1126" t="s">
        <v>3491</v>
      </c>
      <c r="BT298" s="1126" t="s">
        <v>1648</v>
      </c>
      <c r="BU298" s="1126" t="s">
        <v>9667</v>
      </c>
      <c r="BV298" s="1126" t="s">
        <v>302</v>
      </c>
      <c r="BW298" s="1126" t="s">
        <v>672</v>
      </c>
      <c r="BX298" s="1126" t="s">
        <v>296</v>
      </c>
      <c r="BY298" s="1126" t="s">
        <v>57</v>
      </c>
      <c r="BZ298" s="1126" t="s">
        <v>624</v>
      </c>
      <c r="CA298" s="1126" t="s">
        <v>9668</v>
      </c>
      <c r="CB298" s="1126" t="s">
        <v>304</v>
      </c>
      <c r="CC298" s="1126" t="s">
        <v>841</v>
      </c>
      <c r="CD298" s="1126" t="s">
        <v>662</v>
      </c>
      <c r="CE298" s="1126" t="s">
        <v>57</v>
      </c>
      <c r="CF298" s="1126" t="s">
        <v>57</v>
      </c>
      <c r="CG298" s="1126" t="s">
        <v>57</v>
      </c>
      <c r="CH298" s="1126" t="s">
        <v>57</v>
      </c>
      <c r="CI298" s="1126" t="s">
        <v>9669</v>
      </c>
      <c r="CJ298" s="1126" t="s">
        <v>665</v>
      </c>
      <c r="CK298" s="1126" t="s">
        <v>1308</v>
      </c>
      <c r="CL298" s="1126" t="s">
        <v>666</v>
      </c>
      <c r="CM298" s="1126" t="s">
        <v>9670</v>
      </c>
      <c r="CN298" s="1126" t="s">
        <v>665</v>
      </c>
      <c r="CO298" s="1126" t="s">
        <v>172</v>
      </c>
      <c r="CP298" s="1126" t="s">
        <v>666</v>
      </c>
      <c r="CQ298" s="1126" t="s">
        <v>57</v>
      </c>
      <c r="CR298" s="1126" t="s">
        <v>57</v>
      </c>
      <c r="CS298" s="1126" t="s">
        <v>57</v>
      </c>
      <c r="CT298" s="1126" t="s">
        <v>57</v>
      </c>
      <c r="CU298" s="1126" t="s">
        <v>57</v>
      </c>
      <c r="CV298" s="1126" t="s">
        <v>57</v>
      </c>
      <c r="CW298" s="1126" t="s">
        <v>57</v>
      </c>
      <c r="CX298" s="1126" t="s">
        <v>57</v>
      </c>
      <c r="CY298" s="1126" t="s">
        <v>57</v>
      </c>
      <c r="CZ298" s="1126" t="s">
        <v>57</v>
      </c>
      <c r="DA298" s="1126" t="s">
        <v>57</v>
      </c>
      <c r="DB298" s="1126" t="s">
        <v>57</v>
      </c>
      <c r="DC298" s="1126" t="s">
        <v>57</v>
      </c>
      <c r="DD298" s="1126" t="s">
        <v>57</v>
      </c>
      <c r="DE298" s="1126" t="s">
        <v>57</v>
      </c>
      <c r="DF298" s="1126" t="s">
        <v>57</v>
      </c>
      <c r="DG298" s="1126" t="s">
        <v>57</v>
      </c>
      <c r="DH298" s="1126" t="s">
        <v>57</v>
      </c>
      <c r="DI298" s="1126" t="s">
        <v>302</v>
      </c>
      <c r="DJ298" s="1126" t="s">
        <v>57</v>
      </c>
      <c r="DK298" s="1126" t="s">
        <v>57</v>
      </c>
      <c r="DL298" s="1126" t="s">
        <v>57</v>
      </c>
      <c r="DM298" s="1126" t="s">
        <v>57</v>
      </c>
      <c r="DN298" s="1126" t="s">
        <v>57</v>
      </c>
      <c r="DO298" s="1126" t="s">
        <v>57</v>
      </c>
      <c r="DP298" s="1126" t="s">
        <v>57</v>
      </c>
      <c r="DQ298" s="1126" t="s">
        <v>9671</v>
      </c>
      <c r="DR298" s="1126" t="s">
        <v>9672</v>
      </c>
      <c r="DS298" s="1126" t="s">
        <v>673</v>
      </c>
      <c r="DT298" s="1126" t="s">
        <v>3842</v>
      </c>
      <c r="DU298" s="1126" t="s">
        <v>621</v>
      </c>
      <c r="DV298" s="1126" t="s">
        <v>801</v>
      </c>
      <c r="DW298" s="1126" t="s">
        <v>106</v>
      </c>
      <c r="DX298" s="1126" t="s">
        <v>57</v>
      </c>
      <c r="DY298" s="1126" t="s">
        <v>57</v>
      </c>
      <c r="DZ298" s="1126" t="s">
        <v>57</v>
      </c>
      <c r="EA298" s="1126" t="s">
        <v>57</v>
      </c>
      <c r="EB298" s="1126" t="s">
        <v>1037</v>
      </c>
      <c r="EC298" s="1126" t="s">
        <v>621</v>
      </c>
      <c r="ED298" s="1126" t="s">
        <v>1038</v>
      </c>
      <c r="EE298" s="1126" t="s">
        <v>106</v>
      </c>
      <c r="EF298" s="1126" t="s">
        <v>57</v>
      </c>
      <c r="EG298" s="1126" t="s">
        <v>57</v>
      </c>
      <c r="EH298" s="1126" t="s">
        <v>57</v>
      </c>
      <c r="EI298" s="1126" t="s">
        <v>57</v>
      </c>
      <c r="EJ298" s="1126" t="s">
        <v>9673</v>
      </c>
      <c r="EK298" s="1126" t="s">
        <v>1574</v>
      </c>
      <c r="EL298" s="1126" t="s">
        <v>678</v>
      </c>
      <c r="EM298" s="1126" t="s">
        <v>1576</v>
      </c>
      <c r="EN298" s="1126" t="s">
        <v>629</v>
      </c>
      <c r="EO298" s="1126" t="s">
        <v>681</v>
      </c>
      <c r="EP298" s="1126" t="s">
        <v>682</v>
      </c>
      <c r="EQ298" s="1126" t="s">
        <v>57</v>
      </c>
      <c r="ER298" s="1126" t="s">
        <v>311</v>
      </c>
      <c r="ES298" s="1126" t="s">
        <v>57</v>
      </c>
      <c r="ET298" s="1126" t="s">
        <v>57</v>
      </c>
      <c r="EU298" s="104" t="str">
        <f t="shared" ref="EU298:EU327" si="32">RIGHT(L298,10)</f>
        <v>2026041735</v>
      </c>
      <c r="EV298" s="56" t="str">
        <f t="shared" ref="EV298:EV327" si="33">A298&amp;"&amp;"&amp;EU298</f>
        <v>18&amp;2026041735</v>
      </c>
      <c r="EW298" s="104">
        <f>IFERROR(VLOOKUP(EV298,시험용!CA:CE,4,FALSE),"")</f>
        <v>0</v>
      </c>
      <c r="EX298" s="952"/>
    </row>
    <row r="299" spans="1:154" ht="49.95" customHeight="1">
      <c r="A299" s="367">
        <v>18</v>
      </c>
      <c r="B299" s="1126" t="s">
        <v>312</v>
      </c>
      <c r="C299" s="1126" t="s">
        <v>1862</v>
      </c>
      <c r="D299" s="1126" t="s">
        <v>5428</v>
      </c>
      <c r="E299" s="1126" t="s">
        <v>31</v>
      </c>
      <c r="F299" s="1126" t="s">
        <v>287</v>
      </c>
      <c r="G299" s="1126" t="s">
        <v>312</v>
      </c>
      <c r="H299" s="1126" t="s">
        <v>312</v>
      </c>
      <c r="I299" s="1126" t="s">
        <v>290</v>
      </c>
      <c r="J299" s="1126" t="s">
        <v>9674</v>
      </c>
      <c r="K299" s="1126" t="s">
        <v>291</v>
      </c>
      <c r="L299" s="1126" t="s">
        <v>9675</v>
      </c>
      <c r="M299" s="1126" t="s">
        <v>9676</v>
      </c>
      <c r="N299" s="1126"/>
      <c r="O299" s="1126" t="s">
        <v>9655</v>
      </c>
      <c r="P299" s="1126"/>
      <c r="Q299" s="1126"/>
      <c r="R299" s="1126" t="s">
        <v>188</v>
      </c>
      <c r="S299" s="1126" t="s">
        <v>8846</v>
      </c>
      <c r="T299" s="1126" t="s">
        <v>8847</v>
      </c>
      <c r="U299" s="1126" t="s">
        <v>592</v>
      </c>
      <c r="V299" s="1126"/>
      <c r="W299" s="1126" t="s">
        <v>9677</v>
      </c>
      <c r="X299" s="1126" t="s">
        <v>778</v>
      </c>
      <c r="Y299" s="1126" t="s">
        <v>9678</v>
      </c>
      <c r="Z299" s="1126" t="s">
        <v>9678</v>
      </c>
      <c r="AA299" s="1126" t="s">
        <v>9679</v>
      </c>
      <c r="AB299" s="1126" t="s">
        <v>293</v>
      </c>
      <c r="AC299" s="1332"/>
      <c r="AD299" s="1126" t="s">
        <v>107</v>
      </c>
      <c r="AE299" s="1126" t="s">
        <v>9659</v>
      </c>
      <c r="AF299" s="1126" t="s">
        <v>595</v>
      </c>
      <c r="AG299" s="1126" t="s">
        <v>57</v>
      </c>
      <c r="AH299" s="1126" t="s">
        <v>296</v>
      </c>
      <c r="AI299" s="1126" t="s">
        <v>57</v>
      </c>
      <c r="AJ299" s="1126"/>
      <c r="AK299" s="1126"/>
      <c r="AL299" s="1126"/>
      <c r="AM299" s="1126"/>
      <c r="AN299" s="1126" t="s">
        <v>7047</v>
      </c>
      <c r="AO299" s="1126" t="s">
        <v>7048</v>
      </c>
      <c r="AP299" s="1126" t="s">
        <v>9680</v>
      </c>
      <c r="AQ299" s="1127" t="s">
        <v>9954</v>
      </c>
      <c r="AR299" s="1126"/>
      <c r="AS299" s="1126"/>
      <c r="AT299" s="1126" t="s">
        <v>315</v>
      </c>
      <c r="AU299" s="1126" t="s">
        <v>9681</v>
      </c>
      <c r="AV299" s="1126" t="s">
        <v>57</v>
      </c>
      <c r="AW299" s="1126" t="s">
        <v>831</v>
      </c>
      <c r="AX299" s="1126" t="s">
        <v>9682</v>
      </c>
      <c r="AY299" s="1126"/>
      <c r="AZ299" s="1126" t="s">
        <v>5443</v>
      </c>
      <c r="BA299" s="1126" t="s">
        <v>9663</v>
      </c>
      <c r="BB299" s="1126" t="s">
        <v>299</v>
      </c>
      <c r="BC299" s="1126" t="s">
        <v>32</v>
      </c>
      <c r="BD299" s="1126" t="s">
        <v>33</v>
      </c>
      <c r="BE299" s="1126" t="s">
        <v>868</v>
      </c>
      <c r="BF299" s="1126" t="s">
        <v>94</v>
      </c>
      <c r="BG299" s="1126" t="s">
        <v>900</v>
      </c>
      <c r="BH299" s="1126" t="s">
        <v>110</v>
      </c>
      <c r="BI299" s="1126" t="s">
        <v>787</v>
      </c>
      <c r="BJ299" s="1126" t="s">
        <v>9664</v>
      </c>
      <c r="BK299" s="1126" t="s">
        <v>8950</v>
      </c>
      <c r="BL299" s="1126" t="s">
        <v>9665</v>
      </c>
      <c r="BM299" s="1126" t="s">
        <v>302</v>
      </c>
      <c r="BN299" s="1126" t="s">
        <v>9666</v>
      </c>
      <c r="BO299" s="1126" t="s">
        <v>595</v>
      </c>
      <c r="BP299" s="1126" t="s">
        <v>57</v>
      </c>
      <c r="BQ299" s="1126" t="s">
        <v>57</v>
      </c>
      <c r="BR299" s="1126" t="s">
        <v>311</v>
      </c>
      <c r="BS299" s="1126" t="s">
        <v>3491</v>
      </c>
      <c r="BT299" s="1126" t="s">
        <v>1648</v>
      </c>
      <c r="BU299" s="1126" t="s">
        <v>9667</v>
      </c>
      <c r="BV299" s="1126" t="s">
        <v>302</v>
      </c>
      <c r="BW299" s="1126" t="s">
        <v>672</v>
      </c>
      <c r="BX299" s="1126" t="s">
        <v>296</v>
      </c>
      <c r="BY299" s="1126" t="s">
        <v>57</v>
      </c>
      <c r="BZ299" s="1126" t="s">
        <v>624</v>
      </c>
      <c r="CA299" s="1126" t="s">
        <v>9668</v>
      </c>
      <c r="CB299" s="1126" t="s">
        <v>304</v>
      </c>
      <c r="CC299" s="1126" t="s">
        <v>841</v>
      </c>
      <c r="CD299" s="1126" t="s">
        <v>662</v>
      </c>
      <c r="CE299" s="1126" t="s">
        <v>57</v>
      </c>
      <c r="CF299" s="1126" t="s">
        <v>57</v>
      </c>
      <c r="CG299" s="1126" t="s">
        <v>57</v>
      </c>
      <c r="CH299" s="1126" t="s">
        <v>57</v>
      </c>
      <c r="CI299" s="1126" t="s">
        <v>9669</v>
      </c>
      <c r="CJ299" s="1126" t="s">
        <v>665</v>
      </c>
      <c r="CK299" s="1126" t="s">
        <v>1308</v>
      </c>
      <c r="CL299" s="1126" t="s">
        <v>666</v>
      </c>
      <c r="CM299" s="1126" t="s">
        <v>9670</v>
      </c>
      <c r="CN299" s="1126" t="s">
        <v>665</v>
      </c>
      <c r="CO299" s="1126" t="s">
        <v>172</v>
      </c>
      <c r="CP299" s="1126" t="s">
        <v>666</v>
      </c>
      <c r="CQ299" s="1126" t="s">
        <v>57</v>
      </c>
      <c r="CR299" s="1126" t="s">
        <v>57</v>
      </c>
      <c r="CS299" s="1126" t="s">
        <v>57</v>
      </c>
      <c r="CT299" s="1126" t="s">
        <v>57</v>
      </c>
      <c r="CU299" s="1126" t="s">
        <v>57</v>
      </c>
      <c r="CV299" s="1126" t="s">
        <v>57</v>
      </c>
      <c r="CW299" s="1126" t="s">
        <v>57</v>
      </c>
      <c r="CX299" s="1126" t="s">
        <v>57</v>
      </c>
      <c r="CY299" s="1126" t="s">
        <v>57</v>
      </c>
      <c r="CZ299" s="1126" t="s">
        <v>57</v>
      </c>
      <c r="DA299" s="1126" t="s">
        <v>57</v>
      </c>
      <c r="DB299" s="1126" t="s">
        <v>57</v>
      </c>
      <c r="DC299" s="1126" t="s">
        <v>57</v>
      </c>
      <c r="DD299" s="1126" t="s">
        <v>57</v>
      </c>
      <c r="DE299" s="1126" t="s">
        <v>57</v>
      </c>
      <c r="DF299" s="1126" t="s">
        <v>57</v>
      </c>
      <c r="DG299" s="1126" t="s">
        <v>57</v>
      </c>
      <c r="DH299" s="1126" t="s">
        <v>57</v>
      </c>
      <c r="DI299" s="1126" t="s">
        <v>302</v>
      </c>
      <c r="DJ299" s="1126" t="s">
        <v>57</v>
      </c>
      <c r="DK299" s="1126" t="s">
        <v>57</v>
      </c>
      <c r="DL299" s="1126" t="s">
        <v>57</v>
      </c>
      <c r="DM299" s="1126" t="s">
        <v>57</v>
      </c>
      <c r="DN299" s="1126" t="s">
        <v>57</v>
      </c>
      <c r="DO299" s="1126" t="s">
        <v>57</v>
      </c>
      <c r="DP299" s="1126" t="s">
        <v>57</v>
      </c>
      <c r="DQ299" s="1126" t="s">
        <v>9671</v>
      </c>
      <c r="DR299" s="1126" t="s">
        <v>9672</v>
      </c>
      <c r="DS299" s="1126" t="s">
        <v>673</v>
      </c>
      <c r="DT299" s="1126" t="s">
        <v>3842</v>
      </c>
      <c r="DU299" s="1126" t="s">
        <v>621</v>
      </c>
      <c r="DV299" s="1126" t="s">
        <v>801</v>
      </c>
      <c r="DW299" s="1126" t="s">
        <v>106</v>
      </c>
      <c r="DX299" s="1126" t="s">
        <v>57</v>
      </c>
      <c r="DY299" s="1126" t="s">
        <v>57</v>
      </c>
      <c r="DZ299" s="1126" t="s">
        <v>57</v>
      </c>
      <c r="EA299" s="1126" t="s">
        <v>57</v>
      </c>
      <c r="EB299" s="1126" t="s">
        <v>1037</v>
      </c>
      <c r="EC299" s="1126" t="s">
        <v>621</v>
      </c>
      <c r="ED299" s="1126" t="s">
        <v>1038</v>
      </c>
      <c r="EE299" s="1126" t="s">
        <v>106</v>
      </c>
      <c r="EF299" s="1126" t="s">
        <v>57</v>
      </c>
      <c r="EG299" s="1126" t="s">
        <v>57</v>
      </c>
      <c r="EH299" s="1126" t="s">
        <v>57</v>
      </c>
      <c r="EI299" s="1126" t="s">
        <v>57</v>
      </c>
      <c r="EJ299" s="1126" t="s">
        <v>9673</v>
      </c>
      <c r="EK299" s="1126" t="s">
        <v>1574</v>
      </c>
      <c r="EL299" s="1126" t="s">
        <v>678</v>
      </c>
      <c r="EM299" s="1126" t="s">
        <v>1576</v>
      </c>
      <c r="EN299" s="1126" t="s">
        <v>629</v>
      </c>
      <c r="EO299" s="1126" t="s">
        <v>681</v>
      </c>
      <c r="EP299" s="1126" t="s">
        <v>682</v>
      </c>
      <c r="EQ299" s="1126" t="s">
        <v>57</v>
      </c>
      <c r="ER299" s="1126" t="s">
        <v>311</v>
      </c>
      <c r="ES299" s="1126" t="s">
        <v>57</v>
      </c>
      <c r="ET299" s="1126" t="s">
        <v>57</v>
      </c>
      <c r="EU299" s="104" t="str">
        <f t="shared" si="32"/>
        <v>2026041858</v>
      </c>
      <c r="EV299" s="56" t="str">
        <f t="shared" si="33"/>
        <v>18&amp;2026041858</v>
      </c>
      <c r="EW299" s="104">
        <f>IFERROR(VLOOKUP(EV299,시험용!CA:CE,4,FALSE),"")</f>
        <v>0</v>
      </c>
      <c r="EX299" s="952"/>
    </row>
    <row r="300" spans="1:154" ht="49.95" customHeight="1">
      <c r="A300" s="367">
        <v>18</v>
      </c>
      <c r="B300" s="1126" t="s">
        <v>320</v>
      </c>
      <c r="C300" s="1126" t="s">
        <v>1862</v>
      </c>
      <c r="D300" s="1126" t="s">
        <v>5428</v>
      </c>
      <c r="E300" s="1126" t="s">
        <v>31</v>
      </c>
      <c r="F300" s="1126" t="s">
        <v>287</v>
      </c>
      <c r="G300" s="1126" t="s">
        <v>320</v>
      </c>
      <c r="H300" s="1126" t="s">
        <v>320</v>
      </c>
      <c r="I300" s="1126" t="s">
        <v>290</v>
      </c>
      <c r="J300" s="1126" t="s">
        <v>9683</v>
      </c>
      <c r="K300" s="1126" t="s">
        <v>291</v>
      </c>
      <c r="L300" s="1126" t="s">
        <v>9684</v>
      </c>
      <c r="M300" s="1126" t="s">
        <v>9654</v>
      </c>
      <c r="N300" s="1126"/>
      <c r="O300" s="1126" t="s">
        <v>9685</v>
      </c>
      <c r="P300" s="1126"/>
      <c r="Q300" s="1126"/>
      <c r="R300" s="1126" t="s">
        <v>188</v>
      </c>
      <c r="S300" s="1126" t="s">
        <v>8846</v>
      </c>
      <c r="T300" s="1126" t="s">
        <v>8847</v>
      </c>
      <c r="U300" s="1126" t="s">
        <v>592</v>
      </c>
      <c r="V300" s="1126"/>
      <c r="W300" s="1126" t="s">
        <v>9656</v>
      </c>
      <c r="X300" s="1126" t="s">
        <v>778</v>
      </c>
      <c r="Y300" s="1126" t="s">
        <v>9657</v>
      </c>
      <c r="Z300" s="1126" t="s">
        <v>9657</v>
      </c>
      <c r="AA300" s="1126" t="s">
        <v>9658</v>
      </c>
      <c r="AB300" s="1126" t="s">
        <v>293</v>
      </c>
      <c r="AC300" s="1332"/>
      <c r="AD300" s="1126" t="s">
        <v>107</v>
      </c>
      <c r="AE300" s="1126" t="s">
        <v>9686</v>
      </c>
      <c r="AF300" s="1126" t="s">
        <v>2144</v>
      </c>
      <c r="AG300" s="1126" t="s">
        <v>1135</v>
      </c>
      <c r="AH300" s="1126" t="s">
        <v>2118</v>
      </c>
      <c r="AI300" s="1126" t="s">
        <v>1135</v>
      </c>
      <c r="AJ300" s="1126"/>
      <c r="AK300" s="1126"/>
      <c r="AL300" s="1126"/>
      <c r="AM300" s="1126"/>
      <c r="AN300" s="1126" t="s">
        <v>7047</v>
      </c>
      <c r="AO300" s="1126" t="s">
        <v>7048</v>
      </c>
      <c r="AP300" s="1126" t="s">
        <v>9687</v>
      </c>
      <c r="AQ300" s="1127" t="s">
        <v>9954</v>
      </c>
      <c r="AR300" s="1126"/>
      <c r="AS300" s="1126"/>
      <c r="AT300" s="1126" t="s">
        <v>315</v>
      </c>
      <c r="AU300" s="1126" t="s">
        <v>9688</v>
      </c>
      <c r="AV300" s="1126" t="s">
        <v>1135</v>
      </c>
      <c r="AW300" s="1126" t="s">
        <v>9689</v>
      </c>
      <c r="AX300" s="1126" t="s">
        <v>9690</v>
      </c>
      <c r="AY300" s="1126"/>
      <c r="AZ300" s="1126" t="s">
        <v>8914</v>
      </c>
      <c r="BA300" s="1126" t="s">
        <v>9691</v>
      </c>
      <c r="BB300" s="1126" t="s">
        <v>4653</v>
      </c>
      <c r="BC300" s="1126" t="s">
        <v>2132</v>
      </c>
      <c r="BD300" s="1126" t="s">
        <v>2133</v>
      </c>
      <c r="BE300" s="1126" t="s">
        <v>5981</v>
      </c>
      <c r="BF300" s="1126" t="s">
        <v>9692</v>
      </c>
      <c r="BG300" s="1126" t="s">
        <v>9693</v>
      </c>
      <c r="BH300" s="1126" t="s">
        <v>5918</v>
      </c>
      <c r="BI300" s="1126" t="s">
        <v>9694</v>
      </c>
      <c r="BJ300" s="1126" t="s">
        <v>9695</v>
      </c>
      <c r="BK300" s="1126" t="s">
        <v>9696</v>
      </c>
      <c r="BL300" s="1126" t="s">
        <v>9697</v>
      </c>
      <c r="BM300" s="1126" t="s">
        <v>2142</v>
      </c>
      <c r="BN300" s="1126" t="s">
        <v>9686</v>
      </c>
      <c r="BO300" s="1126" t="s">
        <v>2144</v>
      </c>
      <c r="BP300" s="1126" t="s">
        <v>1135</v>
      </c>
      <c r="BQ300" s="1126" t="s">
        <v>1135</v>
      </c>
      <c r="BR300" s="1126" t="s">
        <v>2193</v>
      </c>
      <c r="BS300" s="1126" t="s">
        <v>8922</v>
      </c>
      <c r="BT300" s="1126" t="s">
        <v>9310</v>
      </c>
      <c r="BU300" s="1126" t="s">
        <v>9698</v>
      </c>
      <c r="BV300" s="1126" t="s">
        <v>2142</v>
      </c>
      <c r="BW300" s="1126" t="s">
        <v>9699</v>
      </c>
      <c r="BX300" s="1126" t="s">
        <v>2118</v>
      </c>
      <c r="BY300" s="1126" t="s">
        <v>1135</v>
      </c>
      <c r="BZ300" s="1126" t="s">
        <v>4633</v>
      </c>
      <c r="CA300" s="1126" t="s">
        <v>9700</v>
      </c>
      <c r="CB300" s="1126" t="s">
        <v>2153</v>
      </c>
      <c r="CC300" s="1126" t="s">
        <v>2262</v>
      </c>
      <c r="CD300" s="1126" t="s">
        <v>8927</v>
      </c>
      <c r="CE300" s="1126" t="s">
        <v>1135</v>
      </c>
      <c r="CF300" s="1126" t="s">
        <v>1135</v>
      </c>
      <c r="CG300" s="1126" t="s">
        <v>1135</v>
      </c>
      <c r="CH300" s="1126" t="s">
        <v>1135</v>
      </c>
      <c r="CI300" s="1126" t="s">
        <v>9701</v>
      </c>
      <c r="CJ300" s="1126" t="s">
        <v>5930</v>
      </c>
      <c r="CK300" s="1126" t="s">
        <v>9702</v>
      </c>
      <c r="CL300" s="1126" t="s">
        <v>5932</v>
      </c>
      <c r="CM300" s="1126" t="s">
        <v>9703</v>
      </c>
      <c r="CN300" s="1126" t="s">
        <v>5930</v>
      </c>
      <c r="CO300" s="1126" t="s">
        <v>9704</v>
      </c>
      <c r="CP300" s="1126" t="s">
        <v>5932</v>
      </c>
      <c r="CQ300" s="1126" t="s">
        <v>1135</v>
      </c>
      <c r="CR300" s="1126" t="s">
        <v>1135</v>
      </c>
      <c r="CS300" s="1126" t="s">
        <v>1135</v>
      </c>
      <c r="CT300" s="1126" t="s">
        <v>1135</v>
      </c>
      <c r="CU300" s="1126" t="s">
        <v>1135</v>
      </c>
      <c r="CV300" s="1126" t="s">
        <v>1135</v>
      </c>
      <c r="CW300" s="1126" t="s">
        <v>1135</v>
      </c>
      <c r="CX300" s="1126" t="s">
        <v>1135</v>
      </c>
      <c r="CY300" s="1126" t="s">
        <v>1135</v>
      </c>
      <c r="CZ300" s="1126" t="s">
        <v>1135</v>
      </c>
      <c r="DA300" s="1126" t="s">
        <v>1135</v>
      </c>
      <c r="DB300" s="1126" t="s">
        <v>1135</v>
      </c>
      <c r="DC300" s="1126" t="s">
        <v>1135</v>
      </c>
      <c r="DD300" s="1126" t="s">
        <v>1135</v>
      </c>
      <c r="DE300" s="1126" t="s">
        <v>1135</v>
      </c>
      <c r="DF300" s="1126" t="s">
        <v>1135</v>
      </c>
      <c r="DG300" s="1126" t="s">
        <v>1135</v>
      </c>
      <c r="DH300" s="1126" t="s">
        <v>1135</v>
      </c>
      <c r="DI300" s="1126" t="s">
        <v>2142</v>
      </c>
      <c r="DJ300" s="1126" t="s">
        <v>1135</v>
      </c>
      <c r="DK300" s="1126" t="s">
        <v>1135</v>
      </c>
      <c r="DL300" s="1126" t="s">
        <v>1135</v>
      </c>
      <c r="DM300" s="1126" t="s">
        <v>1135</v>
      </c>
      <c r="DN300" s="1126" t="s">
        <v>1135</v>
      </c>
      <c r="DO300" s="1126" t="s">
        <v>1135</v>
      </c>
      <c r="DP300" s="1126" t="s">
        <v>1135</v>
      </c>
      <c r="DQ300" s="1126" t="s">
        <v>9705</v>
      </c>
      <c r="DR300" s="1126" t="s">
        <v>9706</v>
      </c>
      <c r="DS300" s="1126" t="s">
        <v>2269</v>
      </c>
      <c r="DT300" s="1126" t="s">
        <v>9707</v>
      </c>
      <c r="DU300" s="1126" t="s">
        <v>5938</v>
      </c>
      <c r="DV300" s="1126" t="s">
        <v>2272</v>
      </c>
      <c r="DW300" s="1126" t="s">
        <v>6011</v>
      </c>
      <c r="DX300" s="1126" t="s">
        <v>1135</v>
      </c>
      <c r="DY300" s="1126" t="s">
        <v>1135</v>
      </c>
      <c r="DZ300" s="1126" t="s">
        <v>1135</v>
      </c>
      <c r="EA300" s="1126" t="s">
        <v>1135</v>
      </c>
      <c r="EB300" s="1126" t="s">
        <v>9708</v>
      </c>
      <c r="EC300" s="1126" t="s">
        <v>5938</v>
      </c>
      <c r="ED300" s="1126" t="s">
        <v>2177</v>
      </c>
      <c r="EE300" s="1126" t="s">
        <v>6011</v>
      </c>
      <c r="EF300" s="1126" t="s">
        <v>1135</v>
      </c>
      <c r="EG300" s="1126" t="s">
        <v>1135</v>
      </c>
      <c r="EH300" s="1126" t="s">
        <v>1135</v>
      </c>
      <c r="EI300" s="1126" t="s">
        <v>1135</v>
      </c>
      <c r="EJ300" s="1126" t="s">
        <v>9709</v>
      </c>
      <c r="EK300" s="1126" t="s">
        <v>8561</v>
      </c>
      <c r="EL300" s="1126" t="s">
        <v>6071</v>
      </c>
      <c r="EM300" s="1126" t="s">
        <v>8563</v>
      </c>
      <c r="EN300" s="1126" t="s">
        <v>6117</v>
      </c>
      <c r="EO300" s="1126" t="s">
        <v>2190</v>
      </c>
      <c r="EP300" s="1126" t="s">
        <v>2191</v>
      </c>
      <c r="EQ300" s="1126" t="s">
        <v>1135</v>
      </c>
      <c r="ER300" s="1126" t="s">
        <v>2193</v>
      </c>
      <c r="ES300" s="1126" t="s">
        <v>1135</v>
      </c>
      <c r="ET300" s="1126" t="s">
        <v>1135</v>
      </c>
      <c r="EU300" s="104" t="str">
        <f t="shared" si="32"/>
        <v>2026041857</v>
      </c>
      <c r="EV300" s="56" t="str">
        <f t="shared" si="33"/>
        <v>18&amp;2026041857</v>
      </c>
      <c r="EW300" s="104">
        <f>IFERROR(VLOOKUP(EV300,시험용!CA:CE,4,FALSE),"")</f>
        <v>0</v>
      </c>
      <c r="EX300" s="952"/>
    </row>
    <row r="301" spans="1:154" ht="49.95" customHeight="1">
      <c r="A301" s="367">
        <v>18</v>
      </c>
      <c r="B301" s="1126" t="s">
        <v>724</v>
      </c>
      <c r="C301" s="1126" t="s">
        <v>1862</v>
      </c>
      <c r="D301" s="1126" t="s">
        <v>5428</v>
      </c>
      <c r="E301" s="1126" t="s">
        <v>31</v>
      </c>
      <c r="F301" s="1126" t="s">
        <v>287</v>
      </c>
      <c r="G301" s="1126" t="s">
        <v>724</v>
      </c>
      <c r="H301" s="1126" t="s">
        <v>724</v>
      </c>
      <c r="I301" s="1126" t="s">
        <v>290</v>
      </c>
      <c r="J301" s="1126" t="s">
        <v>9710</v>
      </c>
      <c r="K301" s="1126" t="s">
        <v>291</v>
      </c>
      <c r="L301" s="1126" t="s">
        <v>9711</v>
      </c>
      <c r="M301" s="1126" t="s">
        <v>9676</v>
      </c>
      <c r="N301" s="1126"/>
      <c r="O301" s="1126" t="s">
        <v>9685</v>
      </c>
      <c r="P301" s="1126"/>
      <c r="Q301" s="1126"/>
      <c r="R301" s="1126" t="s">
        <v>188</v>
      </c>
      <c r="S301" s="1126" t="s">
        <v>8846</v>
      </c>
      <c r="T301" s="1126" t="s">
        <v>8847</v>
      </c>
      <c r="U301" s="1126" t="s">
        <v>592</v>
      </c>
      <c r="V301" s="1126"/>
      <c r="W301" s="1126" t="s">
        <v>9677</v>
      </c>
      <c r="X301" s="1126" t="s">
        <v>778</v>
      </c>
      <c r="Y301" s="1126" t="s">
        <v>9678</v>
      </c>
      <c r="Z301" s="1126" t="s">
        <v>9678</v>
      </c>
      <c r="AA301" s="1126" t="s">
        <v>9679</v>
      </c>
      <c r="AB301" s="1126" t="s">
        <v>293</v>
      </c>
      <c r="AC301" s="1332"/>
      <c r="AD301" s="1126" t="s">
        <v>107</v>
      </c>
      <c r="AE301" s="1126" t="s">
        <v>9712</v>
      </c>
      <c r="AF301" s="1126" t="s">
        <v>595</v>
      </c>
      <c r="AG301" s="1126" t="s">
        <v>57</v>
      </c>
      <c r="AH301" s="1126" t="s">
        <v>296</v>
      </c>
      <c r="AI301" s="1126" t="s">
        <v>57</v>
      </c>
      <c r="AJ301" s="1126"/>
      <c r="AK301" s="1126"/>
      <c r="AL301" s="1126"/>
      <c r="AM301" s="1126"/>
      <c r="AN301" s="1126" t="s">
        <v>7047</v>
      </c>
      <c r="AO301" s="1126" t="s">
        <v>7048</v>
      </c>
      <c r="AP301" s="1126" t="s">
        <v>9713</v>
      </c>
      <c r="AQ301" s="1127" t="s">
        <v>9954</v>
      </c>
      <c r="AR301" s="1126"/>
      <c r="AS301" s="1126"/>
      <c r="AT301" s="1126" t="s">
        <v>315</v>
      </c>
      <c r="AU301" s="1126" t="s">
        <v>9714</v>
      </c>
      <c r="AV301" s="1126" t="s">
        <v>57</v>
      </c>
      <c r="AW301" s="1126" t="s">
        <v>831</v>
      </c>
      <c r="AX301" s="1126" t="s">
        <v>9715</v>
      </c>
      <c r="AY301" s="1126"/>
      <c r="AZ301" s="1126" t="s">
        <v>5443</v>
      </c>
      <c r="BA301" s="1126" t="s">
        <v>9663</v>
      </c>
      <c r="BB301" s="1126" t="s">
        <v>299</v>
      </c>
      <c r="BC301" s="1126" t="s">
        <v>32</v>
      </c>
      <c r="BD301" s="1126" t="s">
        <v>33</v>
      </c>
      <c r="BE301" s="1126" t="s">
        <v>868</v>
      </c>
      <c r="BF301" s="1126" t="s">
        <v>94</v>
      </c>
      <c r="BG301" s="1126" t="s">
        <v>900</v>
      </c>
      <c r="BH301" s="1126" t="s">
        <v>110</v>
      </c>
      <c r="BI301" s="1126" t="s">
        <v>787</v>
      </c>
      <c r="BJ301" s="1126" t="s">
        <v>9664</v>
      </c>
      <c r="BK301" s="1126" t="s">
        <v>8950</v>
      </c>
      <c r="BL301" s="1126" t="s">
        <v>9716</v>
      </c>
      <c r="BM301" s="1126" t="s">
        <v>302</v>
      </c>
      <c r="BN301" s="1126" t="s">
        <v>9712</v>
      </c>
      <c r="BO301" s="1126" t="s">
        <v>595</v>
      </c>
      <c r="BP301" s="1126" t="s">
        <v>57</v>
      </c>
      <c r="BQ301" s="1126" t="s">
        <v>57</v>
      </c>
      <c r="BR301" s="1126" t="s">
        <v>311</v>
      </c>
      <c r="BS301" s="1126" t="s">
        <v>3491</v>
      </c>
      <c r="BT301" s="1126" t="s">
        <v>1648</v>
      </c>
      <c r="BU301" s="1126" t="s">
        <v>9667</v>
      </c>
      <c r="BV301" s="1126" t="s">
        <v>302</v>
      </c>
      <c r="BW301" s="1126" t="s">
        <v>672</v>
      </c>
      <c r="BX301" s="1126" t="s">
        <v>296</v>
      </c>
      <c r="BY301" s="1126" t="s">
        <v>57</v>
      </c>
      <c r="BZ301" s="1126" t="s">
        <v>624</v>
      </c>
      <c r="CA301" s="1126" t="s">
        <v>9668</v>
      </c>
      <c r="CB301" s="1126" t="s">
        <v>304</v>
      </c>
      <c r="CC301" s="1126" t="s">
        <v>841</v>
      </c>
      <c r="CD301" s="1126" t="s">
        <v>662</v>
      </c>
      <c r="CE301" s="1126" t="s">
        <v>57</v>
      </c>
      <c r="CF301" s="1126" t="s">
        <v>57</v>
      </c>
      <c r="CG301" s="1126" t="s">
        <v>57</v>
      </c>
      <c r="CH301" s="1126" t="s">
        <v>57</v>
      </c>
      <c r="CI301" s="1126" t="s">
        <v>9669</v>
      </c>
      <c r="CJ301" s="1126" t="s">
        <v>665</v>
      </c>
      <c r="CK301" s="1126" t="s">
        <v>1308</v>
      </c>
      <c r="CL301" s="1126" t="s">
        <v>666</v>
      </c>
      <c r="CM301" s="1126" t="s">
        <v>9670</v>
      </c>
      <c r="CN301" s="1126" t="s">
        <v>665</v>
      </c>
      <c r="CO301" s="1126" t="s">
        <v>172</v>
      </c>
      <c r="CP301" s="1126" t="s">
        <v>666</v>
      </c>
      <c r="CQ301" s="1126" t="s">
        <v>57</v>
      </c>
      <c r="CR301" s="1126" t="s">
        <v>57</v>
      </c>
      <c r="CS301" s="1126" t="s">
        <v>57</v>
      </c>
      <c r="CT301" s="1126" t="s">
        <v>57</v>
      </c>
      <c r="CU301" s="1126" t="s">
        <v>57</v>
      </c>
      <c r="CV301" s="1126" t="s">
        <v>57</v>
      </c>
      <c r="CW301" s="1126" t="s">
        <v>57</v>
      </c>
      <c r="CX301" s="1126" t="s">
        <v>57</v>
      </c>
      <c r="CY301" s="1126" t="s">
        <v>57</v>
      </c>
      <c r="CZ301" s="1126" t="s">
        <v>57</v>
      </c>
      <c r="DA301" s="1126" t="s">
        <v>57</v>
      </c>
      <c r="DB301" s="1126" t="s">
        <v>57</v>
      </c>
      <c r="DC301" s="1126" t="s">
        <v>57</v>
      </c>
      <c r="DD301" s="1126" t="s">
        <v>57</v>
      </c>
      <c r="DE301" s="1126" t="s">
        <v>57</v>
      </c>
      <c r="DF301" s="1126" t="s">
        <v>57</v>
      </c>
      <c r="DG301" s="1126" t="s">
        <v>57</v>
      </c>
      <c r="DH301" s="1126" t="s">
        <v>57</v>
      </c>
      <c r="DI301" s="1126" t="s">
        <v>302</v>
      </c>
      <c r="DJ301" s="1126" t="s">
        <v>57</v>
      </c>
      <c r="DK301" s="1126" t="s">
        <v>57</v>
      </c>
      <c r="DL301" s="1126" t="s">
        <v>57</v>
      </c>
      <c r="DM301" s="1126" t="s">
        <v>57</v>
      </c>
      <c r="DN301" s="1126" t="s">
        <v>57</v>
      </c>
      <c r="DO301" s="1126" t="s">
        <v>57</v>
      </c>
      <c r="DP301" s="1126" t="s">
        <v>57</v>
      </c>
      <c r="DQ301" s="1126" t="s">
        <v>9671</v>
      </c>
      <c r="DR301" s="1126" t="s">
        <v>9672</v>
      </c>
      <c r="DS301" s="1126" t="s">
        <v>673</v>
      </c>
      <c r="DT301" s="1126" t="s">
        <v>3842</v>
      </c>
      <c r="DU301" s="1126" t="s">
        <v>621</v>
      </c>
      <c r="DV301" s="1126" t="s">
        <v>801</v>
      </c>
      <c r="DW301" s="1126" t="s">
        <v>106</v>
      </c>
      <c r="DX301" s="1126" t="s">
        <v>57</v>
      </c>
      <c r="DY301" s="1126" t="s">
        <v>57</v>
      </c>
      <c r="DZ301" s="1126" t="s">
        <v>57</v>
      </c>
      <c r="EA301" s="1126" t="s">
        <v>57</v>
      </c>
      <c r="EB301" s="1126" t="s">
        <v>1037</v>
      </c>
      <c r="EC301" s="1126" t="s">
        <v>621</v>
      </c>
      <c r="ED301" s="1126" t="s">
        <v>1038</v>
      </c>
      <c r="EE301" s="1126" t="s">
        <v>106</v>
      </c>
      <c r="EF301" s="1126" t="s">
        <v>57</v>
      </c>
      <c r="EG301" s="1126" t="s">
        <v>57</v>
      </c>
      <c r="EH301" s="1126" t="s">
        <v>57</v>
      </c>
      <c r="EI301" s="1126" t="s">
        <v>57</v>
      </c>
      <c r="EJ301" s="1126" t="s">
        <v>9673</v>
      </c>
      <c r="EK301" s="1126" t="s">
        <v>1574</v>
      </c>
      <c r="EL301" s="1126" t="s">
        <v>678</v>
      </c>
      <c r="EM301" s="1126" t="s">
        <v>1576</v>
      </c>
      <c r="EN301" s="1126" t="s">
        <v>629</v>
      </c>
      <c r="EO301" s="1126" t="s">
        <v>681</v>
      </c>
      <c r="EP301" s="1126" t="s">
        <v>682</v>
      </c>
      <c r="EQ301" s="1126" t="s">
        <v>57</v>
      </c>
      <c r="ER301" s="1126" t="s">
        <v>311</v>
      </c>
      <c r="ES301" s="1126" t="s">
        <v>57</v>
      </c>
      <c r="ET301" s="1126" t="s">
        <v>57</v>
      </c>
      <c r="EU301" s="104" t="str">
        <f t="shared" si="32"/>
        <v>2026041859</v>
      </c>
      <c r="EV301" s="56" t="str">
        <f t="shared" si="33"/>
        <v>18&amp;2026041859</v>
      </c>
      <c r="EW301" s="104">
        <f>IFERROR(VLOOKUP(EV301,시험용!CA:CE,4,FALSE),"")</f>
        <v>0</v>
      </c>
      <c r="EX301" s="952"/>
    </row>
    <row r="302" spans="1:154" ht="49.95" customHeight="1">
      <c r="A302" s="367">
        <v>18</v>
      </c>
      <c r="B302" s="1126" t="s">
        <v>732</v>
      </c>
      <c r="C302" s="1126" t="s">
        <v>1862</v>
      </c>
      <c r="D302" s="1126" t="s">
        <v>2963</v>
      </c>
      <c r="E302" s="1126" t="s">
        <v>31</v>
      </c>
      <c r="F302" s="1126" t="s">
        <v>287</v>
      </c>
      <c r="G302" s="1126" t="s">
        <v>732</v>
      </c>
      <c r="H302" s="1126" t="s">
        <v>732</v>
      </c>
      <c r="I302" s="1126" t="s">
        <v>290</v>
      </c>
      <c r="J302" s="1126" t="s">
        <v>9717</v>
      </c>
      <c r="K302" s="1126" t="s">
        <v>291</v>
      </c>
      <c r="L302" s="1126" t="s">
        <v>9718</v>
      </c>
      <c r="M302" s="1126" t="s">
        <v>9719</v>
      </c>
      <c r="N302" s="1126"/>
      <c r="O302" s="1126" t="s">
        <v>9720</v>
      </c>
      <c r="P302" s="1126"/>
      <c r="Q302" s="1126"/>
      <c r="R302" s="1126"/>
      <c r="S302" s="1126" t="s">
        <v>8846</v>
      </c>
      <c r="T302" s="1126" t="s">
        <v>9721</v>
      </c>
      <c r="U302" s="1126" t="s">
        <v>592</v>
      </c>
      <c r="V302" s="1126"/>
      <c r="W302" s="1126" t="s">
        <v>9722</v>
      </c>
      <c r="X302" s="1126" t="s">
        <v>1542</v>
      </c>
      <c r="Y302" s="1126" t="s">
        <v>895</v>
      </c>
      <c r="Z302" s="1126" t="s">
        <v>895</v>
      </c>
      <c r="AA302" s="1126" t="s">
        <v>9723</v>
      </c>
      <c r="AB302" s="1126" t="s">
        <v>293</v>
      </c>
      <c r="AC302" s="1332"/>
      <c r="AD302" s="1126" t="s">
        <v>107</v>
      </c>
      <c r="AE302" s="1126" t="s">
        <v>1730</v>
      </c>
      <c r="AF302" s="1126" t="s">
        <v>595</v>
      </c>
      <c r="AG302" s="1126" t="s">
        <v>57</v>
      </c>
      <c r="AH302" s="1126" t="s">
        <v>645</v>
      </c>
      <c r="AI302" s="1126" t="s">
        <v>57</v>
      </c>
      <c r="AJ302" s="1126"/>
      <c r="AK302" s="1126"/>
      <c r="AL302" s="1126"/>
      <c r="AM302" s="1126"/>
      <c r="AN302" s="1126" t="s">
        <v>9724</v>
      </c>
      <c r="AO302" s="1126" t="s">
        <v>1546</v>
      </c>
      <c r="AP302" s="1126" t="s">
        <v>9725</v>
      </c>
      <c r="AQ302" s="1127" t="s">
        <v>9954</v>
      </c>
      <c r="AR302" s="1126"/>
      <c r="AS302" s="1126"/>
      <c r="AT302" s="1126" t="s">
        <v>315</v>
      </c>
      <c r="AU302" s="1126" t="s">
        <v>9726</v>
      </c>
      <c r="AV302" s="1126" t="s">
        <v>57</v>
      </c>
      <c r="AW302" s="1126" t="s">
        <v>121</v>
      </c>
      <c r="AX302" s="1126" t="s">
        <v>9727</v>
      </c>
      <c r="AY302" s="1126"/>
      <c r="AZ302" s="1126" t="s">
        <v>9728</v>
      </c>
      <c r="BA302" s="1126" t="s">
        <v>1736</v>
      </c>
      <c r="BB302" s="1126" t="s">
        <v>299</v>
      </c>
      <c r="BC302" s="1126" t="s">
        <v>32</v>
      </c>
      <c r="BD302" s="1126" t="s">
        <v>33</v>
      </c>
      <c r="BE302" s="1126" t="s">
        <v>3619</v>
      </c>
      <c r="BF302" s="1126" t="s">
        <v>48</v>
      </c>
      <c r="BG302" s="1126" t="s">
        <v>164</v>
      </c>
      <c r="BH302" s="1126" t="s">
        <v>110</v>
      </c>
      <c r="BI302" s="1126" t="s">
        <v>9729</v>
      </c>
      <c r="BJ302" s="1126" t="s">
        <v>9730</v>
      </c>
      <c r="BK302" s="1126" t="s">
        <v>1739</v>
      </c>
      <c r="BL302" s="1126" t="s">
        <v>9731</v>
      </c>
      <c r="BM302" s="1126" t="s">
        <v>302</v>
      </c>
      <c r="BN302" s="1126" t="s">
        <v>1730</v>
      </c>
      <c r="BO302" s="1126" t="s">
        <v>595</v>
      </c>
      <c r="BP302" s="1126" t="s">
        <v>57</v>
      </c>
      <c r="BQ302" s="1126" t="s">
        <v>57</v>
      </c>
      <c r="BR302" s="1126" t="s">
        <v>311</v>
      </c>
      <c r="BS302" s="1126" t="s">
        <v>1302</v>
      </c>
      <c r="BT302" s="1126" t="s">
        <v>1883</v>
      </c>
      <c r="BU302" s="1126" t="s">
        <v>9732</v>
      </c>
      <c r="BV302" s="1126" t="s">
        <v>302</v>
      </c>
      <c r="BW302" s="1126" t="s">
        <v>624</v>
      </c>
      <c r="BX302" s="1126" t="s">
        <v>645</v>
      </c>
      <c r="BY302" s="1126" t="s">
        <v>57</v>
      </c>
      <c r="BZ302" s="1126" t="s">
        <v>332</v>
      </c>
      <c r="CA302" s="1126" t="s">
        <v>9733</v>
      </c>
      <c r="CB302" s="1126" t="s">
        <v>304</v>
      </c>
      <c r="CC302" s="1126" t="s">
        <v>998</v>
      </c>
      <c r="CD302" s="1126" t="s">
        <v>305</v>
      </c>
      <c r="CE302" s="1126" t="s">
        <v>306</v>
      </c>
      <c r="CF302" s="1126" t="s">
        <v>624</v>
      </c>
      <c r="CG302" s="1126" t="s">
        <v>662</v>
      </c>
      <c r="CH302" s="1126" t="s">
        <v>118</v>
      </c>
      <c r="CI302" s="1126" t="s">
        <v>9734</v>
      </c>
      <c r="CJ302" s="1126" t="s">
        <v>665</v>
      </c>
      <c r="CK302" s="1126" t="s">
        <v>9735</v>
      </c>
      <c r="CL302" s="1126" t="s">
        <v>2984</v>
      </c>
      <c r="CM302" s="1126" t="s">
        <v>9736</v>
      </c>
      <c r="CN302" s="1126" t="s">
        <v>665</v>
      </c>
      <c r="CO302" s="1126" t="s">
        <v>176</v>
      </c>
      <c r="CP302" s="1126" t="s">
        <v>2984</v>
      </c>
      <c r="CQ302" s="1126" t="s">
        <v>57</v>
      </c>
      <c r="CR302" s="1126" t="s">
        <v>57</v>
      </c>
      <c r="CS302" s="1126" t="s">
        <v>57</v>
      </c>
      <c r="CT302" s="1126" t="s">
        <v>57</v>
      </c>
      <c r="CU302" s="1126" t="s">
        <v>57</v>
      </c>
      <c r="CV302" s="1126" t="s">
        <v>57</v>
      </c>
      <c r="CW302" s="1126" t="s">
        <v>57</v>
      </c>
      <c r="CX302" s="1126" t="s">
        <v>57</v>
      </c>
      <c r="CY302" s="1126" t="s">
        <v>57</v>
      </c>
      <c r="CZ302" s="1126" t="s">
        <v>57</v>
      </c>
      <c r="DA302" s="1126" t="s">
        <v>57</v>
      </c>
      <c r="DB302" s="1126" t="s">
        <v>57</v>
      </c>
      <c r="DC302" s="1126" t="s">
        <v>57</v>
      </c>
      <c r="DD302" s="1126" t="s">
        <v>57</v>
      </c>
      <c r="DE302" s="1126" t="s">
        <v>57</v>
      </c>
      <c r="DF302" s="1126" t="s">
        <v>57</v>
      </c>
      <c r="DG302" s="1126" t="s">
        <v>57</v>
      </c>
      <c r="DH302" s="1126" t="s">
        <v>57</v>
      </c>
      <c r="DI302" s="1126" t="s">
        <v>302</v>
      </c>
      <c r="DJ302" s="1126" t="s">
        <v>57</v>
      </c>
      <c r="DK302" s="1126" t="s">
        <v>57</v>
      </c>
      <c r="DL302" s="1126" t="s">
        <v>57</v>
      </c>
      <c r="DM302" s="1126" t="s">
        <v>57</v>
      </c>
      <c r="DN302" s="1126" t="s">
        <v>57</v>
      </c>
      <c r="DO302" s="1126" t="s">
        <v>57</v>
      </c>
      <c r="DP302" s="1126" t="s">
        <v>57</v>
      </c>
      <c r="DQ302" s="1126" t="s">
        <v>882</v>
      </c>
      <c r="DR302" s="1126" t="s">
        <v>171</v>
      </c>
      <c r="DS302" s="1126" t="s">
        <v>673</v>
      </c>
      <c r="DT302" s="1126" t="s">
        <v>9737</v>
      </c>
      <c r="DU302" s="1126" t="s">
        <v>621</v>
      </c>
      <c r="DV302" s="1126" t="s">
        <v>1892</v>
      </c>
      <c r="DW302" s="1126" t="s">
        <v>119</v>
      </c>
      <c r="DX302" s="1126" t="s">
        <v>333</v>
      </c>
      <c r="DY302" s="1126" t="s">
        <v>308</v>
      </c>
      <c r="DZ302" s="1126" t="s">
        <v>309</v>
      </c>
      <c r="EA302" s="1126" t="s">
        <v>319</v>
      </c>
      <c r="EB302" s="1126" t="s">
        <v>9738</v>
      </c>
      <c r="EC302" s="1126" t="s">
        <v>621</v>
      </c>
      <c r="ED302" s="1126" t="s">
        <v>332</v>
      </c>
      <c r="EE302" s="1126" t="s">
        <v>119</v>
      </c>
      <c r="EF302" s="1126" t="s">
        <v>57</v>
      </c>
      <c r="EG302" s="1126" t="s">
        <v>57</v>
      </c>
      <c r="EH302" s="1126" t="s">
        <v>57</v>
      </c>
      <c r="EI302" s="1126" t="s">
        <v>57</v>
      </c>
      <c r="EJ302" s="1126" t="s">
        <v>884</v>
      </c>
      <c r="EK302" s="1126" t="s">
        <v>885</v>
      </c>
      <c r="EL302" s="1126" t="s">
        <v>886</v>
      </c>
      <c r="EM302" s="1126" t="s">
        <v>679</v>
      </c>
      <c r="EN302" s="1126" t="s">
        <v>680</v>
      </c>
      <c r="EO302" s="1126" t="s">
        <v>681</v>
      </c>
      <c r="EP302" s="1126" t="s">
        <v>682</v>
      </c>
      <c r="EQ302" s="1126" t="s">
        <v>6807</v>
      </c>
      <c r="ER302" s="1126" t="s">
        <v>311</v>
      </c>
      <c r="ES302" s="1126" t="s">
        <v>8792</v>
      </c>
      <c r="ET302" s="1126" t="s">
        <v>9739</v>
      </c>
      <c r="EU302" s="104" t="str">
        <f t="shared" si="32"/>
        <v>2026042074</v>
      </c>
      <c r="EV302" s="56" t="str">
        <f t="shared" si="33"/>
        <v>18&amp;2026042074</v>
      </c>
      <c r="EW302" s="104">
        <f>IFERROR(VLOOKUP(EV302,시험용!CA:CE,4,FALSE),"")</f>
        <v>0</v>
      </c>
      <c r="EX302" s="952"/>
    </row>
    <row r="303" spans="1:154" ht="49.95" customHeight="1">
      <c r="A303" s="367">
        <v>18</v>
      </c>
      <c r="B303" s="1126" t="s">
        <v>771</v>
      </c>
      <c r="C303" s="1126" t="s">
        <v>1862</v>
      </c>
      <c r="D303" s="1126" t="s">
        <v>2963</v>
      </c>
      <c r="E303" s="1126" t="s">
        <v>31</v>
      </c>
      <c r="F303" s="1126" t="s">
        <v>287</v>
      </c>
      <c r="G303" s="1126" t="s">
        <v>771</v>
      </c>
      <c r="H303" s="1126" t="s">
        <v>771</v>
      </c>
      <c r="I303" s="1126" t="s">
        <v>290</v>
      </c>
      <c r="J303" s="1126" t="s">
        <v>9740</v>
      </c>
      <c r="K303" s="1126" t="s">
        <v>291</v>
      </c>
      <c r="L303" s="1126" t="s">
        <v>9741</v>
      </c>
      <c r="M303" s="1126" t="s">
        <v>9719</v>
      </c>
      <c r="N303" s="1126"/>
      <c r="O303" s="1126" t="s">
        <v>9742</v>
      </c>
      <c r="P303" s="1126"/>
      <c r="Q303" s="1126"/>
      <c r="R303" s="1126"/>
      <c r="S303" s="1126" t="s">
        <v>8846</v>
      </c>
      <c r="T303" s="1126" t="s">
        <v>9721</v>
      </c>
      <c r="U303" s="1126" t="s">
        <v>592</v>
      </c>
      <c r="V303" s="1126"/>
      <c r="W303" s="1126" t="s">
        <v>9722</v>
      </c>
      <c r="X303" s="1126" t="s">
        <v>1542</v>
      </c>
      <c r="Y303" s="1126" t="s">
        <v>895</v>
      </c>
      <c r="Z303" s="1126" t="s">
        <v>895</v>
      </c>
      <c r="AA303" s="1126" t="s">
        <v>9723</v>
      </c>
      <c r="AB303" s="1126" t="s">
        <v>293</v>
      </c>
      <c r="AC303" s="1332"/>
      <c r="AD303" s="1126" t="s">
        <v>107</v>
      </c>
      <c r="AE303" s="1126" t="s">
        <v>9743</v>
      </c>
      <c r="AF303" s="1126" t="s">
        <v>595</v>
      </c>
      <c r="AG303" s="1126" t="s">
        <v>57</v>
      </c>
      <c r="AH303" s="1126" t="s">
        <v>645</v>
      </c>
      <c r="AI303" s="1126" t="s">
        <v>57</v>
      </c>
      <c r="AJ303" s="1126"/>
      <c r="AK303" s="1126"/>
      <c r="AL303" s="1126"/>
      <c r="AM303" s="1126"/>
      <c r="AN303" s="1126" t="s">
        <v>9724</v>
      </c>
      <c r="AO303" s="1126" t="s">
        <v>1546</v>
      </c>
      <c r="AP303" s="1126" t="s">
        <v>9725</v>
      </c>
      <c r="AQ303" s="1127" t="s">
        <v>9954</v>
      </c>
      <c r="AR303" s="1126"/>
      <c r="AS303" s="1126"/>
      <c r="AT303" s="1126" t="s">
        <v>315</v>
      </c>
      <c r="AU303" s="1126" t="s">
        <v>9744</v>
      </c>
      <c r="AV303" s="1126" t="s">
        <v>57</v>
      </c>
      <c r="AW303" s="1126" t="s">
        <v>121</v>
      </c>
      <c r="AX303" s="1126" t="s">
        <v>9745</v>
      </c>
      <c r="AY303" s="1126"/>
      <c r="AZ303" s="1126" t="s">
        <v>9728</v>
      </c>
      <c r="BA303" s="1126" t="s">
        <v>1736</v>
      </c>
      <c r="BB303" s="1126" t="s">
        <v>299</v>
      </c>
      <c r="BC303" s="1126" t="s">
        <v>32</v>
      </c>
      <c r="BD303" s="1126" t="s">
        <v>33</v>
      </c>
      <c r="BE303" s="1126" t="s">
        <v>3619</v>
      </c>
      <c r="BF303" s="1126" t="s">
        <v>48</v>
      </c>
      <c r="BG303" s="1126" t="s">
        <v>164</v>
      </c>
      <c r="BH303" s="1126" t="s">
        <v>110</v>
      </c>
      <c r="BI303" s="1126" t="s">
        <v>9729</v>
      </c>
      <c r="BJ303" s="1126" t="s">
        <v>9730</v>
      </c>
      <c r="BK303" s="1126" t="s">
        <v>1739</v>
      </c>
      <c r="BL303" s="1126" t="s">
        <v>9746</v>
      </c>
      <c r="BM303" s="1126" t="s">
        <v>302</v>
      </c>
      <c r="BN303" s="1126" t="s">
        <v>9743</v>
      </c>
      <c r="BO303" s="1126" t="s">
        <v>595</v>
      </c>
      <c r="BP303" s="1126" t="s">
        <v>57</v>
      </c>
      <c r="BQ303" s="1126" t="s">
        <v>57</v>
      </c>
      <c r="BR303" s="1126" t="s">
        <v>311</v>
      </c>
      <c r="BS303" s="1126" t="s">
        <v>1302</v>
      </c>
      <c r="BT303" s="1126" t="s">
        <v>1883</v>
      </c>
      <c r="BU303" s="1126" t="s">
        <v>9732</v>
      </c>
      <c r="BV303" s="1126" t="s">
        <v>302</v>
      </c>
      <c r="BW303" s="1126" t="s">
        <v>624</v>
      </c>
      <c r="BX303" s="1126" t="s">
        <v>645</v>
      </c>
      <c r="BY303" s="1126" t="s">
        <v>57</v>
      </c>
      <c r="BZ303" s="1126" t="s">
        <v>332</v>
      </c>
      <c r="CA303" s="1126" t="s">
        <v>9733</v>
      </c>
      <c r="CB303" s="1126" t="s">
        <v>304</v>
      </c>
      <c r="CC303" s="1126" t="s">
        <v>998</v>
      </c>
      <c r="CD303" s="1126" t="s">
        <v>305</v>
      </c>
      <c r="CE303" s="1126" t="s">
        <v>306</v>
      </c>
      <c r="CF303" s="1126" t="s">
        <v>624</v>
      </c>
      <c r="CG303" s="1126" t="s">
        <v>662</v>
      </c>
      <c r="CH303" s="1126" t="s">
        <v>118</v>
      </c>
      <c r="CI303" s="1126" t="s">
        <v>9734</v>
      </c>
      <c r="CJ303" s="1126" t="s">
        <v>665</v>
      </c>
      <c r="CK303" s="1126" t="s">
        <v>9735</v>
      </c>
      <c r="CL303" s="1126" t="s">
        <v>2984</v>
      </c>
      <c r="CM303" s="1126" t="s">
        <v>9736</v>
      </c>
      <c r="CN303" s="1126" t="s">
        <v>665</v>
      </c>
      <c r="CO303" s="1126" t="s">
        <v>176</v>
      </c>
      <c r="CP303" s="1126" t="s">
        <v>2984</v>
      </c>
      <c r="CQ303" s="1126" t="s">
        <v>57</v>
      </c>
      <c r="CR303" s="1126" t="s">
        <v>57</v>
      </c>
      <c r="CS303" s="1126" t="s">
        <v>57</v>
      </c>
      <c r="CT303" s="1126" t="s">
        <v>57</v>
      </c>
      <c r="CU303" s="1126" t="s">
        <v>57</v>
      </c>
      <c r="CV303" s="1126" t="s">
        <v>57</v>
      </c>
      <c r="CW303" s="1126" t="s">
        <v>57</v>
      </c>
      <c r="CX303" s="1126" t="s">
        <v>57</v>
      </c>
      <c r="CY303" s="1126" t="s">
        <v>57</v>
      </c>
      <c r="CZ303" s="1126" t="s">
        <v>57</v>
      </c>
      <c r="DA303" s="1126" t="s">
        <v>57</v>
      </c>
      <c r="DB303" s="1126" t="s">
        <v>57</v>
      </c>
      <c r="DC303" s="1126" t="s">
        <v>57</v>
      </c>
      <c r="DD303" s="1126" t="s">
        <v>57</v>
      </c>
      <c r="DE303" s="1126" t="s">
        <v>57</v>
      </c>
      <c r="DF303" s="1126" t="s">
        <v>57</v>
      </c>
      <c r="DG303" s="1126" t="s">
        <v>57</v>
      </c>
      <c r="DH303" s="1126" t="s">
        <v>57</v>
      </c>
      <c r="DI303" s="1126" t="s">
        <v>302</v>
      </c>
      <c r="DJ303" s="1126" t="s">
        <v>57</v>
      </c>
      <c r="DK303" s="1126" t="s">
        <v>57</v>
      </c>
      <c r="DL303" s="1126" t="s">
        <v>57</v>
      </c>
      <c r="DM303" s="1126" t="s">
        <v>57</v>
      </c>
      <c r="DN303" s="1126" t="s">
        <v>57</v>
      </c>
      <c r="DO303" s="1126" t="s">
        <v>57</v>
      </c>
      <c r="DP303" s="1126" t="s">
        <v>57</v>
      </c>
      <c r="DQ303" s="1126" t="s">
        <v>882</v>
      </c>
      <c r="DR303" s="1126" t="s">
        <v>171</v>
      </c>
      <c r="DS303" s="1126" t="s">
        <v>673</v>
      </c>
      <c r="DT303" s="1126" t="s">
        <v>9737</v>
      </c>
      <c r="DU303" s="1126" t="s">
        <v>621</v>
      </c>
      <c r="DV303" s="1126" t="s">
        <v>1892</v>
      </c>
      <c r="DW303" s="1126" t="s">
        <v>119</v>
      </c>
      <c r="DX303" s="1126" t="s">
        <v>333</v>
      </c>
      <c r="DY303" s="1126" t="s">
        <v>308</v>
      </c>
      <c r="DZ303" s="1126" t="s">
        <v>309</v>
      </c>
      <c r="EA303" s="1126" t="s">
        <v>319</v>
      </c>
      <c r="EB303" s="1126" t="s">
        <v>9738</v>
      </c>
      <c r="EC303" s="1126" t="s">
        <v>621</v>
      </c>
      <c r="ED303" s="1126" t="s">
        <v>332</v>
      </c>
      <c r="EE303" s="1126" t="s">
        <v>119</v>
      </c>
      <c r="EF303" s="1126" t="s">
        <v>57</v>
      </c>
      <c r="EG303" s="1126" t="s">
        <v>57</v>
      </c>
      <c r="EH303" s="1126" t="s">
        <v>57</v>
      </c>
      <c r="EI303" s="1126" t="s">
        <v>57</v>
      </c>
      <c r="EJ303" s="1126" t="s">
        <v>884</v>
      </c>
      <c r="EK303" s="1126" t="s">
        <v>885</v>
      </c>
      <c r="EL303" s="1126" t="s">
        <v>886</v>
      </c>
      <c r="EM303" s="1126" t="s">
        <v>679</v>
      </c>
      <c r="EN303" s="1126" t="s">
        <v>680</v>
      </c>
      <c r="EO303" s="1126" t="s">
        <v>681</v>
      </c>
      <c r="EP303" s="1126" t="s">
        <v>682</v>
      </c>
      <c r="EQ303" s="1126" t="s">
        <v>57</v>
      </c>
      <c r="ER303" s="1126" t="s">
        <v>311</v>
      </c>
      <c r="ES303" s="1126" t="s">
        <v>57</v>
      </c>
      <c r="ET303" s="1126" t="s">
        <v>57</v>
      </c>
      <c r="EU303" s="104" t="str">
        <f t="shared" si="32"/>
        <v>2026042075</v>
      </c>
      <c r="EV303" s="56" t="str">
        <f t="shared" si="33"/>
        <v>18&amp;2026042075</v>
      </c>
      <c r="EW303" s="104">
        <f>IFERROR(VLOOKUP(EV303,시험용!CA:CE,4,FALSE),"")</f>
        <v>0</v>
      </c>
      <c r="EX303" s="952"/>
    </row>
    <row r="304" spans="1:154" ht="49.95" customHeight="1">
      <c r="A304" s="367">
        <v>18</v>
      </c>
      <c r="B304" s="1126" t="s">
        <v>850</v>
      </c>
      <c r="C304" s="1126" t="s">
        <v>2105</v>
      </c>
      <c r="D304" s="1126" t="s">
        <v>2106</v>
      </c>
      <c r="E304" s="1126" t="s">
        <v>31</v>
      </c>
      <c r="F304" s="1126" t="s">
        <v>584</v>
      </c>
      <c r="G304" s="1126" t="s">
        <v>850</v>
      </c>
      <c r="H304" s="1126" t="s">
        <v>287</v>
      </c>
      <c r="I304" s="1126" t="s">
        <v>290</v>
      </c>
      <c r="J304" s="1126" t="s">
        <v>9747</v>
      </c>
      <c r="K304" s="1126" t="s">
        <v>291</v>
      </c>
      <c r="L304" s="1126" t="s">
        <v>9748</v>
      </c>
      <c r="M304" s="1126" t="s">
        <v>6539</v>
      </c>
      <c r="N304" s="1126"/>
      <c r="O304" s="1126"/>
      <c r="P304" s="1126" t="s">
        <v>859</v>
      </c>
      <c r="Q304" s="1126"/>
      <c r="R304" s="1126" t="s">
        <v>9749</v>
      </c>
      <c r="S304" s="1126" t="s">
        <v>8846</v>
      </c>
      <c r="T304" s="1126" t="s">
        <v>8847</v>
      </c>
      <c r="U304" s="1126" t="s">
        <v>592</v>
      </c>
      <c r="V304" s="1126" t="s">
        <v>1133</v>
      </c>
      <c r="W304" s="1126" t="s">
        <v>6540</v>
      </c>
      <c r="X304" s="1126" t="s">
        <v>95</v>
      </c>
      <c r="Y304" s="1126" t="s">
        <v>6541</v>
      </c>
      <c r="Z304" s="1126" t="s">
        <v>2114</v>
      </c>
      <c r="AA304" s="1126" t="s">
        <v>2114</v>
      </c>
      <c r="AB304" s="1126" t="s">
        <v>31</v>
      </c>
      <c r="AC304" s="1332"/>
      <c r="AD304" s="1126" t="s">
        <v>643</v>
      </c>
      <c r="AE304" s="1126" t="s">
        <v>8997</v>
      </c>
      <c r="AF304" s="1126" t="s">
        <v>3851</v>
      </c>
      <c r="AG304" s="1126" t="s">
        <v>3852</v>
      </c>
      <c r="AH304" s="1126" t="s">
        <v>3853</v>
      </c>
      <c r="AI304" s="1126" t="s">
        <v>8998</v>
      </c>
      <c r="AJ304" s="1126" t="s">
        <v>9750</v>
      </c>
      <c r="AK304" s="1126" t="s">
        <v>9751</v>
      </c>
      <c r="AL304" s="1126" t="s">
        <v>9752</v>
      </c>
      <c r="AM304" s="1126"/>
      <c r="AN304" s="1126" t="s">
        <v>4583</v>
      </c>
      <c r="AO304" s="1126" t="s">
        <v>9753</v>
      </c>
      <c r="AP304" s="1126" t="s">
        <v>9754</v>
      </c>
      <c r="AQ304" s="1127" t="s">
        <v>9955</v>
      </c>
      <c r="AR304" s="1126"/>
      <c r="AS304" s="1126"/>
      <c r="AT304" s="1126" t="s">
        <v>315</v>
      </c>
      <c r="AU304" s="1126" t="s">
        <v>9755</v>
      </c>
      <c r="AV304" s="1126" t="s">
        <v>3008</v>
      </c>
      <c r="AW304" s="1126" t="s">
        <v>9212</v>
      </c>
      <c r="AX304" s="1126" t="s">
        <v>9756</v>
      </c>
      <c r="AY304" s="1126"/>
      <c r="AZ304" s="1126" t="s">
        <v>9757</v>
      </c>
      <c r="BA304" s="1126" t="s">
        <v>9758</v>
      </c>
      <c r="BB304" s="1126" t="s">
        <v>4816</v>
      </c>
      <c r="BC304" s="1126" t="s">
        <v>3018</v>
      </c>
      <c r="BD304" s="1126" t="s">
        <v>3019</v>
      </c>
      <c r="BE304" s="1126" t="s">
        <v>9759</v>
      </c>
      <c r="BF304" s="1126" t="s">
        <v>3021</v>
      </c>
      <c r="BG304" s="1126" t="s">
        <v>3022</v>
      </c>
      <c r="BH304" s="1126" t="s">
        <v>9760</v>
      </c>
      <c r="BI304" s="1126" t="s">
        <v>9761</v>
      </c>
      <c r="BJ304" s="1126" t="s">
        <v>9762</v>
      </c>
      <c r="BK304" s="1126" t="s">
        <v>3867</v>
      </c>
      <c r="BL304" s="1126" t="s">
        <v>9763</v>
      </c>
      <c r="BM304" s="1126" t="s">
        <v>3028</v>
      </c>
      <c r="BN304" s="1126" t="s">
        <v>8997</v>
      </c>
      <c r="BO304" s="1126" t="s">
        <v>3851</v>
      </c>
      <c r="BP304" s="1126" t="s">
        <v>3007</v>
      </c>
      <c r="BQ304" s="1126" t="s">
        <v>3852</v>
      </c>
      <c r="BR304" s="1126" t="s">
        <v>9011</v>
      </c>
      <c r="BS304" s="1126" t="s">
        <v>9764</v>
      </c>
      <c r="BT304" s="1126" t="s">
        <v>9765</v>
      </c>
      <c r="BU304" s="1126" t="s">
        <v>9766</v>
      </c>
      <c r="BV304" s="1126" t="s">
        <v>3028</v>
      </c>
      <c r="BW304" s="1126" t="s">
        <v>9767</v>
      </c>
      <c r="BX304" s="1126" t="s">
        <v>3853</v>
      </c>
      <c r="BY304" s="1126" t="s">
        <v>8998</v>
      </c>
      <c r="BZ304" s="1126" t="s">
        <v>9768</v>
      </c>
      <c r="CA304" s="1126" t="s">
        <v>9769</v>
      </c>
      <c r="CB304" s="1126" t="s">
        <v>3878</v>
      </c>
      <c r="CC304" s="1126" t="s">
        <v>9770</v>
      </c>
      <c r="CD304" s="1126" t="s">
        <v>9019</v>
      </c>
      <c r="CE304" s="1126" t="s">
        <v>3880</v>
      </c>
      <c r="CF304" s="1126" t="s">
        <v>9771</v>
      </c>
      <c r="CG304" s="1126" t="s">
        <v>3882</v>
      </c>
      <c r="CH304" s="1126" t="s">
        <v>3008</v>
      </c>
      <c r="CI304" s="1126" t="s">
        <v>9772</v>
      </c>
      <c r="CJ304" s="1126" t="s">
        <v>9022</v>
      </c>
      <c r="CK304" s="1126" t="s">
        <v>9773</v>
      </c>
      <c r="CL304" s="1126" t="s">
        <v>3886</v>
      </c>
      <c r="CM304" s="1126" t="s">
        <v>9774</v>
      </c>
      <c r="CN304" s="1126" t="s">
        <v>9022</v>
      </c>
      <c r="CO304" s="1126" t="s">
        <v>9775</v>
      </c>
      <c r="CP304" s="1126" t="s">
        <v>3886</v>
      </c>
      <c r="CQ304" s="1126" t="s">
        <v>3008</v>
      </c>
      <c r="CR304" s="1126" t="s">
        <v>3008</v>
      </c>
      <c r="CS304" s="1126" t="s">
        <v>3008</v>
      </c>
      <c r="CT304" s="1126" t="s">
        <v>3008</v>
      </c>
      <c r="CU304" s="1126" t="s">
        <v>9026</v>
      </c>
      <c r="CV304" s="1126" t="s">
        <v>3888</v>
      </c>
      <c r="CW304" s="1126" t="s">
        <v>9027</v>
      </c>
      <c r="CX304" s="1126" t="s">
        <v>9001</v>
      </c>
      <c r="CY304" s="1126" t="s">
        <v>3008</v>
      </c>
      <c r="CZ304" s="1126" t="s">
        <v>3008</v>
      </c>
      <c r="DA304" s="1126" t="s">
        <v>3008</v>
      </c>
      <c r="DB304" s="1126" t="s">
        <v>3008</v>
      </c>
      <c r="DC304" s="1126" t="s">
        <v>3008</v>
      </c>
      <c r="DD304" s="1126" t="s">
        <v>3008</v>
      </c>
      <c r="DE304" s="1126" t="s">
        <v>9776</v>
      </c>
      <c r="DF304" s="1126" t="s">
        <v>9777</v>
      </c>
      <c r="DG304" s="1126" t="s">
        <v>9778</v>
      </c>
      <c r="DH304" s="1126" t="s">
        <v>3008</v>
      </c>
      <c r="DI304" s="1126" t="s">
        <v>3028</v>
      </c>
      <c r="DJ304" s="1126" t="s">
        <v>3008</v>
      </c>
      <c r="DK304" s="1126" t="s">
        <v>3008</v>
      </c>
      <c r="DL304" s="1126" t="s">
        <v>3008</v>
      </c>
      <c r="DM304" s="1126" t="s">
        <v>3008</v>
      </c>
      <c r="DN304" s="1126" t="s">
        <v>9779</v>
      </c>
      <c r="DO304" s="1126" t="s">
        <v>9780</v>
      </c>
      <c r="DP304" s="1126" t="s">
        <v>9781</v>
      </c>
      <c r="DQ304" s="1126" t="s">
        <v>3008</v>
      </c>
      <c r="DR304" s="1126" t="s">
        <v>3008</v>
      </c>
      <c r="DS304" s="1126" t="s">
        <v>3008</v>
      </c>
      <c r="DT304" s="1126" t="s">
        <v>9782</v>
      </c>
      <c r="DU304" s="1126" t="s">
        <v>9032</v>
      </c>
      <c r="DV304" s="1126" t="s">
        <v>9783</v>
      </c>
      <c r="DW304" s="1126" t="s">
        <v>9784</v>
      </c>
      <c r="DX304" s="1126" t="s">
        <v>4800</v>
      </c>
      <c r="DY304" s="1126" t="s">
        <v>3053</v>
      </c>
      <c r="DZ304" s="1126" t="s">
        <v>4801</v>
      </c>
      <c r="EA304" s="1126" t="s">
        <v>3055</v>
      </c>
      <c r="EB304" s="1126" t="s">
        <v>9785</v>
      </c>
      <c r="EC304" s="1126" t="s">
        <v>9032</v>
      </c>
      <c r="ED304" s="1126" t="s">
        <v>3895</v>
      </c>
      <c r="EE304" s="1126" t="s">
        <v>9784</v>
      </c>
      <c r="EF304" s="1126" t="s">
        <v>3008</v>
      </c>
      <c r="EG304" s="1126" t="s">
        <v>3008</v>
      </c>
      <c r="EH304" s="1126" t="s">
        <v>3008</v>
      </c>
      <c r="EI304" s="1126" t="s">
        <v>3008</v>
      </c>
      <c r="EJ304" s="1126" t="s">
        <v>9786</v>
      </c>
      <c r="EK304" s="1126" t="s">
        <v>9787</v>
      </c>
      <c r="EL304" s="1126" t="s">
        <v>9788</v>
      </c>
      <c r="EM304" s="1126" t="s">
        <v>3061</v>
      </c>
      <c r="EN304" s="1126" t="s">
        <v>9789</v>
      </c>
      <c r="EO304" s="1126" t="s">
        <v>9790</v>
      </c>
      <c r="EP304" s="1126" t="s">
        <v>9791</v>
      </c>
      <c r="EQ304" s="1126" t="s">
        <v>9792</v>
      </c>
      <c r="ER304" s="1126" t="s">
        <v>3030</v>
      </c>
      <c r="ES304" s="1126" t="s">
        <v>9793</v>
      </c>
      <c r="ET304" s="1126" t="s">
        <v>9794</v>
      </c>
      <c r="EU304" s="104" t="str">
        <f t="shared" si="32"/>
        <v>2026041612</v>
      </c>
      <c r="EV304" s="56" t="str">
        <f t="shared" si="33"/>
        <v>18&amp;2026041612</v>
      </c>
      <c r="EW304" s="104">
        <f>IFERROR(VLOOKUP(EV304,시험용!CA:CE,4,FALSE),"")</f>
        <v>0</v>
      </c>
      <c r="EX304" s="952"/>
    </row>
    <row r="305" spans="1:156" ht="49.95" customHeight="1">
      <c r="A305" s="367">
        <v>18</v>
      </c>
      <c r="B305" s="1126" t="s">
        <v>323</v>
      </c>
      <c r="C305" s="1126" t="s">
        <v>2105</v>
      </c>
      <c r="D305" s="1126" t="s">
        <v>2106</v>
      </c>
      <c r="E305" s="1126" t="s">
        <v>31</v>
      </c>
      <c r="F305" s="1126" t="s">
        <v>584</v>
      </c>
      <c r="G305" s="1126" t="s">
        <v>323</v>
      </c>
      <c r="H305" s="1126" t="s">
        <v>312</v>
      </c>
      <c r="I305" s="1126" t="s">
        <v>290</v>
      </c>
      <c r="J305" s="1126" t="s">
        <v>9795</v>
      </c>
      <c r="K305" s="1126" t="s">
        <v>291</v>
      </c>
      <c r="L305" s="1126" t="s">
        <v>9796</v>
      </c>
      <c r="M305" s="1126" t="s">
        <v>2109</v>
      </c>
      <c r="N305" s="1126"/>
      <c r="O305" s="1126" t="s">
        <v>2110</v>
      </c>
      <c r="P305" s="1126" t="s">
        <v>859</v>
      </c>
      <c r="Q305" s="1126"/>
      <c r="R305" s="1126" t="s">
        <v>9797</v>
      </c>
      <c r="S305" s="1126" t="s">
        <v>8846</v>
      </c>
      <c r="T305" s="1126" t="s">
        <v>8847</v>
      </c>
      <c r="U305" s="1126" t="s">
        <v>592</v>
      </c>
      <c r="V305" s="1126"/>
      <c r="W305" s="1126" t="s">
        <v>2111</v>
      </c>
      <c r="X305" s="1126" t="s">
        <v>95</v>
      </c>
      <c r="Y305" s="1126" t="s">
        <v>2112</v>
      </c>
      <c r="Z305" s="1126" t="s">
        <v>2113</v>
      </c>
      <c r="AA305" s="1126" t="s">
        <v>2114</v>
      </c>
      <c r="AB305" s="1126" t="s">
        <v>31</v>
      </c>
      <c r="AC305" s="1332"/>
      <c r="AD305" s="1126" t="s">
        <v>643</v>
      </c>
      <c r="AE305" s="1126" t="s">
        <v>8997</v>
      </c>
      <c r="AF305" s="1126" t="s">
        <v>3851</v>
      </c>
      <c r="AG305" s="1126" t="s">
        <v>3852</v>
      </c>
      <c r="AH305" s="1126" t="s">
        <v>3853</v>
      </c>
      <c r="AI305" s="1126" t="s">
        <v>8998</v>
      </c>
      <c r="AJ305" s="1126"/>
      <c r="AK305" s="1126"/>
      <c r="AL305" s="1126"/>
      <c r="AM305" s="1126"/>
      <c r="AN305" s="1126" t="s">
        <v>2120</v>
      </c>
      <c r="AO305" s="1126" t="s">
        <v>2121</v>
      </c>
      <c r="AP305" s="1126" t="s">
        <v>9798</v>
      </c>
      <c r="AQ305" s="1127" t="s">
        <v>9955</v>
      </c>
      <c r="AR305" s="1126" t="s">
        <v>2124</v>
      </c>
      <c r="AS305" s="1126" t="s">
        <v>2125</v>
      </c>
      <c r="AT305" s="1126" t="s">
        <v>315</v>
      </c>
      <c r="AU305" s="1126" t="s">
        <v>9799</v>
      </c>
      <c r="AV305" s="1126" t="s">
        <v>3008</v>
      </c>
      <c r="AW305" s="1126" t="s">
        <v>4799</v>
      </c>
      <c r="AX305" s="1126" t="s">
        <v>9800</v>
      </c>
      <c r="AY305" s="1126"/>
      <c r="AZ305" s="1126" t="s">
        <v>9801</v>
      </c>
      <c r="BA305" s="1126" t="s">
        <v>9758</v>
      </c>
      <c r="BB305" s="1126" t="s">
        <v>4816</v>
      </c>
      <c r="BC305" s="1126" t="s">
        <v>3018</v>
      </c>
      <c r="BD305" s="1126" t="s">
        <v>3019</v>
      </c>
      <c r="BE305" s="1126" t="s">
        <v>9759</v>
      </c>
      <c r="BF305" s="1126" t="s">
        <v>3021</v>
      </c>
      <c r="BG305" s="1126" t="s">
        <v>3022</v>
      </c>
      <c r="BH305" s="1126" t="s">
        <v>9802</v>
      </c>
      <c r="BI305" s="1126" t="s">
        <v>9803</v>
      </c>
      <c r="BJ305" s="1126" t="s">
        <v>9804</v>
      </c>
      <c r="BK305" s="1126" t="s">
        <v>9805</v>
      </c>
      <c r="BL305" s="1126" t="s">
        <v>9806</v>
      </c>
      <c r="BM305" s="1126" t="s">
        <v>3028</v>
      </c>
      <c r="BN305" s="1126" t="s">
        <v>8997</v>
      </c>
      <c r="BO305" s="1126" t="s">
        <v>3851</v>
      </c>
      <c r="BP305" s="1126" t="s">
        <v>3007</v>
      </c>
      <c r="BQ305" s="1126" t="s">
        <v>3852</v>
      </c>
      <c r="BR305" s="1126" t="s">
        <v>9011</v>
      </c>
      <c r="BS305" s="1126" t="s">
        <v>3871</v>
      </c>
      <c r="BT305" s="1126" t="s">
        <v>9807</v>
      </c>
      <c r="BU305" s="1126" t="s">
        <v>9808</v>
      </c>
      <c r="BV305" s="1126" t="s">
        <v>3028</v>
      </c>
      <c r="BW305" s="1126" t="s">
        <v>9809</v>
      </c>
      <c r="BX305" s="1126" t="s">
        <v>3853</v>
      </c>
      <c r="BY305" s="1126" t="s">
        <v>8998</v>
      </c>
      <c r="BZ305" s="1126" t="s">
        <v>9810</v>
      </c>
      <c r="CA305" s="1126" t="s">
        <v>9811</v>
      </c>
      <c r="CB305" s="1126" t="s">
        <v>3878</v>
      </c>
      <c r="CC305" s="1126" t="s">
        <v>9812</v>
      </c>
      <c r="CD305" s="1126" t="s">
        <v>9813</v>
      </c>
      <c r="CE305" s="1126" t="s">
        <v>3880</v>
      </c>
      <c r="CF305" s="1126" t="s">
        <v>9814</v>
      </c>
      <c r="CG305" s="1126" t="s">
        <v>3882</v>
      </c>
      <c r="CH305" s="1126" t="s">
        <v>3008</v>
      </c>
      <c r="CI305" s="1126" t="s">
        <v>9815</v>
      </c>
      <c r="CJ305" s="1126" t="s">
        <v>9022</v>
      </c>
      <c r="CK305" s="1126" t="s">
        <v>9816</v>
      </c>
      <c r="CL305" s="1126" t="s">
        <v>3886</v>
      </c>
      <c r="CM305" s="1126" t="s">
        <v>9817</v>
      </c>
      <c r="CN305" s="1126" t="s">
        <v>9022</v>
      </c>
      <c r="CO305" s="1126" t="s">
        <v>9818</v>
      </c>
      <c r="CP305" s="1126" t="s">
        <v>3886</v>
      </c>
      <c r="CQ305" s="1126" t="s">
        <v>3008</v>
      </c>
      <c r="CR305" s="1126" t="s">
        <v>3008</v>
      </c>
      <c r="CS305" s="1126" t="s">
        <v>3008</v>
      </c>
      <c r="CT305" s="1126" t="s">
        <v>3008</v>
      </c>
      <c r="CU305" s="1126" t="s">
        <v>9026</v>
      </c>
      <c r="CV305" s="1126" t="s">
        <v>3888</v>
      </c>
      <c r="CW305" s="1126" t="s">
        <v>9027</v>
      </c>
      <c r="CX305" s="1126" t="s">
        <v>9001</v>
      </c>
      <c r="CY305" s="1126" t="s">
        <v>3008</v>
      </c>
      <c r="CZ305" s="1126" t="s">
        <v>3008</v>
      </c>
      <c r="DA305" s="1126" t="s">
        <v>3008</v>
      </c>
      <c r="DB305" s="1126" t="s">
        <v>3008</v>
      </c>
      <c r="DC305" s="1126" t="s">
        <v>3008</v>
      </c>
      <c r="DD305" s="1126" t="s">
        <v>3008</v>
      </c>
      <c r="DE305" s="1126" t="s">
        <v>9819</v>
      </c>
      <c r="DF305" s="1126" t="s">
        <v>9820</v>
      </c>
      <c r="DG305" s="1126" t="s">
        <v>3047</v>
      </c>
      <c r="DH305" s="1126" t="s">
        <v>3008</v>
      </c>
      <c r="DI305" s="1126" t="s">
        <v>3028</v>
      </c>
      <c r="DJ305" s="1126" t="s">
        <v>3008</v>
      </c>
      <c r="DK305" s="1126" t="s">
        <v>3008</v>
      </c>
      <c r="DL305" s="1126" t="s">
        <v>3008</v>
      </c>
      <c r="DM305" s="1126" t="s">
        <v>3008</v>
      </c>
      <c r="DN305" s="1126" t="s">
        <v>9821</v>
      </c>
      <c r="DO305" s="1126" t="s">
        <v>9822</v>
      </c>
      <c r="DP305" s="1126" t="s">
        <v>9030</v>
      </c>
      <c r="DQ305" s="1126" t="s">
        <v>3008</v>
      </c>
      <c r="DR305" s="1126" t="s">
        <v>3008</v>
      </c>
      <c r="DS305" s="1126" t="s">
        <v>3008</v>
      </c>
      <c r="DT305" s="1126" t="s">
        <v>9823</v>
      </c>
      <c r="DU305" s="1126" t="s">
        <v>9032</v>
      </c>
      <c r="DV305" s="1126" t="s">
        <v>9824</v>
      </c>
      <c r="DW305" s="1126" t="s">
        <v>9825</v>
      </c>
      <c r="DX305" s="1126" t="s">
        <v>4800</v>
      </c>
      <c r="DY305" s="1126" t="s">
        <v>3053</v>
      </c>
      <c r="DZ305" s="1126" t="s">
        <v>4801</v>
      </c>
      <c r="EA305" s="1126" t="s">
        <v>3055</v>
      </c>
      <c r="EB305" s="1126" t="s">
        <v>9826</v>
      </c>
      <c r="EC305" s="1126" t="s">
        <v>9032</v>
      </c>
      <c r="ED305" s="1126" t="s">
        <v>9035</v>
      </c>
      <c r="EE305" s="1126" t="s">
        <v>9825</v>
      </c>
      <c r="EF305" s="1126" t="s">
        <v>3008</v>
      </c>
      <c r="EG305" s="1126" t="s">
        <v>3008</v>
      </c>
      <c r="EH305" s="1126" t="s">
        <v>3008</v>
      </c>
      <c r="EI305" s="1126" t="s">
        <v>3008</v>
      </c>
      <c r="EJ305" s="1126" t="s">
        <v>9827</v>
      </c>
      <c r="EK305" s="1126" t="s">
        <v>9828</v>
      </c>
      <c r="EL305" s="1126" t="s">
        <v>9829</v>
      </c>
      <c r="EM305" s="1126" t="s">
        <v>9830</v>
      </c>
      <c r="EN305" s="1126" t="s">
        <v>9831</v>
      </c>
      <c r="EO305" s="1126" t="s">
        <v>9832</v>
      </c>
      <c r="EP305" s="1126" t="s">
        <v>9833</v>
      </c>
      <c r="EQ305" s="1126" t="s">
        <v>9834</v>
      </c>
      <c r="ER305" s="1126" t="s">
        <v>3030</v>
      </c>
      <c r="ES305" s="1126" t="s">
        <v>9835</v>
      </c>
      <c r="ET305" s="1126" t="s">
        <v>9836</v>
      </c>
      <c r="EU305" s="104" t="str">
        <f t="shared" si="32"/>
        <v>2026041966</v>
      </c>
      <c r="EV305" s="56" t="str">
        <f t="shared" si="33"/>
        <v>18&amp;2026041966</v>
      </c>
      <c r="EW305" s="104">
        <f>IFERROR(VLOOKUP(EV305,시험용!CA:CE,4,FALSE),"")</f>
        <v>0</v>
      </c>
      <c r="EX305" s="952"/>
      <c r="EY305" s="1154" t="s">
        <v>9956</v>
      </c>
      <c r="EZ305" s="1155" t="s">
        <v>9957</v>
      </c>
    </row>
    <row r="306" spans="1:156" ht="49.95" customHeight="1">
      <c r="A306" s="367">
        <v>18</v>
      </c>
      <c r="B306" s="1126" t="s">
        <v>890</v>
      </c>
      <c r="C306" s="1126" t="s">
        <v>336</v>
      </c>
      <c r="D306" s="1126" t="s">
        <v>1866</v>
      </c>
      <c r="E306" s="1126" t="s">
        <v>31</v>
      </c>
      <c r="F306" s="1126" t="s">
        <v>584</v>
      </c>
      <c r="G306" s="1126" t="s">
        <v>890</v>
      </c>
      <c r="H306" s="1126" t="s">
        <v>287</v>
      </c>
      <c r="I306" s="1126" t="s">
        <v>290</v>
      </c>
      <c r="J306" s="1126" t="s">
        <v>9837</v>
      </c>
      <c r="K306" s="1126" t="s">
        <v>291</v>
      </c>
      <c r="L306" s="1126" t="s">
        <v>9838</v>
      </c>
      <c r="M306" s="1126" t="s">
        <v>6645</v>
      </c>
      <c r="N306" s="1126"/>
      <c r="O306" s="1126" t="s">
        <v>9839</v>
      </c>
      <c r="P306" s="1126"/>
      <c r="Q306" s="1126"/>
      <c r="R306" s="1126" t="s">
        <v>188</v>
      </c>
      <c r="S306" s="1126" t="s">
        <v>8846</v>
      </c>
      <c r="T306" s="1126" t="s">
        <v>9721</v>
      </c>
      <c r="U306" s="1126" t="s">
        <v>592</v>
      </c>
      <c r="V306" s="1126"/>
      <c r="W306" s="1126" t="s">
        <v>6647</v>
      </c>
      <c r="X306" s="1126" t="s">
        <v>95</v>
      </c>
      <c r="Y306" s="1126" t="s">
        <v>6648</v>
      </c>
      <c r="Z306" s="1126" t="s">
        <v>6649</v>
      </c>
      <c r="AA306" s="1126" t="s">
        <v>8310</v>
      </c>
      <c r="AB306" s="1126" t="s">
        <v>31</v>
      </c>
      <c r="AC306" s="1332"/>
      <c r="AD306" s="1126" t="s">
        <v>643</v>
      </c>
      <c r="AE306" s="1126" t="s">
        <v>9840</v>
      </c>
      <c r="AF306" s="1126" t="s">
        <v>3138</v>
      </c>
      <c r="AG306" s="1126" t="s">
        <v>2117</v>
      </c>
      <c r="AH306" s="1126" t="s">
        <v>2118</v>
      </c>
      <c r="AI306" s="1126" t="s">
        <v>3140</v>
      </c>
      <c r="AJ306" s="1126"/>
      <c r="AK306" s="1126"/>
      <c r="AL306" s="1126"/>
      <c r="AM306" s="1126"/>
      <c r="AN306" s="1126" t="s">
        <v>4607</v>
      </c>
      <c r="AO306" s="1126" t="s">
        <v>4608</v>
      </c>
      <c r="AP306" s="1126" t="s">
        <v>9841</v>
      </c>
      <c r="AQ306" s="1126" t="s">
        <v>1018</v>
      </c>
      <c r="AR306" s="1126"/>
      <c r="AS306" s="1126"/>
      <c r="AT306" s="1126" t="s">
        <v>298</v>
      </c>
      <c r="AU306" s="1126" t="s">
        <v>9842</v>
      </c>
      <c r="AV306" s="1126" t="s">
        <v>1135</v>
      </c>
      <c r="AW306" s="1126" t="s">
        <v>3175</v>
      </c>
      <c r="AX306" s="1126" t="s">
        <v>9843</v>
      </c>
      <c r="AY306" s="1126"/>
      <c r="AZ306" s="1126" t="s">
        <v>9844</v>
      </c>
      <c r="BA306" s="1126" t="s">
        <v>9845</v>
      </c>
      <c r="BB306" s="1126" t="s">
        <v>2131</v>
      </c>
      <c r="BC306" s="1126" t="s">
        <v>2132</v>
      </c>
      <c r="BD306" s="1126" t="s">
        <v>2133</v>
      </c>
      <c r="BE306" s="1126" t="s">
        <v>1135</v>
      </c>
      <c r="BF306" s="1126" t="s">
        <v>2135</v>
      </c>
      <c r="BG306" s="1126" t="s">
        <v>2136</v>
      </c>
      <c r="BH306" s="1126" t="s">
        <v>4655</v>
      </c>
      <c r="BI306" s="1126" t="s">
        <v>9846</v>
      </c>
      <c r="BJ306" s="1126" t="s">
        <v>9847</v>
      </c>
      <c r="BK306" s="1126" t="s">
        <v>9848</v>
      </c>
      <c r="BL306" s="1126" t="s">
        <v>9849</v>
      </c>
      <c r="BM306" s="1126" t="s">
        <v>2142</v>
      </c>
      <c r="BN306" s="1126" t="s">
        <v>9850</v>
      </c>
      <c r="BO306" s="1126" t="s">
        <v>3138</v>
      </c>
      <c r="BP306" s="1126" t="s">
        <v>1135</v>
      </c>
      <c r="BQ306" s="1126" t="s">
        <v>2117</v>
      </c>
      <c r="BR306" s="1126" t="s">
        <v>2193</v>
      </c>
      <c r="BS306" s="1126" t="s">
        <v>7605</v>
      </c>
      <c r="BT306" s="1126" t="s">
        <v>9851</v>
      </c>
      <c r="BU306" s="1126" t="s">
        <v>9852</v>
      </c>
      <c r="BV306" s="1126" t="s">
        <v>2142</v>
      </c>
      <c r="BW306" s="1126" t="s">
        <v>2184</v>
      </c>
      <c r="BX306" s="1126" t="s">
        <v>2118</v>
      </c>
      <c r="BY306" s="1126" t="s">
        <v>3140</v>
      </c>
      <c r="BZ306" s="1126" t="s">
        <v>9853</v>
      </c>
      <c r="CA306" s="1126" t="s">
        <v>9854</v>
      </c>
      <c r="CB306" s="1126" t="s">
        <v>2153</v>
      </c>
      <c r="CC306" s="1126" t="s">
        <v>4625</v>
      </c>
      <c r="CD306" s="1126" t="s">
        <v>9855</v>
      </c>
      <c r="CE306" s="1126" t="s">
        <v>2156</v>
      </c>
      <c r="CF306" s="1126" t="s">
        <v>4627</v>
      </c>
      <c r="CG306" s="1126" t="s">
        <v>5941</v>
      </c>
      <c r="CH306" s="1126" t="s">
        <v>1135</v>
      </c>
      <c r="CI306" s="1126" t="s">
        <v>9856</v>
      </c>
      <c r="CJ306" s="1126" t="s">
        <v>3164</v>
      </c>
      <c r="CK306" s="1126" t="s">
        <v>9258</v>
      </c>
      <c r="CL306" s="1126" t="s">
        <v>2162</v>
      </c>
      <c r="CM306" s="1126" t="s">
        <v>9857</v>
      </c>
      <c r="CN306" s="1126" t="s">
        <v>3164</v>
      </c>
      <c r="CO306" s="1126" t="s">
        <v>4630</v>
      </c>
      <c r="CP306" s="1126" t="s">
        <v>2162</v>
      </c>
      <c r="CQ306" s="1126" t="s">
        <v>1135</v>
      </c>
      <c r="CR306" s="1126" t="s">
        <v>1135</v>
      </c>
      <c r="CS306" s="1126" t="s">
        <v>1135</v>
      </c>
      <c r="CT306" s="1126" t="s">
        <v>1135</v>
      </c>
      <c r="CU306" s="1126" t="s">
        <v>2165</v>
      </c>
      <c r="CV306" s="1126" t="s">
        <v>2166</v>
      </c>
      <c r="CW306" s="1126" t="s">
        <v>2167</v>
      </c>
      <c r="CX306" s="1126" t="s">
        <v>2168</v>
      </c>
      <c r="CY306" s="1126" t="s">
        <v>1135</v>
      </c>
      <c r="CZ306" s="1126" t="s">
        <v>1135</v>
      </c>
      <c r="DA306" s="1126" t="s">
        <v>1135</v>
      </c>
      <c r="DB306" s="1126" t="s">
        <v>1135</v>
      </c>
      <c r="DC306" s="1126" t="s">
        <v>1135</v>
      </c>
      <c r="DD306" s="1126" t="s">
        <v>1135</v>
      </c>
      <c r="DE306" s="1126" t="s">
        <v>9858</v>
      </c>
      <c r="DF306" s="1126" t="s">
        <v>9859</v>
      </c>
      <c r="DG306" s="1126" t="s">
        <v>9860</v>
      </c>
      <c r="DH306" s="1126" t="s">
        <v>1135</v>
      </c>
      <c r="DI306" s="1126" t="s">
        <v>2142</v>
      </c>
      <c r="DJ306" s="1126" t="s">
        <v>1135</v>
      </c>
      <c r="DK306" s="1126" t="s">
        <v>1135</v>
      </c>
      <c r="DL306" s="1126" t="s">
        <v>1135</v>
      </c>
      <c r="DM306" s="1126" t="s">
        <v>1135</v>
      </c>
      <c r="DN306" s="1126" t="s">
        <v>1135</v>
      </c>
      <c r="DO306" s="1126" t="s">
        <v>1135</v>
      </c>
      <c r="DP306" s="1126" t="s">
        <v>1135</v>
      </c>
      <c r="DQ306" s="1126" t="s">
        <v>1135</v>
      </c>
      <c r="DR306" s="1126" t="s">
        <v>1135</v>
      </c>
      <c r="DS306" s="1126" t="s">
        <v>1135</v>
      </c>
      <c r="DT306" s="1126" t="s">
        <v>9861</v>
      </c>
      <c r="DU306" s="1126" t="s">
        <v>2176</v>
      </c>
      <c r="DV306" s="1126" t="s">
        <v>4633</v>
      </c>
      <c r="DW306" s="1126" t="s">
        <v>2273</v>
      </c>
      <c r="DX306" s="1126" t="s">
        <v>2179</v>
      </c>
      <c r="DY306" s="1126" t="s">
        <v>2180</v>
      </c>
      <c r="DZ306" s="1126" t="s">
        <v>2181</v>
      </c>
      <c r="EA306" s="1126" t="s">
        <v>2182</v>
      </c>
      <c r="EB306" s="1126" t="s">
        <v>9862</v>
      </c>
      <c r="EC306" s="1126" t="s">
        <v>2176</v>
      </c>
      <c r="ED306" s="1126" t="s">
        <v>4664</v>
      </c>
      <c r="EE306" s="1126" t="s">
        <v>2273</v>
      </c>
      <c r="EF306" s="1126" t="s">
        <v>1135</v>
      </c>
      <c r="EG306" s="1126" t="s">
        <v>1135</v>
      </c>
      <c r="EH306" s="1126" t="s">
        <v>1135</v>
      </c>
      <c r="EI306" s="1126" t="s">
        <v>1135</v>
      </c>
      <c r="EJ306" s="1126" t="s">
        <v>9863</v>
      </c>
      <c r="EK306" s="1126" t="s">
        <v>4635</v>
      </c>
      <c r="EL306" s="1126" t="s">
        <v>9864</v>
      </c>
      <c r="EM306" s="1126" t="s">
        <v>4637</v>
      </c>
      <c r="EN306" s="1126" t="s">
        <v>3182</v>
      </c>
      <c r="EO306" s="1126" t="s">
        <v>2190</v>
      </c>
      <c r="EP306" s="1126" t="s">
        <v>2191</v>
      </c>
      <c r="EQ306" s="1126" t="s">
        <v>9865</v>
      </c>
      <c r="ER306" s="1126" t="s">
        <v>2193</v>
      </c>
      <c r="ES306" s="1126" t="s">
        <v>9866</v>
      </c>
      <c r="ET306" s="1126" t="s">
        <v>9867</v>
      </c>
      <c r="EU306" s="104" t="str">
        <f t="shared" si="32"/>
        <v>2026041645</v>
      </c>
      <c r="EV306" s="56" t="str">
        <f t="shared" si="33"/>
        <v>18&amp;2026041645</v>
      </c>
      <c r="EW306" s="104">
        <f>IFERROR(VLOOKUP(EV306,시험용!CA:CE,4,FALSE),"")</f>
        <v>0</v>
      </c>
      <c r="EX306" s="952"/>
    </row>
    <row r="307" spans="1:156" ht="49.95" customHeight="1">
      <c r="A307" s="367">
        <v>18</v>
      </c>
      <c r="B307" s="1126" t="s">
        <v>910</v>
      </c>
      <c r="C307" s="1126" t="s">
        <v>336</v>
      </c>
      <c r="D307" s="1126" t="s">
        <v>3265</v>
      </c>
      <c r="E307" s="1126" t="s">
        <v>31</v>
      </c>
      <c r="F307" s="1126" t="s">
        <v>584</v>
      </c>
      <c r="G307" s="1126" t="s">
        <v>910</v>
      </c>
      <c r="H307" s="1126" t="s">
        <v>312</v>
      </c>
      <c r="I307" s="1126" t="s">
        <v>290</v>
      </c>
      <c r="J307" s="1126" t="s">
        <v>9868</v>
      </c>
      <c r="K307" s="1126" t="s">
        <v>291</v>
      </c>
      <c r="L307" s="1126" t="s">
        <v>9869</v>
      </c>
      <c r="M307" s="1126" t="s">
        <v>3790</v>
      </c>
      <c r="N307" s="1126"/>
      <c r="O307" s="1126"/>
      <c r="P307" s="1126"/>
      <c r="Q307" s="1126"/>
      <c r="R307" s="1126" t="s">
        <v>3247</v>
      </c>
      <c r="S307" s="1126" t="s">
        <v>8846</v>
      </c>
      <c r="T307" s="1126" t="s">
        <v>8847</v>
      </c>
      <c r="U307" s="1126" t="s">
        <v>592</v>
      </c>
      <c r="V307" s="1126"/>
      <c r="W307" s="1126" t="s">
        <v>3793</v>
      </c>
      <c r="X307" s="1126" t="s">
        <v>688</v>
      </c>
      <c r="Y307" s="1126" t="s">
        <v>9870</v>
      </c>
      <c r="Z307" s="1126" t="s">
        <v>7550</v>
      </c>
      <c r="AA307" s="1126" t="s">
        <v>7671</v>
      </c>
      <c r="AB307" s="1126" t="s">
        <v>293</v>
      </c>
      <c r="AC307" s="1332"/>
      <c r="AD307" s="1126" t="s">
        <v>107</v>
      </c>
      <c r="AE307" s="1126" t="s">
        <v>9871</v>
      </c>
      <c r="AF307" s="1126" t="s">
        <v>2116</v>
      </c>
      <c r="AG307" s="1126" t="s">
        <v>2117</v>
      </c>
      <c r="AH307" s="1126" t="s">
        <v>2118</v>
      </c>
      <c r="AI307" s="1126" t="s">
        <v>3140</v>
      </c>
      <c r="AJ307" s="1126"/>
      <c r="AK307" s="1126"/>
      <c r="AL307" s="1126"/>
      <c r="AM307" s="1126"/>
      <c r="AN307" s="1126" t="s">
        <v>3794</v>
      </c>
      <c r="AO307" s="1126" t="s">
        <v>3795</v>
      </c>
      <c r="AP307" s="1126" t="s">
        <v>9872</v>
      </c>
      <c r="AQ307" s="1126" t="s">
        <v>49</v>
      </c>
      <c r="AR307" s="1126"/>
      <c r="AS307" s="1126"/>
      <c r="AT307" s="1126" t="s">
        <v>298</v>
      </c>
      <c r="AU307" s="1126" t="s">
        <v>9873</v>
      </c>
      <c r="AV307" s="1126" t="s">
        <v>1135</v>
      </c>
      <c r="AW307" s="1126" t="s">
        <v>4903</v>
      </c>
      <c r="AX307" s="1126" t="s">
        <v>9874</v>
      </c>
      <c r="AY307" s="1126"/>
      <c r="AZ307" s="1126" t="s">
        <v>9875</v>
      </c>
      <c r="BA307" s="1126" t="s">
        <v>9876</v>
      </c>
      <c r="BB307" s="1126" t="s">
        <v>4653</v>
      </c>
      <c r="BC307" s="1126" t="s">
        <v>2132</v>
      </c>
      <c r="BD307" s="1126" t="s">
        <v>2133</v>
      </c>
      <c r="BE307" s="1126" t="s">
        <v>1135</v>
      </c>
      <c r="BF307" s="1126" t="s">
        <v>2135</v>
      </c>
      <c r="BG307" s="1126" t="s">
        <v>6093</v>
      </c>
      <c r="BH307" s="1126" t="s">
        <v>9877</v>
      </c>
      <c r="BI307" s="1126" t="s">
        <v>9878</v>
      </c>
      <c r="BJ307" s="1126" t="s">
        <v>9879</v>
      </c>
      <c r="BK307" s="1126" t="s">
        <v>9880</v>
      </c>
      <c r="BL307" s="1126" t="s">
        <v>9881</v>
      </c>
      <c r="BM307" s="1126" t="s">
        <v>2142</v>
      </c>
      <c r="BN307" s="1126" t="s">
        <v>9871</v>
      </c>
      <c r="BO307" s="1126" t="s">
        <v>2116</v>
      </c>
      <c r="BP307" s="1126" t="s">
        <v>2144</v>
      </c>
      <c r="BQ307" s="1126" t="s">
        <v>2117</v>
      </c>
      <c r="BR307" s="1126" t="s">
        <v>4661</v>
      </c>
      <c r="BS307" s="1126" t="s">
        <v>8922</v>
      </c>
      <c r="BT307" s="1126" t="s">
        <v>7178</v>
      </c>
      <c r="BU307" s="1126" t="s">
        <v>9882</v>
      </c>
      <c r="BV307" s="1126" t="s">
        <v>2142</v>
      </c>
      <c r="BW307" s="1126" t="s">
        <v>6048</v>
      </c>
      <c r="BX307" s="1126" t="s">
        <v>2118</v>
      </c>
      <c r="BY307" s="1126" t="s">
        <v>3140</v>
      </c>
      <c r="BZ307" s="1126" t="s">
        <v>8408</v>
      </c>
      <c r="CA307" s="1126" t="s">
        <v>9883</v>
      </c>
      <c r="CB307" s="1126" t="s">
        <v>2153</v>
      </c>
      <c r="CC307" s="1126" t="s">
        <v>2258</v>
      </c>
      <c r="CD307" s="1126" t="s">
        <v>5941</v>
      </c>
      <c r="CE307" s="1126" t="s">
        <v>2156</v>
      </c>
      <c r="CF307" s="1126" t="s">
        <v>9884</v>
      </c>
      <c r="CG307" s="1126" t="s">
        <v>2158</v>
      </c>
      <c r="CH307" s="1126" t="s">
        <v>1135</v>
      </c>
      <c r="CI307" s="1126" t="s">
        <v>9885</v>
      </c>
      <c r="CJ307" s="1126" t="s">
        <v>2160</v>
      </c>
      <c r="CK307" s="1126" t="s">
        <v>9886</v>
      </c>
      <c r="CL307" s="1126" t="s">
        <v>2162</v>
      </c>
      <c r="CM307" s="1126" t="s">
        <v>1135</v>
      </c>
      <c r="CN307" s="1126" t="s">
        <v>1135</v>
      </c>
      <c r="CO307" s="1126" t="s">
        <v>1135</v>
      </c>
      <c r="CP307" s="1126" t="s">
        <v>1135</v>
      </c>
      <c r="CQ307" s="1126" t="s">
        <v>1135</v>
      </c>
      <c r="CR307" s="1126" t="s">
        <v>1135</v>
      </c>
      <c r="CS307" s="1126" t="s">
        <v>1135</v>
      </c>
      <c r="CT307" s="1126" t="s">
        <v>1135</v>
      </c>
      <c r="CU307" s="1126" t="s">
        <v>1135</v>
      </c>
      <c r="CV307" s="1126" t="s">
        <v>1135</v>
      </c>
      <c r="CW307" s="1126" t="s">
        <v>1135</v>
      </c>
      <c r="CX307" s="1126" t="s">
        <v>1135</v>
      </c>
      <c r="CY307" s="1126" t="s">
        <v>1135</v>
      </c>
      <c r="CZ307" s="1126" t="s">
        <v>1135</v>
      </c>
      <c r="DA307" s="1126" t="s">
        <v>1135</v>
      </c>
      <c r="DB307" s="1126" t="s">
        <v>1135</v>
      </c>
      <c r="DC307" s="1126" t="s">
        <v>1135</v>
      </c>
      <c r="DD307" s="1126" t="s">
        <v>1135</v>
      </c>
      <c r="DE307" s="1126" t="s">
        <v>1135</v>
      </c>
      <c r="DF307" s="1126" t="s">
        <v>1135</v>
      </c>
      <c r="DG307" s="1126" t="s">
        <v>1135</v>
      </c>
      <c r="DH307" s="1126" t="s">
        <v>1135</v>
      </c>
      <c r="DI307" s="1126" t="s">
        <v>2142</v>
      </c>
      <c r="DJ307" s="1126" t="s">
        <v>1135</v>
      </c>
      <c r="DK307" s="1126" t="s">
        <v>1135</v>
      </c>
      <c r="DL307" s="1126" t="s">
        <v>1135</v>
      </c>
      <c r="DM307" s="1126" t="s">
        <v>1135</v>
      </c>
      <c r="DN307" s="1126" t="s">
        <v>1135</v>
      </c>
      <c r="DO307" s="1126" t="s">
        <v>1135</v>
      </c>
      <c r="DP307" s="1126" t="s">
        <v>1135</v>
      </c>
      <c r="DQ307" s="1126" t="s">
        <v>1135</v>
      </c>
      <c r="DR307" s="1126" t="s">
        <v>1135</v>
      </c>
      <c r="DS307" s="1126" t="s">
        <v>1135</v>
      </c>
      <c r="DT307" s="1126" t="s">
        <v>9887</v>
      </c>
      <c r="DU307" s="1126" t="s">
        <v>9888</v>
      </c>
      <c r="DV307" s="1126" t="s">
        <v>2272</v>
      </c>
      <c r="DW307" s="1126" t="s">
        <v>6011</v>
      </c>
      <c r="DX307" s="1126" t="s">
        <v>2179</v>
      </c>
      <c r="DY307" s="1126" t="s">
        <v>2180</v>
      </c>
      <c r="DZ307" s="1126" t="s">
        <v>2181</v>
      </c>
      <c r="EA307" s="1126" t="s">
        <v>2182</v>
      </c>
      <c r="EB307" s="1126" t="s">
        <v>9889</v>
      </c>
      <c r="EC307" s="1126" t="s">
        <v>9888</v>
      </c>
      <c r="ED307" s="1126" t="s">
        <v>2177</v>
      </c>
      <c r="EE307" s="1126" t="s">
        <v>6011</v>
      </c>
      <c r="EF307" s="1126" t="s">
        <v>1135</v>
      </c>
      <c r="EG307" s="1126" t="s">
        <v>1135</v>
      </c>
      <c r="EH307" s="1126" t="s">
        <v>1135</v>
      </c>
      <c r="EI307" s="1126" t="s">
        <v>1135</v>
      </c>
      <c r="EJ307" s="1126" t="s">
        <v>9890</v>
      </c>
      <c r="EK307" s="1126" t="s">
        <v>9891</v>
      </c>
      <c r="EL307" s="1126" t="s">
        <v>6115</v>
      </c>
      <c r="EM307" s="1126" t="s">
        <v>6116</v>
      </c>
      <c r="EN307" s="1126" t="s">
        <v>8467</v>
      </c>
      <c r="EO307" s="1126" t="s">
        <v>9892</v>
      </c>
      <c r="EP307" s="1126" t="s">
        <v>9893</v>
      </c>
      <c r="EQ307" s="1126" t="s">
        <v>9894</v>
      </c>
      <c r="ER307" s="1126" t="s">
        <v>2193</v>
      </c>
      <c r="ES307" s="1126" t="s">
        <v>9895</v>
      </c>
      <c r="ET307" s="1126" t="s">
        <v>9896</v>
      </c>
      <c r="EU307" s="104" t="str">
        <f t="shared" si="32"/>
        <v>2026040617</v>
      </c>
      <c r="EV307" s="56" t="str">
        <f t="shared" si="33"/>
        <v>18&amp;2026040617</v>
      </c>
      <c r="EW307" s="104">
        <f>IFERROR(VLOOKUP(EV307,시험용!CA:CE,4,FALSE),"")</f>
        <v>0</v>
      </c>
      <c r="EX307" s="952"/>
    </row>
    <row r="308" spans="1:156" ht="49.95" customHeight="1">
      <c r="A308" s="367">
        <v>18</v>
      </c>
      <c r="B308" s="1126" t="s">
        <v>1340</v>
      </c>
      <c r="C308" s="1126" t="s">
        <v>336</v>
      </c>
      <c r="D308" s="1126" t="s">
        <v>1866</v>
      </c>
      <c r="E308" s="1126" t="s">
        <v>31</v>
      </c>
      <c r="F308" s="1126" t="s">
        <v>321</v>
      </c>
      <c r="G308" s="1126" t="s">
        <v>1340</v>
      </c>
      <c r="H308" s="1126" t="s">
        <v>320</v>
      </c>
      <c r="I308" s="1126" t="s">
        <v>290</v>
      </c>
      <c r="J308" s="1126" t="s">
        <v>9062</v>
      </c>
      <c r="K308" s="1126" t="s">
        <v>291</v>
      </c>
      <c r="L308" s="1126" t="s">
        <v>9063</v>
      </c>
      <c r="M308" s="1126" t="s">
        <v>9064</v>
      </c>
      <c r="N308" s="1126"/>
      <c r="O308" s="1126"/>
      <c r="P308" s="1126"/>
      <c r="Q308" s="1126"/>
      <c r="R308" s="1126" t="s">
        <v>7482</v>
      </c>
      <c r="S308" s="1126" t="s">
        <v>8306</v>
      </c>
      <c r="T308" s="1126" t="s">
        <v>9065</v>
      </c>
      <c r="U308" s="1126" t="s">
        <v>592</v>
      </c>
      <c r="V308" s="1126"/>
      <c r="W308" s="1126" t="s">
        <v>9066</v>
      </c>
      <c r="X308" s="1126" t="s">
        <v>688</v>
      </c>
      <c r="Y308" s="1126" t="s">
        <v>1135</v>
      </c>
      <c r="Z308" s="1126" t="s">
        <v>1135</v>
      </c>
      <c r="AA308" s="1126" t="s">
        <v>1135</v>
      </c>
      <c r="AB308" s="1126" t="s">
        <v>293</v>
      </c>
      <c r="AC308" s="1332"/>
      <c r="AD308" s="1126" t="s">
        <v>1136</v>
      </c>
      <c r="AE308" s="1126" t="s">
        <v>9067</v>
      </c>
      <c r="AF308" s="1126" t="s">
        <v>2116</v>
      </c>
      <c r="AG308" s="1126" t="s">
        <v>2117</v>
      </c>
      <c r="AH308" s="1126" t="s">
        <v>2118</v>
      </c>
      <c r="AI308" s="1126" t="s">
        <v>3140</v>
      </c>
      <c r="AJ308" s="1126"/>
      <c r="AK308" s="1126"/>
      <c r="AL308" s="1126"/>
      <c r="AM308" s="1126"/>
      <c r="AN308" s="1126" t="s">
        <v>1874</v>
      </c>
      <c r="AO308" s="1126" t="s">
        <v>1875</v>
      </c>
      <c r="AP308" s="1126" t="s">
        <v>9068</v>
      </c>
      <c r="AQ308" s="1126" t="s">
        <v>49</v>
      </c>
      <c r="AR308" s="1126"/>
      <c r="AS308" s="1126"/>
      <c r="AT308" s="1126" t="s">
        <v>298</v>
      </c>
      <c r="AU308" s="1126" t="s">
        <v>9069</v>
      </c>
      <c r="AV308" s="1126" t="s">
        <v>1135</v>
      </c>
      <c r="AW308" s="1126" t="s">
        <v>4903</v>
      </c>
      <c r="AX308" s="1126" t="s">
        <v>9070</v>
      </c>
      <c r="AY308" s="1126"/>
      <c r="AZ308" s="1126" t="s">
        <v>9071</v>
      </c>
      <c r="BA308" s="1126" t="s">
        <v>9072</v>
      </c>
      <c r="BB308" s="1126" t="s">
        <v>4653</v>
      </c>
      <c r="BC308" s="1126" t="s">
        <v>2132</v>
      </c>
      <c r="BD308" s="1126" t="s">
        <v>2133</v>
      </c>
      <c r="BE308" s="1126" t="s">
        <v>1135</v>
      </c>
      <c r="BF308" s="1126" t="s">
        <v>2135</v>
      </c>
      <c r="BG308" s="1126" t="s">
        <v>6093</v>
      </c>
      <c r="BH308" s="1126" t="s">
        <v>9073</v>
      </c>
      <c r="BI308" s="1126" t="s">
        <v>9074</v>
      </c>
      <c r="BJ308" s="1126" t="s">
        <v>9075</v>
      </c>
      <c r="BK308" s="1126" t="s">
        <v>6176</v>
      </c>
      <c r="BL308" s="1126" t="s">
        <v>9076</v>
      </c>
      <c r="BM308" s="1126" t="s">
        <v>2142</v>
      </c>
      <c r="BN308" s="1126" t="s">
        <v>9067</v>
      </c>
      <c r="BO308" s="1126" t="s">
        <v>2116</v>
      </c>
      <c r="BP308" s="1126" t="s">
        <v>2144</v>
      </c>
      <c r="BQ308" s="1126" t="s">
        <v>2117</v>
      </c>
      <c r="BR308" s="1126" t="s">
        <v>4661</v>
      </c>
      <c r="BS308" s="1126" t="s">
        <v>9077</v>
      </c>
      <c r="BT308" s="1126" t="s">
        <v>9078</v>
      </c>
      <c r="BU308" s="1126" t="s">
        <v>9079</v>
      </c>
      <c r="BV308" s="1126" t="s">
        <v>2142</v>
      </c>
      <c r="BW308" s="1126" t="s">
        <v>9080</v>
      </c>
      <c r="BX308" s="1126" t="s">
        <v>2118</v>
      </c>
      <c r="BY308" s="1126" t="s">
        <v>3140</v>
      </c>
      <c r="BZ308" s="1126" t="s">
        <v>9081</v>
      </c>
      <c r="CA308" s="1126" t="s">
        <v>9082</v>
      </c>
      <c r="CB308" s="1126" t="s">
        <v>2153</v>
      </c>
      <c r="CC308" s="1126" t="s">
        <v>2157</v>
      </c>
      <c r="CD308" s="1126" t="s">
        <v>6185</v>
      </c>
      <c r="CE308" s="1126" t="s">
        <v>2156</v>
      </c>
      <c r="CF308" s="1126" t="s">
        <v>7610</v>
      </c>
      <c r="CG308" s="1126" t="s">
        <v>2158</v>
      </c>
      <c r="CH308" s="1126" t="s">
        <v>1135</v>
      </c>
      <c r="CI308" s="1126" t="s">
        <v>9083</v>
      </c>
      <c r="CJ308" s="1126" t="s">
        <v>2160</v>
      </c>
      <c r="CK308" s="1126" t="s">
        <v>9084</v>
      </c>
      <c r="CL308" s="1126" t="s">
        <v>2162</v>
      </c>
      <c r="CM308" s="1126" t="s">
        <v>1135</v>
      </c>
      <c r="CN308" s="1126" t="s">
        <v>1135</v>
      </c>
      <c r="CO308" s="1126" t="s">
        <v>1135</v>
      </c>
      <c r="CP308" s="1126" t="s">
        <v>1135</v>
      </c>
      <c r="CQ308" s="1126" t="s">
        <v>1135</v>
      </c>
      <c r="CR308" s="1126" t="s">
        <v>1135</v>
      </c>
      <c r="CS308" s="1126" t="s">
        <v>1135</v>
      </c>
      <c r="CT308" s="1126" t="s">
        <v>1135</v>
      </c>
      <c r="CU308" s="1126" t="s">
        <v>1135</v>
      </c>
      <c r="CV308" s="1126" t="s">
        <v>1135</v>
      </c>
      <c r="CW308" s="1126" t="s">
        <v>1135</v>
      </c>
      <c r="CX308" s="1126" t="s">
        <v>1135</v>
      </c>
      <c r="CY308" s="1126" t="s">
        <v>1135</v>
      </c>
      <c r="CZ308" s="1126" t="s">
        <v>1135</v>
      </c>
      <c r="DA308" s="1126" t="s">
        <v>1135</v>
      </c>
      <c r="DB308" s="1126" t="s">
        <v>1135</v>
      </c>
      <c r="DC308" s="1126" t="s">
        <v>1135</v>
      </c>
      <c r="DD308" s="1126" t="s">
        <v>1135</v>
      </c>
      <c r="DE308" s="1126" t="s">
        <v>1135</v>
      </c>
      <c r="DF308" s="1126" t="s">
        <v>1135</v>
      </c>
      <c r="DG308" s="1126" t="s">
        <v>1135</v>
      </c>
      <c r="DH308" s="1126" t="s">
        <v>1135</v>
      </c>
      <c r="DI308" s="1126" t="s">
        <v>2142</v>
      </c>
      <c r="DJ308" s="1126" t="s">
        <v>1135</v>
      </c>
      <c r="DK308" s="1126" t="s">
        <v>1135</v>
      </c>
      <c r="DL308" s="1126" t="s">
        <v>1135</v>
      </c>
      <c r="DM308" s="1126" t="s">
        <v>1135</v>
      </c>
      <c r="DN308" s="1126" t="s">
        <v>1135</v>
      </c>
      <c r="DO308" s="1126" t="s">
        <v>1135</v>
      </c>
      <c r="DP308" s="1126" t="s">
        <v>1135</v>
      </c>
      <c r="DQ308" s="1126" t="s">
        <v>1135</v>
      </c>
      <c r="DR308" s="1126" t="s">
        <v>1135</v>
      </c>
      <c r="DS308" s="1126" t="s">
        <v>1135</v>
      </c>
      <c r="DT308" s="1126" t="s">
        <v>9085</v>
      </c>
      <c r="DU308" s="1126" t="s">
        <v>5938</v>
      </c>
      <c r="DV308" s="1126" t="s">
        <v>9086</v>
      </c>
      <c r="DW308" s="1126" t="s">
        <v>5939</v>
      </c>
      <c r="DX308" s="1126" t="s">
        <v>2179</v>
      </c>
      <c r="DY308" s="1126" t="s">
        <v>2180</v>
      </c>
      <c r="DZ308" s="1126" t="s">
        <v>2181</v>
      </c>
      <c r="EA308" s="1126" t="s">
        <v>2182</v>
      </c>
      <c r="EB308" s="1126" t="s">
        <v>9087</v>
      </c>
      <c r="EC308" s="1126" t="s">
        <v>5938</v>
      </c>
      <c r="ED308" s="1126" t="s">
        <v>9088</v>
      </c>
      <c r="EE308" s="1126" t="s">
        <v>5939</v>
      </c>
      <c r="EF308" s="1126" t="s">
        <v>1135</v>
      </c>
      <c r="EG308" s="1126" t="s">
        <v>1135</v>
      </c>
      <c r="EH308" s="1126" t="s">
        <v>1135</v>
      </c>
      <c r="EI308" s="1126" t="s">
        <v>1135</v>
      </c>
      <c r="EJ308" s="1126" t="s">
        <v>9089</v>
      </c>
      <c r="EK308" s="1126" t="s">
        <v>9090</v>
      </c>
      <c r="EL308" s="1126" t="s">
        <v>9091</v>
      </c>
      <c r="EM308" s="1126" t="s">
        <v>9092</v>
      </c>
      <c r="EN308" s="1126" t="s">
        <v>6117</v>
      </c>
      <c r="EO308" s="1126" t="s">
        <v>5947</v>
      </c>
      <c r="EP308" s="1126" t="s">
        <v>5948</v>
      </c>
      <c r="EQ308" s="1126" t="s">
        <v>6118</v>
      </c>
      <c r="ER308" s="1126" t="s">
        <v>2193</v>
      </c>
      <c r="ES308" s="1126" t="s">
        <v>9093</v>
      </c>
      <c r="ET308" s="1126" t="s">
        <v>9094</v>
      </c>
      <c r="EU308" s="104" t="str">
        <f t="shared" si="32"/>
        <v>2026033903</v>
      </c>
      <c r="EV308" s="56" t="str">
        <f t="shared" si="33"/>
        <v>18&amp;2026033903</v>
      </c>
      <c r="EW308" s="104">
        <f>IFERROR(VLOOKUP(EV308,시험용!CA:CE,4,FALSE),"")</f>
        <v>0</v>
      </c>
      <c r="EX308" s="952"/>
    </row>
    <row r="309" spans="1:156" ht="49.95" customHeight="1">
      <c r="A309" s="367">
        <v>18</v>
      </c>
      <c r="B309" s="1126" t="s">
        <v>988</v>
      </c>
      <c r="C309" s="1126" t="s">
        <v>336</v>
      </c>
      <c r="D309" s="1126" t="s">
        <v>1866</v>
      </c>
      <c r="E309" s="1126" t="s">
        <v>31</v>
      </c>
      <c r="F309" s="1126" t="s">
        <v>321</v>
      </c>
      <c r="G309" s="1126" t="s">
        <v>988</v>
      </c>
      <c r="H309" s="1126" t="s">
        <v>724</v>
      </c>
      <c r="I309" s="1126" t="s">
        <v>290</v>
      </c>
      <c r="J309" s="1126" t="s">
        <v>9095</v>
      </c>
      <c r="K309" s="1126" t="s">
        <v>291</v>
      </c>
      <c r="L309" s="1126" t="s">
        <v>9096</v>
      </c>
      <c r="M309" s="1126" t="s">
        <v>9097</v>
      </c>
      <c r="N309" s="1126"/>
      <c r="O309" s="1126"/>
      <c r="P309" s="1126"/>
      <c r="Q309" s="1126"/>
      <c r="R309" s="1126" t="s">
        <v>7482</v>
      </c>
      <c r="S309" s="1126" t="s">
        <v>8306</v>
      </c>
      <c r="T309" s="1126" t="s">
        <v>9065</v>
      </c>
      <c r="U309" s="1126" t="s">
        <v>592</v>
      </c>
      <c r="V309" s="1126"/>
      <c r="W309" s="1126" t="s">
        <v>9098</v>
      </c>
      <c r="X309" s="1126" t="s">
        <v>688</v>
      </c>
      <c r="Y309" s="1126" t="s">
        <v>1135</v>
      </c>
      <c r="Z309" s="1126" t="s">
        <v>1135</v>
      </c>
      <c r="AA309" s="1126" t="s">
        <v>1135</v>
      </c>
      <c r="AB309" s="1126" t="s">
        <v>293</v>
      </c>
      <c r="AC309" s="1332"/>
      <c r="AD309" s="1126" t="s">
        <v>1136</v>
      </c>
      <c r="AE309" s="1126" t="s">
        <v>9067</v>
      </c>
      <c r="AF309" s="1126" t="s">
        <v>2116</v>
      </c>
      <c r="AG309" s="1126" t="s">
        <v>2117</v>
      </c>
      <c r="AH309" s="1126" t="s">
        <v>2118</v>
      </c>
      <c r="AI309" s="1126" t="s">
        <v>3140</v>
      </c>
      <c r="AJ309" s="1126"/>
      <c r="AK309" s="1126"/>
      <c r="AL309" s="1126"/>
      <c r="AM309" s="1126"/>
      <c r="AN309" s="1126" t="s">
        <v>1874</v>
      </c>
      <c r="AO309" s="1126" t="s">
        <v>1875</v>
      </c>
      <c r="AP309" s="1126" t="s">
        <v>9099</v>
      </c>
      <c r="AQ309" s="1126" t="s">
        <v>49</v>
      </c>
      <c r="AR309" s="1126"/>
      <c r="AS309" s="1126"/>
      <c r="AT309" s="1126" t="s">
        <v>298</v>
      </c>
      <c r="AU309" s="1126" t="s">
        <v>9100</v>
      </c>
      <c r="AV309" s="1126" t="s">
        <v>1135</v>
      </c>
      <c r="AW309" s="1126" t="s">
        <v>4903</v>
      </c>
      <c r="AX309" s="1126" t="s">
        <v>9101</v>
      </c>
      <c r="AY309" s="1126"/>
      <c r="AZ309" s="1126" t="s">
        <v>9102</v>
      </c>
      <c r="BA309" s="1126" t="s">
        <v>9072</v>
      </c>
      <c r="BB309" s="1126" t="s">
        <v>4653</v>
      </c>
      <c r="BC309" s="1126" t="s">
        <v>2132</v>
      </c>
      <c r="BD309" s="1126" t="s">
        <v>2133</v>
      </c>
      <c r="BE309" s="1126" t="s">
        <v>1135</v>
      </c>
      <c r="BF309" s="1126" t="s">
        <v>2135</v>
      </c>
      <c r="BG309" s="1126" t="s">
        <v>6093</v>
      </c>
      <c r="BH309" s="1126" t="s">
        <v>9103</v>
      </c>
      <c r="BI309" s="1126" t="s">
        <v>9104</v>
      </c>
      <c r="BJ309" s="1126" t="s">
        <v>9105</v>
      </c>
      <c r="BK309" s="1126" t="s">
        <v>6176</v>
      </c>
      <c r="BL309" s="1126" t="s">
        <v>9076</v>
      </c>
      <c r="BM309" s="1126" t="s">
        <v>2142</v>
      </c>
      <c r="BN309" s="1126" t="s">
        <v>9067</v>
      </c>
      <c r="BO309" s="1126" t="s">
        <v>2116</v>
      </c>
      <c r="BP309" s="1126" t="s">
        <v>2144</v>
      </c>
      <c r="BQ309" s="1126" t="s">
        <v>2117</v>
      </c>
      <c r="BR309" s="1126" t="s">
        <v>4661</v>
      </c>
      <c r="BS309" s="1126" t="s">
        <v>9077</v>
      </c>
      <c r="BT309" s="1126" t="s">
        <v>9078</v>
      </c>
      <c r="BU309" s="1126" t="s">
        <v>9106</v>
      </c>
      <c r="BV309" s="1126" t="s">
        <v>9107</v>
      </c>
      <c r="BW309" s="1126" t="s">
        <v>9080</v>
      </c>
      <c r="BX309" s="1126" t="s">
        <v>2118</v>
      </c>
      <c r="BY309" s="1126" t="s">
        <v>3140</v>
      </c>
      <c r="BZ309" s="1126" t="s">
        <v>9108</v>
      </c>
      <c r="CA309" s="1126" t="s">
        <v>9109</v>
      </c>
      <c r="CB309" s="1126" t="s">
        <v>2153</v>
      </c>
      <c r="CC309" s="1126" t="s">
        <v>9110</v>
      </c>
      <c r="CD309" s="1126" t="s">
        <v>6185</v>
      </c>
      <c r="CE309" s="1126" t="s">
        <v>2156</v>
      </c>
      <c r="CF309" s="1126" t="s">
        <v>9111</v>
      </c>
      <c r="CG309" s="1126" t="s">
        <v>2158</v>
      </c>
      <c r="CH309" s="1126" t="s">
        <v>1135</v>
      </c>
      <c r="CI309" s="1126" t="s">
        <v>9112</v>
      </c>
      <c r="CJ309" s="1126" t="s">
        <v>2160</v>
      </c>
      <c r="CK309" s="1126" t="s">
        <v>9113</v>
      </c>
      <c r="CL309" s="1126" t="s">
        <v>2162</v>
      </c>
      <c r="CM309" s="1126" t="s">
        <v>1135</v>
      </c>
      <c r="CN309" s="1126" t="s">
        <v>1135</v>
      </c>
      <c r="CO309" s="1126" t="s">
        <v>1135</v>
      </c>
      <c r="CP309" s="1126" t="s">
        <v>1135</v>
      </c>
      <c r="CQ309" s="1126" t="s">
        <v>1135</v>
      </c>
      <c r="CR309" s="1126" t="s">
        <v>1135</v>
      </c>
      <c r="CS309" s="1126" t="s">
        <v>1135</v>
      </c>
      <c r="CT309" s="1126" t="s">
        <v>1135</v>
      </c>
      <c r="CU309" s="1126" t="s">
        <v>1135</v>
      </c>
      <c r="CV309" s="1126" t="s">
        <v>1135</v>
      </c>
      <c r="CW309" s="1126" t="s">
        <v>1135</v>
      </c>
      <c r="CX309" s="1126" t="s">
        <v>1135</v>
      </c>
      <c r="CY309" s="1126" t="s">
        <v>1135</v>
      </c>
      <c r="CZ309" s="1126" t="s">
        <v>1135</v>
      </c>
      <c r="DA309" s="1126" t="s">
        <v>1135</v>
      </c>
      <c r="DB309" s="1126" t="s">
        <v>1135</v>
      </c>
      <c r="DC309" s="1126" t="s">
        <v>1135</v>
      </c>
      <c r="DD309" s="1126" t="s">
        <v>1135</v>
      </c>
      <c r="DE309" s="1126" t="s">
        <v>1135</v>
      </c>
      <c r="DF309" s="1126" t="s">
        <v>1135</v>
      </c>
      <c r="DG309" s="1126" t="s">
        <v>1135</v>
      </c>
      <c r="DH309" s="1126" t="s">
        <v>1135</v>
      </c>
      <c r="DI309" s="1126" t="s">
        <v>2142</v>
      </c>
      <c r="DJ309" s="1126" t="s">
        <v>1135</v>
      </c>
      <c r="DK309" s="1126" t="s">
        <v>1135</v>
      </c>
      <c r="DL309" s="1126" t="s">
        <v>1135</v>
      </c>
      <c r="DM309" s="1126" t="s">
        <v>1135</v>
      </c>
      <c r="DN309" s="1126" t="s">
        <v>1135</v>
      </c>
      <c r="DO309" s="1126" t="s">
        <v>1135</v>
      </c>
      <c r="DP309" s="1126" t="s">
        <v>1135</v>
      </c>
      <c r="DQ309" s="1126" t="s">
        <v>1135</v>
      </c>
      <c r="DR309" s="1126" t="s">
        <v>1135</v>
      </c>
      <c r="DS309" s="1126" t="s">
        <v>1135</v>
      </c>
      <c r="DT309" s="1126" t="s">
        <v>9085</v>
      </c>
      <c r="DU309" s="1126" t="s">
        <v>5938</v>
      </c>
      <c r="DV309" s="1126" t="s">
        <v>9086</v>
      </c>
      <c r="DW309" s="1126" t="s">
        <v>5939</v>
      </c>
      <c r="DX309" s="1126" t="s">
        <v>2179</v>
      </c>
      <c r="DY309" s="1126" t="s">
        <v>2180</v>
      </c>
      <c r="DZ309" s="1126" t="s">
        <v>2181</v>
      </c>
      <c r="EA309" s="1126" t="s">
        <v>2182</v>
      </c>
      <c r="EB309" s="1126" t="s">
        <v>9087</v>
      </c>
      <c r="EC309" s="1126" t="s">
        <v>5938</v>
      </c>
      <c r="ED309" s="1126" t="s">
        <v>9088</v>
      </c>
      <c r="EE309" s="1126" t="s">
        <v>5939</v>
      </c>
      <c r="EF309" s="1126" t="s">
        <v>1135</v>
      </c>
      <c r="EG309" s="1126" t="s">
        <v>1135</v>
      </c>
      <c r="EH309" s="1126" t="s">
        <v>1135</v>
      </c>
      <c r="EI309" s="1126" t="s">
        <v>1135</v>
      </c>
      <c r="EJ309" s="1126" t="s">
        <v>9114</v>
      </c>
      <c r="EK309" s="1126" t="s">
        <v>9115</v>
      </c>
      <c r="EL309" s="1126" t="s">
        <v>5946</v>
      </c>
      <c r="EM309" s="1126" t="s">
        <v>7620</v>
      </c>
      <c r="EN309" s="1126" t="s">
        <v>6117</v>
      </c>
      <c r="EO309" s="1126" t="s">
        <v>5947</v>
      </c>
      <c r="EP309" s="1126" t="s">
        <v>5948</v>
      </c>
      <c r="EQ309" s="1126" t="s">
        <v>9116</v>
      </c>
      <c r="ER309" s="1126" t="s">
        <v>2193</v>
      </c>
      <c r="ES309" s="1126" t="s">
        <v>9117</v>
      </c>
      <c r="ET309" s="1126" t="s">
        <v>9118</v>
      </c>
      <c r="EU309" s="104" t="str">
        <f t="shared" si="32"/>
        <v>2026040758</v>
      </c>
      <c r="EV309" s="56" t="str">
        <f t="shared" si="33"/>
        <v>18&amp;2026040758</v>
      </c>
      <c r="EW309" s="104">
        <f>IFERROR(VLOOKUP(EV309,시험용!CA:CE,4,FALSE),"")</f>
        <v>0</v>
      </c>
      <c r="EX309" s="952"/>
    </row>
    <row r="310" spans="1:156" ht="49.95" customHeight="1">
      <c r="A310" s="367">
        <v>18</v>
      </c>
      <c r="B310" s="1126" t="s">
        <v>1404</v>
      </c>
      <c r="C310" s="1126" t="s">
        <v>336</v>
      </c>
      <c r="D310" s="1126" t="s">
        <v>1866</v>
      </c>
      <c r="E310" s="1126" t="s">
        <v>31</v>
      </c>
      <c r="F310" s="1126" t="s">
        <v>321</v>
      </c>
      <c r="G310" s="1126" t="s">
        <v>1404</v>
      </c>
      <c r="H310" s="1126" t="s">
        <v>732</v>
      </c>
      <c r="I310" s="1126" t="s">
        <v>290</v>
      </c>
      <c r="J310" s="1126" t="s">
        <v>9045</v>
      </c>
      <c r="K310" s="1126" t="s">
        <v>291</v>
      </c>
      <c r="L310" s="1126" t="s">
        <v>9046</v>
      </c>
      <c r="M310" s="1126" t="s">
        <v>9047</v>
      </c>
      <c r="N310" s="1126"/>
      <c r="O310" s="1126"/>
      <c r="P310" s="1126" t="s">
        <v>818</v>
      </c>
      <c r="Q310" s="1126"/>
      <c r="R310" s="1126" t="s">
        <v>5467</v>
      </c>
      <c r="S310" s="1126" t="s">
        <v>8306</v>
      </c>
      <c r="T310" s="1126" t="s">
        <v>9048</v>
      </c>
      <c r="U310" s="1126" t="s">
        <v>592</v>
      </c>
      <c r="V310" s="1126"/>
      <c r="W310" s="1126" t="s">
        <v>9049</v>
      </c>
      <c r="X310" s="1126" t="s">
        <v>688</v>
      </c>
      <c r="Y310" s="1126" t="s">
        <v>1135</v>
      </c>
      <c r="Z310" s="1126" t="s">
        <v>1135</v>
      </c>
      <c r="AA310" s="1126" t="s">
        <v>1135</v>
      </c>
      <c r="AB310" s="1126" t="s">
        <v>293</v>
      </c>
      <c r="AC310" s="1332"/>
      <c r="AD310" s="1126" t="s">
        <v>1136</v>
      </c>
      <c r="AE310" s="1126" t="s">
        <v>594</v>
      </c>
      <c r="AF310" s="1126" t="s">
        <v>692</v>
      </c>
      <c r="AG310" s="1126" t="s">
        <v>295</v>
      </c>
      <c r="AH310" s="1126" t="s">
        <v>296</v>
      </c>
      <c r="AI310" s="1126" t="s">
        <v>297</v>
      </c>
      <c r="AJ310" s="1126"/>
      <c r="AK310" s="1126"/>
      <c r="AL310" s="1126"/>
      <c r="AM310" s="1126"/>
      <c r="AN310" s="1126" t="s">
        <v>1874</v>
      </c>
      <c r="AO310" s="1126" t="s">
        <v>1875</v>
      </c>
      <c r="AP310" s="1126" t="s">
        <v>9050</v>
      </c>
      <c r="AQ310" s="1126" t="s">
        <v>49</v>
      </c>
      <c r="AR310" s="1126"/>
      <c r="AS310" s="1126"/>
      <c r="AT310" s="1126" t="s">
        <v>298</v>
      </c>
      <c r="AU310" s="1126" t="s">
        <v>9051</v>
      </c>
      <c r="AV310" s="1126" t="s">
        <v>57</v>
      </c>
      <c r="AW310" s="1126" t="s">
        <v>2049</v>
      </c>
      <c r="AX310" s="1126" t="s">
        <v>9052</v>
      </c>
      <c r="AY310" s="1126"/>
      <c r="AZ310" s="1126" t="s">
        <v>9053</v>
      </c>
      <c r="BA310" s="1126" t="s">
        <v>9054</v>
      </c>
      <c r="BB310" s="1126" t="s">
        <v>299</v>
      </c>
      <c r="BC310" s="1126" t="s">
        <v>32</v>
      </c>
      <c r="BD310" s="1126" t="s">
        <v>33</v>
      </c>
      <c r="BE310" s="1126" t="s">
        <v>57</v>
      </c>
      <c r="BF310" s="1126" t="s">
        <v>48</v>
      </c>
      <c r="BG310" s="1126" t="s">
        <v>603</v>
      </c>
      <c r="BH310" s="1126" t="s">
        <v>9897</v>
      </c>
      <c r="BI310" s="1126" t="s">
        <v>1360</v>
      </c>
      <c r="BJ310" s="1126" t="s">
        <v>9055</v>
      </c>
      <c r="BK310" s="1126" t="s">
        <v>47</v>
      </c>
      <c r="BL310" s="1126" t="s">
        <v>9056</v>
      </c>
      <c r="BM310" s="1126" t="s">
        <v>302</v>
      </c>
      <c r="BN310" s="1126" t="s">
        <v>594</v>
      </c>
      <c r="BO310" s="1126" t="s">
        <v>692</v>
      </c>
      <c r="BP310" s="1126" t="s">
        <v>595</v>
      </c>
      <c r="BQ310" s="1126" t="s">
        <v>295</v>
      </c>
      <c r="BR310" s="1126" t="s">
        <v>102</v>
      </c>
      <c r="BS310" s="1126" t="s">
        <v>118</v>
      </c>
      <c r="BT310" s="1126" t="s">
        <v>1562</v>
      </c>
      <c r="BU310" s="1126" t="s">
        <v>9898</v>
      </c>
      <c r="BV310" s="1126" t="s">
        <v>51</v>
      </c>
      <c r="BW310" s="1126" t="s">
        <v>171</v>
      </c>
      <c r="BX310" s="1126" t="s">
        <v>296</v>
      </c>
      <c r="BY310" s="1126" t="s">
        <v>297</v>
      </c>
      <c r="BZ310" s="1126" t="s">
        <v>1823</v>
      </c>
      <c r="CA310" s="1126" t="s">
        <v>1824</v>
      </c>
      <c r="CB310" s="1126" t="s">
        <v>304</v>
      </c>
      <c r="CC310" s="1126" t="s">
        <v>661</v>
      </c>
      <c r="CD310" s="1126" t="s">
        <v>305</v>
      </c>
      <c r="CE310" s="1126" t="s">
        <v>306</v>
      </c>
      <c r="CF310" s="1126" t="s">
        <v>1825</v>
      </c>
      <c r="CG310" s="1126" t="s">
        <v>307</v>
      </c>
      <c r="CH310" s="1126" t="s">
        <v>57</v>
      </c>
      <c r="CI310" s="1126" t="s">
        <v>9057</v>
      </c>
      <c r="CJ310" s="1126" t="s">
        <v>843</v>
      </c>
      <c r="CK310" s="1126" t="s">
        <v>713</v>
      </c>
      <c r="CL310" s="1126" t="s">
        <v>105</v>
      </c>
      <c r="CM310" s="1126" t="s">
        <v>57</v>
      </c>
      <c r="CN310" s="1126" t="s">
        <v>57</v>
      </c>
      <c r="CO310" s="1126" t="s">
        <v>57</v>
      </c>
      <c r="CP310" s="1126" t="s">
        <v>57</v>
      </c>
      <c r="CQ310" s="1126" t="s">
        <v>57</v>
      </c>
      <c r="CR310" s="1126" t="s">
        <v>57</v>
      </c>
      <c r="CS310" s="1126" t="s">
        <v>57</v>
      </c>
      <c r="CT310" s="1126" t="s">
        <v>57</v>
      </c>
      <c r="CU310" s="1126" t="s">
        <v>57</v>
      </c>
      <c r="CV310" s="1126" t="s">
        <v>57</v>
      </c>
      <c r="CW310" s="1126" t="s">
        <v>57</v>
      </c>
      <c r="CX310" s="1126" t="s">
        <v>57</v>
      </c>
      <c r="CY310" s="1126" t="s">
        <v>57</v>
      </c>
      <c r="CZ310" s="1126" t="s">
        <v>57</v>
      </c>
      <c r="DA310" s="1126" t="s">
        <v>57</v>
      </c>
      <c r="DB310" s="1126" t="s">
        <v>617</v>
      </c>
      <c r="DC310" s="1126" t="s">
        <v>618</v>
      </c>
      <c r="DD310" s="1126" t="s">
        <v>619</v>
      </c>
      <c r="DE310" s="1126" t="s">
        <v>57</v>
      </c>
      <c r="DF310" s="1126" t="s">
        <v>57</v>
      </c>
      <c r="DG310" s="1126" t="s">
        <v>57</v>
      </c>
      <c r="DH310" s="1126" t="s">
        <v>57</v>
      </c>
      <c r="DI310" s="1126" t="s">
        <v>302</v>
      </c>
      <c r="DJ310" s="1126" t="s">
        <v>57</v>
      </c>
      <c r="DK310" s="1126" t="s">
        <v>57</v>
      </c>
      <c r="DL310" s="1126" t="s">
        <v>57</v>
      </c>
      <c r="DM310" s="1126" t="s">
        <v>57</v>
      </c>
      <c r="DN310" s="1126" t="s">
        <v>57</v>
      </c>
      <c r="DO310" s="1126" t="s">
        <v>57</v>
      </c>
      <c r="DP310" s="1126" t="s">
        <v>57</v>
      </c>
      <c r="DQ310" s="1126" t="s">
        <v>57</v>
      </c>
      <c r="DR310" s="1126" t="s">
        <v>57</v>
      </c>
      <c r="DS310" s="1126" t="s">
        <v>57</v>
      </c>
      <c r="DT310" s="1126" t="s">
        <v>9058</v>
      </c>
      <c r="DU310" s="1126" t="s">
        <v>79</v>
      </c>
      <c r="DV310" s="1126" t="s">
        <v>622</v>
      </c>
      <c r="DW310" s="1126" t="s">
        <v>119</v>
      </c>
      <c r="DX310" s="1126" t="s">
        <v>317</v>
      </c>
      <c r="DY310" s="1126" t="s">
        <v>308</v>
      </c>
      <c r="DZ310" s="1126" t="s">
        <v>318</v>
      </c>
      <c r="EA310" s="1126" t="s">
        <v>319</v>
      </c>
      <c r="EB310" s="1126" t="s">
        <v>9059</v>
      </c>
      <c r="EC310" s="1126" t="s">
        <v>79</v>
      </c>
      <c r="ED310" s="1126" t="s">
        <v>624</v>
      </c>
      <c r="EE310" s="1126" t="s">
        <v>119</v>
      </c>
      <c r="EF310" s="1126" t="s">
        <v>57</v>
      </c>
      <c r="EG310" s="1126" t="s">
        <v>57</v>
      </c>
      <c r="EH310" s="1126" t="s">
        <v>57</v>
      </c>
      <c r="EI310" s="1126" t="s">
        <v>57</v>
      </c>
      <c r="EJ310" s="1126" t="s">
        <v>9060</v>
      </c>
      <c r="EK310" s="1126" t="s">
        <v>626</v>
      </c>
      <c r="EL310" s="1126" t="s">
        <v>3609</v>
      </c>
      <c r="EM310" s="1126" t="s">
        <v>628</v>
      </c>
      <c r="EN310" s="1126" t="s">
        <v>629</v>
      </c>
      <c r="EO310" s="1126" t="s">
        <v>630</v>
      </c>
      <c r="EP310" s="1126" t="s">
        <v>122</v>
      </c>
      <c r="EQ310" s="1126" t="s">
        <v>1496</v>
      </c>
      <c r="ER310" s="1126" t="s">
        <v>311</v>
      </c>
      <c r="ES310" s="1126" t="s">
        <v>722</v>
      </c>
      <c r="ET310" s="1126" t="s">
        <v>9061</v>
      </c>
      <c r="EU310" s="104" t="str">
        <f t="shared" si="32"/>
        <v>2026040657</v>
      </c>
      <c r="EV310" s="56" t="str">
        <f t="shared" si="33"/>
        <v>18&amp;2026040657</v>
      </c>
      <c r="EW310" s="104">
        <f>IFERROR(VLOOKUP(EV310,시험용!CA:CE,4,FALSE),"")</f>
        <v>0</v>
      </c>
      <c r="EX310" s="952"/>
    </row>
    <row r="311" spans="1:156" ht="49.95" customHeight="1">
      <c r="A311" s="367">
        <v>18</v>
      </c>
      <c r="B311" s="1126" t="s">
        <v>1433</v>
      </c>
      <c r="C311" s="1126" t="s">
        <v>288</v>
      </c>
      <c r="D311" s="1126" t="s">
        <v>3344</v>
      </c>
      <c r="E311" s="1126" t="s">
        <v>31</v>
      </c>
      <c r="F311" s="1126" t="s">
        <v>321</v>
      </c>
      <c r="G311" s="1126" t="s">
        <v>1433</v>
      </c>
      <c r="H311" s="1126" t="s">
        <v>287</v>
      </c>
      <c r="I311" s="1126" t="s">
        <v>290</v>
      </c>
      <c r="J311" s="1126" t="s">
        <v>7998</v>
      </c>
      <c r="K311" s="1126" t="s">
        <v>291</v>
      </c>
      <c r="L311" s="1126" t="s">
        <v>7999</v>
      </c>
      <c r="M311" s="1126" t="s">
        <v>8000</v>
      </c>
      <c r="N311" s="1126"/>
      <c r="O311" s="1126"/>
      <c r="P311" s="1126"/>
      <c r="Q311" s="1126" t="s">
        <v>9336</v>
      </c>
      <c r="R311" s="1126" t="s">
        <v>7682</v>
      </c>
      <c r="S311" s="1126" t="s">
        <v>7482</v>
      </c>
      <c r="T311" s="1126" t="s">
        <v>7483</v>
      </c>
      <c r="U311" s="1126" t="s">
        <v>592</v>
      </c>
      <c r="V311" s="1126"/>
      <c r="W311" s="1126" t="s">
        <v>8001</v>
      </c>
      <c r="X311" s="1126"/>
      <c r="Y311" s="1126"/>
      <c r="Z311" s="1126"/>
      <c r="AA311" s="1126"/>
      <c r="AB311" s="1126"/>
      <c r="AC311" s="1332"/>
      <c r="AD311" s="1126"/>
      <c r="AE311" s="1126" t="s">
        <v>2204</v>
      </c>
      <c r="AF311" s="1126" t="s">
        <v>692</v>
      </c>
      <c r="AG311" s="1126" t="s">
        <v>295</v>
      </c>
      <c r="AH311" s="1126" t="s">
        <v>296</v>
      </c>
      <c r="AI311" s="1126" t="s">
        <v>297</v>
      </c>
      <c r="AJ311" s="1126"/>
      <c r="AK311" s="1126"/>
      <c r="AL311" s="1126"/>
      <c r="AM311" s="1126"/>
      <c r="AN311" s="1126" t="s">
        <v>7252</v>
      </c>
      <c r="AO311" s="1126" t="s">
        <v>7253</v>
      </c>
      <c r="AP311" s="1126" t="s">
        <v>8002</v>
      </c>
      <c r="AQ311" s="1126" t="s">
        <v>35</v>
      </c>
      <c r="AR311" s="1126" t="s">
        <v>8003</v>
      </c>
      <c r="AS311" s="1126" t="s">
        <v>8004</v>
      </c>
      <c r="AT311" s="1126" t="s">
        <v>599</v>
      </c>
      <c r="AU311" s="1126" t="s">
        <v>9337</v>
      </c>
      <c r="AV311" s="1126" t="s">
        <v>57</v>
      </c>
      <c r="AW311" s="1126" t="s">
        <v>323</v>
      </c>
      <c r="AX311" s="1126" t="s">
        <v>8006</v>
      </c>
      <c r="AY311" s="1126"/>
      <c r="AZ311" s="1126" t="s">
        <v>74</v>
      </c>
      <c r="BA311" s="1126" t="s">
        <v>2435</v>
      </c>
      <c r="BB311" s="1126" t="s">
        <v>299</v>
      </c>
      <c r="BC311" s="1126" t="s">
        <v>32</v>
      </c>
      <c r="BD311" s="1126" t="s">
        <v>33</v>
      </c>
      <c r="BE311" s="1126" t="s">
        <v>57</v>
      </c>
      <c r="BF311" s="1126" t="s">
        <v>48</v>
      </c>
      <c r="BG311" s="1126" t="s">
        <v>603</v>
      </c>
      <c r="BH311" s="1126" t="s">
        <v>8533</v>
      </c>
      <c r="BI311" s="1126" t="s">
        <v>5105</v>
      </c>
      <c r="BJ311" s="1126" t="s">
        <v>8534</v>
      </c>
      <c r="BK311" s="1126" t="s">
        <v>2438</v>
      </c>
      <c r="BL311" s="1126" t="s">
        <v>8120</v>
      </c>
      <c r="BM311" s="1126" t="s">
        <v>752</v>
      </c>
      <c r="BN311" s="1126" t="s">
        <v>2204</v>
      </c>
      <c r="BO311" s="1126" t="s">
        <v>692</v>
      </c>
      <c r="BP311" s="1126" t="s">
        <v>595</v>
      </c>
      <c r="BQ311" s="1126" t="s">
        <v>295</v>
      </c>
      <c r="BR311" s="1126" t="s">
        <v>102</v>
      </c>
      <c r="BS311" s="1126" t="s">
        <v>609</v>
      </c>
      <c r="BT311" s="1126" t="s">
        <v>4239</v>
      </c>
      <c r="BU311" s="1126" t="s">
        <v>8121</v>
      </c>
      <c r="BV311" s="1126" t="s">
        <v>1061</v>
      </c>
      <c r="BW311" s="1126" t="s">
        <v>109</v>
      </c>
      <c r="BX311" s="1126" t="s">
        <v>296</v>
      </c>
      <c r="BY311" s="1126" t="s">
        <v>297</v>
      </c>
      <c r="BZ311" s="1126" t="s">
        <v>5108</v>
      </c>
      <c r="CA311" s="1126" t="s">
        <v>1063</v>
      </c>
      <c r="CB311" s="1126" t="s">
        <v>304</v>
      </c>
      <c r="CC311" s="1126" t="s">
        <v>878</v>
      </c>
      <c r="CD311" s="1126" t="s">
        <v>305</v>
      </c>
      <c r="CE311" s="1126" t="s">
        <v>306</v>
      </c>
      <c r="CF311" s="1126" t="s">
        <v>1064</v>
      </c>
      <c r="CG311" s="1126" t="s">
        <v>307</v>
      </c>
      <c r="CH311" s="1126" t="s">
        <v>57</v>
      </c>
      <c r="CI311" s="1126" t="s">
        <v>85</v>
      </c>
      <c r="CJ311" s="1126" t="s">
        <v>78</v>
      </c>
      <c r="CK311" s="1126" t="s">
        <v>998</v>
      </c>
      <c r="CL311" s="1126" t="s">
        <v>105</v>
      </c>
      <c r="CM311" s="1126" t="s">
        <v>8122</v>
      </c>
      <c r="CN311" s="1126" t="s">
        <v>78</v>
      </c>
      <c r="CO311" s="1126" t="s">
        <v>708</v>
      </c>
      <c r="CP311" s="1126" t="s">
        <v>105</v>
      </c>
      <c r="CQ311" s="1126" t="s">
        <v>57</v>
      </c>
      <c r="CR311" s="1126" t="s">
        <v>57</v>
      </c>
      <c r="CS311" s="1126" t="s">
        <v>57</v>
      </c>
      <c r="CT311" s="1126" t="s">
        <v>57</v>
      </c>
      <c r="CU311" s="1126" t="s">
        <v>57</v>
      </c>
      <c r="CV311" s="1126" t="s">
        <v>57</v>
      </c>
      <c r="CW311" s="1126" t="s">
        <v>57</v>
      </c>
      <c r="CX311" s="1126" t="s">
        <v>57</v>
      </c>
      <c r="CY311" s="1126" t="s">
        <v>57</v>
      </c>
      <c r="CZ311" s="1126" t="s">
        <v>57</v>
      </c>
      <c r="DA311" s="1126" t="s">
        <v>57</v>
      </c>
      <c r="DB311" s="1126" t="s">
        <v>617</v>
      </c>
      <c r="DC311" s="1126" t="s">
        <v>618</v>
      </c>
      <c r="DD311" s="1126" t="s">
        <v>619</v>
      </c>
      <c r="DE311" s="1126" t="s">
        <v>57</v>
      </c>
      <c r="DF311" s="1126" t="s">
        <v>57</v>
      </c>
      <c r="DG311" s="1126" t="s">
        <v>57</v>
      </c>
      <c r="DH311" s="1126" t="s">
        <v>57</v>
      </c>
      <c r="DI311" s="1126" t="s">
        <v>302</v>
      </c>
      <c r="DJ311" s="1126" t="s">
        <v>57</v>
      </c>
      <c r="DK311" s="1126" t="s">
        <v>57</v>
      </c>
      <c r="DL311" s="1126" t="s">
        <v>57</v>
      </c>
      <c r="DM311" s="1126" t="s">
        <v>57</v>
      </c>
      <c r="DN311" s="1126" t="s">
        <v>57</v>
      </c>
      <c r="DO311" s="1126" t="s">
        <v>57</v>
      </c>
      <c r="DP311" s="1126" t="s">
        <v>57</v>
      </c>
      <c r="DQ311" s="1126" t="s">
        <v>57</v>
      </c>
      <c r="DR311" s="1126" t="s">
        <v>57</v>
      </c>
      <c r="DS311" s="1126" t="s">
        <v>57</v>
      </c>
      <c r="DT311" s="1126" t="s">
        <v>2631</v>
      </c>
      <c r="DU311" s="1126" t="s">
        <v>86</v>
      </c>
      <c r="DV311" s="1126" t="s">
        <v>177</v>
      </c>
      <c r="DW311" s="1126" t="s">
        <v>106</v>
      </c>
      <c r="DX311" s="1126" t="s">
        <v>333</v>
      </c>
      <c r="DY311" s="1126" t="s">
        <v>308</v>
      </c>
      <c r="DZ311" s="1126" t="s">
        <v>309</v>
      </c>
      <c r="EA311" s="1126" t="s">
        <v>319</v>
      </c>
      <c r="EB311" s="1126" t="s">
        <v>2632</v>
      </c>
      <c r="EC311" s="1126" t="s">
        <v>86</v>
      </c>
      <c r="ED311" s="1126" t="s">
        <v>178</v>
      </c>
      <c r="EE311" s="1126" t="s">
        <v>106</v>
      </c>
      <c r="EF311" s="1126" t="s">
        <v>57</v>
      </c>
      <c r="EG311" s="1126" t="s">
        <v>57</v>
      </c>
      <c r="EH311" s="1126" t="s">
        <v>57</v>
      </c>
      <c r="EI311" s="1126" t="s">
        <v>57</v>
      </c>
      <c r="EJ311" s="1126" t="s">
        <v>90</v>
      </c>
      <c r="EK311" s="1126" t="s">
        <v>91</v>
      </c>
      <c r="EL311" s="1126" t="s">
        <v>847</v>
      </c>
      <c r="EM311" s="1126" t="s">
        <v>188</v>
      </c>
      <c r="EN311" s="1126" t="s">
        <v>680</v>
      </c>
      <c r="EO311" s="1126" t="s">
        <v>310</v>
      </c>
      <c r="EP311" s="1126" t="s">
        <v>88</v>
      </c>
      <c r="EQ311" s="1126" t="s">
        <v>8124</v>
      </c>
      <c r="ER311" s="1126" t="s">
        <v>311</v>
      </c>
      <c r="ES311" s="1126" t="s">
        <v>1696</v>
      </c>
      <c r="ET311" s="1126" t="s">
        <v>8537</v>
      </c>
      <c r="EU311" s="104" t="str">
        <f t="shared" si="32"/>
        <v>2026032628</v>
      </c>
      <c r="EV311" s="56" t="str">
        <f t="shared" si="33"/>
        <v>18&amp;2026032628</v>
      </c>
      <c r="EW311" s="104">
        <f>IFERROR(VLOOKUP(EV311,시험용!CA:CE,4,FALSE),"")</f>
        <v>0</v>
      </c>
      <c r="EX311" s="952"/>
    </row>
    <row r="312" spans="1:156" ht="49.95" customHeight="1">
      <c r="A312" s="367">
        <v>18</v>
      </c>
      <c r="B312" s="1126" t="s">
        <v>1461</v>
      </c>
      <c r="C312" s="1126" t="s">
        <v>288</v>
      </c>
      <c r="D312" s="1126" t="s">
        <v>3344</v>
      </c>
      <c r="E312" s="1126" t="s">
        <v>31</v>
      </c>
      <c r="F312" s="1126" t="s">
        <v>321</v>
      </c>
      <c r="G312" s="1126" t="s">
        <v>1461</v>
      </c>
      <c r="H312" s="1126" t="s">
        <v>312</v>
      </c>
      <c r="I312" s="1126" t="s">
        <v>290</v>
      </c>
      <c r="J312" s="1126" t="s">
        <v>8528</v>
      </c>
      <c r="K312" s="1126" t="s">
        <v>291</v>
      </c>
      <c r="L312" s="1126" t="s">
        <v>8529</v>
      </c>
      <c r="M312" s="1126" t="s">
        <v>8000</v>
      </c>
      <c r="N312" s="1126"/>
      <c r="O312" s="1126"/>
      <c r="P312" s="1126"/>
      <c r="Q312" s="1126"/>
      <c r="R312" s="1126" t="s">
        <v>7682</v>
      </c>
      <c r="S312" s="1126" t="s">
        <v>188</v>
      </c>
      <c r="T312" s="1126" t="s">
        <v>7932</v>
      </c>
      <c r="U312" s="1126" t="s">
        <v>592</v>
      </c>
      <c r="V312" s="1126"/>
      <c r="W312" s="1126" t="s">
        <v>8001</v>
      </c>
      <c r="X312" s="1126"/>
      <c r="Y312" s="1126"/>
      <c r="Z312" s="1126"/>
      <c r="AA312" s="1126"/>
      <c r="AB312" s="1126"/>
      <c r="AC312" s="1332"/>
      <c r="AD312" s="1126"/>
      <c r="AE312" s="1126" t="s">
        <v>2204</v>
      </c>
      <c r="AF312" s="1126" t="s">
        <v>692</v>
      </c>
      <c r="AG312" s="1126" t="s">
        <v>295</v>
      </c>
      <c r="AH312" s="1126" t="s">
        <v>296</v>
      </c>
      <c r="AI312" s="1126" t="s">
        <v>297</v>
      </c>
      <c r="AJ312" s="1126"/>
      <c r="AK312" s="1126"/>
      <c r="AL312" s="1126"/>
      <c r="AM312" s="1126"/>
      <c r="AN312" s="1126" t="s">
        <v>7252</v>
      </c>
      <c r="AO312" s="1126" t="s">
        <v>7253</v>
      </c>
      <c r="AP312" s="1126" t="s">
        <v>8530</v>
      </c>
      <c r="AQ312" s="1126" t="s">
        <v>35</v>
      </c>
      <c r="AR312" s="1126" t="s">
        <v>8003</v>
      </c>
      <c r="AS312" s="1126" t="s">
        <v>8004</v>
      </c>
      <c r="AT312" s="1126" t="s">
        <v>298</v>
      </c>
      <c r="AU312" s="1126" t="s">
        <v>8531</v>
      </c>
      <c r="AV312" s="1126" t="s">
        <v>57</v>
      </c>
      <c r="AW312" s="1126" t="s">
        <v>323</v>
      </c>
      <c r="AX312" s="1126" t="s">
        <v>8532</v>
      </c>
      <c r="AY312" s="1126"/>
      <c r="AZ312" s="1126" t="s">
        <v>74</v>
      </c>
      <c r="BA312" s="1126" t="s">
        <v>2435</v>
      </c>
      <c r="BB312" s="1126" t="s">
        <v>299</v>
      </c>
      <c r="BC312" s="1126" t="s">
        <v>32</v>
      </c>
      <c r="BD312" s="1126" t="s">
        <v>33</v>
      </c>
      <c r="BE312" s="1126" t="s">
        <v>57</v>
      </c>
      <c r="BF312" s="1126" t="s">
        <v>48</v>
      </c>
      <c r="BG312" s="1126" t="s">
        <v>603</v>
      </c>
      <c r="BH312" s="1126" t="s">
        <v>8533</v>
      </c>
      <c r="BI312" s="1126" t="s">
        <v>5105</v>
      </c>
      <c r="BJ312" s="1126" t="s">
        <v>8534</v>
      </c>
      <c r="BK312" s="1126" t="s">
        <v>2438</v>
      </c>
      <c r="BL312" s="1126" t="s">
        <v>8120</v>
      </c>
      <c r="BM312" s="1126" t="s">
        <v>752</v>
      </c>
      <c r="BN312" s="1126" t="s">
        <v>2204</v>
      </c>
      <c r="BO312" s="1126" t="s">
        <v>692</v>
      </c>
      <c r="BP312" s="1126" t="s">
        <v>595</v>
      </c>
      <c r="BQ312" s="1126" t="s">
        <v>295</v>
      </c>
      <c r="BR312" s="1126" t="s">
        <v>102</v>
      </c>
      <c r="BS312" s="1126" t="s">
        <v>609</v>
      </c>
      <c r="BT312" s="1126" t="s">
        <v>4239</v>
      </c>
      <c r="BU312" s="1126" t="s">
        <v>8121</v>
      </c>
      <c r="BV312" s="1126" t="s">
        <v>1061</v>
      </c>
      <c r="BW312" s="1126" t="s">
        <v>109</v>
      </c>
      <c r="BX312" s="1126" t="s">
        <v>296</v>
      </c>
      <c r="BY312" s="1126" t="s">
        <v>297</v>
      </c>
      <c r="BZ312" s="1126" t="s">
        <v>5108</v>
      </c>
      <c r="CA312" s="1126" t="s">
        <v>1063</v>
      </c>
      <c r="CB312" s="1126" t="s">
        <v>304</v>
      </c>
      <c r="CC312" s="1126" t="s">
        <v>878</v>
      </c>
      <c r="CD312" s="1126" t="s">
        <v>305</v>
      </c>
      <c r="CE312" s="1126" t="s">
        <v>306</v>
      </c>
      <c r="CF312" s="1126" t="s">
        <v>1064</v>
      </c>
      <c r="CG312" s="1126" t="s">
        <v>307</v>
      </c>
      <c r="CH312" s="1126" t="s">
        <v>57</v>
      </c>
      <c r="CI312" s="1126" t="s">
        <v>85</v>
      </c>
      <c r="CJ312" s="1126" t="s">
        <v>78</v>
      </c>
      <c r="CK312" s="1126" t="s">
        <v>998</v>
      </c>
      <c r="CL312" s="1126" t="s">
        <v>105</v>
      </c>
      <c r="CM312" s="1126" t="s">
        <v>8122</v>
      </c>
      <c r="CN312" s="1126" t="s">
        <v>78</v>
      </c>
      <c r="CO312" s="1126" t="s">
        <v>708</v>
      </c>
      <c r="CP312" s="1126" t="s">
        <v>105</v>
      </c>
      <c r="CQ312" s="1126" t="s">
        <v>57</v>
      </c>
      <c r="CR312" s="1126" t="s">
        <v>57</v>
      </c>
      <c r="CS312" s="1126" t="s">
        <v>57</v>
      </c>
      <c r="CT312" s="1126" t="s">
        <v>57</v>
      </c>
      <c r="CU312" s="1126" t="s">
        <v>57</v>
      </c>
      <c r="CV312" s="1126" t="s">
        <v>57</v>
      </c>
      <c r="CW312" s="1126" t="s">
        <v>57</v>
      </c>
      <c r="CX312" s="1126" t="s">
        <v>57</v>
      </c>
      <c r="CY312" s="1126" t="s">
        <v>57</v>
      </c>
      <c r="CZ312" s="1126" t="s">
        <v>57</v>
      </c>
      <c r="DA312" s="1126" t="s">
        <v>57</v>
      </c>
      <c r="DB312" s="1126" t="s">
        <v>617</v>
      </c>
      <c r="DC312" s="1126" t="s">
        <v>618</v>
      </c>
      <c r="DD312" s="1126" t="s">
        <v>619</v>
      </c>
      <c r="DE312" s="1126" t="s">
        <v>57</v>
      </c>
      <c r="DF312" s="1126" t="s">
        <v>57</v>
      </c>
      <c r="DG312" s="1126" t="s">
        <v>57</v>
      </c>
      <c r="DH312" s="1126" t="s">
        <v>57</v>
      </c>
      <c r="DI312" s="1126" t="s">
        <v>302</v>
      </c>
      <c r="DJ312" s="1126" t="s">
        <v>57</v>
      </c>
      <c r="DK312" s="1126" t="s">
        <v>57</v>
      </c>
      <c r="DL312" s="1126" t="s">
        <v>57</v>
      </c>
      <c r="DM312" s="1126" t="s">
        <v>57</v>
      </c>
      <c r="DN312" s="1126" t="s">
        <v>57</v>
      </c>
      <c r="DO312" s="1126" t="s">
        <v>57</v>
      </c>
      <c r="DP312" s="1126" t="s">
        <v>57</v>
      </c>
      <c r="DQ312" s="1126" t="s">
        <v>57</v>
      </c>
      <c r="DR312" s="1126" t="s">
        <v>57</v>
      </c>
      <c r="DS312" s="1126" t="s">
        <v>57</v>
      </c>
      <c r="DT312" s="1126" t="s">
        <v>8535</v>
      </c>
      <c r="DU312" s="1126" t="s">
        <v>86</v>
      </c>
      <c r="DV312" s="1126" t="s">
        <v>177</v>
      </c>
      <c r="DW312" s="1126" t="s">
        <v>121</v>
      </c>
      <c r="DX312" s="1126" t="s">
        <v>333</v>
      </c>
      <c r="DY312" s="1126" t="s">
        <v>308</v>
      </c>
      <c r="DZ312" s="1126" t="s">
        <v>309</v>
      </c>
      <c r="EA312" s="1126" t="s">
        <v>319</v>
      </c>
      <c r="EB312" s="1126" t="s">
        <v>8536</v>
      </c>
      <c r="EC312" s="1126" t="s">
        <v>86</v>
      </c>
      <c r="ED312" s="1126" t="s">
        <v>178</v>
      </c>
      <c r="EE312" s="1126" t="s">
        <v>121</v>
      </c>
      <c r="EF312" s="1126" t="s">
        <v>57</v>
      </c>
      <c r="EG312" s="1126" t="s">
        <v>57</v>
      </c>
      <c r="EH312" s="1126" t="s">
        <v>57</v>
      </c>
      <c r="EI312" s="1126" t="s">
        <v>57</v>
      </c>
      <c r="EJ312" s="1126" t="s">
        <v>90</v>
      </c>
      <c r="EK312" s="1126" t="s">
        <v>91</v>
      </c>
      <c r="EL312" s="1126" t="s">
        <v>847</v>
      </c>
      <c r="EM312" s="1126" t="s">
        <v>188</v>
      </c>
      <c r="EN312" s="1126" t="s">
        <v>680</v>
      </c>
      <c r="EO312" s="1126" t="s">
        <v>310</v>
      </c>
      <c r="EP312" s="1126" t="s">
        <v>88</v>
      </c>
      <c r="EQ312" s="1126" t="s">
        <v>8124</v>
      </c>
      <c r="ER312" s="1126" t="s">
        <v>311</v>
      </c>
      <c r="ES312" s="1126" t="s">
        <v>1696</v>
      </c>
      <c r="ET312" s="1126" t="s">
        <v>8537</v>
      </c>
      <c r="EU312" s="104" t="str">
        <f t="shared" si="32"/>
        <v>2026040068</v>
      </c>
      <c r="EV312" s="56" t="str">
        <f t="shared" si="33"/>
        <v>18&amp;2026040068</v>
      </c>
      <c r="EW312" s="104">
        <f>IFERROR(VLOOKUP(EV312,시험용!CA:CE,4,FALSE),"")</f>
        <v>0</v>
      </c>
      <c r="EX312" s="952"/>
    </row>
    <row r="313" spans="1:156" ht="49.95" customHeight="1">
      <c r="A313" s="367">
        <v>18</v>
      </c>
      <c r="B313" s="1126" t="s">
        <v>2049</v>
      </c>
      <c r="C313" s="1126" t="s">
        <v>288</v>
      </c>
      <c r="D313" s="1126" t="s">
        <v>2612</v>
      </c>
      <c r="E313" s="1126" t="s">
        <v>31</v>
      </c>
      <c r="F313" s="1126" t="s">
        <v>584</v>
      </c>
      <c r="G313" s="1126" t="s">
        <v>2049</v>
      </c>
      <c r="H313" s="1126" t="s">
        <v>320</v>
      </c>
      <c r="I313" s="1126" t="s">
        <v>290</v>
      </c>
      <c r="J313" s="1126" t="s">
        <v>9178</v>
      </c>
      <c r="K313" s="1126" t="s">
        <v>291</v>
      </c>
      <c r="L313" s="1126" t="s">
        <v>9179</v>
      </c>
      <c r="M313" s="1126" t="s">
        <v>9180</v>
      </c>
      <c r="N313" s="1126"/>
      <c r="O313" s="1126"/>
      <c r="P313" s="1126"/>
      <c r="Q313" s="1126"/>
      <c r="R313" s="1126" t="s">
        <v>7482</v>
      </c>
      <c r="S313" s="1126" t="s">
        <v>8306</v>
      </c>
      <c r="T313" s="1126" t="s">
        <v>8521</v>
      </c>
      <c r="U313" s="1126" t="s">
        <v>592</v>
      </c>
      <c r="V313" s="1126" t="s">
        <v>1133</v>
      </c>
      <c r="W313" s="1126" t="s">
        <v>9181</v>
      </c>
      <c r="X313" s="1126" t="s">
        <v>688</v>
      </c>
      <c r="Y313" s="1126" t="s">
        <v>9182</v>
      </c>
      <c r="Z313" s="1126" t="s">
        <v>9182</v>
      </c>
      <c r="AA313" s="1126" t="s">
        <v>1135</v>
      </c>
      <c r="AB313" s="1126" t="s">
        <v>293</v>
      </c>
      <c r="AC313" s="1332"/>
      <c r="AD313" s="1126" t="s">
        <v>1136</v>
      </c>
      <c r="AE313" s="1126" t="s">
        <v>2740</v>
      </c>
      <c r="AF313" s="1126" t="s">
        <v>692</v>
      </c>
      <c r="AG313" s="1126" t="s">
        <v>295</v>
      </c>
      <c r="AH313" s="1126" t="s">
        <v>296</v>
      </c>
      <c r="AI313" s="1126" t="s">
        <v>297</v>
      </c>
      <c r="AJ313" s="1126"/>
      <c r="AK313" s="1126"/>
      <c r="AL313" s="1126"/>
      <c r="AM313" s="1126"/>
      <c r="AN313" s="1126" t="s">
        <v>9183</v>
      </c>
      <c r="AO313" s="1126" t="s">
        <v>9184</v>
      </c>
      <c r="AP313" s="1126" t="s">
        <v>9185</v>
      </c>
      <c r="AQ313" s="1126" t="s">
        <v>35</v>
      </c>
      <c r="AR313" s="1126"/>
      <c r="AS313" s="1126"/>
      <c r="AT313" s="1126" t="s">
        <v>298</v>
      </c>
      <c r="AU313" s="1126" t="s">
        <v>9186</v>
      </c>
      <c r="AV313" s="1126" t="s">
        <v>57</v>
      </c>
      <c r="AW313" s="1126" t="s">
        <v>323</v>
      </c>
      <c r="AX313" s="1126" t="s">
        <v>9187</v>
      </c>
      <c r="AY313" s="1126"/>
      <c r="AZ313" s="1126" t="s">
        <v>9188</v>
      </c>
      <c r="BA313" s="1126" t="s">
        <v>9189</v>
      </c>
      <c r="BB313" s="1126" t="s">
        <v>299</v>
      </c>
      <c r="BC313" s="1126" t="s">
        <v>32</v>
      </c>
      <c r="BD313" s="1126" t="s">
        <v>33</v>
      </c>
      <c r="BE313" s="1126" t="s">
        <v>57</v>
      </c>
      <c r="BF313" s="1126" t="s">
        <v>48</v>
      </c>
      <c r="BG313" s="1126" t="s">
        <v>603</v>
      </c>
      <c r="BH313" s="1126" t="s">
        <v>5230</v>
      </c>
      <c r="BI313" s="1126" t="s">
        <v>1819</v>
      </c>
      <c r="BJ313" s="1126" t="s">
        <v>4853</v>
      </c>
      <c r="BK313" s="1126" t="s">
        <v>2759</v>
      </c>
      <c r="BL313" s="1126" t="s">
        <v>9190</v>
      </c>
      <c r="BM313" s="1126" t="s">
        <v>302</v>
      </c>
      <c r="BN313" s="1126" t="s">
        <v>2740</v>
      </c>
      <c r="BO313" s="1126" t="s">
        <v>692</v>
      </c>
      <c r="BP313" s="1126" t="s">
        <v>595</v>
      </c>
      <c r="BQ313" s="1126" t="s">
        <v>295</v>
      </c>
      <c r="BR313" s="1126" t="s">
        <v>102</v>
      </c>
      <c r="BS313" s="1126" t="s">
        <v>1118</v>
      </c>
      <c r="BT313" s="1126" t="s">
        <v>324</v>
      </c>
      <c r="BU313" s="1126" t="s">
        <v>9191</v>
      </c>
      <c r="BV313" s="1126" t="s">
        <v>302</v>
      </c>
      <c r="BW313" s="1126" t="s">
        <v>659</v>
      </c>
      <c r="BX313" s="1126" t="s">
        <v>296</v>
      </c>
      <c r="BY313" s="1126" t="s">
        <v>297</v>
      </c>
      <c r="BZ313" s="1126" t="s">
        <v>839</v>
      </c>
      <c r="CA313" s="1126" t="s">
        <v>840</v>
      </c>
      <c r="CB313" s="1126" t="s">
        <v>304</v>
      </c>
      <c r="CC313" s="1126" t="s">
        <v>117</v>
      </c>
      <c r="CD313" s="1126" t="s">
        <v>305</v>
      </c>
      <c r="CE313" s="1126" t="s">
        <v>306</v>
      </c>
      <c r="CF313" s="1126" t="s">
        <v>841</v>
      </c>
      <c r="CG313" s="1126" t="s">
        <v>307</v>
      </c>
      <c r="CH313" s="1126" t="s">
        <v>57</v>
      </c>
      <c r="CI313" s="1126" t="s">
        <v>3302</v>
      </c>
      <c r="CJ313" s="1126" t="s">
        <v>92</v>
      </c>
      <c r="CK313" s="1126" t="s">
        <v>191</v>
      </c>
      <c r="CL313" s="1126" t="s">
        <v>105</v>
      </c>
      <c r="CM313" s="1126" t="s">
        <v>9192</v>
      </c>
      <c r="CN313" s="1126" t="s">
        <v>92</v>
      </c>
      <c r="CO313" s="1126" t="s">
        <v>668</v>
      </c>
      <c r="CP313" s="1126" t="s">
        <v>105</v>
      </c>
      <c r="CQ313" s="1126" t="s">
        <v>57</v>
      </c>
      <c r="CR313" s="1126" t="s">
        <v>57</v>
      </c>
      <c r="CS313" s="1126" t="s">
        <v>57</v>
      </c>
      <c r="CT313" s="1126" t="s">
        <v>57</v>
      </c>
      <c r="CU313" s="1126" t="s">
        <v>57</v>
      </c>
      <c r="CV313" s="1126" t="s">
        <v>57</v>
      </c>
      <c r="CW313" s="1126" t="s">
        <v>57</v>
      </c>
      <c r="CX313" s="1126" t="s">
        <v>57</v>
      </c>
      <c r="CY313" s="1126" t="s">
        <v>57</v>
      </c>
      <c r="CZ313" s="1126" t="s">
        <v>57</v>
      </c>
      <c r="DA313" s="1126" t="s">
        <v>57</v>
      </c>
      <c r="DB313" s="1126" t="s">
        <v>617</v>
      </c>
      <c r="DC313" s="1126" t="s">
        <v>618</v>
      </c>
      <c r="DD313" s="1126" t="s">
        <v>619</v>
      </c>
      <c r="DE313" s="1126" t="s">
        <v>57</v>
      </c>
      <c r="DF313" s="1126" t="s">
        <v>57</v>
      </c>
      <c r="DG313" s="1126" t="s">
        <v>57</v>
      </c>
      <c r="DH313" s="1126" t="s">
        <v>57</v>
      </c>
      <c r="DI313" s="1126" t="s">
        <v>302</v>
      </c>
      <c r="DJ313" s="1126" t="s">
        <v>57</v>
      </c>
      <c r="DK313" s="1126" t="s">
        <v>57</v>
      </c>
      <c r="DL313" s="1126" t="s">
        <v>57</v>
      </c>
      <c r="DM313" s="1126" t="s">
        <v>57</v>
      </c>
      <c r="DN313" s="1126" t="s">
        <v>57</v>
      </c>
      <c r="DO313" s="1126" t="s">
        <v>57</v>
      </c>
      <c r="DP313" s="1126" t="s">
        <v>57</v>
      </c>
      <c r="DQ313" s="1126" t="s">
        <v>57</v>
      </c>
      <c r="DR313" s="1126" t="s">
        <v>57</v>
      </c>
      <c r="DS313" s="1126" t="s">
        <v>57</v>
      </c>
      <c r="DT313" s="1126" t="s">
        <v>9193</v>
      </c>
      <c r="DU313" s="1126" t="s">
        <v>86</v>
      </c>
      <c r="DV313" s="1126" t="s">
        <v>715</v>
      </c>
      <c r="DW313" s="1126" t="s">
        <v>106</v>
      </c>
      <c r="DX313" s="1126" t="s">
        <v>333</v>
      </c>
      <c r="DY313" s="1126" t="s">
        <v>308</v>
      </c>
      <c r="DZ313" s="1126" t="s">
        <v>309</v>
      </c>
      <c r="EA313" s="1126" t="s">
        <v>319</v>
      </c>
      <c r="EB313" s="1126" t="s">
        <v>716</v>
      </c>
      <c r="EC313" s="1126" t="s">
        <v>86</v>
      </c>
      <c r="ED313" s="1126" t="s">
        <v>118</v>
      </c>
      <c r="EE313" s="1126" t="s">
        <v>106</v>
      </c>
      <c r="EF313" s="1126" t="s">
        <v>57</v>
      </c>
      <c r="EG313" s="1126" t="s">
        <v>57</v>
      </c>
      <c r="EH313" s="1126" t="s">
        <v>57</v>
      </c>
      <c r="EI313" s="1126" t="s">
        <v>57</v>
      </c>
      <c r="EJ313" s="1126" t="s">
        <v>9194</v>
      </c>
      <c r="EK313" s="1126" t="s">
        <v>1126</v>
      </c>
      <c r="EL313" s="1126" t="s">
        <v>847</v>
      </c>
      <c r="EM313" s="1126" t="s">
        <v>720</v>
      </c>
      <c r="EN313" s="1126" t="s">
        <v>680</v>
      </c>
      <c r="EO313" s="1126" t="s">
        <v>310</v>
      </c>
      <c r="EP313" s="1126" t="s">
        <v>88</v>
      </c>
      <c r="EQ313" s="1126" t="s">
        <v>1852</v>
      </c>
      <c r="ER313" s="1126" t="s">
        <v>311</v>
      </c>
      <c r="ES313" s="1126" t="s">
        <v>2602</v>
      </c>
      <c r="ET313" s="1126" t="s">
        <v>7882</v>
      </c>
      <c r="EU313" s="104" t="str">
        <f t="shared" si="32"/>
        <v>2026041004</v>
      </c>
      <c r="EV313" s="56" t="str">
        <f t="shared" si="33"/>
        <v>18&amp;2026041004</v>
      </c>
      <c r="EW313" s="104">
        <f>IFERROR(VLOOKUP(EV313,시험용!CA:CE,4,FALSE),"")</f>
        <v>0</v>
      </c>
      <c r="EX313" s="952"/>
    </row>
    <row r="314" spans="1:156" ht="49.95" customHeight="1">
      <c r="A314" s="367">
        <v>18</v>
      </c>
      <c r="B314" s="1126" t="s">
        <v>2076</v>
      </c>
      <c r="C314" s="1126" t="s">
        <v>3405</v>
      </c>
      <c r="D314" s="1126" t="s">
        <v>3406</v>
      </c>
      <c r="E314" s="1126" t="s">
        <v>31</v>
      </c>
      <c r="F314" s="1126" t="s">
        <v>584</v>
      </c>
      <c r="G314" s="1126" t="s">
        <v>2076</v>
      </c>
      <c r="H314" s="1126" t="s">
        <v>287</v>
      </c>
      <c r="I314" s="1126" t="s">
        <v>290</v>
      </c>
      <c r="J314" s="1126" t="s">
        <v>9338</v>
      </c>
      <c r="K314" s="1126" t="s">
        <v>291</v>
      </c>
      <c r="L314" s="1126" t="s">
        <v>9339</v>
      </c>
      <c r="M314" s="1126" t="s">
        <v>5500</v>
      </c>
      <c r="N314" s="1126"/>
      <c r="O314" s="1126"/>
      <c r="P314" s="1126" t="s">
        <v>818</v>
      </c>
      <c r="Q314" s="1126"/>
      <c r="R314" s="1126" t="s">
        <v>8846</v>
      </c>
      <c r="S314" s="1126" t="s">
        <v>8306</v>
      </c>
      <c r="T314" s="1126" t="s">
        <v>8521</v>
      </c>
      <c r="U314" s="1126" t="s">
        <v>592</v>
      </c>
      <c r="V314" s="1126"/>
      <c r="W314" s="1126" t="s">
        <v>5501</v>
      </c>
      <c r="X314" s="1126" t="s">
        <v>688</v>
      </c>
      <c r="Y314" s="1126" t="s">
        <v>5502</v>
      </c>
      <c r="Z314" s="1126" t="s">
        <v>5502</v>
      </c>
      <c r="AA314" s="1126" t="s">
        <v>5503</v>
      </c>
      <c r="AB314" s="1126" t="s">
        <v>293</v>
      </c>
      <c r="AC314" s="1332"/>
      <c r="AD314" s="1126" t="s">
        <v>3215</v>
      </c>
      <c r="AE314" s="1126" t="s">
        <v>9210</v>
      </c>
      <c r="AF314" s="1126" t="s">
        <v>3851</v>
      </c>
      <c r="AG314" s="1126" t="s">
        <v>3852</v>
      </c>
      <c r="AH314" s="1126" t="s">
        <v>3853</v>
      </c>
      <c r="AI314" s="1126" t="s">
        <v>3854</v>
      </c>
      <c r="AJ314" s="1126"/>
      <c r="AK314" s="1126"/>
      <c r="AL314" s="1126"/>
      <c r="AM314" s="1126"/>
      <c r="AN314" s="1126" t="s">
        <v>3417</v>
      </c>
      <c r="AO314" s="1126" t="s">
        <v>3418</v>
      </c>
      <c r="AP314" s="1126" t="s">
        <v>9340</v>
      </c>
      <c r="AQ314" s="1126" t="s">
        <v>3358</v>
      </c>
      <c r="AR314" s="1126"/>
      <c r="AS314" s="1126"/>
      <c r="AT314" s="1126" t="s">
        <v>315</v>
      </c>
      <c r="AU314" s="1126" t="s">
        <v>9341</v>
      </c>
      <c r="AV314" s="1126" t="s">
        <v>3008</v>
      </c>
      <c r="AW314" s="1126" t="s">
        <v>4816</v>
      </c>
      <c r="AX314" s="1126" t="s">
        <v>9342</v>
      </c>
      <c r="AY314" s="1126"/>
      <c r="AZ314" s="1126" t="s">
        <v>9214</v>
      </c>
      <c r="BA314" s="1126" t="s">
        <v>9215</v>
      </c>
      <c r="BB314" s="1126" t="s">
        <v>3017</v>
      </c>
      <c r="BC314" s="1126" t="s">
        <v>3018</v>
      </c>
      <c r="BD314" s="1126" t="s">
        <v>3019</v>
      </c>
      <c r="BE314" s="1126" t="s">
        <v>9216</v>
      </c>
      <c r="BF314" s="1126" t="s">
        <v>3021</v>
      </c>
      <c r="BG314" s="1126" t="s">
        <v>3022</v>
      </c>
      <c r="BH314" s="1126" t="s">
        <v>9217</v>
      </c>
      <c r="BI314" s="1126" t="s">
        <v>9218</v>
      </c>
      <c r="BJ314" s="1126" t="s">
        <v>9219</v>
      </c>
      <c r="BK314" s="1126" t="s">
        <v>9220</v>
      </c>
      <c r="BL314" s="1126" t="s">
        <v>9221</v>
      </c>
      <c r="BM314" s="1126" t="s">
        <v>3869</v>
      </c>
      <c r="BN314" s="1126" t="s">
        <v>9210</v>
      </c>
      <c r="BO314" s="1126" t="s">
        <v>3851</v>
      </c>
      <c r="BP314" s="1126" t="s">
        <v>3007</v>
      </c>
      <c r="BQ314" s="1126" t="s">
        <v>3852</v>
      </c>
      <c r="BR314" s="1126" t="s">
        <v>3870</v>
      </c>
      <c r="BS314" s="1126" t="s">
        <v>9222</v>
      </c>
      <c r="BT314" s="1126" t="s">
        <v>9223</v>
      </c>
      <c r="BU314" s="1126" t="s">
        <v>9343</v>
      </c>
      <c r="BV314" s="1126" t="s">
        <v>3028</v>
      </c>
      <c r="BW314" s="1126" t="s">
        <v>9225</v>
      </c>
      <c r="BX314" s="1126" t="s">
        <v>3853</v>
      </c>
      <c r="BY314" s="1126" t="s">
        <v>3854</v>
      </c>
      <c r="BZ314" s="1126" t="s">
        <v>9226</v>
      </c>
      <c r="CA314" s="1126" t="s">
        <v>9227</v>
      </c>
      <c r="CB314" s="1126" t="s">
        <v>3878</v>
      </c>
      <c r="CC314" s="1126" t="s">
        <v>4792</v>
      </c>
      <c r="CD314" s="1126" t="s">
        <v>9228</v>
      </c>
      <c r="CE314" s="1126" t="s">
        <v>3880</v>
      </c>
      <c r="CF314" s="1126" t="s">
        <v>4793</v>
      </c>
      <c r="CG314" s="1126" t="s">
        <v>3882</v>
      </c>
      <c r="CH314" s="1126" t="s">
        <v>3008</v>
      </c>
      <c r="CI314" s="1126" t="s">
        <v>4819</v>
      </c>
      <c r="CJ314" s="1126" t="s">
        <v>4820</v>
      </c>
      <c r="CK314" s="1126" t="s">
        <v>4821</v>
      </c>
      <c r="CL314" s="1126" t="s">
        <v>3886</v>
      </c>
      <c r="CM314" s="1126" t="s">
        <v>3008</v>
      </c>
      <c r="CN314" s="1126" t="s">
        <v>3008</v>
      </c>
      <c r="CO314" s="1126" t="s">
        <v>3008</v>
      </c>
      <c r="CP314" s="1126" t="s">
        <v>3008</v>
      </c>
      <c r="CQ314" s="1126" t="s">
        <v>3008</v>
      </c>
      <c r="CR314" s="1126" t="s">
        <v>3008</v>
      </c>
      <c r="CS314" s="1126" t="s">
        <v>3008</v>
      </c>
      <c r="CT314" s="1126" t="s">
        <v>3008</v>
      </c>
      <c r="CU314" s="1126" t="s">
        <v>3008</v>
      </c>
      <c r="CV314" s="1126" t="s">
        <v>3008</v>
      </c>
      <c r="CW314" s="1126" t="s">
        <v>3008</v>
      </c>
      <c r="CX314" s="1126" t="s">
        <v>3008</v>
      </c>
      <c r="CY314" s="1126" t="s">
        <v>3008</v>
      </c>
      <c r="CZ314" s="1126" t="s">
        <v>3008</v>
      </c>
      <c r="DA314" s="1126" t="s">
        <v>3008</v>
      </c>
      <c r="DB314" s="1126" t="s">
        <v>3008</v>
      </c>
      <c r="DC314" s="1126" t="s">
        <v>3008</v>
      </c>
      <c r="DD314" s="1126" t="s">
        <v>3008</v>
      </c>
      <c r="DE314" s="1126" t="s">
        <v>3008</v>
      </c>
      <c r="DF314" s="1126" t="s">
        <v>3008</v>
      </c>
      <c r="DG314" s="1126" t="s">
        <v>3008</v>
      </c>
      <c r="DH314" s="1126" t="s">
        <v>3008</v>
      </c>
      <c r="DI314" s="1126" t="s">
        <v>3028</v>
      </c>
      <c r="DJ314" s="1126" t="s">
        <v>3008</v>
      </c>
      <c r="DK314" s="1126" t="s">
        <v>3008</v>
      </c>
      <c r="DL314" s="1126" t="s">
        <v>3008</v>
      </c>
      <c r="DM314" s="1126" t="s">
        <v>3008</v>
      </c>
      <c r="DN314" s="1126" t="s">
        <v>3008</v>
      </c>
      <c r="DO314" s="1126" t="s">
        <v>3008</v>
      </c>
      <c r="DP314" s="1126" t="s">
        <v>3008</v>
      </c>
      <c r="DQ314" s="1126" t="s">
        <v>3008</v>
      </c>
      <c r="DR314" s="1126" t="s">
        <v>3008</v>
      </c>
      <c r="DS314" s="1126" t="s">
        <v>3008</v>
      </c>
      <c r="DT314" s="1126" t="s">
        <v>9229</v>
      </c>
      <c r="DU314" s="1126" t="s">
        <v>3894</v>
      </c>
      <c r="DV314" s="1126" t="s">
        <v>9230</v>
      </c>
      <c r="DW314" s="1126" t="s">
        <v>9030</v>
      </c>
      <c r="DX314" s="1126" t="s">
        <v>4800</v>
      </c>
      <c r="DY314" s="1126" t="s">
        <v>3053</v>
      </c>
      <c r="DZ314" s="1126" t="s">
        <v>4801</v>
      </c>
      <c r="EA314" s="1126" t="s">
        <v>3055</v>
      </c>
      <c r="EB314" s="1126" t="s">
        <v>9231</v>
      </c>
      <c r="EC314" s="1126" t="s">
        <v>3894</v>
      </c>
      <c r="ED314" s="1126" t="s">
        <v>3895</v>
      </c>
      <c r="EE314" s="1126" t="s">
        <v>9030</v>
      </c>
      <c r="EF314" s="1126" t="s">
        <v>3008</v>
      </c>
      <c r="EG314" s="1126" t="s">
        <v>3008</v>
      </c>
      <c r="EH314" s="1126" t="s">
        <v>3008</v>
      </c>
      <c r="EI314" s="1126" t="s">
        <v>3008</v>
      </c>
      <c r="EJ314" s="1126" t="s">
        <v>9344</v>
      </c>
      <c r="EK314" s="1126" t="s">
        <v>3902</v>
      </c>
      <c r="EL314" s="1126" t="s">
        <v>9345</v>
      </c>
      <c r="EM314" s="1126" t="s">
        <v>3904</v>
      </c>
      <c r="EN314" s="1126" t="s">
        <v>4808</v>
      </c>
      <c r="EO314" s="1126" t="s">
        <v>3063</v>
      </c>
      <c r="EP314" s="1126" t="s">
        <v>3064</v>
      </c>
      <c r="EQ314" s="1126" t="s">
        <v>9234</v>
      </c>
      <c r="ER314" s="1126" t="s">
        <v>3030</v>
      </c>
      <c r="ES314" s="1126" t="s">
        <v>9346</v>
      </c>
      <c r="ET314" s="1126" t="s">
        <v>9347</v>
      </c>
      <c r="EU314" s="104" t="str">
        <f t="shared" si="32"/>
        <v>2026033875</v>
      </c>
      <c r="EV314" s="56" t="str">
        <f t="shared" si="33"/>
        <v>18&amp;2026033875</v>
      </c>
      <c r="EW314" s="104">
        <f>IFERROR(VLOOKUP(EV314,시험용!CA:CE,4,FALSE),"")</f>
        <v>0</v>
      </c>
      <c r="EX314" s="952"/>
    </row>
    <row r="315" spans="1:156" ht="49.95" customHeight="1">
      <c r="A315" s="367">
        <v>18</v>
      </c>
      <c r="B315" s="1126" t="s">
        <v>205</v>
      </c>
      <c r="C315" s="1126" t="s">
        <v>3405</v>
      </c>
      <c r="D315" s="1126" t="s">
        <v>3406</v>
      </c>
      <c r="E315" s="1126" t="s">
        <v>31</v>
      </c>
      <c r="F315" s="1126" t="s">
        <v>584</v>
      </c>
      <c r="G315" s="1126" t="s">
        <v>205</v>
      </c>
      <c r="H315" s="1126" t="s">
        <v>312</v>
      </c>
      <c r="I315" s="1126" t="s">
        <v>290</v>
      </c>
      <c r="J315" s="1126" t="s">
        <v>9208</v>
      </c>
      <c r="K315" s="1126" t="s">
        <v>291</v>
      </c>
      <c r="L315" s="1126" t="s">
        <v>9209</v>
      </c>
      <c r="M315" s="1126" t="s">
        <v>5500</v>
      </c>
      <c r="N315" s="1126"/>
      <c r="O315" s="1126"/>
      <c r="P315" s="1126" t="s">
        <v>818</v>
      </c>
      <c r="Q315" s="1126"/>
      <c r="R315" s="1126" t="s">
        <v>8846</v>
      </c>
      <c r="S315" s="1126" t="s">
        <v>8306</v>
      </c>
      <c r="T315" s="1126" t="s">
        <v>8521</v>
      </c>
      <c r="U315" s="1126" t="s">
        <v>592</v>
      </c>
      <c r="V315" s="1126"/>
      <c r="W315" s="1126" t="s">
        <v>5501</v>
      </c>
      <c r="X315" s="1126" t="s">
        <v>688</v>
      </c>
      <c r="Y315" s="1126" t="s">
        <v>5502</v>
      </c>
      <c r="Z315" s="1126" t="s">
        <v>5502</v>
      </c>
      <c r="AA315" s="1126" t="s">
        <v>5503</v>
      </c>
      <c r="AB315" s="1126" t="s">
        <v>293</v>
      </c>
      <c r="AC315" s="1332"/>
      <c r="AD315" s="1126" t="s">
        <v>3215</v>
      </c>
      <c r="AE315" s="1126" t="s">
        <v>9210</v>
      </c>
      <c r="AF315" s="1126" t="s">
        <v>3851</v>
      </c>
      <c r="AG315" s="1126" t="s">
        <v>3852</v>
      </c>
      <c r="AH315" s="1126" t="s">
        <v>3853</v>
      </c>
      <c r="AI315" s="1126" t="s">
        <v>3854</v>
      </c>
      <c r="AJ315" s="1126"/>
      <c r="AK315" s="1126"/>
      <c r="AL315" s="1126"/>
      <c r="AM315" s="1126"/>
      <c r="AN315" s="1126" t="s">
        <v>3417</v>
      </c>
      <c r="AO315" s="1126" t="s">
        <v>3418</v>
      </c>
      <c r="AP315" s="1126" t="s">
        <v>5504</v>
      </c>
      <c r="AQ315" s="1126" t="s">
        <v>3358</v>
      </c>
      <c r="AR315" s="1126"/>
      <c r="AS315" s="1126"/>
      <c r="AT315" s="1126" t="s">
        <v>298</v>
      </c>
      <c r="AU315" s="1126" t="s">
        <v>9211</v>
      </c>
      <c r="AV315" s="1126" t="s">
        <v>3008</v>
      </c>
      <c r="AW315" s="1126" t="s">
        <v>9212</v>
      </c>
      <c r="AX315" s="1126" t="s">
        <v>9213</v>
      </c>
      <c r="AY315" s="1126"/>
      <c r="AZ315" s="1126" t="s">
        <v>9214</v>
      </c>
      <c r="BA315" s="1126" t="s">
        <v>9215</v>
      </c>
      <c r="BB315" s="1126" t="s">
        <v>3017</v>
      </c>
      <c r="BC315" s="1126" t="s">
        <v>3018</v>
      </c>
      <c r="BD315" s="1126" t="s">
        <v>3019</v>
      </c>
      <c r="BE315" s="1126" t="s">
        <v>9216</v>
      </c>
      <c r="BF315" s="1126" t="s">
        <v>3021</v>
      </c>
      <c r="BG315" s="1126" t="s">
        <v>3022</v>
      </c>
      <c r="BH315" s="1126" t="s">
        <v>9217</v>
      </c>
      <c r="BI315" s="1126" t="s">
        <v>9218</v>
      </c>
      <c r="BJ315" s="1126" t="s">
        <v>9219</v>
      </c>
      <c r="BK315" s="1126" t="s">
        <v>9220</v>
      </c>
      <c r="BL315" s="1126" t="s">
        <v>9221</v>
      </c>
      <c r="BM315" s="1126" t="s">
        <v>3869</v>
      </c>
      <c r="BN315" s="1126" t="s">
        <v>9210</v>
      </c>
      <c r="BO315" s="1126" t="s">
        <v>3851</v>
      </c>
      <c r="BP315" s="1126" t="s">
        <v>3007</v>
      </c>
      <c r="BQ315" s="1126" t="s">
        <v>3852</v>
      </c>
      <c r="BR315" s="1126" t="s">
        <v>3870</v>
      </c>
      <c r="BS315" s="1126" t="s">
        <v>9222</v>
      </c>
      <c r="BT315" s="1126" t="s">
        <v>9223</v>
      </c>
      <c r="BU315" s="1126" t="s">
        <v>9224</v>
      </c>
      <c r="BV315" s="1126" t="s">
        <v>3028</v>
      </c>
      <c r="BW315" s="1126" t="s">
        <v>9225</v>
      </c>
      <c r="BX315" s="1126" t="s">
        <v>3853</v>
      </c>
      <c r="BY315" s="1126" t="s">
        <v>3854</v>
      </c>
      <c r="BZ315" s="1126" t="s">
        <v>9226</v>
      </c>
      <c r="CA315" s="1126" t="s">
        <v>9227</v>
      </c>
      <c r="CB315" s="1126" t="s">
        <v>3878</v>
      </c>
      <c r="CC315" s="1126" t="s">
        <v>4792</v>
      </c>
      <c r="CD315" s="1126" t="s">
        <v>9228</v>
      </c>
      <c r="CE315" s="1126" t="s">
        <v>3880</v>
      </c>
      <c r="CF315" s="1126" t="s">
        <v>4793</v>
      </c>
      <c r="CG315" s="1126" t="s">
        <v>3882</v>
      </c>
      <c r="CH315" s="1126" t="s">
        <v>3008</v>
      </c>
      <c r="CI315" s="1126" t="s">
        <v>4794</v>
      </c>
      <c r="CJ315" s="1126" t="s">
        <v>4795</v>
      </c>
      <c r="CK315" s="1126" t="s">
        <v>4796</v>
      </c>
      <c r="CL315" s="1126" t="s">
        <v>3886</v>
      </c>
      <c r="CM315" s="1126" t="s">
        <v>3008</v>
      </c>
      <c r="CN315" s="1126" t="s">
        <v>3008</v>
      </c>
      <c r="CO315" s="1126" t="s">
        <v>3008</v>
      </c>
      <c r="CP315" s="1126" t="s">
        <v>3008</v>
      </c>
      <c r="CQ315" s="1126" t="s">
        <v>3008</v>
      </c>
      <c r="CR315" s="1126" t="s">
        <v>3008</v>
      </c>
      <c r="CS315" s="1126" t="s">
        <v>3008</v>
      </c>
      <c r="CT315" s="1126" t="s">
        <v>3008</v>
      </c>
      <c r="CU315" s="1126" t="s">
        <v>3008</v>
      </c>
      <c r="CV315" s="1126" t="s">
        <v>3008</v>
      </c>
      <c r="CW315" s="1126" t="s">
        <v>3008</v>
      </c>
      <c r="CX315" s="1126" t="s">
        <v>3008</v>
      </c>
      <c r="CY315" s="1126" t="s">
        <v>3008</v>
      </c>
      <c r="CZ315" s="1126" t="s">
        <v>3008</v>
      </c>
      <c r="DA315" s="1126" t="s">
        <v>3008</v>
      </c>
      <c r="DB315" s="1126" t="s">
        <v>3008</v>
      </c>
      <c r="DC315" s="1126" t="s">
        <v>3008</v>
      </c>
      <c r="DD315" s="1126" t="s">
        <v>3008</v>
      </c>
      <c r="DE315" s="1126" t="s">
        <v>3008</v>
      </c>
      <c r="DF315" s="1126" t="s">
        <v>3008</v>
      </c>
      <c r="DG315" s="1126" t="s">
        <v>3008</v>
      </c>
      <c r="DH315" s="1126" t="s">
        <v>3008</v>
      </c>
      <c r="DI315" s="1126" t="s">
        <v>3028</v>
      </c>
      <c r="DJ315" s="1126" t="s">
        <v>3008</v>
      </c>
      <c r="DK315" s="1126" t="s">
        <v>3008</v>
      </c>
      <c r="DL315" s="1126" t="s">
        <v>3008</v>
      </c>
      <c r="DM315" s="1126" t="s">
        <v>3008</v>
      </c>
      <c r="DN315" s="1126" t="s">
        <v>3008</v>
      </c>
      <c r="DO315" s="1126" t="s">
        <v>3008</v>
      </c>
      <c r="DP315" s="1126" t="s">
        <v>3008</v>
      </c>
      <c r="DQ315" s="1126" t="s">
        <v>3008</v>
      </c>
      <c r="DR315" s="1126" t="s">
        <v>3008</v>
      </c>
      <c r="DS315" s="1126" t="s">
        <v>3008</v>
      </c>
      <c r="DT315" s="1126" t="s">
        <v>9229</v>
      </c>
      <c r="DU315" s="1126" t="s">
        <v>3894</v>
      </c>
      <c r="DV315" s="1126" t="s">
        <v>9230</v>
      </c>
      <c r="DW315" s="1126" t="s">
        <v>9030</v>
      </c>
      <c r="DX315" s="1126" t="s">
        <v>4800</v>
      </c>
      <c r="DY315" s="1126" t="s">
        <v>3053</v>
      </c>
      <c r="DZ315" s="1126" t="s">
        <v>4801</v>
      </c>
      <c r="EA315" s="1126" t="s">
        <v>3055</v>
      </c>
      <c r="EB315" s="1126" t="s">
        <v>9231</v>
      </c>
      <c r="EC315" s="1126" t="s">
        <v>3894</v>
      </c>
      <c r="ED315" s="1126" t="s">
        <v>3895</v>
      </c>
      <c r="EE315" s="1126" t="s">
        <v>9030</v>
      </c>
      <c r="EF315" s="1126" t="s">
        <v>3008</v>
      </c>
      <c r="EG315" s="1126" t="s">
        <v>3008</v>
      </c>
      <c r="EH315" s="1126" t="s">
        <v>3008</v>
      </c>
      <c r="EI315" s="1126" t="s">
        <v>3008</v>
      </c>
      <c r="EJ315" s="1126" t="s">
        <v>9232</v>
      </c>
      <c r="EK315" s="1126" t="s">
        <v>3902</v>
      </c>
      <c r="EL315" s="1126" t="s">
        <v>9233</v>
      </c>
      <c r="EM315" s="1126" t="s">
        <v>3904</v>
      </c>
      <c r="EN315" s="1126" t="s">
        <v>4808</v>
      </c>
      <c r="EO315" s="1126" t="s">
        <v>3063</v>
      </c>
      <c r="EP315" s="1126" t="s">
        <v>3064</v>
      </c>
      <c r="EQ315" s="1126" t="s">
        <v>9234</v>
      </c>
      <c r="ER315" s="1126" t="s">
        <v>3030</v>
      </c>
      <c r="ES315" s="1126" t="s">
        <v>9346</v>
      </c>
      <c r="ET315" s="1126" t="s">
        <v>9899</v>
      </c>
      <c r="EU315" s="104" t="str">
        <f t="shared" si="32"/>
        <v>2026033874</v>
      </c>
      <c r="EV315" s="56" t="str">
        <f t="shared" si="33"/>
        <v>18&amp;2026033874</v>
      </c>
      <c r="EW315" s="104" t="str">
        <f>IFERROR(VLOOKUP(EV315,시험용!CA:CE,4,FALSE),"")</f>
        <v/>
      </c>
      <c r="EX315" s="1160" t="s">
        <v>2854</v>
      </c>
    </row>
    <row r="316" spans="1:156" ht="49.95" customHeight="1">
      <c r="A316" s="367">
        <v>18</v>
      </c>
      <c r="B316" s="1126" t="s">
        <v>4186</v>
      </c>
      <c r="C316" s="1126" t="s">
        <v>3405</v>
      </c>
      <c r="D316" s="1126" t="s">
        <v>3406</v>
      </c>
      <c r="E316" s="1126" t="s">
        <v>31</v>
      </c>
      <c r="F316" s="1126" t="s">
        <v>584</v>
      </c>
      <c r="G316" s="1126" t="s">
        <v>4186</v>
      </c>
      <c r="H316" s="1126" t="s">
        <v>320</v>
      </c>
      <c r="I316" s="1126" t="s">
        <v>290</v>
      </c>
      <c r="J316" s="1126" t="s">
        <v>9349</v>
      </c>
      <c r="K316" s="1126" t="s">
        <v>291</v>
      </c>
      <c r="L316" s="1126" t="s">
        <v>9350</v>
      </c>
      <c r="M316" s="1126" t="s">
        <v>5500</v>
      </c>
      <c r="N316" s="1126"/>
      <c r="O316" s="1126"/>
      <c r="P316" s="1126" t="s">
        <v>818</v>
      </c>
      <c r="Q316" s="1126"/>
      <c r="R316" s="1126" t="s">
        <v>8846</v>
      </c>
      <c r="S316" s="1126" t="s">
        <v>8306</v>
      </c>
      <c r="T316" s="1126" t="s">
        <v>8521</v>
      </c>
      <c r="U316" s="1126" t="s">
        <v>592</v>
      </c>
      <c r="V316" s="1126"/>
      <c r="W316" s="1126" t="s">
        <v>5501</v>
      </c>
      <c r="X316" s="1126" t="s">
        <v>688</v>
      </c>
      <c r="Y316" s="1126" t="s">
        <v>5502</v>
      </c>
      <c r="Z316" s="1126" t="s">
        <v>5502</v>
      </c>
      <c r="AA316" s="1126" t="s">
        <v>5503</v>
      </c>
      <c r="AB316" s="1126" t="s">
        <v>293</v>
      </c>
      <c r="AC316" s="1332"/>
      <c r="AD316" s="1126" t="s">
        <v>3215</v>
      </c>
      <c r="AE316" s="1126" t="s">
        <v>9210</v>
      </c>
      <c r="AF316" s="1126" t="s">
        <v>3851</v>
      </c>
      <c r="AG316" s="1126" t="s">
        <v>3852</v>
      </c>
      <c r="AH316" s="1126" t="s">
        <v>3853</v>
      </c>
      <c r="AI316" s="1126" t="s">
        <v>3854</v>
      </c>
      <c r="AJ316" s="1126"/>
      <c r="AK316" s="1126"/>
      <c r="AL316" s="1126"/>
      <c r="AM316" s="1126"/>
      <c r="AN316" s="1126" t="s">
        <v>3417</v>
      </c>
      <c r="AO316" s="1126" t="s">
        <v>3418</v>
      </c>
      <c r="AP316" s="1126" t="s">
        <v>9351</v>
      </c>
      <c r="AQ316" s="1126" t="s">
        <v>3358</v>
      </c>
      <c r="AR316" s="1126"/>
      <c r="AS316" s="1126"/>
      <c r="AT316" s="1126" t="s">
        <v>315</v>
      </c>
      <c r="AU316" s="1126" t="s">
        <v>9352</v>
      </c>
      <c r="AV316" s="1126" t="s">
        <v>3008</v>
      </c>
      <c r="AW316" s="1126" t="s">
        <v>4816</v>
      </c>
      <c r="AX316" s="1126" t="s">
        <v>9353</v>
      </c>
      <c r="AY316" s="1126"/>
      <c r="AZ316" s="1126" t="s">
        <v>9214</v>
      </c>
      <c r="BA316" s="1126" t="s">
        <v>9215</v>
      </c>
      <c r="BB316" s="1126" t="s">
        <v>3017</v>
      </c>
      <c r="BC316" s="1126" t="s">
        <v>3018</v>
      </c>
      <c r="BD316" s="1126" t="s">
        <v>3019</v>
      </c>
      <c r="BE316" s="1126" t="s">
        <v>9216</v>
      </c>
      <c r="BF316" s="1126" t="s">
        <v>3021</v>
      </c>
      <c r="BG316" s="1126" t="s">
        <v>3022</v>
      </c>
      <c r="BH316" s="1126" t="s">
        <v>9217</v>
      </c>
      <c r="BI316" s="1126" t="s">
        <v>9218</v>
      </c>
      <c r="BJ316" s="1126" t="s">
        <v>9219</v>
      </c>
      <c r="BK316" s="1126" t="s">
        <v>9220</v>
      </c>
      <c r="BL316" s="1126" t="s">
        <v>9221</v>
      </c>
      <c r="BM316" s="1126" t="s">
        <v>3869</v>
      </c>
      <c r="BN316" s="1126" t="s">
        <v>9210</v>
      </c>
      <c r="BO316" s="1126" t="s">
        <v>3851</v>
      </c>
      <c r="BP316" s="1126" t="s">
        <v>3007</v>
      </c>
      <c r="BQ316" s="1126" t="s">
        <v>3852</v>
      </c>
      <c r="BR316" s="1126" t="s">
        <v>3870</v>
      </c>
      <c r="BS316" s="1126" t="s">
        <v>9222</v>
      </c>
      <c r="BT316" s="1126" t="s">
        <v>9223</v>
      </c>
      <c r="BU316" s="1126" t="s">
        <v>9354</v>
      </c>
      <c r="BV316" s="1126" t="s">
        <v>3028</v>
      </c>
      <c r="BW316" s="1126" t="s">
        <v>9225</v>
      </c>
      <c r="BX316" s="1126" t="s">
        <v>3853</v>
      </c>
      <c r="BY316" s="1126" t="s">
        <v>3854</v>
      </c>
      <c r="BZ316" s="1126" t="s">
        <v>9226</v>
      </c>
      <c r="CA316" s="1126" t="s">
        <v>9227</v>
      </c>
      <c r="CB316" s="1126" t="s">
        <v>3878</v>
      </c>
      <c r="CC316" s="1126" t="s">
        <v>4792</v>
      </c>
      <c r="CD316" s="1126" t="s">
        <v>9228</v>
      </c>
      <c r="CE316" s="1126" t="s">
        <v>3880</v>
      </c>
      <c r="CF316" s="1126" t="s">
        <v>4793</v>
      </c>
      <c r="CG316" s="1126" t="s">
        <v>3882</v>
      </c>
      <c r="CH316" s="1126" t="s">
        <v>3008</v>
      </c>
      <c r="CI316" s="1126" t="s">
        <v>4819</v>
      </c>
      <c r="CJ316" s="1126" t="s">
        <v>4820</v>
      </c>
      <c r="CK316" s="1126" t="s">
        <v>4821</v>
      </c>
      <c r="CL316" s="1126" t="s">
        <v>3886</v>
      </c>
      <c r="CM316" s="1126" t="s">
        <v>3008</v>
      </c>
      <c r="CN316" s="1126" t="s">
        <v>3008</v>
      </c>
      <c r="CO316" s="1126" t="s">
        <v>3008</v>
      </c>
      <c r="CP316" s="1126" t="s">
        <v>3008</v>
      </c>
      <c r="CQ316" s="1126" t="s">
        <v>3008</v>
      </c>
      <c r="CR316" s="1126" t="s">
        <v>3008</v>
      </c>
      <c r="CS316" s="1126" t="s">
        <v>3008</v>
      </c>
      <c r="CT316" s="1126" t="s">
        <v>3008</v>
      </c>
      <c r="CU316" s="1126" t="s">
        <v>3008</v>
      </c>
      <c r="CV316" s="1126" t="s">
        <v>3008</v>
      </c>
      <c r="CW316" s="1126" t="s">
        <v>3008</v>
      </c>
      <c r="CX316" s="1126" t="s">
        <v>3008</v>
      </c>
      <c r="CY316" s="1126" t="s">
        <v>3008</v>
      </c>
      <c r="CZ316" s="1126" t="s">
        <v>3008</v>
      </c>
      <c r="DA316" s="1126" t="s">
        <v>3008</v>
      </c>
      <c r="DB316" s="1126" t="s">
        <v>3008</v>
      </c>
      <c r="DC316" s="1126" t="s">
        <v>3008</v>
      </c>
      <c r="DD316" s="1126" t="s">
        <v>3008</v>
      </c>
      <c r="DE316" s="1126" t="s">
        <v>3008</v>
      </c>
      <c r="DF316" s="1126" t="s">
        <v>3008</v>
      </c>
      <c r="DG316" s="1126" t="s">
        <v>3008</v>
      </c>
      <c r="DH316" s="1126" t="s">
        <v>3008</v>
      </c>
      <c r="DI316" s="1126" t="s">
        <v>3028</v>
      </c>
      <c r="DJ316" s="1126" t="s">
        <v>3008</v>
      </c>
      <c r="DK316" s="1126" t="s">
        <v>3008</v>
      </c>
      <c r="DL316" s="1126" t="s">
        <v>3008</v>
      </c>
      <c r="DM316" s="1126" t="s">
        <v>3008</v>
      </c>
      <c r="DN316" s="1126" t="s">
        <v>3008</v>
      </c>
      <c r="DO316" s="1126" t="s">
        <v>3008</v>
      </c>
      <c r="DP316" s="1126" t="s">
        <v>3008</v>
      </c>
      <c r="DQ316" s="1126" t="s">
        <v>3008</v>
      </c>
      <c r="DR316" s="1126" t="s">
        <v>3008</v>
      </c>
      <c r="DS316" s="1126" t="s">
        <v>3008</v>
      </c>
      <c r="DT316" s="1126" t="s">
        <v>9229</v>
      </c>
      <c r="DU316" s="1126" t="s">
        <v>3894</v>
      </c>
      <c r="DV316" s="1126" t="s">
        <v>9230</v>
      </c>
      <c r="DW316" s="1126" t="s">
        <v>9030</v>
      </c>
      <c r="DX316" s="1126" t="s">
        <v>4800</v>
      </c>
      <c r="DY316" s="1126" t="s">
        <v>3053</v>
      </c>
      <c r="DZ316" s="1126" t="s">
        <v>4801</v>
      </c>
      <c r="EA316" s="1126" t="s">
        <v>3055</v>
      </c>
      <c r="EB316" s="1126" t="s">
        <v>9231</v>
      </c>
      <c r="EC316" s="1126" t="s">
        <v>3894</v>
      </c>
      <c r="ED316" s="1126" t="s">
        <v>3895</v>
      </c>
      <c r="EE316" s="1126" t="s">
        <v>9030</v>
      </c>
      <c r="EF316" s="1126" t="s">
        <v>3008</v>
      </c>
      <c r="EG316" s="1126" t="s">
        <v>3008</v>
      </c>
      <c r="EH316" s="1126" t="s">
        <v>3008</v>
      </c>
      <c r="EI316" s="1126" t="s">
        <v>3008</v>
      </c>
      <c r="EJ316" s="1126" t="s">
        <v>9344</v>
      </c>
      <c r="EK316" s="1126" t="s">
        <v>3902</v>
      </c>
      <c r="EL316" s="1126" t="s">
        <v>9345</v>
      </c>
      <c r="EM316" s="1126" t="s">
        <v>3904</v>
      </c>
      <c r="EN316" s="1126" t="s">
        <v>4808</v>
      </c>
      <c r="EO316" s="1126" t="s">
        <v>3063</v>
      </c>
      <c r="EP316" s="1126" t="s">
        <v>3064</v>
      </c>
      <c r="EQ316" s="1126" t="s">
        <v>9234</v>
      </c>
      <c r="ER316" s="1126" t="s">
        <v>3030</v>
      </c>
      <c r="ES316" s="1126" t="s">
        <v>9355</v>
      </c>
      <c r="ET316" s="1126" t="s">
        <v>9356</v>
      </c>
      <c r="EU316" s="104" t="str">
        <f t="shared" si="32"/>
        <v>2026033877</v>
      </c>
      <c r="EV316" s="56" t="str">
        <f t="shared" si="33"/>
        <v>18&amp;2026033877</v>
      </c>
      <c r="EW316" s="104" t="str">
        <f>IFERROR(VLOOKUP(EV316,시험용!CA:CE,4,FALSE),"")</f>
        <v/>
      </c>
      <c r="EX316" s="1160" t="s">
        <v>2854</v>
      </c>
    </row>
    <row r="317" spans="1:156" ht="49.95" customHeight="1">
      <c r="A317" s="367">
        <v>18</v>
      </c>
      <c r="B317" s="1126" t="s">
        <v>1550</v>
      </c>
      <c r="C317" s="1126" t="s">
        <v>288</v>
      </c>
      <c r="D317" s="1126" t="s">
        <v>2612</v>
      </c>
      <c r="E317" s="1126" t="s">
        <v>31</v>
      </c>
      <c r="F317" s="1126" t="s">
        <v>584</v>
      </c>
      <c r="G317" s="1126" t="s">
        <v>1550</v>
      </c>
      <c r="H317" s="1126" t="s">
        <v>724</v>
      </c>
      <c r="I317" s="1126" t="s">
        <v>290</v>
      </c>
      <c r="J317" s="1126" t="s">
        <v>9323</v>
      </c>
      <c r="K317" s="1126" t="s">
        <v>291</v>
      </c>
      <c r="L317" s="1126" t="s">
        <v>9324</v>
      </c>
      <c r="M317" s="1126" t="s">
        <v>9325</v>
      </c>
      <c r="N317" s="1126"/>
      <c r="O317" s="1126"/>
      <c r="P317" s="1126"/>
      <c r="Q317" s="1126"/>
      <c r="R317" s="1126" t="s">
        <v>7482</v>
      </c>
      <c r="S317" s="1126" t="s">
        <v>8306</v>
      </c>
      <c r="T317" s="1126" t="s">
        <v>8521</v>
      </c>
      <c r="U317" s="1126" t="s">
        <v>592</v>
      </c>
      <c r="V317" s="1126" t="s">
        <v>1133</v>
      </c>
      <c r="W317" s="1126" t="s">
        <v>9326</v>
      </c>
      <c r="X317" s="1126" t="s">
        <v>688</v>
      </c>
      <c r="Y317" s="1126" t="s">
        <v>9900</v>
      </c>
      <c r="Z317" s="1126" t="s">
        <v>9901</v>
      </c>
      <c r="AA317" s="1126" t="s">
        <v>1135</v>
      </c>
      <c r="AB317" s="1126" t="s">
        <v>293</v>
      </c>
      <c r="AC317" s="1332"/>
      <c r="AD317" s="1126" t="s">
        <v>1136</v>
      </c>
      <c r="AE317" s="1126" t="s">
        <v>2740</v>
      </c>
      <c r="AF317" s="1126" t="s">
        <v>692</v>
      </c>
      <c r="AG317" s="1126" t="s">
        <v>295</v>
      </c>
      <c r="AH317" s="1126" t="s">
        <v>296</v>
      </c>
      <c r="AI317" s="1126" t="s">
        <v>297</v>
      </c>
      <c r="AJ317" s="1126"/>
      <c r="AK317" s="1126"/>
      <c r="AL317" s="1126"/>
      <c r="AM317" s="1126"/>
      <c r="AN317" s="1126" t="s">
        <v>7983</v>
      </c>
      <c r="AO317" s="1126" t="s">
        <v>7984</v>
      </c>
      <c r="AP317" s="1126" t="s">
        <v>9327</v>
      </c>
      <c r="AQ317" s="1126" t="s">
        <v>35</v>
      </c>
      <c r="AR317" s="1126"/>
      <c r="AS317" s="1126"/>
      <c r="AT317" s="1126" t="s">
        <v>298</v>
      </c>
      <c r="AU317" s="1126" t="s">
        <v>9328</v>
      </c>
      <c r="AV317" s="1126" t="s">
        <v>57</v>
      </c>
      <c r="AW317" s="1126" t="s">
        <v>323</v>
      </c>
      <c r="AX317" s="1126" t="s">
        <v>9329</v>
      </c>
      <c r="AY317" s="1126"/>
      <c r="AZ317" s="1126" t="s">
        <v>5246</v>
      </c>
      <c r="BA317" s="1126" t="s">
        <v>9189</v>
      </c>
      <c r="BB317" s="1126" t="s">
        <v>299</v>
      </c>
      <c r="BC317" s="1126" t="s">
        <v>32</v>
      </c>
      <c r="BD317" s="1126" t="s">
        <v>33</v>
      </c>
      <c r="BE317" s="1126" t="s">
        <v>57</v>
      </c>
      <c r="BF317" s="1126" t="s">
        <v>48</v>
      </c>
      <c r="BG317" s="1126" t="s">
        <v>603</v>
      </c>
      <c r="BH317" s="1126" t="s">
        <v>3918</v>
      </c>
      <c r="BI317" s="1126" t="s">
        <v>4872</v>
      </c>
      <c r="BJ317" s="1126" t="s">
        <v>9330</v>
      </c>
      <c r="BK317" s="1126" t="s">
        <v>2759</v>
      </c>
      <c r="BL317" s="1126" t="s">
        <v>9331</v>
      </c>
      <c r="BM317" s="1126" t="s">
        <v>302</v>
      </c>
      <c r="BN317" s="1126" t="s">
        <v>2740</v>
      </c>
      <c r="BO317" s="1126" t="s">
        <v>692</v>
      </c>
      <c r="BP317" s="1126" t="s">
        <v>595</v>
      </c>
      <c r="BQ317" s="1126" t="s">
        <v>295</v>
      </c>
      <c r="BR317" s="1126" t="s">
        <v>102</v>
      </c>
      <c r="BS317" s="1126" t="s">
        <v>3197</v>
      </c>
      <c r="BT317" s="1126" t="s">
        <v>1960</v>
      </c>
      <c r="BU317" s="1126" t="s">
        <v>9332</v>
      </c>
      <c r="BV317" s="1126" t="s">
        <v>302</v>
      </c>
      <c r="BW317" s="1126" t="s">
        <v>171</v>
      </c>
      <c r="BX317" s="1126" t="s">
        <v>296</v>
      </c>
      <c r="BY317" s="1126" t="s">
        <v>297</v>
      </c>
      <c r="BZ317" s="1126" t="s">
        <v>4710</v>
      </c>
      <c r="CA317" s="1126" t="s">
        <v>1848</v>
      </c>
      <c r="CB317" s="1126" t="s">
        <v>304</v>
      </c>
      <c r="CC317" s="1126" t="s">
        <v>112</v>
      </c>
      <c r="CD317" s="1126" t="s">
        <v>305</v>
      </c>
      <c r="CE317" s="1126" t="s">
        <v>306</v>
      </c>
      <c r="CF317" s="1126" t="s">
        <v>116</v>
      </c>
      <c r="CG317" s="1126" t="s">
        <v>307</v>
      </c>
      <c r="CH317" s="1126" t="s">
        <v>57</v>
      </c>
      <c r="CI317" s="1126" t="s">
        <v>9333</v>
      </c>
      <c r="CJ317" s="1126" t="s">
        <v>78</v>
      </c>
      <c r="CK317" s="1126" t="s">
        <v>1427</v>
      </c>
      <c r="CL317" s="1126" t="s">
        <v>105</v>
      </c>
      <c r="CM317" s="1126" t="s">
        <v>57</v>
      </c>
      <c r="CN317" s="1126" t="s">
        <v>57</v>
      </c>
      <c r="CO317" s="1126" t="s">
        <v>57</v>
      </c>
      <c r="CP317" s="1126" t="s">
        <v>57</v>
      </c>
      <c r="CQ317" s="1126" t="s">
        <v>57</v>
      </c>
      <c r="CR317" s="1126" t="s">
        <v>57</v>
      </c>
      <c r="CS317" s="1126" t="s">
        <v>57</v>
      </c>
      <c r="CT317" s="1126" t="s">
        <v>57</v>
      </c>
      <c r="CU317" s="1126" t="s">
        <v>57</v>
      </c>
      <c r="CV317" s="1126" t="s">
        <v>57</v>
      </c>
      <c r="CW317" s="1126" t="s">
        <v>57</v>
      </c>
      <c r="CX317" s="1126" t="s">
        <v>57</v>
      </c>
      <c r="CY317" s="1126" t="s">
        <v>57</v>
      </c>
      <c r="CZ317" s="1126" t="s">
        <v>57</v>
      </c>
      <c r="DA317" s="1126" t="s">
        <v>57</v>
      </c>
      <c r="DB317" s="1126" t="s">
        <v>617</v>
      </c>
      <c r="DC317" s="1126" t="s">
        <v>618</v>
      </c>
      <c r="DD317" s="1126" t="s">
        <v>619</v>
      </c>
      <c r="DE317" s="1126" t="s">
        <v>57</v>
      </c>
      <c r="DF317" s="1126" t="s">
        <v>57</v>
      </c>
      <c r="DG317" s="1126" t="s">
        <v>57</v>
      </c>
      <c r="DH317" s="1126" t="s">
        <v>57</v>
      </c>
      <c r="DI317" s="1126" t="s">
        <v>302</v>
      </c>
      <c r="DJ317" s="1126" t="s">
        <v>57</v>
      </c>
      <c r="DK317" s="1126" t="s">
        <v>57</v>
      </c>
      <c r="DL317" s="1126" t="s">
        <v>57</v>
      </c>
      <c r="DM317" s="1126" t="s">
        <v>57</v>
      </c>
      <c r="DN317" s="1126" t="s">
        <v>57</v>
      </c>
      <c r="DO317" s="1126" t="s">
        <v>57</v>
      </c>
      <c r="DP317" s="1126" t="s">
        <v>57</v>
      </c>
      <c r="DQ317" s="1126" t="s">
        <v>57</v>
      </c>
      <c r="DR317" s="1126" t="s">
        <v>57</v>
      </c>
      <c r="DS317" s="1126" t="s">
        <v>57</v>
      </c>
      <c r="DT317" s="1126" t="s">
        <v>3203</v>
      </c>
      <c r="DU317" s="1126" t="s">
        <v>79</v>
      </c>
      <c r="DV317" s="1126" t="s">
        <v>118</v>
      </c>
      <c r="DW317" s="1126" t="s">
        <v>106</v>
      </c>
      <c r="DX317" s="1126" t="s">
        <v>333</v>
      </c>
      <c r="DY317" s="1126" t="s">
        <v>308</v>
      </c>
      <c r="DZ317" s="1126" t="s">
        <v>309</v>
      </c>
      <c r="EA317" s="1126" t="s">
        <v>319</v>
      </c>
      <c r="EB317" s="1126" t="s">
        <v>3204</v>
      </c>
      <c r="EC317" s="1126" t="s">
        <v>79</v>
      </c>
      <c r="ED317" s="1126" t="s">
        <v>872</v>
      </c>
      <c r="EE317" s="1126" t="s">
        <v>106</v>
      </c>
      <c r="EF317" s="1126" t="s">
        <v>57</v>
      </c>
      <c r="EG317" s="1126" t="s">
        <v>57</v>
      </c>
      <c r="EH317" s="1126" t="s">
        <v>57</v>
      </c>
      <c r="EI317" s="1126" t="s">
        <v>57</v>
      </c>
      <c r="EJ317" s="1126" t="s">
        <v>1485</v>
      </c>
      <c r="EK317" s="1126" t="s">
        <v>1486</v>
      </c>
      <c r="EL317" s="1126" t="s">
        <v>765</v>
      </c>
      <c r="EM317" s="1126" t="s">
        <v>1487</v>
      </c>
      <c r="EN317" s="1126" t="s">
        <v>680</v>
      </c>
      <c r="EO317" s="1126" t="s">
        <v>310</v>
      </c>
      <c r="EP317" s="1126" t="s">
        <v>88</v>
      </c>
      <c r="EQ317" s="1126" t="s">
        <v>1852</v>
      </c>
      <c r="ER317" s="1126" t="s">
        <v>311</v>
      </c>
      <c r="ES317" s="1126" t="s">
        <v>9334</v>
      </c>
      <c r="ET317" s="1126" t="s">
        <v>9335</v>
      </c>
      <c r="EU317" s="104" t="str">
        <f t="shared" si="32"/>
        <v>2026033578</v>
      </c>
      <c r="EV317" s="56" t="str">
        <f t="shared" si="33"/>
        <v>18&amp;2026033578</v>
      </c>
      <c r="EW317" s="104">
        <f>IFERROR(VLOOKUP(EV317,시험용!CA:CE,4,FALSE),"")</f>
        <v>0</v>
      </c>
      <c r="EX317" s="952"/>
    </row>
    <row r="318" spans="1:156" ht="49.95" customHeight="1">
      <c r="A318" s="367">
        <v>18</v>
      </c>
      <c r="B318" s="1126" t="s">
        <v>8195</v>
      </c>
      <c r="C318" s="1126" t="s">
        <v>288</v>
      </c>
      <c r="D318" s="1126" t="s">
        <v>2612</v>
      </c>
      <c r="E318" s="1126" t="s">
        <v>31</v>
      </c>
      <c r="F318" s="1126" t="s">
        <v>584</v>
      </c>
      <c r="G318" s="1126" t="s">
        <v>8195</v>
      </c>
      <c r="H318" s="1126" t="s">
        <v>732</v>
      </c>
      <c r="I318" s="1126" t="s">
        <v>290</v>
      </c>
      <c r="J318" s="1126" t="s">
        <v>9902</v>
      </c>
      <c r="K318" s="1126" t="s">
        <v>291</v>
      </c>
      <c r="L318" s="1126" t="s">
        <v>9903</v>
      </c>
      <c r="M318" s="1126" t="s">
        <v>3827</v>
      </c>
      <c r="N318" s="1126"/>
      <c r="O318" s="1126" t="s">
        <v>9904</v>
      </c>
      <c r="P318" s="1126"/>
      <c r="Q318" s="1126"/>
      <c r="R318" s="1126" t="s">
        <v>1346</v>
      </c>
      <c r="S318" s="1126" t="s">
        <v>8846</v>
      </c>
      <c r="T318" s="1126" t="s">
        <v>8847</v>
      </c>
      <c r="U318" s="1126" t="s">
        <v>592</v>
      </c>
      <c r="V318" s="1126" t="s">
        <v>1133</v>
      </c>
      <c r="W318" s="1126" t="s">
        <v>3828</v>
      </c>
      <c r="X318" s="1126" t="s">
        <v>778</v>
      </c>
      <c r="Y318" s="1126" t="s">
        <v>3829</v>
      </c>
      <c r="Z318" s="1126" t="s">
        <v>3829</v>
      </c>
      <c r="AA318" s="1126" t="s">
        <v>3830</v>
      </c>
      <c r="AB318" s="1126" t="s">
        <v>293</v>
      </c>
      <c r="AC318" s="1332"/>
      <c r="AD318" s="1126" t="s">
        <v>107</v>
      </c>
      <c r="AE318" s="1126" t="s">
        <v>3351</v>
      </c>
      <c r="AF318" s="1126" t="s">
        <v>3074</v>
      </c>
      <c r="AG318" s="1126" t="s">
        <v>3352</v>
      </c>
      <c r="AH318" s="1126" t="s">
        <v>3353</v>
      </c>
      <c r="AI318" s="1126" t="s">
        <v>3354</v>
      </c>
      <c r="AJ318" s="1126"/>
      <c r="AK318" s="1126"/>
      <c r="AL318" s="1126"/>
      <c r="AM318" s="1126"/>
      <c r="AN318" s="1126" t="s">
        <v>8689</v>
      </c>
      <c r="AO318" s="1126" t="s">
        <v>8690</v>
      </c>
      <c r="AP318" s="1126" t="s">
        <v>9905</v>
      </c>
      <c r="AQ318" s="1126" t="s">
        <v>35</v>
      </c>
      <c r="AR318" s="1126"/>
      <c r="AS318" s="1126"/>
      <c r="AT318" s="1126" t="s">
        <v>298</v>
      </c>
      <c r="AU318" s="1126" t="s">
        <v>9906</v>
      </c>
      <c r="AV318" s="1126" t="s">
        <v>3075</v>
      </c>
      <c r="AW318" s="1126" t="s">
        <v>9907</v>
      </c>
      <c r="AX318" s="1126" t="s">
        <v>9908</v>
      </c>
      <c r="AY318" s="1126"/>
      <c r="AZ318" s="1126" t="s">
        <v>9909</v>
      </c>
      <c r="BA318" s="1126" t="s">
        <v>3363</v>
      </c>
      <c r="BB318" s="1126" t="s">
        <v>3083</v>
      </c>
      <c r="BC318" s="1126" t="s">
        <v>3084</v>
      </c>
      <c r="BD318" s="1126" t="s">
        <v>3085</v>
      </c>
      <c r="BE318" s="1126" t="s">
        <v>3075</v>
      </c>
      <c r="BF318" s="1126" t="s">
        <v>3087</v>
      </c>
      <c r="BG318" s="1126" t="s">
        <v>3364</v>
      </c>
      <c r="BH318" s="1126" t="s">
        <v>9910</v>
      </c>
      <c r="BI318" s="1126" t="s">
        <v>9911</v>
      </c>
      <c r="BJ318" s="1126" t="s">
        <v>9912</v>
      </c>
      <c r="BK318" s="1126" t="s">
        <v>3368</v>
      </c>
      <c r="BL318" s="1126" t="s">
        <v>3369</v>
      </c>
      <c r="BM318" s="1126" t="s">
        <v>3370</v>
      </c>
      <c r="BN318" s="1126" t="s">
        <v>3351</v>
      </c>
      <c r="BO318" s="1126" t="s">
        <v>3074</v>
      </c>
      <c r="BP318" s="1126" t="s">
        <v>3075</v>
      </c>
      <c r="BQ318" s="1126" t="s">
        <v>3352</v>
      </c>
      <c r="BR318" s="1126" t="s">
        <v>3371</v>
      </c>
      <c r="BS318" s="1126" t="s">
        <v>3372</v>
      </c>
      <c r="BT318" s="1126" t="s">
        <v>3373</v>
      </c>
      <c r="BU318" s="1126" t="s">
        <v>9913</v>
      </c>
      <c r="BV318" s="1126" t="s">
        <v>3375</v>
      </c>
      <c r="BW318" s="1126" t="s">
        <v>3376</v>
      </c>
      <c r="BX318" s="1126" t="s">
        <v>3353</v>
      </c>
      <c r="BY318" s="1126" t="s">
        <v>3354</v>
      </c>
      <c r="BZ318" s="1126" t="s">
        <v>9914</v>
      </c>
      <c r="CA318" s="1126" t="s">
        <v>3378</v>
      </c>
      <c r="CB318" s="1126" t="s">
        <v>3379</v>
      </c>
      <c r="CC318" s="1126" t="s">
        <v>3380</v>
      </c>
      <c r="CD318" s="1126" t="s">
        <v>3381</v>
      </c>
      <c r="CE318" s="1126" t="s">
        <v>3382</v>
      </c>
      <c r="CF318" s="1126" t="s">
        <v>3383</v>
      </c>
      <c r="CG318" s="1126" t="s">
        <v>3384</v>
      </c>
      <c r="CH318" s="1126" t="s">
        <v>3075</v>
      </c>
      <c r="CI318" s="1126" t="s">
        <v>9915</v>
      </c>
      <c r="CJ318" s="1126" t="s">
        <v>3386</v>
      </c>
      <c r="CK318" s="1126" t="s">
        <v>3387</v>
      </c>
      <c r="CL318" s="1126" t="s">
        <v>3388</v>
      </c>
      <c r="CM318" s="1126" t="s">
        <v>3075</v>
      </c>
      <c r="CN318" s="1126" t="s">
        <v>3075</v>
      </c>
      <c r="CO318" s="1126" t="s">
        <v>3075</v>
      </c>
      <c r="CP318" s="1126" t="s">
        <v>3075</v>
      </c>
      <c r="CQ318" s="1126" t="s">
        <v>3075</v>
      </c>
      <c r="CR318" s="1126" t="s">
        <v>3075</v>
      </c>
      <c r="CS318" s="1126" t="s">
        <v>3075</v>
      </c>
      <c r="CT318" s="1126" t="s">
        <v>3075</v>
      </c>
      <c r="CU318" s="1126" t="s">
        <v>3075</v>
      </c>
      <c r="CV318" s="1126" t="s">
        <v>3075</v>
      </c>
      <c r="CW318" s="1126" t="s">
        <v>3075</v>
      </c>
      <c r="CX318" s="1126" t="s">
        <v>3075</v>
      </c>
      <c r="CY318" s="1126" t="s">
        <v>3389</v>
      </c>
      <c r="CZ318" s="1126" t="s">
        <v>3390</v>
      </c>
      <c r="DA318" s="1126" t="s">
        <v>3391</v>
      </c>
      <c r="DB318" s="1126" t="s">
        <v>3075</v>
      </c>
      <c r="DC318" s="1126" t="s">
        <v>3075</v>
      </c>
      <c r="DD318" s="1126" t="s">
        <v>3075</v>
      </c>
      <c r="DE318" s="1126" t="s">
        <v>3075</v>
      </c>
      <c r="DF318" s="1126" t="s">
        <v>3075</v>
      </c>
      <c r="DG318" s="1126" t="s">
        <v>3075</v>
      </c>
      <c r="DH318" s="1126" t="s">
        <v>3075</v>
      </c>
      <c r="DI318" s="1126" t="s">
        <v>3094</v>
      </c>
      <c r="DJ318" s="1126" t="s">
        <v>3075</v>
      </c>
      <c r="DK318" s="1126" t="s">
        <v>3075</v>
      </c>
      <c r="DL318" s="1126" t="s">
        <v>3075</v>
      </c>
      <c r="DM318" s="1126" t="s">
        <v>3075</v>
      </c>
      <c r="DN318" s="1126" t="s">
        <v>3075</v>
      </c>
      <c r="DO318" s="1126" t="s">
        <v>3075</v>
      </c>
      <c r="DP318" s="1126" t="s">
        <v>3075</v>
      </c>
      <c r="DQ318" s="1126" t="s">
        <v>3075</v>
      </c>
      <c r="DR318" s="1126" t="s">
        <v>3075</v>
      </c>
      <c r="DS318" s="1126" t="s">
        <v>3075</v>
      </c>
      <c r="DT318" s="1126" t="s">
        <v>9916</v>
      </c>
      <c r="DU318" s="1126" t="s">
        <v>3113</v>
      </c>
      <c r="DV318" s="1126" t="s">
        <v>9917</v>
      </c>
      <c r="DW318" s="1126" t="s">
        <v>3449</v>
      </c>
      <c r="DX318" s="1126" t="s">
        <v>3116</v>
      </c>
      <c r="DY318" s="1126" t="s">
        <v>3117</v>
      </c>
      <c r="DZ318" s="1126" t="s">
        <v>3118</v>
      </c>
      <c r="EA318" s="1126" t="s">
        <v>3119</v>
      </c>
      <c r="EB318" s="1126" t="s">
        <v>9918</v>
      </c>
      <c r="EC318" s="1126" t="s">
        <v>3113</v>
      </c>
      <c r="ED318" s="1126" t="s">
        <v>9919</v>
      </c>
      <c r="EE318" s="1126" t="s">
        <v>3449</v>
      </c>
      <c r="EF318" s="1126" t="s">
        <v>3075</v>
      </c>
      <c r="EG318" s="1126" t="s">
        <v>3075</v>
      </c>
      <c r="EH318" s="1126" t="s">
        <v>3075</v>
      </c>
      <c r="EI318" s="1126" t="s">
        <v>3075</v>
      </c>
      <c r="EJ318" s="1126" t="s">
        <v>9920</v>
      </c>
      <c r="EK318" s="1126" t="s">
        <v>3963</v>
      </c>
      <c r="EL318" s="1126" t="s">
        <v>9921</v>
      </c>
      <c r="EM318" s="1126" t="s">
        <v>3965</v>
      </c>
      <c r="EN318" s="1126" t="s">
        <v>9922</v>
      </c>
      <c r="EO318" s="1126" t="s">
        <v>3127</v>
      </c>
      <c r="EP318" s="1126" t="s">
        <v>3128</v>
      </c>
      <c r="EQ318" s="1126" t="s">
        <v>3969</v>
      </c>
      <c r="ER318" s="1126" t="s">
        <v>3096</v>
      </c>
      <c r="ES318" s="1126" t="s">
        <v>9923</v>
      </c>
      <c r="ET318" s="1126" t="s">
        <v>9924</v>
      </c>
      <c r="EU318" s="104" t="str">
        <f t="shared" si="32"/>
        <v>2026041063</v>
      </c>
      <c r="EV318" s="56" t="str">
        <f t="shared" si="33"/>
        <v>18&amp;2026041063</v>
      </c>
      <c r="EW318" s="104" t="str">
        <f>IFERROR(VLOOKUP(EV318,시험용!CA:CE,4,FALSE),"")</f>
        <v/>
      </c>
      <c r="EX318" s="1160" t="s">
        <v>2854</v>
      </c>
    </row>
    <row r="319" spans="1:156" ht="49.95" customHeight="1">
      <c r="A319" s="367">
        <v>18</v>
      </c>
      <c r="B319" s="1126" t="s">
        <v>121</v>
      </c>
      <c r="C319" s="1126" t="s">
        <v>336</v>
      </c>
      <c r="D319" s="1126" t="s">
        <v>2781</v>
      </c>
      <c r="E319" s="1126" t="s">
        <v>31</v>
      </c>
      <c r="F319" s="1126" t="s">
        <v>584</v>
      </c>
      <c r="G319" s="1126" t="s">
        <v>121</v>
      </c>
      <c r="H319" s="1126" t="s">
        <v>771</v>
      </c>
      <c r="I319" s="1126" t="s">
        <v>290</v>
      </c>
      <c r="J319" s="1126" t="s">
        <v>9266</v>
      </c>
      <c r="K319" s="1126" t="s">
        <v>291</v>
      </c>
      <c r="L319" s="1126" t="s">
        <v>9267</v>
      </c>
      <c r="M319" s="1126" t="s">
        <v>4052</v>
      </c>
      <c r="N319" s="1126"/>
      <c r="O319" s="1126"/>
      <c r="P319" s="1126"/>
      <c r="Q319" s="1126"/>
      <c r="R319" s="1126"/>
      <c r="S319" s="1126" t="s">
        <v>8306</v>
      </c>
      <c r="T319" s="1126" t="s">
        <v>8521</v>
      </c>
      <c r="U319" s="1126" t="s">
        <v>592</v>
      </c>
      <c r="V319" s="1126"/>
      <c r="W319" s="1126" t="s">
        <v>4053</v>
      </c>
      <c r="X319" s="1126" t="s">
        <v>1047</v>
      </c>
      <c r="Y319" s="1126" t="s">
        <v>4054</v>
      </c>
      <c r="Z319" s="1126" t="s">
        <v>4055</v>
      </c>
      <c r="AA319" s="1126" t="s">
        <v>4056</v>
      </c>
      <c r="AB319" s="1126" t="s">
        <v>293</v>
      </c>
      <c r="AC319" s="1332"/>
      <c r="AD319" s="1126" t="s">
        <v>107</v>
      </c>
      <c r="AE319" s="1126" t="s">
        <v>1014</v>
      </c>
      <c r="AF319" s="1126" t="s">
        <v>692</v>
      </c>
      <c r="AG319" s="1126" t="s">
        <v>295</v>
      </c>
      <c r="AH319" s="1126" t="s">
        <v>296</v>
      </c>
      <c r="AI319" s="1126" t="s">
        <v>297</v>
      </c>
      <c r="AJ319" s="1126"/>
      <c r="AK319" s="1126"/>
      <c r="AL319" s="1126"/>
      <c r="AM319" s="1126"/>
      <c r="AN319" s="1126" t="s">
        <v>5207</v>
      </c>
      <c r="AO319" s="1126" t="s">
        <v>5208</v>
      </c>
      <c r="AP319" s="1126" t="s">
        <v>9268</v>
      </c>
      <c r="AQ319" s="1126" t="s">
        <v>49</v>
      </c>
      <c r="AR319" s="1126"/>
      <c r="AS319" s="1126"/>
      <c r="AT319" s="1126" t="s">
        <v>315</v>
      </c>
      <c r="AU319" s="1126" t="s">
        <v>9269</v>
      </c>
      <c r="AV319" s="1126" t="s">
        <v>57</v>
      </c>
      <c r="AW319" s="1126" t="s">
        <v>910</v>
      </c>
      <c r="AX319" s="1126" t="s">
        <v>9270</v>
      </c>
      <c r="AY319" s="1126" t="s">
        <v>2669</v>
      </c>
      <c r="AZ319" s="1126" t="s">
        <v>4059</v>
      </c>
      <c r="BA319" s="1126" t="s">
        <v>59</v>
      </c>
      <c r="BB319" s="1126" t="s">
        <v>299</v>
      </c>
      <c r="BC319" s="1126" t="s">
        <v>32</v>
      </c>
      <c r="BD319" s="1126" t="s">
        <v>33</v>
      </c>
      <c r="BE319" s="1126" t="s">
        <v>57</v>
      </c>
      <c r="BF319" s="1126" t="s">
        <v>48</v>
      </c>
      <c r="BG319" s="1126" t="s">
        <v>900</v>
      </c>
      <c r="BH319" s="1126" t="s">
        <v>4060</v>
      </c>
      <c r="BI319" s="1126" t="s">
        <v>3296</v>
      </c>
      <c r="BJ319" s="1126" t="s">
        <v>2386</v>
      </c>
      <c r="BK319" s="1126" t="s">
        <v>1026</v>
      </c>
      <c r="BL319" s="1126" t="s">
        <v>9271</v>
      </c>
      <c r="BM319" s="1126" t="s">
        <v>302</v>
      </c>
      <c r="BN319" s="1126" t="s">
        <v>1014</v>
      </c>
      <c r="BO319" s="1126" t="s">
        <v>692</v>
      </c>
      <c r="BP319" s="1126" t="s">
        <v>595</v>
      </c>
      <c r="BQ319" s="1126" t="s">
        <v>295</v>
      </c>
      <c r="BR319" s="1126" t="s">
        <v>1363</v>
      </c>
      <c r="BS319" s="1126" t="s">
        <v>1302</v>
      </c>
      <c r="BT319" s="1126" t="s">
        <v>4062</v>
      </c>
      <c r="BU319" s="1126" t="s">
        <v>4063</v>
      </c>
      <c r="BV319" s="1126" t="s">
        <v>51</v>
      </c>
      <c r="BW319" s="1126" t="s">
        <v>611</v>
      </c>
      <c r="BX319" s="1126" t="s">
        <v>296</v>
      </c>
      <c r="BY319" s="1126" t="s">
        <v>297</v>
      </c>
      <c r="BZ319" s="1126" t="s">
        <v>4064</v>
      </c>
      <c r="CA319" s="1126" t="s">
        <v>4065</v>
      </c>
      <c r="CB319" s="1126" t="s">
        <v>304</v>
      </c>
      <c r="CC319" s="1126" t="s">
        <v>1122</v>
      </c>
      <c r="CD319" s="1126" t="s">
        <v>309</v>
      </c>
      <c r="CE319" s="1126" t="s">
        <v>306</v>
      </c>
      <c r="CF319" s="1126" t="s">
        <v>797</v>
      </c>
      <c r="CG319" s="1126" t="s">
        <v>307</v>
      </c>
      <c r="CH319" s="1126" t="s">
        <v>57</v>
      </c>
      <c r="CI319" s="1126" t="s">
        <v>4066</v>
      </c>
      <c r="CJ319" s="1126" t="s">
        <v>99</v>
      </c>
      <c r="CK319" s="1126" t="s">
        <v>1850</v>
      </c>
      <c r="CL319" s="1126" t="s">
        <v>105</v>
      </c>
      <c r="CM319" s="1126" t="s">
        <v>57</v>
      </c>
      <c r="CN319" s="1126" t="s">
        <v>57</v>
      </c>
      <c r="CO319" s="1126" t="s">
        <v>57</v>
      </c>
      <c r="CP319" s="1126" t="s">
        <v>57</v>
      </c>
      <c r="CQ319" s="1126" t="s">
        <v>57</v>
      </c>
      <c r="CR319" s="1126" t="s">
        <v>57</v>
      </c>
      <c r="CS319" s="1126" t="s">
        <v>57</v>
      </c>
      <c r="CT319" s="1126" t="s">
        <v>57</v>
      </c>
      <c r="CU319" s="1126" t="s">
        <v>57</v>
      </c>
      <c r="CV319" s="1126" t="s">
        <v>57</v>
      </c>
      <c r="CW319" s="1126" t="s">
        <v>57</v>
      </c>
      <c r="CX319" s="1126" t="s">
        <v>57</v>
      </c>
      <c r="CY319" s="1126" t="s">
        <v>798</v>
      </c>
      <c r="CZ319" s="1126" t="s">
        <v>329</v>
      </c>
      <c r="DA319" s="1126" t="s">
        <v>123</v>
      </c>
      <c r="DB319" s="1126" t="s">
        <v>57</v>
      </c>
      <c r="DC319" s="1126" t="s">
        <v>57</v>
      </c>
      <c r="DD319" s="1126" t="s">
        <v>57</v>
      </c>
      <c r="DE319" s="1126" t="s">
        <v>57</v>
      </c>
      <c r="DF319" s="1126" t="s">
        <v>57</v>
      </c>
      <c r="DG319" s="1126" t="s">
        <v>57</v>
      </c>
      <c r="DH319" s="1126" t="s">
        <v>57</v>
      </c>
      <c r="DI319" s="1126" t="s">
        <v>302</v>
      </c>
      <c r="DJ319" s="1126" t="s">
        <v>57</v>
      </c>
      <c r="DK319" s="1126" t="s">
        <v>57</v>
      </c>
      <c r="DL319" s="1126" t="s">
        <v>57</v>
      </c>
      <c r="DM319" s="1126" t="s">
        <v>57</v>
      </c>
      <c r="DN319" s="1126" t="s">
        <v>57</v>
      </c>
      <c r="DO319" s="1126" t="s">
        <v>57</v>
      </c>
      <c r="DP319" s="1126" t="s">
        <v>57</v>
      </c>
      <c r="DQ319" s="1126" t="s">
        <v>57</v>
      </c>
      <c r="DR319" s="1126" t="s">
        <v>57</v>
      </c>
      <c r="DS319" s="1126" t="s">
        <v>57</v>
      </c>
      <c r="DT319" s="1126" t="s">
        <v>4067</v>
      </c>
      <c r="DU319" s="1126" t="s">
        <v>86</v>
      </c>
      <c r="DV319" s="1126" t="s">
        <v>4068</v>
      </c>
      <c r="DW319" s="1126" t="s">
        <v>106</v>
      </c>
      <c r="DX319" s="1126" t="s">
        <v>317</v>
      </c>
      <c r="DY319" s="1126" t="s">
        <v>308</v>
      </c>
      <c r="DZ319" s="1126" t="s">
        <v>318</v>
      </c>
      <c r="EA319" s="1126" t="s">
        <v>319</v>
      </c>
      <c r="EB319" s="1126" t="s">
        <v>4069</v>
      </c>
      <c r="EC319" s="1126" t="s">
        <v>86</v>
      </c>
      <c r="ED319" s="1126" t="s">
        <v>1892</v>
      </c>
      <c r="EE319" s="1126" t="s">
        <v>106</v>
      </c>
      <c r="EF319" s="1126" t="s">
        <v>57</v>
      </c>
      <c r="EG319" s="1126" t="s">
        <v>57</v>
      </c>
      <c r="EH319" s="1126" t="s">
        <v>57</v>
      </c>
      <c r="EI319" s="1126" t="s">
        <v>57</v>
      </c>
      <c r="EJ319" s="1126" t="s">
        <v>4070</v>
      </c>
      <c r="EK319" s="1126" t="s">
        <v>2469</v>
      </c>
      <c r="EL319" s="1126" t="s">
        <v>802</v>
      </c>
      <c r="EM319" s="1126" t="s">
        <v>2471</v>
      </c>
      <c r="EN319" s="1126" t="s">
        <v>629</v>
      </c>
      <c r="EO319" s="1126" t="s">
        <v>630</v>
      </c>
      <c r="EP319" s="1126" t="s">
        <v>122</v>
      </c>
      <c r="EQ319" s="1126" t="s">
        <v>4071</v>
      </c>
      <c r="ER319" s="1126" t="s">
        <v>311</v>
      </c>
      <c r="ES319" s="1126" t="s">
        <v>4072</v>
      </c>
      <c r="ET319" s="1126" t="s">
        <v>9272</v>
      </c>
      <c r="EU319" s="104" t="str">
        <f t="shared" si="32"/>
        <v>2026033563</v>
      </c>
      <c r="EV319" s="56" t="str">
        <f t="shared" si="33"/>
        <v>18&amp;2026033563</v>
      </c>
      <c r="EW319" s="104" t="str">
        <f>IFERROR(VLOOKUP(EV319,시험용!CA:CE,4,FALSE),"")</f>
        <v/>
      </c>
      <c r="EX319" s="1160" t="s">
        <v>2854</v>
      </c>
    </row>
    <row r="320" spans="1:156" ht="49.95" customHeight="1">
      <c r="A320" s="367">
        <v>18</v>
      </c>
      <c r="B320" s="1126" t="s">
        <v>619</v>
      </c>
      <c r="C320" s="1126" t="s">
        <v>336</v>
      </c>
      <c r="D320" s="1126" t="s">
        <v>2400</v>
      </c>
      <c r="E320" s="1126" t="s">
        <v>31</v>
      </c>
      <c r="F320" s="1126" t="s">
        <v>321</v>
      </c>
      <c r="G320" s="1126" t="s">
        <v>619</v>
      </c>
      <c r="H320" s="1126" t="s">
        <v>806</v>
      </c>
      <c r="I320" s="1126" t="s">
        <v>290</v>
      </c>
      <c r="J320" s="1126" t="s">
        <v>9237</v>
      </c>
      <c r="K320" s="1126" t="s">
        <v>291</v>
      </c>
      <c r="L320" s="1126" t="s">
        <v>9238</v>
      </c>
      <c r="M320" s="1126" t="s">
        <v>9239</v>
      </c>
      <c r="N320" s="1126"/>
      <c r="O320" s="1126"/>
      <c r="P320" s="1126"/>
      <c r="Q320" s="1126"/>
      <c r="R320" s="1126"/>
      <c r="S320" s="1126" t="s">
        <v>8306</v>
      </c>
      <c r="T320" s="1126" t="s">
        <v>8521</v>
      </c>
      <c r="U320" s="1126" t="s">
        <v>592</v>
      </c>
      <c r="V320" s="1126"/>
      <c r="W320" s="1126" t="s">
        <v>9240</v>
      </c>
      <c r="X320" s="1126" t="s">
        <v>1047</v>
      </c>
      <c r="Y320" s="1126" t="s">
        <v>9241</v>
      </c>
      <c r="Z320" s="1126" t="s">
        <v>9241</v>
      </c>
      <c r="AA320" s="1126" t="s">
        <v>9242</v>
      </c>
      <c r="AB320" s="1126" t="s">
        <v>293</v>
      </c>
      <c r="AC320" s="1332"/>
      <c r="AD320" s="1126" t="s">
        <v>107</v>
      </c>
      <c r="AE320" s="1126" t="s">
        <v>9067</v>
      </c>
      <c r="AF320" s="1126" t="s">
        <v>2144</v>
      </c>
      <c r="AG320" s="1126" t="s">
        <v>2117</v>
      </c>
      <c r="AH320" s="1126" t="s">
        <v>2118</v>
      </c>
      <c r="AI320" s="1126" t="s">
        <v>3140</v>
      </c>
      <c r="AJ320" s="1126"/>
      <c r="AK320" s="1126"/>
      <c r="AL320" s="1126"/>
      <c r="AM320" s="1126"/>
      <c r="AN320" s="1126" t="s">
        <v>2406</v>
      </c>
      <c r="AO320" s="1126" t="s">
        <v>6835</v>
      </c>
      <c r="AP320" s="1126" t="s">
        <v>9243</v>
      </c>
      <c r="AQ320" s="1126" t="s">
        <v>2381</v>
      </c>
      <c r="AR320" s="1126"/>
      <c r="AS320" s="1126"/>
      <c r="AT320" s="1126" t="s">
        <v>599</v>
      </c>
      <c r="AU320" s="1126" t="s">
        <v>9244</v>
      </c>
      <c r="AV320" s="1126" t="s">
        <v>1135</v>
      </c>
      <c r="AW320" s="1126" t="s">
        <v>7596</v>
      </c>
      <c r="AX320" s="1126" t="s">
        <v>9245</v>
      </c>
      <c r="AY320" s="1126"/>
      <c r="AZ320" s="1126" t="s">
        <v>9246</v>
      </c>
      <c r="BA320" s="1126" t="s">
        <v>9247</v>
      </c>
      <c r="BB320" s="1126" t="s">
        <v>4653</v>
      </c>
      <c r="BC320" s="1126" t="s">
        <v>2132</v>
      </c>
      <c r="BD320" s="1126" t="s">
        <v>2133</v>
      </c>
      <c r="BE320" s="1126" t="s">
        <v>1135</v>
      </c>
      <c r="BF320" s="1126" t="s">
        <v>2135</v>
      </c>
      <c r="BG320" s="1126" t="s">
        <v>2136</v>
      </c>
      <c r="BH320" s="1126" t="s">
        <v>9248</v>
      </c>
      <c r="BI320" s="1126" t="s">
        <v>9249</v>
      </c>
      <c r="BJ320" s="1126" t="s">
        <v>9250</v>
      </c>
      <c r="BK320" s="1126" t="s">
        <v>9251</v>
      </c>
      <c r="BL320" s="1126" t="s">
        <v>9252</v>
      </c>
      <c r="BM320" s="1126" t="s">
        <v>9253</v>
      </c>
      <c r="BN320" s="1126" t="s">
        <v>9067</v>
      </c>
      <c r="BO320" s="1126" t="s">
        <v>2144</v>
      </c>
      <c r="BP320" s="1126" t="s">
        <v>1135</v>
      </c>
      <c r="BQ320" s="1126" t="s">
        <v>2117</v>
      </c>
      <c r="BR320" s="1126" t="s">
        <v>4661</v>
      </c>
      <c r="BS320" s="1126" t="s">
        <v>3172</v>
      </c>
      <c r="BT320" s="1126" t="s">
        <v>9254</v>
      </c>
      <c r="BU320" s="1126" t="s">
        <v>9255</v>
      </c>
      <c r="BV320" s="1126" t="s">
        <v>2149</v>
      </c>
      <c r="BW320" s="1126" t="s">
        <v>4622</v>
      </c>
      <c r="BX320" s="1126" t="s">
        <v>2118</v>
      </c>
      <c r="BY320" s="1126" t="s">
        <v>3140</v>
      </c>
      <c r="BZ320" s="1126" t="s">
        <v>9256</v>
      </c>
      <c r="CA320" s="1126" t="s">
        <v>4666</v>
      </c>
      <c r="CB320" s="1126" t="s">
        <v>2153</v>
      </c>
      <c r="CC320" s="1126" t="s">
        <v>4667</v>
      </c>
      <c r="CD320" s="1126" t="s">
        <v>2181</v>
      </c>
      <c r="CE320" s="1126" t="s">
        <v>2156</v>
      </c>
      <c r="CF320" s="1126" t="s">
        <v>4668</v>
      </c>
      <c r="CG320" s="1126" t="s">
        <v>2158</v>
      </c>
      <c r="CH320" s="1126" t="s">
        <v>1135</v>
      </c>
      <c r="CI320" s="1126" t="s">
        <v>9257</v>
      </c>
      <c r="CJ320" s="1126" t="s">
        <v>2160</v>
      </c>
      <c r="CK320" s="1126" t="s">
        <v>9258</v>
      </c>
      <c r="CL320" s="1126" t="s">
        <v>2162</v>
      </c>
      <c r="CM320" s="1126" t="s">
        <v>9259</v>
      </c>
      <c r="CN320" s="1126" t="s">
        <v>2160</v>
      </c>
      <c r="CO320" s="1126" t="s">
        <v>4915</v>
      </c>
      <c r="CP320" s="1126" t="s">
        <v>2162</v>
      </c>
      <c r="CQ320" s="1126" t="s">
        <v>1135</v>
      </c>
      <c r="CR320" s="1126" t="s">
        <v>1135</v>
      </c>
      <c r="CS320" s="1126" t="s">
        <v>1135</v>
      </c>
      <c r="CT320" s="1126" t="s">
        <v>1135</v>
      </c>
      <c r="CU320" s="1126" t="s">
        <v>1135</v>
      </c>
      <c r="CV320" s="1126" t="s">
        <v>1135</v>
      </c>
      <c r="CW320" s="1126" t="s">
        <v>1135</v>
      </c>
      <c r="CX320" s="1126" t="s">
        <v>1135</v>
      </c>
      <c r="CY320" s="1126" t="s">
        <v>1135</v>
      </c>
      <c r="CZ320" s="1126" t="s">
        <v>1135</v>
      </c>
      <c r="DA320" s="1126" t="s">
        <v>1135</v>
      </c>
      <c r="DB320" s="1126" t="s">
        <v>1135</v>
      </c>
      <c r="DC320" s="1126" t="s">
        <v>1135</v>
      </c>
      <c r="DD320" s="1126" t="s">
        <v>1135</v>
      </c>
      <c r="DE320" s="1126" t="s">
        <v>1135</v>
      </c>
      <c r="DF320" s="1126" t="s">
        <v>1135</v>
      </c>
      <c r="DG320" s="1126" t="s">
        <v>1135</v>
      </c>
      <c r="DH320" s="1126" t="s">
        <v>1135</v>
      </c>
      <c r="DI320" s="1126" t="s">
        <v>2142</v>
      </c>
      <c r="DJ320" s="1126" t="s">
        <v>1135</v>
      </c>
      <c r="DK320" s="1126" t="s">
        <v>1135</v>
      </c>
      <c r="DL320" s="1126" t="s">
        <v>1135</v>
      </c>
      <c r="DM320" s="1126" t="s">
        <v>1135</v>
      </c>
      <c r="DN320" s="1126" t="s">
        <v>1135</v>
      </c>
      <c r="DO320" s="1126" t="s">
        <v>1135</v>
      </c>
      <c r="DP320" s="1126" t="s">
        <v>1135</v>
      </c>
      <c r="DQ320" s="1126" t="s">
        <v>1135</v>
      </c>
      <c r="DR320" s="1126" t="s">
        <v>1135</v>
      </c>
      <c r="DS320" s="1126" t="s">
        <v>1135</v>
      </c>
      <c r="DT320" s="1126" t="s">
        <v>9260</v>
      </c>
      <c r="DU320" s="1126" t="s">
        <v>4674</v>
      </c>
      <c r="DV320" s="1126" t="s">
        <v>4675</v>
      </c>
      <c r="DW320" s="1126" t="s">
        <v>6011</v>
      </c>
      <c r="DX320" s="1126" t="s">
        <v>5940</v>
      </c>
      <c r="DY320" s="1126" t="s">
        <v>2180</v>
      </c>
      <c r="DZ320" s="1126" t="s">
        <v>5941</v>
      </c>
      <c r="EA320" s="1126" t="s">
        <v>2182</v>
      </c>
      <c r="EB320" s="1126" t="s">
        <v>9261</v>
      </c>
      <c r="EC320" s="1126" t="s">
        <v>4674</v>
      </c>
      <c r="ED320" s="1126" t="s">
        <v>4678</v>
      </c>
      <c r="EE320" s="1126" t="s">
        <v>6011</v>
      </c>
      <c r="EF320" s="1126" t="s">
        <v>1135</v>
      </c>
      <c r="EG320" s="1126" t="s">
        <v>1135</v>
      </c>
      <c r="EH320" s="1126" t="s">
        <v>1135</v>
      </c>
      <c r="EI320" s="1126" t="s">
        <v>1135</v>
      </c>
      <c r="EJ320" s="1126" t="s">
        <v>9262</v>
      </c>
      <c r="EK320" s="1126" t="s">
        <v>4680</v>
      </c>
      <c r="EL320" s="1126" t="s">
        <v>9263</v>
      </c>
      <c r="EM320" s="1126" t="s">
        <v>4681</v>
      </c>
      <c r="EN320" s="1126" t="s">
        <v>2280</v>
      </c>
      <c r="EO320" s="1126" t="s">
        <v>2281</v>
      </c>
      <c r="EP320" s="1126" t="s">
        <v>2282</v>
      </c>
      <c r="EQ320" s="1126" t="s">
        <v>4920</v>
      </c>
      <c r="ER320" s="1126" t="s">
        <v>2193</v>
      </c>
      <c r="ES320" s="1126" t="s">
        <v>9264</v>
      </c>
      <c r="ET320" s="1126" t="s">
        <v>9265</v>
      </c>
      <c r="EU320" s="104" t="str">
        <f t="shared" si="32"/>
        <v>2026033360</v>
      </c>
      <c r="EV320" s="56" t="str">
        <f t="shared" si="33"/>
        <v>18&amp;2026033360</v>
      </c>
      <c r="EW320" s="104" t="str">
        <f>IFERROR(VLOOKUP(EV320,시험용!CA:CE,4,FALSE),"")</f>
        <v/>
      </c>
      <c r="EX320" s="1160" t="s">
        <v>2854</v>
      </c>
    </row>
    <row r="321" spans="1:156" ht="49.95" customHeight="1">
      <c r="A321" s="367">
        <v>18</v>
      </c>
      <c r="B321" s="1126" t="s">
        <v>865</v>
      </c>
      <c r="C321" s="1126" t="s">
        <v>336</v>
      </c>
      <c r="D321" s="1126" t="s">
        <v>9273</v>
      </c>
      <c r="E321" s="1126" t="s">
        <v>31</v>
      </c>
      <c r="F321" s="1126" t="s">
        <v>584</v>
      </c>
      <c r="G321" s="1126" t="s">
        <v>865</v>
      </c>
      <c r="H321" s="1126" t="s">
        <v>47</v>
      </c>
      <c r="I321" s="1126" t="s">
        <v>290</v>
      </c>
      <c r="J321" s="1126" t="s">
        <v>9274</v>
      </c>
      <c r="K321" s="1126" t="s">
        <v>291</v>
      </c>
      <c r="L321" s="1126" t="s">
        <v>9275</v>
      </c>
      <c r="M321" s="1126" t="s">
        <v>9276</v>
      </c>
      <c r="N321" s="1126"/>
      <c r="O321" s="1126"/>
      <c r="P321" s="1126" t="s">
        <v>818</v>
      </c>
      <c r="Q321" s="1126"/>
      <c r="R321" s="1126"/>
      <c r="S321" s="1126" t="s">
        <v>8306</v>
      </c>
      <c r="T321" s="1126" t="s">
        <v>8521</v>
      </c>
      <c r="U321" s="1126" t="s">
        <v>592</v>
      </c>
      <c r="V321" s="1126"/>
      <c r="W321" s="1126" t="s">
        <v>9277</v>
      </c>
      <c r="X321" s="1126" t="s">
        <v>95</v>
      </c>
      <c r="Y321" s="1126" t="s">
        <v>9278</v>
      </c>
      <c r="Z321" s="1126" t="s">
        <v>9279</v>
      </c>
      <c r="AA321" s="1126" t="s">
        <v>9280</v>
      </c>
      <c r="AB321" s="1126" t="s">
        <v>31</v>
      </c>
      <c r="AC321" s="1332"/>
      <c r="AD321" s="1126" t="s">
        <v>643</v>
      </c>
      <c r="AE321" s="1126" t="s">
        <v>6166</v>
      </c>
      <c r="AF321" s="1126" t="s">
        <v>4646</v>
      </c>
      <c r="AG321" s="1126" t="s">
        <v>2117</v>
      </c>
      <c r="AH321" s="1126" t="s">
        <v>2118</v>
      </c>
      <c r="AI321" s="1126" t="s">
        <v>3140</v>
      </c>
      <c r="AJ321" s="1126"/>
      <c r="AK321" s="1126"/>
      <c r="AL321" s="1126"/>
      <c r="AM321" s="1126"/>
      <c r="AN321" s="1126" t="s">
        <v>9281</v>
      </c>
      <c r="AO321" s="1126" t="s">
        <v>9282</v>
      </c>
      <c r="AP321" s="1126" t="s">
        <v>9283</v>
      </c>
      <c r="AQ321" s="1126" t="s">
        <v>1548</v>
      </c>
      <c r="AR321" s="1126"/>
      <c r="AS321" s="1126"/>
      <c r="AT321" s="1126" t="s">
        <v>298</v>
      </c>
      <c r="AU321" s="1126" t="s">
        <v>9284</v>
      </c>
      <c r="AV321" s="1126" t="s">
        <v>1135</v>
      </c>
      <c r="AW321" s="1126" t="s">
        <v>9285</v>
      </c>
      <c r="AX321" s="1126" t="s">
        <v>9286</v>
      </c>
      <c r="AY321" s="1126"/>
      <c r="AZ321" s="1126" t="s">
        <v>9287</v>
      </c>
      <c r="BA321" s="1126" t="s">
        <v>9288</v>
      </c>
      <c r="BB321" s="1126" t="s">
        <v>4653</v>
      </c>
      <c r="BC321" s="1126" t="s">
        <v>2132</v>
      </c>
      <c r="BD321" s="1126" t="s">
        <v>2133</v>
      </c>
      <c r="BE321" s="1126" t="s">
        <v>1135</v>
      </c>
      <c r="BF321" s="1126" t="s">
        <v>2135</v>
      </c>
      <c r="BG321" s="1126" t="s">
        <v>6093</v>
      </c>
      <c r="BH321" s="1126" t="s">
        <v>2251</v>
      </c>
      <c r="BI321" s="1126" t="s">
        <v>9289</v>
      </c>
      <c r="BJ321" s="1126" t="s">
        <v>5931</v>
      </c>
      <c r="BK321" s="1126" t="s">
        <v>7602</v>
      </c>
      <c r="BL321" s="1126" t="s">
        <v>9290</v>
      </c>
      <c r="BM321" s="1126" t="s">
        <v>2142</v>
      </c>
      <c r="BN321" s="1126" t="s">
        <v>6166</v>
      </c>
      <c r="BO321" s="1126" t="s">
        <v>4646</v>
      </c>
      <c r="BP321" s="1126" t="s">
        <v>1135</v>
      </c>
      <c r="BQ321" s="1126" t="s">
        <v>2117</v>
      </c>
      <c r="BR321" s="1126" t="s">
        <v>2193</v>
      </c>
      <c r="BS321" s="1126" t="s">
        <v>9291</v>
      </c>
      <c r="BT321" s="1126" t="s">
        <v>8455</v>
      </c>
      <c r="BU321" s="1126" t="s">
        <v>9292</v>
      </c>
      <c r="BV321" s="1126" t="s">
        <v>2142</v>
      </c>
      <c r="BW321" s="1126" t="s">
        <v>7607</v>
      </c>
      <c r="BX321" s="1126" t="s">
        <v>2118</v>
      </c>
      <c r="BY321" s="1126" t="s">
        <v>3140</v>
      </c>
      <c r="BZ321" s="1126" t="s">
        <v>9293</v>
      </c>
      <c r="CA321" s="1126" t="s">
        <v>8018</v>
      </c>
      <c r="CB321" s="1126" t="s">
        <v>2153</v>
      </c>
      <c r="CC321" s="1126" t="s">
        <v>4908</v>
      </c>
      <c r="CD321" s="1126" t="s">
        <v>6185</v>
      </c>
      <c r="CE321" s="1126" t="s">
        <v>2156</v>
      </c>
      <c r="CF321" s="1126" t="s">
        <v>8019</v>
      </c>
      <c r="CG321" s="1126" t="s">
        <v>2158</v>
      </c>
      <c r="CH321" s="1126" t="s">
        <v>1135</v>
      </c>
      <c r="CI321" s="1126" t="s">
        <v>9294</v>
      </c>
      <c r="CJ321" s="1126" t="s">
        <v>9295</v>
      </c>
      <c r="CK321" s="1126" t="s">
        <v>5931</v>
      </c>
      <c r="CL321" s="1126" t="s">
        <v>2162</v>
      </c>
      <c r="CM321" s="1126" t="s">
        <v>1135</v>
      </c>
      <c r="CN321" s="1126" t="s">
        <v>1135</v>
      </c>
      <c r="CO321" s="1126" t="s">
        <v>1135</v>
      </c>
      <c r="CP321" s="1126" t="s">
        <v>1135</v>
      </c>
      <c r="CQ321" s="1126" t="s">
        <v>1135</v>
      </c>
      <c r="CR321" s="1126" t="s">
        <v>1135</v>
      </c>
      <c r="CS321" s="1126" t="s">
        <v>1135</v>
      </c>
      <c r="CT321" s="1126" t="s">
        <v>1135</v>
      </c>
      <c r="CU321" s="1126" t="s">
        <v>1135</v>
      </c>
      <c r="CV321" s="1126" t="s">
        <v>1135</v>
      </c>
      <c r="CW321" s="1126" t="s">
        <v>1135</v>
      </c>
      <c r="CX321" s="1126" t="s">
        <v>1135</v>
      </c>
      <c r="CY321" s="1126" t="s">
        <v>1135</v>
      </c>
      <c r="CZ321" s="1126" t="s">
        <v>1135</v>
      </c>
      <c r="DA321" s="1126" t="s">
        <v>1135</v>
      </c>
      <c r="DB321" s="1126" t="s">
        <v>1135</v>
      </c>
      <c r="DC321" s="1126" t="s">
        <v>1135</v>
      </c>
      <c r="DD321" s="1126" t="s">
        <v>1135</v>
      </c>
      <c r="DE321" s="1126" t="s">
        <v>1135</v>
      </c>
      <c r="DF321" s="1126" t="s">
        <v>1135</v>
      </c>
      <c r="DG321" s="1126" t="s">
        <v>1135</v>
      </c>
      <c r="DH321" s="1126" t="s">
        <v>1135</v>
      </c>
      <c r="DI321" s="1126" t="s">
        <v>2142</v>
      </c>
      <c r="DJ321" s="1126" t="s">
        <v>1135</v>
      </c>
      <c r="DK321" s="1126" t="s">
        <v>1135</v>
      </c>
      <c r="DL321" s="1126" t="s">
        <v>1135</v>
      </c>
      <c r="DM321" s="1126" t="s">
        <v>1135</v>
      </c>
      <c r="DN321" s="1126" t="s">
        <v>1135</v>
      </c>
      <c r="DO321" s="1126" t="s">
        <v>1135</v>
      </c>
      <c r="DP321" s="1126" t="s">
        <v>1135</v>
      </c>
      <c r="DQ321" s="1126" t="s">
        <v>1135</v>
      </c>
      <c r="DR321" s="1126" t="s">
        <v>1135</v>
      </c>
      <c r="DS321" s="1126" t="s">
        <v>1135</v>
      </c>
      <c r="DT321" s="1126" t="s">
        <v>9925</v>
      </c>
      <c r="DU321" s="1126" t="s">
        <v>9297</v>
      </c>
      <c r="DV321" s="1126" t="s">
        <v>3157</v>
      </c>
      <c r="DW321" s="1126" t="s">
        <v>9298</v>
      </c>
      <c r="DX321" s="1126" t="s">
        <v>7614</v>
      </c>
      <c r="DY321" s="1126" t="s">
        <v>2180</v>
      </c>
      <c r="DZ321" s="1126" t="s">
        <v>7615</v>
      </c>
      <c r="EA321" s="1126" t="s">
        <v>2182</v>
      </c>
      <c r="EB321" s="1126" t="s">
        <v>9299</v>
      </c>
      <c r="EC321" s="1126" t="s">
        <v>9297</v>
      </c>
      <c r="ED321" s="1126" t="s">
        <v>2275</v>
      </c>
      <c r="EE321" s="1126" t="s">
        <v>9298</v>
      </c>
      <c r="EF321" s="1126" t="s">
        <v>1135</v>
      </c>
      <c r="EG321" s="1126" t="s">
        <v>1135</v>
      </c>
      <c r="EH321" s="1126" t="s">
        <v>1135</v>
      </c>
      <c r="EI321" s="1126" t="s">
        <v>1135</v>
      </c>
      <c r="EJ321" s="1126" t="s">
        <v>9300</v>
      </c>
      <c r="EK321" s="1126" t="s">
        <v>2277</v>
      </c>
      <c r="EL321" s="1126" t="s">
        <v>7619</v>
      </c>
      <c r="EM321" s="1126" t="s">
        <v>2279</v>
      </c>
      <c r="EN321" s="1126" t="s">
        <v>2189</v>
      </c>
      <c r="EO321" s="1126" t="s">
        <v>2281</v>
      </c>
      <c r="EP321" s="1126" t="s">
        <v>2282</v>
      </c>
      <c r="EQ321" s="1126" t="s">
        <v>9301</v>
      </c>
      <c r="ER321" s="1126" t="s">
        <v>2193</v>
      </c>
      <c r="ES321" s="1126" t="s">
        <v>9302</v>
      </c>
      <c r="ET321" s="1126" t="s">
        <v>9303</v>
      </c>
      <c r="EU321" s="104" t="str">
        <f t="shared" si="32"/>
        <v>2026040507</v>
      </c>
      <c r="EV321" s="56" t="str">
        <f t="shared" si="33"/>
        <v>18&amp;2026040507</v>
      </c>
      <c r="EW321" s="104" t="str">
        <f>IFERROR(VLOOKUP(EV321,시험용!CA:CE,4,FALSE),"")</f>
        <v/>
      </c>
      <c r="EX321" s="1160" t="s">
        <v>2854</v>
      </c>
    </row>
    <row r="322" spans="1:156" ht="49.95" customHeight="1">
      <c r="A322" s="367">
        <v>18</v>
      </c>
      <c r="B322" s="1126" t="s">
        <v>106</v>
      </c>
      <c r="C322" s="1126" t="s">
        <v>336</v>
      </c>
      <c r="D322" s="1126" t="s">
        <v>9273</v>
      </c>
      <c r="E322" s="1126" t="s">
        <v>31</v>
      </c>
      <c r="F322" s="1126" t="s">
        <v>584</v>
      </c>
      <c r="G322" s="1126" t="s">
        <v>106</v>
      </c>
      <c r="H322" s="1126" t="s">
        <v>850</v>
      </c>
      <c r="I322" s="1126" t="s">
        <v>290</v>
      </c>
      <c r="J322" s="1126" t="s">
        <v>9304</v>
      </c>
      <c r="K322" s="1126" t="s">
        <v>291</v>
      </c>
      <c r="L322" s="1126" t="s">
        <v>9305</v>
      </c>
      <c r="M322" s="1126" t="s">
        <v>9276</v>
      </c>
      <c r="N322" s="1126"/>
      <c r="O322" s="1126"/>
      <c r="P322" s="1126"/>
      <c r="Q322" s="1126"/>
      <c r="R322" s="1126"/>
      <c r="S322" s="1126" t="s">
        <v>8306</v>
      </c>
      <c r="T322" s="1126" t="s">
        <v>8521</v>
      </c>
      <c r="U322" s="1126" t="s">
        <v>592</v>
      </c>
      <c r="V322" s="1126"/>
      <c r="W322" s="1126" t="s">
        <v>9277</v>
      </c>
      <c r="X322" s="1126" t="s">
        <v>95</v>
      </c>
      <c r="Y322" s="1126" t="s">
        <v>9278</v>
      </c>
      <c r="Z322" s="1126" t="s">
        <v>9279</v>
      </c>
      <c r="AA322" s="1126" t="s">
        <v>9280</v>
      </c>
      <c r="AB322" s="1126" t="s">
        <v>31</v>
      </c>
      <c r="AC322" s="1332"/>
      <c r="AD322" s="1126" t="s">
        <v>643</v>
      </c>
      <c r="AE322" s="1126" t="s">
        <v>6166</v>
      </c>
      <c r="AF322" s="1126" t="s">
        <v>4646</v>
      </c>
      <c r="AG322" s="1126" t="s">
        <v>2117</v>
      </c>
      <c r="AH322" s="1126" t="s">
        <v>2118</v>
      </c>
      <c r="AI322" s="1126" t="s">
        <v>3140</v>
      </c>
      <c r="AJ322" s="1126"/>
      <c r="AK322" s="1126"/>
      <c r="AL322" s="1126"/>
      <c r="AM322" s="1126"/>
      <c r="AN322" s="1126" t="s">
        <v>9281</v>
      </c>
      <c r="AO322" s="1126" t="s">
        <v>9282</v>
      </c>
      <c r="AP322" s="1126" t="s">
        <v>9283</v>
      </c>
      <c r="AQ322" s="1126" t="s">
        <v>1548</v>
      </c>
      <c r="AR322" s="1126"/>
      <c r="AS322" s="1126"/>
      <c r="AT322" s="1126" t="s">
        <v>315</v>
      </c>
      <c r="AU322" s="1126" t="s">
        <v>9306</v>
      </c>
      <c r="AV322" s="1126" t="s">
        <v>1135</v>
      </c>
      <c r="AW322" s="1126" t="s">
        <v>9285</v>
      </c>
      <c r="AX322" s="1126" t="s">
        <v>9307</v>
      </c>
      <c r="AY322" s="1126"/>
      <c r="AZ322" s="1126" t="s">
        <v>9287</v>
      </c>
      <c r="BA322" s="1126" t="s">
        <v>9288</v>
      </c>
      <c r="BB322" s="1126" t="s">
        <v>4653</v>
      </c>
      <c r="BC322" s="1126" t="s">
        <v>2132</v>
      </c>
      <c r="BD322" s="1126" t="s">
        <v>2133</v>
      </c>
      <c r="BE322" s="1126" t="s">
        <v>1135</v>
      </c>
      <c r="BF322" s="1126" t="s">
        <v>2135</v>
      </c>
      <c r="BG322" s="1126" t="s">
        <v>4654</v>
      </c>
      <c r="BH322" s="1126" t="s">
        <v>7612</v>
      </c>
      <c r="BI322" s="1126" t="s">
        <v>9308</v>
      </c>
      <c r="BJ322" s="1126" t="s">
        <v>5931</v>
      </c>
      <c r="BK322" s="1126" t="s">
        <v>7602</v>
      </c>
      <c r="BL322" s="1126" t="s">
        <v>9309</v>
      </c>
      <c r="BM322" s="1126" t="s">
        <v>2142</v>
      </c>
      <c r="BN322" s="1126" t="s">
        <v>6166</v>
      </c>
      <c r="BO322" s="1126" t="s">
        <v>4646</v>
      </c>
      <c r="BP322" s="1126" t="s">
        <v>1135</v>
      </c>
      <c r="BQ322" s="1126" t="s">
        <v>2117</v>
      </c>
      <c r="BR322" s="1126" t="s">
        <v>2193</v>
      </c>
      <c r="BS322" s="1126" t="s">
        <v>9291</v>
      </c>
      <c r="BT322" s="1126" t="s">
        <v>9310</v>
      </c>
      <c r="BU322" s="1126" t="s">
        <v>9311</v>
      </c>
      <c r="BV322" s="1126" t="s">
        <v>2142</v>
      </c>
      <c r="BW322" s="1126" t="s">
        <v>7607</v>
      </c>
      <c r="BX322" s="1126" t="s">
        <v>2118</v>
      </c>
      <c r="BY322" s="1126" t="s">
        <v>3140</v>
      </c>
      <c r="BZ322" s="1126" t="s">
        <v>6105</v>
      </c>
      <c r="CA322" s="1126" t="s">
        <v>9109</v>
      </c>
      <c r="CB322" s="1126" t="s">
        <v>2153</v>
      </c>
      <c r="CC322" s="1126" t="s">
        <v>9110</v>
      </c>
      <c r="CD322" s="1126" t="s">
        <v>6185</v>
      </c>
      <c r="CE322" s="1126" t="s">
        <v>2156</v>
      </c>
      <c r="CF322" s="1126" t="s">
        <v>9111</v>
      </c>
      <c r="CG322" s="1126" t="s">
        <v>2158</v>
      </c>
      <c r="CH322" s="1126" t="s">
        <v>1135</v>
      </c>
      <c r="CI322" s="1126" t="s">
        <v>9312</v>
      </c>
      <c r="CJ322" s="1126" t="s">
        <v>9313</v>
      </c>
      <c r="CK322" s="1126" t="s">
        <v>9314</v>
      </c>
      <c r="CL322" s="1126" t="s">
        <v>2162</v>
      </c>
      <c r="CM322" s="1126" t="s">
        <v>9315</v>
      </c>
      <c r="CN322" s="1126" t="s">
        <v>9313</v>
      </c>
      <c r="CO322" s="1126" t="s">
        <v>4625</v>
      </c>
      <c r="CP322" s="1126" t="s">
        <v>2162</v>
      </c>
      <c r="CQ322" s="1126" t="s">
        <v>1135</v>
      </c>
      <c r="CR322" s="1126" t="s">
        <v>1135</v>
      </c>
      <c r="CS322" s="1126" t="s">
        <v>1135</v>
      </c>
      <c r="CT322" s="1126" t="s">
        <v>1135</v>
      </c>
      <c r="CU322" s="1126" t="s">
        <v>1135</v>
      </c>
      <c r="CV322" s="1126" t="s">
        <v>1135</v>
      </c>
      <c r="CW322" s="1126" t="s">
        <v>1135</v>
      </c>
      <c r="CX322" s="1126" t="s">
        <v>1135</v>
      </c>
      <c r="CY322" s="1126" t="s">
        <v>1135</v>
      </c>
      <c r="CZ322" s="1126" t="s">
        <v>1135</v>
      </c>
      <c r="DA322" s="1126" t="s">
        <v>1135</v>
      </c>
      <c r="DB322" s="1126" t="s">
        <v>4671</v>
      </c>
      <c r="DC322" s="1126" t="s">
        <v>4672</v>
      </c>
      <c r="DD322" s="1126" t="s">
        <v>2127</v>
      </c>
      <c r="DE322" s="1126" t="s">
        <v>1135</v>
      </c>
      <c r="DF322" s="1126" t="s">
        <v>1135</v>
      </c>
      <c r="DG322" s="1126" t="s">
        <v>1135</v>
      </c>
      <c r="DH322" s="1126" t="s">
        <v>1135</v>
      </c>
      <c r="DI322" s="1126" t="s">
        <v>2142</v>
      </c>
      <c r="DJ322" s="1126" t="s">
        <v>1135</v>
      </c>
      <c r="DK322" s="1126" t="s">
        <v>1135</v>
      </c>
      <c r="DL322" s="1126" t="s">
        <v>1135</v>
      </c>
      <c r="DM322" s="1126" t="s">
        <v>1135</v>
      </c>
      <c r="DN322" s="1126" t="s">
        <v>1135</v>
      </c>
      <c r="DO322" s="1126" t="s">
        <v>1135</v>
      </c>
      <c r="DP322" s="1126" t="s">
        <v>1135</v>
      </c>
      <c r="DQ322" s="1126" t="s">
        <v>1135</v>
      </c>
      <c r="DR322" s="1126" t="s">
        <v>1135</v>
      </c>
      <c r="DS322" s="1126" t="s">
        <v>1135</v>
      </c>
      <c r="DT322" s="1126" t="s">
        <v>9316</v>
      </c>
      <c r="DU322" s="1126" t="s">
        <v>4674</v>
      </c>
      <c r="DV322" s="1126" t="s">
        <v>2272</v>
      </c>
      <c r="DW322" s="1126" t="s">
        <v>9317</v>
      </c>
      <c r="DX322" s="1126" t="s">
        <v>5940</v>
      </c>
      <c r="DY322" s="1126" t="s">
        <v>2180</v>
      </c>
      <c r="DZ322" s="1126" t="s">
        <v>5941</v>
      </c>
      <c r="EA322" s="1126" t="s">
        <v>2182</v>
      </c>
      <c r="EB322" s="1126" t="s">
        <v>9318</v>
      </c>
      <c r="EC322" s="1126" t="s">
        <v>4674</v>
      </c>
      <c r="ED322" s="1126" t="s">
        <v>2177</v>
      </c>
      <c r="EE322" s="1126" t="s">
        <v>9317</v>
      </c>
      <c r="EF322" s="1126" t="s">
        <v>1135</v>
      </c>
      <c r="EG322" s="1126" t="s">
        <v>1135</v>
      </c>
      <c r="EH322" s="1126" t="s">
        <v>1135</v>
      </c>
      <c r="EI322" s="1126" t="s">
        <v>1135</v>
      </c>
      <c r="EJ322" s="1126" t="s">
        <v>9319</v>
      </c>
      <c r="EK322" s="1126" t="s">
        <v>2277</v>
      </c>
      <c r="EL322" s="1126" t="s">
        <v>9320</v>
      </c>
      <c r="EM322" s="1126" t="s">
        <v>2279</v>
      </c>
      <c r="EN322" s="1126" t="s">
        <v>9321</v>
      </c>
      <c r="EO322" s="1126" t="s">
        <v>2281</v>
      </c>
      <c r="EP322" s="1126" t="s">
        <v>2282</v>
      </c>
      <c r="EQ322" s="1126" t="s">
        <v>9301</v>
      </c>
      <c r="ER322" s="1126" t="s">
        <v>2193</v>
      </c>
      <c r="ES322" s="1126" t="s">
        <v>6119</v>
      </c>
      <c r="ET322" s="1126" t="s">
        <v>9322</v>
      </c>
      <c r="EU322" s="104" t="str">
        <f t="shared" si="32"/>
        <v>2026040508</v>
      </c>
      <c r="EV322" s="56" t="str">
        <f t="shared" si="33"/>
        <v>18&amp;2026040508</v>
      </c>
      <c r="EW322" s="104" t="str">
        <f>IFERROR(VLOOKUP(EV322,시험용!CA:CE,4,FALSE),"")</f>
        <v/>
      </c>
      <c r="EX322" s="1160" t="s">
        <v>2854</v>
      </c>
    </row>
    <row r="323" spans="1:156" ht="49.95" customHeight="1">
      <c r="A323" s="367">
        <v>18</v>
      </c>
      <c r="B323" s="1126" t="s">
        <v>9348</v>
      </c>
      <c r="C323" s="1126" t="s">
        <v>3405</v>
      </c>
      <c r="D323" s="1126" t="s">
        <v>3406</v>
      </c>
      <c r="E323" s="1126" t="s">
        <v>31</v>
      </c>
      <c r="F323" s="1126" t="s">
        <v>584</v>
      </c>
      <c r="G323" s="1126" t="s">
        <v>9348</v>
      </c>
      <c r="H323" s="1126" t="s">
        <v>724</v>
      </c>
      <c r="I323" s="1126" t="s">
        <v>290</v>
      </c>
      <c r="J323" s="1126" t="s">
        <v>9926</v>
      </c>
      <c r="K323" s="1126" t="s">
        <v>291</v>
      </c>
      <c r="L323" s="1126" t="s">
        <v>9927</v>
      </c>
      <c r="M323" s="1126" t="s">
        <v>2738</v>
      </c>
      <c r="N323" s="1126"/>
      <c r="O323" s="1126"/>
      <c r="P323" s="1126" t="s">
        <v>818</v>
      </c>
      <c r="Q323" s="1126"/>
      <c r="R323" s="1126" t="s">
        <v>8846</v>
      </c>
      <c r="S323" s="1126" t="s">
        <v>8846</v>
      </c>
      <c r="T323" s="1126" t="s">
        <v>8847</v>
      </c>
      <c r="U323" s="1126" t="s">
        <v>592</v>
      </c>
      <c r="V323" s="1126"/>
      <c r="W323" s="1126" t="s">
        <v>2739</v>
      </c>
      <c r="X323" s="1126" t="s">
        <v>688</v>
      </c>
      <c r="Y323" s="1126" t="s">
        <v>7484</v>
      </c>
      <c r="Z323" s="1126" t="s">
        <v>7484</v>
      </c>
      <c r="AA323" s="1126" t="s">
        <v>7485</v>
      </c>
      <c r="AB323" s="1126" t="s">
        <v>293</v>
      </c>
      <c r="AC323" s="1332"/>
      <c r="AD323" s="1126" t="s">
        <v>107</v>
      </c>
      <c r="AE323" s="1126" t="s">
        <v>2740</v>
      </c>
      <c r="AF323" s="1126" t="s">
        <v>692</v>
      </c>
      <c r="AG323" s="1126" t="s">
        <v>295</v>
      </c>
      <c r="AH323" s="1126" t="s">
        <v>296</v>
      </c>
      <c r="AI323" s="1126" t="s">
        <v>297</v>
      </c>
      <c r="AJ323" s="1126"/>
      <c r="AK323" s="1126"/>
      <c r="AL323" s="1126"/>
      <c r="AM323" s="1126"/>
      <c r="AN323" s="1126" t="s">
        <v>3417</v>
      </c>
      <c r="AO323" s="1126" t="s">
        <v>3418</v>
      </c>
      <c r="AP323" s="1126" t="s">
        <v>9928</v>
      </c>
      <c r="AQ323" s="1126" t="s">
        <v>3358</v>
      </c>
      <c r="AR323" s="1126"/>
      <c r="AS323" s="1126"/>
      <c r="AT323" s="1126" t="s">
        <v>315</v>
      </c>
      <c r="AU323" s="1126" t="s">
        <v>9929</v>
      </c>
      <c r="AV323" s="1126" t="s">
        <v>57</v>
      </c>
      <c r="AW323" s="1126" t="s">
        <v>9930</v>
      </c>
      <c r="AX323" s="1126" t="s">
        <v>9931</v>
      </c>
      <c r="AY323" s="1126"/>
      <c r="AZ323" s="1126" t="s">
        <v>2743</v>
      </c>
      <c r="BA323" s="1126" t="s">
        <v>2435</v>
      </c>
      <c r="BB323" s="1126" t="s">
        <v>299</v>
      </c>
      <c r="BC323" s="1126" t="s">
        <v>32</v>
      </c>
      <c r="BD323" s="1126" t="s">
        <v>33</v>
      </c>
      <c r="BE323" s="1126" t="s">
        <v>57</v>
      </c>
      <c r="BF323" s="1126" t="s">
        <v>48</v>
      </c>
      <c r="BG323" s="1126" t="s">
        <v>603</v>
      </c>
      <c r="BH323" s="1126" t="s">
        <v>1667</v>
      </c>
      <c r="BI323" s="1126" t="s">
        <v>2745</v>
      </c>
      <c r="BJ323" s="1126" t="s">
        <v>2746</v>
      </c>
      <c r="BK323" s="1126" t="s">
        <v>2438</v>
      </c>
      <c r="BL323" s="1126" t="s">
        <v>2747</v>
      </c>
      <c r="BM323" s="1126" t="s">
        <v>39</v>
      </c>
      <c r="BN323" s="1126" t="s">
        <v>2740</v>
      </c>
      <c r="BO323" s="1126" t="s">
        <v>692</v>
      </c>
      <c r="BP323" s="1126" t="s">
        <v>595</v>
      </c>
      <c r="BQ323" s="1126" t="s">
        <v>295</v>
      </c>
      <c r="BR323" s="1126" t="s">
        <v>102</v>
      </c>
      <c r="BS323" s="1126" t="s">
        <v>1085</v>
      </c>
      <c r="BT323" s="1126" t="s">
        <v>1086</v>
      </c>
      <c r="BU323" s="1126" t="s">
        <v>9932</v>
      </c>
      <c r="BV323" s="1126" t="s">
        <v>302</v>
      </c>
      <c r="BW323" s="1126" t="s">
        <v>109</v>
      </c>
      <c r="BX323" s="1126" t="s">
        <v>296</v>
      </c>
      <c r="BY323" s="1126" t="s">
        <v>297</v>
      </c>
      <c r="BZ323" s="1126" t="s">
        <v>2749</v>
      </c>
      <c r="CA323" s="1126" t="s">
        <v>758</v>
      </c>
      <c r="CB323" s="1126" t="s">
        <v>304</v>
      </c>
      <c r="CC323" s="1126" t="s">
        <v>167</v>
      </c>
      <c r="CD323" s="1126" t="s">
        <v>305</v>
      </c>
      <c r="CE323" s="1126" t="s">
        <v>306</v>
      </c>
      <c r="CF323" s="1126" t="s">
        <v>166</v>
      </c>
      <c r="CG323" s="1126" t="s">
        <v>307</v>
      </c>
      <c r="CH323" s="1126" t="s">
        <v>57</v>
      </c>
      <c r="CI323" s="1126" t="s">
        <v>9933</v>
      </c>
      <c r="CJ323" s="1126" t="s">
        <v>843</v>
      </c>
      <c r="CK323" s="1126" t="s">
        <v>708</v>
      </c>
      <c r="CL323" s="1126" t="s">
        <v>105</v>
      </c>
      <c r="CM323" s="1126" t="s">
        <v>57</v>
      </c>
      <c r="CN323" s="1126" t="s">
        <v>57</v>
      </c>
      <c r="CO323" s="1126" t="s">
        <v>57</v>
      </c>
      <c r="CP323" s="1126" t="s">
        <v>57</v>
      </c>
      <c r="CQ323" s="1126" t="s">
        <v>57</v>
      </c>
      <c r="CR323" s="1126" t="s">
        <v>57</v>
      </c>
      <c r="CS323" s="1126" t="s">
        <v>57</v>
      </c>
      <c r="CT323" s="1126" t="s">
        <v>57</v>
      </c>
      <c r="CU323" s="1126" t="s">
        <v>57</v>
      </c>
      <c r="CV323" s="1126" t="s">
        <v>57</v>
      </c>
      <c r="CW323" s="1126" t="s">
        <v>57</v>
      </c>
      <c r="CX323" s="1126" t="s">
        <v>57</v>
      </c>
      <c r="CY323" s="1126" t="s">
        <v>57</v>
      </c>
      <c r="CZ323" s="1126" t="s">
        <v>57</v>
      </c>
      <c r="DA323" s="1126" t="s">
        <v>57</v>
      </c>
      <c r="DB323" s="1126" t="s">
        <v>617</v>
      </c>
      <c r="DC323" s="1126" t="s">
        <v>618</v>
      </c>
      <c r="DD323" s="1126" t="s">
        <v>619</v>
      </c>
      <c r="DE323" s="1126" t="s">
        <v>57</v>
      </c>
      <c r="DF323" s="1126" t="s">
        <v>57</v>
      </c>
      <c r="DG323" s="1126" t="s">
        <v>57</v>
      </c>
      <c r="DH323" s="1126" t="s">
        <v>57</v>
      </c>
      <c r="DI323" s="1126" t="s">
        <v>302</v>
      </c>
      <c r="DJ323" s="1126" t="s">
        <v>57</v>
      </c>
      <c r="DK323" s="1126" t="s">
        <v>57</v>
      </c>
      <c r="DL323" s="1126" t="s">
        <v>57</v>
      </c>
      <c r="DM323" s="1126" t="s">
        <v>57</v>
      </c>
      <c r="DN323" s="1126" t="s">
        <v>57</v>
      </c>
      <c r="DO323" s="1126" t="s">
        <v>57</v>
      </c>
      <c r="DP323" s="1126" t="s">
        <v>57</v>
      </c>
      <c r="DQ323" s="1126" t="s">
        <v>57</v>
      </c>
      <c r="DR323" s="1126" t="s">
        <v>57</v>
      </c>
      <c r="DS323" s="1126" t="s">
        <v>57</v>
      </c>
      <c r="DT323" s="1126" t="s">
        <v>9934</v>
      </c>
      <c r="DU323" s="1126" t="s">
        <v>1153</v>
      </c>
      <c r="DV323" s="1126" t="s">
        <v>801</v>
      </c>
      <c r="DW323" s="1126" t="s">
        <v>106</v>
      </c>
      <c r="DX323" s="1126" t="s">
        <v>317</v>
      </c>
      <c r="DY323" s="1126" t="s">
        <v>308</v>
      </c>
      <c r="DZ323" s="1126" t="s">
        <v>318</v>
      </c>
      <c r="EA323" s="1126" t="s">
        <v>319</v>
      </c>
      <c r="EB323" s="1126" t="s">
        <v>5524</v>
      </c>
      <c r="EC323" s="1126" t="s">
        <v>1153</v>
      </c>
      <c r="ED323" s="1126" t="s">
        <v>1038</v>
      </c>
      <c r="EE323" s="1126" t="s">
        <v>106</v>
      </c>
      <c r="EF323" s="1126" t="s">
        <v>57</v>
      </c>
      <c r="EG323" s="1126" t="s">
        <v>57</v>
      </c>
      <c r="EH323" s="1126" t="s">
        <v>57</v>
      </c>
      <c r="EI323" s="1126" t="s">
        <v>57</v>
      </c>
      <c r="EJ323" s="1126" t="s">
        <v>9935</v>
      </c>
      <c r="EK323" s="1126" t="s">
        <v>3324</v>
      </c>
      <c r="EL323" s="1126" t="s">
        <v>1575</v>
      </c>
      <c r="EM323" s="1126" t="s">
        <v>181</v>
      </c>
      <c r="EN323" s="1126" t="s">
        <v>680</v>
      </c>
      <c r="EO323" s="1126" t="s">
        <v>310</v>
      </c>
      <c r="EP323" s="1126" t="s">
        <v>88</v>
      </c>
      <c r="EQ323" s="1126" t="s">
        <v>187</v>
      </c>
      <c r="ER323" s="1126" t="s">
        <v>311</v>
      </c>
      <c r="ES323" s="1126" t="s">
        <v>2602</v>
      </c>
      <c r="ET323" s="1126" t="s">
        <v>4533</v>
      </c>
      <c r="EU323" s="104" t="str">
        <f t="shared" si="32"/>
        <v>2026041132</v>
      </c>
      <c r="EV323" s="56" t="str">
        <f t="shared" si="33"/>
        <v>18&amp;2026041132</v>
      </c>
      <c r="EW323" s="104" t="str">
        <f>IFERROR(VLOOKUP(EV323,시험용!CA:CE,4,FALSE),"")</f>
        <v/>
      </c>
      <c r="EX323" s="1160" t="s">
        <v>2854</v>
      </c>
    </row>
    <row r="324" spans="1:156" ht="49.95" customHeight="1">
      <c r="A324" s="367">
        <v>18</v>
      </c>
      <c r="B324" s="1126" t="s">
        <v>9357</v>
      </c>
      <c r="C324" s="1126" t="s">
        <v>3405</v>
      </c>
      <c r="D324" s="1126" t="s">
        <v>3406</v>
      </c>
      <c r="E324" s="1126" t="s">
        <v>31</v>
      </c>
      <c r="F324" s="1126" t="s">
        <v>584</v>
      </c>
      <c r="G324" s="1126" t="s">
        <v>9357</v>
      </c>
      <c r="H324" s="1126" t="s">
        <v>732</v>
      </c>
      <c r="I324" s="1126" t="s">
        <v>290</v>
      </c>
      <c r="J324" s="1126" t="s">
        <v>9936</v>
      </c>
      <c r="K324" s="1126" t="s">
        <v>291</v>
      </c>
      <c r="L324" s="1126" t="s">
        <v>9937</v>
      </c>
      <c r="M324" s="1126" t="s">
        <v>2738</v>
      </c>
      <c r="N324" s="1126"/>
      <c r="O324" s="1126"/>
      <c r="P324" s="1126" t="s">
        <v>818</v>
      </c>
      <c r="Q324" s="1126"/>
      <c r="R324" s="1126" t="s">
        <v>8846</v>
      </c>
      <c r="S324" s="1126" t="s">
        <v>8846</v>
      </c>
      <c r="T324" s="1126" t="s">
        <v>8847</v>
      </c>
      <c r="U324" s="1126" t="s">
        <v>592</v>
      </c>
      <c r="V324" s="1126"/>
      <c r="W324" s="1126" t="s">
        <v>2739</v>
      </c>
      <c r="X324" s="1126" t="s">
        <v>688</v>
      </c>
      <c r="Y324" s="1126" t="s">
        <v>7484</v>
      </c>
      <c r="Z324" s="1126" t="s">
        <v>7484</v>
      </c>
      <c r="AA324" s="1126" t="s">
        <v>7485</v>
      </c>
      <c r="AB324" s="1126" t="s">
        <v>293</v>
      </c>
      <c r="AC324" s="1332"/>
      <c r="AD324" s="1126" t="s">
        <v>107</v>
      </c>
      <c r="AE324" s="1126" t="s">
        <v>2740</v>
      </c>
      <c r="AF324" s="1126" t="s">
        <v>692</v>
      </c>
      <c r="AG324" s="1126" t="s">
        <v>295</v>
      </c>
      <c r="AH324" s="1126" t="s">
        <v>296</v>
      </c>
      <c r="AI324" s="1126" t="s">
        <v>297</v>
      </c>
      <c r="AJ324" s="1126"/>
      <c r="AK324" s="1126"/>
      <c r="AL324" s="1126"/>
      <c r="AM324" s="1126"/>
      <c r="AN324" s="1126" t="s">
        <v>3417</v>
      </c>
      <c r="AO324" s="1126" t="s">
        <v>3418</v>
      </c>
      <c r="AP324" s="1126" t="s">
        <v>9938</v>
      </c>
      <c r="AQ324" s="1126" t="s">
        <v>3358</v>
      </c>
      <c r="AR324" s="1126"/>
      <c r="AS324" s="1126"/>
      <c r="AT324" s="1126" t="s">
        <v>315</v>
      </c>
      <c r="AU324" s="1126" t="s">
        <v>9939</v>
      </c>
      <c r="AV324" s="1126" t="s">
        <v>57</v>
      </c>
      <c r="AW324" s="1126" t="s">
        <v>9930</v>
      </c>
      <c r="AX324" s="1126" t="s">
        <v>9940</v>
      </c>
      <c r="AY324" s="1126"/>
      <c r="AZ324" s="1126" t="s">
        <v>2743</v>
      </c>
      <c r="BA324" s="1126" t="s">
        <v>2435</v>
      </c>
      <c r="BB324" s="1126" t="s">
        <v>299</v>
      </c>
      <c r="BC324" s="1126" t="s">
        <v>32</v>
      </c>
      <c r="BD324" s="1126" t="s">
        <v>33</v>
      </c>
      <c r="BE324" s="1126" t="s">
        <v>57</v>
      </c>
      <c r="BF324" s="1126" t="s">
        <v>48</v>
      </c>
      <c r="BG324" s="1126" t="s">
        <v>603</v>
      </c>
      <c r="BH324" s="1126" t="s">
        <v>1667</v>
      </c>
      <c r="BI324" s="1126" t="s">
        <v>2745</v>
      </c>
      <c r="BJ324" s="1126" t="s">
        <v>2746</v>
      </c>
      <c r="BK324" s="1126" t="s">
        <v>2438</v>
      </c>
      <c r="BL324" s="1126" t="s">
        <v>2747</v>
      </c>
      <c r="BM324" s="1126" t="s">
        <v>39</v>
      </c>
      <c r="BN324" s="1126" t="s">
        <v>2740</v>
      </c>
      <c r="BO324" s="1126" t="s">
        <v>692</v>
      </c>
      <c r="BP324" s="1126" t="s">
        <v>595</v>
      </c>
      <c r="BQ324" s="1126" t="s">
        <v>295</v>
      </c>
      <c r="BR324" s="1126" t="s">
        <v>102</v>
      </c>
      <c r="BS324" s="1126" t="s">
        <v>1085</v>
      </c>
      <c r="BT324" s="1126" t="s">
        <v>1086</v>
      </c>
      <c r="BU324" s="1126" t="s">
        <v>9932</v>
      </c>
      <c r="BV324" s="1126" t="s">
        <v>302</v>
      </c>
      <c r="BW324" s="1126" t="s">
        <v>109</v>
      </c>
      <c r="BX324" s="1126" t="s">
        <v>296</v>
      </c>
      <c r="BY324" s="1126" t="s">
        <v>297</v>
      </c>
      <c r="BZ324" s="1126" t="s">
        <v>2749</v>
      </c>
      <c r="CA324" s="1126" t="s">
        <v>758</v>
      </c>
      <c r="CB324" s="1126" t="s">
        <v>304</v>
      </c>
      <c r="CC324" s="1126" t="s">
        <v>167</v>
      </c>
      <c r="CD324" s="1126" t="s">
        <v>305</v>
      </c>
      <c r="CE324" s="1126" t="s">
        <v>306</v>
      </c>
      <c r="CF324" s="1126" t="s">
        <v>166</v>
      </c>
      <c r="CG324" s="1126" t="s">
        <v>307</v>
      </c>
      <c r="CH324" s="1126" t="s">
        <v>57</v>
      </c>
      <c r="CI324" s="1126" t="s">
        <v>9933</v>
      </c>
      <c r="CJ324" s="1126" t="s">
        <v>843</v>
      </c>
      <c r="CK324" s="1126" t="s">
        <v>708</v>
      </c>
      <c r="CL324" s="1126" t="s">
        <v>105</v>
      </c>
      <c r="CM324" s="1126" t="s">
        <v>57</v>
      </c>
      <c r="CN324" s="1126" t="s">
        <v>57</v>
      </c>
      <c r="CO324" s="1126" t="s">
        <v>57</v>
      </c>
      <c r="CP324" s="1126" t="s">
        <v>57</v>
      </c>
      <c r="CQ324" s="1126" t="s">
        <v>57</v>
      </c>
      <c r="CR324" s="1126" t="s">
        <v>57</v>
      </c>
      <c r="CS324" s="1126" t="s">
        <v>57</v>
      </c>
      <c r="CT324" s="1126" t="s">
        <v>57</v>
      </c>
      <c r="CU324" s="1126" t="s">
        <v>57</v>
      </c>
      <c r="CV324" s="1126" t="s">
        <v>57</v>
      </c>
      <c r="CW324" s="1126" t="s">
        <v>57</v>
      </c>
      <c r="CX324" s="1126" t="s">
        <v>57</v>
      </c>
      <c r="CY324" s="1126" t="s">
        <v>57</v>
      </c>
      <c r="CZ324" s="1126" t="s">
        <v>57</v>
      </c>
      <c r="DA324" s="1126" t="s">
        <v>57</v>
      </c>
      <c r="DB324" s="1126" t="s">
        <v>617</v>
      </c>
      <c r="DC324" s="1126" t="s">
        <v>618</v>
      </c>
      <c r="DD324" s="1126" t="s">
        <v>619</v>
      </c>
      <c r="DE324" s="1126" t="s">
        <v>57</v>
      </c>
      <c r="DF324" s="1126" t="s">
        <v>57</v>
      </c>
      <c r="DG324" s="1126" t="s">
        <v>57</v>
      </c>
      <c r="DH324" s="1126" t="s">
        <v>57</v>
      </c>
      <c r="DI324" s="1126" t="s">
        <v>302</v>
      </c>
      <c r="DJ324" s="1126" t="s">
        <v>57</v>
      </c>
      <c r="DK324" s="1126" t="s">
        <v>57</v>
      </c>
      <c r="DL324" s="1126" t="s">
        <v>57</v>
      </c>
      <c r="DM324" s="1126" t="s">
        <v>57</v>
      </c>
      <c r="DN324" s="1126" t="s">
        <v>57</v>
      </c>
      <c r="DO324" s="1126" t="s">
        <v>57</v>
      </c>
      <c r="DP324" s="1126" t="s">
        <v>57</v>
      </c>
      <c r="DQ324" s="1126" t="s">
        <v>57</v>
      </c>
      <c r="DR324" s="1126" t="s">
        <v>57</v>
      </c>
      <c r="DS324" s="1126" t="s">
        <v>57</v>
      </c>
      <c r="DT324" s="1126" t="s">
        <v>9934</v>
      </c>
      <c r="DU324" s="1126" t="s">
        <v>1153</v>
      </c>
      <c r="DV324" s="1126" t="s">
        <v>801</v>
      </c>
      <c r="DW324" s="1126" t="s">
        <v>106</v>
      </c>
      <c r="DX324" s="1126" t="s">
        <v>317</v>
      </c>
      <c r="DY324" s="1126" t="s">
        <v>308</v>
      </c>
      <c r="DZ324" s="1126" t="s">
        <v>318</v>
      </c>
      <c r="EA324" s="1126" t="s">
        <v>319</v>
      </c>
      <c r="EB324" s="1126" t="s">
        <v>5524</v>
      </c>
      <c r="EC324" s="1126" t="s">
        <v>1153</v>
      </c>
      <c r="ED324" s="1126" t="s">
        <v>1038</v>
      </c>
      <c r="EE324" s="1126" t="s">
        <v>106</v>
      </c>
      <c r="EF324" s="1126" t="s">
        <v>57</v>
      </c>
      <c r="EG324" s="1126" t="s">
        <v>57</v>
      </c>
      <c r="EH324" s="1126" t="s">
        <v>57</v>
      </c>
      <c r="EI324" s="1126" t="s">
        <v>57</v>
      </c>
      <c r="EJ324" s="1126" t="s">
        <v>9941</v>
      </c>
      <c r="EK324" s="1126" t="s">
        <v>3324</v>
      </c>
      <c r="EL324" s="1126" t="s">
        <v>6706</v>
      </c>
      <c r="EM324" s="1126" t="s">
        <v>181</v>
      </c>
      <c r="EN324" s="1126" t="s">
        <v>680</v>
      </c>
      <c r="EO324" s="1126" t="s">
        <v>310</v>
      </c>
      <c r="EP324" s="1126" t="s">
        <v>88</v>
      </c>
      <c r="EQ324" s="1126" t="s">
        <v>187</v>
      </c>
      <c r="ER324" s="1126" t="s">
        <v>311</v>
      </c>
      <c r="ES324" s="1126" t="s">
        <v>2602</v>
      </c>
      <c r="ET324" s="1126" t="s">
        <v>4533</v>
      </c>
      <c r="EU324" s="104" t="str">
        <f t="shared" si="32"/>
        <v>2026041125</v>
      </c>
      <c r="EV324" s="56" t="str">
        <f t="shared" si="33"/>
        <v>18&amp;2026041125</v>
      </c>
      <c r="EW324" s="104" t="str">
        <f>IFERROR(VLOOKUP(EV324,시험용!CA:CE,4,FALSE),"")</f>
        <v/>
      </c>
      <c r="EX324" s="1160" t="s">
        <v>2854</v>
      </c>
    </row>
    <row r="325" spans="1:156" ht="49.95" customHeight="1">
      <c r="A325" s="367">
        <v>18</v>
      </c>
      <c r="B325" s="1126" t="s">
        <v>119</v>
      </c>
      <c r="C325" s="1126" t="s">
        <v>3405</v>
      </c>
      <c r="D325" s="1126" t="s">
        <v>3406</v>
      </c>
      <c r="E325" s="1126" t="s">
        <v>31</v>
      </c>
      <c r="F325" s="1126" t="s">
        <v>584</v>
      </c>
      <c r="G325" s="1126" t="s">
        <v>119</v>
      </c>
      <c r="H325" s="1126" t="s">
        <v>771</v>
      </c>
      <c r="I325" s="1126" t="s">
        <v>290</v>
      </c>
      <c r="J325" s="1126" t="s">
        <v>9942</v>
      </c>
      <c r="K325" s="1126" t="s">
        <v>291</v>
      </c>
      <c r="L325" s="1126" t="s">
        <v>9943</v>
      </c>
      <c r="M325" s="1126" t="s">
        <v>2738</v>
      </c>
      <c r="N325" s="1126"/>
      <c r="O325" s="1126"/>
      <c r="P325" s="1126"/>
      <c r="Q325" s="1126"/>
      <c r="R325" s="1126" t="s">
        <v>8846</v>
      </c>
      <c r="S325" s="1126" t="s">
        <v>8846</v>
      </c>
      <c r="T325" s="1126" t="s">
        <v>8847</v>
      </c>
      <c r="U325" s="1126" t="s">
        <v>592</v>
      </c>
      <c r="V325" s="1126"/>
      <c r="W325" s="1126" t="s">
        <v>2739</v>
      </c>
      <c r="X325" s="1126" t="s">
        <v>688</v>
      </c>
      <c r="Y325" s="1126" t="s">
        <v>7484</v>
      </c>
      <c r="Z325" s="1126" t="s">
        <v>7484</v>
      </c>
      <c r="AA325" s="1126" t="s">
        <v>7485</v>
      </c>
      <c r="AB325" s="1126" t="s">
        <v>293</v>
      </c>
      <c r="AC325" s="1332"/>
      <c r="AD325" s="1126" t="s">
        <v>107</v>
      </c>
      <c r="AE325" s="1126" t="s">
        <v>2740</v>
      </c>
      <c r="AF325" s="1126" t="s">
        <v>692</v>
      </c>
      <c r="AG325" s="1126" t="s">
        <v>295</v>
      </c>
      <c r="AH325" s="1126" t="s">
        <v>296</v>
      </c>
      <c r="AI325" s="1126" t="s">
        <v>297</v>
      </c>
      <c r="AJ325" s="1126"/>
      <c r="AK325" s="1126"/>
      <c r="AL325" s="1126"/>
      <c r="AM325" s="1126"/>
      <c r="AN325" s="1126" t="s">
        <v>3417</v>
      </c>
      <c r="AO325" s="1126" t="s">
        <v>3418</v>
      </c>
      <c r="AP325" s="1126" t="s">
        <v>9944</v>
      </c>
      <c r="AQ325" s="1126" t="s">
        <v>3358</v>
      </c>
      <c r="AR325" s="1126"/>
      <c r="AS325" s="1126"/>
      <c r="AT325" s="1126" t="s">
        <v>315</v>
      </c>
      <c r="AU325" s="1126" t="s">
        <v>9945</v>
      </c>
      <c r="AV325" s="1126" t="s">
        <v>57</v>
      </c>
      <c r="AW325" s="1126" t="s">
        <v>9930</v>
      </c>
      <c r="AX325" s="1126" t="s">
        <v>9946</v>
      </c>
      <c r="AY325" s="1126"/>
      <c r="AZ325" s="1126" t="s">
        <v>2743</v>
      </c>
      <c r="BA325" s="1126" t="s">
        <v>2435</v>
      </c>
      <c r="BB325" s="1126" t="s">
        <v>299</v>
      </c>
      <c r="BC325" s="1126" t="s">
        <v>32</v>
      </c>
      <c r="BD325" s="1126" t="s">
        <v>33</v>
      </c>
      <c r="BE325" s="1126" t="s">
        <v>57</v>
      </c>
      <c r="BF325" s="1126" t="s">
        <v>48</v>
      </c>
      <c r="BG325" s="1126" t="s">
        <v>603</v>
      </c>
      <c r="BH325" s="1126" t="s">
        <v>6636</v>
      </c>
      <c r="BI325" s="1126" t="s">
        <v>2745</v>
      </c>
      <c r="BJ325" s="1126" t="s">
        <v>2746</v>
      </c>
      <c r="BK325" s="1126" t="s">
        <v>2438</v>
      </c>
      <c r="BL325" s="1126" t="s">
        <v>2747</v>
      </c>
      <c r="BM325" s="1126" t="s">
        <v>39</v>
      </c>
      <c r="BN325" s="1126" t="s">
        <v>2740</v>
      </c>
      <c r="BO325" s="1126" t="s">
        <v>692</v>
      </c>
      <c r="BP325" s="1126" t="s">
        <v>595</v>
      </c>
      <c r="BQ325" s="1126" t="s">
        <v>295</v>
      </c>
      <c r="BR325" s="1126" t="s">
        <v>102</v>
      </c>
      <c r="BS325" s="1126" t="s">
        <v>1085</v>
      </c>
      <c r="BT325" s="1126" t="s">
        <v>1086</v>
      </c>
      <c r="BU325" s="1126" t="s">
        <v>5521</v>
      </c>
      <c r="BV325" s="1126" t="s">
        <v>51</v>
      </c>
      <c r="BW325" s="1126" t="s">
        <v>109</v>
      </c>
      <c r="BX325" s="1126" t="s">
        <v>296</v>
      </c>
      <c r="BY325" s="1126" t="s">
        <v>297</v>
      </c>
      <c r="BZ325" s="1126" t="s">
        <v>757</v>
      </c>
      <c r="CA325" s="1126" t="s">
        <v>758</v>
      </c>
      <c r="CB325" s="1126" t="s">
        <v>304</v>
      </c>
      <c r="CC325" s="1126" t="s">
        <v>167</v>
      </c>
      <c r="CD325" s="1126" t="s">
        <v>305</v>
      </c>
      <c r="CE325" s="1126" t="s">
        <v>306</v>
      </c>
      <c r="CF325" s="1126" t="s">
        <v>166</v>
      </c>
      <c r="CG325" s="1126" t="s">
        <v>307</v>
      </c>
      <c r="CH325" s="1126" t="s">
        <v>57</v>
      </c>
      <c r="CI325" s="1126" t="s">
        <v>1673</v>
      </c>
      <c r="CJ325" s="1126" t="s">
        <v>92</v>
      </c>
      <c r="CK325" s="1126" t="s">
        <v>182</v>
      </c>
      <c r="CL325" s="1126" t="s">
        <v>105</v>
      </c>
      <c r="CM325" s="1126" t="s">
        <v>9175</v>
      </c>
      <c r="CN325" s="1126" t="s">
        <v>92</v>
      </c>
      <c r="CO325" s="1126" t="s">
        <v>186</v>
      </c>
      <c r="CP325" s="1126" t="s">
        <v>105</v>
      </c>
      <c r="CQ325" s="1126" t="s">
        <v>57</v>
      </c>
      <c r="CR325" s="1126" t="s">
        <v>57</v>
      </c>
      <c r="CS325" s="1126" t="s">
        <v>57</v>
      </c>
      <c r="CT325" s="1126" t="s">
        <v>57</v>
      </c>
      <c r="CU325" s="1126" t="s">
        <v>57</v>
      </c>
      <c r="CV325" s="1126" t="s">
        <v>57</v>
      </c>
      <c r="CW325" s="1126" t="s">
        <v>57</v>
      </c>
      <c r="CX325" s="1126" t="s">
        <v>57</v>
      </c>
      <c r="CY325" s="1126" t="s">
        <v>57</v>
      </c>
      <c r="CZ325" s="1126" t="s">
        <v>57</v>
      </c>
      <c r="DA325" s="1126" t="s">
        <v>57</v>
      </c>
      <c r="DB325" s="1126" t="s">
        <v>617</v>
      </c>
      <c r="DC325" s="1126" t="s">
        <v>618</v>
      </c>
      <c r="DD325" s="1126" t="s">
        <v>619</v>
      </c>
      <c r="DE325" s="1126" t="s">
        <v>57</v>
      </c>
      <c r="DF325" s="1126" t="s">
        <v>57</v>
      </c>
      <c r="DG325" s="1126" t="s">
        <v>57</v>
      </c>
      <c r="DH325" s="1126" t="s">
        <v>57</v>
      </c>
      <c r="DI325" s="1126" t="s">
        <v>302</v>
      </c>
      <c r="DJ325" s="1126" t="s">
        <v>57</v>
      </c>
      <c r="DK325" s="1126" t="s">
        <v>57</v>
      </c>
      <c r="DL325" s="1126" t="s">
        <v>57</v>
      </c>
      <c r="DM325" s="1126" t="s">
        <v>57</v>
      </c>
      <c r="DN325" s="1126" t="s">
        <v>57</v>
      </c>
      <c r="DO325" s="1126" t="s">
        <v>57</v>
      </c>
      <c r="DP325" s="1126" t="s">
        <v>57</v>
      </c>
      <c r="DQ325" s="1126" t="s">
        <v>57</v>
      </c>
      <c r="DR325" s="1126" t="s">
        <v>57</v>
      </c>
      <c r="DS325" s="1126" t="s">
        <v>57</v>
      </c>
      <c r="DT325" s="1126" t="s">
        <v>5523</v>
      </c>
      <c r="DU325" s="1126" t="s">
        <v>1153</v>
      </c>
      <c r="DV325" s="1126" t="s">
        <v>801</v>
      </c>
      <c r="DW325" s="1126" t="s">
        <v>106</v>
      </c>
      <c r="DX325" s="1126" t="s">
        <v>333</v>
      </c>
      <c r="DY325" s="1126" t="s">
        <v>308</v>
      </c>
      <c r="DZ325" s="1126" t="s">
        <v>309</v>
      </c>
      <c r="EA325" s="1126" t="s">
        <v>319</v>
      </c>
      <c r="EB325" s="1126" t="s">
        <v>5524</v>
      </c>
      <c r="EC325" s="1126" t="s">
        <v>1153</v>
      </c>
      <c r="ED325" s="1126" t="s">
        <v>1038</v>
      </c>
      <c r="EE325" s="1126" t="s">
        <v>106</v>
      </c>
      <c r="EF325" s="1126" t="s">
        <v>57</v>
      </c>
      <c r="EG325" s="1126" t="s">
        <v>57</v>
      </c>
      <c r="EH325" s="1126" t="s">
        <v>57</v>
      </c>
      <c r="EI325" s="1126" t="s">
        <v>57</v>
      </c>
      <c r="EJ325" s="1126" t="s">
        <v>2802</v>
      </c>
      <c r="EK325" s="1126" t="s">
        <v>2539</v>
      </c>
      <c r="EL325" s="1126" t="s">
        <v>847</v>
      </c>
      <c r="EM325" s="1126" t="s">
        <v>2778</v>
      </c>
      <c r="EN325" s="1126" t="s">
        <v>680</v>
      </c>
      <c r="EO325" s="1126" t="s">
        <v>310</v>
      </c>
      <c r="EP325" s="1126" t="s">
        <v>88</v>
      </c>
      <c r="EQ325" s="1126" t="s">
        <v>187</v>
      </c>
      <c r="ER325" s="1126" t="s">
        <v>311</v>
      </c>
      <c r="ES325" s="1126" t="s">
        <v>2398</v>
      </c>
      <c r="ET325" s="1126" t="s">
        <v>5112</v>
      </c>
      <c r="EU325" s="104" t="str">
        <f t="shared" si="32"/>
        <v>2026041135</v>
      </c>
      <c r="EV325" s="56" t="str">
        <f t="shared" si="33"/>
        <v>18&amp;2026041135</v>
      </c>
      <c r="EW325" s="104" t="str">
        <f>IFERROR(VLOOKUP(EV325,시험용!CA:CE,4,FALSE),"")</f>
        <v/>
      </c>
      <c r="EX325" s="1160" t="s">
        <v>2854</v>
      </c>
    </row>
    <row r="326" spans="1:156" ht="49.95" customHeight="1">
      <c r="A326" s="367">
        <v>18</v>
      </c>
      <c r="B326" s="1126" t="s">
        <v>9947</v>
      </c>
      <c r="C326" s="1126" t="s">
        <v>3405</v>
      </c>
      <c r="D326" s="1126" t="s">
        <v>3406</v>
      </c>
      <c r="E326" s="1126" t="s">
        <v>31</v>
      </c>
      <c r="F326" s="1126" t="s">
        <v>584</v>
      </c>
      <c r="G326" s="1126" t="s">
        <v>9947</v>
      </c>
      <c r="H326" s="1126" t="s">
        <v>806</v>
      </c>
      <c r="I326" s="1126" t="s">
        <v>290</v>
      </c>
      <c r="J326" s="1126" t="s">
        <v>9948</v>
      </c>
      <c r="K326" s="1126" t="s">
        <v>291</v>
      </c>
      <c r="L326" s="1126" t="s">
        <v>9949</v>
      </c>
      <c r="M326" s="1126" t="s">
        <v>2738</v>
      </c>
      <c r="N326" s="1126"/>
      <c r="O326" s="1126"/>
      <c r="P326" s="1126" t="s">
        <v>818</v>
      </c>
      <c r="Q326" s="1126"/>
      <c r="R326" s="1126" t="s">
        <v>8846</v>
      </c>
      <c r="S326" s="1126" t="s">
        <v>8846</v>
      </c>
      <c r="T326" s="1126" t="s">
        <v>8847</v>
      </c>
      <c r="U326" s="1126" t="s">
        <v>592</v>
      </c>
      <c r="V326" s="1126"/>
      <c r="W326" s="1126" t="s">
        <v>2739</v>
      </c>
      <c r="X326" s="1126" t="s">
        <v>688</v>
      </c>
      <c r="Y326" s="1126" t="s">
        <v>7484</v>
      </c>
      <c r="Z326" s="1126" t="s">
        <v>7484</v>
      </c>
      <c r="AA326" s="1126" t="s">
        <v>7485</v>
      </c>
      <c r="AB326" s="1126" t="s">
        <v>293</v>
      </c>
      <c r="AC326" s="1332"/>
      <c r="AD326" s="1126" t="s">
        <v>107</v>
      </c>
      <c r="AE326" s="1126" t="s">
        <v>2740</v>
      </c>
      <c r="AF326" s="1126" t="s">
        <v>692</v>
      </c>
      <c r="AG326" s="1126" t="s">
        <v>295</v>
      </c>
      <c r="AH326" s="1126" t="s">
        <v>296</v>
      </c>
      <c r="AI326" s="1126" t="s">
        <v>297</v>
      </c>
      <c r="AJ326" s="1126"/>
      <c r="AK326" s="1126"/>
      <c r="AL326" s="1126"/>
      <c r="AM326" s="1126"/>
      <c r="AN326" s="1126" t="s">
        <v>3417</v>
      </c>
      <c r="AO326" s="1126" t="s">
        <v>3418</v>
      </c>
      <c r="AP326" s="1126" t="s">
        <v>9950</v>
      </c>
      <c r="AQ326" s="1126" t="s">
        <v>3358</v>
      </c>
      <c r="AR326" s="1126"/>
      <c r="AS326" s="1126"/>
      <c r="AT326" s="1126" t="s">
        <v>315</v>
      </c>
      <c r="AU326" s="1126" t="s">
        <v>9951</v>
      </c>
      <c r="AV326" s="1126" t="s">
        <v>57</v>
      </c>
      <c r="AW326" s="1126" t="s">
        <v>9930</v>
      </c>
      <c r="AX326" s="1126" t="s">
        <v>9952</v>
      </c>
      <c r="AY326" s="1126"/>
      <c r="AZ326" s="1126" t="s">
        <v>2743</v>
      </c>
      <c r="BA326" s="1126" t="s">
        <v>2435</v>
      </c>
      <c r="BB326" s="1126" t="s">
        <v>299</v>
      </c>
      <c r="BC326" s="1126" t="s">
        <v>32</v>
      </c>
      <c r="BD326" s="1126" t="s">
        <v>33</v>
      </c>
      <c r="BE326" s="1126" t="s">
        <v>57</v>
      </c>
      <c r="BF326" s="1126" t="s">
        <v>48</v>
      </c>
      <c r="BG326" s="1126" t="s">
        <v>603</v>
      </c>
      <c r="BH326" s="1126" t="s">
        <v>1667</v>
      </c>
      <c r="BI326" s="1126" t="s">
        <v>2745</v>
      </c>
      <c r="BJ326" s="1126" t="s">
        <v>2746</v>
      </c>
      <c r="BK326" s="1126" t="s">
        <v>2438</v>
      </c>
      <c r="BL326" s="1126" t="s">
        <v>2747</v>
      </c>
      <c r="BM326" s="1126" t="s">
        <v>39</v>
      </c>
      <c r="BN326" s="1126" t="s">
        <v>2740</v>
      </c>
      <c r="BO326" s="1126" t="s">
        <v>692</v>
      </c>
      <c r="BP326" s="1126" t="s">
        <v>595</v>
      </c>
      <c r="BQ326" s="1126" t="s">
        <v>295</v>
      </c>
      <c r="BR326" s="1126" t="s">
        <v>102</v>
      </c>
      <c r="BS326" s="1126" t="s">
        <v>1085</v>
      </c>
      <c r="BT326" s="1126" t="s">
        <v>1086</v>
      </c>
      <c r="BU326" s="1126" t="s">
        <v>9953</v>
      </c>
      <c r="BV326" s="1126" t="s">
        <v>302</v>
      </c>
      <c r="BW326" s="1126" t="s">
        <v>109</v>
      </c>
      <c r="BX326" s="1126" t="s">
        <v>296</v>
      </c>
      <c r="BY326" s="1126" t="s">
        <v>297</v>
      </c>
      <c r="BZ326" s="1126" t="s">
        <v>2749</v>
      </c>
      <c r="CA326" s="1126" t="s">
        <v>758</v>
      </c>
      <c r="CB326" s="1126" t="s">
        <v>304</v>
      </c>
      <c r="CC326" s="1126" t="s">
        <v>167</v>
      </c>
      <c r="CD326" s="1126" t="s">
        <v>305</v>
      </c>
      <c r="CE326" s="1126" t="s">
        <v>306</v>
      </c>
      <c r="CF326" s="1126" t="s">
        <v>166</v>
      </c>
      <c r="CG326" s="1126" t="s">
        <v>307</v>
      </c>
      <c r="CH326" s="1126" t="s">
        <v>57</v>
      </c>
      <c r="CI326" s="1126" t="s">
        <v>9933</v>
      </c>
      <c r="CJ326" s="1126" t="s">
        <v>843</v>
      </c>
      <c r="CK326" s="1126" t="s">
        <v>708</v>
      </c>
      <c r="CL326" s="1126" t="s">
        <v>105</v>
      </c>
      <c r="CM326" s="1126" t="s">
        <v>57</v>
      </c>
      <c r="CN326" s="1126" t="s">
        <v>57</v>
      </c>
      <c r="CO326" s="1126" t="s">
        <v>57</v>
      </c>
      <c r="CP326" s="1126" t="s">
        <v>57</v>
      </c>
      <c r="CQ326" s="1126" t="s">
        <v>57</v>
      </c>
      <c r="CR326" s="1126" t="s">
        <v>57</v>
      </c>
      <c r="CS326" s="1126" t="s">
        <v>57</v>
      </c>
      <c r="CT326" s="1126" t="s">
        <v>57</v>
      </c>
      <c r="CU326" s="1126" t="s">
        <v>57</v>
      </c>
      <c r="CV326" s="1126" t="s">
        <v>57</v>
      </c>
      <c r="CW326" s="1126" t="s">
        <v>57</v>
      </c>
      <c r="CX326" s="1126" t="s">
        <v>57</v>
      </c>
      <c r="CY326" s="1126" t="s">
        <v>57</v>
      </c>
      <c r="CZ326" s="1126" t="s">
        <v>57</v>
      </c>
      <c r="DA326" s="1126" t="s">
        <v>57</v>
      </c>
      <c r="DB326" s="1126" t="s">
        <v>617</v>
      </c>
      <c r="DC326" s="1126" t="s">
        <v>618</v>
      </c>
      <c r="DD326" s="1126" t="s">
        <v>619</v>
      </c>
      <c r="DE326" s="1126" t="s">
        <v>57</v>
      </c>
      <c r="DF326" s="1126" t="s">
        <v>57</v>
      </c>
      <c r="DG326" s="1126" t="s">
        <v>57</v>
      </c>
      <c r="DH326" s="1126" t="s">
        <v>57</v>
      </c>
      <c r="DI326" s="1126" t="s">
        <v>302</v>
      </c>
      <c r="DJ326" s="1126" t="s">
        <v>57</v>
      </c>
      <c r="DK326" s="1126" t="s">
        <v>57</v>
      </c>
      <c r="DL326" s="1126" t="s">
        <v>57</v>
      </c>
      <c r="DM326" s="1126" t="s">
        <v>57</v>
      </c>
      <c r="DN326" s="1126" t="s">
        <v>57</v>
      </c>
      <c r="DO326" s="1126" t="s">
        <v>57</v>
      </c>
      <c r="DP326" s="1126" t="s">
        <v>57</v>
      </c>
      <c r="DQ326" s="1126" t="s">
        <v>57</v>
      </c>
      <c r="DR326" s="1126" t="s">
        <v>57</v>
      </c>
      <c r="DS326" s="1126" t="s">
        <v>57</v>
      </c>
      <c r="DT326" s="1126" t="s">
        <v>5523</v>
      </c>
      <c r="DU326" s="1126" t="s">
        <v>1153</v>
      </c>
      <c r="DV326" s="1126" t="s">
        <v>801</v>
      </c>
      <c r="DW326" s="1126" t="s">
        <v>106</v>
      </c>
      <c r="DX326" s="1126" t="s">
        <v>333</v>
      </c>
      <c r="DY326" s="1126" t="s">
        <v>308</v>
      </c>
      <c r="DZ326" s="1126" t="s">
        <v>309</v>
      </c>
      <c r="EA326" s="1126" t="s">
        <v>319</v>
      </c>
      <c r="EB326" s="1126" t="s">
        <v>5524</v>
      </c>
      <c r="EC326" s="1126" t="s">
        <v>1153</v>
      </c>
      <c r="ED326" s="1126" t="s">
        <v>1038</v>
      </c>
      <c r="EE326" s="1126" t="s">
        <v>106</v>
      </c>
      <c r="EF326" s="1126" t="s">
        <v>57</v>
      </c>
      <c r="EG326" s="1126" t="s">
        <v>57</v>
      </c>
      <c r="EH326" s="1126" t="s">
        <v>57</v>
      </c>
      <c r="EI326" s="1126" t="s">
        <v>57</v>
      </c>
      <c r="EJ326" s="1126" t="s">
        <v>9941</v>
      </c>
      <c r="EK326" s="1126" t="s">
        <v>3324</v>
      </c>
      <c r="EL326" s="1126" t="s">
        <v>6706</v>
      </c>
      <c r="EM326" s="1126" t="s">
        <v>181</v>
      </c>
      <c r="EN326" s="1126" t="s">
        <v>680</v>
      </c>
      <c r="EO326" s="1126" t="s">
        <v>310</v>
      </c>
      <c r="EP326" s="1126" t="s">
        <v>88</v>
      </c>
      <c r="EQ326" s="1126" t="s">
        <v>187</v>
      </c>
      <c r="ER326" s="1126" t="s">
        <v>311</v>
      </c>
      <c r="ES326" s="1126" t="s">
        <v>2602</v>
      </c>
      <c r="ET326" s="1126" t="s">
        <v>4533</v>
      </c>
      <c r="EU326" s="104" t="str">
        <f t="shared" si="32"/>
        <v>2026041128</v>
      </c>
      <c r="EV326" s="56" t="str">
        <f t="shared" si="33"/>
        <v>18&amp;2026041128</v>
      </c>
      <c r="EW326" s="104" t="str">
        <f>IFERROR(VLOOKUP(EV326,시험용!CA:CE,4,FALSE),"")</f>
        <v/>
      </c>
      <c r="EX326" s="1160" t="s">
        <v>2854</v>
      </c>
    </row>
    <row r="327" spans="1:156" ht="49.95" customHeight="1">
      <c r="A327" s="367">
        <v>18</v>
      </c>
      <c r="B327" s="1126" t="s">
        <v>1020</v>
      </c>
      <c r="C327" s="1126" t="s">
        <v>7649</v>
      </c>
      <c r="D327" s="1126" t="s">
        <v>2371</v>
      </c>
      <c r="E327" s="1126" t="s">
        <v>31</v>
      </c>
      <c r="F327" s="1126" t="s">
        <v>584</v>
      </c>
      <c r="G327" s="1126" t="s">
        <v>1020</v>
      </c>
      <c r="H327" s="1126"/>
      <c r="I327" s="1126" t="s">
        <v>290</v>
      </c>
      <c r="J327" s="1126" t="s">
        <v>6716</v>
      </c>
      <c r="K327" s="1126" t="s">
        <v>291</v>
      </c>
      <c r="L327" s="1126" t="s">
        <v>6717</v>
      </c>
      <c r="M327" s="1126" t="s">
        <v>6718</v>
      </c>
      <c r="N327" s="1126"/>
      <c r="O327" s="1126"/>
      <c r="P327" s="1126"/>
      <c r="Q327" s="1126" t="s">
        <v>7650</v>
      </c>
      <c r="R327" s="1126" t="s">
        <v>1466</v>
      </c>
      <c r="S327" s="1126" t="s">
        <v>6425</v>
      </c>
      <c r="T327" s="1126" t="s">
        <v>6426</v>
      </c>
      <c r="U327" s="1126" t="s">
        <v>592</v>
      </c>
      <c r="V327" s="1126"/>
      <c r="W327" s="1126" t="s">
        <v>6719</v>
      </c>
      <c r="X327" s="1126" t="s">
        <v>292</v>
      </c>
      <c r="Y327" s="1126" t="s">
        <v>9900</v>
      </c>
      <c r="Z327" s="1126" t="s">
        <v>9900</v>
      </c>
      <c r="AA327" s="1126" t="s">
        <v>1135</v>
      </c>
      <c r="AB327" s="1126" t="s">
        <v>293</v>
      </c>
      <c r="AC327" s="1332"/>
      <c r="AD327" s="1126" t="s">
        <v>1861</v>
      </c>
      <c r="AE327" s="1126" t="s">
        <v>2346</v>
      </c>
      <c r="AF327" s="1126" t="s">
        <v>294</v>
      </c>
      <c r="AG327" s="1126" t="s">
        <v>295</v>
      </c>
      <c r="AH327" s="1126" t="s">
        <v>296</v>
      </c>
      <c r="AI327" s="1126" t="s">
        <v>297</v>
      </c>
      <c r="AJ327" s="1126"/>
      <c r="AK327" s="1126"/>
      <c r="AL327" s="1126"/>
      <c r="AM327" s="1126"/>
      <c r="AN327" s="1126" t="s">
        <v>2492</v>
      </c>
      <c r="AO327" s="1126" t="s">
        <v>2493</v>
      </c>
      <c r="AP327" s="1126" t="s">
        <v>6720</v>
      </c>
      <c r="AQ327" s="1126" t="s">
        <v>35</v>
      </c>
      <c r="AR327" s="1126"/>
      <c r="AS327" s="1126"/>
      <c r="AT327" s="1126" t="s">
        <v>599</v>
      </c>
      <c r="AU327" s="1126" t="s">
        <v>6721</v>
      </c>
      <c r="AV327" s="1126" t="s">
        <v>57</v>
      </c>
      <c r="AW327" s="1126" t="s">
        <v>323</v>
      </c>
      <c r="AX327" s="1126" t="s">
        <v>6722</v>
      </c>
      <c r="AY327" s="1126"/>
      <c r="AZ327" s="1126" t="s">
        <v>6723</v>
      </c>
      <c r="BA327" s="1126" t="s">
        <v>6724</v>
      </c>
      <c r="BB327" s="1126" t="s">
        <v>1201</v>
      </c>
      <c r="BC327" s="1126" t="s">
        <v>32</v>
      </c>
      <c r="BD327" s="1126" t="s">
        <v>33</v>
      </c>
      <c r="BE327" s="1126" t="s">
        <v>102</v>
      </c>
      <c r="BF327" s="1126" t="s">
        <v>34</v>
      </c>
      <c r="BG327" s="1126" t="s">
        <v>164</v>
      </c>
      <c r="BH327" s="1126" t="s">
        <v>327</v>
      </c>
      <c r="BI327" s="1126" t="s">
        <v>6725</v>
      </c>
      <c r="BJ327" s="1126" t="s">
        <v>6726</v>
      </c>
      <c r="BK327" s="1126" t="s">
        <v>300</v>
      </c>
      <c r="BL327" s="1126" t="s">
        <v>6727</v>
      </c>
      <c r="BM327" s="1126" t="s">
        <v>6728</v>
      </c>
      <c r="BN327" s="1126" t="s">
        <v>2346</v>
      </c>
      <c r="BO327" s="1126" t="s">
        <v>294</v>
      </c>
      <c r="BP327" s="1126" t="s">
        <v>57</v>
      </c>
      <c r="BQ327" s="1126" t="s">
        <v>295</v>
      </c>
      <c r="BR327" s="1126" t="s">
        <v>311</v>
      </c>
      <c r="BS327" s="1126" t="s">
        <v>6729</v>
      </c>
      <c r="BT327" s="1126" t="s">
        <v>703</v>
      </c>
      <c r="BU327" s="1126" t="s">
        <v>7267</v>
      </c>
      <c r="BV327" s="1126" t="s">
        <v>1061</v>
      </c>
      <c r="BW327" s="1126" t="s">
        <v>872</v>
      </c>
      <c r="BX327" s="1126" t="s">
        <v>296</v>
      </c>
      <c r="BY327" s="1126" t="s">
        <v>297</v>
      </c>
      <c r="BZ327" s="1126" t="s">
        <v>172</v>
      </c>
      <c r="CA327" s="1126" t="s">
        <v>4193</v>
      </c>
      <c r="CB327" s="1126" t="s">
        <v>304</v>
      </c>
      <c r="CC327" s="1126" t="s">
        <v>112</v>
      </c>
      <c r="CD327" s="1126" t="s">
        <v>1209</v>
      </c>
      <c r="CE327" s="1126" t="s">
        <v>306</v>
      </c>
      <c r="CF327" s="1126" t="s">
        <v>116</v>
      </c>
      <c r="CG327" s="1126" t="s">
        <v>307</v>
      </c>
      <c r="CH327" s="1126" t="s">
        <v>57</v>
      </c>
      <c r="CI327" s="1126" t="s">
        <v>6731</v>
      </c>
      <c r="CJ327" s="1126" t="s">
        <v>99</v>
      </c>
      <c r="CK327" s="1126" t="s">
        <v>1308</v>
      </c>
      <c r="CL327" s="1126" t="s">
        <v>105</v>
      </c>
      <c r="CM327" s="1126" t="s">
        <v>6732</v>
      </c>
      <c r="CN327" s="1126" t="s">
        <v>99</v>
      </c>
      <c r="CO327" s="1126" t="s">
        <v>797</v>
      </c>
      <c r="CP327" s="1126" t="s">
        <v>105</v>
      </c>
      <c r="CQ327" s="1126" t="s">
        <v>57</v>
      </c>
      <c r="CR327" s="1126" t="s">
        <v>57</v>
      </c>
      <c r="CS327" s="1126" t="s">
        <v>57</v>
      </c>
      <c r="CT327" s="1126" t="s">
        <v>57</v>
      </c>
      <c r="CU327" s="1126" t="s">
        <v>328</v>
      </c>
      <c r="CV327" s="1126" t="s">
        <v>329</v>
      </c>
      <c r="CW327" s="1126" t="s">
        <v>330</v>
      </c>
      <c r="CX327" s="1126" t="s">
        <v>331</v>
      </c>
      <c r="CY327" s="1126" t="s">
        <v>57</v>
      </c>
      <c r="CZ327" s="1126" t="s">
        <v>57</v>
      </c>
      <c r="DA327" s="1126" t="s">
        <v>57</v>
      </c>
      <c r="DB327" s="1126" t="s">
        <v>57</v>
      </c>
      <c r="DC327" s="1126" t="s">
        <v>57</v>
      </c>
      <c r="DD327" s="1126" t="s">
        <v>57</v>
      </c>
      <c r="DE327" s="1126" t="s">
        <v>1215</v>
      </c>
      <c r="DF327" s="1126" t="s">
        <v>1216</v>
      </c>
      <c r="DG327" s="1126" t="s">
        <v>673</v>
      </c>
      <c r="DH327" s="1126" t="s">
        <v>57</v>
      </c>
      <c r="DI327" s="1126" t="s">
        <v>302</v>
      </c>
      <c r="DJ327" s="1126" t="s">
        <v>57</v>
      </c>
      <c r="DK327" s="1126" t="s">
        <v>57</v>
      </c>
      <c r="DL327" s="1126" t="s">
        <v>57</v>
      </c>
      <c r="DM327" s="1126" t="s">
        <v>57</v>
      </c>
      <c r="DN327" s="1126" t="s">
        <v>57</v>
      </c>
      <c r="DO327" s="1126" t="s">
        <v>57</v>
      </c>
      <c r="DP327" s="1126" t="s">
        <v>57</v>
      </c>
      <c r="DQ327" s="1126" t="s">
        <v>57</v>
      </c>
      <c r="DR327" s="1126" t="s">
        <v>57</v>
      </c>
      <c r="DS327" s="1126" t="s">
        <v>57</v>
      </c>
      <c r="DT327" s="1126" t="s">
        <v>6733</v>
      </c>
      <c r="DU327" s="1126" t="s">
        <v>1281</v>
      </c>
      <c r="DV327" s="1126" t="s">
        <v>109</v>
      </c>
      <c r="DW327" s="1126" t="s">
        <v>121</v>
      </c>
      <c r="DX327" s="1126" t="s">
        <v>317</v>
      </c>
      <c r="DY327" s="1126" t="s">
        <v>308</v>
      </c>
      <c r="DZ327" s="1126" t="s">
        <v>318</v>
      </c>
      <c r="EA327" s="1126" t="s">
        <v>319</v>
      </c>
      <c r="EB327" s="1126" t="s">
        <v>6734</v>
      </c>
      <c r="EC327" s="1126" t="s">
        <v>1281</v>
      </c>
      <c r="ED327" s="1126" t="s">
        <v>171</v>
      </c>
      <c r="EE327" s="1126" t="s">
        <v>121</v>
      </c>
      <c r="EF327" s="1126" t="s">
        <v>57</v>
      </c>
      <c r="EG327" s="1126" t="s">
        <v>57</v>
      </c>
      <c r="EH327" s="1126" t="s">
        <v>57</v>
      </c>
      <c r="EI327" s="1126" t="s">
        <v>57</v>
      </c>
      <c r="EJ327" s="1126" t="s">
        <v>6735</v>
      </c>
      <c r="EK327" s="1126" t="s">
        <v>6736</v>
      </c>
      <c r="EL327" s="1126" t="s">
        <v>1458</v>
      </c>
      <c r="EM327" s="1126" t="s">
        <v>6737</v>
      </c>
      <c r="EN327" s="1126" t="s">
        <v>680</v>
      </c>
      <c r="EO327" s="1126" t="s">
        <v>310</v>
      </c>
      <c r="EP327" s="1126" t="s">
        <v>88</v>
      </c>
      <c r="EQ327" s="1126" t="s">
        <v>6738</v>
      </c>
      <c r="ER327" s="1126" t="s">
        <v>311</v>
      </c>
      <c r="ES327" s="1126" t="s">
        <v>6739</v>
      </c>
      <c r="ET327" s="1126" t="s">
        <v>6740</v>
      </c>
      <c r="EU327" s="104" t="str">
        <f t="shared" si="32"/>
        <v>2026030032</v>
      </c>
      <c r="EV327" s="56" t="str">
        <f t="shared" si="33"/>
        <v>18&amp;2026030032</v>
      </c>
      <c r="EW327" s="104" t="str">
        <f>IFERROR(VLOOKUP(EV327,시험용!CA:CE,4,FALSE),"")</f>
        <v/>
      </c>
      <c r="EX327" s="1160" t="s">
        <v>10062</v>
      </c>
    </row>
    <row r="328" spans="1:156" ht="49.95" customHeight="1">
      <c r="A328" s="741">
        <v>19</v>
      </c>
      <c r="B328" s="1165" t="s">
        <v>287</v>
      </c>
      <c r="C328" s="1165" t="s">
        <v>1862</v>
      </c>
      <c r="D328" s="1165" t="s">
        <v>5832</v>
      </c>
      <c r="E328" s="1165" t="s">
        <v>31</v>
      </c>
      <c r="F328" s="1165" t="s">
        <v>287</v>
      </c>
      <c r="G328" s="1165" t="s">
        <v>287</v>
      </c>
      <c r="H328" s="1165" t="s">
        <v>287</v>
      </c>
      <c r="I328" s="1165" t="s">
        <v>290</v>
      </c>
      <c r="J328" s="1165" t="s">
        <v>10165</v>
      </c>
      <c r="K328" s="1165" t="s">
        <v>291</v>
      </c>
      <c r="L328" s="1165" t="s">
        <v>10166</v>
      </c>
      <c r="M328" s="1165" t="s">
        <v>5970</v>
      </c>
      <c r="N328" s="1165"/>
      <c r="O328" s="1165"/>
      <c r="P328" s="1165"/>
      <c r="Q328" s="1165"/>
      <c r="R328" s="1165" t="s">
        <v>9750</v>
      </c>
      <c r="S328" s="1165" t="s">
        <v>9749</v>
      </c>
      <c r="T328" s="1165" t="s">
        <v>10167</v>
      </c>
      <c r="U328" s="1165" t="s">
        <v>592</v>
      </c>
      <c r="V328" s="1165"/>
      <c r="W328" s="1165" t="s">
        <v>5973</v>
      </c>
      <c r="X328" s="1165" t="s">
        <v>292</v>
      </c>
      <c r="Y328" s="1165" t="s">
        <v>5974</v>
      </c>
      <c r="Z328" s="1165" t="s">
        <v>5974</v>
      </c>
      <c r="AA328" s="1165" t="s">
        <v>5975</v>
      </c>
      <c r="AB328" s="1165" t="s">
        <v>293</v>
      </c>
      <c r="AC328" s="1332"/>
      <c r="AD328" s="1165" t="s">
        <v>107</v>
      </c>
      <c r="AE328" s="1165" t="s">
        <v>10168</v>
      </c>
      <c r="AF328" s="1165" t="s">
        <v>595</v>
      </c>
      <c r="AG328" s="1165" t="s">
        <v>57</v>
      </c>
      <c r="AH328" s="1165" t="s">
        <v>645</v>
      </c>
      <c r="AI328" s="1165" t="s">
        <v>57</v>
      </c>
      <c r="AJ328" s="1165"/>
      <c r="AK328" s="1165"/>
      <c r="AL328" s="1165"/>
      <c r="AM328" s="1165"/>
      <c r="AN328" s="1165" t="s">
        <v>5842</v>
      </c>
      <c r="AO328" s="1165" t="s">
        <v>5843</v>
      </c>
      <c r="AP328" s="1165" t="s">
        <v>10169</v>
      </c>
      <c r="AQ328" s="1166" t="s">
        <v>10264</v>
      </c>
      <c r="AR328" s="1165"/>
      <c r="AS328" s="1165"/>
      <c r="AT328" s="1165" t="s">
        <v>315</v>
      </c>
      <c r="AU328" s="1165" t="s">
        <v>10170</v>
      </c>
      <c r="AV328" s="1165" t="s">
        <v>57</v>
      </c>
      <c r="AW328" s="1165" t="s">
        <v>323</v>
      </c>
      <c r="AX328" s="1165" t="s">
        <v>10171</v>
      </c>
      <c r="AY328" s="1165"/>
      <c r="AZ328" s="1165" t="s">
        <v>6329</v>
      </c>
      <c r="BA328" s="1165" t="s">
        <v>1736</v>
      </c>
      <c r="BB328" s="1165" t="s">
        <v>299</v>
      </c>
      <c r="BC328" s="1165" t="s">
        <v>32</v>
      </c>
      <c r="BD328" s="1165" t="s">
        <v>33</v>
      </c>
      <c r="BE328" s="1165" t="s">
        <v>868</v>
      </c>
      <c r="BF328" s="1165" t="s">
        <v>48</v>
      </c>
      <c r="BG328" s="1165" t="s">
        <v>164</v>
      </c>
      <c r="BH328" s="1165" t="s">
        <v>110</v>
      </c>
      <c r="BI328" s="1165" t="s">
        <v>6334</v>
      </c>
      <c r="BJ328" s="1165" t="s">
        <v>10172</v>
      </c>
      <c r="BK328" s="1165" t="s">
        <v>1739</v>
      </c>
      <c r="BL328" s="1165" t="s">
        <v>6332</v>
      </c>
      <c r="BM328" s="1165" t="s">
        <v>657</v>
      </c>
      <c r="BN328" s="1165" t="s">
        <v>10173</v>
      </c>
      <c r="BO328" s="1165" t="s">
        <v>595</v>
      </c>
      <c r="BP328" s="1165" t="s">
        <v>57</v>
      </c>
      <c r="BQ328" s="1165" t="s">
        <v>57</v>
      </c>
      <c r="BR328" s="1165" t="s">
        <v>311</v>
      </c>
      <c r="BS328" s="1165" t="s">
        <v>715</v>
      </c>
      <c r="BT328" s="1165" t="s">
        <v>334</v>
      </c>
      <c r="BU328" s="1165" t="s">
        <v>6333</v>
      </c>
      <c r="BV328" s="1165" t="s">
        <v>657</v>
      </c>
      <c r="BW328" s="1165" t="s">
        <v>114</v>
      </c>
      <c r="BX328" s="1165" t="s">
        <v>645</v>
      </c>
      <c r="BY328" s="1165" t="s">
        <v>57</v>
      </c>
      <c r="BZ328" s="1165" t="s">
        <v>113</v>
      </c>
      <c r="CA328" s="1165" t="s">
        <v>57</v>
      </c>
      <c r="CB328" s="1165" t="s">
        <v>57</v>
      </c>
      <c r="CC328" s="1165" t="s">
        <v>57</v>
      </c>
      <c r="CD328" s="1165" t="s">
        <v>57</v>
      </c>
      <c r="CE328" s="1165" t="s">
        <v>57</v>
      </c>
      <c r="CF328" s="1165" t="s">
        <v>57</v>
      </c>
      <c r="CG328" s="1165" t="s">
        <v>57</v>
      </c>
      <c r="CH328" s="1165" t="s">
        <v>57</v>
      </c>
      <c r="CI328" s="1165" t="s">
        <v>6335</v>
      </c>
      <c r="CJ328" s="1165" t="s">
        <v>665</v>
      </c>
      <c r="CK328" s="1165" t="s">
        <v>5669</v>
      </c>
      <c r="CL328" s="1165" t="s">
        <v>666</v>
      </c>
      <c r="CM328" s="1165" t="s">
        <v>6336</v>
      </c>
      <c r="CN328" s="1165" t="s">
        <v>665</v>
      </c>
      <c r="CO328" s="1165" t="s">
        <v>661</v>
      </c>
      <c r="CP328" s="1165" t="s">
        <v>666</v>
      </c>
      <c r="CQ328" s="1165" t="s">
        <v>57</v>
      </c>
      <c r="CR328" s="1165" t="s">
        <v>57</v>
      </c>
      <c r="CS328" s="1165" t="s">
        <v>57</v>
      </c>
      <c r="CT328" s="1165" t="s">
        <v>57</v>
      </c>
      <c r="CU328" s="1165" t="s">
        <v>328</v>
      </c>
      <c r="CV328" s="1165" t="s">
        <v>329</v>
      </c>
      <c r="CW328" s="1165" t="s">
        <v>330</v>
      </c>
      <c r="CX328" s="1165" t="s">
        <v>331</v>
      </c>
      <c r="CY328" s="1165" t="s">
        <v>57</v>
      </c>
      <c r="CZ328" s="1165" t="s">
        <v>57</v>
      </c>
      <c r="DA328" s="1165" t="s">
        <v>57</v>
      </c>
      <c r="DB328" s="1165" t="s">
        <v>57</v>
      </c>
      <c r="DC328" s="1165" t="s">
        <v>57</v>
      </c>
      <c r="DD328" s="1165" t="s">
        <v>57</v>
      </c>
      <c r="DE328" s="1165" t="s">
        <v>57</v>
      </c>
      <c r="DF328" s="1165" t="s">
        <v>57</v>
      </c>
      <c r="DG328" s="1165" t="s">
        <v>57</v>
      </c>
      <c r="DH328" s="1165" t="s">
        <v>57</v>
      </c>
      <c r="DI328" s="1165" t="s">
        <v>302</v>
      </c>
      <c r="DJ328" s="1165" t="s">
        <v>57</v>
      </c>
      <c r="DK328" s="1165" t="s">
        <v>57</v>
      </c>
      <c r="DL328" s="1165" t="s">
        <v>57</v>
      </c>
      <c r="DM328" s="1165" t="s">
        <v>57</v>
      </c>
      <c r="DN328" s="1165" t="s">
        <v>57</v>
      </c>
      <c r="DO328" s="1165" t="s">
        <v>57</v>
      </c>
      <c r="DP328" s="1165" t="s">
        <v>57</v>
      </c>
      <c r="DQ328" s="1165" t="s">
        <v>5455</v>
      </c>
      <c r="DR328" s="1165" t="s">
        <v>5456</v>
      </c>
      <c r="DS328" s="1165" t="s">
        <v>673</v>
      </c>
      <c r="DT328" s="1165" t="s">
        <v>6337</v>
      </c>
      <c r="DU328" s="1165" t="s">
        <v>621</v>
      </c>
      <c r="DV328" s="1165" t="s">
        <v>622</v>
      </c>
      <c r="DW328" s="1165" t="s">
        <v>106</v>
      </c>
      <c r="DX328" s="1165" t="s">
        <v>1570</v>
      </c>
      <c r="DY328" s="1165" t="s">
        <v>308</v>
      </c>
      <c r="DZ328" s="1165" t="s">
        <v>309</v>
      </c>
      <c r="EA328" s="1165" t="s">
        <v>205</v>
      </c>
      <c r="EB328" s="1165" t="s">
        <v>6338</v>
      </c>
      <c r="EC328" s="1165" t="s">
        <v>621</v>
      </c>
      <c r="ED328" s="1165" t="s">
        <v>872</v>
      </c>
      <c r="EE328" s="1165" t="s">
        <v>106</v>
      </c>
      <c r="EF328" s="1165" t="s">
        <v>57</v>
      </c>
      <c r="EG328" s="1165" t="s">
        <v>57</v>
      </c>
      <c r="EH328" s="1165" t="s">
        <v>57</v>
      </c>
      <c r="EI328" s="1165" t="s">
        <v>57</v>
      </c>
      <c r="EJ328" s="1165" t="s">
        <v>6342</v>
      </c>
      <c r="EK328" s="1165" t="s">
        <v>6343</v>
      </c>
      <c r="EL328" s="1165" t="s">
        <v>1751</v>
      </c>
      <c r="EM328" s="1165" t="s">
        <v>6344</v>
      </c>
      <c r="EN328" s="1165" t="s">
        <v>680</v>
      </c>
      <c r="EO328" s="1165" t="s">
        <v>681</v>
      </c>
      <c r="EP328" s="1165" t="s">
        <v>682</v>
      </c>
      <c r="EQ328" s="1165" t="s">
        <v>57</v>
      </c>
      <c r="ER328" s="1165" t="s">
        <v>311</v>
      </c>
      <c r="ES328" s="1165" t="s">
        <v>57</v>
      </c>
      <c r="ET328" s="1165" t="s">
        <v>57</v>
      </c>
      <c r="EU328" s="104" t="str">
        <f t="shared" ref="EU328:EU347" si="34">RIGHT(L328,10)</f>
        <v>2026042688</v>
      </c>
      <c r="EV328" s="56" t="str">
        <f t="shared" ref="EV328:EV347" si="35">A328&amp;"&amp;"&amp;EU328</f>
        <v>19&amp;2026042688</v>
      </c>
      <c r="EW328" s="104" t="str">
        <f>IFERROR(VLOOKUP(EV328,시험용!CA:CE,4,FALSE),"")</f>
        <v/>
      </c>
      <c r="EX328" s="1185" t="s">
        <v>10320</v>
      </c>
    </row>
    <row r="329" spans="1:156" ht="49.95" customHeight="1">
      <c r="A329" s="741">
        <v>19</v>
      </c>
      <c r="B329" s="1165" t="s">
        <v>312</v>
      </c>
      <c r="C329" s="1165" t="s">
        <v>1862</v>
      </c>
      <c r="D329" s="1165" t="s">
        <v>5832</v>
      </c>
      <c r="E329" s="1165" t="s">
        <v>31</v>
      </c>
      <c r="F329" s="1165" t="s">
        <v>287</v>
      </c>
      <c r="G329" s="1165" t="s">
        <v>312</v>
      </c>
      <c r="H329" s="1165" t="s">
        <v>312</v>
      </c>
      <c r="I329" s="1165" t="s">
        <v>290</v>
      </c>
      <c r="J329" s="1165" t="s">
        <v>10174</v>
      </c>
      <c r="K329" s="1165" t="s">
        <v>291</v>
      </c>
      <c r="L329" s="1165" t="s">
        <v>10175</v>
      </c>
      <c r="M329" s="1165" t="s">
        <v>6024</v>
      </c>
      <c r="N329" s="1165"/>
      <c r="O329" s="1165"/>
      <c r="P329" s="1165"/>
      <c r="Q329" s="1165"/>
      <c r="R329" s="1165" t="s">
        <v>9750</v>
      </c>
      <c r="S329" s="1165" t="s">
        <v>9749</v>
      </c>
      <c r="T329" s="1165" t="s">
        <v>10167</v>
      </c>
      <c r="U329" s="1165" t="s">
        <v>592</v>
      </c>
      <c r="V329" s="1165"/>
      <c r="W329" s="1165" t="s">
        <v>6025</v>
      </c>
      <c r="X329" s="1165" t="s">
        <v>1542</v>
      </c>
      <c r="Y329" s="1165" t="s">
        <v>5974</v>
      </c>
      <c r="Z329" s="1165" t="s">
        <v>5974</v>
      </c>
      <c r="AA329" s="1165" t="s">
        <v>6026</v>
      </c>
      <c r="AB329" s="1165" t="s">
        <v>293</v>
      </c>
      <c r="AC329" s="1332"/>
      <c r="AD329" s="1165" t="s">
        <v>107</v>
      </c>
      <c r="AE329" s="1165" t="s">
        <v>10168</v>
      </c>
      <c r="AF329" s="1165" t="s">
        <v>595</v>
      </c>
      <c r="AG329" s="1165" t="s">
        <v>57</v>
      </c>
      <c r="AH329" s="1165" t="s">
        <v>645</v>
      </c>
      <c r="AI329" s="1165" t="s">
        <v>57</v>
      </c>
      <c r="AJ329" s="1165"/>
      <c r="AK329" s="1165"/>
      <c r="AL329" s="1165"/>
      <c r="AM329" s="1165"/>
      <c r="AN329" s="1165" t="s">
        <v>5842</v>
      </c>
      <c r="AO329" s="1165" t="s">
        <v>5843</v>
      </c>
      <c r="AP329" s="1165" t="s">
        <v>10176</v>
      </c>
      <c r="AQ329" s="1166" t="s">
        <v>10264</v>
      </c>
      <c r="AR329" s="1165"/>
      <c r="AS329" s="1165"/>
      <c r="AT329" s="1165" t="s">
        <v>315</v>
      </c>
      <c r="AU329" s="1165" t="s">
        <v>10177</v>
      </c>
      <c r="AV329" s="1165" t="s">
        <v>57</v>
      </c>
      <c r="AW329" s="1165" t="s">
        <v>323</v>
      </c>
      <c r="AX329" s="1165" t="s">
        <v>10178</v>
      </c>
      <c r="AY329" s="1165"/>
      <c r="AZ329" s="1165" t="s">
        <v>6353</v>
      </c>
      <c r="BA329" s="1165" t="s">
        <v>1736</v>
      </c>
      <c r="BB329" s="1165" t="s">
        <v>299</v>
      </c>
      <c r="BC329" s="1165" t="s">
        <v>32</v>
      </c>
      <c r="BD329" s="1165" t="s">
        <v>33</v>
      </c>
      <c r="BE329" s="1165" t="s">
        <v>868</v>
      </c>
      <c r="BF329" s="1165" t="s">
        <v>48</v>
      </c>
      <c r="BG329" s="1165" t="s">
        <v>164</v>
      </c>
      <c r="BH329" s="1165" t="s">
        <v>110</v>
      </c>
      <c r="BI329" s="1165" t="s">
        <v>6356</v>
      </c>
      <c r="BJ329" s="1165" t="s">
        <v>10179</v>
      </c>
      <c r="BK329" s="1165" t="s">
        <v>1739</v>
      </c>
      <c r="BL329" s="1165" t="s">
        <v>6354</v>
      </c>
      <c r="BM329" s="1165" t="s">
        <v>657</v>
      </c>
      <c r="BN329" s="1165" t="s">
        <v>10173</v>
      </c>
      <c r="BO329" s="1165" t="s">
        <v>595</v>
      </c>
      <c r="BP329" s="1165" t="s">
        <v>57</v>
      </c>
      <c r="BQ329" s="1165" t="s">
        <v>57</v>
      </c>
      <c r="BR329" s="1165" t="s">
        <v>311</v>
      </c>
      <c r="BS329" s="1165" t="s">
        <v>1086</v>
      </c>
      <c r="BT329" s="1165" t="s">
        <v>1912</v>
      </c>
      <c r="BU329" s="1165" t="s">
        <v>6355</v>
      </c>
      <c r="BV329" s="1165" t="s">
        <v>657</v>
      </c>
      <c r="BW329" s="1165" t="s">
        <v>113</v>
      </c>
      <c r="BX329" s="1165" t="s">
        <v>645</v>
      </c>
      <c r="BY329" s="1165" t="s">
        <v>57</v>
      </c>
      <c r="BZ329" s="1165" t="s">
        <v>1028</v>
      </c>
      <c r="CA329" s="1165" t="s">
        <v>57</v>
      </c>
      <c r="CB329" s="1165" t="s">
        <v>57</v>
      </c>
      <c r="CC329" s="1165" t="s">
        <v>57</v>
      </c>
      <c r="CD329" s="1165" t="s">
        <v>57</v>
      </c>
      <c r="CE329" s="1165" t="s">
        <v>57</v>
      </c>
      <c r="CF329" s="1165" t="s">
        <v>57</v>
      </c>
      <c r="CG329" s="1165" t="s">
        <v>57</v>
      </c>
      <c r="CH329" s="1165" t="s">
        <v>57</v>
      </c>
      <c r="CI329" s="1165" t="s">
        <v>6357</v>
      </c>
      <c r="CJ329" s="1165" t="s">
        <v>665</v>
      </c>
      <c r="CK329" s="1165" t="s">
        <v>6358</v>
      </c>
      <c r="CL329" s="1165" t="s">
        <v>666</v>
      </c>
      <c r="CM329" s="1165" t="s">
        <v>3624</v>
      </c>
      <c r="CN329" s="1165" t="s">
        <v>665</v>
      </c>
      <c r="CO329" s="1165" t="s">
        <v>1180</v>
      </c>
      <c r="CP329" s="1165" t="s">
        <v>666</v>
      </c>
      <c r="CQ329" s="1165" t="s">
        <v>57</v>
      </c>
      <c r="CR329" s="1165" t="s">
        <v>57</v>
      </c>
      <c r="CS329" s="1165" t="s">
        <v>57</v>
      </c>
      <c r="CT329" s="1165" t="s">
        <v>57</v>
      </c>
      <c r="CU329" s="1165" t="s">
        <v>328</v>
      </c>
      <c r="CV329" s="1165" t="s">
        <v>329</v>
      </c>
      <c r="CW329" s="1165" t="s">
        <v>330</v>
      </c>
      <c r="CX329" s="1165" t="s">
        <v>331</v>
      </c>
      <c r="CY329" s="1165" t="s">
        <v>57</v>
      </c>
      <c r="CZ329" s="1165" t="s">
        <v>57</v>
      </c>
      <c r="DA329" s="1165" t="s">
        <v>57</v>
      </c>
      <c r="DB329" s="1165" t="s">
        <v>57</v>
      </c>
      <c r="DC329" s="1165" t="s">
        <v>57</v>
      </c>
      <c r="DD329" s="1165" t="s">
        <v>57</v>
      </c>
      <c r="DE329" s="1165" t="s">
        <v>57</v>
      </c>
      <c r="DF329" s="1165" t="s">
        <v>57</v>
      </c>
      <c r="DG329" s="1165" t="s">
        <v>57</v>
      </c>
      <c r="DH329" s="1165" t="s">
        <v>57</v>
      </c>
      <c r="DI329" s="1165" t="s">
        <v>302</v>
      </c>
      <c r="DJ329" s="1165" t="s">
        <v>57</v>
      </c>
      <c r="DK329" s="1165" t="s">
        <v>57</v>
      </c>
      <c r="DL329" s="1165" t="s">
        <v>57</v>
      </c>
      <c r="DM329" s="1165" t="s">
        <v>57</v>
      </c>
      <c r="DN329" s="1165" t="s">
        <v>57</v>
      </c>
      <c r="DO329" s="1165" t="s">
        <v>57</v>
      </c>
      <c r="DP329" s="1165" t="s">
        <v>57</v>
      </c>
      <c r="DQ329" s="1165" t="s">
        <v>6526</v>
      </c>
      <c r="DR329" s="1165" t="s">
        <v>611</v>
      </c>
      <c r="DS329" s="1165" t="s">
        <v>673</v>
      </c>
      <c r="DT329" s="1165" t="s">
        <v>6359</v>
      </c>
      <c r="DU329" s="1165" t="s">
        <v>621</v>
      </c>
      <c r="DV329" s="1165" t="s">
        <v>334</v>
      </c>
      <c r="DW329" s="1165" t="s">
        <v>106</v>
      </c>
      <c r="DX329" s="1165" t="s">
        <v>1570</v>
      </c>
      <c r="DY329" s="1165" t="s">
        <v>308</v>
      </c>
      <c r="DZ329" s="1165" t="s">
        <v>309</v>
      </c>
      <c r="EA329" s="1165" t="s">
        <v>205</v>
      </c>
      <c r="EB329" s="1165" t="s">
        <v>6360</v>
      </c>
      <c r="EC329" s="1165" t="s">
        <v>621</v>
      </c>
      <c r="ED329" s="1165" t="s">
        <v>762</v>
      </c>
      <c r="EE329" s="1165" t="s">
        <v>106</v>
      </c>
      <c r="EF329" s="1165" t="s">
        <v>57</v>
      </c>
      <c r="EG329" s="1165" t="s">
        <v>57</v>
      </c>
      <c r="EH329" s="1165" t="s">
        <v>57</v>
      </c>
      <c r="EI329" s="1165" t="s">
        <v>57</v>
      </c>
      <c r="EJ329" s="1165" t="s">
        <v>6342</v>
      </c>
      <c r="EK329" s="1165" t="s">
        <v>6343</v>
      </c>
      <c r="EL329" s="1165" t="s">
        <v>1751</v>
      </c>
      <c r="EM329" s="1165" t="s">
        <v>6344</v>
      </c>
      <c r="EN329" s="1165" t="s">
        <v>680</v>
      </c>
      <c r="EO329" s="1165" t="s">
        <v>681</v>
      </c>
      <c r="EP329" s="1165" t="s">
        <v>682</v>
      </c>
      <c r="EQ329" s="1165" t="s">
        <v>57</v>
      </c>
      <c r="ER329" s="1165" t="s">
        <v>311</v>
      </c>
      <c r="ES329" s="1165" t="s">
        <v>57</v>
      </c>
      <c r="ET329" s="1165" t="s">
        <v>57</v>
      </c>
      <c r="EU329" s="104" t="str">
        <f t="shared" si="34"/>
        <v>2026042692</v>
      </c>
      <c r="EV329" s="56" t="str">
        <f t="shared" si="35"/>
        <v>19&amp;2026042692</v>
      </c>
      <c r="EW329" s="104" t="str">
        <f>IFERROR(VLOOKUP(EV329,시험용!CA:CE,4,FALSE),"")</f>
        <v/>
      </c>
      <c r="EX329" s="1185" t="s">
        <v>10320</v>
      </c>
    </row>
    <row r="330" spans="1:156" ht="49.95" customHeight="1">
      <c r="A330" s="741">
        <v>19</v>
      </c>
      <c r="B330" s="1165" t="s">
        <v>320</v>
      </c>
      <c r="C330" s="1165" t="s">
        <v>336</v>
      </c>
      <c r="D330" s="1165" t="s">
        <v>1866</v>
      </c>
      <c r="E330" s="1165" t="s">
        <v>31</v>
      </c>
      <c r="F330" s="1165" t="s">
        <v>584</v>
      </c>
      <c r="G330" s="1165" t="s">
        <v>320</v>
      </c>
      <c r="H330" s="1165" t="s">
        <v>287</v>
      </c>
      <c r="I330" s="1165" t="s">
        <v>290</v>
      </c>
      <c r="J330" s="1165" t="s">
        <v>10180</v>
      </c>
      <c r="K330" s="1165" t="s">
        <v>291</v>
      </c>
      <c r="L330" s="1165" t="s">
        <v>10181</v>
      </c>
      <c r="M330" s="1165" t="s">
        <v>10182</v>
      </c>
      <c r="N330" s="1165"/>
      <c r="O330" s="1165"/>
      <c r="P330" s="1165" t="s">
        <v>818</v>
      </c>
      <c r="Q330" s="1165"/>
      <c r="R330" s="1165" t="s">
        <v>8306</v>
      </c>
      <c r="S330" s="1165" t="s">
        <v>9749</v>
      </c>
      <c r="T330" s="1165" t="s">
        <v>10133</v>
      </c>
      <c r="U330" s="1165" t="s">
        <v>592</v>
      </c>
      <c r="V330" s="1165"/>
      <c r="W330" s="1165" t="s">
        <v>10183</v>
      </c>
      <c r="X330" s="1165" t="s">
        <v>688</v>
      </c>
      <c r="Y330" s="1165" t="s">
        <v>1135</v>
      </c>
      <c r="Z330" s="1165" t="s">
        <v>1135</v>
      </c>
      <c r="AA330" s="1165" t="s">
        <v>1135</v>
      </c>
      <c r="AB330" s="1165" t="s">
        <v>293</v>
      </c>
      <c r="AC330" s="1332"/>
      <c r="AD330" s="1165" t="s">
        <v>1136</v>
      </c>
      <c r="AE330" s="1165" t="s">
        <v>594</v>
      </c>
      <c r="AF330" s="1165" t="s">
        <v>692</v>
      </c>
      <c r="AG330" s="1165" t="s">
        <v>295</v>
      </c>
      <c r="AH330" s="1165" t="s">
        <v>296</v>
      </c>
      <c r="AI330" s="1165" t="s">
        <v>297</v>
      </c>
      <c r="AJ330" s="1165"/>
      <c r="AK330" s="1165"/>
      <c r="AL330" s="1165"/>
      <c r="AM330" s="1165"/>
      <c r="AN330" s="1165" t="s">
        <v>1874</v>
      </c>
      <c r="AO330" s="1165" t="s">
        <v>1875</v>
      </c>
      <c r="AP330" s="1165" t="s">
        <v>10184</v>
      </c>
      <c r="AQ330" s="1165" t="s">
        <v>49</v>
      </c>
      <c r="AR330" s="1165"/>
      <c r="AS330" s="1165"/>
      <c r="AT330" s="1165" t="s">
        <v>298</v>
      </c>
      <c r="AU330" s="1165" t="s">
        <v>10185</v>
      </c>
      <c r="AV330" s="1165" t="s">
        <v>57</v>
      </c>
      <c r="AW330" s="1165" t="s">
        <v>910</v>
      </c>
      <c r="AX330" s="1165" t="s">
        <v>10186</v>
      </c>
      <c r="AY330" s="1165"/>
      <c r="AZ330" s="1165" t="s">
        <v>10187</v>
      </c>
      <c r="BA330" s="1165" t="s">
        <v>9054</v>
      </c>
      <c r="BB330" s="1165" t="s">
        <v>299</v>
      </c>
      <c r="BC330" s="1165" t="s">
        <v>32</v>
      </c>
      <c r="BD330" s="1165" t="s">
        <v>33</v>
      </c>
      <c r="BE330" s="1165" t="s">
        <v>57</v>
      </c>
      <c r="BF330" s="1165" t="s">
        <v>48</v>
      </c>
      <c r="BG330" s="1165" t="s">
        <v>603</v>
      </c>
      <c r="BH330" s="1165" t="s">
        <v>10188</v>
      </c>
      <c r="BI330" s="1165" t="s">
        <v>834</v>
      </c>
      <c r="BJ330" s="1165" t="s">
        <v>6852</v>
      </c>
      <c r="BK330" s="1165" t="s">
        <v>47</v>
      </c>
      <c r="BL330" s="1165" t="s">
        <v>10189</v>
      </c>
      <c r="BM330" s="1165" t="s">
        <v>302</v>
      </c>
      <c r="BN330" s="1165" t="s">
        <v>594</v>
      </c>
      <c r="BO330" s="1165" t="s">
        <v>692</v>
      </c>
      <c r="BP330" s="1165" t="s">
        <v>595</v>
      </c>
      <c r="BQ330" s="1165" t="s">
        <v>295</v>
      </c>
      <c r="BR330" s="1165" t="s">
        <v>102</v>
      </c>
      <c r="BS330" s="1165" t="s">
        <v>177</v>
      </c>
      <c r="BT330" s="1165" t="s">
        <v>3299</v>
      </c>
      <c r="BU330" s="1165" t="s">
        <v>10190</v>
      </c>
      <c r="BV330" s="1165" t="s">
        <v>51</v>
      </c>
      <c r="BW330" s="1165" t="s">
        <v>611</v>
      </c>
      <c r="BX330" s="1165" t="s">
        <v>296</v>
      </c>
      <c r="BY330" s="1165" t="s">
        <v>297</v>
      </c>
      <c r="BZ330" s="1165" t="s">
        <v>4875</v>
      </c>
      <c r="CA330" s="1165" t="s">
        <v>2465</v>
      </c>
      <c r="CB330" s="1165" t="s">
        <v>304</v>
      </c>
      <c r="CC330" s="1165" t="s">
        <v>112</v>
      </c>
      <c r="CD330" s="1165" t="s">
        <v>309</v>
      </c>
      <c r="CE330" s="1165" t="s">
        <v>306</v>
      </c>
      <c r="CF330" s="1165" t="s">
        <v>116</v>
      </c>
      <c r="CG330" s="1165" t="s">
        <v>307</v>
      </c>
      <c r="CH330" s="1165" t="s">
        <v>57</v>
      </c>
      <c r="CI330" s="1165" t="s">
        <v>10191</v>
      </c>
      <c r="CJ330" s="1165" t="s">
        <v>843</v>
      </c>
      <c r="CK330" s="1165" t="s">
        <v>708</v>
      </c>
      <c r="CL330" s="1165" t="s">
        <v>105</v>
      </c>
      <c r="CM330" s="1165" t="s">
        <v>57</v>
      </c>
      <c r="CN330" s="1165" t="s">
        <v>57</v>
      </c>
      <c r="CO330" s="1165" t="s">
        <v>57</v>
      </c>
      <c r="CP330" s="1165" t="s">
        <v>57</v>
      </c>
      <c r="CQ330" s="1165" t="s">
        <v>57</v>
      </c>
      <c r="CR330" s="1165" t="s">
        <v>57</v>
      </c>
      <c r="CS330" s="1165" t="s">
        <v>57</v>
      </c>
      <c r="CT330" s="1165" t="s">
        <v>57</v>
      </c>
      <c r="CU330" s="1165" t="s">
        <v>57</v>
      </c>
      <c r="CV330" s="1165" t="s">
        <v>57</v>
      </c>
      <c r="CW330" s="1165" t="s">
        <v>57</v>
      </c>
      <c r="CX330" s="1165" t="s">
        <v>57</v>
      </c>
      <c r="CY330" s="1165" t="s">
        <v>57</v>
      </c>
      <c r="CZ330" s="1165" t="s">
        <v>57</v>
      </c>
      <c r="DA330" s="1165" t="s">
        <v>57</v>
      </c>
      <c r="DB330" s="1165" t="s">
        <v>617</v>
      </c>
      <c r="DC330" s="1165" t="s">
        <v>618</v>
      </c>
      <c r="DD330" s="1165" t="s">
        <v>619</v>
      </c>
      <c r="DE330" s="1165" t="s">
        <v>57</v>
      </c>
      <c r="DF330" s="1165" t="s">
        <v>57</v>
      </c>
      <c r="DG330" s="1165" t="s">
        <v>57</v>
      </c>
      <c r="DH330" s="1165" t="s">
        <v>57</v>
      </c>
      <c r="DI330" s="1165" t="s">
        <v>302</v>
      </c>
      <c r="DJ330" s="1165" t="s">
        <v>57</v>
      </c>
      <c r="DK330" s="1165" t="s">
        <v>57</v>
      </c>
      <c r="DL330" s="1165" t="s">
        <v>57</v>
      </c>
      <c r="DM330" s="1165" t="s">
        <v>57</v>
      </c>
      <c r="DN330" s="1165" t="s">
        <v>57</v>
      </c>
      <c r="DO330" s="1165" t="s">
        <v>57</v>
      </c>
      <c r="DP330" s="1165" t="s">
        <v>57</v>
      </c>
      <c r="DQ330" s="1165" t="s">
        <v>57</v>
      </c>
      <c r="DR330" s="1165" t="s">
        <v>57</v>
      </c>
      <c r="DS330" s="1165" t="s">
        <v>57</v>
      </c>
      <c r="DT330" s="1165" t="s">
        <v>10192</v>
      </c>
      <c r="DU330" s="1165" t="s">
        <v>621</v>
      </c>
      <c r="DV330" s="1165" t="s">
        <v>761</v>
      </c>
      <c r="DW330" s="1165" t="s">
        <v>119</v>
      </c>
      <c r="DX330" s="1165" t="s">
        <v>317</v>
      </c>
      <c r="DY330" s="1165" t="s">
        <v>308</v>
      </c>
      <c r="DZ330" s="1165" t="s">
        <v>318</v>
      </c>
      <c r="EA330" s="1165" t="s">
        <v>319</v>
      </c>
      <c r="EB330" s="1165" t="s">
        <v>10193</v>
      </c>
      <c r="EC330" s="1165" t="s">
        <v>621</v>
      </c>
      <c r="ED330" s="1165" t="s">
        <v>762</v>
      </c>
      <c r="EE330" s="1165" t="s">
        <v>119</v>
      </c>
      <c r="EF330" s="1165" t="s">
        <v>57</v>
      </c>
      <c r="EG330" s="1165" t="s">
        <v>57</v>
      </c>
      <c r="EH330" s="1165" t="s">
        <v>57</v>
      </c>
      <c r="EI330" s="1165" t="s">
        <v>57</v>
      </c>
      <c r="EJ330" s="1165" t="s">
        <v>10194</v>
      </c>
      <c r="EK330" s="1165" t="s">
        <v>10195</v>
      </c>
      <c r="EL330" s="1165" t="s">
        <v>627</v>
      </c>
      <c r="EM330" s="1165" t="s">
        <v>2471</v>
      </c>
      <c r="EN330" s="1165" t="s">
        <v>629</v>
      </c>
      <c r="EO330" s="1165" t="s">
        <v>630</v>
      </c>
      <c r="EP330" s="1165" t="s">
        <v>122</v>
      </c>
      <c r="EQ330" s="1165" t="s">
        <v>10196</v>
      </c>
      <c r="ER330" s="1165" t="s">
        <v>311</v>
      </c>
      <c r="ES330" s="1165" t="s">
        <v>1853</v>
      </c>
      <c r="ET330" s="1165" t="s">
        <v>1854</v>
      </c>
      <c r="EU330" s="104" t="str">
        <f t="shared" si="34"/>
        <v>2026041934</v>
      </c>
      <c r="EV330" s="56" t="str">
        <f t="shared" si="35"/>
        <v>19&amp;2026041934</v>
      </c>
      <c r="EW330" s="104">
        <f>IFERROR(VLOOKUP(EV330,시험용!CA:CE,4,FALSE),"")</f>
        <v>0</v>
      </c>
      <c r="EX330" s="952"/>
    </row>
    <row r="331" spans="1:156" ht="49.95" customHeight="1">
      <c r="A331" s="741">
        <v>19</v>
      </c>
      <c r="B331" s="1165" t="s">
        <v>724</v>
      </c>
      <c r="C331" s="1165" t="s">
        <v>336</v>
      </c>
      <c r="D331" s="1165" t="s">
        <v>1866</v>
      </c>
      <c r="E331" s="1165" t="s">
        <v>31</v>
      </c>
      <c r="F331" s="1165" t="s">
        <v>321</v>
      </c>
      <c r="G331" s="1165" t="s">
        <v>724</v>
      </c>
      <c r="H331" s="1165" t="s">
        <v>312</v>
      </c>
      <c r="I331" s="1165" t="s">
        <v>290</v>
      </c>
      <c r="J331" s="1165" t="s">
        <v>10197</v>
      </c>
      <c r="K331" s="1165" t="s">
        <v>291</v>
      </c>
      <c r="L331" s="1165" t="s">
        <v>10198</v>
      </c>
      <c r="M331" s="1165" t="s">
        <v>10199</v>
      </c>
      <c r="N331" s="1165"/>
      <c r="O331" s="1165" t="s">
        <v>10200</v>
      </c>
      <c r="P331" s="1165"/>
      <c r="Q331" s="1165"/>
      <c r="R331" s="1165" t="s">
        <v>8306</v>
      </c>
      <c r="S331" s="1165" t="s">
        <v>9749</v>
      </c>
      <c r="T331" s="1165" t="s">
        <v>10133</v>
      </c>
      <c r="U331" s="1165" t="s">
        <v>592</v>
      </c>
      <c r="V331" s="1165"/>
      <c r="W331" s="1165" t="s">
        <v>10201</v>
      </c>
      <c r="X331" s="1165" t="s">
        <v>322</v>
      </c>
      <c r="Y331" s="1165" t="s">
        <v>1135</v>
      </c>
      <c r="Z331" s="1165" t="s">
        <v>1135</v>
      </c>
      <c r="AA331" s="1165" t="s">
        <v>1135</v>
      </c>
      <c r="AB331" s="1165" t="s">
        <v>293</v>
      </c>
      <c r="AC331" s="1332"/>
      <c r="AD331" s="1165" t="s">
        <v>1136</v>
      </c>
      <c r="AE331" s="1165" t="s">
        <v>594</v>
      </c>
      <c r="AF331" s="1165" t="s">
        <v>692</v>
      </c>
      <c r="AG331" s="1165" t="s">
        <v>295</v>
      </c>
      <c r="AH331" s="1165" t="s">
        <v>296</v>
      </c>
      <c r="AI331" s="1165" t="s">
        <v>297</v>
      </c>
      <c r="AJ331" s="1165"/>
      <c r="AK331" s="1165"/>
      <c r="AL331" s="1165"/>
      <c r="AM331" s="1165"/>
      <c r="AN331" s="1165" t="s">
        <v>1874</v>
      </c>
      <c r="AO331" s="1165" t="s">
        <v>1875</v>
      </c>
      <c r="AP331" s="1165" t="s">
        <v>10202</v>
      </c>
      <c r="AQ331" s="1165" t="s">
        <v>49</v>
      </c>
      <c r="AR331" s="1165"/>
      <c r="AS331" s="1165"/>
      <c r="AT331" s="1165" t="s">
        <v>298</v>
      </c>
      <c r="AU331" s="1165" t="s">
        <v>10203</v>
      </c>
      <c r="AV331" s="1165" t="s">
        <v>57</v>
      </c>
      <c r="AW331" s="1165" t="s">
        <v>910</v>
      </c>
      <c r="AX331" s="1165" t="s">
        <v>10204</v>
      </c>
      <c r="AY331" s="1165"/>
      <c r="AZ331" s="1165" t="s">
        <v>7897</v>
      </c>
      <c r="BA331" s="1165" t="s">
        <v>9054</v>
      </c>
      <c r="BB331" s="1165" t="s">
        <v>299</v>
      </c>
      <c r="BC331" s="1165" t="s">
        <v>32</v>
      </c>
      <c r="BD331" s="1165" t="s">
        <v>33</v>
      </c>
      <c r="BE331" s="1165" t="s">
        <v>57</v>
      </c>
      <c r="BF331" s="1165" t="s">
        <v>48</v>
      </c>
      <c r="BG331" s="1165" t="s">
        <v>603</v>
      </c>
      <c r="BH331" s="1165" t="s">
        <v>8533</v>
      </c>
      <c r="BI331" s="1165" t="s">
        <v>2436</v>
      </c>
      <c r="BJ331" s="1165" t="s">
        <v>1689</v>
      </c>
      <c r="BK331" s="1165" t="s">
        <v>47</v>
      </c>
      <c r="BL331" s="1165" t="s">
        <v>10205</v>
      </c>
      <c r="BM331" s="1165" t="s">
        <v>302</v>
      </c>
      <c r="BN331" s="1165" t="s">
        <v>594</v>
      </c>
      <c r="BO331" s="1165" t="s">
        <v>692</v>
      </c>
      <c r="BP331" s="1165" t="s">
        <v>595</v>
      </c>
      <c r="BQ331" s="1165" t="s">
        <v>295</v>
      </c>
      <c r="BR331" s="1165" t="s">
        <v>102</v>
      </c>
      <c r="BS331" s="1165" t="s">
        <v>609</v>
      </c>
      <c r="BT331" s="1165" t="s">
        <v>1302</v>
      </c>
      <c r="BU331" s="1165" t="s">
        <v>10206</v>
      </c>
      <c r="BV331" s="1165" t="s">
        <v>51</v>
      </c>
      <c r="BW331" s="1165" t="s">
        <v>1589</v>
      </c>
      <c r="BX331" s="1165" t="s">
        <v>296</v>
      </c>
      <c r="BY331" s="1165" t="s">
        <v>297</v>
      </c>
      <c r="BZ331" s="1165" t="s">
        <v>2733</v>
      </c>
      <c r="CA331" s="1165" t="s">
        <v>84</v>
      </c>
      <c r="CB331" s="1165" t="s">
        <v>304</v>
      </c>
      <c r="CC331" s="1165" t="s">
        <v>186</v>
      </c>
      <c r="CD331" s="1165" t="s">
        <v>305</v>
      </c>
      <c r="CE331" s="1165" t="s">
        <v>306</v>
      </c>
      <c r="CF331" s="1165" t="s">
        <v>997</v>
      </c>
      <c r="CG331" s="1165" t="s">
        <v>307</v>
      </c>
      <c r="CH331" s="1165" t="s">
        <v>57</v>
      </c>
      <c r="CI331" s="1165" t="s">
        <v>1065</v>
      </c>
      <c r="CJ331" s="1165" t="s">
        <v>78</v>
      </c>
      <c r="CK331" s="1165" t="s">
        <v>1066</v>
      </c>
      <c r="CL331" s="1165" t="s">
        <v>105</v>
      </c>
      <c r="CM331" s="1165" t="s">
        <v>10207</v>
      </c>
      <c r="CN331" s="1165" t="s">
        <v>78</v>
      </c>
      <c r="CO331" s="1165" t="s">
        <v>901</v>
      </c>
      <c r="CP331" s="1165" t="s">
        <v>105</v>
      </c>
      <c r="CQ331" s="1165" t="s">
        <v>57</v>
      </c>
      <c r="CR331" s="1165" t="s">
        <v>57</v>
      </c>
      <c r="CS331" s="1165" t="s">
        <v>57</v>
      </c>
      <c r="CT331" s="1165" t="s">
        <v>57</v>
      </c>
      <c r="CU331" s="1165" t="s">
        <v>57</v>
      </c>
      <c r="CV331" s="1165" t="s">
        <v>57</v>
      </c>
      <c r="CW331" s="1165" t="s">
        <v>57</v>
      </c>
      <c r="CX331" s="1165" t="s">
        <v>57</v>
      </c>
      <c r="CY331" s="1165" t="s">
        <v>57</v>
      </c>
      <c r="CZ331" s="1165" t="s">
        <v>57</v>
      </c>
      <c r="DA331" s="1165" t="s">
        <v>57</v>
      </c>
      <c r="DB331" s="1165" t="s">
        <v>617</v>
      </c>
      <c r="DC331" s="1165" t="s">
        <v>618</v>
      </c>
      <c r="DD331" s="1165" t="s">
        <v>619</v>
      </c>
      <c r="DE331" s="1165" t="s">
        <v>57</v>
      </c>
      <c r="DF331" s="1165" t="s">
        <v>57</v>
      </c>
      <c r="DG331" s="1165" t="s">
        <v>57</v>
      </c>
      <c r="DH331" s="1165" t="s">
        <v>57</v>
      </c>
      <c r="DI331" s="1165" t="s">
        <v>302</v>
      </c>
      <c r="DJ331" s="1165" t="s">
        <v>57</v>
      </c>
      <c r="DK331" s="1165" t="s">
        <v>57</v>
      </c>
      <c r="DL331" s="1165" t="s">
        <v>57</v>
      </c>
      <c r="DM331" s="1165" t="s">
        <v>57</v>
      </c>
      <c r="DN331" s="1165" t="s">
        <v>57</v>
      </c>
      <c r="DO331" s="1165" t="s">
        <v>57</v>
      </c>
      <c r="DP331" s="1165" t="s">
        <v>57</v>
      </c>
      <c r="DQ331" s="1165" t="s">
        <v>57</v>
      </c>
      <c r="DR331" s="1165" t="s">
        <v>57</v>
      </c>
      <c r="DS331" s="1165" t="s">
        <v>57</v>
      </c>
      <c r="DT331" s="1165" t="s">
        <v>10208</v>
      </c>
      <c r="DU331" s="1165" t="s">
        <v>86</v>
      </c>
      <c r="DV331" s="1165" t="s">
        <v>177</v>
      </c>
      <c r="DW331" s="1165" t="s">
        <v>119</v>
      </c>
      <c r="DX331" s="1165" t="s">
        <v>333</v>
      </c>
      <c r="DY331" s="1165" t="s">
        <v>308</v>
      </c>
      <c r="DZ331" s="1165" t="s">
        <v>309</v>
      </c>
      <c r="EA331" s="1165" t="s">
        <v>319</v>
      </c>
      <c r="EB331" s="1165" t="s">
        <v>1695</v>
      </c>
      <c r="EC331" s="1165" t="s">
        <v>86</v>
      </c>
      <c r="ED331" s="1165" t="s">
        <v>178</v>
      </c>
      <c r="EE331" s="1165" t="s">
        <v>119</v>
      </c>
      <c r="EF331" s="1165" t="s">
        <v>57</v>
      </c>
      <c r="EG331" s="1165" t="s">
        <v>57</v>
      </c>
      <c r="EH331" s="1165" t="s">
        <v>57</v>
      </c>
      <c r="EI331" s="1165" t="s">
        <v>57</v>
      </c>
      <c r="EJ331" s="1165" t="s">
        <v>1627</v>
      </c>
      <c r="EK331" s="1165" t="s">
        <v>91</v>
      </c>
      <c r="EL331" s="1165" t="s">
        <v>1628</v>
      </c>
      <c r="EM331" s="1165" t="s">
        <v>188</v>
      </c>
      <c r="EN331" s="1165" t="s">
        <v>680</v>
      </c>
      <c r="EO331" s="1165" t="s">
        <v>630</v>
      </c>
      <c r="EP331" s="1165" t="s">
        <v>122</v>
      </c>
      <c r="EQ331" s="1165" t="s">
        <v>89</v>
      </c>
      <c r="ER331" s="1165" t="s">
        <v>311</v>
      </c>
      <c r="ES331" s="1165" t="s">
        <v>1002</v>
      </c>
      <c r="ET331" s="1165" t="s">
        <v>10209</v>
      </c>
      <c r="EU331" s="104" t="str">
        <f t="shared" si="34"/>
        <v>2026040880</v>
      </c>
      <c r="EV331" s="56" t="str">
        <f t="shared" si="35"/>
        <v>19&amp;2026040880</v>
      </c>
      <c r="EW331" s="104">
        <f>IFERROR(VLOOKUP(EV331,시험용!CA:CE,4,FALSE),"")</f>
        <v>0</v>
      </c>
      <c r="EX331" s="952"/>
    </row>
    <row r="332" spans="1:156" ht="49.95" customHeight="1">
      <c r="A332" s="741">
        <v>19</v>
      </c>
      <c r="B332" s="1165" t="s">
        <v>732</v>
      </c>
      <c r="C332" s="1165" t="s">
        <v>336</v>
      </c>
      <c r="D332" s="1165" t="s">
        <v>1866</v>
      </c>
      <c r="E332" s="1165" t="s">
        <v>31</v>
      </c>
      <c r="F332" s="1165" t="s">
        <v>321</v>
      </c>
      <c r="G332" s="1165" t="s">
        <v>732</v>
      </c>
      <c r="H332" s="1165" t="s">
        <v>320</v>
      </c>
      <c r="I332" s="1165" t="s">
        <v>290</v>
      </c>
      <c r="J332" s="1165" t="s">
        <v>10210</v>
      </c>
      <c r="K332" s="1165" t="s">
        <v>291</v>
      </c>
      <c r="L332" s="1165" t="s">
        <v>10211</v>
      </c>
      <c r="M332" s="1165" t="s">
        <v>10212</v>
      </c>
      <c r="N332" s="1165"/>
      <c r="O332" s="1165"/>
      <c r="P332" s="1165"/>
      <c r="Q332" s="1165"/>
      <c r="R332" s="1165" t="s">
        <v>9750</v>
      </c>
      <c r="S332" s="1165" t="s">
        <v>9749</v>
      </c>
      <c r="T332" s="1165" t="s">
        <v>10213</v>
      </c>
      <c r="U332" s="1165" t="s">
        <v>592</v>
      </c>
      <c r="V332" s="1165"/>
      <c r="W332" s="1165" t="s">
        <v>10214</v>
      </c>
      <c r="X332" s="1165" t="s">
        <v>688</v>
      </c>
      <c r="Y332" s="1165" t="s">
        <v>1135</v>
      </c>
      <c r="Z332" s="1165" t="s">
        <v>1135</v>
      </c>
      <c r="AA332" s="1165" t="s">
        <v>1135</v>
      </c>
      <c r="AB332" s="1165" t="s">
        <v>293</v>
      </c>
      <c r="AC332" s="1332"/>
      <c r="AD332" s="1165" t="s">
        <v>1136</v>
      </c>
      <c r="AE332" s="1165" t="s">
        <v>594</v>
      </c>
      <c r="AF332" s="1165" t="s">
        <v>692</v>
      </c>
      <c r="AG332" s="1165" t="s">
        <v>295</v>
      </c>
      <c r="AH332" s="1165" t="s">
        <v>296</v>
      </c>
      <c r="AI332" s="1165" t="s">
        <v>297</v>
      </c>
      <c r="AJ332" s="1165"/>
      <c r="AK332" s="1165"/>
      <c r="AL332" s="1165"/>
      <c r="AM332" s="1165"/>
      <c r="AN332" s="1165" t="s">
        <v>1874</v>
      </c>
      <c r="AO332" s="1165" t="s">
        <v>1875</v>
      </c>
      <c r="AP332" s="1165" t="s">
        <v>10215</v>
      </c>
      <c r="AQ332" s="1165" t="s">
        <v>49</v>
      </c>
      <c r="AR332" s="1165"/>
      <c r="AS332" s="1165"/>
      <c r="AT332" s="1165" t="s">
        <v>298</v>
      </c>
      <c r="AU332" s="1165" t="s">
        <v>10216</v>
      </c>
      <c r="AV332" s="1165" t="s">
        <v>57</v>
      </c>
      <c r="AW332" s="1165" t="s">
        <v>910</v>
      </c>
      <c r="AX332" s="1165" t="s">
        <v>10217</v>
      </c>
      <c r="AY332" s="1165"/>
      <c r="AZ332" s="1165" t="s">
        <v>10218</v>
      </c>
      <c r="BA332" s="1165" t="s">
        <v>9054</v>
      </c>
      <c r="BB332" s="1165" t="s">
        <v>299</v>
      </c>
      <c r="BC332" s="1165" t="s">
        <v>32</v>
      </c>
      <c r="BD332" s="1165" t="s">
        <v>33</v>
      </c>
      <c r="BE332" s="1165" t="s">
        <v>57</v>
      </c>
      <c r="BF332" s="1165" t="s">
        <v>48</v>
      </c>
      <c r="BG332" s="1165" t="s">
        <v>900</v>
      </c>
      <c r="BH332" s="1165" t="s">
        <v>1182</v>
      </c>
      <c r="BI332" s="1165" t="s">
        <v>9171</v>
      </c>
      <c r="BJ332" s="1165" t="s">
        <v>10219</v>
      </c>
      <c r="BK332" s="1165" t="s">
        <v>47</v>
      </c>
      <c r="BL332" s="1165" t="s">
        <v>10013</v>
      </c>
      <c r="BM332" s="1165" t="s">
        <v>752</v>
      </c>
      <c r="BN332" s="1165" t="s">
        <v>594</v>
      </c>
      <c r="BO332" s="1165" t="s">
        <v>692</v>
      </c>
      <c r="BP332" s="1165" t="s">
        <v>595</v>
      </c>
      <c r="BQ332" s="1165" t="s">
        <v>295</v>
      </c>
      <c r="BR332" s="1165" t="s">
        <v>102</v>
      </c>
      <c r="BS332" s="1165" t="s">
        <v>1085</v>
      </c>
      <c r="BT332" s="1165" t="s">
        <v>332</v>
      </c>
      <c r="BU332" s="1165" t="s">
        <v>10220</v>
      </c>
      <c r="BV332" s="1165" t="s">
        <v>302</v>
      </c>
      <c r="BW332" s="1165" t="s">
        <v>1589</v>
      </c>
      <c r="BX332" s="1165" t="s">
        <v>296</v>
      </c>
      <c r="BY332" s="1165" t="s">
        <v>297</v>
      </c>
      <c r="BZ332" s="1165" t="s">
        <v>111</v>
      </c>
      <c r="CA332" s="1165" t="s">
        <v>1121</v>
      </c>
      <c r="CB332" s="1165" t="s">
        <v>304</v>
      </c>
      <c r="CC332" s="1165" t="s">
        <v>797</v>
      </c>
      <c r="CD332" s="1165" t="s">
        <v>305</v>
      </c>
      <c r="CE332" s="1165" t="s">
        <v>306</v>
      </c>
      <c r="CF332" s="1165" t="s">
        <v>1122</v>
      </c>
      <c r="CG332" s="1165" t="s">
        <v>307</v>
      </c>
      <c r="CH332" s="1165" t="s">
        <v>57</v>
      </c>
      <c r="CI332" s="1165" t="s">
        <v>10042</v>
      </c>
      <c r="CJ332" s="1165" t="s">
        <v>99</v>
      </c>
      <c r="CK332" s="1165" t="s">
        <v>5520</v>
      </c>
      <c r="CL332" s="1165" t="s">
        <v>105</v>
      </c>
      <c r="CM332" s="1165" t="s">
        <v>57</v>
      </c>
      <c r="CN332" s="1165" t="s">
        <v>57</v>
      </c>
      <c r="CO332" s="1165" t="s">
        <v>57</v>
      </c>
      <c r="CP332" s="1165" t="s">
        <v>57</v>
      </c>
      <c r="CQ332" s="1165" t="s">
        <v>57</v>
      </c>
      <c r="CR332" s="1165" t="s">
        <v>57</v>
      </c>
      <c r="CS332" s="1165" t="s">
        <v>57</v>
      </c>
      <c r="CT332" s="1165" t="s">
        <v>57</v>
      </c>
      <c r="CU332" s="1165" t="s">
        <v>57</v>
      </c>
      <c r="CV332" s="1165" t="s">
        <v>57</v>
      </c>
      <c r="CW332" s="1165" t="s">
        <v>57</v>
      </c>
      <c r="CX332" s="1165" t="s">
        <v>57</v>
      </c>
      <c r="CY332" s="1165" t="s">
        <v>57</v>
      </c>
      <c r="CZ332" s="1165" t="s">
        <v>57</v>
      </c>
      <c r="DA332" s="1165" t="s">
        <v>57</v>
      </c>
      <c r="DB332" s="1165" t="s">
        <v>57</v>
      </c>
      <c r="DC332" s="1165" t="s">
        <v>57</v>
      </c>
      <c r="DD332" s="1165" t="s">
        <v>57</v>
      </c>
      <c r="DE332" s="1165" t="s">
        <v>57</v>
      </c>
      <c r="DF332" s="1165" t="s">
        <v>57</v>
      </c>
      <c r="DG332" s="1165" t="s">
        <v>57</v>
      </c>
      <c r="DH332" s="1165" t="s">
        <v>57</v>
      </c>
      <c r="DI332" s="1165" t="s">
        <v>302</v>
      </c>
      <c r="DJ332" s="1165" t="s">
        <v>57</v>
      </c>
      <c r="DK332" s="1165" t="s">
        <v>57</v>
      </c>
      <c r="DL332" s="1165" t="s">
        <v>57</v>
      </c>
      <c r="DM332" s="1165" t="s">
        <v>57</v>
      </c>
      <c r="DN332" s="1165" t="s">
        <v>57</v>
      </c>
      <c r="DO332" s="1165" t="s">
        <v>57</v>
      </c>
      <c r="DP332" s="1165" t="s">
        <v>57</v>
      </c>
      <c r="DQ332" s="1165" t="s">
        <v>57</v>
      </c>
      <c r="DR332" s="1165" t="s">
        <v>57</v>
      </c>
      <c r="DS332" s="1165" t="s">
        <v>57</v>
      </c>
      <c r="DT332" s="1165" t="s">
        <v>7693</v>
      </c>
      <c r="DU332" s="1165" t="s">
        <v>621</v>
      </c>
      <c r="DV332" s="1165" t="s">
        <v>1028</v>
      </c>
      <c r="DW332" s="1165" t="s">
        <v>119</v>
      </c>
      <c r="DX332" s="1165" t="s">
        <v>317</v>
      </c>
      <c r="DY332" s="1165" t="s">
        <v>308</v>
      </c>
      <c r="DZ332" s="1165" t="s">
        <v>318</v>
      </c>
      <c r="EA332" s="1165" t="s">
        <v>319</v>
      </c>
      <c r="EB332" s="1165" t="s">
        <v>5457</v>
      </c>
      <c r="EC332" s="1165" t="s">
        <v>621</v>
      </c>
      <c r="ED332" s="1165" t="s">
        <v>715</v>
      </c>
      <c r="EE332" s="1165" t="s">
        <v>119</v>
      </c>
      <c r="EF332" s="1165" t="s">
        <v>57</v>
      </c>
      <c r="EG332" s="1165" t="s">
        <v>57</v>
      </c>
      <c r="EH332" s="1165" t="s">
        <v>57</v>
      </c>
      <c r="EI332" s="1165" t="s">
        <v>57</v>
      </c>
      <c r="EJ332" s="1165" t="s">
        <v>10221</v>
      </c>
      <c r="EK332" s="1165" t="s">
        <v>2444</v>
      </c>
      <c r="EL332" s="1165" t="s">
        <v>1830</v>
      </c>
      <c r="EM332" s="1165" t="s">
        <v>184</v>
      </c>
      <c r="EN332" s="1165" t="s">
        <v>629</v>
      </c>
      <c r="EO332" s="1165" t="s">
        <v>630</v>
      </c>
      <c r="EP332" s="1165" t="s">
        <v>122</v>
      </c>
      <c r="EQ332" s="1165" t="s">
        <v>187</v>
      </c>
      <c r="ER332" s="1165" t="s">
        <v>311</v>
      </c>
      <c r="ES332" s="1165" t="s">
        <v>2398</v>
      </c>
      <c r="ET332" s="1165" t="s">
        <v>2399</v>
      </c>
      <c r="EU332" s="104" t="str">
        <f t="shared" si="34"/>
        <v>2026041985</v>
      </c>
      <c r="EV332" s="56" t="str">
        <f t="shared" si="35"/>
        <v>19&amp;2026041985</v>
      </c>
      <c r="EW332" s="104">
        <f>IFERROR(VLOOKUP(EV332,시험용!CA:CE,4,FALSE),"")</f>
        <v>0</v>
      </c>
      <c r="EX332" s="952"/>
      <c r="EY332" s="1182" t="s">
        <v>10262</v>
      </c>
      <c r="EZ332" s="1183" t="s">
        <v>10263</v>
      </c>
    </row>
    <row r="333" spans="1:156" ht="49.95" customHeight="1">
      <c r="A333" s="741">
        <v>19</v>
      </c>
      <c r="B333" s="1165" t="s">
        <v>771</v>
      </c>
      <c r="C333" s="1165" t="s">
        <v>336</v>
      </c>
      <c r="D333" s="1165" t="s">
        <v>9273</v>
      </c>
      <c r="E333" s="1165" t="s">
        <v>31</v>
      </c>
      <c r="F333" s="1165" t="s">
        <v>584</v>
      </c>
      <c r="G333" s="1165" t="s">
        <v>771</v>
      </c>
      <c r="H333" s="1165" t="s">
        <v>724</v>
      </c>
      <c r="I333" s="1165" t="s">
        <v>290</v>
      </c>
      <c r="J333" s="1165" t="s">
        <v>9274</v>
      </c>
      <c r="K333" s="1165" t="s">
        <v>291</v>
      </c>
      <c r="L333" s="1165" t="s">
        <v>9275</v>
      </c>
      <c r="M333" s="1165" t="s">
        <v>9276</v>
      </c>
      <c r="N333" s="1165"/>
      <c r="O333" s="1165"/>
      <c r="P333" s="1165" t="s">
        <v>818</v>
      </c>
      <c r="Q333" s="1165"/>
      <c r="R333" s="1165"/>
      <c r="S333" s="1165" t="s">
        <v>8306</v>
      </c>
      <c r="T333" s="1165" t="s">
        <v>8521</v>
      </c>
      <c r="U333" s="1165" t="s">
        <v>592</v>
      </c>
      <c r="V333" s="1165"/>
      <c r="W333" s="1165" t="s">
        <v>9277</v>
      </c>
      <c r="X333" s="1165" t="s">
        <v>95</v>
      </c>
      <c r="Y333" s="1165" t="s">
        <v>9278</v>
      </c>
      <c r="Z333" s="1165" t="s">
        <v>9279</v>
      </c>
      <c r="AA333" s="1165" t="s">
        <v>9280</v>
      </c>
      <c r="AB333" s="1165" t="s">
        <v>31</v>
      </c>
      <c r="AC333" s="1332"/>
      <c r="AD333" s="1165" t="s">
        <v>643</v>
      </c>
      <c r="AE333" s="1165" t="s">
        <v>6166</v>
      </c>
      <c r="AF333" s="1165" t="s">
        <v>4646</v>
      </c>
      <c r="AG333" s="1165" t="s">
        <v>2117</v>
      </c>
      <c r="AH333" s="1165" t="s">
        <v>2118</v>
      </c>
      <c r="AI333" s="1165" t="s">
        <v>3140</v>
      </c>
      <c r="AJ333" s="1165"/>
      <c r="AK333" s="1165"/>
      <c r="AL333" s="1165"/>
      <c r="AM333" s="1165"/>
      <c r="AN333" s="1165" t="s">
        <v>9281</v>
      </c>
      <c r="AO333" s="1165" t="s">
        <v>9282</v>
      </c>
      <c r="AP333" s="1165" t="s">
        <v>9283</v>
      </c>
      <c r="AQ333" s="1165" t="s">
        <v>1548</v>
      </c>
      <c r="AR333" s="1165"/>
      <c r="AS333" s="1165"/>
      <c r="AT333" s="1165" t="s">
        <v>298</v>
      </c>
      <c r="AU333" s="1165" t="s">
        <v>9284</v>
      </c>
      <c r="AV333" s="1165" t="s">
        <v>1135</v>
      </c>
      <c r="AW333" s="1165" t="s">
        <v>9285</v>
      </c>
      <c r="AX333" s="1165" t="s">
        <v>9286</v>
      </c>
      <c r="AY333" s="1165"/>
      <c r="AZ333" s="1165" t="s">
        <v>9287</v>
      </c>
      <c r="BA333" s="1165" t="s">
        <v>9288</v>
      </c>
      <c r="BB333" s="1165" t="s">
        <v>4653</v>
      </c>
      <c r="BC333" s="1165" t="s">
        <v>2132</v>
      </c>
      <c r="BD333" s="1165" t="s">
        <v>2133</v>
      </c>
      <c r="BE333" s="1165" t="s">
        <v>1135</v>
      </c>
      <c r="BF333" s="1165" t="s">
        <v>2135</v>
      </c>
      <c r="BG333" s="1165" t="s">
        <v>6093</v>
      </c>
      <c r="BH333" s="1165" t="s">
        <v>2251</v>
      </c>
      <c r="BI333" s="1165" t="s">
        <v>9289</v>
      </c>
      <c r="BJ333" s="1165" t="s">
        <v>5931</v>
      </c>
      <c r="BK333" s="1165" t="s">
        <v>7602</v>
      </c>
      <c r="BL333" s="1165" t="s">
        <v>9290</v>
      </c>
      <c r="BM333" s="1165" t="s">
        <v>2142</v>
      </c>
      <c r="BN333" s="1165" t="s">
        <v>6166</v>
      </c>
      <c r="BO333" s="1165" t="s">
        <v>4646</v>
      </c>
      <c r="BP333" s="1165" t="s">
        <v>1135</v>
      </c>
      <c r="BQ333" s="1165" t="s">
        <v>2117</v>
      </c>
      <c r="BR333" s="1165" t="s">
        <v>2193</v>
      </c>
      <c r="BS333" s="1165" t="s">
        <v>9291</v>
      </c>
      <c r="BT333" s="1165" t="s">
        <v>8455</v>
      </c>
      <c r="BU333" s="1165" t="s">
        <v>9292</v>
      </c>
      <c r="BV333" s="1165" t="s">
        <v>2142</v>
      </c>
      <c r="BW333" s="1165" t="s">
        <v>7607</v>
      </c>
      <c r="BX333" s="1165" t="s">
        <v>2118</v>
      </c>
      <c r="BY333" s="1165" t="s">
        <v>3140</v>
      </c>
      <c r="BZ333" s="1165" t="s">
        <v>9293</v>
      </c>
      <c r="CA333" s="1165" t="s">
        <v>8018</v>
      </c>
      <c r="CB333" s="1165" t="s">
        <v>2153</v>
      </c>
      <c r="CC333" s="1165" t="s">
        <v>4908</v>
      </c>
      <c r="CD333" s="1165" t="s">
        <v>6185</v>
      </c>
      <c r="CE333" s="1165" t="s">
        <v>2156</v>
      </c>
      <c r="CF333" s="1165" t="s">
        <v>8019</v>
      </c>
      <c r="CG333" s="1165" t="s">
        <v>2158</v>
      </c>
      <c r="CH333" s="1165" t="s">
        <v>1135</v>
      </c>
      <c r="CI333" s="1165" t="s">
        <v>9294</v>
      </c>
      <c r="CJ333" s="1165" t="s">
        <v>9295</v>
      </c>
      <c r="CK333" s="1165" t="s">
        <v>5931</v>
      </c>
      <c r="CL333" s="1165" t="s">
        <v>2162</v>
      </c>
      <c r="CM333" s="1165" t="s">
        <v>1135</v>
      </c>
      <c r="CN333" s="1165" t="s">
        <v>1135</v>
      </c>
      <c r="CO333" s="1165" t="s">
        <v>1135</v>
      </c>
      <c r="CP333" s="1165" t="s">
        <v>1135</v>
      </c>
      <c r="CQ333" s="1165" t="s">
        <v>1135</v>
      </c>
      <c r="CR333" s="1165" t="s">
        <v>1135</v>
      </c>
      <c r="CS333" s="1165" t="s">
        <v>1135</v>
      </c>
      <c r="CT333" s="1165" t="s">
        <v>1135</v>
      </c>
      <c r="CU333" s="1165" t="s">
        <v>1135</v>
      </c>
      <c r="CV333" s="1165" t="s">
        <v>1135</v>
      </c>
      <c r="CW333" s="1165" t="s">
        <v>1135</v>
      </c>
      <c r="CX333" s="1165" t="s">
        <v>1135</v>
      </c>
      <c r="CY333" s="1165" t="s">
        <v>1135</v>
      </c>
      <c r="CZ333" s="1165" t="s">
        <v>1135</v>
      </c>
      <c r="DA333" s="1165" t="s">
        <v>1135</v>
      </c>
      <c r="DB333" s="1165" t="s">
        <v>1135</v>
      </c>
      <c r="DC333" s="1165" t="s">
        <v>1135</v>
      </c>
      <c r="DD333" s="1165" t="s">
        <v>1135</v>
      </c>
      <c r="DE333" s="1165" t="s">
        <v>1135</v>
      </c>
      <c r="DF333" s="1165" t="s">
        <v>1135</v>
      </c>
      <c r="DG333" s="1165" t="s">
        <v>1135</v>
      </c>
      <c r="DH333" s="1165" t="s">
        <v>1135</v>
      </c>
      <c r="DI333" s="1165" t="s">
        <v>2142</v>
      </c>
      <c r="DJ333" s="1165" t="s">
        <v>1135</v>
      </c>
      <c r="DK333" s="1165" t="s">
        <v>1135</v>
      </c>
      <c r="DL333" s="1165" t="s">
        <v>1135</v>
      </c>
      <c r="DM333" s="1165" t="s">
        <v>1135</v>
      </c>
      <c r="DN333" s="1165" t="s">
        <v>1135</v>
      </c>
      <c r="DO333" s="1165" t="s">
        <v>1135</v>
      </c>
      <c r="DP333" s="1165" t="s">
        <v>1135</v>
      </c>
      <c r="DQ333" s="1165" t="s">
        <v>1135</v>
      </c>
      <c r="DR333" s="1165" t="s">
        <v>1135</v>
      </c>
      <c r="DS333" s="1165" t="s">
        <v>1135</v>
      </c>
      <c r="DT333" s="1165" t="s">
        <v>9925</v>
      </c>
      <c r="DU333" s="1165" t="s">
        <v>9297</v>
      </c>
      <c r="DV333" s="1165" t="s">
        <v>3157</v>
      </c>
      <c r="DW333" s="1165" t="s">
        <v>9298</v>
      </c>
      <c r="DX333" s="1165" t="s">
        <v>7614</v>
      </c>
      <c r="DY333" s="1165" t="s">
        <v>2180</v>
      </c>
      <c r="DZ333" s="1165" t="s">
        <v>7615</v>
      </c>
      <c r="EA333" s="1165" t="s">
        <v>2182</v>
      </c>
      <c r="EB333" s="1165" t="s">
        <v>9299</v>
      </c>
      <c r="EC333" s="1165" t="s">
        <v>9297</v>
      </c>
      <c r="ED333" s="1165" t="s">
        <v>2275</v>
      </c>
      <c r="EE333" s="1165" t="s">
        <v>9298</v>
      </c>
      <c r="EF333" s="1165" t="s">
        <v>1135</v>
      </c>
      <c r="EG333" s="1165" t="s">
        <v>1135</v>
      </c>
      <c r="EH333" s="1165" t="s">
        <v>1135</v>
      </c>
      <c r="EI333" s="1165" t="s">
        <v>1135</v>
      </c>
      <c r="EJ333" s="1165" t="s">
        <v>9300</v>
      </c>
      <c r="EK333" s="1165" t="s">
        <v>2277</v>
      </c>
      <c r="EL333" s="1165" t="s">
        <v>7619</v>
      </c>
      <c r="EM333" s="1165" t="s">
        <v>2279</v>
      </c>
      <c r="EN333" s="1165" t="s">
        <v>2189</v>
      </c>
      <c r="EO333" s="1165" t="s">
        <v>2281</v>
      </c>
      <c r="EP333" s="1165" t="s">
        <v>2282</v>
      </c>
      <c r="EQ333" s="1165" t="s">
        <v>9301</v>
      </c>
      <c r="ER333" s="1165" t="s">
        <v>2193</v>
      </c>
      <c r="ES333" s="1165" t="s">
        <v>9302</v>
      </c>
      <c r="ET333" s="1165" t="s">
        <v>9303</v>
      </c>
      <c r="EU333" s="104" t="str">
        <f t="shared" si="34"/>
        <v>2026040507</v>
      </c>
      <c r="EV333" s="56" t="str">
        <f t="shared" si="35"/>
        <v>19&amp;2026040507</v>
      </c>
      <c r="EW333" s="104">
        <f>IFERROR(VLOOKUP(EV333,시험용!CA:CE,4,FALSE),"")</f>
        <v>0</v>
      </c>
      <c r="EX333" s="952"/>
    </row>
    <row r="334" spans="1:156" ht="49.95" customHeight="1">
      <c r="A334" s="741">
        <v>19</v>
      </c>
      <c r="B334" s="1165" t="s">
        <v>806</v>
      </c>
      <c r="C334" s="1165" t="s">
        <v>336</v>
      </c>
      <c r="D334" s="1165" t="s">
        <v>9273</v>
      </c>
      <c r="E334" s="1165" t="s">
        <v>31</v>
      </c>
      <c r="F334" s="1165" t="s">
        <v>584</v>
      </c>
      <c r="G334" s="1165" t="s">
        <v>806</v>
      </c>
      <c r="H334" s="1165" t="s">
        <v>732</v>
      </c>
      <c r="I334" s="1165" t="s">
        <v>290</v>
      </c>
      <c r="J334" s="1165" t="s">
        <v>9304</v>
      </c>
      <c r="K334" s="1165" t="s">
        <v>291</v>
      </c>
      <c r="L334" s="1165" t="s">
        <v>9305</v>
      </c>
      <c r="M334" s="1165" t="s">
        <v>9276</v>
      </c>
      <c r="N334" s="1165"/>
      <c r="O334" s="1165"/>
      <c r="P334" s="1165"/>
      <c r="Q334" s="1165"/>
      <c r="R334" s="1165"/>
      <c r="S334" s="1165" t="s">
        <v>8306</v>
      </c>
      <c r="T334" s="1165" t="s">
        <v>8521</v>
      </c>
      <c r="U334" s="1165" t="s">
        <v>592</v>
      </c>
      <c r="V334" s="1165"/>
      <c r="W334" s="1165" t="s">
        <v>9277</v>
      </c>
      <c r="X334" s="1165" t="s">
        <v>95</v>
      </c>
      <c r="Y334" s="1165" t="s">
        <v>9278</v>
      </c>
      <c r="Z334" s="1165" t="s">
        <v>9279</v>
      </c>
      <c r="AA334" s="1165" t="s">
        <v>9280</v>
      </c>
      <c r="AB334" s="1165" t="s">
        <v>31</v>
      </c>
      <c r="AC334" s="1332"/>
      <c r="AD334" s="1165" t="s">
        <v>643</v>
      </c>
      <c r="AE334" s="1165" t="s">
        <v>6166</v>
      </c>
      <c r="AF334" s="1165" t="s">
        <v>4646</v>
      </c>
      <c r="AG334" s="1165" t="s">
        <v>2117</v>
      </c>
      <c r="AH334" s="1165" t="s">
        <v>2118</v>
      </c>
      <c r="AI334" s="1165" t="s">
        <v>3140</v>
      </c>
      <c r="AJ334" s="1165"/>
      <c r="AK334" s="1165"/>
      <c r="AL334" s="1165"/>
      <c r="AM334" s="1165"/>
      <c r="AN334" s="1165" t="s">
        <v>9281</v>
      </c>
      <c r="AO334" s="1165" t="s">
        <v>9282</v>
      </c>
      <c r="AP334" s="1165" t="s">
        <v>9283</v>
      </c>
      <c r="AQ334" s="1165" t="s">
        <v>1548</v>
      </c>
      <c r="AR334" s="1165"/>
      <c r="AS334" s="1165"/>
      <c r="AT334" s="1165" t="s">
        <v>315</v>
      </c>
      <c r="AU334" s="1165" t="s">
        <v>9306</v>
      </c>
      <c r="AV334" s="1165" t="s">
        <v>1135</v>
      </c>
      <c r="AW334" s="1165" t="s">
        <v>9285</v>
      </c>
      <c r="AX334" s="1165" t="s">
        <v>9307</v>
      </c>
      <c r="AY334" s="1165"/>
      <c r="AZ334" s="1165" t="s">
        <v>9287</v>
      </c>
      <c r="BA334" s="1165" t="s">
        <v>9288</v>
      </c>
      <c r="BB334" s="1165" t="s">
        <v>4653</v>
      </c>
      <c r="BC334" s="1165" t="s">
        <v>2132</v>
      </c>
      <c r="BD334" s="1165" t="s">
        <v>2133</v>
      </c>
      <c r="BE334" s="1165" t="s">
        <v>1135</v>
      </c>
      <c r="BF334" s="1165" t="s">
        <v>2135</v>
      </c>
      <c r="BG334" s="1165" t="s">
        <v>4654</v>
      </c>
      <c r="BH334" s="1165" t="s">
        <v>7612</v>
      </c>
      <c r="BI334" s="1165" t="s">
        <v>9308</v>
      </c>
      <c r="BJ334" s="1165" t="s">
        <v>5931</v>
      </c>
      <c r="BK334" s="1165" t="s">
        <v>7602</v>
      </c>
      <c r="BL334" s="1165" t="s">
        <v>9309</v>
      </c>
      <c r="BM334" s="1165" t="s">
        <v>2142</v>
      </c>
      <c r="BN334" s="1165" t="s">
        <v>6166</v>
      </c>
      <c r="BO334" s="1165" t="s">
        <v>4646</v>
      </c>
      <c r="BP334" s="1165" t="s">
        <v>1135</v>
      </c>
      <c r="BQ334" s="1165" t="s">
        <v>2117</v>
      </c>
      <c r="BR334" s="1165" t="s">
        <v>2193</v>
      </c>
      <c r="BS334" s="1165" t="s">
        <v>9291</v>
      </c>
      <c r="BT334" s="1165" t="s">
        <v>9310</v>
      </c>
      <c r="BU334" s="1165" t="s">
        <v>9311</v>
      </c>
      <c r="BV334" s="1165" t="s">
        <v>2142</v>
      </c>
      <c r="BW334" s="1165" t="s">
        <v>7607</v>
      </c>
      <c r="BX334" s="1165" t="s">
        <v>2118</v>
      </c>
      <c r="BY334" s="1165" t="s">
        <v>3140</v>
      </c>
      <c r="BZ334" s="1165" t="s">
        <v>6105</v>
      </c>
      <c r="CA334" s="1165" t="s">
        <v>9109</v>
      </c>
      <c r="CB334" s="1165" t="s">
        <v>2153</v>
      </c>
      <c r="CC334" s="1165" t="s">
        <v>9110</v>
      </c>
      <c r="CD334" s="1165" t="s">
        <v>6185</v>
      </c>
      <c r="CE334" s="1165" t="s">
        <v>2156</v>
      </c>
      <c r="CF334" s="1165" t="s">
        <v>9111</v>
      </c>
      <c r="CG334" s="1165" t="s">
        <v>2158</v>
      </c>
      <c r="CH334" s="1165" t="s">
        <v>1135</v>
      </c>
      <c r="CI334" s="1165" t="s">
        <v>9312</v>
      </c>
      <c r="CJ334" s="1165" t="s">
        <v>9313</v>
      </c>
      <c r="CK334" s="1165" t="s">
        <v>9314</v>
      </c>
      <c r="CL334" s="1165" t="s">
        <v>2162</v>
      </c>
      <c r="CM334" s="1165" t="s">
        <v>9315</v>
      </c>
      <c r="CN334" s="1165" t="s">
        <v>9313</v>
      </c>
      <c r="CO334" s="1165" t="s">
        <v>4625</v>
      </c>
      <c r="CP334" s="1165" t="s">
        <v>2162</v>
      </c>
      <c r="CQ334" s="1165" t="s">
        <v>1135</v>
      </c>
      <c r="CR334" s="1165" t="s">
        <v>1135</v>
      </c>
      <c r="CS334" s="1165" t="s">
        <v>1135</v>
      </c>
      <c r="CT334" s="1165" t="s">
        <v>1135</v>
      </c>
      <c r="CU334" s="1165" t="s">
        <v>1135</v>
      </c>
      <c r="CV334" s="1165" t="s">
        <v>1135</v>
      </c>
      <c r="CW334" s="1165" t="s">
        <v>1135</v>
      </c>
      <c r="CX334" s="1165" t="s">
        <v>1135</v>
      </c>
      <c r="CY334" s="1165" t="s">
        <v>1135</v>
      </c>
      <c r="CZ334" s="1165" t="s">
        <v>1135</v>
      </c>
      <c r="DA334" s="1165" t="s">
        <v>1135</v>
      </c>
      <c r="DB334" s="1165" t="s">
        <v>4671</v>
      </c>
      <c r="DC334" s="1165" t="s">
        <v>4672</v>
      </c>
      <c r="DD334" s="1165" t="s">
        <v>2127</v>
      </c>
      <c r="DE334" s="1165" t="s">
        <v>1135</v>
      </c>
      <c r="DF334" s="1165" t="s">
        <v>1135</v>
      </c>
      <c r="DG334" s="1165" t="s">
        <v>1135</v>
      </c>
      <c r="DH334" s="1165" t="s">
        <v>1135</v>
      </c>
      <c r="DI334" s="1165" t="s">
        <v>2142</v>
      </c>
      <c r="DJ334" s="1165" t="s">
        <v>1135</v>
      </c>
      <c r="DK334" s="1165" t="s">
        <v>1135</v>
      </c>
      <c r="DL334" s="1165" t="s">
        <v>1135</v>
      </c>
      <c r="DM334" s="1165" t="s">
        <v>1135</v>
      </c>
      <c r="DN334" s="1165" t="s">
        <v>1135</v>
      </c>
      <c r="DO334" s="1165" t="s">
        <v>1135</v>
      </c>
      <c r="DP334" s="1165" t="s">
        <v>1135</v>
      </c>
      <c r="DQ334" s="1165" t="s">
        <v>1135</v>
      </c>
      <c r="DR334" s="1165" t="s">
        <v>1135</v>
      </c>
      <c r="DS334" s="1165" t="s">
        <v>1135</v>
      </c>
      <c r="DT334" s="1165" t="s">
        <v>9316</v>
      </c>
      <c r="DU334" s="1165" t="s">
        <v>4674</v>
      </c>
      <c r="DV334" s="1165" t="s">
        <v>2272</v>
      </c>
      <c r="DW334" s="1165" t="s">
        <v>9317</v>
      </c>
      <c r="DX334" s="1165" t="s">
        <v>5940</v>
      </c>
      <c r="DY334" s="1165" t="s">
        <v>2180</v>
      </c>
      <c r="DZ334" s="1165" t="s">
        <v>5941</v>
      </c>
      <c r="EA334" s="1165" t="s">
        <v>2182</v>
      </c>
      <c r="EB334" s="1165" t="s">
        <v>9318</v>
      </c>
      <c r="EC334" s="1165" t="s">
        <v>4674</v>
      </c>
      <c r="ED334" s="1165" t="s">
        <v>2177</v>
      </c>
      <c r="EE334" s="1165" t="s">
        <v>9317</v>
      </c>
      <c r="EF334" s="1165" t="s">
        <v>1135</v>
      </c>
      <c r="EG334" s="1165" t="s">
        <v>1135</v>
      </c>
      <c r="EH334" s="1165" t="s">
        <v>1135</v>
      </c>
      <c r="EI334" s="1165" t="s">
        <v>1135</v>
      </c>
      <c r="EJ334" s="1165" t="s">
        <v>9319</v>
      </c>
      <c r="EK334" s="1165" t="s">
        <v>2277</v>
      </c>
      <c r="EL334" s="1165" t="s">
        <v>9320</v>
      </c>
      <c r="EM334" s="1165" t="s">
        <v>2279</v>
      </c>
      <c r="EN334" s="1165" t="s">
        <v>9321</v>
      </c>
      <c r="EO334" s="1165" t="s">
        <v>2281</v>
      </c>
      <c r="EP334" s="1165" t="s">
        <v>2282</v>
      </c>
      <c r="EQ334" s="1165" t="s">
        <v>9301</v>
      </c>
      <c r="ER334" s="1165" t="s">
        <v>2193</v>
      </c>
      <c r="ES334" s="1165" t="s">
        <v>6119</v>
      </c>
      <c r="ET334" s="1165" t="s">
        <v>9322</v>
      </c>
      <c r="EU334" s="104" t="str">
        <f t="shared" si="34"/>
        <v>2026040508</v>
      </c>
      <c r="EV334" s="56" t="str">
        <f t="shared" si="35"/>
        <v>19&amp;2026040508</v>
      </c>
      <c r="EW334" s="104">
        <f>IFERROR(VLOOKUP(EV334,시험용!CA:CE,4,FALSE),"")</f>
        <v>0</v>
      </c>
      <c r="EX334" s="952"/>
    </row>
    <row r="335" spans="1:156" ht="49.95" customHeight="1">
      <c r="A335" s="741">
        <v>19</v>
      </c>
      <c r="B335" s="1165" t="s">
        <v>47</v>
      </c>
      <c r="C335" s="1165" t="s">
        <v>336</v>
      </c>
      <c r="D335" s="1165" t="s">
        <v>2400</v>
      </c>
      <c r="E335" s="1165" t="s">
        <v>31</v>
      </c>
      <c r="F335" s="1165" t="s">
        <v>321</v>
      </c>
      <c r="G335" s="1165" t="s">
        <v>47</v>
      </c>
      <c r="H335" s="1165" t="s">
        <v>771</v>
      </c>
      <c r="I335" s="1165" t="s">
        <v>290</v>
      </c>
      <c r="J335" s="1165" t="s">
        <v>9237</v>
      </c>
      <c r="K335" s="1165" t="s">
        <v>291</v>
      </c>
      <c r="L335" s="1165" t="s">
        <v>9238</v>
      </c>
      <c r="M335" s="1165" t="s">
        <v>9239</v>
      </c>
      <c r="N335" s="1165"/>
      <c r="O335" s="1165"/>
      <c r="P335" s="1165"/>
      <c r="Q335" s="1165"/>
      <c r="R335" s="1165"/>
      <c r="S335" s="1165" t="s">
        <v>8306</v>
      </c>
      <c r="T335" s="1165" t="s">
        <v>8521</v>
      </c>
      <c r="U335" s="1165" t="s">
        <v>592</v>
      </c>
      <c r="V335" s="1165"/>
      <c r="W335" s="1165" t="s">
        <v>9240</v>
      </c>
      <c r="X335" s="1165" t="s">
        <v>1047</v>
      </c>
      <c r="Y335" s="1165" t="s">
        <v>9241</v>
      </c>
      <c r="Z335" s="1165" t="s">
        <v>9241</v>
      </c>
      <c r="AA335" s="1165" t="s">
        <v>9242</v>
      </c>
      <c r="AB335" s="1165" t="s">
        <v>293</v>
      </c>
      <c r="AC335" s="1332"/>
      <c r="AD335" s="1165" t="s">
        <v>107</v>
      </c>
      <c r="AE335" s="1165" t="s">
        <v>9067</v>
      </c>
      <c r="AF335" s="1165" t="s">
        <v>2144</v>
      </c>
      <c r="AG335" s="1165" t="s">
        <v>2117</v>
      </c>
      <c r="AH335" s="1165" t="s">
        <v>2118</v>
      </c>
      <c r="AI335" s="1165" t="s">
        <v>3140</v>
      </c>
      <c r="AJ335" s="1165"/>
      <c r="AK335" s="1165"/>
      <c r="AL335" s="1165"/>
      <c r="AM335" s="1165"/>
      <c r="AN335" s="1165" t="s">
        <v>2406</v>
      </c>
      <c r="AO335" s="1165" t="s">
        <v>6835</v>
      </c>
      <c r="AP335" s="1165" t="s">
        <v>9243</v>
      </c>
      <c r="AQ335" s="1165" t="s">
        <v>2381</v>
      </c>
      <c r="AR335" s="1165"/>
      <c r="AS335" s="1165"/>
      <c r="AT335" s="1165" t="s">
        <v>599</v>
      </c>
      <c r="AU335" s="1165" t="s">
        <v>9244</v>
      </c>
      <c r="AV335" s="1165" t="s">
        <v>1135</v>
      </c>
      <c r="AW335" s="1165" t="s">
        <v>7596</v>
      </c>
      <c r="AX335" s="1165" t="s">
        <v>9245</v>
      </c>
      <c r="AY335" s="1165"/>
      <c r="AZ335" s="1165" t="s">
        <v>9246</v>
      </c>
      <c r="BA335" s="1165" t="s">
        <v>9247</v>
      </c>
      <c r="BB335" s="1165" t="s">
        <v>4653</v>
      </c>
      <c r="BC335" s="1165" t="s">
        <v>2132</v>
      </c>
      <c r="BD335" s="1165" t="s">
        <v>2133</v>
      </c>
      <c r="BE335" s="1165" t="s">
        <v>1135</v>
      </c>
      <c r="BF335" s="1165" t="s">
        <v>2135</v>
      </c>
      <c r="BG335" s="1165" t="s">
        <v>2136</v>
      </c>
      <c r="BH335" s="1165" t="s">
        <v>9248</v>
      </c>
      <c r="BI335" s="1165" t="s">
        <v>9249</v>
      </c>
      <c r="BJ335" s="1165" t="s">
        <v>9250</v>
      </c>
      <c r="BK335" s="1165" t="s">
        <v>9251</v>
      </c>
      <c r="BL335" s="1165" t="s">
        <v>9252</v>
      </c>
      <c r="BM335" s="1165" t="s">
        <v>9253</v>
      </c>
      <c r="BN335" s="1165" t="s">
        <v>9067</v>
      </c>
      <c r="BO335" s="1165" t="s">
        <v>2144</v>
      </c>
      <c r="BP335" s="1165" t="s">
        <v>1135</v>
      </c>
      <c r="BQ335" s="1165" t="s">
        <v>2117</v>
      </c>
      <c r="BR335" s="1165" t="s">
        <v>4661</v>
      </c>
      <c r="BS335" s="1165" t="s">
        <v>3172</v>
      </c>
      <c r="BT335" s="1165" t="s">
        <v>9254</v>
      </c>
      <c r="BU335" s="1165" t="s">
        <v>9255</v>
      </c>
      <c r="BV335" s="1165" t="s">
        <v>2149</v>
      </c>
      <c r="BW335" s="1165" t="s">
        <v>4622</v>
      </c>
      <c r="BX335" s="1165" t="s">
        <v>2118</v>
      </c>
      <c r="BY335" s="1165" t="s">
        <v>3140</v>
      </c>
      <c r="BZ335" s="1165" t="s">
        <v>9256</v>
      </c>
      <c r="CA335" s="1165" t="s">
        <v>4666</v>
      </c>
      <c r="CB335" s="1165" t="s">
        <v>2153</v>
      </c>
      <c r="CC335" s="1165" t="s">
        <v>4667</v>
      </c>
      <c r="CD335" s="1165" t="s">
        <v>2181</v>
      </c>
      <c r="CE335" s="1165" t="s">
        <v>2156</v>
      </c>
      <c r="CF335" s="1165" t="s">
        <v>4668</v>
      </c>
      <c r="CG335" s="1165" t="s">
        <v>2158</v>
      </c>
      <c r="CH335" s="1165" t="s">
        <v>1135</v>
      </c>
      <c r="CI335" s="1165" t="s">
        <v>9257</v>
      </c>
      <c r="CJ335" s="1165" t="s">
        <v>2160</v>
      </c>
      <c r="CK335" s="1165" t="s">
        <v>9258</v>
      </c>
      <c r="CL335" s="1165" t="s">
        <v>2162</v>
      </c>
      <c r="CM335" s="1165" t="s">
        <v>9259</v>
      </c>
      <c r="CN335" s="1165" t="s">
        <v>2160</v>
      </c>
      <c r="CO335" s="1165" t="s">
        <v>4915</v>
      </c>
      <c r="CP335" s="1165" t="s">
        <v>2162</v>
      </c>
      <c r="CQ335" s="1165" t="s">
        <v>1135</v>
      </c>
      <c r="CR335" s="1165" t="s">
        <v>1135</v>
      </c>
      <c r="CS335" s="1165" t="s">
        <v>1135</v>
      </c>
      <c r="CT335" s="1165" t="s">
        <v>1135</v>
      </c>
      <c r="CU335" s="1165" t="s">
        <v>1135</v>
      </c>
      <c r="CV335" s="1165" t="s">
        <v>1135</v>
      </c>
      <c r="CW335" s="1165" t="s">
        <v>1135</v>
      </c>
      <c r="CX335" s="1165" t="s">
        <v>1135</v>
      </c>
      <c r="CY335" s="1165" t="s">
        <v>1135</v>
      </c>
      <c r="CZ335" s="1165" t="s">
        <v>1135</v>
      </c>
      <c r="DA335" s="1165" t="s">
        <v>1135</v>
      </c>
      <c r="DB335" s="1165" t="s">
        <v>1135</v>
      </c>
      <c r="DC335" s="1165" t="s">
        <v>1135</v>
      </c>
      <c r="DD335" s="1165" t="s">
        <v>1135</v>
      </c>
      <c r="DE335" s="1165" t="s">
        <v>1135</v>
      </c>
      <c r="DF335" s="1165" t="s">
        <v>1135</v>
      </c>
      <c r="DG335" s="1165" t="s">
        <v>1135</v>
      </c>
      <c r="DH335" s="1165" t="s">
        <v>1135</v>
      </c>
      <c r="DI335" s="1165" t="s">
        <v>2142</v>
      </c>
      <c r="DJ335" s="1165" t="s">
        <v>1135</v>
      </c>
      <c r="DK335" s="1165" t="s">
        <v>1135</v>
      </c>
      <c r="DL335" s="1165" t="s">
        <v>1135</v>
      </c>
      <c r="DM335" s="1165" t="s">
        <v>1135</v>
      </c>
      <c r="DN335" s="1165" t="s">
        <v>1135</v>
      </c>
      <c r="DO335" s="1165" t="s">
        <v>1135</v>
      </c>
      <c r="DP335" s="1165" t="s">
        <v>1135</v>
      </c>
      <c r="DQ335" s="1165" t="s">
        <v>1135</v>
      </c>
      <c r="DR335" s="1165" t="s">
        <v>1135</v>
      </c>
      <c r="DS335" s="1165" t="s">
        <v>1135</v>
      </c>
      <c r="DT335" s="1165" t="s">
        <v>9260</v>
      </c>
      <c r="DU335" s="1165" t="s">
        <v>4674</v>
      </c>
      <c r="DV335" s="1165" t="s">
        <v>4675</v>
      </c>
      <c r="DW335" s="1165" t="s">
        <v>6011</v>
      </c>
      <c r="DX335" s="1165" t="s">
        <v>5940</v>
      </c>
      <c r="DY335" s="1165" t="s">
        <v>2180</v>
      </c>
      <c r="DZ335" s="1165" t="s">
        <v>5941</v>
      </c>
      <c r="EA335" s="1165" t="s">
        <v>2182</v>
      </c>
      <c r="EB335" s="1165" t="s">
        <v>9261</v>
      </c>
      <c r="EC335" s="1165" t="s">
        <v>4674</v>
      </c>
      <c r="ED335" s="1165" t="s">
        <v>4678</v>
      </c>
      <c r="EE335" s="1165" t="s">
        <v>6011</v>
      </c>
      <c r="EF335" s="1165" t="s">
        <v>1135</v>
      </c>
      <c r="EG335" s="1165" t="s">
        <v>1135</v>
      </c>
      <c r="EH335" s="1165" t="s">
        <v>1135</v>
      </c>
      <c r="EI335" s="1165" t="s">
        <v>1135</v>
      </c>
      <c r="EJ335" s="1165" t="s">
        <v>9262</v>
      </c>
      <c r="EK335" s="1165" t="s">
        <v>4680</v>
      </c>
      <c r="EL335" s="1165" t="s">
        <v>9263</v>
      </c>
      <c r="EM335" s="1165" t="s">
        <v>4681</v>
      </c>
      <c r="EN335" s="1165" t="s">
        <v>2280</v>
      </c>
      <c r="EO335" s="1165" t="s">
        <v>2281</v>
      </c>
      <c r="EP335" s="1165" t="s">
        <v>2282</v>
      </c>
      <c r="EQ335" s="1165" t="s">
        <v>4920</v>
      </c>
      <c r="ER335" s="1165" t="s">
        <v>2193</v>
      </c>
      <c r="ES335" s="1165" t="s">
        <v>9264</v>
      </c>
      <c r="ET335" s="1165" t="s">
        <v>9265</v>
      </c>
      <c r="EU335" s="104" t="str">
        <f t="shared" si="34"/>
        <v>2026033360</v>
      </c>
      <c r="EV335" s="56" t="str">
        <f t="shared" si="35"/>
        <v>19&amp;2026033360</v>
      </c>
      <c r="EW335" s="104">
        <f>IFERROR(VLOOKUP(EV335,시험용!CA:CE,4,FALSE),"")</f>
        <v>0</v>
      </c>
      <c r="EX335" s="952"/>
    </row>
    <row r="336" spans="1:156" ht="49.95" customHeight="1">
      <c r="A336" s="741">
        <v>19</v>
      </c>
      <c r="B336" s="1165" t="s">
        <v>850</v>
      </c>
      <c r="C336" s="1165" t="s">
        <v>336</v>
      </c>
      <c r="D336" s="1165" t="s">
        <v>2781</v>
      </c>
      <c r="E336" s="1165" t="s">
        <v>31</v>
      </c>
      <c r="F336" s="1165" t="s">
        <v>584</v>
      </c>
      <c r="G336" s="1165" t="s">
        <v>850</v>
      </c>
      <c r="H336" s="1165" t="s">
        <v>806</v>
      </c>
      <c r="I336" s="1165" t="s">
        <v>290</v>
      </c>
      <c r="J336" s="1165" t="s">
        <v>9266</v>
      </c>
      <c r="K336" s="1165" t="s">
        <v>291</v>
      </c>
      <c r="L336" s="1165" t="s">
        <v>9267</v>
      </c>
      <c r="M336" s="1165" t="s">
        <v>4052</v>
      </c>
      <c r="N336" s="1165"/>
      <c r="O336" s="1165"/>
      <c r="P336" s="1165"/>
      <c r="Q336" s="1165"/>
      <c r="R336" s="1165"/>
      <c r="S336" s="1165" t="s">
        <v>8306</v>
      </c>
      <c r="T336" s="1165" t="s">
        <v>8521</v>
      </c>
      <c r="U336" s="1165" t="s">
        <v>592</v>
      </c>
      <c r="V336" s="1165"/>
      <c r="W336" s="1165" t="s">
        <v>4053</v>
      </c>
      <c r="X336" s="1165" t="s">
        <v>1047</v>
      </c>
      <c r="Y336" s="1165" t="s">
        <v>4054</v>
      </c>
      <c r="Z336" s="1165" t="s">
        <v>4055</v>
      </c>
      <c r="AA336" s="1165" t="s">
        <v>4056</v>
      </c>
      <c r="AB336" s="1165" t="s">
        <v>293</v>
      </c>
      <c r="AC336" s="1332"/>
      <c r="AD336" s="1165" t="s">
        <v>107</v>
      </c>
      <c r="AE336" s="1165" t="s">
        <v>1014</v>
      </c>
      <c r="AF336" s="1165" t="s">
        <v>692</v>
      </c>
      <c r="AG336" s="1165" t="s">
        <v>295</v>
      </c>
      <c r="AH336" s="1165" t="s">
        <v>296</v>
      </c>
      <c r="AI336" s="1165" t="s">
        <v>297</v>
      </c>
      <c r="AJ336" s="1165"/>
      <c r="AK336" s="1165"/>
      <c r="AL336" s="1165"/>
      <c r="AM336" s="1165"/>
      <c r="AN336" s="1165" t="s">
        <v>5207</v>
      </c>
      <c r="AO336" s="1165" t="s">
        <v>5208</v>
      </c>
      <c r="AP336" s="1165" t="s">
        <v>9268</v>
      </c>
      <c r="AQ336" s="1165" t="s">
        <v>49</v>
      </c>
      <c r="AR336" s="1165"/>
      <c r="AS336" s="1165"/>
      <c r="AT336" s="1165" t="s">
        <v>315</v>
      </c>
      <c r="AU336" s="1165" t="s">
        <v>9269</v>
      </c>
      <c r="AV336" s="1165" t="s">
        <v>57</v>
      </c>
      <c r="AW336" s="1165" t="s">
        <v>910</v>
      </c>
      <c r="AX336" s="1165" t="s">
        <v>9270</v>
      </c>
      <c r="AY336" s="1165" t="s">
        <v>2669</v>
      </c>
      <c r="AZ336" s="1165" t="s">
        <v>4059</v>
      </c>
      <c r="BA336" s="1165" t="s">
        <v>59</v>
      </c>
      <c r="BB336" s="1165" t="s">
        <v>299</v>
      </c>
      <c r="BC336" s="1165" t="s">
        <v>32</v>
      </c>
      <c r="BD336" s="1165" t="s">
        <v>33</v>
      </c>
      <c r="BE336" s="1165" t="s">
        <v>57</v>
      </c>
      <c r="BF336" s="1165" t="s">
        <v>48</v>
      </c>
      <c r="BG336" s="1165" t="s">
        <v>900</v>
      </c>
      <c r="BH336" s="1165" t="s">
        <v>4060</v>
      </c>
      <c r="BI336" s="1165" t="s">
        <v>3296</v>
      </c>
      <c r="BJ336" s="1165" t="s">
        <v>2386</v>
      </c>
      <c r="BK336" s="1165" t="s">
        <v>1026</v>
      </c>
      <c r="BL336" s="1165" t="s">
        <v>9271</v>
      </c>
      <c r="BM336" s="1165" t="s">
        <v>302</v>
      </c>
      <c r="BN336" s="1165" t="s">
        <v>1014</v>
      </c>
      <c r="BO336" s="1165" t="s">
        <v>692</v>
      </c>
      <c r="BP336" s="1165" t="s">
        <v>595</v>
      </c>
      <c r="BQ336" s="1165" t="s">
        <v>295</v>
      </c>
      <c r="BR336" s="1165" t="s">
        <v>1363</v>
      </c>
      <c r="BS336" s="1165" t="s">
        <v>1302</v>
      </c>
      <c r="BT336" s="1165" t="s">
        <v>4062</v>
      </c>
      <c r="BU336" s="1165" t="s">
        <v>4063</v>
      </c>
      <c r="BV336" s="1165" t="s">
        <v>51</v>
      </c>
      <c r="BW336" s="1165" t="s">
        <v>611</v>
      </c>
      <c r="BX336" s="1165" t="s">
        <v>296</v>
      </c>
      <c r="BY336" s="1165" t="s">
        <v>297</v>
      </c>
      <c r="BZ336" s="1165" t="s">
        <v>4064</v>
      </c>
      <c r="CA336" s="1165" t="s">
        <v>4065</v>
      </c>
      <c r="CB336" s="1165" t="s">
        <v>304</v>
      </c>
      <c r="CC336" s="1165" t="s">
        <v>1122</v>
      </c>
      <c r="CD336" s="1165" t="s">
        <v>309</v>
      </c>
      <c r="CE336" s="1165" t="s">
        <v>306</v>
      </c>
      <c r="CF336" s="1165" t="s">
        <v>797</v>
      </c>
      <c r="CG336" s="1165" t="s">
        <v>307</v>
      </c>
      <c r="CH336" s="1165" t="s">
        <v>57</v>
      </c>
      <c r="CI336" s="1165" t="s">
        <v>4066</v>
      </c>
      <c r="CJ336" s="1165" t="s">
        <v>99</v>
      </c>
      <c r="CK336" s="1165" t="s">
        <v>1850</v>
      </c>
      <c r="CL336" s="1165" t="s">
        <v>105</v>
      </c>
      <c r="CM336" s="1165" t="s">
        <v>57</v>
      </c>
      <c r="CN336" s="1165" t="s">
        <v>57</v>
      </c>
      <c r="CO336" s="1165" t="s">
        <v>57</v>
      </c>
      <c r="CP336" s="1165" t="s">
        <v>57</v>
      </c>
      <c r="CQ336" s="1165" t="s">
        <v>57</v>
      </c>
      <c r="CR336" s="1165" t="s">
        <v>57</v>
      </c>
      <c r="CS336" s="1165" t="s">
        <v>57</v>
      </c>
      <c r="CT336" s="1165" t="s">
        <v>57</v>
      </c>
      <c r="CU336" s="1165" t="s">
        <v>57</v>
      </c>
      <c r="CV336" s="1165" t="s">
        <v>57</v>
      </c>
      <c r="CW336" s="1165" t="s">
        <v>57</v>
      </c>
      <c r="CX336" s="1165" t="s">
        <v>57</v>
      </c>
      <c r="CY336" s="1165" t="s">
        <v>798</v>
      </c>
      <c r="CZ336" s="1165" t="s">
        <v>329</v>
      </c>
      <c r="DA336" s="1165" t="s">
        <v>123</v>
      </c>
      <c r="DB336" s="1165" t="s">
        <v>57</v>
      </c>
      <c r="DC336" s="1165" t="s">
        <v>57</v>
      </c>
      <c r="DD336" s="1165" t="s">
        <v>57</v>
      </c>
      <c r="DE336" s="1165" t="s">
        <v>57</v>
      </c>
      <c r="DF336" s="1165" t="s">
        <v>57</v>
      </c>
      <c r="DG336" s="1165" t="s">
        <v>57</v>
      </c>
      <c r="DH336" s="1165" t="s">
        <v>57</v>
      </c>
      <c r="DI336" s="1165" t="s">
        <v>302</v>
      </c>
      <c r="DJ336" s="1165" t="s">
        <v>57</v>
      </c>
      <c r="DK336" s="1165" t="s">
        <v>57</v>
      </c>
      <c r="DL336" s="1165" t="s">
        <v>57</v>
      </c>
      <c r="DM336" s="1165" t="s">
        <v>57</v>
      </c>
      <c r="DN336" s="1165" t="s">
        <v>57</v>
      </c>
      <c r="DO336" s="1165" t="s">
        <v>57</v>
      </c>
      <c r="DP336" s="1165" t="s">
        <v>57</v>
      </c>
      <c r="DQ336" s="1165" t="s">
        <v>57</v>
      </c>
      <c r="DR336" s="1165" t="s">
        <v>57</v>
      </c>
      <c r="DS336" s="1165" t="s">
        <v>57</v>
      </c>
      <c r="DT336" s="1165" t="s">
        <v>4067</v>
      </c>
      <c r="DU336" s="1165" t="s">
        <v>86</v>
      </c>
      <c r="DV336" s="1165" t="s">
        <v>4068</v>
      </c>
      <c r="DW336" s="1165" t="s">
        <v>106</v>
      </c>
      <c r="DX336" s="1165" t="s">
        <v>317</v>
      </c>
      <c r="DY336" s="1165" t="s">
        <v>308</v>
      </c>
      <c r="DZ336" s="1165" t="s">
        <v>318</v>
      </c>
      <c r="EA336" s="1165" t="s">
        <v>319</v>
      </c>
      <c r="EB336" s="1165" t="s">
        <v>4069</v>
      </c>
      <c r="EC336" s="1165" t="s">
        <v>86</v>
      </c>
      <c r="ED336" s="1165" t="s">
        <v>1892</v>
      </c>
      <c r="EE336" s="1165" t="s">
        <v>106</v>
      </c>
      <c r="EF336" s="1165" t="s">
        <v>57</v>
      </c>
      <c r="EG336" s="1165" t="s">
        <v>57</v>
      </c>
      <c r="EH336" s="1165" t="s">
        <v>57</v>
      </c>
      <c r="EI336" s="1165" t="s">
        <v>57</v>
      </c>
      <c r="EJ336" s="1165" t="s">
        <v>4070</v>
      </c>
      <c r="EK336" s="1165" t="s">
        <v>2469</v>
      </c>
      <c r="EL336" s="1165" t="s">
        <v>802</v>
      </c>
      <c r="EM336" s="1165" t="s">
        <v>2471</v>
      </c>
      <c r="EN336" s="1165" t="s">
        <v>629</v>
      </c>
      <c r="EO336" s="1165" t="s">
        <v>630</v>
      </c>
      <c r="EP336" s="1165" t="s">
        <v>122</v>
      </c>
      <c r="EQ336" s="1165" t="s">
        <v>4071</v>
      </c>
      <c r="ER336" s="1165" t="s">
        <v>311</v>
      </c>
      <c r="ES336" s="1165" t="s">
        <v>4072</v>
      </c>
      <c r="ET336" s="1165" t="s">
        <v>9272</v>
      </c>
      <c r="EU336" s="104" t="str">
        <f t="shared" si="34"/>
        <v>2026033563</v>
      </c>
      <c r="EV336" s="56" t="str">
        <f t="shared" si="35"/>
        <v>19&amp;2026033563</v>
      </c>
      <c r="EW336" s="104">
        <f>IFERROR(VLOOKUP(EV336,시험용!CA:CE,4,FALSE),"")</f>
        <v>0</v>
      </c>
      <c r="EX336" s="952"/>
    </row>
    <row r="337" spans="1:154" ht="49.95" customHeight="1">
      <c r="A337" s="741">
        <v>19</v>
      </c>
      <c r="B337" s="1165" t="s">
        <v>323</v>
      </c>
      <c r="C337" s="1165" t="s">
        <v>288</v>
      </c>
      <c r="D337" s="1165" t="s">
        <v>2612</v>
      </c>
      <c r="E337" s="1165" t="s">
        <v>31</v>
      </c>
      <c r="F337" s="1165" t="s">
        <v>584</v>
      </c>
      <c r="G337" s="1165" t="s">
        <v>323</v>
      </c>
      <c r="H337" s="1165" t="s">
        <v>287</v>
      </c>
      <c r="I337" s="1165" t="s">
        <v>290</v>
      </c>
      <c r="J337" s="1165" t="s">
        <v>9902</v>
      </c>
      <c r="K337" s="1165" t="s">
        <v>291</v>
      </c>
      <c r="L337" s="1165" t="s">
        <v>9903</v>
      </c>
      <c r="M337" s="1165" t="s">
        <v>3827</v>
      </c>
      <c r="N337" s="1165"/>
      <c r="O337" s="1165" t="s">
        <v>9904</v>
      </c>
      <c r="P337" s="1165"/>
      <c r="Q337" s="1165"/>
      <c r="R337" s="1165" t="s">
        <v>1346</v>
      </c>
      <c r="S337" s="1165" t="s">
        <v>8846</v>
      </c>
      <c r="T337" s="1165" t="s">
        <v>8847</v>
      </c>
      <c r="U337" s="1165" t="s">
        <v>592</v>
      </c>
      <c r="V337" s="1165" t="s">
        <v>1133</v>
      </c>
      <c r="W337" s="1165" t="s">
        <v>3828</v>
      </c>
      <c r="X337" s="1165" t="s">
        <v>778</v>
      </c>
      <c r="Y337" s="1165" t="s">
        <v>3829</v>
      </c>
      <c r="Z337" s="1165" t="s">
        <v>3829</v>
      </c>
      <c r="AA337" s="1165" t="s">
        <v>3830</v>
      </c>
      <c r="AB337" s="1165" t="s">
        <v>293</v>
      </c>
      <c r="AC337" s="1332"/>
      <c r="AD337" s="1165" t="s">
        <v>107</v>
      </c>
      <c r="AE337" s="1165" t="s">
        <v>3351</v>
      </c>
      <c r="AF337" s="1165" t="s">
        <v>3074</v>
      </c>
      <c r="AG337" s="1165" t="s">
        <v>3352</v>
      </c>
      <c r="AH337" s="1165" t="s">
        <v>3353</v>
      </c>
      <c r="AI337" s="1165" t="s">
        <v>3354</v>
      </c>
      <c r="AJ337" s="1165"/>
      <c r="AK337" s="1165"/>
      <c r="AL337" s="1165"/>
      <c r="AM337" s="1165"/>
      <c r="AN337" s="1165" t="s">
        <v>8689</v>
      </c>
      <c r="AO337" s="1165" t="s">
        <v>8690</v>
      </c>
      <c r="AP337" s="1165" t="s">
        <v>9905</v>
      </c>
      <c r="AQ337" s="1165" t="s">
        <v>35</v>
      </c>
      <c r="AR337" s="1165"/>
      <c r="AS337" s="1165"/>
      <c r="AT337" s="1165" t="s">
        <v>298</v>
      </c>
      <c r="AU337" s="1165" t="s">
        <v>9906</v>
      </c>
      <c r="AV337" s="1165" t="s">
        <v>3075</v>
      </c>
      <c r="AW337" s="1165" t="s">
        <v>9907</v>
      </c>
      <c r="AX337" s="1165" t="s">
        <v>9908</v>
      </c>
      <c r="AY337" s="1165"/>
      <c r="AZ337" s="1165" t="s">
        <v>9909</v>
      </c>
      <c r="BA337" s="1165" t="s">
        <v>3363</v>
      </c>
      <c r="BB337" s="1165" t="s">
        <v>3083</v>
      </c>
      <c r="BC337" s="1165" t="s">
        <v>3084</v>
      </c>
      <c r="BD337" s="1165" t="s">
        <v>3085</v>
      </c>
      <c r="BE337" s="1165" t="s">
        <v>3075</v>
      </c>
      <c r="BF337" s="1165" t="s">
        <v>3087</v>
      </c>
      <c r="BG337" s="1165" t="s">
        <v>3364</v>
      </c>
      <c r="BH337" s="1165" t="s">
        <v>9910</v>
      </c>
      <c r="BI337" s="1165" t="s">
        <v>9911</v>
      </c>
      <c r="BJ337" s="1165" t="s">
        <v>9912</v>
      </c>
      <c r="BK337" s="1165" t="s">
        <v>3368</v>
      </c>
      <c r="BL337" s="1165" t="s">
        <v>3369</v>
      </c>
      <c r="BM337" s="1165" t="s">
        <v>3370</v>
      </c>
      <c r="BN337" s="1165" t="s">
        <v>3351</v>
      </c>
      <c r="BO337" s="1165" t="s">
        <v>3074</v>
      </c>
      <c r="BP337" s="1165" t="s">
        <v>3075</v>
      </c>
      <c r="BQ337" s="1165" t="s">
        <v>3352</v>
      </c>
      <c r="BR337" s="1165" t="s">
        <v>3371</v>
      </c>
      <c r="BS337" s="1165" t="s">
        <v>3372</v>
      </c>
      <c r="BT337" s="1165" t="s">
        <v>3373</v>
      </c>
      <c r="BU337" s="1165" t="s">
        <v>9913</v>
      </c>
      <c r="BV337" s="1165" t="s">
        <v>3375</v>
      </c>
      <c r="BW337" s="1165" t="s">
        <v>3376</v>
      </c>
      <c r="BX337" s="1165" t="s">
        <v>3353</v>
      </c>
      <c r="BY337" s="1165" t="s">
        <v>3354</v>
      </c>
      <c r="BZ337" s="1165" t="s">
        <v>9914</v>
      </c>
      <c r="CA337" s="1165" t="s">
        <v>3378</v>
      </c>
      <c r="CB337" s="1165" t="s">
        <v>3379</v>
      </c>
      <c r="CC337" s="1165" t="s">
        <v>3380</v>
      </c>
      <c r="CD337" s="1165" t="s">
        <v>3381</v>
      </c>
      <c r="CE337" s="1165" t="s">
        <v>3382</v>
      </c>
      <c r="CF337" s="1165" t="s">
        <v>3383</v>
      </c>
      <c r="CG337" s="1165" t="s">
        <v>3384</v>
      </c>
      <c r="CH337" s="1165" t="s">
        <v>3075</v>
      </c>
      <c r="CI337" s="1165" t="s">
        <v>9915</v>
      </c>
      <c r="CJ337" s="1165" t="s">
        <v>3386</v>
      </c>
      <c r="CK337" s="1165" t="s">
        <v>3387</v>
      </c>
      <c r="CL337" s="1165" t="s">
        <v>3388</v>
      </c>
      <c r="CM337" s="1165" t="s">
        <v>3075</v>
      </c>
      <c r="CN337" s="1165" t="s">
        <v>3075</v>
      </c>
      <c r="CO337" s="1165" t="s">
        <v>3075</v>
      </c>
      <c r="CP337" s="1165" t="s">
        <v>3075</v>
      </c>
      <c r="CQ337" s="1165" t="s">
        <v>3075</v>
      </c>
      <c r="CR337" s="1165" t="s">
        <v>3075</v>
      </c>
      <c r="CS337" s="1165" t="s">
        <v>3075</v>
      </c>
      <c r="CT337" s="1165" t="s">
        <v>3075</v>
      </c>
      <c r="CU337" s="1165" t="s">
        <v>3075</v>
      </c>
      <c r="CV337" s="1165" t="s">
        <v>3075</v>
      </c>
      <c r="CW337" s="1165" t="s">
        <v>3075</v>
      </c>
      <c r="CX337" s="1165" t="s">
        <v>3075</v>
      </c>
      <c r="CY337" s="1165" t="s">
        <v>3389</v>
      </c>
      <c r="CZ337" s="1165" t="s">
        <v>3390</v>
      </c>
      <c r="DA337" s="1165" t="s">
        <v>3391</v>
      </c>
      <c r="DB337" s="1165" t="s">
        <v>3075</v>
      </c>
      <c r="DC337" s="1165" t="s">
        <v>3075</v>
      </c>
      <c r="DD337" s="1165" t="s">
        <v>3075</v>
      </c>
      <c r="DE337" s="1165" t="s">
        <v>3075</v>
      </c>
      <c r="DF337" s="1165" t="s">
        <v>3075</v>
      </c>
      <c r="DG337" s="1165" t="s">
        <v>3075</v>
      </c>
      <c r="DH337" s="1165" t="s">
        <v>3075</v>
      </c>
      <c r="DI337" s="1165" t="s">
        <v>3094</v>
      </c>
      <c r="DJ337" s="1165" t="s">
        <v>3075</v>
      </c>
      <c r="DK337" s="1165" t="s">
        <v>3075</v>
      </c>
      <c r="DL337" s="1165" t="s">
        <v>3075</v>
      </c>
      <c r="DM337" s="1165" t="s">
        <v>3075</v>
      </c>
      <c r="DN337" s="1165" t="s">
        <v>3075</v>
      </c>
      <c r="DO337" s="1165" t="s">
        <v>3075</v>
      </c>
      <c r="DP337" s="1165" t="s">
        <v>3075</v>
      </c>
      <c r="DQ337" s="1165" t="s">
        <v>3075</v>
      </c>
      <c r="DR337" s="1165" t="s">
        <v>3075</v>
      </c>
      <c r="DS337" s="1165" t="s">
        <v>3075</v>
      </c>
      <c r="DT337" s="1165" t="s">
        <v>9916</v>
      </c>
      <c r="DU337" s="1165" t="s">
        <v>3113</v>
      </c>
      <c r="DV337" s="1165" t="s">
        <v>9917</v>
      </c>
      <c r="DW337" s="1165" t="s">
        <v>3449</v>
      </c>
      <c r="DX337" s="1165" t="s">
        <v>3116</v>
      </c>
      <c r="DY337" s="1165" t="s">
        <v>3117</v>
      </c>
      <c r="DZ337" s="1165" t="s">
        <v>3118</v>
      </c>
      <c r="EA337" s="1165" t="s">
        <v>3119</v>
      </c>
      <c r="EB337" s="1165" t="s">
        <v>9918</v>
      </c>
      <c r="EC337" s="1165" t="s">
        <v>3113</v>
      </c>
      <c r="ED337" s="1165" t="s">
        <v>9919</v>
      </c>
      <c r="EE337" s="1165" t="s">
        <v>3449</v>
      </c>
      <c r="EF337" s="1165" t="s">
        <v>3075</v>
      </c>
      <c r="EG337" s="1165" t="s">
        <v>3075</v>
      </c>
      <c r="EH337" s="1165" t="s">
        <v>3075</v>
      </c>
      <c r="EI337" s="1165" t="s">
        <v>3075</v>
      </c>
      <c r="EJ337" s="1165" t="s">
        <v>9920</v>
      </c>
      <c r="EK337" s="1165" t="s">
        <v>3963</v>
      </c>
      <c r="EL337" s="1165" t="s">
        <v>9921</v>
      </c>
      <c r="EM337" s="1165" t="s">
        <v>3965</v>
      </c>
      <c r="EN337" s="1165" t="s">
        <v>9922</v>
      </c>
      <c r="EO337" s="1165" t="s">
        <v>3127</v>
      </c>
      <c r="EP337" s="1165" t="s">
        <v>3128</v>
      </c>
      <c r="EQ337" s="1165" t="s">
        <v>3969</v>
      </c>
      <c r="ER337" s="1165" t="s">
        <v>3096</v>
      </c>
      <c r="ES337" s="1165" t="s">
        <v>9923</v>
      </c>
      <c r="ET337" s="1165" t="s">
        <v>9924</v>
      </c>
      <c r="EU337" s="104" t="str">
        <f t="shared" si="34"/>
        <v>2026041063</v>
      </c>
      <c r="EV337" s="56" t="str">
        <f t="shared" si="35"/>
        <v>19&amp;2026041063</v>
      </c>
      <c r="EW337" s="104">
        <f>IFERROR(VLOOKUP(EV337,시험용!CA:CE,4,FALSE),"")</f>
        <v>0</v>
      </c>
      <c r="EX337" s="952"/>
    </row>
    <row r="338" spans="1:154" ht="49.95" customHeight="1">
      <c r="A338" s="741">
        <v>19</v>
      </c>
      <c r="B338" s="1165" t="s">
        <v>890</v>
      </c>
      <c r="C338" s="1165" t="s">
        <v>3405</v>
      </c>
      <c r="D338" s="1165" t="s">
        <v>3406</v>
      </c>
      <c r="E338" s="1165" t="s">
        <v>31</v>
      </c>
      <c r="F338" s="1165" t="s">
        <v>584</v>
      </c>
      <c r="G338" s="1165" t="s">
        <v>890</v>
      </c>
      <c r="H338" s="1165" t="s">
        <v>287</v>
      </c>
      <c r="I338" s="1165" t="s">
        <v>290</v>
      </c>
      <c r="J338" s="1165" t="s">
        <v>9208</v>
      </c>
      <c r="K338" s="1165" t="s">
        <v>291</v>
      </c>
      <c r="L338" s="1165" t="s">
        <v>9209</v>
      </c>
      <c r="M338" s="1165" t="s">
        <v>5500</v>
      </c>
      <c r="N338" s="1165"/>
      <c r="O338" s="1165"/>
      <c r="P338" s="1165" t="s">
        <v>818</v>
      </c>
      <c r="Q338" s="1165"/>
      <c r="R338" s="1165" t="s">
        <v>8846</v>
      </c>
      <c r="S338" s="1165" t="s">
        <v>8306</v>
      </c>
      <c r="T338" s="1165" t="s">
        <v>8521</v>
      </c>
      <c r="U338" s="1165" t="s">
        <v>592</v>
      </c>
      <c r="V338" s="1165"/>
      <c r="W338" s="1165" t="s">
        <v>5501</v>
      </c>
      <c r="X338" s="1165" t="s">
        <v>688</v>
      </c>
      <c r="Y338" s="1165" t="s">
        <v>5502</v>
      </c>
      <c r="Z338" s="1165" t="s">
        <v>5502</v>
      </c>
      <c r="AA338" s="1165" t="s">
        <v>5503</v>
      </c>
      <c r="AB338" s="1165" t="s">
        <v>293</v>
      </c>
      <c r="AC338" s="1332"/>
      <c r="AD338" s="1165" t="s">
        <v>107</v>
      </c>
      <c r="AE338" s="1165" t="s">
        <v>9210</v>
      </c>
      <c r="AF338" s="1165" t="s">
        <v>3851</v>
      </c>
      <c r="AG338" s="1165" t="s">
        <v>3852</v>
      </c>
      <c r="AH338" s="1165" t="s">
        <v>3853</v>
      </c>
      <c r="AI338" s="1165" t="s">
        <v>3854</v>
      </c>
      <c r="AJ338" s="1165"/>
      <c r="AK338" s="1165"/>
      <c r="AL338" s="1165"/>
      <c r="AM338" s="1165"/>
      <c r="AN338" s="1165" t="s">
        <v>3417</v>
      </c>
      <c r="AO338" s="1165" t="s">
        <v>3418</v>
      </c>
      <c r="AP338" s="1165" t="s">
        <v>5504</v>
      </c>
      <c r="AQ338" s="1165" t="s">
        <v>3358</v>
      </c>
      <c r="AR338" s="1165"/>
      <c r="AS338" s="1165"/>
      <c r="AT338" s="1165" t="s">
        <v>298</v>
      </c>
      <c r="AU338" s="1165" t="s">
        <v>9211</v>
      </c>
      <c r="AV338" s="1165" t="s">
        <v>3008</v>
      </c>
      <c r="AW338" s="1165" t="s">
        <v>9212</v>
      </c>
      <c r="AX338" s="1165" t="s">
        <v>9213</v>
      </c>
      <c r="AY338" s="1165"/>
      <c r="AZ338" s="1165" t="s">
        <v>9214</v>
      </c>
      <c r="BA338" s="1165" t="s">
        <v>9215</v>
      </c>
      <c r="BB338" s="1165" t="s">
        <v>3017</v>
      </c>
      <c r="BC338" s="1165" t="s">
        <v>3018</v>
      </c>
      <c r="BD338" s="1165" t="s">
        <v>3019</v>
      </c>
      <c r="BE338" s="1165" t="s">
        <v>9216</v>
      </c>
      <c r="BF338" s="1165" t="s">
        <v>3021</v>
      </c>
      <c r="BG338" s="1165" t="s">
        <v>3022</v>
      </c>
      <c r="BH338" s="1165" t="s">
        <v>9217</v>
      </c>
      <c r="BI338" s="1165" t="s">
        <v>9218</v>
      </c>
      <c r="BJ338" s="1165" t="s">
        <v>9219</v>
      </c>
      <c r="BK338" s="1165" t="s">
        <v>9220</v>
      </c>
      <c r="BL338" s="1165" t="s">
        <v>9221</v>
      </c>
      <c r="BM338" s="1165" t="s">
        <v>3869</v>
      </c>
      <c r="BN338" s="1165" t="s">
        <v>9210</v>
      </c>
      <c r="BO338" s="1165" t="s">
        <v>3851</v>
      </c>
      <c r="BP338" s="1165" t="s">
        <v>3007</v>
      </c>
      <c r="BQ338" s="1165" t="s">
        <v>3852</v>
      </c>
      <c r="BR338" s="1165" t="s">
        <v>3870</v>
      </c>
      <c r="BS338" s="1165" t="s">
        <v>9222</v>
      </c>
      <c r="BT338" s="1165" t="s">
        <v>9223</v>
      </c>
      <c r="BU338" s="1165" t="s">
        <v>9224</v>
      </c>
      <c r="BV338" s="1165" t="s">
        <v>4788</v>
      </c>
      <c r="BW338" s="1165" t="s">
        <v>9225</v>
      </c>
      <c r="BX338" s="1165" t="s">
        <v>3853</v>
      </c>
      <c r="BY338" s="1165" t="s">
        <v>3854</v>
      </c>
      <c r="BZ338" s="1165" t="s">
        <v>9226</v>
      </c>
      <c r="CA338" s="1165" t="s">
        <v>9227</v>
      </c>
      <c r="CB338" s="1165" t="s">
        <v>3878</v>
      </c>
      <c r="CC338" s="1165" t="s">
        <v>4792</v>
      </c>
      <c r="CD338" s="1165" t="s">
        <v>9228</v>
      </c>
      <c r="CE338" s="1165" t="s">
        <v>3880</v>
      </c>
      <c r="CF338" s="1165" t="s">
        <v>4793</v>
      </c>
      <c r="CG338" s="1165" t="s">
        <v>3882</v>
      </c>
      <c r="CH338" s="1165" t="s">
        <v>3008</v>
      </c>
      <c r="CI338" s="1165" t="s">
        <v>4794</v>
      </c>
      <c r="CJ338" s="1165" t="s">
        <v>4795</v>
      </c>
      <c r="CK338" s="1165" t="s">
        <v>4796</v>
      </c>
      <c r="CL338" s="1165" t="s">
        <v>3886</v>
      </c>
      <c r="CM338" s="1165" t="s">
        <v>3008</v>
      </c>
      <c r="CN338" s="1165" t="s">
        <v>3008</v>
      </c>
      <c r="CO338" s="1165" t="s">
        <v>3008</v>
      </c>
      <c r="CP338" s="1165" t="s">
        <v>3008</v>
      </c>
      <c r="CQ338" s="1165" t="s">
        <v>3008</v>
      </c>
      <c r="CR338" s="1165" t="s">
        <v>3008</v>
      </c>
      <c r="CS338" s="1165" t="s">
        <v>3008</v>
      </c>
      <c r="CT338" s="1165" t="s">
        <v>3008</v>
      </c>
      <c r="CU338" s="1165" t="s">
        <v>3008</v>
      </c>
      <c r="CV338" s="1165" t="s">
        <v>3008</v>
      </c>
      <c r="CW338" s="1165" t="s">
        <v>3008</v>
      </c>
      <c r="CX338" s="1165" t="s">
        <v>3008</v>
      </c>
      <c r="CY338" s="1165" t="s">
        <v>3008</v>
      </c>
      <c r="CZ338" s="1165" t="s">
        <v>3008</v>
      </c>
      <c r="DA338" s="1165" t="s">
        <v>3008</v>
      </c>
      <c r="DB338" s="1165" t="s">
        <v>3008</v>
      </c>
      <c r="DC338" s="1165" t="s">
        <v>3008</v>
      </c>
      <c r="DD338" s="1165" t="s">
        <v>3008</v>
      </c>
      <c r="DE338" s="1165" t="s">
        <v>3008</v>
      </c>
      <c r="DF338" s="1165" t="s">
        <v>3008</v>
      </c>
      <c r="DG338" s="1165" t="s">
        <v>3008</v>
      </c>
      <c r="DH338" s="1165" t="s">
        <v>3008</v>
      </c>
      <c r="DI338" s="1165" t="s">
        <v>3028</v>
      </c>
      <c r="DJ338" s="1165" t="s">
        <v>3008</v>
      </c>
      <c r="DK338" s="1165" t="s">
        <v>3008</v>
      </c>
      <c r="DL338" s="1165" t="s">
        <v>3008</v>
      </c>
      <c r="DM338" s="1165" t="s">
        <v>3008</v>
      </c>
      <c r="DN338" s="1165" t="s">
        <v>3008</v>
      </c>
      <c r="DO338" s="1165" t="s">
        <v>3008</v>
      </c>
      <c r="DP338" s="1165" t="s">
        <v>3008</v>
      </c>
      <c r="DQ338" s="1165" t="s">
        <v>3008</v>
      </c>
      <c r="DR338" s="1165" t="s">
        <v>3008</v>
      </c>
      <c r="DS338" s="1165" t="s">
        <v>3008</v>
      </c>
      <c r="DT338" s="1165" t="s">
        <v>9229</v>
      </c>
      <c r="DU338" s="1165" t="s">
        <v>3894</v>
      </c>
      <c r="DV338" s="1165" t="s">
        <v>9230</v>
      </c>
      <c r="DW338" s="1165" t="s">
        <v>9030</v>
      </c>
      <c r="DX338" s="1165" t="s">
        <v>4800</v>
      </c>
      <c r="DY338" s="1165" t="s">
        <v>3053</v>
      </c>
      <c r="DZ338" s="1165" t="s">
        <v>4801</v>
      </c>
      <c r="EA338" s="1165" t="s">
        <v>3055</v>
      </c>
      <c r="EB338" s="1165" t="s">
        <v>9231</v>
      </c>
      <c r="EC338" s="1165" t="s">
        <v>3894</v>
      </c>
      <c r="ED338" s="1165" t="s">
        <v>3895</v>
      </c>
      <c r="EE338" s="1165" t="s">
        <v>9030</v>
      </c>
      <c r="EF338" s="1165" t="s">
        <v>3008</v>
      </c>
      <c r="EG338" s="1165" t="s">
        <v>3008</v>
      </c>
      <c r="EH338" s="1165" t="s">
        <v>3008</v>
      </c>
      <c r="EI338" s="1165" t="s">
        <v>3008</v>
      </c>
      <c r="EJ338" s="1165" t="s">
        <v>9232</v>
      </c>
      <c r="EK338" s="1165" t="s">
        <v>3902</v>
      </c>
      <c r="EL338" s="1165" t="s">
        <v>9233</v>
      </c>
      <c r="EM338" s="1165" t="s">
        <v>3904</v>
      </c>
      <c r="EN338" s="1165" t="s">
        <v>4808</v>
      </c>
      <c r="EO338" s="1165" t="s">
        <v>3063</v>
      </c>
      <c r="EP338" s="1165" t="s">
        <v>3064</v>
      </c>
      <c r="EQ338" s="1165" t="s">
        <v>9234</v>
      </c>
      <c r="ER338" s="1165" t="s">
        <v>3030</v>
      </c>
      <c r="ES338" s="1165" t="s">
        <v>9346</v>
      </c>
      <c r="ET338" s="1165" t="s">
        <v>9899</v>
      </c>
      <c r="EU338" s="104" t="str">
        <f t="shared" si="34"/>
        <v>2026033874</v>
      </c>
      <c r="EV338" s="56" t="str">
        <f t="shared" si="35"/>
        <v>19&amp;2026033874</v>
      </c>
      <c r="EW338" s="104">
        <f>IFERROR(VLOOKUP(EV338,시험용!CA:CE,4,FALSE),"")</f>
        <v>0</v>
      </c>
      <c r="EX338" s="952"/>
    </row>
    <row r="339" spans="1:154" ht="49.95" customHeight="1">
      <c r="A339" s="741">
        <v>19</v>
      </c>
      <c r="B339" s="1165" t="s">
        <v>910</v>
      </c>
      <c r="C339" s="1165" t="s">
        <v>3405</v>
      </c>
      <c r="D339" s="1165" t="s">
        <v>3406</v>
      </c>
      <c r="E339" s="1165" t="s">
        <v>31</v>
      </c>
      <c r="F339" s="1165" t="s">
        <v>584</v>
      </c>
      <c r="G339" s="1165" t="s">
        <v>910</v>
      </c>
      <c r="H339" s="1165" t="s">
        <v>312</v>
      </c>
      <c r="I339" s="1165" t="s">
        <v>290</v>
      </c>
      <c r="J339" s="1165" t="s">
        <v>9349</v>
      </c>
      <c r="K339" s="1165" t="s">
        <v>291</v>
      </c>
      <c r="L339" s="1165" t="s">
        <v>9350</v>
      </c>
      <c r="M339" s="1165" t="s">
        <v>5500</v>
      </c>
      <c r="N339" s="1165"/>
      <c r="O339" s="1165"/>
      <c r="P339" s="1165" t="s">
        <v>818</v>
      </c>
      <c r="Q339" s="1165"/>
      <c r="R339" s="1165" t="s">
        <v>8846</v>
      </c>
      <c r="S339" s="1165" t="s">
        <v>8306</v>
      </c>
      <c r="T339" s="1165" t="s">
        <v>8521</v>
      </c>
      <c r="U339" s="1165" t="s">
        <v>592</v>
      </c>
      <c r="V339" s="1165"/>
      <c r="W339" s="1165" t="s">
        <v>5501</v>
      </c>
      <c r="X339" s="1165" t="s">
        <v>688</v>
      </c>
      <c r="Y339" s="1165" t="s">
        <v>5502</v>
      </c>
      <c r="Z339" s="1165" t="s">
        <v>5502</v>
      </c>
      <c r="AA339" s="1165" t="s">
        <v>5503</v>
      </c>
      <c r="AB339" s="1165" t="s">
        <v>293</v>
      </c>
      <c r="AC339" s="1332"/>
      <c r="AD339" s="1165" t="s">
        <v>107</v>
      </c>
      <c r="AE339" s="1165" t="s">
        <v>9210</v>
      </c>
      <c r="AF339" s="1165" t="s">
        <v>3851</v>
      </c>
      <c r="AG339" s="1165" t="s">
        <v>3852</v>
      </c>
      <c r="AH339" s="1165" t="s">
        <v>3853</v>
      </c>
      <c r="AI339" s="1165" t="s">
        <v>3854</v>
      </c>
      <c r="AJ339" s="1165"/>
      <c r="AK339" s="1165"/>
      <c r="AL339" s="1165"/>
      <c r="AM339" s="1165"/>
      <c r="AN339" s="1165" t="s">
        <v>3417</v>
      </c>
      <c r="AO339" s="1165" t="s">
        <v>3418</v>
      </c>
      <c r="AP339" s="1165" t="s">
        <v>9351</v>
      </c>
      <c r="AQ339" s="1165" t="s">
        <v>3358</v>
      </c>
      <c r="AR339" s="1165"/>
      <c r="AS339" s="1165"/>
      <c r="AT339" s="1165" t="s">
        <v>315</v>
      </c>
      <c r="AU339" s="1165" t="s">
        <v>9352</v>
      </c>
      <c r="AV339" s="1165" t="s">
        <v>3008</v>
      </c>
      <c r="AW339" s="1165" t="s">
        <v>4816</v>
      </c>
      <c r="AX339" s="1165" t="s">
        <v>9353</v>
      </c>
      <c r="AY339" s="1165"/>
      <c r="AZ339" s="1165" t="s">
        <v>9214</v>
      </c>
      <c r="BA339" s="1165" t="s">
        <v>9215</v>
      </c>
      <c r="BB339" s="1165" t="s">
        <v>3017</v>
      </c>
      <c r="BC339" s="1165" t="s">
        <v>3018</v>
      </c>
      <c r="BD339" s="1165" t="s">
        <v>3019</v>
      </c>
      <c r="BE339" s="1165" t="s">
        <v>9216</v>
      </c>
      <c r="BF339" s="1165" t="s">
        <v>3021</v>
      </c>
      <c r="BG339" s="1165" t="s">
        <v>3022</v>
      </c>
      <c r="BH339" s="1165" t="s">
        <v>9217</v>
      </c>
      <c r="BI339" s="1165" t="s">
        <v>9218</v>
      </c>
      <c r="BJ339" s="1165" t="s">
        <v>9219</v>
      </c>
      <c r="BK339" s="1165" t="s">
        <v>9220</v>
      </c>
      <c r="BL339" s="1165" t="s">
        <v>9221</v>
      </c>
      <c r="BM339" s="1165" t="s">
        <v>3869</v>
      </c>
      <c r="BN339" s="1165" t="s">
        <v>9210</v>
      </c>
      <c r="BO339" s="1165" t="s">
        <v>3851</v>
      </c>
      <c r="BP339" s="1165" t="s">
        <v>3007</v>
      </c>
      <c r="BQ339" s="1165" t="s">
        <v>3852</v>
      </c>
      <c r="BR339" s="1165" t="s">
        <v>3870</v>
      </c>
      <c r="BS339" s="1165" t="s">
        <v>9222</v>
      </c>
      <c r="BT339" s="1165" t="s">
        <v>9223</v>
      </c>
      <c r="BU339" s="1165" t="s">
        <v>9354</v>
      </c>
      <c r="BV339" s="1165" t="s">
        <v>3028</v>
      </c>
      <c r="BW339" s="1165" t="s">
        <v>9225</v>
      </c>
      <c r="BX339" s="1165" t="s">
        <v>3853</v>
      </c>
      <c r="BY339" s="1165" t="s">
        <v>3854</v>
      </c>
      <c r="BZ339" s="1165" t="s">
        <v>9226</v>
      </c>
      <c r="CA339" s="1165" t="s">
        <v>9227</v>
      </c>
      <c r="CB339" s="1165" t="s">
        <v>3878</v>
      </c>
      <c r="CC339" s="1165" t="s">
        <v>4792</v>
      </c>
      <c r="CD339" s="1165" t="s">
        <v>9228</v>
      </c>
      <c r="CE339" s="1165" t="s">
        <v>3880</v>
      </c>
      <c r="CF339" s="1165" t="s">
        <v>4793</v>
      </c>
      <c r="CG339" s="1165" t="s">
        <v>3882</v>
      </c>
      <c r="CH339" s="1165" t="s">
        <v>3008</v>
      </c>
      <c r="CI339" s="1165" t="s">
        <v>4819</v>
      </c>
      <c r="CJ339" s="1165" t="s">
        <v>4820</v>
      </c>
      <c r="CK339" s="1165" t="s">
        <v>4821</v>
      </c>
      <c r="CL339" s="1165" t="s">
        <v>3886</v>
      </c>
      <c r="CM339" s="1165" t="s">
        <v>3008</v>
      </c>
      <c r="CN339" s="1165" t="s">
        <v>3008</v>
      </c>
      <c r="CO339" s="1165" t="s">
        <v>3008</v>
      </c>
      <c r="CP339" s="1165" t="s">
        <v>3008</v>
      </c>
      <c r="CQ339" s="1165" t="s">
        <v>3008</v>
      </c>
      <c r="CR339" s="1165" t="s">
        <v>3008</v>
      </c>
      <c r="CS339" s="1165" t="s">
        <v>3008</v>
      </c>
      <c r="CT339" s="1165" t="s">
        <v>3008</v>
      </c>
      <c r="CU339" s="1165" t="s">
        <v>3008</v>
      </c>
      <c r="CV339" s="1165" t="s">
        <v>3008</v>
      </c>
      <c r="CW339" s="1165" t="s">
        <v>3008</v>
      </c>
      <c r="CX339" s="1165" t="s">
        <v>3008</v>
      </c>
      <c r="CY339" s="1165" t="s">
        <v>3008</v>
      </c>
      <c r="CZ339" s="1165" t="s">
        <v>3008</v>
      </c>
      <c r="DA339" s="1165" t="s">
        <v>3008</v>
      </c>
      <c r="DB339" s="1165" t="s">
        <v>3008</v>
      </c>
      <c r="DC339" s="1165" t="s">
        <v>3008</v>
      </c>
      <c r="DD339" s="1165" t="s">
        <v>3008</v>
      </c>
      <c r="DE339" s="1165" t="s">
        <v>3008</v>
      </c>
      <c r="DF339" s="1165" t="s">
        <v>3008</v>
      </c>
      <c r="DG339" s="1165" t="s">
        <v>3008</v>
      </c>
      <c r="DH339" s="1165" t="s">
        <v>3008</v>
      </c>
      <c r="DI339" s="1165" t="s">
        <v>3028</v>
      </c>
      <c r="DJ339" s="1165" t="s">
        <v>3008</v>
      </c>
      <c r="DK339" s="1165" t="s">
        <v>3008</v>
      </c>
      <c r="DL339" s="1165" t="s">
        <v>3008</v>
      </c>
      <c r="DM339" s="1165" t="s">
        <v>3008</v>
      </c>
      <c r="DN339" s="1165" t="s">
        <v>3008</v>
      </c>
      <c r="DO339" s="1165" t="s">
        <v>3008</v>
      </c>
      <c r="DP339" s="1165" t="s">
        <v>3008</v>
      </c>
      <c r="DQ339" s="1165" t="s">
        <v>3008</v>
      </c>
      <c r="DR339" s="1165" t="s">
        <v>3008</v>
      </c>
      <c r="DS339" s="1165" t="s">
        <v>3008</v>
      </c>
      <c r="DT339" s="1165" t="s">
        <v>9229</v>
      </c>
      <c r="DU339" s="1165" t="s">
        <v>3894</v>
      </c>
      <c r="DV339" s="1165" t="s">
        <v>9230</v>
      </c>
      <c r="DW339" s="1165" t="s">
        <v>9030</v>
      </c>
      <c r="DX339" s="1165" t="s">
        <v>4800</v>
      </c>
      <c r="DY339" s="1165" t="s">
        <v>3053</v>
      </c>
      <c r="DZ339" s="1165" t="s">
        <v>4801</v>
      </c>
      <c r="EA339" s="1165" t="s">
        <v>3055</v>
      </c>
      <c r="EB339" s="1165" t="s">
        <v>9231</v>
      </c>
      <c r="EC339" s="1165" t="s">
        <v>3894</v>
      </c>
      <c r="ED339" s="1165" t="s">
        <v>3895</v>
      </c>
      <c r="EE339" s="1165" t="s">
        <v>9030</v>
      </c>
      <c r="EF339" s="1165" t="s">
        <v>3008</v>
      </c>
      <c r="EG339" s="1165" t="s">
        <v>3008</v>
      </c>
      <c r="EH339" s="1165" t="s">
        <v>3008</v>
      </c>
      <c r="EI339" s="1165" t="s">
        <v>3008</v>
      </c>
      <c r="EJ339" s="1165" t="s">
        <v>9344</v>
      </c>
      <c r="EK339" s="1165" t="s">
        <v>3902</v>
      </c>
      <c r="EL339" s="1165" t="s">
        <v>9345</v>
      </c>
      <c r="EM339" s="1165" t="s">
        <v>3904</v>
      </c>
      <c r="EN339" s="1165" t="s">
        <v>4808</v>
      </c>
      <c r="EO339" s="1165" t="s">
        <v>3063</v>
      </c>
      <c r="EP339" s="1165" t="s">
        <v>3064</v>
      </c>
      <c r="EQ339" s="1165" t="s">
        <v>9234</v>
      </c>
      <c r="ER339" s="1165" t="s">
        <v>3030</v>
      </c>
      <c r="ES339" s="1165" t="s">
        <v>9355</v>
      </c>
      <c r="ET339" s="1165" t="s">
        <v>9356</v>
      </c>
      <c r="EU339" s="104" t="str">
        <f t="shared" si="34"/>
        <v>2026033877</v>
      </c>
      <c r="EV339" s="56" t="str">
        <f t="shared" si="35"/>
        <v>19&amp;2026033877</v>
      </c>
      <c r="EW339" s="104">
        <f>IFERROR(VLOOKUP(EV339,시험용!CA:CE,4,FALSE),"")</f>
        <v>0</v>
      </c>
      <c r="EX339" s="952"/>
    </row>
    <row r="340" spans="1:154" ht="49.95" customHeight="1">
      <c r="A340" s="741">
        <v>19</v>
      </c>
      <c r="B340" s="1165" t="s">
        <v>1340</v>
      </c>
      <c r="C340" s="1165" t="s">
        <v>3405</v>
      </c>
      <c r="D340" s="1165" t="s">
        <v>3406</v>
      </c>
      <c r="E340" s="1165" t="s">
        <v>31</v>
      </c>
      <c r="F340" s="1165" t="s">
        <v>584</v>
      </c>
      <c r="G340" s="1165" t="s">
        <v>1340</v>
      </c>
      <c r="H340" s="1165" t="s">
        <v>320</v>
      </c>
      <c r="I340" s="1165" t="s">
        <v>290</v>
      </c>
      <c r="J340" s="1165" t="s">
        <v>9926</v>
      </c>
      <c r="K340" s="1165" t="s">
        <v>291</v>
      </c>
      <c r="L340" s="1165" t="s">
        <v>9927</v>
      </c>
      <c r="M340" s="1165" t="s">
        <v>2738</v>
      </c>
      <c r="N340" s="1165"/>
      <c r="O340" s="1165"/>
      <c r="P340" s="1165" t="s">
        <v>818</v>
      </c>
      <c r="Q340" s="1165"/>
      <c r="R340" s="1165" t="s">
        <v>8846</v>
      </c>
      <c r="S340" s="1165" t="s">
        <v>8846</v>
      </c>
      <c r="T340" s="1165" t="s">
        <v>8847</v>
      </c>
      <c r="U340" s="1165" t="s">
        <v>592</v>
      </c>
      <c r="V340" s="1165"/>
      <c r="W340" s="1165" t="s">
        <v>2739</v>
      </c>
      <c r="X340" s="1165" t="s">
        <v>688</v>
      </c>
      <c r="Y340" s="1165" t="s">
        <v>7484</v>
      </c>
      <c r="Z340" s="1165" t="s">
        <v>7484</v>
      </c>
      <c r="AA340" s="1165" t="s">
        <v>7485</v>
      </c>
      <c r="AB340" s="1165" t="s">
        <v>293</v>
      </c>
      <c r="AC340" s="1332"/>
      <c r="AD340" s="1165" t="s">
        <v>107</v>
      </c>
      <c r="AE340" s="1165" t="s">
        <v>2740</v>
      </c>
      <c r="AF340" s="1165" t="s">
        <v>692</v>
      </c>
      <c r="AG340" s="1165" t="s">
        <v>295</v>
      </c>
      <c r="AH340" s="1165" t="s">
        <v>296</v>
      </c>
      <c r="AI340" s="1165" t="s">
        <v>297</v>
      </c>
      <c r="AJ340" s="1165"/>
      <c r="AK340" s="1165"/>
      <c r="AL340" s="1165"/>
      <c r="AM340" s="1165"/>
      <c r="AN340" s="1165" t="s">
        <v>3417</v>
      </c>
      <c r="AO340" s="1165" t="s">
        <v>3418</v>
      </c>
      <c r="AP340" s="1165" t="s">
        <v>9928</v>
      </c>
      <c r="AQ340" s="1165" t="s">
        <v>3358</v>
      </c>
      <c r="AR340" s="1165"/>
      <c r="AS340" s="1165"/>
      <c r="AT340" s="1165" t="s">
        <v>315</v>
      </c>
      <c r="AU340" s="1165" t="s">
        <v>9929</v>
      </c>
      <c r="AV340" s="1165" t="s">
        <v>57</v>
      </c>
      <c r="AW340" s="1165" t="s">
        <v>9930</v>
      </c>
      <c r="AX340" s="1165" t="s">
        <v>9931</v>
      </c>
      <c r="AY340" s="1165"/>
      <c r="AZ340" s="1165" t="s">
        <v>2743</v>
      </c>
      <c r="BA340" s="1165" t="s">
        <v>2435</v>
      </c>
      <c r="BB340" s="1165" t="s">
        <v>299</v>
      </c>
      <c r="BC340" s="1165" t="s">
        <v>32</v>
      </c>
      <c r="BD340" s="1165" t="s">
        <v>33</v>
      </c>
      <c r="BE340" s="1165" t="s">
        <v>57</v>
      </c>
      <c r="BF340" s="1165" t="s">
        <v>48</v>
      </c>
      <c r="BG340" s="1165" t="s">
        <v>603</v>
      </c>
      <c r="BH340" s="1165" t="s">
        <v>1667</v>
      </c>
      <c r="BI340" s="1165" t="s">
        <v>2745</v>
      </c>
      <c r="BJ340" s="1165" t="s">
        <v>2746</v>
      </c>
      <c r="BK340" s="1165" t="s">
        <v>2438</v>
      </c>
      <c r="BL340" s="1165" t="s">
        <v>2747</v>
      </c>
      <c r="BM340" s="1165" t="s">
        <v>39</v>
      </c>
      <c r="BN340" s="1165" t="s">
        <v>2740</v>
      </c>
      <c r="BO340" s="1165" t="s">
        <v>692</v>
      </c>
      <c r="BP340" s="1165" t="s">
        <v>595</v>
      </c>
      <c r="BQ340" s="1165" t="s">
        <v>295</v>
      </c>
      <c r="BR340" s="1165" t="s">
        <v>102</v>
      </c>
      <c r="BS340" s="1165" t="s">
        <v>1085</v>
      </c>
      <c r="BT340" s="1165" t="s">
        <v>1086</v>
      </c>
      <c r="BU340" s="1165" t="s">
        <v>9932</v>
      </c>
      <c r="BV340" s="1165" t="s">
        <v>302</v>
      </c>
      <c r="BW340" s="1165" t="s">
        <v>109</v>
      </c>
      <c r="BX340" s="1165" t="s">
        <v>296</v>
      </c>
      <c r="BY340" s="1165" t="s">
        <v>297</v>
      </c>
      <c r="BZ340" s="1165" t="s">
        <v>2749</v>
      </c>
      <c r="CA340" s="1165" t="s">
        <v>758</v>
      </c>
      <c r="CB340" s="1165" t="s">
        <v>304</v>
      </c>
      <c r="CC340" s="1165" t="s">
        <v>167</v>
      </c>
      <c r="CD340" s="1165" t="s">
        <v>305</v>
      </c>
      <c r="CE340" s="1165" t="s">
        <v>306</v>
      </c>
      <c r="CF340" s="1165" t="s">
        <v>166</v>
      </c>
      <c r="CG340" s="1165" t="s">
        <v>307</v>
      </c>
      <c r="CH340" s="1165" t="s">
        <v>57</v>
      </c>
      <c r="CI340" s="1165" t="s">
        <v>9933</v>
      </c>
      <c r="CJ340" s="1165" t="s">
        <v>843</v>
      </c>
      <c r="CK340" s="1165" t="s">
        <v>708</v>
      </c>
      <c r="CL340" s="1165" t="s">
        <v>105</v>
      </c>
      <c r="CM340" s="1165" t="s">
        <v>57</v>
      </c>
      <c r="CN340" s="1165" t="s">
        <v>57</v>
      </c>
      <c r="CO340" s="1165" t="s">
        <v>57</v>
      </c>
      <c r="CP340" s="1165" t="s">
        <v>57</v>
      </c>
      <c r="CQ340" s="1165" t="s">
        <v>57</v>
      </c>
      <c r="CR340" s="1165" t="s">
        <v>57</v>
      </c>
      <c r="CS340" s="1165" t="s">
        <v>57</v>
      </c>
      <c r="CT340" s="1165" t="s">
        <v>57</v>
      </c>
      <c r="CU340" s="1165" t="s">
        <v>57</v>
      </c>
      <c r="CV340" s="1165" t="s">
        <v>57</v>
      </c>
      <c r="CW340" s="1165" t="s">
        <v>57</v>
      </c>
      <c r="CX340" s="1165" t="s">
        <v>57</v>
      </c>
      <c r="CY340" s="1165" t="s">
        <v>57</v>
      </c>
      <c r="CZ340" s="1165" t="s">
        <v>57</v>
      </c>
      <c r="DA340" s="1165" t="s">
        <v>57</v>
      </c>
      <c r="DB340" s="1165" t="s">
        <v>617</v>
      </c>
      <c r="DC340" s="1165" t="s">
        <v>618</v>
      </c>
      <c r="DD340" s="1165" t="s">
        <v>619</v>
      </c>
      <c r="DE340" s="1165" t="s">
        <v>57</v>
      </c>
      <c r="DF340" s="1165" t="s">
        <v>57</v>
      </c>
      <c r="DG340" s="1165" t="s">
        <v>57</v>
      </c>
      <c r="DH340" s="1165" t="s">
        <v>57</v>
      </c>
      <c r="DI340" s="1165" t="s">
        <v>302</v>
      </c>
      <c r="DJ340" s="1165" t="s">
        <v>57</v>
      </c>
      <c r="DK340" s="1165" t="s">
        <v>57</v>
      </c>
      <c r="DL340" s="1165" t="s">
        <v>57</v>
      </c>
      <c r="DM340" s="1165" t="s">
        <v>57</v>
      </c>
      <c r="DN340" s="1165" t="s">
        <v>57</v>
      </c>
      <c r="DO340" s="1165" t="s">
        <v>57</v>
      </c>
      <c r="DP340" s="1165" t="s">
        <v>57</v>
      </c>
      <c r="DQ340" s="1165" t="s">
        <v>57</v>
      </c>
      <c r="DR340" s="1165" t="s">
        <v>57</v>
      </c>
      <c r="DS340" s="1165" t="s">
        <v>57</v>
      </c>
      <c r="DT340" s="1165" t="s">
        <v>9934</v>
      </c>
      <c r="DU340" s="1165" t="s">
        <v>1153</v>
      </c>
      <c r="DV340" s="1165" t="s">
        <v>801</v>
      </c>
      <c r="DW340" s="1165" t="s">
        <v>106</v>
      </c>
      <c r="DX340" s="1165" t="s">
        <v>317</v>
      </c>
      <c r="DY340" s="1165" t="s">
        <v>308</v>
      </c>
      <c r="DZ340" s="1165" t="s">
        <v>318</v>
      </c>
      <c r="EA340" s="1165" t="s">
        <v>319</v>
      </c>
      <c r="EB340" s="1165" t="s">
        <v>5524</v>
      </c>
      <c r="EC340" s="1165" t="s">
        <v>1153</v>
      </c>
      <c r="ED340" s="1165" t="s">
        <v>1038</v>
      </c>
      <c r="EE340" s="1165" t="s">
        <v>106</v>
      </c>
      <c r="EF340" s="1165" t="s">
        <v>57</v>
      </c>
      <c r="EG340" s="1165" t="s">
        <v>57</v>
      </c>
      <c r="EH340" s="1165" t="s">
        <v>57</v>
      </c>
      <c r="EI340" s="1165" t="s">
        <v>57</v>
      </c>
      <c r="EJ340" s="1165" t="s">
        <v>9935</v>
      </c>
      <c r="EK340" s="1165" t="s">
        <v>3324</v>
      </c>
      <c r="EL340" s="1165" t="s">
        <v>1575</v>
      </c>
      <c r="EM340" s="1165" t="s">
        <v>181</v>
      </c>
      <c r="EN340" s="1165" t="s">
        <v>680</v>
      </c>
      <c r="EO340" s="1165" t="s">
        <v>310</v>
      </c>
      <c r="EP340" s="1165" t="s">
        <v>88</v>
      </c>
      <c r="EQ340" s="1165" t="s">
        <v>187</v>
      </c>
      <c r="ER340" s="1165" t="s">
        <v>311</v>
      </c>
      <c r="ES340" s="1165" t="s">
        <v>2602</v>
      </c>
      <c r="ET340" s="1165" t="s">
        <v>4533</v>
      </c>
      <c r="EU340" s="104" t="str">
        <f t="shared" si="34"/>
        <v>2026041132</v>
      </c>
      <c r="EV340" s="56" t="str">
        <f t="shared" si="35"/>
        <v>19&amp;2026041132</v>
      </c>
      <c r="EW340" s="104">
        <f>IFERROR(VLOOKUP(EV340,시험용!CA:CE,4,FALSE),"")</f>
        <v>0</v>
      </c>
      <c r="EX340" s="952"/>
    </row>
    <row r="341" spans="1:154" ht="49.95" customHeight="1">
      <c r="A341" s="741">
        <v>19</v>
      </c>
      <c r="B341" s="1165" t="s">
        <v>988</v>
      </c>
      <c r="C341" s="1165" t="s">
        <v>4881</v>
      </c>
      <c r="D341" s="1165" t="s">
        <v>4882</v>
      </c>
      <c r="E341" s="1165" t="s">
        <v>31</v>
      </c>
      <c r="F341" s="1165" t="s">
        <v>321</v>
      </c>
      <c r="G341" s="1165" t="s">
        <v>988</v>
      </c>
      <c r="H341" s="1165" t="s">
        <v>287</v>
      </c>
      <c r="I341" s="1165" t="s">
        <v>290</v>
      </c>
      <c r="J341" s="1165" t="s">
        <v>10222</v>
      </c>
      <c r="K341" s="1165" t="s">
        <v>291</v>
      </c>
      <c r="L341" s="1165" t="s">
        <v>10223</v>
      </c>
      <c r="M341" s="1165" t="s">
        <v>4885</v>
      </c>
      <c r="N341" s="1165"/>
      <c r="O341" s="1165" t="s">
        <v>10224</v>
      </c>
      <c r="P341" s="1165"/>
      <c r="Q341" s="1165" t="s">
        <v>10225</v>
      </c>
      <c r="R341" s="1165"/>
      <c r="S341" s="1165" t="s">
        <v>9749</v>
      </c>
      <c r="T341" s="1165" t="s">
        <v>10226</v>
      </c>
      <c r="U341" s="1165" t="s">
        <v>592</v>
      </c>
      <c r="V341" s="1165"/>
      <c r="W341" s="1165" t="s">
        <v>4888</v>
      </c>
      <c r="X341" s="1165" t="s">
        <v>4889</v>
      </c>
      <c r="Y341" s="1165" t="s">
        <v>10227</v>
      </c>
      <c r="Z341" s="1165" t="s">
        <v>10228</v>
      </c>
      <c r="AA341" s="1165" t="s">
        <v>10229</v>
      </c>
      <c r="AB341" s="1165" t="s">
        <v>824</v>
      </c>
      <c r="AC341" s="1332"/>
      <c r="AD341" s="1165" t="s">
        <v>5544</v>
      </c>
      <c r="AE341" s="1165" t="s">
        <v>10230</v>
      </c>
      <c r="AF341" s="1165" t="s">
        <v>10231</v>
      </c>
      <c r="AG341" s="1165" t="s">
        <v>10232</v>
      </c>
      <c r="AH341" s="1165" t="s">
        <v>2118</v>
      </c>
      <c r="AI341" s="1165" t="s">
        <v>3140</v>
      </c>
      <c r="AJ341" s="1165"/>
      <c r="AK341" s="1165"/>
      <c r="AL341" s="1165"/>
      <c r="AM341" s="1165"/>
      <c r="AN341" s="1165" t="s">
        <v>4893</v>
      </c>
      <c r="AO341" s="1165" t="s">
        <v>4894</v>
      </c>
      <c r="AP341" s="1165" t="s">
        <v>10233</v>
      </c>
      <c r="AQ341" s="1165" t="s">
        <v>3358</v>
      </c>
      <c r="AR341" s="1165"/>
      <c r="AS341" s="1165"/>
      <c r="AT341" s="1165" t="s">
        <v>315</v>
      </c>
      <c r="AU341" s="1165" t="s">
        <v>10234</v>
      </c>
      <c r="AV341" s="1165" t="s">
        <v>1135</v>
      </c>
      <c r="AW341" s="1165" t="s">
        <v>2131</v>
      </c>
      <c r="AX341" s="1165" t="s">
        <v>10235</v>
      </c>
      <c r="AY341" s="1165"/>
      <c r="AZ341" s="1165" t="s">
        <v>4898</v>
      </c>
      <c r="BA341" s="1165" t="s">
        <v>4899</v>
      </c>
      <c r="BB341" s="1165" t="s">
        <v>2247</v>
      </c>
      <c r="BC341" s="1165" t="s">
        <v>2132</v>
      </c>
      <c r="BD341" s="1165" t="s">
        <v>2133</v>
      </c>
      <c r="BE341" s="1165" t="s">
        <v>1135</v>
      </c>
      <c r="BF341" s="1165" t="s">
        <v>2135</v>
      </c>
      <c r="BG341" s="1165" t="s">
        <v>2136</v>
      </c>
      <c r="BH341" s="1165" t="s">
        <v>4900</v>
      </c>
      <c r="BI341" s="1165" t="s">
        <v>4901</v>
      </c>
      <c r="BJ341" s="1165" t="s">
        <v>4902</v>
      </c>
      <c r="BK341" s="1165" t="s">
        <v>4903</v>
      </c>
      <c r="BL341" s="1165" t="s">
        <v>10236</v>
      </c>
      <c r="BM341" s="1165" t="s">
        <v>2142</v>
      </c>
      <c r="BN341" s="1165" t="s">
        <v>10230</v>
      </c>
      <c r="BO341" s="1165" t="s">
        <v>10231</v>
      </c>
      <c r="BP341" s="1165" t="s">
        <v>1135</v>
      </c>
      <c r="BQ341" s="1165" t="s">
        <v>10232</v>
      </c>
      <c r="BR341" s="1165" t="s">
        <v>2193</v>
      </c>
      <c r="BS341" s="1165" t="s">
        <v>4905</v>
      </c>
      <c r="BT341" s="1165" t="s">
        <v>4906</v>
      </c>
      <c r="BU341" s="1165" t="s">
        <v>10237</v>
      </c>
      <c r="BV341" s="1165" t="s">
        <v>2149</v>
      </c>
      <c r="BW341" s="1165" t="s">
        <v>4633</v>
      </c>
      <c r="BX341" s="1165" t="s">
        <v>2118</v>
      </c>
      <c r="BY341" s="1165" t="s">
        <v>3140</v>
      </c>
      <c r="BZ341" s="1165" t="s">
        <v>10238</v>
      </c>
      <c r="CA341" s="1165" t="s">
        <v>4909</v>
      </c>
      <c r="CB341" s="1165" t="s">
        <v>2153</v>
      </c>
      <c r="CC341" s="1165" t="s">
        <v>4910</v>
      </c>
      <c r="CD341" s="1165" t="s">
        <v>4626</v>
      </c>
      <c r="CE341" s="1165" t="s">
        <v>2156</v>
      </c>
      <c r="CF341" s="1165" t="s">
        <v>4911</v>
      </c>
      <c r="CG341" s="1165" t="s">
        <v>2158</v>
      </c>
      <c r="CH341" s="1165" t="s">
        <v>1135</v>
      </c>
      <c r="CI341" s="1165" t="s">
        <v>4912</v>
      </c>
      <c r="CJ341" s="1165" t="s">
        <v>3164</v>
      </c>
      <c r="CK341" s="1165" t="s">
        <v>4913</v>
      </c>
      <c r="CL341" s="1165" t="s">
        <v>2162</v>
      </c>
      <c r="CM341" s="1165" t="s">
        <v>4914</v>
      </c>
      <c r="CN341" s="1165" t="s">
        <v>3164</v>
      </c>
      <c r="CO341" s="1165" t="s">
        <v>4915</v>
      </c>
      <c r="CP341" s="1165" t="s">
        <v>2162</v>
      </c>
      <c r="CQ341" s="1165" t="s">
        <v>1135</v>
      </c>
      <c r="CR341" s="1165" t="s">
        <v>1135</v>
      </c>
      <c r="CS341" s="1165" t="s">
        <v>1135</v>
      </c>
      <c r="CT341" s="1165" t="s">
        <v>1135</v>
      </c>
      <c r="CU341" s="1165" t="s">
        <v>2165</v>
      </c>
      <c r="CV341" s="1165" t="s">
        <v>2166</v>
      </c>
      <c r="CW341" s="1165" t="s">
        <v>2167</v>
      </c>
      <c r="CX341" s="1165" t="s">
        <v>2168</v>
      </c>
      <c r="CY341" s="1165" t="s">
        <v>1135</v>
      </c>
      <c r="CZ341" s="1165" t="s">
        <v>1135</v>
      </c>
      <c r="DA341" s="1165" t="s">
        <v>1135</v>
      </c>
      <c r="DB341" s="1165" t="s">
        <v>1135</v>
      </c>
      <c r="DC341" s="1165" t="s">
        <v>1135</v>
      </c>
      <c r="DD341" s="1165" t="s">
        <v>1135</v>
      </c>
      <c r="DE341" s="1165" t="s">
        <v>2267</v>
      </c>
      <c r="DF341" s="1165" t="s">
        <v>2268</v>
      </c>
      <c r="DG341" s="1165" t="s">
        <v>2269</v>
      </c>
      <c r="DH341" s="1165" t="s">
        <v>1135</v>
      </c>
      <c r="DI341" s="1165" t="s">
        <v>2142</v>
      </c>
      <c r="DJ341" s="1165" t="s">
        <v>1135</v>
      </c>
      <c r="DK341" s="1165" t="s">
        <v>1135</v>
      </c>
      <c r="DL341" s="1165" t="s">
        <v>1135</v>
      </c>
      <c r="DM341" s="1165" t="s">
        <v>1135</v>
      </c>
      <c r="DN341" s="1165" t="s">
        <v>1135</v>
      </c>
      <c r="DO341" s="1165" t="s">
        <v>1135</v>
      </c>
      <c r="DP341" s="1165" t="s">
        <v>1135</v>
      </c>
      <c r="DQ341" s="1165" t="s">
        <v>1135</v>
      </c>
      <c r="DR341" s="1165" t="s">
        <v>1135</v>
      </c>
      <c r="DS341" s="1165" t="s">
        <v>1135</v>
      </c>
      <c r="DT341" s="1165" t="s">
        <v>3170</v>
      </c>
      <c r="DU341" s="1165" t="s">
        <v>3171</v>
      </c>
      <c r="DV341" s="1165" t="s">
        <v>3172</v>
      </c>
      <c r="DW341" s="1165" t="s">
        <v>2273</v>
      </c>
      <c r="DX341" s="1165" t="s">
        <v>3173</v>
      </c>
      <c r="DY341" s="1165" t="s">
        <v>3174</v>
      </c>
      <c r="DZ341" s="1165" t="s">
        <v>2167</v>
      </c>
      <c r="EA341" s="1165" t="s">
        <v>3175</v>
      </c>
      <c r="EB341" s="1165" t="s">
        <v>3176</v>
      </c>
      <c r="EC341" s="1165" t="s">
        <v>3171</v>
      </c>
      <c r="ED341" s="1165" t="s">
        <v>3177</v>
      </c>
      <c r="EE341" s="1165" t="s">
        <v>2273</v>
      </c>
      <c r="EF341" s="1165" t="s">
        <v>1135</v>
      </c>
      <c r="EG341" s="1165" t="s">
        <v>1135</v>
      </c>
      <c r="EH341" s="1165" t="s">
        <v>1135</v>
      </c>
      <c r="EI341" s="1165" t="s">
        <v>1135</v>
      </c>
      <c r="EJ341" s="1165" t="s">
        <v>4916</v>
      </c>
      <c r="EK341" s="1165" t="s">
        <v>4917</v>
      </c>
      <c r="EL341" s="1165" t="s">
        <v>4918</v>
      </c>
      <c r="EM341" s="1165" t="s">
        <v>4919</v>
      </c>
      <c r="EN341" s="1165" t="s">
        <v>3182</v>
      </c>
      <c r="EO341" s="1165" t="s">
        <v>2281</v>
      </c>
      <c r="EP341" s="1165" t="s">
        <v>2282</v>
      </c>
      <c r="EQ341" s="1165" t="s">
        <v>4920</v>
      </c>
      <c r="ER341" s="1165" t="s">
        <v>2193</v>
      </c>
      <c r="ES341" s="1165" t="s">
        <v>10239</v>
      </c>
      <c r="ET341" s="1165" t="s">
        <v>10240</v>
      </c>
      <c r="EU341" s="104" t="str">
        <f t="shared" si="34"/>
        <v>2026041551</v>
      </c>
      <c r="EV341" s="56" t="str">
        <f t="shared" si="35"/>
        <v>19&amp;2026041551</v>
      </c>
      <c r="EW341" s="104" t="str">
        <f>IFERROR(VLOOKUP(EV341,시험용!CA:CE,4,FALSE),"")</f>
        <v/>
      </c>
      <c r="EX341" s="1184" t="s">
        <v>10310</v>
      </c>
    </row>
    <row r="342" spans="1:154" ht="49.95" customHeight="1">
      <c r="A342" s="741">
        <v>19</v>
      </c>
      <c r="B342" s="1165" t="s">
        <v>1433</v>
      </c>
      <c r="C342" s="1165" t="s">
        <v>336</v>
      </c>
      <c r="D342" s="1165" t="s">
        <v>1866</v>
      </c>
      <c r="E342" s="1165" t="s">
        <v>31</v>
      </c>
      <c r="F342" s="1165" t="s">
        <v>321</v>
      </c>
      <c r="G342" s="1165" t="s">
        <v>1433</v>
      </c>
      <c r="H342" s="1165" t="s">
        <v>850</v>
      </c>
      <c r="I342" s="1165" t="s">
        <v>290</v>
      </c>
      <c r="J342" s="1165" t="s">
        <v>10241</v>
      </c>
      <c r="K342" s="1165" t="s">
        <v>291</v>
      </c>
      <c r="L342" s="1165" t="s">
        <v>10242</v>
      </c>
      <c r="M342" s="1165" t="s">
        <v>10243</v>
      </c>
      <c r="N342" s="1165"/>
      <c r="O342" s="1165" t="s">
        <v>10244</v>
      </c>
      <c r="P342" s="1165"/>
      <c r="Q342" s="1165"/>
      <c r="R342" s="1165" t="s">
        <v>10245</v>
      </c>
      <c r="S342" s="1165" t="s">
        <v>9749</v>
      </c>
      <c r="T342" s="1165" t="s">
        <v>10133</v>
      </c>
      <c r="U342" s="1165" t="s">
        <v>592</v>
      </c>
      <c r="V342" s="1165"/>
      <c r="W342" s="1165" t="s">
        <v>10246</v>
      </c>
      <c r="X342" s="1165" t="s">
        <v>688</v>
      </c>
      <c r="Y342" s="1165" t="s">
        <v>1135</v>
      </c>
      <c r="Z342" s="1165" t="s">
        <v>1135</v>
      </c>
      <c r="AA342" s="1165" t="s">
        <v>1135</v>
      </c>
      <c r="AB342" s="1165" t="s">
        <v>293</v>
      </c>
      <c r="AC342" s="1332"/>
      <c r="AD342" s="1165" t="s">
        <v>1136</v>
      </c>
      <c r="AE342" s="1165" t="s">
        <v>594</v>
      </c>
      <c r="AF342" s="1165" t="s">
        <v>692</v>
      </c>
      <c r="AG342" s="1165" t="s">
        <v>295</v>
      </c>
      <c r="AH342" s="1165" t="s">
        <v>296</v>
      </c>
      <c r="AI342" s="1165" t="s">
        <v>297</v>
      </c>
      <c r="AJ342" s="1165"/>
      <c r="AK342" s="1165"/>
      <c r="AL342" s="1165"/>
      <c r="AM342" s="1165"/>
      <c r="AN342" s="1165" t="s">
        <v>1874</v>
      </c>
      <c r="AO342" s="1165" t="s">
        <v>1875</v>
      </c>
      <c r="AP342" s="1165" t="s">
        <v>10247</v>
      </c>
      <c r="AQ342" s="1165" t="s">
        <v>49</v>
      </c>
      <c r="AR342" s="1165"/>
      <c r="AS342" s="1165"/>
      <c r="AT342" s="1165" t="s">
        <v>298</v>
      </c>
      <c r="AU342" s="1165" t="s">
        <v>10248</v>
      </c>
      <c r="AV342" s="1165" t="s">
        <v>57</v>
      </c>
      <c r="AW342" s="1165" t="s">
        <v>988</v>
      </c>
      <c r="AX342" s="1165" t="s">
        <v>10249</v>
      </c>
      <c r="AY342" s="1165"/>
      <c r="AZ342" s="1165" t="s">
        <v>10250</v>
      </c>
      <c r="BA342" s="1165" t="s">
        <v>9054</v>
      </c>
      <c r="BB342" s="1165" t="s">
        <v>299</v>
      </c>
      <c r="BC342" s="1165" t="s">
        <v>32</v>
      </c>
      <c r="BD342" s="1165" t="s">
        <v>33</v>
      </c>
      <c r="BE342" s="1165" t="s">
        <v>57</v>
      </c>
      <c r="BF342" s="1165" t="s">
        <v>48</v>
      </c>
      <c r="BG342" s="1165" t="s">
        <v>900</v>
      </c>
      <c r="BH342" s="1165" t="s">
        <v>2459</v>
      </c>
      <c r="BI342" s="1165" t="s">
        <v>5539</v>
      </c>
      <c r="BJ342" s="1165" t="s">
        <v>2693</v>
      </c>
      <c r="BK342" s="1165" t="s">
        <v>47</v>
      </c>
      <c r="BL342" s="1165" t="s">
        <v>10251</v>
      </c>
      <c r="BM342" s="1165" t="s">
        <v>302</v>
      </c>
      <c r="BN342" s="1165" t="s">
        <v>594</v>
      </c>
      <c r="BO342" s="1165" t="s">
        <v>692</v>
      </c>
      <c r="BP342" s="1165" t="s">
        <v>595</v>
      </c>
      <c r="BQ342" s="1165" t="s">
        <v>295</v>
      </c>
      <c r="BR342" s="1165" t="s">
        <v>102</v>
      </c>
      <c r="BS342" s="1165" t="s">
        <v>178</v>
      </c>
      <c r="BT342" s="1165" t="s">
        <v>754</v>
      </c>
      <c r="BU342" s="1165" t="s">
        <v>10252</v>
      </c>
      <c r="BV342" s="1165" t="s">
        <v>51</v>
      </c>
      <c r="BW342" s="1165" t="s">
        <v>672</v>
      </c>
      <c r="BX342" s="1165" t="s">
        <v>296</v>
      </c>
      <c r="BY342" s="1165" t="s">
        <v>297</v>
      </c>
      <c r="BZ342" s="1165" t="s">
        <v>4875</v>
      </c>
      <c r="CA342" s="1165" t="s">
        <v>1848</v>
      </c>
      <c r="CB342" s="1165" t="s">
        <v>304</v>
      </c>
      <c r="CC342" s="1165" t="s">
        <v>112</v>
      </c>
      <c r="CD342" s="1165" t="s">
        <v>305</v>
      </c>
      <c r="CE342" s="1165" t="s">
        <v>306</v>
      </c>
      <c r="CF342" s="1165" t="s">
        <v>116</v>
      </c>
      <c r="CG342" s="1165" t="s">
        <v>307</v>
      </c>
      <c r="CH342" s="1165" t="s">
        <v>57</v>
      </c>
      <c r="CI342" s="1165" t="s">
        <v>10253</v>
      </c>
      <c r="CJ342" s="1165" t="s">
        <v>99</v>
      </c>
      <c r="CK342" s="1165" t="s">
        <v>2467</v>
      </c>
      <c r="CL342" s="1165" t="s">
        <v>105</v>
      </c>
      <c r="CM342" s="1165" t="s">
        <v>57</v>
      </c>
      <c r="CN342" s="1165" t="s">
        <v>57</v>
      </c>
      <c r="CO342" s="1165" t="s">
        <v>57</v>
      </c>
      <c r="CP342" s="1165" t="s">
        <v>57</v>
      </c>
      <c r="CQ342" s="1165" t="s">
        <v>57</v>
      </c>
      <c r="CR342" s="1165" t="s">
        <v>57</v>
      </c>
      <c r="CS342" s="1165" t="s">
        <v>57</v>
      </c>
      <c r="CT342" s="1165" t="s">
        <v>57</v>
      </c>
      <c r="CU342" s="1165" t="s">
        <v>57</v>
      </c>
      <c r="CV342" s="1165" t="s">
        <v>57</v>
      </c>
      <c r="CW342" s="1165" t="s">
        <v>57</v>
      </c>
      <c r="CX342" s="1165" t="s">
        <v>57</v>
      </c>
      <c r="CY342" s="1165" t="s">
        <v>798</v>
      </c>
      <c r="CZ342" s="1165" t="s">
        <v>329</v>
      </c>
      <c r="DA342" s="1165" t="s">
        <v>123</v>
      </c>
      <c r="DB342" s="1165" t="s">
        <v>57</v>
      </c>
      <c r="DC342" s="1165" t="s">
        <v>57</v>
      </c>
      <c r="DD342" s="1165" t="s">
        <v>57</v>
      </c>
      <c r="DE342" s="1165" t="s">
        <v>57</v>
      </c>
      <c r="DF342" s="1165" t="s">
        <v>57</v>
      </c>
      <c r="DG342" s="1165" t="s">
        <v>57</v>
      </c>
      <c r="DH342" s="1165" t="s">
        <v>57</v>
      </c>
      <c r="DI342" s="1165" t="s">
        <v>302</v>
      </c>
      <c r="DJ342" s="1165" t="s">
        <v>57</v>
      </c>
      <c r="DK342" s="1165" t="s">
        <v>57</v>
      </c>
      <c r="DL342" s="1165" t="s">
        <v>57</v>
      </c>
      <c r="DM342" s="1165" t="s">
        <v>57</v>
      </c>
      <c r="DN342" s="1165" t="s">
        <v>57</v>
      </c>
      <c r="DO342" s="1165" t="s">
        <v>57</v>
      </c>
      <c r="DP342" s="1165" t="s">
        <v>57</v>
      </c>
      <c r="DQ342" s="1165" t="s">
        <v>57</v>
      </c>
      <c r="DR342" s="1165" t="s">
        <v>57</v>
      </c>
      <c r="DS342" s="1165" t="s">
        <v>57</v>
      </c>
      <c r="DT342" s="1165" t="s">
        <v>3321</v>
      </c>
      <c r="DU342" s="1165" t="s">
        <v>621</v>
      </c>
      <c r="DV342" s="1165" t="s">
        <v>762</v>
      </c>
      <c r="DW342" s="1165" t="s">
        <v>119</v>
      </c>
      <c r="DX342" s="1165" t="s">
        <v>317</v>
      </c>
      <c r="DY342" s="1165" t="s">
        <v>308</v>
      </c>
      <c r="DZ342" s="1165" t="s">
        <v>318</v>
      </c>
      <c r="EA342" s="1165" t="s">
        <v>319</v>
      </c>
      <c r="EB342" s="1165" t="s">
        <v>3322</v>
      </c>
      <c r="EC342" s="1165" t="s">
        <v>621</v>
      </c>
      <c r="ED342" s="1165" t="s">
        <v>801</v>
      </c>
      <c r="EE342" s="1165" t="s">
        <v>119</v>
      </c>
      <c r="EF342" s="1165" t="s">
        <v>57</v>
      </c>
      <c r="EG342" s="1165" t="s">
        <v>57</v>
      </c>
      <c r="EH342" s="1165" t="s">
        <v>57</v>
      </c>
      <c r="EI342" s="1165" t="s">
        <v>57</v>
      </c>
      <c r="EJ342" s="1165" t="s">
        <v>10254</v>
      </c>
      <c r="EK342" s="1165" t="s">
        <v>101</v>
      </c>
      <c r="EL342" s="1165" t="s">
        <v>1830</v>
      </c>
      <c r="EM342" s="1165" t="s">
        <v>184</v>
      </c>
      <c r="EN342" s="1165" t="s">
        <v>629</v>
      </c>
      <c r="EO342" s="1165" t="s">
        <v>630</v>
      </c>
      <c r="EP342" s="1165" t="s">
        <v>122</v>
      </c>
      <c r="EQ342" s="1165" t="s">
        <v>187</v>
      </c>
      <c r="ER342" s="1165" t="s">
        <v>311</v>
      </c>
      <c r="ES342" s="1165" t="s">
        <v>3786</v>
      </c>
      <c r="ET342" s="1165" t="s">
        <v>10255</v>
      </c>
      <c r="EU342" s="104" t="str">
        <f t="shared" si="34"/>
        <v>2026041079</v>
      </c>
      <c r="EV342" s="56" t="str">
        <f t="shared" si="35"/>
        <v>19&amp;2026041079</v>
      </c>
      <c r="EW342" s="104">
        <f>IFERROR(VLOOKUP(EV342,시험용!CA:CE,4,FALSE),"")</f>
        <v>0</v>
      </c>
      <c r="EX342" s="952"/>
    </row>
    <row r="343" spans="1:154" ht="49.95" customHeight="1">
      <c r="A343" s="741">
        <v>19</v>
      </c>
      <c r="B343" s="1165" t="s">
        <v>1461</v>
      </c>
      <c r="C343" s="1165" t="s">
        <v>3405</v>
      </c>
      <c r="D343" s="1165" t="s">
        <v>3406</v>
      </c>
      <c r="E343" s="1165" t="s">
        <v>31</v>
      </c>
      <c r="F343" s="1165" t="s">
        <v>584</v>
      </c>
      <c r="G343" s="1165" t="s">
        <v>1461</v>
      </c>
      <c r="H343" s="1165" t="s">
        <v>724</v>
      </c>
      <c r="I343" s="1165" t="s">
        <v>290</v>
      </c>
      <c r="J343" s="1165" t="s">
        <v>9936</v>
      </c>
      <c r="K343" s="1165" t="s">
        <v>291</v>
      </c>
      <c r="L343" s="1165" t="s">
        <v>9937</v>
      </c>
      <c r="M343" s="1165" t="s">
        <v>2738</v>
      </c>
      <c r="N343" s="1165"/>
      <c r="O343" s="1165"/>
      <c r="P343" s="1165" t="s">
        <v>818</v>
      </c>
      <c r="Q343" s="1165"/>
      <c r="R343" s="1165" t="s">
        <v>8846</v>
      </c>
      <c r="S343" s="1165" t="s">
        <v>8846</v>
      </c>
      <c r="T343" s="1165" t="s">
        <v>8847</v>
      </c>
      <c r="U343" s="1165" t="s">
        <v>592</v>
      </c>
      <c r="V343" s="1165"/>
      <c r="W343" s="1165" t="s">
        <v>2739</v>
      </c>
      <c r="X343" s="1165" t="s">
        <v>688</v>
      </c>
      <c r="Y343" s="1165" t="s">
        <v>7484</v>
      </c>
      <c r="Z343" s="1165" t="s">
        <v>7484</v>
      </c>
      <c r="AA343" s="1165" t="s">
        <v>7485</v>
      </c>
      <c r="AB343" s="1165" t="s">
        <v>293</v>
      </c>
      <c r="AC343" s="1332"/>
      <c r="AD343" s="1165" t="s">
        <v>107</v>
      </c>
      <c r="AE343" s="1165" t="s">
        <v>2740</v>
      </c>
      <c r="AF343" s="1165" t="s">
        <v>692</v>
      </c>
      <c r="AG343" s="1165" t="s">
        <v>295</v>
      </c>
      <c r="AH343" s="1165" t="s">
        <v>296</v>
      </c>
      <c r="AI343" s="1165" t="s">
        <v>297</v>
      </c>
      <c r="AJ343" s="1165"/>
      <c r="AK343" s="1165"/>
      <c r="AL343" s="1165"/>
      <c r="AM343" s="1165"/>
      <c r="AN343" s="1165" t="s">
        <v>3417</v>
      </c>
      <c r="AO343" s="1165" t="s">
        <v>3418</v>
      </c>
      <c r="AP343" s="1165" t="s">
        <v>9938</v>
      </c>
      <c r="AQ343" s="1165" t="s">
        <v>3358</v>
      </c>
      <c r="AR343" s="1165"/>
      <c r="AS343" s="1165"/>
      <c r="AT343" s="1165" t="s">
        <v>315</v>
      </c>
      <c r="AU343" s="1165" t="s">
        <v>9939</v>
      </c>
      <c r="AV343" s="1165" t="s">
        <v>57</v>
      </c>
      <c r="AW343" s="1165" t="s">
        <v>9930</v>
      </c>
      <c r="AX343" s="1165" t="s">
        <v>9940</v>
      </c>
      <c r="AY343" s="1165"/>
      <c r="AZ343" s="1165" t="s">
        <v>2743</v>
      </c>
      <c r="BA343" s="1165" t="s">
        <v>2435</v>
      </c>
      <c r="BB343" s="1165" t="s">
        <v>299</v>
      </c>
      <c r="BC343" s="1165" t="s">
        <v>32</v>
      </c>
      <c r="BD343" s="1165" t="s">
        <v>33</v>
      </c>
      <c r="BE343" s="1165" t="s">
        <v>57</v>
      </c>
      <c r="BF343" s="1165" t="s">
        <v>48</v>
      </c>
      <c r="BG343" s="1165" t="s">
        <v>603</v>
      </c>
      <c r="BH343" s="1165" t="s">
        <v>1667</v>
      </c>
      <c r="BI343" s="1165" t="s">
        <v>2745</v>
      </c>
      <c r="BJ343" s="1165" t="s">
        <v>2746</v>
      </c>
      <c r="BK343" s="1165" t="s">
        <v>2438</v>
      </c>
      <c r="BL343" s="1165" t="s">
        <v>2747</v>
      </c>
      <c r="BM343" s="1165" t="s">
        <v>39</v>
      </c>
      <c r="BN343" s="1165" t="s">
        <v>2740</v>
      </c>
      <c r="BO343" s="1165" t="s">
        <v>692</v>
      </c>
      <c r="BP343" s="1165" t="s">
        <v>595</v>
      </c>
      <c r="BQ343" s="1165" t="s">
        <v>295</v>
      </c>
      <c r="BR343" s="1165" t="s">
        <v>102</v>
      </c>
      <c r="BS343" s="1165" t="s">
        <v>1085</v>
      </c>
      <c r="BT343" s="1165" t="s">
        <v>1086</v>
      </c>
      <c r="BU343" s="1165" t="s">
        <v>9932</v>
      </c>
      <c r="BV343" s="1165" t="s">
        <v>302</v>
      </c>
      <c r="BW343" s="1165" t="s">
        <v>109</v>
      </c>
      <c r="BX343" s="1165" t="s">
        <v>296</v>
      </c>
      <c r="BY343" s="1165" t="s">
        <v>297</v>
      </c>
      <c r="BZ343" s="1165" t="s">
        <v>2749</v>
      </c>
      <c r="CA343" s="1165" t="s">
        <v>758</v>
      </c>
      <c r="CB343" s="1165" t="s">
        <v>304</v>
      </c>
      <c r="CC343" s="1165" t="s">
        <v>167</v>
      </c>
      <c r="CD343" s="1165" t="s">
        <v>305</v>
      </c>
      <c r="CE343" s="1165" t="s">
        <v>306</v>
      </c>
      <c r="CF343" s="1165" t="s">
        <v>166</v>
      </c>
      <c r="CG343" s="1165" t="s">
        <v>307</v>
      </c>
      <c r="CH343" s="1165" t="s">
        <v>57</v>
      </c>
      <c r="CI343" s="1165" t="s">
        <v>9933</v>
      </c>
      <c r="CJ343" s="1165" t="s">
        <v>843</v>
      </c>
      <c r="CK343" s="1165" t="s">
        <v>708</v>
      </c>
      <c r="CL343" s="1165" t="s">
        <v>105</v>
      </c>
      <c r="CM343" s="1165" t="s">
        <v>57</v>
      </c>
      <c r="CN343" s="1165" t="s">
        <v>57</v>
      </c>
      <c r="CO343" s="1165" t="s">
        <v>57</v>
      </c>
      <c r="CP343" s="1165" t="s">
        <v>57</v>
      </c>
      <c r="CQ343" s="1165" t="s">
        <v>57</v>
      </c>
      <c r="CR343" s="1165" t="s">
        <v>57</v>
      </c>
      <c r="CS343" s="1165" t="s">
        <v>57</v>
      </c>
      <c r="CT343" s="1165" t="s">
        <v>57</v>
      </c>
      <c r="CU343" s="1165" t="s">
        <v>57</v>
      </c>
      <c r="CV343" s="1165" t="s">
        <v>57</v>
      </c>
      <c r="CW343" s="1165" t="s">
        <v>57</v>
      </c>
      <c r="CX343" s="1165" t="s">
        <v>57</v>
      </c>
      <c r="CY343" s="1165" t="s">
        <v>57</v>
      </c>
      <c r="CZ343" s="1165" t="s">
        <v>57</v>
      </c>
      <c r="DA343" s="1165" t="s">
        <v>57</v>
      </c>
      <c r="DB343" s="1165" t="s">
        <v>617</v>
      </c>
      <c r="DC343" s="1165" t="s">
        <v>618</v>
      </c>
      <c r="DD343" s="1165" t="s">
        <v>619</v>
      </c>
      <c r="DE343" s="1165" t="s">
        <v>57</v>
      </c>
      <c r="DF343" s="1165" t="s">
        <v>57</v>
      </c>
      <c r="DG343" s="1165" t="s">
        <v>57</v>
      </c>
      <c r="DH343" s="1165" t="s">
        <v>57</v>
      </c>
      <c r="DI343" s="1165" t="s">
        <v>302</v>
      </c>
      <c r="DJ343" s="1165" t="s">
        <v>57</v>
      </c>
      <c r="DK343" s="1165" t="s">
        <v>57</v>
      </c>
      <c r="DL343" s="1165" t="s">
        <v>57</v>
      </c>
      <c r="DM343" s="1165" t="s">
        <v>57</v>
      </c>
      <c r="DN343" s="1165" t="s">
        <v>57</v>
      </c>
      <c r="DO343" s="1165" t="s">
        <v>57</v>
      </c>
      <c r="DP343" s="1165" t="s">
        <v>57</v>
      </c>
      <c r="DQ343" s="1165" t="s">
        <v>57</v>
      </c>
      <c r="DR343" s="1165" t="s">
        <v>57</v>
      </c>
      <c r="DS343" s="1165" t="s">
        <v>57</v>
      </c>
      <c r="DT343" s="1165" t="s">
        <v>9934</v>
      </c>
      <c r="DU343" s="1165" t="s">
        <v>1153</v>
      </c>
      <c r="DV343" s="1165" t="s">
        <v>801</v>
      </c>
      <c r="DW343" s="1165" t="s">
        <v>106</v>
      </c>
      <c r="DX343" s="1165" t="s">
        <v>317</v>
      </c>
      <c r="DY343" s="1165" t="s">
        <v>308</v>
      </c>
      <c r="DZ343" s="1165" t="s">
        <v>318</v>
      </c>
      <c r="EA343" s="1165" t="s">
        <v>319</v>
      </c>
      <c r="EB343" s="1165" t="s">
        <v>5524</v>
      </c>
      <c r="EC343" s="1165" t="s">
        <v>1153</v>
      </c>
      <c r="ED343" s="1165" t="s">
        <v>1038</v>
      </c>
      <c r="EE343" s="1165" t="s">
        <v>106</v>
      </c>
      <c r="EF343" s="1165" t="s">
        <v>57</v>
      </c>
      <c r="EG343" s="1165" t="s">
        <v>57</v>
      </c>
      <c r="EH343" s="1165" t="s">
        <v>57</v>
      </c>
      <c r="EI343" s="1165" t="s">
        <v>57</v>
      </c>
      <c r="EJ343" s="1165" t="s">
        <v>9941</v>
      </c>
      <c r="EK343" s="1165" t="s">
        <v>3324</v>
      </c>
      <c r="EL343" s="1165" t="s">
        <v>6706</v>
      </c>
      <c r="EM343" s="1165" t="s">
        <v>181</v>
      </c>
      <c r="EN343" s="1165" t="s">
        <v>680</v>
      </c>
      <c r="EO343" s="1165" t="s">
        <v>310</v>
      </c>
      <c r="EP343" s="1165" t="s">
        <v>88</v>
      </c>
      <c r="EQ343" s="1165" t="s">
        <v>187</v>
      </c>
      <c r="ER343" s="1165" t="s">
        <v>311</v>
      </c>
      <c r="ES343" s="1165" t="s">
        <v>2602</v>
      </c>
      <c r="ET343" s="1165" t="s">
        <v>4533</v>
      </c>
      <c r="EU343" s="104" t="str">
        <f t="shared" si="34"/>
        <v>2026041125</v>
      </c>
      <c r="EV343" s="56" t="str">
        <f t="shared" si="35"/>
        <v>19&amp;2026041125</v>
      </c>
      <c r="EW343" s="104">
        <f>IFERROR(VLOOKUP(EV343,시험용!CA:CE,4,FALSE),"")</f>
        <v>0</v>
      </c>
      <c r="EX343" s="952"/>
    </row>
    <row r="344" spans="1:154" ht="49.95" customHeight="1">
      <c r="A344" s="741">
        <v>19</v>
      </c>
      <c r="B344" s="1165" t="s">
        <v>2049</v>
      </c>
      <c r="C344" s="1165" t="s">
        <v>3405</v>
      </c>
      <c r="D344" s="1165" t="s">
        <v>3406</v>
      </c>
      <c r="E344" s="1165" t="s">
        <v>31</v>
      </c>
      <c r="F344" s="1165" t="s">
        <v>584</v>
      </c>
      <c r="G344" s="1165" t="s">
        <v>2049</v>
      </c>
      <c r="H344" s="1165" t="s">
        <v>732</v>
      </c>
      <c r="I344" s="1165" t="s">
        <v>290</v>
      </c>
      <c r="J344" s="1165" t="s">
        <v>9942</v>
      </c>
      <c r="K344" s="1165" t="s">
        <v>291</v>
      </c>
      <c r="L344" s="1165" t="s">
        <v>9943</v>
      </c>
      <c r="M344" s="1165" t="s">
        <v>2738</v>
      </c>
      <c r="N344" s="1165"/>
      <c r="O344" s="1165"/>
      <c r="P344" s="1165"/>
      <c r="Q344" s="1165"/>
      <c r="R344" s="1165" t="s">
        <v>8846</v>
      </c>
      <c r="S344" s="1165" t="s">
        <v>8846</v>
      </c>
      <c r="T344" s="1165" t="s">
        <v>8847</v>
      </c>
      <c r="U344" s="1165" t="s">
        <v>592</v>
      </c>
      <c r="V344" s="1165"/>
      <c r="W344" s="1165" t="s">
        <v>2739</v>
      </c>
      <c r="X344" s="1165" t="s">
        <v>688</v>
      </c>
      <c r="Y344" s="1165" t="s">
        <v>7484</v>
      </c>
      <c r="Z344" s="1165" t="s">
        <v>7484</v>
      </c>
      <c r="AA344" s="1165" t="s">
        <v>7485</v>
      </c>
      <c r="AB344" s="1165" t="s">
        <v>293</v>
      </c>
      <c r="AC344" s="1332"/>
      <c r="AD344" s="1165" t="s">
        <v>107</v>
      </c>
      <c r="AE344" s="1165" t="s">
        <v>2740</v>
      </c>
      <c r="AF344" s="1165" t="s">
        <v>692</v>
      </c>
      <c r="AG344" s="1165" t="s">
        <v>295</v>
      </c>
      <c r="AH344" s="1165" t="s">
        <v>296</v>
      </c>
      <c r="AI344" s="1165" t="s">
        <v>297</v>
      </c>
      <c r="AJ344" s="1165"/>
      <c r="AK344" s="1165"/>
      <c r="AL344" s="1165"/>
      <c r="AM344" s="1165"/>
      <c r="AN344" s="1165" t="s">
        <v>3417</v>
      </c>
      <c r="AO344" s="1165" t="s">
        <v>3418</v>
      </c>
      <c r="AP344" s="1165" t="s">
        <v>9944</v>
      </c>
      <c r="AQ344" s="1165" t="s">
        <v>3358</v>
      </c>
      <c r="AR344" s="1165"/>
      <c r="AS344" s="1165"/>
      <c r="AT344" s="1165" t="s">
        <v>315</v>
      </c>
      <c r="AU344" s="1165" t="s">
        <v>9945</v>
      </c>
      <c r="AV344" s="1165" t="s">
        <v>57</v>
      </c>
      <c r="AW344" s="1165" t="s">
        <v>9930</v>
      </c>
      <c r="AX344" s="1165" t="s">
        <v>9946</v>
      </c>
      <c r="AY344" s="1165"/>
      <c r="AZ344" s="1165" t="s">
        <v>2743</v>
      </c>
      <c r="BA344" s="1165" t="s">
        <v>2435</v>
      </c>
      <c r="BB344" s="1165" t="s">
        <v>299</v>
      </c>
      <c r="BC344" s="1165" t="s">
        <v>32</v>
      </c>
      <c r="BD344" s="1165" t="s">
        <v>33</v>
      </c>
      <c r="BE344" s="1165" t="s">
        <v>57</v>
      </c>
      <c r="BF344" s="1165" t="s">
        <v>48</v>
      </c>
      <c r="BG344" s="1165" t="s">
        <v>603</v>
      </c>
      <c r="BH344" s="1165" t="s">
        <v>6636</v>
      </c>
      <c r="BI344" s="1165" t="s">
        <v>2745</v>
      </c>
      <c r="BJ344" s="1165" t="s">
        <v>2746</v>
      </c>
      <c r="BK344" s="1165" t="s">
        <v>2438</v>
      </c>
      <c r="BL344" s="1165" t="s">
        <v>2747</v>
      </c>
      <c r="BM344" s="1165" t="s">
        <v>39</v>
      </c>
      <c r="BN344" s="1165" t="s">
        <v>2740</v>
      </c>
      <c r="BO344" s="1165" t="s">
        <v>692</v>
      </c>
      <c r="BP344" s="1165" t="s">
        <v>595</v>
      </c>
      <c r="BQ344" s="1165" t="s">
        <v>295</v>
      </c>
      <c r="BR344" s="1165" t="s">
        <v>102</v>
      </c>
      <c r="BS344" s="1165" t="s">
        <v>1085</v>
      </c>
      <c r="BT344" s="1165" t="s">
        <v>1086</v>
      </c>
      <c r="BU344" s="1165" t="s">
        <v>5521</v>
      </c>
      <c r="BV344" s="1165" t="s">
        <v>51</v>
      </c>
      <c r="BW344" s="1165" t="s">
        <v>109</v>
      </c>
      <c r="BX344" s="1165" t="s">
        <v>296</v>
      </c>
      <c r="BY344" s="1165" t="s">
        <v>297</v>
      </c>
      <c r="BZ344" s="1165" t="s">
        <v>757</v>
      </c>
      <c r="CA344" s="1165" t="s">
        <v>758</v>
      </c>
      <c r="CB344" s="1165" t="s">
        <v>304</v>
      </c>
      <c r="CC344" s="1165" t="s">
        <v>167</v>
      </c>
      <c r="CD344" s="1165" t="s">
        <v>305</v>
      </c>
      <c r="CE344" s="1165" t="s">
        <v>306</v>
      </c>
      <c r="CF344" s="1165" t="s">
        <v>166</v>
      </c>
      <c r="CG344" s="1165" t="s">
        <v>307</v>
      </c>
      <c r="CH344" s="1165" t="s">
        <v>57</v>
      </c>
      <c r="CI344" s="1165" t="s">
        <v>1673</v>
      </c>
      <c r="CJ344" s="1165" t="s">
        <v>92</v>
      </c>
      <c r="CK344" s="1165" t="s">
        <v>182</v>
      </c>
      <c r="CL344" s="1165" t="s">
        <v>105</v>
      </c>
      <c r="CM344" s="1165" t="s">
        <v>9175</v>
      </c>
      <c r="CN344" s="1165" t="s">
        <v>92</v>
      </c>
      <c r="CO344" s="1165" t="s">
        <v>186</v>
      </c>
      <c r="CP344" s="1165" t="s">
        <v>105</v>
      </c>
      <c r="CQ344" s="1165" t="s">
        <v>57</v>
      </c>
      <c r="CR344" s="1165" t="s">
        <v>57</v>
      </c>
      <c r="CS344" s="1165" t="s">
        <v>57</v>
      </c>
      <c r="CT344" s="1165" t="s">
        <v>57</v>
      </c>
      <c r="CU344" s="1165" t="s">
        <v>57</v>
      </c>
      <c r="CV344" s="1165" t="s">
        <v>57</v>
      </c>
      <c r="CW344" s="1165" t="s">
        <v>57</v>
      </c>
      <c r="CX344" s="1165" t="s">
        <v>57</v>
      </c>
      <c r="CY344" s="1165" t="s">
        <v>57</v>
      </c>
      <c r="CZ344" s="1165" t="s">
        <v>57</v>
      </c>
      <c r="DA344" s="1165" t="s">
        <v>57</v>
      </c>
      <c r="DB344" s="1165" t="s">
        <v>617</v>
      </c>
      <c r="DC344" s="1165" t="s">
        <v>618</v>
      </c>
      <c r="DD344" s="1165" t="s">
        <v>619</v>
      </c>
      <c r="DE344" s="1165" t="s">
        <v>57</v>
      </c>
      <c r="DF344" s="1165" t="s">
        <v>57</v>
      </c>
      <c r="DG344" s="1165" t="s">
        <v>57</v>
      </c>
      <c r="DH344" s="1165" t="s">
        <v>57</v>
      </c>
      <c r="DI344" s="1165" t="s">
        <v>302</v>
      </c>
      <c r="DJ344" s="1165" t="s">
        <v>57</v>
      </c>
      <c r="DK344" s="1165" t="s">
        <v>57</v>
      </c>
      <c r="DL344" s="1165" t="s">
        <v>57</v>
      </c>
      <c r="DM344" s="1165" t="s">
        <v>57</v>
      </c>
      <c r="DN344" s="1165" t="s">
        <v>57</v>
      </c>
      <c r="DO344" s="1165" t="s">
        <v>57</v>
      </c>
      <c r="DP344" s="1165" t="s">
        <v>57</v>
      </c>
      <c r="DQ344" s="1165" t="s">
        <v>57</v>
      </c>
      <c r="DR344" s="1165" t="s">
        <v>57</v>
      </c>
      <c r="DS344" s="1165" t="s">
        <v>57</v>
      </c>
      <c r="DT344" s="1165" t="s">
        <v>5523</v>
      </c>
      <c r="DU344" s="1165" t="s">
        <v>1153</v>
      </c>
      <c r="DV344" s="1165" t="s">
        <v>801</v>
      </c>
      <c r="DW344" s="1165" t="s">
        <v>106</v>
      </c>
      <c r="DX344" s="1165" t="s">
        <v>333</v>
      </c>
      <c r="DY344" s="1165" t="s">
        <v>308</v>
      </c>
      <c r="DZ344" s="1165" t="s">
        <v>309</v>
      </c>
      <c r="EA344" s="1165" t="s">
        <v>319</v>
      </c>
      <c r="EB344" s="1165" t="s">
        <v>5524</v>
      </c>
      <c r="EC344" s="1165" t="s">
        <v>1153</v>
      </c>
      <c r="ED344" s="1165" t="s">
        <v>1038</v>
      </c>
      <c r="EE344" s="1165" t="s">
        <v>106</v>
      </c>
      <c r="EF344" s="1165" t="s">
        <v>57</v>
      </c>
      <c r="EG344" s="1165" t="s">
        <v>57</v>
      </c>
      <c r="EH344" s="1165" t="s">
        <v>57</v>
      </c>
      <c r="EI344" s="1165" t="s">
        <v>57</v>
      </c>
      <c r="EJ344" s="1165" t="s">
        <v>2802</v>
      </c>
      <c r="EK344" s="1165" t="s">
        <v>2539</v>
      </c>
      <c r="EL344" s="1165" t="s">
        <v>847</v>
      </c>
      <c r="EM344" s="1165" t="s">
        <v>2778</v>
      </c>
      <c r="EN344" s="1165" t="s">
        <v>680</v>
      </c>
      <c r="EO344" s="1165" t="s">
        <v>310</v>
      </c>
      <c r="EP344" s="1165" t="s">
        <v>88</v>
      </c>
      <c r="EQ344" s="1165" t="s">
        <v>187</v>
      </c>
      <c r="ER344" s="1165" t="s">
        <v>311</v>
      </c>
      <c r="ES344" s="1165" t="s">
        <v>2398</v>
      </c>
      <c r="ET344" s="1165" t="s">
        <v>5112</v>
      </c>
      <c r="EU344" s="104" t="str">
        <f t="shared" si="34"/>
        <v>2026041135</v>
      </c>
      <c r="EV344" s="56" t="str">
        <f t="shared" si="35"/>
        <v>19&amp;2026041135</v>
      </c>
      <c r="EW344" s="104" t="str">
        <f>IFERROR(VLOOKUP(EV344,시험용!CA:CE,4,FALSE),"")</f>
        <v/>
      </c>
      <c r="EX344" s="1184" t="s">
        <v>2854</v>
      </c>
    </row>
    <row r="345" spans="1:154" ht="49.95" customHeight="1">
      <c r="A345" s="741">
        <v>19</v>
      </c>
      <c r="B345" s="1165" t="s">
        <v>2076</v>
      </c>
      <c r="C345" s="1165" t="s">
        <v>3405</v>
      </c>
      <c r="D345" s="1165" t="s">
        <v>3406</v>
      </c>
      <c r="E345" s="1165" t="s">
        <v>31</v>
      </c>
      <c r="F345" s="1165" t="s">
        <v>584</v>
      </c>
      <c r="G345" s="1165" t="s">
        <v>2076</v>
      </c>
      <c r="H345" s="1165" t="s">
        <v>771</v>
      </c>
      <c r="I345" s="1165" t="s">
        <v>290</v>
      </c>
      <c r="J345" s="1165" t="s">
        <v>9948</v>
      </c>
      <c r="K345" s="1165" t="s">
        <v>291</v>
      </c>
      <c r="L345" s="1165" t="s">
        <v>9949</v>
      </c>
      <c r="M345" s="1165" t="s">
        <v>2738</v>
      </c>
      <c r="N345" s="1165"/>
      <c r="O345" s="1165"/>
      <c r="P345" s="1165" t="s">
        <v>818</v>
      </c>
      <c r="Q345" s="1165"/>
      <c r="R345" s="1165" t="s">
        <v>8846</v>
      </c>
      <c r="S345" s="1165" t="s">
        <v>8846</v>
      </c>
      <c r="T345" s="1165" t="s">
        <v>8847</v>
      </c>
      <c r="U345" s="1165" t="s">
        <v>592</v>
      </c>
      <c r="V345" s="1165"/>
      <c r="W345" s="1165" t="s">
        <v>2739</v>
      </c>
      <c r="X345" s="1165" t="s">
        <v>688</v>
      </c>
      <c r="Y345" s="1165" t="s">
        <v>7484</v>
      </c>
      <c r="Z345" s="1165" t="s">
        <v>7484</v>
      </c>
      <c r="AA345" s="1165" t="s">
        <v>7485</v>
      </c>
      <c r="AB345" s="1165" t="s">
        <v>293</v>
      </c>
      <c r="AC345" s="1332"/>
      <c r="AD345" s="1165" t="s">
        <v>107</v>
      </c>
      <c r="AE345" s="1165" t="s">
        <v>2740</v>
      </c>
      <c r="AF345" s="1165" t="s">
        <v>692</v>
      </c>
      <c r="AG345" s="1165" t="s">
        <v>295</v>
      </c>
      <c r="AH345" s="1165" t="s">
        <v>296</v>
      </c>
      <c r="AI345" s="1165" t="s">
        <v>297</v>
      </c>
      <c r="AJ345" s="1165"/>
      <c r="AK345" s="1165"/>
      <c r="AL345" s="1165"/>
      <c r="AM345" s="1165"/>
      <c r="AN345" s="1165" t="s">
        <v>3417</v>
      </c>
      <c r="AO345" s="1165" t="s">
        <v>3418</v>
      </c>
      <c r="AP345" s="1165" t="s">
        <v>9950</v>
      </c>
      <c r="AQ345" s="1165" t="s">
        <v>3358</v>
      </c>
      <c r="AR345" s="1165"/>
      <c r="AS345" s="1165"/>
      <c r="AT345" s="1165" t="s">
        <v>315</v>
      </c>
      <c r="AU345" s="1165" t="s">
        <v>9951</v>
      </c>
      <c r="AV345" s="1165" t="s">
        <v>57</v>
      </c>
      <c r="AW345" s="1165" t="s">
        <v>9930</v>
      </c>
      <c r="AX345" s="1165" t="s">
        <v>9952</v>
      </c>
      <c r="AY345" s="1165"/>
      <c r="AZ345" s="1165" t="s">
        <v>2743</v>
      </c>
      <c r="BA345" s="1165" t="s">
        <v>2435</v>
      </c>
      <c r="BB345" s="1165" t="s">
        <v>299</v>
      </c>
      <c r="BC345" s="1165" t="s">
        <v>32</v>
      </c>
      <c r="BD345" s="1165" t="s">
        <v>33</v>
      </c>
      <c r="BE345" s="1165" t="s">
        <v>57</v>
      </c>
      <c r="BF345" s="1165" t="s">
        <v>48</v>
      </c>
      <c r="BG345" s="1165" t="s">
        <v>603</v>
      </c>
      <c r="BH345" s="1165" t="s">
        <v>1667</v>
      </c>
      <c r="BI345" s="1165" t="s">
        <v>2745</v>
      </c>
      <c r="BJ345" s="1165" t="s">
        <v>2746</v>
      </c>
      <c r="BK345" s="1165" t="s">
        <v>2438</v>
      </c>
      <c r="BL345" s="1165" t="s">
        <v>2747</v>
      </c>
      <c r="BM345" s="1165" t="s">
        <v>39</v>
      </c>
      <c r="BN345" s="1165" t="s">
        <v>2740</v>
      </c>
      <c r="BO345" s="1165" t="s">
        <v>692</v>
      </c>
      <c r="BP345" s="1165" t="s">
        <v>595</v>
      </c>
      <c r="BQ345" s="1165" t="s">
        <v>295</v>
      </c>
      <c r="BR345" s="1165" t="s">
        <v>102</v>
      </c>
      <c r="BS345" s="1165" t="s">
        <v>1085</v>
      </c>
      <c r="BT345" s="1165" t="s">
        <v>1086</v>
      </c>
      <c r="BU345" s="1165" t="s">
        <v>9953</v>
      </c>
      <c r="BV345" s="1165" t="s">
        <v>302</v>
      </c>
      <c r="BW345" s="1165" t="s">
        <v>109</v>
      </c>
      <c r="BX345" s="1165" t="s">
        <v>296</v>
      </c>
      <c r="BY345" s="1165" t="s">
        <v>297</v>
      </c>
      <c r="BZ345" s="1165" t="s">
        <v>2749</v>
      </c>
      <c r="CA345" s="1165" t="s">
        <v>758</v>
      </c>
      <c r="CB345" s="1165" t="s">
        <v>304</v>
      </c>
      <c r="CC345" s="1165" t="s">
        <v>167</v>
      </c>
      <c r="CD345" s="1165" t="s">
        <v>305</v>
      </c>
      <c r="CE345" s="1165" t="s">
        <v>306</v>
      </c>
      <c r="CF345" s="1165" t="s">
        <v>166</v>
      </c>
      <c r="CG345" s="1165" t="s">
        <v>307</v>
      </c>
      <c r="CH345" s="1165" t="s">
        <v>57</v>
      </c>
      <c r="CI345" s="1165" t="s">
        <v>9933</v>
      </c>
      <c r="CJ345" s="1165" t="s">
        <v>843</v>
      </c>
      <c r="CK345" s="1165" t="s">
        <v>708</v>
      </c>
      <c r="CL345" s="1165" t="s">
        <v>105</v>
      </c>
      <c r="CM345" s="1165" t="s">
        <v>57</v>
      </c>
      <c r="CN345" s="1165" t="s">
        <v>57</v>
      </c>
      <c r="CO345" s="1165" t="s">
        <v>57</v>
      </c>
      <c r="CP345" s="1165" t="s">
        <v>57</v>
      </c>
      <c r="CQ345" s="1165" t="s">
        <v>57</v>
      </c>
      <c r="CR345" s="1165" t="s">
        <v>57</v>
      </c>
      <c r="CS345" s="1165" t="s">
        <v>57</v>
      </c>
      <c r="CT345" s="1165" t="s">
        <v>57</v>
      </c>
      <c r="CU345" s="1165" t="s">
        <v>57</v>
      </c>
      <c r="CV345" s="1165" t="s">
        <v>57</v>
      </c>
      <c r="CW345" s="1165" t="s">
        <v>57</v>
      </c>
      <c r="CX345" s="1165" t="s">
        <v>57</v>
      </c>
      <c r="CY345" s="1165" t="s">
        <v>57</v>
      </c>
      <c r="CZ345" s="1165" t="s">
        <v>57</v>
      </c>
      <c r="DA345" s="1165" t="s">
        <v>57</v>
      </c>
      <c r="DB345" s="1165" t="s">
        <v>617</v>
      </c>
      <c r="DC345" s="1165" t="s">
        <v>618</v>
      </c>
      <c r="DD345" s="1165" t="s">
        <v>619</v>
      </c>
      <c r="DE345" s="1165" t="s">
        <v>57</v>
      </c>
      <c r="DF345" s="1165" t="s">
        <v>57</v>
      </c>
      <c r="DG345" s="1165" t="s">
        <v>57</v>
      </c>
      <c r="DH345" s="1165" t="s">
        <v>57</v>
      </c>
      <c r="DI345" s="1165" t="s">
        <v>302</v>
      </c>
      <c r="DJ345" s="1165" t="s">
        <v>57</v>
      </c>
      <c r="DK345" s="1165" t="s">
        <v>57</v>
      </c>
      <c r="DL345" s="1165" t="s">
        <v>57</v>
      </c>
      <c r="DM345" s="1165" t="s">
        <v>57</v>
      </c>
      <c r="DN345" s="1165" t="s">
        <v>57</v>
      </c>
      <c r="DO345" s="1165" t="s">
        <v>57</v>
      </c>
      <c r="DP345" s="1165" t="s">
        <v>57</v>
      </c>
      <c r="DQ345" s="1165" t="s">
        <v>57</v>
      </c>
      <c r="DR345" s="1165" t="s">
        <v>57</v>
      </c>
      <c r="DS345" s="1165" t="s">
        <v>57</v>
      </c>
      <c r="DT345" s="1165" t="s">
        <v>5523</v>
      </c>
      <c r="DU345" s="1165" t="s">
        <v>1153</v>
      </c>
      <c r="DV345" s="1165" t="s">
        <v>801</v>
      </c>
      <c r="DW345" s="1165" t="s">
        <v>106</v>
      </c>
      <c r="DX345" s="1165" t="s">
        <v>333</v>
      </c>
      <c r="DY345" s="1165" t="s">
        <v>308</v>
      </c>
      <c r="DZ345" s="1165" t="s">
        <v>309</v>
      </c>
      <c r="EA345" s="1165" t="s">
        <v>319</v>
      </c>
      <c r="EB345" s="1165" t="s">
        <v>5524</v>
      </c>
      <c r="EC345" s="1165" t="s">
        <v>1153</v>
      </c>
      <c r="ED345" s="1165" t="s">
        <v>1038</v>
      </c>
      <c r="EE345" s="1165" t="s">
        <v>106</v>
      </c>
      <c r="EF345" s="1165" t="s">
        <v>57</v>
      </c>
      <c r="EG345" s="1165" t="s">
        <v>57</v>
      </c>
      <c r="EH345" s="1165" t="s">
        <v>57</v>
      </c>
      <c r="EI345" s="1165" t="s">
        <v>57</v>
      </c>
      <c r="EJ345" s="1165" t="s">
        <v>9941</v>
      </c>
      <c r="EK345" s="1165" t="s">
        <v>3324</v>
      </c>
      <c r="EL345" s="1165" t="s">
        <v>6706</v>
      </c>
      <c r="EM345" s="1165" t="s">
        <v>181</v>
      </c>
      <c r="EN345" s="1165" t="s">
        <v>680</v>
      </c>
      <c r="EO345" s="1165" t="s">
        <v>310</v>
      </c>
      <c r="EP345" s="1165" t="s">
        <v>88</v>
      </c>
      <c r="EQ345" s="1165" t="s">
        <v>187</v>
      </c>
      <c r="ER345" s="1165" t="s">
        <v>311</v>
      </c>
      <c r="ES345" s="1165" t="s">
        <v>2602</v>
      </c>
      <c r="ET345" s="1165" t="s">
        <v>4533</v>
      </c>
      <c r="EU345" s="104" t="str">
        <f t="shared" si="34"/>
        <v>2026041128</v>
      </c>
      <c r="EV345" s="56" t="str">
        <f t="shared" si="35"/>
        <v>19&amp;2026041128</v>
      </c>
      <c r="EW345" s="104" t="str">
        <f>IFERROR(VLOOKUP(EV345,시험용!CA:CE,4,FALSE),"")</f>
        <v/>
      </c>
      <c r="EX345" s="1184" t="s">
        <v>2854</v>
      </c>
    </row>
    <row r="346" spans="1:154" ht="49.95" customHeight="1">
      <c r="A346" s="741">
        <v>19</v>
      </c>
      <c r="B346" s="1165" t="s">
        <v>205</v>
      </c>
      <c r="C346" s="1165" t="s">
        <v>7649</v>
      </c>
      <c r="D346" s="1165" t="s">
        <v>2371</v>
      </c>
      <c r="E346" s="1165" t="s">
        <v>31</v>
      </c>
      <c r="F346" s="1165" t="s">
        <v>584</v>
      </c>
      <c r="G346" s="1165" t="s">
        <v>205</v>
      </c>
      <c r="H346" s="1165"/>
      <c r="I346" s="1165" t="s">
        <v>290</v>
      </c>
      <c r="J346" s="1165" t="s">
        <v>6716</v>
      </c>
      <c r="K346" s="1165" t="s">
        <v>291</v>
      </c>
      <c r="L346" s="1165" t="s">
        <v>6717</v>
      </c>
      <c r="M346" s="1165" t="s">
        <v>6718</v>
      </c>
      <c r="N346" s="1165"/>
      <c r="O346" s="1165"/>
      <c r="P346" s="1165"/>
      <c r="Q346" s="1165" t="s">
        <v>7650</v>
      </c>
      <c r="R346" s="1165" t="s">
        <v>1466</v>
      </c>
      <c r="S346" s="1165" t="s">
        <v>6425</v>
      </c>
      <c r="T346" s="1165" t="s">
        <v>6426</v>
      </c>
      <c r="U346" s="1165" t="s">
        <v>592</v>
      </c>
      <c r="V346" s="1165"/>
      <c r="W346" s="1165" t="s">
        <v>6719</v>
      </c>
      <c r="X346" s="1165" t="s">
        <v>292</v>
      </c>
      <c r="Y346" s="1165" t="s">
        <v>9900</v>
      </c>
      <c r="Z346" s="1165" t="s">
        <v>9900</v>
      </c>
      <c r="AA346" s="1165" t="s">
        <v>1135</v>
      </c>
      <c r="AB346" s="1165" t="s">
        <v>293</v>
      </c>
      <c r="AC346" s="1332"/>
      <c r="AD346" s="1165" t="s">
        <v>1861</v>
      </c>
      <c r="AE346" s="1165" t="s">
        <v>2346</v>
      </c>
      <c r="AF346" s="1165" t="s">
        <v>294</v>
      </c>
      <c r="AG346" s="1165" t="s">
        <v>295</v>
      </c>
      <c r="AH346" s="1165" t="s">
        <v>296</v>
      </c>
      <c r="AI346" s="1165" t="s">
        <v>297</v>
      </c>
      <c r="AJ346" s="1165"/>
      <c r="AK346" s="1165"/>
      <c r="AL346" s="1165"/>
      <c r="AM346" s="1165"/>
      <c r="AN346" s="1165" t="s">
        <v>2492</v>
      </c>
      <c r="AO346" s="1165" t="s">
        <v>2493</v>
      </c>
      <c r="AP346" s="1165" t="s">
        <v>6720</v>
      </c>
      <c r="AQ346" s="1165" t="s">
        <v>35</v>
      </c>
      <c r="AR346" s="1165"/>
      <c r="AS346" s="1165"/>
      <c r="AT346" s="1165" t="s">
        <v>599</v>
      </c>
      <c r="AU346" s="1165" t="s">
        <v>6721</v>
      </c>
      <c r="AV346" s="1165" t="s">
        <v>57</v>
      </c>
      <c r="AW346" s="1165" t="s">
        <v>323</v>
      </c>
      <c r="AX346" s="1165" t="s">
        <v>6722</v>
      </c>
      <c r="AY346" s="1165"/>
      <c r="AZ346" s="1165" t="s">
        <v>6723</v>
      </c>
      <c r="BA346" s="1165" t="s">
        <v>6724</v>
      </c>
      <c r="BB346" s="1165" t="s">
        <v>1201</v>
      </c>
      <c r="BC346" s="1165" t="s">
        <v>32</v>
      </c>
      <c r="BD346" s="1165" t="s">
        <v>33</v>
      </c>
      <c r="BE346" s="1165" t="s">
        <v>102</v>
      </c>
      <c r="BF346" s="1165" t="s">
        <v>34</v>
      </c>
      <c r="BG346" s="1165" t="s">
        <v>164</v>
      </c>
      <c r="BH346" s="1165" t="s">
        <v>327</v>
      </c>
      <c r="BI346" s="1165" t="s">
        <v>6725</v>
      </c>
      <c r="BJ346" s="1165" t="s">
        <v>6726</v>
      </c>
      <c r="BK346" s="1165" t="s">
        <v>300</v>
      </c>
      <c r="BL346" s="1165" t="s">
        <v>6727</v>
      </c>
      <c r="BM346" s="1165" t="s">
        <v>6728</v>
      </c>
      <c r="BN346" s="1165" t="s">
        <v>2346</v>
      </c>
      <c r="BO346" s="1165" t="s">
        <v>294</v>
      </c>
      <c r="BP346" s="1165" t="s">
        <v>57</v>
      </c>
      <c r="BQ346" s="1165" t="s">
        <v>295</v>
      </c>
      <c r="BR346" s="1165" t="s">
        <v>311</v>
      </c>
      <c r="BS346" s="1165" t="s">
        <v>6729</v>
      </c>
      <c r="BT346" s="1165" t="s">
        <v>703</v>
      </c>
      <c r="BU346" s="1165" t="s">
        <v>7267</v>
      </c>
      <c r="BV346" s="1165" t="s">
        <v>1061</v>
      </c>
      <c r="BW346" s="1165" t="s">
        <v>872</v>
      </c>
      <c r="BX346" s="1165" t="s">
        <v>296</v>
      </c>
      <c r="BY346" s="1165" t="s">
        <v>297</v>
      </c>
      <c r="BZ346" s="1165" t="s">
        <v>172</v>
      </c>
      <c r="CA346" s="1165" t="s">
        <v>4193</v>
      </c>
      <c r="CB346" s="1165" t="s">
        <v>304</v>
      </c>
      <c r="CC346" s="1165" t="s">
        <v>112</v>
      </c>
      <c r="CD346" s="1165" t="s">
        <v>1209</v>
      </c>
      <c r="CE346" s="1165" t="s">
        <v>306</v>
      </c>
      <c r="CF346" s="1165" t="s">
        <v>116</v>
      </c>
      <c r="CG346" s="1165" t="s">
        <v>307</v>
      </c>
      <c r="CH346" s="1165" t="s">
        <v>57</v>
      </c>
      <c r="CI346" s="1165" t="s">
        <v>6731</v>
      </c>
      <c r="CJ346" s="1165" t="s">
        <v>99</v>
      </c>
      <c r="CK346" s="1165" t="s">
        <v>1308</v>
      </c>
      <c r="CL346" s="1165" t="s">
        <v>105</v>
      </c>
      <c r="CM346" s="1165" t="s">
        <v>6732</v>
      </c>
      <c r="CN346" s="1165" t="s">
        <v>99</v>
      </c>
      <c r="CO346" s="1165" t="s">
        <v>797</v>
      </c>
      <c r="CP346" s="1165" t="s">
        <v>105</v>
      </c>
      <c r="CQ346" s="1165" t="s">
        <v>57</v>
      </c>
      <c r="CR346" s="1165" t="s">
        <v>57</v>
      </c>
      <c r="CS346" s="1165" t="s">
        <v>57</v>
      </c>
      <c r="CT346" s="1165" t="s">
        <v>57</v>
      </c>
      <c r="CU346" s="1165" t="s">
        <v>328</v>
      </c>
      <c r="CV346" s="1165" t="s">
        <v>329</v>
      </c>
      <c r="CW346" s="1165" t="s">
        <v>330</v>
      </c>
      <c r="CX346" s="1165" t="s">
        <v>331</v>
      </c>
      <c r="CY346" s="1165" t="s">
        <v>57</v>
      </c>
      <c r="CZ346" s="1165" t="s">
        <v>57</v>
      </c>
      <c r="DA346" s="1165" t="s">
        <v>57</v>
      </c>
      <c r="DB346" s="1165" t="s">
        <v>57</v>
      </c>
      <c r="DC346" s="1165" t="s">
        <v>57</v>
      </c>
      <c r="DD346" s="1165" t="s">
        <v>57</v>
      </c>
      <c r="DE346" s="1165" t="s">
        <v>1215</v>
      </c>
      <c r="DF346" s="1165" t="s">
        <v>1216</v>
      </c>
      <c r="DG346" s="1165" t="s">
        <v>673</v>
      </c>
      <c r="DH346" s="1165" t="s">
        <v>57</v>
      </c>
      <c r="DI346" s="1165" t="s">
        <v>302</v>
      </c>
      <c r="DJ346" s="1165" t="s">
        <v>57</v>
      </c>
      <c r="DK346" s="1165" t="s">
        <v>57</v>
      </c>
      <c r="DL346" s="1165" t="s">
        <v>57</v>
      </c>
      <c r="DM346" s="1165" t="s">
        <v>57</v>
      </c>
      <c r="DN346" s="1165" t="s">
        <v>57</v>
      </c>
      <c r="DO346" s="1165" t="s">
        <v>57</v>
      </c>
      <c r="DP346" s="1165" t="s">
        <v>57</v>
      </c>
      <c r="DQ346" s="1165" t="s">
        <v>57</v>
      </c>
      <c r="DR346" s="1165" t="s">
        <v>57</v>
      </c>
      <c r="DS346" s="1165" t="s">
        <v>57</v>
      </c>
      <c r="DT346" s="1165" t="s">
        <v>6733</v>
      </c>
      <c r="DU346" s="1165" t="s">
        <v>1281</v>
      </c>
      <c r="DV346" s="1165" t="s">
        <v>109</v>
      </c>
      <c r="DW346" s="1165" t="s">
        <v>121</v>
      </c>
      <c r="DX346" s="1165" t="s">
        <v>317</v>
      </c>
      <c r="DY346" s="1165" t="s">
        <v>308</v>
      </c>
      <c r="DZ346" s="1165" t="s">
        <v>318</v>
      </c>
      <c r="EA346" s="1165" t="s">
        <v>319</v>
      </c>
      <c r="EB346" s="1165" t="s">
        <v>6734</v>
      </c>
      <c r="EC346" s="1165" t="s">
        <v>1281</v>
      </c>
      <c r="ED346" s="1165" t="s">
        <v>171</v>
      </c>
      <c r="EE346" s="1165" t="s">
        <v>121</v>
      </c>
      <c r="EF346" s="1165" t="s">
        <v>57</v>
      </c>
      <c r="EG346" s="1165" t="s">
        <v>57</v>
      </c>
      <c r="EH346" s="1165" t="s">
        <v>57</v>
      </c>
      <c r="EI346" s="1165" t="s">
        <v>57</v>
      </c>
      <c r="EJ346" s="1165" t="s">
        <v>6735</v>
      </c>
      <c r="EK346" s="1165" t="s">
        <v>6736</v>
      </c>
      <c r="EL346" s="1165" t="s">
        <v>1458</v>
      </c>
      <c r="EM346" s="1165" t="s">
        <v>6737</v>
      </c>
      <c r="EN346" s="1165" t="s">
        <v>680</v>
      </c>
      <c r="EO346" s="1165" t="s">
        <v>310</v>
      </c>
      <c r="EP346" s="1165" t="s">
        <v>88</v>
      </c>
      <c r="EQ346" s="1165" t="s">
        <v>6738</v>
      </c>
      <c r="ER346" s="1165" t="s">
        <v>311</v>
      </c>
      <c r="ES346" s="1165" t="s">
        <v>6739</v>
      </c>
      <c r="ET346" s="1165" t="s">
        <v>6740</v>
      </c>
      <c r="EU346" s="104" t="str">
        <f t="shared" si="34"/>
        <v>2026030032</v>
      </c>
      <c r="EV346" s="56" t="str">
        <f t="shared" si="35"/>
        <v>19&amp;2026030032</v>
      </c>
      <c r="EW346" s="104" t="str">
        <f>IFERROR(VLOOKUP(EV346,시험용!CA:CE,4,FALSE),"")</f>
        <v/>
      </c>
      <c r="EX346" s="1160" t="s">
        <v>4433</v>
      </c>
    </row>
    <row r="347" spans="1:154" ht="49.95" customHeight="1">
      <c r="A347" s="741">
        <v>19</v>
      </c>
      <c r="B347" s="1165" t="s">
        <v>4186</v>
      </c>
      <c r="C347" s="1165" t="s">
        <v>7649</v>
      </c>
      <c r="D347" s="1165" t="s">
        <v>2371</v>
      </c>
      <c r="E347" s="1165" t="s">
        <v>31</v>
      </c>
      <c r="F347" s="1165" t="s">
        <v>584</v>
      </c>
      <c r="G347" s="1165" t="s">
        <v>4186</v>
      </c>
      <c r="H347" s="1165"/>
      <c r="I347" s="1165" t="s">
        <v>290</v>
      </c>
      <c r="J347" s="1165" t="s">
        <v>10256</v>
      </c>
      <c r="K347" s="1165" t="s">
        <v>291</v>
      </c>
      <c r="L347" s="1165" t="s">
        <v>10257</v>
      </c>
      <c r="M347" s="1165" t="s">
        <v>3912</v>
      </c>
      <c r="N347" s="1165"/>
      <c r="O347" s="1165"/>
      <c r="P347" s="1165"/>
      <c r="Q347" s="1165"/>
      <c r="R347" s="1165" t="s">
        <v>2488</v>
      </c>
      <c r="S347" s="1165" t="s">
        <v>6082</v>
      </c>
      <c r="T347" s="1165" t="s">
        <v>9752</v>
      </c>
      <c r="U347" s="1165" t="s">
        <v>592</v>
      </c>
      <c r="V347" s="1165"/>
      <c r="W347" s="1165" t="s">
        <v>7698</v>
      </c>
      <c r="X347" s="1165" t="s">
        <v>292</v>
      </c>
      <c r="Y347" s="1165" t="s">
        <v>4829</v>
      </c>
      <c r="Z347" s="1165" t="s">
        <v>4738</v>
      </c>
      <c r="AA347" s="1165" t="s">
        <v>5242</v>
      </c>
      <c r="AB347" s="1165" t="s">
        <v>293</v>
      </c>
      <c r="AC347" s="1332"/>
      <c r="AD347" s="1165" t="s">
        <v>107</v>
      </c>
      <c r="AE347" s="1165" t="s">
        <v>594</v>
      </c>
      <c r="AF347" s="1165" t="s">
        <v>692</v>
      </c>
      <c r="AG347" s="1165" t="s">
        <v>295</v>
      </c>
      <c r="AH347" s="1165" t="s">
        <v>296</v>
      </c>
      <c r="AI347" s="1165" t="s">
        <v>297</v>
      </c>
      <c r="AJ347" s="1165"/>
      <c r="AK347" s="1165"/>
      <c r="AL347" s="1165"/>
      <c r="AM347" s="1165"/>
      <c r="AN347" s="1165" t="s">
        <v>2492</v>
      </c>
      <c r="AO347" s="1165" t="s">
        <v>3484</v>
      </c>
      <c r="AP347" s="1165" t="s">
        <v>10258</v>
      </c>
      <c r="AQ347" s="1165" t="s">
        <v>35</v>
      </c>
      <c r="AR347" s="1165"/>
      <c r="AS347" s="1165"/>
      <c r="AT347" s="1165" t="s">
        <v>298</v>
      </c>
      <c r="AU347" s="1165" t="s">
        <v>10259</v>
      </c>
      <c r="AV347" s="1165" t="s">
        <v>57</v>
      </c>
      <c r="AW347" s="1165" t="s">
        <v>323</v>
      </c>
      <c r="AX347" s="1165" t="s">
        <v>10260</v>
      </c>
      <c r="AY347" s="1165"/>
      <c r="AZ347" s="1165" t="s">
        <v>3917</v>
      </c>
      <c r="BA347" s="1165" t="s">
        <v>1474</v>
      </c>
      <c r="BB347" s="1165" t="s">
        <v>299</v>
      </c>
      <c r="BC347" s="1165" t="s">
        <v>32</v>
      </c>
      <c r="BD347" s="1165" t="s">
        <v>33</v>
      </c>
      <c r="BE347" s="1165" t="s">
        <v>1554</v>
      </c>
      <c r="BF347" s="1165" t="s">
        <v>48</v>
      </c>
      <c r="BG347" s="1165" t="s">
        <v>164</v>
      </c>
      <c r="BH347" s="1165" t="s">
        <v>3918</v>
      </c>
      <c r="BI347" s="1165" t="s">
        <v>3919</v>
      </c>
      <c r="BJ347" s="1165" t="s">
        <v>3920</v>
      </c>
      <c r="BK347" s="1165" t="s">
        <v>607</v>
      </c>
      <c r="BL347" s="1165" t="s">
        <v>10261</v>
      </c>
      <c r="BM347" s="1165" t="s">
        <v>302</v>
      </c>
      <c r="BN347" s="1165" t="s">
        <v>594</v>
      </c>
      <c r="BO347" s="1165" t="s">
        <v>692</v>
      </c>
      <c r="BP347" s="1165" t="s">
        <v>595</v>
      </c>
      <c r="BQ347" s="1165" t="s">
        <v>295</v>
      </c>
      <c r="BR347" s="1165" t="s">
        <v>102</v>
      </c>
      <c r="BS347" s="1165" t="s">
        <v>2357</v>
      </c>
      <c r="BT347" s="1165" t="s">
        <v>2795</v>
      </c>
      <c r="BU347" s="1165" t="s">
        <v>3922</v>
      </c>
      <c r="BV347" s="1165" t="s">
        <v>51</v>
      </c>
      <c r="BW347" s="1165" t="s">
        <v>659</v>
      </c>
      <c r="BX347" s="1165" t="s">
        <v>296</v>
      </c>
      <c r="BY347" s="1165" t="s">
        <v>297</v>
      </c>
      <c r="BZ347" s="1165" t="s">
        <v>3258</v>
      </c>
      <c r="CA347" s="1165" t="s">
        <v>5175</v>
      </c>
      <c r="CB347" s="1165" t="s">
        <v>304</v>
      </c>
      <c r="CC347" s="1165" t="s">
        <v>111</v>
      </c>
      <c r="CD347" s="1165" t="s">
        <v>305</v>
      </c>
      <c r="CE347" s="1165" t="s">
        <v>306</v>
      </c>
      <c r="CF347" s="1165" t="s">
        <v>2505</v>
      </c>
      <c r="CG347" s="1165" t="s">
        <v>307</v>
      </c>
      <c r="CH347" s="1165" t="s">
        <v>57</v>
      </c>
      <c r="CI347" s="1165" t="s">
        <v>2571</v>
      </c>
      <c r="CJ347" s="1165" t="s">
        <v>99</v>
      </c>
      <c r="CK347" s="1165" t="s">
        <v>901</v>
      </c>
      <c r="CL347" s="1165" t="s">
        <v>105</v>
      </c>
      <c r="CM347" s="1165" t="s">
        <v>57</v>
      </c>
      <c r="CN347" s="1165" t="s">
        <v>57</v>
      </c>
      <c r="CO347" s="1165" t="s">
        <v>57</v>
      </c>
      <c r="CP347" s="1165" t="s">
        <v>57</v>
      </c>
      <c r="CQ347" s="1165" t="s">
        <v>57</v>
      </c>
      <c r="CR347" s="1165" t="s">
        <v>57</v>
      </c>
      <c r="CS347" s="1165" t="s">
        <v>57</v>
      </c>
      <c r="CT347" s="1165" t="s">
        <v>57</v>
      </c>
      <c r="CU347" s="1165" t="s">
        <v>57</v>
      </c>
      <c r="CV347" s="1165" t="s">
        <v>57</v>
      </c>
      <c r="CW347" s="1165" t="s">
        <v>57</v>
      </c>
      <c r="CX347" s="1165" t="s">
        <v>57</v>
      </c>
      <c r="CY347" s="1165" t="s">
        <v>57</v>
      </c>
      <c r="CZ347" s="1165" t="s">
        <v>57</v>
      </c>
      <c r="DA347" s="1165" t="s">
        <v>57</v>
      </c>
      <c r="DB347" s="1165" t="s">
        <v>57</v>
      </c>
      <c r="DC347" s="1165" t="s">
        <v>57</v>
      </c>
      <c r="DD347" s="1165" t="s">
        <v>57</v>
      </c>
      <c r="DE347" s="1165" t="s">
        <v>57</v>
      </c>
      <c r="DF347" s="1165" t="s">
        <v>57</v>
      </c>
      <c r="DG347" s="1165" t="s">
        <v>57</v>
      </c>
      <c r="DH347" s="1165" t="s">
        <v>57</v>
      </c>
      <c r="DI347" s="1165" t="s">
        <v>302</v>
      </c>
      <c r="DJ347" s="1165" t="s">
        <v>57</v>
      </c>
      <c r="DK347" s="1165" t="s">
        <v>57</v>
      </c>
      <c r="DL347" s="1165" t="s">
        <v>57</v>
      </c>
      <c r="DM347" s="1165" t="s">
        <v>57</v>
      </c>
      <c r="DN347" s="1165" t="s">
        <v>57</v>
      </c>
      <c r="DO347" s="1165" t="s">
        <v>57</v>
      </c>
      <c r="DP347" s="1165" t="s">
        <v>57</v>
      </c>
      <c r="DQ347" s="1165" t="s">
        <v>57</v>
      </c>
      <c r="DR347" s="1165" t="s">
        <v>57</v>
      </c>
      <c r="DS347" s="1165" t="s">
        <v>57</v>
      </c>
      <c r="DT347" s="1165" t="s">
        <v>3923</v>
      </c>
      <c r="DU347" s="1165" t="s">
        <v>621</v>
      </c>
      <c r="DV347" s="1165" t="s">
        <v>624</v>
      </c>
      <c r="DW347" s="1165" t="s">
        <v>121</v>
      </c>
      <c r="DX347" s="1165" t="s">
        <v>333</v>
      </c>
      <c r="DY347" s="1165" t="s">
        <v>308</v>
      </c>
      <c r="DZ347" s="1165" t="s">
        <v>309</v>
      </c>
      <c r="EA347" s="1165" t="s">
        <v>319</v>
      </c>
      <c r="EB347" s="1165" t="s">
        <v>3924</v>
      </c>
      <c r="EC347" s="1165" t="s">
        <v>621</v>
      </c>
      <c r="ED347" s="1165" t="s">
        <v>192</v>
      </c>
      <c r="EE347" s="1165" t="s">
        <v>121</v>
      </c>
      <c r="EF347" s="1165" t="s">
        <v>57</v>
      </c>
      <c r="EG347" s="1165" t="s">
        <v>57</v>
      </c>
      <c r="EH347" s="1165" t="s">
        <v>57</v>
      </c>
      <c r="EI347" s="1165" t="s">
        <v>57</v>
      </c>
      <c r="EJ347" s="1165" t="s">
        <v>3925</v>
      </c>
      <c r="EK347" s="1165" t="s">
        <v>3926</v>
      </c>
      <c r="EL347" s="1165" t="s">
        <v>3927</v>
      </c>
      <c r="EM347" s="1165" t="s">
        <v>1373</v>
      </c>
      <c r="EN347" s="1165" t="s">
        <v>680</v>
      </c>
      <c r="EO347" s="1165" t="s">
        <v>681</v>
      </c>
      <c r="EP347" s="1165" t="s">
        <v>682</v>
      </c>
      <c r="EQ347" s="1165" t="s">
        <v>4356</v>
      </c>
      <c r="ER347" s="1165" t="s">
        <v>311</v>
      </c>
      <c r="ES347" s="1165" t="s">
        <v>7703</v>
      </c>
      <c r="ET347" s="1165" t="s">
        <v>7704</v>
      </c>
      <c r="EU347" s="104" t="str">
        <f t="shared" si="34"/>
        <v>2026042849</v>
      </c>
      <c r="EV347" s="56" t="str">
        <f t="shared" si="35"/>
        <v>19&amp;2026042849</v>
      </c>
      <c r="EW347" s="104">
        <f>IFERROR(VLOOKUP(EV347,시험용!CA:CE,4,FALSE),"")</f>
        <v>0</v>
      </c>
      <c r="EX347" s="952"/>
    </row>
    <row r="348" spans="1:154" ht="49.95" customHeight="1">
      <c r="A348" s="367">
        <v>20</v>
      </c>
      <c r="B348" s="1217" t="s">
        <v>287</v>
      </c>
      <c r="C348" s="1217" t="s">
        <v>2105</v>
      </c>
      <c r="D348" s="1217" t="s">
        <v>2106</v>
      </c>
      <c r="E348" s="1217" t="s">
        <v>31</v>
      </c>
      <c r="F348" s="1217" t="s">
        <v>584</v>
      </c>
      <c r="G348" s="1217" t="s">
        <v>287</v>
      </c>
      <c r="H348" s="1217" t="s">
        <v>287</v>
      </c>
      <c r="I348" s="1217" t="s">
        <v>290</v>
      </c>
      <c r="J348" s="1217" t="s">
        <v>10366</v>
      </c>
      <c r="K348" s="1217" t="s">
        <v>291</v>
      </c>
      <c r="L348" s="1217" t="s">
        <v>10367</v>
      </c>
      <c r="M348" s="1217" t="s">
        <v>6539</v>
      </c>
      <c r="N348" s="1217"/>
      <c r="O348" s="1217" t="s">
        <v>10368</v>
      </c>
      <c r="P348" s="1217" t="s">
        <v>859</v>
      </c>
      <c r="Q348" s="1217"/>
      <c r="R348" s="1217" t="s">
        <v>6082</v>
      </c>
      <c r="S348" s="1217" t="s">
        <v>6082</v>
      </c>
      <c r="T348" s="1217" t="s">
        <v>9752</v>
      </c>
      <c r="U348" s="1217" t="s">
        <v>592</v>
      </c>
      <c r="V348" s="1217" t="s">
        <v>1133</v>
      </c>
      <c r="W348" s="1217" t="s">
        <v>6540</v>
      </c>
      <c r="X348" s="1217" t="s">
        <v>95</v>
      </c>
      <c r="Y348" s="1217" t="s">
        <v>6541</v>
      </c>
      <c r="Z348" s="1217" t="s">
        <v>2114</v>
      </c>
      <c r="AA348" s="1217" t="s">
        <v>2114</v>
      </c>
      <c r="AB348" s="1217" t="s">
        <v>31</v>
      </c>
      <c r="AC348" s="1332"/>
      <c r="AD348" s="1217" t="s">
        <v>643</v>
      </c>
      <c r="AE348" s="1217" t="s">
        <v>10369</v>
      </c>
      <c r="AF348" s="1217" t="s">
        <v>3851</v>
      </c>
      <c r="AG348" s="1217" t="s">
        <v>3852</v>
      </c>
      <c r="AH348" s="1217" t="s">
        <v>3853</v>
      </c>
      <c r="AI348" s="1217" t="s">
        <v>8998</v>
      </c>
      <c r="AJ348" s="1217" t="s">
        <v>9751</v>
      </c>
      <c r="AK348" s="1217" t="s">
        <v>10370</v>
      </c>
      <c r="AL348" s="1217" t="s">
        <v>10371</v>
      </c>
      <c r="AM348" s="1217"/>
      <c r="AN348" s="1217" t="s">
        <v>4583</v>
      </c>
      <c r="AO348" s="1217" t="s">
        <v>4584</v>
      </c>
      <c r="AP348" s="1217" t="s">
        <v>10372</v>
      </c>
      <c r="AQ348" s="1218" t="s">
        <v>547</v>
      </c>
      <c r="AR348" s="1217" t="s">
        <v>2124</v>
      </c>
      <c r="AS348" s="1217" t="s">
        <v>2125</v>
      </c>
      <c r="AT348" s="1217" t="s">
        <v>298</v>
      </c>
      <c r="AU348" s="1217" t="s">
        <v>10373</v>
      </c>
      <c r="AV348" s="1217" t="s">
        <v>3008</v>
      </c>
      <c r="AW348" s="1217" t="s">
        <v>3896</v>
      </c>
      <c r="AX348" s="1217" t="s">
        <v>10374</v>
      </c>
      <c r="AY348" s="1217"/>
      <c r="AZ348" s="1217" t="s">
        <v>9757</v>
      </c>
      <c r="BA348" s="1217" t="s">
        <v>9758</v>
      </c>
      <c r="BB348" s="1217" t="s">
        <v>4816</v>
      </c>
      <c r="BC348" s="1217" t="s">
        <v>3018</v>
      </c>
      <c r="BD348" s="1217" t="s">
        <v>3019</v>
      </c>
      <c r="BE348" s="1217" t="s">
        <v>9759</v>
      </c>
      <c r="BF348" s="1217" t="s">
        <v>3021</v>
      </c>
      <c r="BG348" s="1217" t="s">
        <v>3022</v>
      </c>
      <c r="BH348" s="1217" t="s">
        <v>9760</v>
      </c>
      <c r="BI348" s="1217" t="s">
        <v>9761</v>
      </c>
      <c r="BJ348" s="1217" t="s">
        <v>9762</v>
      </c>
      <c r="BK348" s="1217" t="s">
        <v>3867</v>
      </c>
      <c r="BL348" s="1217" t="s">
        <v>10375</v>
      </c>
      <c r="BM348" s="1217" t="s">
        <v>3028</v>
      </c>
      <c r="BN348" s="1217" t="s">
        <v>10376</v>
      </c>
      <c r="BO348" s="1217" t="s">
        <v>3851</v>
      </c>
      <c r="BP348" s="1217" t="s">
        <v>3007</v>
      </c>
      <c r="BQ348" s="1217" t="s">
        <v>3852</v>
      </c>
      <c r="BR348" s="1217" t="s">
        <v>9011</v>
      </c>
      <c r="BS348" s="1217" t="s">
        <v>9764</v>
      </c>
      <c r="BT348" s="1217" t="s">
        <v>9765</v>
      </c>
      <c r="BU348" s="1217" t="s">
        <v>9766</v>
      </c>
      <c r="BV348" s="1217" t="s">
        <v>9014</v>
      </c>
      <c r="BW348" s="1217" t="s">
        <v>9767</v>
      </c>
      <c r="BX348" s="1217" t="s">
        <v>3853</v>
      </c>
      <c r="BY348" s="1217" t="s">
        <v>8998</v>
      </c>
      <c r="BZ348" s="1217" t="s">
        <v>9768</v>
      </c>
      <c r="CA348" s="1217" t="s">
        <v>9769</v>
      </c>
      <c r="CB348" s="1217" t="s">
        <v>3878</v>
      </c>
      <c r="CC348" s="1217" t="s">
        <v>9770</v>
      </c>
      <c r="CD348" s="1217" t="s">
        <v>9019</v>
      </c>
      <c r="CE348" s="1217" t="s">
        <v>3880</v>
      </c>
      <c r="CF348" s="1217" t="s">
        <v>9771</v>
      </c>
      <c r="CG348" s="1217" t="s">
        <v>3882</v>
      </c>
      <c r="CH348" s="1217" t="s">
        <v>3008</v>
      </c>
      <c r="CI348" s="1217" t="s">
        <v>9772</v>
      </c>
      <c r="CJ348" s="1217" t="s">
        <v>9022</v>
      </c>
      <c r="CK348" s="1217" t="s">
        <v>9773</v>
      </c>
      <c r="CL348" s="1217" t="s">
        <v>3886</v>
      </c>
      <c r="CM348" s="1217" t="s">
        <v>9774</v>
      </c>
      <c r="CN348" s="1217" t="s">
        <v>9022</v>
      </c>
      <c r="CO348" s="1217" t="s">
        <v>9775</v>
      </c>
      <c r="CP348" s="1217" t="s">
        <v>3886</v>
      </c>
      <c r="CQ348" s="1217" t="s">
        <v>3008</v>
      </c>
      <c r="CR348" s="1217" t="s">
        <v>3008</v>
      </c>
      <c r="CS348" s="1217" t="s">
        <v>3008</v>
      </c>
      <c r="CT348" s="1217" t="s">
        <v>3008</v>
      </c>
      <c r="CU348" s="1217" t="s">
        <v>9026</v>
      </c>
      <c r="CV348" s="1217" t="s">
        <v>3888</v>
      </c>
      <c r="CW348" s="1217" t="s">
        <v>9027</v>
      </c>
      <c r="CX348" s="1217" t="s">
        <v>9001</v>
      </c>
      <c r="CY348" s="1217" t="s">
        <v>3008</v>
      </c>
      <c r="CZ348" s="1217" t="s">
        <v>3008</v>
      </c>
      <c r="DA348" s="1217" t="s">
        <v>3008</v>
      </c>
      <c r="DB348" s="1217" t="s">
        <v>3008</v>
      </c>
      <c r="DC348" s="1217" t="s">
        <v>3008</v>
      </c>
      <c r="DD348" s="1217" t="s">
        <v>3008</v>
      </c>
      <c r="DE348" s="1217" t="s">
        <v>9776</v>
      </c>
      <c r="DF348" s="1217" t="s">
        <v>9777</v>
      </c>
      <c r="DG348" s="1217" t="s">
        <v>9778</v>
      </c>
      <c r="DH348" s="1217" t="s">
        <v>3008</v>
      </c>
      <c r="DI348" s="1217" t="s">
        <v>3028</v>
      </c>
      <c r="DJ348" s="1217" t="s">
        <v>3008</v>
      </c>
      <c r="DK348" s="1217" t="s">
        <v>3008</v>
      </c>
      <c r="DL348" s="1217" t="s">
        <v>3008</v>
      </c>
      <c r="DM348" s="1217" t="s">
        <v>3008</v>
      </c>
      <c r="DN348" s="1217" t="s">
        <v>9779</v>
      </c>
      <c r="DO348" s="1217" t="s">
        <v>9780</v>
      </c>
      <c r="DP348" s="1217" t="s">
        <v>9781</v>
      </c>
      <c r="DQ348" s="1217" t="s">
        <v>3008</v>
      </c>
      <c r="DR348" s="1217" t="s">
        <v>3008</v>
      </c>
      <c r="DS348" s="1217" t="s">
        <v>3008</v>
      </c>
      <c r="DT348" s="1217" t="s">
        <v>10377</v>
      </c>
      <c r="DU348" s="1217" t="s">
        <v>9032</v>
      </c>
      <c r="DV348" s="1217" t="s">
        <v>9783</v>
      </c>
      <c r="DW348" s="1217" t="s">
        <v>10378</v>
      </c>
      <c r="DX348" s="1217" t="s">
        <v>4800</v>
      </c>
      <c r="DY348" s="1217" t="s">
        <v>3053</v>
      </c>
      <c r="DZ348" s="1217" t="s">
        <v>4801</v>
      </c>
      <c r="EA348" s="1217" t="s">
        <v>3055</v>
      </c>
      <c r="EB348" s="1217" t="s">
        <v>10379</v>
      </c>
      <c r="EC348" s="1217" t="s">
        <v>9032</v>
      </c>
      <c r="ED348" s="1217" t="s">
        <v>3895</v>
      </c>
      <c r="EE348" s="1217" t="s">
        <v>10378</v>
      </c>
      <c r="EF348" s="1217" t="s">
        <v>3008</v>
      </c>
      <c r="EG348" s="1217" t="s">
        <v>3008</v>
      </c>
      <c r="EH348" s="1217" t="s">
        <v>3008</v>
      </c>
      <c r="EI348" s="1217" t="s">
        <v>3008</v>
      </c>
      <c r="EJ348" s="1217" t="s">
        <v>10380</v>
      </c>
      <c r="EK348" s="1217" t="s">
        <v>9787</v>
      </c>
      <c r="EL348" s="1217" t="s">
        <v>10381</v>
      </c>
      <c r="EM348" s="1217" t="s">
        <v>3061</v>
      </c>
      <c r="EN348" s="1217" t="s">
        <v>10382</v>
      </c>
      <c r="EO348" s="1217" t="s">
        <v>9790</v>
      </c>
      <c r="EP348" s="1217" t="s">
        <v>9791</v>
      </c>
      <c r="EQ348" s="1217" t="s">
        <v>9792</v>
      </c>
      <c r="ER348" s="1217" t="s">
        <v>3030</v>
      </c>
      <c r="ES348" s="1217" t="s">
        <v>9835</v>
      </c>
      <c r="ET348" s="1217" t="s">
        <v>10383</v>
      </c>
      <c r="EU348" s="104" t="str">
        <f t="shared" ref="EU348:EU364" si="36">RIGHT(L348,10)</f>
        <v>2026042015</v>
      </c>
      <c r="EV348" s="56" t="str">
        <f t="shared" ref="EV348:EV364" si="37">A348&amp;"&amp;"&amp;EU348</f>
        <v>20&amp;2026042015</v>
      </c>
      <c r="EW348" s="104">
        <f>IFERROR(VLOOKUP(EV348,시험용!CA:CE,4,FALSE),"")</f>
        <v>0</v>
      </c>
      <c r="EX348" s="952"/>
    </row>
    <row r="349" spans="1:154" ht="49.95" customHeight="1">
      <c r="A349" s="367">
        <v>20</v>
      </c>
      <c r="B349" s="1217" t="s">
        <v>312</v>
      </c>
      <c r="C349" s="1217" t="s">
        <v>2105</v>
      </c>
      <c r="D349" s="1217" t="s">
        <v>2106</v>
      </c>
      <c r="E349" s="1217" t="s">
        <v>31</v>
      </c>
      <c r="F349" s="1217" t="s">
        <v>584</v>
      </c>
      <c r="G349" s="1217" t="s">
        <v>312</v>
      </c>
      <c r="H349" s="1217" t="s">
        <v>312</v>
      </c>
      <c r="I349" s="1217" t="s">
        <v>290</v>
      </c>
      <c r="J349" s="1217" t="s">
        <v>10384</v>
      </c>
      <c r="K349" s="1217" t="s">
        <v>291</v>
      </c>
      <c r="L349" s="1217" t="s">
        <v>10385</v>
      </c>
      <c r="M349" s="1217" t="s">
        <v>2109</v>
      </c>
      <c r="N349" s="1217"/>
      <c r="O349" s="1217" t="s">
        <v>10386</v>
      </c>
      <c r="P349" s="1217" t="s">
        <v>859</v>
      </c>
      <c r="Q349" s="1217"/>
      <c r="R349" s="1217" t="s">
        <v>9797</v>
      </c>
      <c r="S349" s="1217" t="s">
        <v>6082</v>
      </c>
      <c r="T349" s="1217" t="s">
        <v>9752</v>
      </c>
      <c r="U349" s="1217" t="s">
        <v>592</v>
      </c>
      <c r="V349" s="1217" t="s">
        <v>1133</v>
      </c>
      <c r="W349" s="1217" t="s">
        <v>2111</v>
      </c>
      <c r="X349" s="1217" t="s">
        <v>95</v>
      </c>
      <c r="Y349" s="1217" t="s">
        <v>2112</v>
      </c>
      <c r="Z349" s="1217" t="s">
        <v>2113</v>
      </c>
      <c r="AA349" s="1217" t="s">
        <v>2114</v>
      </c>
      <c r="AB349" s="1217" t="s">
        <v>31</v>
      </c>
      <c r="AC349" s="1332"/>
      <c r="AD349" s="1217" t="s">
        <v>643</v>
      </c>
      <c r="AE349" s="1217" t="s">
        <v>10369</v>
      </c>
      <c r="AF349" s="1217" t="s">
        <v>3851</v>
      </c>
      <c r="AG349" s="1217" t="s">
        <v>3852</v>
      </c>
      <c r="AH349" s="1217" t="s">
        <v>3853</v>
      </c>
      <c r="AI349" s="1217" t="s">
        <v>8998</v>
      </c>
      <c r="AJ349" s="1217"/>
      <c r="AK349" s="1217"/>
      <c r="AL349" s="1217"/>
      <c r="AM349" s="1217"/>
      <c r="AN349" s="1217" t="s">
        <v>10387</v>
      </c>
      <c r="AO349" s="1217" t="s">
        <v>10388</v>
      </c>
      <c r="AP349" s="1217" t="s">
        <v>10389</v>
      </c>
      <c r="AQ349" s="1218" t="s">
        <v>547</v>
      </c>
      <c r="AR349" s="1217" t="s">
        <v>2124</v>
      </c>
      <c r="AS349" s="1217" t="s">
        <v>2125</v>
      </c>
      <c r="AT349" s="1217" t="s">
        <v>298</v>
      </c>
      <c r="AU349" s="1217" t="s">
        <v>10390</v>
      </c>
      <c r="AV349" s="1217" t="s">
        <v>3008</v>
      </c>
      <c r="AW349" s="1217" t="s">
        <v>9212</v>
      </c>
      <c r="AX349" s="1217" t="s">
        <v>10391</v>
      </c>
      <c r="AY349" s="1217"/>
      <c r="AZ349" s="1217" t="s">
        <v>9801</v>
      </c>
      <c r="BA349" s="1217" t="s">
        <v>9758</v>
      </c>
      <c r="BB349" s="1217" t="s">
        <v>4816</v>
      </c>
      <c r="BC349" s="1217" t="s">
        <v>3018</v>
      </c>
      <c r="BD349" s="1217" t="s">
        <v>3019</v>
      </c>
      <c r="BE349" s="1217" t="s">
        <v>9759</v>
      </c>
      <c r="BF349" s="1217" t="s">
        <v>3021</v>
      </c>
      <c r="BG349" s="1217" t="s">
        <v>3022</v>
      </c>
      <c r="BH349" s="1217" t="s">
        <v>9802</v>
      </c>
      <c r="BI349" s="1217" t="s">
        <v>9803</v>
      </c>
      <c r="BJ349" s="1217" t="s">
        <v>9804</v>
      </c>
      <c r="BK349" s="1217" t="s">
        <v>9805</v>
      </c>
      <c r="BL349" s="1217" t="s">
        <v>10392</v>
      </c>
      <c r="BM349" s="1217" t="s">
        <v>3028</v>
      </c>
      <c r="BN349" s="1217" t="s">
        <v>10376</v>
      </c>
      <c r="BO349" s="1217" t="s">
        <v>3851</v>
      </c>
      <c r="BP349" s="1217" t="s">
        <v>3007</v>
      </c>
      <c r="BQ349" s="1217" t="s">
        <v>3852</v>
      </c>
      <c r="BR349" s="1217" t="s">
        <v>9011</v>
      </c>
      <c r="BS349" s="1217" t="s">
        <v>3871</v>
      </c>
      <c r="BT349" s="1217" t="s">
        <v>9807</v>
      </c>
      <c r="BU349" s="1217" t="s">
        <v>10393</v>
      </c>
      <c r="BV349" s="1217" t="s">
        <v>9014</v>
      </c>
      <c r="BW349" s="1217" t="s">
        <v>9809</v>
      </c>
      <c r="BX349" s="1217" t="s">
        <v>3853</v>
      </c>
      <c r="BY349" s="1217" t="s">
        <v>8998</v>
      </c>
      <c r="BZ349" s="1217" t="s">
        <v>9810</v>
      </c>
      <c r="CA349" s="1217" t="s">
        <v>9811</v>
      </c>
      <c r="CB349" s="1217" t="s">
        <v>3878</v>
      </c>
      <c r="CC349" s="1217" t="s">
        <v>9812</v>
      </c>
      <c r="CD349" s="1217" t="s">
        <v>9813</v>
      </c>
      <c r="CE349" s="1217" t="s">
        <v>3880</v>
      </c>
      <c r="CF349" s="1217" t="s">
        <v>9814</v>
      </c>
      <c r="CG349" s="1217" t="s">
        <v>3882</v>
      </c>
      <c r="CH349" s="1217" t="s">
        <v>3008</v>
      </c>
      <c r="CI349" s="1217" t="s">
        <v>9815</v>
      </c>
      <c r="CJ349" s="1217" t="s">
        <v>9022</v>
      </c>
      <c r="CK349" s="1217" t="s">
        <v>9816</v>
      </c>
      <c r="CL349" s="1217" t="s">
        <v>3886</v>
      </c>
      <c r="CM349" s="1217" t="s">
        <v>9817</v>
      </c>
      <c r="CN349" s="1217" t="s">
        <v>9022</v>
      </c>
      <c r="CO349" s="1217" t="s">
        <v>9818</v>
      </c>
      <c r="CP349" s="1217" t="s">
        <v>3886</v>
      </c>
      <c r="CQ349" s="1217" t="s">
        <v>3008</v>
      </c>
      <c r="CR349" s="1217" t="s">
        <v>3008</v>
      </c>
      <c r="CS349" s="1217" t="s">
        <v>3008</v>
      </c>
      <c r="CT349" s="1217" t="s">
        <v>3008</v>
      </c>
      <c r="CU349" s="1217" t="s">
        <v>9026</v>
      </c>
      <c r="CV349" s="1217" t="s">
        <v>3888</v>
      </c>
      <c r="CW349" s="1217" t="s">
        <v>9027</v>
      </c>
      <c r="CX349" s="1217" t="s">
        <v>9001</v>
      </c>
      <c r="CY349" s="1217" t="s">
        <v>3008</v>
      </c>
      <c r="CZ349" s="1217" t="s">
        <v>3008</v>
      </c>
      <c r="DA349" s="1217" t="s">
        <v>3008</v>
      </c>
      <c r="DB349" s="1217" t="s">
        <v>3008</v>
      </c>
      <c r="DC349" s="1217" t="s">
        <v>3008</v>
      </c>
      <c r="DD349" s="1217" t="s">
        <v>3008</v>
      </c>
      <c r="DE349" s="1217" t="s">
        <v>9819</v>
      </c>
      <c r="DF349" s="1217" t="s">
        <v>9820</v>
      </c>
      <c r="DG349" s="1217" t="s">
        <v>3047</v>
      </c>
      <c r="DH349" s="1217" t="s">
        <v>3008</v>
      </c>
      <c r="DI349" s="1217" t="s">
        <v>3028</v>
      </c>
      <c r="DJ349" s="1217" t="s">
        <v>3008</v>
      </c>
      <c r="DK349" s="1217" t="s">
        <v>3008</v>
      </c>
      <c r="DL349" s="1217" t="s">
        <v>3008</v>
      </c>
      <c r="DM349" s="1217" t="s">
        <v>3008</v>
      </c>
      <c r="DN349" s="1217" t="s">
        <v>9821</v>
      </c>
      <c r="DO349" s="1217" t="s">
        <v>9822</v>
      </c>
      <c r="DP349" s="1217" t="s">
        <v>9030</v>
      </c>
      <c r="DQ349" s="1217" t="s">
        <v>3008</v>
      </c>
      <c r="DR349" s="1217" t="s">
        <v>3008</v>
      </c>
      <c r="DS349" s="1217" t="s">
        <v>3008</v>
      </c>
      <c r="DT349" s="1217" t="s">
        <v>9823</v>
      </c>
      <c r="DU349" s="1217" t="s">
        <v>9032</v>
      </c>
      <c r="DV349" s="1217" t="s">
        <v>9824</v>
      </c>
      <c r="DW349" s="1217" t="s">
        <v>9825</v>
      </c>
      <c r="DX349" s="1217" t="s">
        <v>4800</v>
      </c>
      <c r="DY349" s="1217" t="s">
        <v>3053</v>
      </c>
      <c r="DZ349" s="1217" t="s">
        <v>4801</v>
      </c>
      <c r="EA349" s="1217" t="s">
        <v>3055</v>
      </c>
      <c r="EB349" s="1217" t="s">
        <v>9826</v>
      </c>
      <c r="EC349" s="1217" t="s">
        <v>9032</v>
      </c>
      <c r="ED349" s="1217" t="s">
        <v>9035</v>
      </c>
      <c r="EE349" s="1217" t="s">
        <v>9825</v>
      </c>
      <c r="EF349" s="1217" t="s">
        <v>3008</v>
      </c>
      <c r="EG349" s="1217" t="s">
        <v>3008</v>
      </c>
      <c r="EH349" s="1217" t="s">
        <v>3008</v>
      </c>
      <c r="EI349" s="1217" t="s">
        <v>3008</v>
      </c>
      <c r="EJ349" s="1217" t="s">
        <v>9827</v>
      </c>
      <c r="EK349" s="1217" t="s">
        <v>9828</v>
      </c>
      <c r="EL349" s="1217" t="s">
        <v>9829</v>
      </c>
      <c r="EM349" s="1217" t="s">
        <v>9830</v>
      </c>
      <c r="EN349" s="1217" t="s">
        <v>9831</v>
      </c>
      <c r="EO349" s="1217" t="s">
        <v>9832</v>
      </c>
      <c r="EP349" s="1217" t="s">
        <v>9833</v>
      </c>
      <c r="EQ349" s="1217" t="s">
        <v>9834</v>
      </c>
      <c r="ER349" s="1217" t="s">
        <v>3030</v>
      </c>
      <c r="ES349" s="1217" t="s">
        <v>10394</v>
      </c>
      <c r="ET349" s="1217" t="s">
        <v>10395</v>
      </c>
      <c r="EU349" s="104" t="str">
        <f t="shared" si="36"/>
        <v>2026043153</v>
      </c>
      <c r="EV349" s="56" t="str">
        <f t="shared" si="37"/>
        <v>20&amp;2026043153</v>
      </c>
      <c r="EW349" s="104">
        <f>IFERROR(VLOOKUP(EV349,시험용!CA:CE,4,FALSE),"")</f>
        <v>0</v>
      </c>
      <c r="EX349" s="952"/>
    </row>
    <row r="350" spans="1:154" ht="49.95" customHeight="1">
      <c r="A350" s="367">
        <v>20</v>
      </c>
      <c r="B350" s="1217" t="s">
        <v>320</v>
      </c>
      <c r="C350" s="1217" t="s">
        <v>2105</v>
      </c>
      <c r="D350" s="1217" t="s">
        <v>2106</v>
      </c>
      <c r="E350" s="1217" t="s">
        <v>31</v>
      </c>
      <c r="F350" s="1217" t="s">
        <v>584</v>
      </c>
      <c r="G350" s="1217" t="s">
        <v>320</v>
      </c>
      <c r="H350" s="1217" t="s">
        <v>320</v>
      </c>
      <c r="I350" s="1217" t="s">
        <v>290</v>
      </c>
      <c r="J350" s="1217" t="s">
        <v>10396</v>
      </c>
      <c r="K350" s="1217" t="s">
        <v>291</v>
      </c>
      <c r="L350" s="389" t="s">
        <v>10743</v>
      </c>
      <c r="M350" s="1217" t="s">
        <v>8444</v>
      </c>
      <c r="N350" s="1217"/>
      <c r="O350" s="1217"/>
      <c r="P350" s="1217"/>
      <c r="Q350" s="1217"/>
      <c r="R350" s="1217" t="s">
        <v>1409</v>
      </c>
      <c r="S350" s="1217" t="s">
        <v>6082</v>
      </c>
      <c r="T350" s="1217" t="s">
        <v>9752</v>
      </c>
      <c r="U350" s="1217" t="s">
        <v>592</v>
      </c>
      <c r="V350" s="1217"/>
      <c r="W350" s="1217" t="s">
        <v>8446</v>
      </c>
      <c r="X350" s="1217" t="s">
        <v>95</v>
      </c>
      <c r="Y350" s="1217" t="s">
        <v>10397</v>
      </c>
      <c r="Z350" s="1217" t="s">
        <v>10397</v>
      </c>
      <c r="AA350" s="1217" t="s">
        <v>10398</v>
      </c>
      <c r="AB350" s="1217" t="s">
        <v>31</v>
      </c>
      <c r="AC350" s="1332"/>
      <c r="AD350" s="1217" t="s">
        <v>643</v>
      </c>
      <c r="AE350" s="1217" t="s">
        <v>10369</v>
      </c>
      <c r="AF350" s="1217" t="s">
        <v>3851</v>
      </c>
      <c r="AG350" s="1217" t="s">
        <v>3852</v>
      </c>
      <c r="AH350" s="1217" t="s">
        <v>3853</v>
      </c>
      <c r="AI350" s="1217" t="s">
        <v>8998</v>
      </c>
      <c r="AJ350" s="1217"/>
      <c r="AK350" s="1217"/>
      <c r="AL350" s="1217"/>
      <c r="AM350" s="1217"/>
      <c r="AN350" s="1217" t="s">
        <v>2241</v>
      </c>
      <c r="AO350" s="1217" t="s">
        <v>2242</v>
      </c>
      <c r="AP350" s="1217" t="s">
        <v>10399</v>
      </c>
      <c r="AQ350" s="1218" t="s">
        <v>547</v>
      </c>
      <c r="AR350" s="1217"/>
      <c r="AS350" s="1217"/>
      <c r="AT350" s="1217" t="s">
        <v>298</v>
      </c>
      <c r="AU350" s="1217" t="s">
        <v>10400</v>
      </c>
      <c r="AV350" s="1217" t="s">
        <v>3008</v>
      </c>
      <c r="AW350" s="1217" t="s">
        <v>9001</v>
      </c>
      <c r="AX350" s="1217" t="s">
        <v>10401</v>
      </c>
      <c r="AY350" s="1217"/>
      <c r="AZ350" s="1217" t="s">
        <v>10402</v>
      </c>
      <c r="BA350" s="1217" t="s">
        <v>9004</v>
      </c>
      <c r="BB350" s="1217" t="s">
        <v>3017</v>
      </c>
      <c r="BC350" s="1217" t="s">
        <v>3018</v>
      </c>
      <c r="BD350" s="1217" t="s">
        <v>3019</v>
      </c>
      <c r="BE350" s="1217" t="s">
        <v>9006</v>
      </c>
      <c r="BF350" s="1217" t="s">
        <v>3021</v>
      </c>
      <c r="BG350" s="1217" t="s">
        <v>3022</v>
      </c>
      <c r="BH350" s="1217" t="s">
        <v>10403</v>
      </c>
      <c r="BI350" s="1217" t="s">
        <v>10404</v>
      </c>
      <c r="BJ350" s="1217" t="s">
        <v>10405</v>
      </c>
      <c r="BK350" s="1217" t="s">
        <v>3867</v>
      </c>
      <c r="BL350" s="1217" t="s">
        <v>10406</v>
      </c>
      <c r="BM350" s="1217" t="s">
        <v>3028</v>
      </c>
      <c r="BN350" s="1217" t="s">
        <v>10376</v>
      </c>
      <c r="BO350" s="1217" t="s">
        <v>3851</v>
      </c>
      <c r="BP350" s="1217" t="s">
        <v>3007</v>
      </c>
      <c r="BQ350" s="1217" t="s">
        <v>3852</v>
      </c>
      <c r="BR350" s="1217" t="s">
        <v>9011</v>
      </c>
      <c r="BS350" s="1217" t="s">
        <v>3895</v>
      </c>
      <c r="BT350" s="1217" t="s">
        <v>4803</v>
      </c>
      <c r="BU350" s="1217" t="s">
        <v>10407</v>
      </c>
      <c r="BV350" s="1217" t="s">
        <v>3028</v>
      </c>
      <c r="BW350" s="1217" t="s">
        <v>10408</v>
      </c>
      <c r="BX350" s="1217" t="s">
        <v>3853</v>
      </c>
      <c r="BY350" s="1217" t="s">
        <v>8998</v>
      </c>
      <c r="BZ350" s="1217" t="s">
        <v>10409</v>
      </c>
      <c r="CA350" s="1217" t="s">
        <v>10410</v>
      </c>
      <c r="CB350" s="1217" t="s">
        <v>3878</v>
      </c>
      <c r="CC350" s="1217" t="s">
        <v>9020</v>
      </c>
      <c r="CD350" s="1217" t="s">
        <v>10411</v>
      </c>
      <c r="CE350" s="1217" t="s">
        <v>3880</v>
      </c>
      <c r="CF350" s="1217" t="s">
        <v>10412</v>
      </c>
      <c r="CG350" s="1217" t="s">
        <v>3882</v>
      </c>
      <c r="CH350" s="1217" t="s">
        <v>3008</v>
      </c>
      <c r="CI350" s="1217" t="s">
        <v>10413</v>
      </c>
      <c r="CJ350" s="1217" t="s">
        <v>9022</v>
      </c>
      <c r="CK350" s="1217" t="s">
        <v>10414</v>
      </c>
      <c r="CL350" s="1217" t="s">
        <v>3886</v>
      </c>
      <c r="CM350" s="1217" t="s">
        <v>10415</v>
      </c>
      <c r="CN350" s="1217" t="s">
        <v>9022</v>
      </c>
      <c r="CO350" s="1217" t="s">
        <v>8589</v>
      </c>
      <c r="CP350" s="1217" t="s">
        <v>3886</v>
      </c>
      <c r="CQ350" s="1217" t="s">
        <v>3008</v>
      </c>
      <c r="CR350" s="1217" t="s">
        <v>3008</v>
      </c>
      <c r="CS350" s="1217" t="s">
        <v>3008</v>
      </c>
      <c r="CT350" s="1217" t="s">
        <v>3008</v>
      </c>
      <c r="CU350" s="1217" t="s">
        <v>9026</v>
      </c>
      <c r="CV350" s="1217" t="s">
        <v>3888</v>
      </c>
      <c r="CW350" s="1217" t="s">
        <v>9027</v>
      </c>
      <c r="CX350" s="1217" t="s">
        <v>9001</v>
      </c>
      <c r="CY350" s="1217" t="s">
        <v>3008</v>
      </c>
      <c r="CZ350" s="1217" t="s">
        <v>3008</v>
      </c>
      <c r="DA350" s="1217" t="s">
        <v>3008</v>
      </c>
      <c r="DB350" s="1217" t="s">
        <v>3008</v>
      </c>
      <c r="DC350" s="1217" t="s">
        <v>3008</v>
      </c>
      <c r="DD350" s="1217" t="s">
        <v>3008</v>
      </c>
      <c r="DE350" s="1217" t="s">
        <v>9819</v>
      </c>
      <c r="DF350" s="1217" t="s">
        <v>9820</v>
      </c>
      <c r="DG350" s="1217" t="s">
        <v>3047</v>
      </c>
      <c r="DH350" s="1217" t="s">
        <v>3008</v>
      </c>
      <c r="DI350" s="1217" t="s">
        <v>3028</v>
      </c>
      <c r="DJ350" s="1217" t="s">
        <v>3008</v>
      </c>
      <c r="DK350" s="1217" t="s">
        <v>3008</v>
      </c>
      <c r="DL350" s="1217" t="s">
        <v>3008</v>
      </c>
      <c r="DM350" s="1217" t="s">
        <v>3008</v>
      </c>
      <c r="DN350" s="1217" t="s">
        <v>3008</v>
      </c>
      <c r="DO350" s="1217" t="s">
        <v>3008</v>
      </c>
      <c r="DP350" s="1217" t="s">
        <v>3008</v>
      </c>
      <c r="DQ350" s="1217" t="s">
        <v>3008</v>
      </c>
      <c r="DR350" s="1217" t="s">
        <v>3008</v>
      </c>
      <c r="DS350" s="1217" t="s">
        <v>3008</v>
      </c>
      <c r="DT350" s="1217" t="s">
        <v>10416</v>
      </c>
      <c r="DU350" s="1217" t="s">
        <v>10417</v>
      </c>
      <c r="DV350" s="1217" t="s">
        <v>9230</v>
      </c>
      <c r="DW350" s="1217" t="s">
        <v>10418</v>
      </c>
      <c r="DX350" s="1217" t="s">
        <v>4800</v>
      </c>
      <c r="DY350" s="1217" t="s">
        <v>3053</v>
      </c>
      <c r="DZ350" s="1217" t="s">
        <v>4801</v>
      </c>
      <c r="EA350" s="1217" t="s">
        <v>3055</v>
      </c>
      <c r="EB350" s="1217" t="s">
        <v>10419</v>
      </c>
      <c r="EC350" s="1217" t="s">
        <v>10417</v>
      </c>
      <c r="ED350" s="1217" t="s">
        <v>10420</v>
      </c>
      <c r="EE350" s="1217" t="s">
        <v>10418</v>
      </c>
      <c r="EF350" s="1217" t="s">
        <v>3008</v>
      </c>
      <c r="EG350" s="1217" t="s">
        <v>3008</v>
      </c>
      <c r="EH350" s="1217" t="s">
        <v>3008</v>
      </c>
      <c r="EI350" s="1217" t="s">
        <v>3008</v>
      </c>
      <c r="EJ350" s="1217" t="s">
        <v>10421</v>
      </c>
      <c r="EK350" s="1217" t="s">
        <v>10422</v>
      </c>
      <c r="EL350" s="1217" t="s">
        <v>10423</v>
      </c>
      <c r="EM350" s="1217" t="s">
        <v>10424</v>
      </c>
      <c r="EN350" s="1217" t="s">
        <v>10425</v>
      </c>
      <c r="EO350" s="1217" t="s">
        <v>10426</v>
      </c>
      <c r="EP350" s="1217" t="s">
        <v>10427</v>
      </c>
      <c r="EQ350" s="1217" t="s">
        <v>10428</v>
      </c>
      <c r="ER350" s="1217" t="s">
        <v>3030</v>
      </c>
      <c r="ES350" s="1217" t="s">
        <v>10429</v>
      </c>
      <c r="ET350" s="1217" t="s">
        <v>10430</v>
      </c>
      <c r="EU350" s="104" t="str">
        <f t="shared" si="36"/>
        <v>2026050288</v>
      </c>
      <c r="EV350" s="56" t="str">
        <f t="shared" si="37"/>
        <v>20&amp;2026050288</v>
      </c>
      <c r="EW350" s="104">
        <f>IFERROR(VLOOKUP(EV350,시험용!CA:CE,4,FALSE),"")</f>
        <v>0</v>
      </c>
      <c r="EX350" s="1284" t="s">
        <v>11018</v>
      </c>
    </row>
    <row r="351" spans="1:154" ht="49.95" customHeight="1">
      <c r="A351" s="367">
        <v>20</v>
      </c>
      <c r="B351" s="1217" t="s">
        <v>724</v>
      </c>
      <c r="C351" s="1217" t="s">
        <v>2105</v>
      </c>
      <c r="D351" s="1217" t="s">
        <v>2106</v>
      </c>
      <c r="E351" s="1217" t="s">
        <v>31</v>
      </c>
      <c r="F351" s="1217" t="s">
        <v>584</v>
      </c>
      <c r="G351" s="1217" t="s">
        <v>724</v>
      </c>
      <c r="H351" s="1217" t="s">
        <v>724</v>
      </c>
      <c r="I351" s="1217" t="s">
        <v>290</v>
      </c>
      <c r="J351" s="1217" t="s">
        <v>10431</v>
      </c>
      <c r="K351" s="1217" t="s">
        <v>291</v>
      </c>
      <c r="L351" s="1217" t="s">
        <v>10432</v>
      </c>
      <c r="M351" s="1217" t="s">
        <v>8444</v>
      </c>
      <c r="N351" s="1217"/>
      <c r="O351" s="1217"/>
      <c r="P351" s="1217"/>
      <c r="Q351" s="1217"/>
      <c r="R351" s="1217" t="s">
        <v>8969</v>
      </c>
      <c r="S351" s="1217" t="s">
        <v>6082</v>
      </c>
      <c r="T351" s="1217" t="s">
        <v>9752</v>
      </c>
      <c r="U351" s="1217" t="s">
        <v>592</v>
      </c>
      <c r="V351" s="1217"/>
      <c r="W351" s="1217" t="s">
        <v>8446</v>
      </c>
      <c r="X351" s="1217" t="s">
        <v>95</v>
      </c>
      <c r="Y351" s="1217" t="s">
        <v>10397</v>
      </c>
      <c r="Z351" s="1217" t="s">
        <v>10397</v>
      </c>
      <c r="AA351" s="1217" t="s">
        <v>10398</v>
      </c>
      <c r="AB351" s="1217" t="s">
        <v>31</v>
      </c>
      <c r="AC351" s="1332"/>
      <c r="AD351" s="1217" t="s">
        <v>643</v>
      </c>
      <c r="AE351" s="1217" t="s">
        <v>8997</v>
      </c>
      <c r="AF351" s="1217" t="s">
        <v>3851</v>
      </c>
      <c r="AG351" s="1217" t="s">
        <v>3852</v>
      </c>
      <c r="AH351" s="1217" t="s">
        <v>3853</v>
      </c>
      <c r="AI351" s="1217" t="s">
        <v>8998</v>
      </c>
      <c r="AJ351" s="1217"/>
      <c r="AK351" s="1217"/>
      <c r="AL351" s="1217"/>
      <c r="AM351" s="1217"/>
      <c r="AN351" s="1217" t="s">
        <v>2241</v>
      </c>
      <c r="AO351" s="1217" t="s">
        <v>2242</v>
      </c>
      <c r="AP351" s="1217" t="s">
        <v>10433</v>
      </c>
      <c r="AQ351" s="1218" t="s">
        <v>547</v>
      </c>
      <c r="AR351" s="1217"/>
      <c r="AS351" s="1217"/>
      <c r="AT351" s="1217" t="s">
        <v>298</v>
      </c>
      <c r="AU351" s="1217" t="s">
        <v>10434</v>
      </c>
      <c r="AV351" s="1217" t="s">
        <v>3008</v>
      </c>
      <c r="AW351" s="1217" t="s">
        <v>9001</v>
      </c>
      <c r="AX351" s="1217" t="s">
        <v>10435</v>
      </c>
      <c r="AY351" s="1217"/>
      <c r="AZ351" s="1217" t="s">
        <v>10402</v>
      </c>
      <c r="BA351" s="1217" t="s">
        <v>9004</v>
      </c>
      <c r="BB351" s="1217" t="s">
        <v>3017</v>
      </c>
      <c r="BC351" s="1217" t="s">
        <v>3018</v>
      </c>
      <c r="BD351" s="1217" t="s">
        <v>3019</v>
      </c>
      <c r="BE351" s="1217" t="s">
        <v>9006</v>
      </c>
      <c r="BF351" s="1217" t="s">
        <v>3021</v>
      </c>
      <c r="BG351" s="1217" t="s">
        <v>3022</v>
      </c>
      <c r="BH351" s="1217" t="s">
        <v>10403</v>
      </c>
      <c r="BI351" s="1217" t="s">
        <v>10404</v>
      </c>
      <c r="BJ351" s="1217" t="s">
        <v>10405</v>
      </c>
      <c r="BK351" s="1217" t="s">
        <v>3867</v>
      </c>
      <c r="BL351" s="1217" t="s">
        <v>10436</v>
      </c>
      <c r="BM351" s="1217" t="s">
        <v>3028</v>
      </c>
      <c r="BN351" s="1217" t="s">
        <v>8997</v>
      </c>
      <c r="BO351" s="1217" t="s">
        <v>3851</v>
      </c>
      <c r="BP351" s="1217" t="s">
        <v>3007</v>
      </c>
      <c r="BQ351" s="1217" t="s">
        <v>3852</v>
      </c>
      <c r="BR351" s="1217" t="s">
        <v>9011</v>
      </c>
      <c r="BS351" s="1217" t="s">
        <v>3895</v>
      </c>
      <c r="BT351" s="1217" t="s">
        <v>4803</v>
      </c>
      <c r="BU351" s="1217" t="s">
        <v>10407</v>
      </c>
      <c r="BV351" s="1217" t="s">
        <v>3028</v>
      </c>
      <c r="BW351" s="1217" t="s">
        <v>10408</v>
      </c>
      <c r="BX351" s="1217" t="s">
        <v>3853</v>
      </c>
      <c r="BY351" s="1217" t="s">
        <v>8998</v>
      </c>
      <c r="BZ351" s="1217" t="s">
        <v>10409</v>
      </c>
      <c r="CA351" s="1217" t="s">
        <v>10410</v>
      </c>
      <c r="CB351" s="1217" t="s">
        <v>3878</v>
      </c>
      <c r="CC351" s="1217" t="s">
        <v>9020</v>
      </c>
      <c r="CD351" s="1217" t="s">
        <v>10411</v>
      </c>
      <c r="CE351" s="1217" t="s">
        <v>3880</v>
      </c>
      <c r="CF351" s="1217" t="s">
        <v>10412</v>
      </c>
      <c r="CG351" s="1217" t="s">
        <v>3882</v>
      </c>
      <c r="CH351" s="1217" t="s">
        <v>3008</v>
      </c>
      <c r="CI351" s="1217" t="s">
        <v>10413</v>
      </c>
      <c r="CJ351" s="1217" t="s">
        <v>9022</v>
      </c>
      <c r="CK351" s="1217" t="s">
        <v>10414</v>
      </c>
      <c r="CL351" s="1217" t="s">
        <v>3886</v>
      </c>
      <c r="CM351" s="1217" t="s">
        <v>10415</v>
      </c>
      <c r="CN351" s="1217" t="s">
        <v>9022</v>
      </c>
      <c r="CO351" s="1217" t="s">
        <v>8589</v>
      </c>
      <c r="CP351" s="1217" t="s">
        <v>3886</v>
      </c>
      <c r="CQ351" s="1217" t="s">
        <v>3008</v>
      </c>
      <c r="CR351" s="1217" t="s">
        <v>3008</v>
      </c>
      <c r="CS351" s="1217" t="s">
        <v>3008</v>
      </c>
      <c r="CT351" s="1217" t="s">
        <v>3008</v>
      </c>
      <c r="CU351" s="1217" t="s">
        <v>9026</v>
      </c>
      <c r="CV351" s="1217" t="s">
        <v>3888</v>
      </c>
      <c r="CW351" s="1217" t="s">
        <v>9027</v>
      </c>
      <c r="CX351" s="1217" t="s">
        <v>9001</v>
      </c>
      <c r="CY351" s="1217" t="s">
        <v>3008</v>
      </c>
      <c r="CZ351" s="1217" t="s">
        <v>3008</v>
      </c>
      <c r="DA351" s="1217" t="s">
        <v>3008</v>
      </c>
      <c r="DB351" s="1217" t="s">
        <v>3008</v>
      </c>
      <c r="DC351" s="1217" t="s">
        <v>3008</v>
      </c>
      <c r="DD351" s="1217" t="s">
        <v>3008</v>
      </c>
      <c r="DE351" s="1217" t="s">
        <v>9819</v>
      </c>
      <c r="DF351" s="1217" t="s">
        <v>9820</v>
      </c>
      <c r="DG351" s="1217" t="s">
        <v>3047</v>
      </c>
      <c r="DH351" s="1217" t="s">
        <v>3008</v>
      </c>
      <c r="DI351" s="1217" t="s">
        <v>3028</v>
      </c>
      <c r="DJ351" s="1217" t="s">
        <v>3008</v>
      </c>
      <c r="DK351" s="1217" t="s">
        <v>3008</v>
      </c>
      <c r="DL351" s="1217" t="s">
        <v>3008</v>
      </c>
      <c r="DM351" s="1217" t="s">
        <v>3008</v>
      </c>
      <c r="DN351" s="1217" t="s">
        <v>3008</v>
      </c>
      <c r="DO351" s="1217" t="s">
        <v>3008</v>
      </c>
      <c r="DP351" s="1217" t="s">
        <v>3008</v>
      </c>
      <c r="DQ351" s="1217" t="s">
        <v>3008</v>
      </c>
      <c r="DR351" s="1217" t="s">
        <v>3008</v>
      </c>
      <c r="DS351" s="1217" t="s">
        <v>3008</v>
      </c>
      <c r="DT351" s="1217" t="s">
        <v>10416</v>
      </c>
      <c r="DU351" s="1217" t="s">
        <v>10417</v>
      </c>
      <c r="DV351" s="1217" t="s">
        <v>9230</v>
      </c>
      <c r="DW351" s="1217" t="s">
        <v>10418</v>
      </c>
      <c r="DX351" s="1217" t="s">
        <v>4800</v>
      </c>
      <c r="DY351" s="1217" t="s">
        <v>3053</v>
      </c>
      <c r="DZ351" s="1217" t="s">
        <v>4801</v>
      </c>
      <c r="EA351" s="1217" t="s">
        <v>3055</v>
      </c>
      <c r="EB351" s="1217" t="s">
        <v>10419</v>
      </c>
      <c r="EC351" s="1217" t="s">
        <v>10417</v>
      </c>
      <c r="ED351" s="1217" t="s">
        <v>10420</v>
      </c>
      <c r="EE351" s="1217" t="s">
        <v>10418</v>
      </c>
      <c r="EF351" s="1217" t="s">
        <v>3008</v>
      </c>
      <c r="EG351" s="1217" t="s">
        <v>3008</v>
      </c>
      <c r="EH351" s="1217" t="s">
        <v>3008</v>
      </c>
      <c r="EI351" s="1217" t="s">
        <v>3008</v>
      </c>
      <c r="EJ351" s="1217" t="s">
        <v>10421</v>
      </c>
      <c r="EK351" s="1217" t="s">
        <v>10422</v>
      </c>
      <c r="EL351" s="1217" t="s">
        <v>10423</v>
      </c>
      <c r="EM351" s="1217" t="s">
        <v>10424</v>
      </c>
      <c r="EN351" s="1217" t="s">
        <v>10425</v>
      </c>
      <c r="EO351" s="1217" t="s">
        <v>10426</v>
      </c>
      <c r="EP351" s="1217" t="s">
        <v>10427</v>
      </c>
      <c r="EQ351" s="1217" t="s">
        <v>10428</v>
      </c>
      <c r="ER351" s="1217" t="s">
        <v>3030</v>
      </c>
      <c r="ES351" s="1217" t="s">
        <v>10437</v>
      </c>
      <c r="ET351" s="1217" t="s">
        <v>10438</v>
      </c>
      <c r="EU351" s="104" t="str">
        <f t="shared" si="36"/>
        <v>2026042464</v>
      </c>
      <c r="EV351" s="56" t="str">
        <f t="shared" si="37"/>
        <v>20&amp;2026042464</v>
      </c>
      <c r="EW351" s="104">
        <f>IFERROR(VLOOKUP(EV351,시험용!CA:CE,4,FALSE),"")</f>
        <v>0</v>
      </c>
      <c r="EX351" s="1390" t="s">
        <v>11811</v>
      </c>
    </row>
    <row r="352" spans="1:154" ht="49.95" customHeight="1">
      <c r="A352" s="367">
        <v>20</v>
      </c>
      <c r="B352" s="1217" t="s">
        <v>732</v>
      </c>
      <c r="C352" s="1217" t="s">
        <v>336</v>
      </c>
      <c r="D352" s="1217" t="s">
        <v>1866</v>
      </c>
      <c r="E352" s="1217" t="s">
        <v>31</v>
      </c>
      <c r="F352" s="1217" t="s">
        <v>584</v>
      </c>
      <c r="G352" s="1217" t="s">
        <v>732</v>
      </c>
      <c r="H352" s="1217" t="s">
        <v>287</v>
      </c>
      <c r="I352" s="1217" t="s">
        <v>290</v>
      </c>
      <c r="J352" s="1217" t="s">
        <v>10439</v>
      </c>
      <c r="K352" s="1217" t="s">
        <v>291</v>
      </c>
      <c r="L352" s="1217" t="s">
        <v>10440</v>
      </c>
      <c r="M352" s="1217" t="s">
        <v>4599</v>
      </c>
      <c r="N352" s="1217"/>
      <c r="O352" s="1217" t="s">
        <v>10441</v>
      </c>
      <c r="P352" s="1217"/>
      <c r="Q352" s="1217"/>
      <c r="R352" s="1217" t="s">
        <v>4601</v>
      </c>
      <c r="S352" s="1217" t="s">
        <v>6082</v>
      </c>
      <c r="T352" s="1217" t="s">
        <v>9752</v>
      </c>
      <c r="U352" s="1217" t="s">
        <v>592</v>
      </c>
      <c r="V352" s="1217"/>
      <c r="W352" s="1217" t="s">
        <v>4602</v>
      </c>
      <c r="X352" s="1217" t="s">
        <v>95</v>
      </c>
      <c r="Y352" s="1217" t="s">
        <v>4603</v>
      </c>
      <c r="Z352" s="1217" t="s">
        <v>4604</v>
      </c>
      <c r="AA352" s="1217" t="s">
        <v>4605</v>
      </c>
      <c r="AB352" s="1217" t="s">
        <v>31</v>
      </c>
      <c r="AC352" s="1332"/>
      <c r="AD352" s="1217" t="s">
        <v>643</v>
      </c>
      <c r="AE352" s="1217" t="s">
        <v>4606</v>
      </c>
      <c r="AF352" s="1217" t="s">
        <v>2116</v>
      </c>
      <c r="AG352" s="1217" t="s">
        <v>2117</v>
      </c>
      <c r="AH352" s="1217" t="s">
        <v>2118</v>
      </c>
      <c r="AI352" s="1217" t="s">
        <v>2119</v>
      </c>
      <c r="AJ352" s="1217"/>
      <c r="AK352" s="1217"/>
      <c r="AL352" s="1217"/>
      <c r="AM352" s="1217"/>
      <c r="AN352" s="1217" t="s">
        <v>4607</v>
      </c>
      <c r="AO352" s="1217" t="s">
        <v>4608</v>
      </c>
      <c r="AP352" s="1217" t="s">
        <v>4609</v>
      </c>
      <c r="AQ352" s="1217" t="s">
        <v>1018</v>
      </c>
      <c r="AR352" s="1217"/>
      <c r="AS352" s="1217"/>
      <c r="AT352" s="1217" t="s">
        <v>298</v>
      </c>
      <c r="AU352" s="1217" t="s">
        <v>10442</v>
      </c>
      <c r="AV352" s="1217" t="s">
        <v>1135</v>
      </c>
      <c r="AW352" s="1217" t="s">
        <v>3175</v>
      </c>
      <c r="AX352" s="1217" t="s">
        <v>10443</v>
      </c>
      <c r="AY352" s="1217"/>
      <c r="AZ352" s="1217" t="s">
        <v>2129</v>
      </c>
      <c r="BA352" s="1217" t="s">
        <v>4612</v>
      </c>
      <c r="BB352" s="1217" t="s">
        <v>2247</v>
      </c>
      <c r="BC352" s="1217" t="s">
        <v>2132</v>
      </c>
      <c r="BD352" s="1217" t="s">
        <v>2133</v>
      </c>
      <c r="BE352" s="1217" t="s">
        <v>1135</v>
      </c>
      <c r="BF352" s="1217" t="s">
        <v>2135</v>
      </c>
      <c r="BG352" s="1217" t="s">
        <v>2136</v>
      </c>
      <c r="BH352" s="1217" t="s">
        <v>3165</v>
      </c>
      <c r="BI352" s="1217" t="s">
        <v>4614</v>
      </c>
      <c r="BJ352" s="1217" t="s">
        <v>4615</v>
      </c>
      <c r="BK352" s="1217" t="s">
        <v>4616</v>
      </c>
      <c r="BL352" s="1217" t="s">
        <v>10444</v>
      </c>
      <c r="BM352" s="1217" t="s">
        <v>10445</v>
      </c>
      <c r="BN352" s="1217" t="s">
        <v>4618</v>
      </c>
      <c r="BO352" s="1217" t="s">
        <v>2116</v>
      </c>
      <c r="BP352" s="1217" t="s">
        <v>1135</v>
      </c>
      <c r="BQ352" s="1217" t="s">
        <v>2117</v>
      </c>
      <c r="BR352" s="1217" t="s">
        <v>2193</v>
      </c>
      <c r="BS352" s="1217" t="s">
        <v>4619</v>
      </c>
      <c r="BT352" s="1217" t="s">
        <v>4620</v>
      </c>
      <c r="BU352" s="1217" t="s">
        <v>4621</v>
      </c>
      <c r="BV352" s="1217" t="s">
        <v>2149</v>
      </c>
      <c r="BW352" s="1217" t="s">
        <v>4622</v>
      </c>
      <c r="BX352" s="1217" t="s">
        <v>2118</v>
      </c>
      <c r="BY352" s="1217" t="s">
        <v>2119</v>
      </c>
      <c r="BZ352" s="1217" t="s">
        <v>2157</v>
      </c>
      <c r="CA352" s="1217" t="s">
        <v>4624</v>
      </c>
      <c r="CB352" s="1217" t="s">
        <v>2153</v>
      </c>
      <c r="CC352" s="1217" t="s">
        <v>4625</v>
      </c>
      <c r="CD352" s="1217" t="s">
        <v>4626</v>
      </c>
      <c r="CE352" s="1217" t="s">
        <v>2156</v>
      </c>
      <c r="CF352" s="1217" t="s">
        <v>4627</v>
      </c>
      <c r="CG352" s="1217" t="s">
        <v>2158</v>
      </c>
      <c r="CH352" s="1217" t="s">
        <v>1135</v>
      </c>
      <c r="CI352" s="1217" t="s">
        <v>4628</v>
      </c>
      <c r="CJ352" s="1217" t="s">
        <v>2160</v>
      </c>
      <c r="CK352" s="1217" t="s">
        <v>2161</v>
      </c>
      <c r="CL352" s="1217" t="s">
        <v>2162</v>
      </c>
      <c r="CM352" s="1217" t="s">
        <v>4629</v>
      </c>
      <c r="CN352" s="1217" t="s">
        <v>2160</v>
      </c>
      <c r="CO352" s="1217" t="s">
        <v>4630</v>
      </c>
      <c r="CP352" s="1217" t="s">
        <v>2162</v>
      </c>
      <c r="CQ352" s="1217" t="s">
        <v>1135</v>
      </c>
      <c r="CR352" s="1217" t="s">
        <v>1135</v>
      </c>
      <c r="CS352" s="1217" t="s">
        <v>1135</v>
      </c>
      <c r="CT352" s="1217" t="s">
        <v>1135</v>
      </c>
      <c r="CU352" s="1217" t="s">
        <v>2165</v>
      </c>
      <c r="CV352" s="1217" t="s">
        <v>2166</v>
      </c>
      <c r="CW352" s="1217" t="s">
        <v>2167</v>
      </c>
      <c r="CX352" s="1217" t="s">
        <v>2168</v>
      </c>
      <c r="CY352" s="1217" t="s">
        <v>1135</v>
      </c>
      <c r="CZ352" s="1217" t="s">
        <v>1135</v>
      </c>
      <c r="DA352" s="1217" t="s">
        <v>1135</v>
      </c>
      <c r="DB352" s="1217" t="s">
        <v>1135</v>
      </c>
      <c r="DC352" s="1217" t="s">
        <v>1135</v>
      </c>
      <c r="DD352" s="1217" t="s">
        <v>1135</v>
      </c>
      <c r="DE352" s="1217" t="s">
        <v>1135</v>
      </c>
      <c r="DF352" s="1217" t="s">
        <v>1135</v>
      </c>
      <c r="DG352" s="1217" t="s">
        <v>1135</v>
      </c>
      <c r="DH352" s="1217" t="s">
        <v>1135</v>
      </c>
      <c r="DI352" s="1217" t="s">
        <v>2142</v>
      </c>
      <c r="DJ352" s="1217" t="s">
        <v>1135</v>
      </c>
      <c r="DK352" s="1217" t="s">
        <v>1135</v>
      </c>
      <c r="DL352" s="1217" t="s">
        <v>1135</v>
      </c>
      <c r="DM352" s="1217" t="s">
        <v>1135</v>
      </c>
      <c r="DN352" s="1217" t="s">
        <v>1135</v>
      </c>
      <c r="DO352" s="1217" t="s">
        <v>1135</v>
      </c>
      <c r="DP352" s="1217" t="s">
        <v>1135</v>
      </c>
      <c r="DQ352" s="1217" t="s">
        <v>1135</v>
      </c>
      <c r="DR352" s="1217" t="s">
        <v>1135</v>
      </c>
      <c r="DS352" s="1217" t="s">
        <v>1135</v>
      </c>
      <c r="DT352" s="1217" t="s">
        <v>4631</v>
      </c>
      <c r="DU352" s="1217" t="s">
        <v>2176</v>
      </c>
      <c r="DV352" s="1217" t="s">
        <v>2275</v>
      </c>
      <c r="DW352" s="1217" t="s">
        <v>2273</v>
      </c>
      <c r="DX352" s="1217" t="s">
        <v>2179</v>
      </c>
      <c r="DY352" s="1217" t="s">
        <v>2180</v>
      </c>
      <c r="DZ352" s="1217" t="s">
        <v>2181</v>
      </c>
      <c r="EA352" s="1217" t="s">
        <v>2182</v>
      </c>
      <c r="EB352" s="1217" t="s">
        <v>4632</v>
      </c>
      <c r="EC352" s="1217" t="s">
        <v>2176</v>
      </c>
      <c r="ED352" s="1217" t="s">
        <v>4633</v>
      </c>
      <c r="EE352" s="1217" t="s">
        <v>2273</v>
      </c>
      <c r="EF352" s="1217" t="s">
        <v>1135</v>
      </c>
      <c r="EG352" s="1217" t="s">
        <v>1135</v>
      </c>
      <c r="EH352" s="1217" t="s">
        <v>1135</v>
      </c>
      <c r="EI352" s="1217" t="s">
        <v>1135</v>
      </c>
      <c r="EJ352" s="1217" t="s">
        <v>4634</v>
      </c>
      <c r="EK352" s="1217" t="s">
        <v>4635</v>
      </c>
      <c r="EL352" s="1217" t="s">
        <v>4636</v>
      </c>
      <c r="EM352" s="1217" t="s">
        <v>4637</v>
      </c>
      <c r="EN352" s="1217" t="s">
        <v>3182</v>
      </c>
      <c r="EO352" s="1217" t="s">
        <v>2190</v>
      </c>
      <c r="EP352" s="1217" t="s">
        <v>2191</v>
      </c>
      <c r="EQ352" s="1217" t="s">
        <v>4638</v>
      </c>
      <c r="ER352" s="1217" t="s">
        <v>2193</v>
      </c>
      <c r="ES352" s="1217" t="s">
        <v>10446</v>
      </c>
      <c r="ET352" s="1217" t="s">
        <v>10447</v>
      </c>
      <c r="EU352" s="104" t="str">
        <f t="shared" si="36"/>
        <v>2026041070</v>
      </c>
      <c r="EV352" s="56" t="str">
        <f t="shared" si="37"/>
        <v>20&amp;2026041070</v>
      </c>
      <c r="EW352" s="104">
        <f>IFERROR(VLOOKUP(EV352,시험용!CA:CE,4,FALSE),"")</f>
        <v>0</v>
      </c>
      <c r="EX352" s="952"/>
    </row>
    <row r="353" spans="1:154" ht="49.95" customHeight="1">
      <c r="A353" s="367">
        <v>20</v>
      </c>
      <c r="B353" s="1217" t="s">
        <v>771</v>
      </c>
      <c r="C353" s="1217" t="s">
        <v>336</v>
      </c>
      <c r="D353" s="1217" t="s">
        <v>1866</v>
      </c>
      <c r="E353" s="1217" t="s">
        <v>31</v>
      </c>
      <c r="F353" s="1217" t="s">
        <v>584</v>
      </c>
      <c r="G353" s="1217" t="s">
        <v>771</v>
      </c>
      <c r="H353" s="1217" t="s">
        <v>312</v>
      </c>
      <c r="I353" s="1217" t="s">
        <v>290</v>
      </c>
      <c r="J353" s="1217" t="s">
        <v>10448</v>
      </c>
      <c r="K353" s="1217" t="s">
        <v>291</v>
      </c>
      <c r="L353" s="1217" t="s">
        <v>10449</v>
      </c>
      <c r="M353" s="1217" t="s">
        <v>10450</v>
      </c>
      <c r="N353" s="1217"/>
      <c r="O353" s="1217" t="s">
        <v>10451</v>
      </c>
      <c r="P353" s="1217" t="s">
        <v>818</v>
      </c>
      <c r="Q353" s="1217"/>
      <c r="R353" s="1217" t="s">
        <v>9749</v>
      </c>
      <c r="S353" s="1217" t="s">
        <v>6082</v>
      </c>
      <c r="T353" s="1217" t="s">
        <v>10452</v>
      </c>
      <c r="U353" s="1217" t="s">
        <v>592</v>
      </c>
      <c r="V353" s="1217"/>
      <c r="W353" s="1217" t="s">
        <v>10453</v>
      </c>
      <c r="X353" s="1217" t="s">
        <v>688</v>
      </c>
      <c r="Y353" s="1217" t="s">
        <v>1135</v>
      </c>
      <c r="Z353" s="1217" t="s">
        <v>1135</v>
      </c>
      <c r="AA353" s="1217" t="s">
        <v>1135</v>
      </c>
      <c r="AB353" s="1217" t="s">
        <v>293</v>
      </c>
      <c r="AC353" s="1332"/>
      <c r="AD353" s="1217" t="s">
        <v>1136</v>
      </c>
      <c r="AE353" s="1217" t="s">
        <v>594</v>
      </c>
      <c r="AF353" s="1217" t="s">
        <v>692</v>
      </c>
      <c r="AG353" s="1217" t="s">
        <v>295</v>
      </c>
      <c r="AH353" s="1217" t="s">
        <v>296</v>
      </c>
      <c r="AI353" s="1217" t="s">
        <v>297</v>
      </c>
      <c r="AJ353" s="1217"/>
      <c r="AK353" s="1217"/>
      <c r="AL353" s="1217"/>
      <c r="AM353" s="1217"/>
      <c r="AN353" s="1217" t="s">
        <v>1874</v>
      </c>
      <c r="AO353" s="1217" t="s">
        <v>1875</v>
      </c>
      <c r="AP353" s="1217" t="s">
        <v>10454</v>
      </c>
      <c r="AQ353" s="1217" t="s">
        <v>49</v>
      </c>
      <c r="AR353" s="1217"/>
      <c r="AS353" s="1217"/>
      <c r="AT353" s="1217" t="s">
        <v>298</v>
      </c>
      <c r="AU353" s="1217" t="s">
        <v>10455</v>
      </c>
      <c r="AV353" s="1217" t="s">
        <v>57</v>
      </c>
      <c r="AW353" s="1217" t="s">
        <v>910</v>
      </c>
      <c r="AX353" s="1217" t="s">
        <v>10456</v>
      </c>
      <c r="AY353" s="1217"/>
      <c r="AZ353" s="1217" t="s">
        <v>10457</v>
      </c>
      <c r="BA353" s="1217" t="s">
        <v>9054</v>
      </c>
      <c r="BB353" s="1217" t="s">
        <v>299</v>
      </c>
      <c r="BC353" s="1217" t="s">
        <v>32</v>
      </c>
      <c r="BD353" s="1217" t="s">
        <v>33</v>
      </c>
      <c r="BE353" s="1217" t="s">
        <v>57</v>
      </c>
      <c r="BF353" s="1217" t="s">
        <v>48</v>
      </c>
      <c r="BG353" s="1217" t="s">
        <v>603</v>
      </c>
      <c r="BH353" s="1217" t="s">
        <v>10188</v>
      </c>
      <c r="BI353" s="1217" t="s">
        <v>7946</v>
      </c>
      <c r="BJ353" s="1217" t="s">
        <v>10458</v>
      </c>
      <c r="BK353" s="1217" t="s">
        <v>47</v>
      </c>
      <c r="BL353" s="1217" t="s">
        <v>10189</v>
      </c>
      <c r="BM353" s="1217" t="s">
        <v>752</v>
      </c>
      <c r="BN353" s="1217" t="s">
        <v>594</v>
      </c>
      <c r="BO353" s="1217" t="s">
        <v>692</v>
      </c>
      <c r="BP353" s="1217" t="s">
        <v>595</v>
      </c>
      <c r="BQ353" s="1217" t="s">
        <v>295</v>
      </c>
      <c r="BR353" s="1217" t="s">
        <v>102</v>
      </c>
      <c r="BS353" s="1217" t="s">
        <v>177</v>
      </c>
      <c r="BT353" s="1217" t="s">
        <v>3299</v>
      </c>
      <c r="BU353" s="1217" t="s">
        <v>10190</v>
      </c>
      <c r="BV353" s="1217" t="s">
        <v>51</v>
      </c>
      <c r="BW353" s="1217" t="s">
        <v>611</v>
      </c>
      <c r="BX353" s="1217" t="s">
        <v>296</v>
      </c>
      <c r="BY353" s="1217" t="s">
        <v>297</v>
      </c>
      <c r="BZ353" s="1217" t="s">
        <v>4875</v>
      </c>
      <c r="CA353" s="1217" t="s">
        <v>2465</v>
      </c>
      <c r="CB353" s="1217" t="s">
        <v>304</v>
      </c>
      <c r="CC353" s="1217" t="s">
        <v>112</v>
      </c>
      <c r="CD353" s="1217" t="s">
        <v>309</v>
      </c>
      <c r="CE353" s="1217" t="s">
        <v>306</v>
      </c>
      <c r="CF353" s="1217" t="s">
        <v>116</v>
      </c>
      <c r="CG353" s="1217" t="s">
        <v>307</v>
      </c>
      <c r="CH353" s="1217" t="s">
        <v>57</v>
      </c>
      <c r="CI353" s="1217" t="s">
        <v>10191</v>
      </c>
      <c r="CJ353" s="1217" t="s">
        <v>843</v>
      </c>
      <c r="CK353" s="1217" t="s">
        <v>708</v>
      </c>
      <c r="CL353" s="1217" t="s">
        <v>105</v>
      </c>
      <c r="CM353" s="1217" t="s">
        <v>57</v>
      </c>
      <c r="CN353" s="1217" t="s">
        <v>57</v>
      </c>
      <c r="CO353" s="1217" t="s">
        <v>57</v>
      </c>
      <c r="CP353" s="1217" t="s">
        <v>57</v>
      </c>
      <c r="CQ353" s="1217" t="s">
        <v>57</v>
      </c>
      <c r="CR353" s="1217" t="s">
        <v>57</v>
      </c>
      <c r="CS353" s="1217" t="s">
        <v>57</v>
      </c>
      <c r="CT353" s="1217" t="s">
        <v>57</v>
      </c>
      <c r="CU353" s="1217" t="s">
        <v>57</v>
      </c>
      <c r="CV353" s="1217" t="s">
        <v>57</v>
      </c>
      <c r="CW353" s="1217" t="s">
        <v>57</v>
      </c>
      <c r="CX353" s="1217" t="s">
        <v>57</v>
      </c>
      <c r="CY353" s="1217" t="s">
        <v>57</v>
      </c>
      <c r="CZ353" s="1217" t="s">
        <v>57</v>
      </c>
      <c r="DA353" s="1217" t="s">
        <v>57</v>
      </c>
      <c r="DB353" s="1217" t="s">
        <v>617</v>
      </c>
      <c r="DC353" s="1217" t="s">
        <v>618</v>
      </c>
      <c r="DD353" s="1217" t="s">
        <v>619</v>
      </c>
      <c r="DE353" s="1217" t="s">
        <v>57</v>
      </c>
      <c r="DF353" s="1217" t="s">
        <v>57</v>
      </c>
      <c r="DG353" s="1217" t="s">
        <v>57</v>
      </c>
      <c r="DH353" s="1217" t="s">
        <v>57</v>
      </c>
      <c r="DI353" s="1217" t="s">
        <v>302</v>
      </c>
      <c r="DJ353" s="1217" t="s">
        <v>57</v>
      </c>
      <c r="DK353" s="1217" t="s">
        <v>57</v>
      </c>
      <c r="DL353" s="1217" t="s">
        <v>57</v>
      </c>
      <c r="DM353" s="1217" t="s">
        <v>57</v>
      </c>
      <c r="DN353" s="1217" t="s">
        <v>57</v>
      </c>
      <c r="DO353" s="1217" t="s">
        <v>57</v>
      </c>
      <c r="DP353" s="1217" t="s">
        <v>57</v>
      </c>
      <c r="DQ353" s="1217" t="s">
        <v>57</v>
      </c>
      <c r="DR353" s="1217" t="s">
        <v>57</v>
      </c>
      <c r="DS353" s="1217" t="s">
        <v>57</v>
      </c>
      <c r="DT353" s="1217" t="s">
        <v>10192</v>
      </c>
      <c r="DU353" s="1217" t="s">
        <v>621</v>
      </c>
      <c r="DV353" s="1217" t="s">
        <v>761</v>
      </c>
      <c r="DW353" s="1217" t="s">
        <v>119</v>
      </c>
      <c r="DX353" s="1217" t="s">
        <v>317</v>
      </c>
      <c r="DY353" s="1217" t="s">
        <v>308</v>
      </c>
      <c r="DZ353" s="1217" t="s">
        <v>318</v>
      </c>
      <c r="EA353" s="1217" t="s">
        <v>319</v>
      </c>
      <c r="EB353" s="1217" t="s">
        <v>10193</v>
      </c>
      <c r="EC353" s="1217" t="s">
        <v>621</v>
      </c>
      <c r="ED353" s="1217" t="s">
        <v>762</v>
      </c>
      <c r="EE353" s="1217" t="s">
        <v>119</v>
      </c>
      <c r="EF353" s="1217" t="s">
        <v>57</v>
      </c>
      <c r="EG353" s="1217" t="s">
        <v>57</v>
      </c>
      <c r="EH353" s="1217" t="s">
        <v>57</v>
      </c>
      <c r="EI353" s="1217" t="s">
        <v>57</v>
      </c>
      <c r="EJ353" s="1217" t="s">
        <v>3581</v>
      </c>
      <c r="EK353" s="1217" t="s">
        <v>101</v>
      </c>
      <c r="EL353" s="1217" t="s">
        <v>627</v>
      </c>
      <c r="EM353" s="1217" t="s">
        <v>184</v>
      </c>
      <c r="EN353" s="1217" t="s">
        <v>629</v>
      </c>
      <c r="EO353" s="1217" t="s">
        <v>630</v>
      </c>
      <c r="EP353" s="1217" t="s">
        <v>122</v>
      </c>
      <c r="EQ353" s="1217" t="s">
        <v>3808</v>
      </c>
      <c r="ER353" s="1217" t="s">
        <v>311</v>
      </c>
      <c r="ES353" s="1217" t="s">
        <v>2446</v>
      </c>
      <c r="ET353" s="1217" t="s">
        <v>2447</v>
      </c>
      <c r="EU353" s="104" t="str">
        <f t="shared" si="36"/>
        <v>2026041748</v>
      </c>
      <c r="EV353" s="56" t="str">
        <f t="shared" si="37"/>
        <v>20&amp;2026041748</v>
      </c>
      <c r="EW353" s="104">
        <f>IFERROR(VLOOKUP(EV353,시험용!CA:CE,4,FALSE),"")</f>
        <v>0</v>
      </c>
      <c r="EX353" s="952"/>
    </row>
    <row r="354" spans="1:154" ht="49.95" customHeight="1">
      <c r="A354" s="367">
        <v>20</v>
      </c>
      <c r="B354" s="1217" t="s">
        <v>806</v>
      </c>
      <c r="C354" s="1217" t="s">
        <v>336</v>
      </c>
      <c r="D354" s="1217" t="s">
        <v>1866</v>
      </c>
      <c r="E354" s="1217" t="s">
        <v>31</v>
      </c>
      <c r="F354" s="1217" t="s">
        <v>321</v>
      </c>
      <c r="G354" s="1217" t="s">
        <v>806</v>
      </c>
      <c r="H354" s="1217" t="s">
        <v>320</v>
      </c>
      <c r="I354" s="1217" t="s">
        <v>290</v>
      </c>
      <c r="J354" s="1217" t="s">
        <v>10459</v>
      </c>
      <c r="K354" s="1217" t="s">
        <v>291</v>
      </c>
      <c r="L354" s="1217" t="s">
        <v>10460</v>
      </c>
      <c r="M354" s="1217" t="s">
        <v>10461</v>
      </c>
      <c r="N354" s="1217"/>
      <c r="O354" s="1217" t="s">
        <v>10451</v>
      </c>
      <c r="P354" s="1217"/>
      <c r="Q354" s="1217"/>
      <c r="R354" s="1217" t="s">
        <v>10370</v>
      </c>
      <c r="S354" s="1217" t="s">
        <v>6082</v>
      </c>
      <c r="T354" s="1217" t="s">
        <v>10452</v>
      </c>
      <c r="U354" s="1217" t="s">
        <v>592</v>
      </c>
      <c r="V354" s="1217"/>
      <c r="W354" s="1217" t="s">
        <v>10462</v>
      </c>
      <c r="X354" s="1217" t="s">
        <v>688</v>
      </c>
      <c r="Y354" s="1217" t="s">
        <v>1135</v>
      </c>
      <c r="Z354" s="1217" t="s">
        <v>1135</v>
      </c>
      <c r="AA354" s="1217" t="s">
        <v>1135</v>
      </c>
      <c r="AB354" s="1217" t="s">
        <v>293</v>
      </c>
      <c r="AC354" s="1332"/>
      <c r="AD354" s="1217" t="s">
        <v>1136</v>
      </c>
      <c r="AE354" s="1217" t="s">
        <v>9067</v>
      </c>
      <c r="AF354" s="1217" t="s">
        <v>2116</v>
      </c>
      <c r="AG354" s="1217" t="s">
        <v>2117</v>
      </c>
      <c r="AH354" s="1217" t="s">
        <v>2118</v>
      </c>
      <c r="AI354" s="1217" t="s">
        <v>3140</v>
      </c>
      <c r="AJ354" s="1217"/>
      <c r="AK354" s="1217"/>
      <c r="AL354" s="1217"/>
      <c r="AM354" s="1217"/>
      <c r="AN354" s="1217" t="s">
        <v>1874</v>
      </c>
      <c r="AO354" s="1217" t="s">
        <v>1875</v>
      </c>
      <c r="AP354" s="1217" t="s">
        <v>10463</v>
      </c>
      <c r="AQ354" s="1217" t="s">
        <v>49</v>
      </c>
      <c r="AR354" s="1217"/>
      <c r="AS354" s="1217"/>
      <c r="AT354" s="1217" t="s">
        <v>315</v>
      </c>
      <c r="AU354" s="1217" t="s">
        <v>10464</v>
      </c>
      <c r="AV354" s="1217" t="s">
        <v>1135</v>
      </c>
      <c r="AW354" s="1217" t="s">
        <v>4903</v>
      </c>
      <c r="AX354" s="1217" t="s">
        <v>10465</v>
      </c>
      <c r="AY354" s="1217"/>
      <c r="AZ354" s="1217" t="s">
        <v>10466</v>
      </c>
      <c r="BA354" s="1217" t="s">
        <v>9072</v>
      </c>
      <c r="BB354" s="1217" t="s">
        <v>4653</v>
      </c>
      <c r="BC354" s="1217" t="s">
        <v>2132</v>
      </c>
      <c r="BD354" s="1217" t="s">
        <v>2133</v>
      </c>
      <c r="BE354" s="1217" t="s">
        <v>1135</v>
      </c>
      <c r="BF354" s="1217" t="s">
        <v>2135</v>
      </c>
      <c r="BG354" s="1217" t="s">
        <v>6093</v>
      </c>
      <c r="BH354" s="1217" t="s">
        <v>10467</v>
      </c>
      <c r="BI354" s="1217" t="s">
        <v>10468</v>
      </c>
      <c r="BJ354" s="1217" t="s">
        <v>10469</v>
      </c>
      <c r="BK354" s="1217" t="s">
        <v>6176</v>
      </c>
      <c r="BL354" s="1217" t="s">
        <v>10470</v>
      </c>
      <c r="BM354" s="1217" t="s">
        <v>10471</v>
      </c>
      <c r="BN354" s="1217" t="s">
        <v>9067</v>
      </c>
      <c r="BO354" s="1217" t="s">
        <v>2116</v>
      </c>
      <c r="BP354" s="1217" t="s">
        <v>2144</v>
      </c>
      <c r="BQ354" s="1217" t="s">
        <v>2117</v>
      </c>
      <c r="BR354" s="1217" t="s">
        <v>4661</v>
      </c>
      <c r="BS354" s="1217" t="s">
        <v>10472</v>
      </c>
      <c r="BT354" s="1217" t="s">
        <v>10473</v>
      </c>
      <c r="BU354" s="1217" t="s">
        <v>10474</v>
      </c>
      <c r="BV354" s="1217" t="s">
        <v>10475</v>
      </c>
      <c r="BW354" s="1217" t="s">
        <v>10476</v>
      </c>
      <c r="BX354" s="1217" t="s">
        <v>2118</v>
      </c>
      <c r="BY354" s="1217" t="s">
        <v>3140</v>
      </c>
      <c r="BZ354" s="1217" t="s">
        <v>10477</v>
      </c>
      <c r="CA354" s="1217" t="s">
        <v>10478</v>
      </c>
      <c r="CB354" s="1217" t="s">
        <v>2153</v>
      </c>
      <c r="CC354" s="1217" t="s">
        <v>10479</v>
      </c>
      <c r="CD354" s="1217" t="s">
        <v>2181</v>
      </c>
      <c r="CE354" s="1217" t="s">
        <v>2156</v>
      </c>
      <c r="CF354" s="1217" t="s">
        <v>8979</v>
      </c>
      <c r="CG354" s="1217" t="s">
        <v>2158</v>
      </c>
      <c r="CH354" s="1217" t="s">
        <v>1135</v>
      </c>
      <c r="CI354" s="1217" t="s">
        <v>10480</v>
      </c>
      <c r="CJ354" s="1217" t="s">
        <v>2160</v>
      </c>
      <c r="CK354" s="1217" t="s">
        <v>10481</v>
      </c>
      <c r="CL354" s="1217" t="s">
        <v>2162</v>
      </c>
      <c r="CM354" s="1217" t="s">
        <v>1135</v>
      </c>
      <c r="CN354" s="1217" t="s">
        <v>1135</v>
      </c>
      <c r="CO354" s="1217" t="s">
        <v>1135</v>
      </c>
      <c r="CP354" s="1217" t="s">
        <v>1135</v>
      </c>
      <c r="CQ354" s="1217" t="s">
        <v>1135</v>
      </c>
      <c r="CR354" s="1217" t="s">
        <v>1135</v>
      </c>
      <c r="CS354" s="1217" t="s">
        <v>1135</v>
      </c>
      <c r="CT354" s="1217" t="s">
        <v>1135</v>
      </c>
      <c r="CU354" s="1217" t="s">
        <v>1135</v>
      </c>
      <c r="CV354" s="1217" t="s">
        <v>1135</v>
      </c>
      <c r="CW354" s="1217" t="s">
        <v>1135</v>
      </c>
      <c r="CX354" s="1217" t="s">
        <v>1135</v>
      </c>
      <c r="CY354" s="1217" t="s">
        <v>1135</v>
      </c>
      <c r="CZ354" s="1217" t="s">
        <v>1135</v>
      </c>
      <c r="DA354" s="1217" t="s">
        <v>1135</v>
      </c>
      <c r="DB354" s="1217" t="s">
        <v>1135</v>
      </c>
      <c r="DC354" s="1217" t="s">
        <v>1135</v>
      </c>
      <c r="DD354" s="1217" t="s">
        <v>1135</v>
      </c>
      <c r="DE354" s="1217" t="s">
        <v>1135</v>
      </c>
      <c r="DF354" s="1217" t="s">
        <v>1135</v>
      </c>
      <c r="DG354" s="1217" t="s">
        <v>1135</v>
      </c>
      <c r="DH354" s="1217" t="s">
        <v>1135</v>
      </c>
      <c r="DI354" s="1217" t="s">
        <v>2142</v>
      </c>
      <c r="DJ354" s="1217" t="s">
        <v>1135</v>
      </c>
      <c r="DK354" s="1217" t="s">
        <v>1135</v>
      </c>
      <c r="DL354" s="1217" t="s">
        <v>1135</v>
      </c>
      <c r="DM354" s="1217" t="s">
        <v>1135</v>
      </c>
      <c r="DN354" s="1217" t="s">
        <v>1135</v>
      </c>
      <c r="DO354" s="1217" t="s">
        <v>1135</v>
      </c>
      <c r="DP354" s="1217" t="s">
        <v>1135</v>
      </c>
      <c r="DQ354" s="1217" t="s">
        <v>1135</v>
      </c>
      <c r="DR354" s="1217" t="s">
        <v>1135</v>
      </c>
      <c r="DS354" s="1217" t="s">
        <v>1135</v>
      </c>
      <c r="DT354" s="1217" t="s">
        <v>10482</v>
      </c>
      <c r="DU354" s="1217" t="s">
        <v>5938</v>
      </c>
      <c r="DV354" s="1217" t="s">
        <v>10483</v>
      </c>
      <c r="DW354" s="1217" t="s">
        <v>5939</v>
      </c>
      <c r="DX354" s="1217" t="s">
        <v>2179</v>
      </c>
      <c r="DY354" s="1217" t="s">
        <v>2180</v>
      </c>
      <c r="DZ354" s="1217" t="s">
        <v>2181</v>
      </c>
      <c r="EA354" s="1217" t="s">
        <v>2182</v>
      </c>
      <c r="EB354" s="1217" t="s">
        <v>10484</v>
      </c>
      <c r="EC354" s="1217" t="s">
        <v>5938</v>
      </c>
      <c r="ED354" s="1217" t="s">
        <v>10485</v>
      </c>
      <c r="EE354" s="1217" t="s">
        <v>5939</v>
      </c>
      <c r="EF354" s="1217" t="s">
        <v>1135</v>
      </c>
      <c r="EG354" s="1217" t="s">
        <v>1135</v>
      </c>
      <c r="EH354" s="1217" t="s">
        <v>1135</v>
      </c>
      <c r="EI354" s="1217" t="s">
        <v>1135</v>
      </c>
      <c r="EJ354" s="1217" t="s">
        <v>9114</v>
      </c>
      <c r="EK354" s="1217" t="s">
        <v>9115</v>
      </c>
      <c r="EL354" s="1217" t="s">
        <v>5946</v>
      </c>
      <c r="EM354" s="1217" t="s">
        <v>7620</v>
      </c>
      <c r="EN354" s="1217" t="s">
        <v>6117</v>
      </c>
      <c r="EO354" s="1217" t="s">
        <v>5947</v>
      </c>
      <c r="EP354" s="1217" t="s">
        <v>5948</v>
      </c>
      <c r="EQ354" s="1217" t="s">
        <v>1135</v>
      </c>
      <c r="ER354" s="1217" t="s">
        <v>2193</v>
      </c>
      <c r="ES354" s="1217" t="s">
        <v>1135</v>
      </c>
      <c r="ET354" s="1217" t="s">
        <v>1135</v>
      </c>
      <c r="EU354" s="104" t="str">
        <f t="shared" si="36"/>
        <v>2026042091</v>
      </c>
      <c r="EV354" s="56" t="str">
        <f t="shared" si="37"/>
        <v>20&amp;2026042091</v>
      </c>
      <c r="EW354" s="104">
        <f>IFERROR(VLOOKUP(EV354,시험용!CA:CE,4,FALSE),"")</f>
        <v>0</v>
      </c>
      <c r="EX354" s="952"/>
    </row>
    <row r="355" spans="1:154" ht="49.95" customHeight="1">
      <c r="A355" s="367">
        <v>20</v>
      </c>
      <c r="B355" s="1217" t="s">
        <v>47</v>
      </c>
      <c r="C355" s="1217" t="s">
        <v>336</v>
      </c>
      <c r="D355" s="1217" t="s">
        <v>1866</v>
      </c>
      <c r="E355" s="1217" t="s">
        <v>31</v>
      </c>
      <c r="F355" s="1217" t="s">
        <v>321</v>
      </c>
      <c r="G355" s="1217" t="s">
        <v>47</v>
      </c>
      <c r="H355" s="1217" t="s">
        <v>724</v>
      </c>
      <c r="I355" s="1217" t="s">
        <v>290</v>
      </c>
      <c r="J355" s="1217" t="s">
        <v>10486</v>
      </c>
      <c r="K355" s="1217" t="s">
        <v>291</v>
      </c>
      <c r="L355" s="1217" t="s">
        <v>10487</v>
      </c>
      <c r="M355" s="1217" t="s">
        <v>10488</v>
      </c>
      <c r="N355" s="1217"/>
      <c r="O355" s="1217" t="s">
        <v>10489</v>
      </c>
      <c r="P355" s="1217"/>
      <c r="Q355" s="1217"/>
      <c r="R355" s="1217" t="s">
        <v>188</v>
      </c>
      <c r="S355" s="1217" t="s">
        <v>6082</v>
      </c>
      <c r="T355" s="1217" t="s">
        <v>10452</v>
      </c>
      <c r="U355" s="1217" t="s">
        <v>592</v>
      </c>
      <c r="V355" s="1217"/>
      <c r="W355" s="1217" t="s">
        <v>10490</v>
      </c>
      <c r="X355" s="1217" t="s">
        <v>688</v>
      </c>
      <c r="Y355" s="1217" t="s">
        <v>1135</v>
      </c>
      <c r="Z355" s="1217" t="s">
        <v>1135</v>
      </c>
      <c r="AA355" s="1217" t="s">
        <v>1135</v>
      </c>
      <c r="AB355" s="1217" t="s">
        <v>293</v>
      </c>
      <c r="AC355" s="1332"/>
      <c r="AD355" s="1217" t="s">
        <v>1136</v>
      </c>
      <c r="AE355" s="1217" t="s">
        <v>594</v>
      </c>
      <c r="AF355" s="1217" t="s">
        <v>692</v>
      </c>
      <c r="AG355" s="1217" t="s">
        <v>295</v>
      </c>
      <c r="AH355" s="1217" t="s">
        <v>296</v>
      </c>
      <c r="AI355" s="1217" t="s">
        <v>297</v>
      </c>
      <c r="AJ355" s="1217"/>
      <c r="AK355" s="1217"/>
      <c r="AL355" s="1217"/>
      <c r="AM355" s="1217"/>
      <c r="AN355" s="1217" t="s">
        <v>1874</v>
      </c>
      <c r="AO355" s="1217" t="s">
        <v>1875</v>
      </c>
      <c r="AP355" s="1217" t="s">
        <v>10491</v>
      </c>
      <c r="AQ355" s="1217" t="s">
        <v>49</v>
      </c>
      <c r="AR355" s="1217"/>
      <c r="AS355" s="1217"/>
      <c r="AT355" s="1217" t="s">
        <v>298</v>
      </c>
      <c r="AU355" s="1217" t="s">
        <v>10492</v>
      </c>
      <c r="AV355" s="1217" t="s">
        <v>57</v>
      </c>
      <c r="AW355" s="1217" t="s">
        <v>910</v>
      </c>
      <c r="AX355" s="1217" t="s">
        <v>10493</v>
      </c>
      <c r="AY355" s="1217"/>
      <c r="AZ355" s="1217" t="s">
        <v>10494</v>
      </c>
      <c r="BA355" s="1217" t="s">
        <v>9054</v>
      </c>
      <c r="BB355" s="1217" t="s">
        <v>299</v>
      </c>
      <c r="BC355" s="1217" t="s">
        <v>32</v>
      </c>
      <c r="BD355" s="1217" t="s">
        <v>33</v>
      </c>
      <c r="BE355" s="1217" t="s">
        <v>57</v>
      </c>
      <c r="BF355" s="1217" t="s">
        <v>48</v>
      </c>
      <c r="BG355" s="1217" t="s">
        <v>900</v>
      </c>
      <c r="BH355" s="1217" t="s">
        <v>4272</v>
      </c>
      <c r="BI355" s="1217" t="s">
        <v>10495</v>
      </c>
      <c r="BJ355" s="1217" t="s">
        <v>10496</v>
      </c>
      <c r="BK355" s="1217" t="s">
        <v>47</v>
      </c>
      <c r="BL355" s="1217" t="s">
        <v>10189</v>
      </c>
      <c r="BM355" s="1217" t="s">
        <v>752</v>
      </c>
      <c r="BN355" s="1217" t="s">
        <v>594</v>
      </c>
      <c r="BO355" s="1217" t="s">
        <v>692</v>
      </c>
      <c r="BP355" s="1217" t="s">
        <v>57</v>
      </c>
      <c r="BQ355" s="1217" t="s">
        <v>295</v>
      </c>
      <c r="BR355" s="1217" t="s">
        <v>102</v>
      </c>
      <c r="BS355" s="1217" t="s">
        <v>177</v>
      </c>
      <c r="BT355" s="1217" t="s">
        <v>3299</v>
      </c>
      <c r="BU355" s="1217" t="s">
        <v>10497</v>
      </c>
      <c r="BV355" s="1217" t="s">
        <v>51</v>
      </c>
      <c r="BW355" s="1217" t="s">
        <v>672</v>
      </c>
      <c r="BX355" s="1217" t="s">
        <v>296</v>
      </c>
      <c r="BY355" s="1217" t="s">
        <v>297</v>
      </c>
      <c r="BZ355" s="1217" t="s">
        <v>10498</v>
      </c>
      <c r="CA355" s="1217" t="s">
        <v>1121</v>
      </c>
      <c r="CB355" s="1217" t="s">
        <v>304</v>
      </c>
      <c r="CC355" s="1217" t="s">
        <v>797</v>
      </c>
      <c r="CD355" s="1217" t="s">
        <v>305</v>
      </c>
      <c r="CE355" s="1217" t="s">
        <v>306</v>
      </c>
      <c r="CF355" s="1217" t="s">
        <v>1122</v>
      </c>
      <c r="CG355" s="1217" t="s">
        <v>307</v>
      </c>
      <c r="CH355" s="1217" t="s">
        <v>57</v>
      </c>
      <c r="CI355" s="1217" t="s">
        <v>10499</v>
      </c>
      <c r="CJ355" s="1217" t="s">
        <v>99</v>
      </c>
      <c r="CK355" s="1217" t="s">
        <v>711</v>
      </c>
      <c r="CL355" s="1217" t="s">
        <v>105</v>
      </c>
      <c r="CM355" s="1217" t="s">
        <v>57</v>
      </c>
      <c r="CN355" s="1217" t="s">
        <v>57</v>
      </c>
      <c r="CO355" s="1217" t="s">
        <v>57</v>
      </c>
      <c r="CP355" s="1217" t="s">
        <v>57</v>
      </c>
      <c r="CQ355" s="1217" t="s">
        <v>57</v>
      </c>
      <c r="CR355" s="1217" t="s">
        <v>57</v>
      </c>
      <c r="CS355" s="1217" t="s">
        <v>57</v>
      </c>
      <c r="CT355" s="1217" t="s">
        <v>57</v>
      </c>
      <c r="CU355" s="1217" t="s">
        <v>57</v>
      </c>
      <c r="CV355" s="1217" t="s">
        <v>57</v>
      </c>
      <c r="CW355" s="1217" t="s">
        <v>57</v>
      </c>
      <c r="CX355" s="1217" t="s">
        <v>57</v>
      </c>
      <c r="CY355" s="1217" t="s">
        <v>328</v>
      </c>
      <c r="CZ355" s="1217" t="s">
        <v>329</v>
      </c>
      <c r="DA355" s="1217" t="s">
        <v>331</v>
      </c>
      <c r="DB355" s="1217" t="s">
        <v>57</v>
      </c>
      <c r="DC355" s="1217" t="s">
        <v>57</v>
      </c>
      <c r="DD355" s="1217" t="s">
        <v>57</v>
      </c>
      <c r="DE355" s="1217" t="s">
        <v>57</v>
      </c>
      <c r="DF355" s="1217" t="s">
        <v>57</v>
      </c>
      <c r="DG355" s="1217" t="s">
        <v>57</v>
      </c>
      <c r="DH355" s="1217" t="s">
        <v>57</v>
      </c>
      <c r="DI355" s="1217" t="s">
        <v>302</v>
      </c>
      <c r="DJ355" s="1217" t="s">
        <v>57</v>
      </c>
      <c r="DK355" s="1217" t="s">
        <v>57</v>
      </c>
      <c r="DL355" s="1217" t="s">
        <v>57</v>
      </c>
      <c r="DM355" s="1217" t="s">
        <v>57</v>
      </c>
      <c r="DN355" s="1217" t="s">
        <v>57</v>
      </c>
      <c r="DO355" s="1217" t="s">
        <v>57</v>
      </c>
      <c r="DP355" s="1217" t="s">
        <v>57</v>
      </c>
      <c r="DQ355" s="1217" t="s">
        <v>57</v>
      </c>
      <c r="DR355" s="1217" t="s">
        <v>57</v>
      </c>
      <c r="DS355" s="1217" t="s">
        <v>57</v>
      </c>
      <c r="DT355" s="1217" t="s">
        <v>10500</v>
      </c>
      <c r="DU355" s="1217" t="s">
        <v>86</v>
      </c>
      <c r="DV355" s="1217" t="s">
        <v>761</v>
      </c>
      <c r="DW355" s="1217" t="s">
        <v>119</v>
      </c>
      <c r="DX355" s="1217" t="s">
        <v>317</v>
      </c>
      <c r="DY355" s="1217" t="s">
        <v>308</v>
      </c>
      <c r="DZ355" s="1217" t="s">
        <v>318</v>
      </c>
      <c r="EA355" s="1217" t="s">
        <v>319</v>
      </c>
      <c r="EB355" s="1217" t="s">
        <v>10501</v>
      </c>
      <c r="EC355" s="1217" t="s">
        <v>86</v>
      </c>
      <c r="ED355" s="1217" t="s">
        <v>762</v>
      </c>
      <c r="EE355" s="1217" t="s">
        <v>119</v>
      </c>
      <c r="EF355" s="1217" t="s">
        <v>57</v>
      </c>
      <c r="EG355" s="1217" t="s">
        <v>57</v>
      </c>
      <c r="EH355" s="1217" t="s">
        <v>57</v>
      </c>
      <c r="EI355" s="1217" t="s">
        <v>57</v>
      </c>
      <c r="EJ355" s="1217" t="s">
        <v>10040</v>
      </c>
      <c r="EK355" s="1217" t="s">
        <v>180</v>
      </c>
      <c r="EL355" s="1217" t="s">
        <v>1830</v>
      </c>
      <c r="EM355" s="1217" t="s">
        <v>181</v>
      </c>
      <c r="EN355" s="1217" t="s">
        <v>629</v>
      </c>
      <c r="EO355" s="1217" t="s">
        <v>630</v>
      </c>
      <c r="EP355" s="1217" t="s">
        <v>122</v>
      </c>
      <c r="EQ355" s="1217" t="s">
        <v>187</v>
      </c>
      <c r="ER355" s="1217" t="s">
        <v>311</v>
      </c>
      <c r="ES355" s="1217" t="s">
        <v>6739</v>
      </c>
      <c r="ET355" s="1217" t="s">
        <v>10502</v>
      </c>
      <c r="EU355" s="104" t="str">
        <f t="shared" si="36"/>
        <v>2026042355</v>
      </c>
      <c r="EV355" s="56" t="str">
        <f t="shared" si="37"/>
        <v>20&amp;2026042355</v>
      </c>
      <c r="EW355" s="104">
        <f>IFERROR(VLOOKUP(EV355,시험용!CA:CE,4,FALSE),"")</f>
        <v>0</v>
      </c>
      <c r="EX355" s="952"/>
    </row>
    <row r="356" spans="1:154" ht="49.95" customHeight="1">
      <c r="A356" s="367">
        <v>20</v>
      </c>
      <c r="B356" s="1217" t="s">
        <v>850</v>
      </c>
      <c r="C356" s="1217" t="s">
        <v>336</v>
      </c>
      <c r="D356" s="1217" t="s">
        <v>1866</v>
      </c>
      <c r="E356" s="1217" t="s">
        <v>31</v>
      </c>
      <c r="F356" s="1217" t="s">
        <v>321</v>
      </c>
      <c r="G356" s="1217" t="s">
        <v>850</v>
      </c>
      <c r="H356" s="1217" t="s">
        <v>732</v>
      </c>
      <c r="I356" s="1217" t="s">
        <v>290</v>
      </c>
      <c r="J356" s="1217" t="s">
        <v>10503</v>
      </c>
      <c r="K356" s="1217" t="s">
        <v>291</v>
      </c>
      <c r="L356" s="1217" t="s">
        <v>10504</v>
      </c>
      <c r="M356" s="1217" t="s">
        <v>10505</v>
      </c>
      <c r="N356" s="1217"/>
      <c r="O356" s="1217"/>
      <c r="P356" s="1217"/>
      <c r="Q356" s="1217"/>
      <c r="R356" s="1217" t="s">
        <v>5467</v>
      </c>
      <c r="S356" s="1217" t="s">
        <v>6082</v>
      </c>
      <c r="T356" s="1217" t="s">
        <v>10452</v>
      </c>
      <c r="U356" s="1217" t="s">
        <v>592</v>
      </c>
      <c r="V356" s="1217"/>
      <c r="W356" s="1217" t="s">
        <v>10506</v>
      </c>
      <c r="X356" s="1217" t="s">
        <v>322</v>
      </c>
      <c r="Y356" s="1217" t="s">
        <v>1135</v>
      </c>
      <c r="Z356" s="1217" t="s">
        <v>1135</v>
      </c>
      <c r="AA356" s="1217" t="s">
        <v>1135</v>
      </c>
      <c r="AB356" s="1217" t="s">
        <v>293</v>
      </c>
      <c r="AC356" s="1332"/>
      <c r="AD356" s="1217" t="s">
        <v>1136</v>
      </c>
      <c r="AE356" s="1217" t="s">
        <v>594</v>
      </c>
      <c r="AF356" s="1217" t="s">
        <v>692</v>
      </c>
      <c r="AG356" s="1217" t="s">
        <v>295</v>
      </c>
      <c r="AH356" s="1217" t="s">
        <v>296</v>
      </c>
      <c r="AI356" s="1217" t="s">
        <v>297</v>
      </c>
      <c r="AJ356" s="1217"/>
      <c r="AK356" s="1217"/>
      <c r="AL356" s="1217"/>
      <c r="AM356" s="1217"/>
      <c r="AN356" s="1217" t="s">
        <v>10507</v>
      </c>
      <c r="AO356" s="1217" t="s">
        <v>10508</v>
      </c>
      <c r="AP356" s="1217" t="s">
        <v>10509</v>
      </c>
      <c r="AQ356" s="1217" t="s">
        <v>49</v>
      </c>
      <c r="AR356" s="1217"/>
      <c r="AS356" s="1217"/>
      <c r="AT356" s="1217" t="s">
        <v>315</v>
      </c>
      <c r="AU356" s="1217" t="s">
        <v>10510</v>
      </c>
      <c r="AV356" s="1217" t="s">
        <v>57</v>
      </c>
      <c r="AW356" s="1217" t="s">
        <v>910</v>
      </c>
      <c r="AX356" s="1217" t="s">
        <v>10511</v>
      </c>
      <c r="AY356" s="1217"/>
      <c r="AZ356" s="1217" t="s">
        <v>10512</v>
      </c>
      <c r="BA356" s="1217" t="s">
        <v>9054</v>
      </c>
      <c r="BB356" s="1217" t="s">
        <v>299</v>
      </c>
      <c r="BC356" s="1217" t="s">
        <v>32</v>
      </c>
      <c r="BD356" s="1217" t="s">
        <v>33</v>
      </c>
      <c r="BE356" s="1217" t="s">
        <v>57</v>
      </c>
      <c r="BF356" s="1217" t="s">
        <v>48</v>
      </c>
      <c r="BG356" s="1217" t="s">
        <v>900</v>
      </c>
      <c r="BH356" s="1217" t="s">
        <v>711</v>
      </c>
      <c r="BI356" s="1217" t="s">
        <v>5231</v>
      </c>
      <c r="BJ356" s="1217" t="s">
        <v>1889</v>
      </c>
      <c r="BK356" s="1217" t="s">
        <v>47</v>
      </c>
      <c r="BL356" s="1217" t="s">
        <v>10513</v>
      </c>
      <c r="BM356" s="1217" t="s">
        <v>302</v>
      </c>
      <c r="BN356" s="1217" t="s">
        <v>594</v>
      </c>
      <c r="BO356" s="1217" t="s">
        <v>692</v>
      </c>
      <c r="BP356" s="1217" t="s">
        <v>595</v>
      </c>
      <c r="BQ356" s="1217" t="s">
        <v>295</v>
      </c>
      <c r="BR356" s="1217" t="s">
        <v>102</v>
      </c>
      <c r="BS356" s="1217" t="s">
        <v>1085</v>
      </c>
      <c r="BT356" s="1217" t="s">
        <v>1302</v>
      </c>
      <c r="BU356" s="1217" t="s">
        <v>10514</v>
      </c>
      <c r="BV356" s="1217" t="s">
        <v>51</v>
      </c>
      <c r="BW356" s="1217" t="s">
        <v>185</v>
      </c>
      <c r="BX356" s="1217" t="s">
        <v>296</v>
      </c>
      <c r="BY356" s="1217" t="s">
        <v>297</v>
      </c>
      <c r="BZ356" s="1217" t="s">
        <v>104</v>
      </c>
      <c r="CA356" s="1217" t="s">
        <v>758</v>
      </c>
      <c r="CB356" s="1217" t="s">
        <v>304</v>
      </c>
      <c r="CC356" s="1217" t="s">
        <v>167</v>
      </c>
      <c r="CD356" s="1217" t="s">
        <v>305</v>
      </c>
      <c r="CE356" s="1217" t="s">
        <v>306</v>
      </c>
      <c r="CF356" s="1217" t="s">
        <v>166</v>
      </c>
      <c r="CG356" s="1217" t="s">
        <v>307</v>
      </c>
      <c r="CH356" s="1217" t="s">
        <v>57</v>
      </c>
      <c r="CI356" s="1217" t="s">
        <v>10515</v>
      </c>
      <c r="CJ356" s="1217" t="s">
        <v>99</v>
      </c>
      <c r="CK356" s="1217" t="s">
        <v>2308</v>
      </c>
      <c r="CL356" s="1217" t="s">
        <v>105</v>
      </c>
      <c r="CM356" s="1217" t="s">
        <v>57</v>
      </c>
      <c r="CN356" s="1217" t="s">
        <v>57</v>
      </c>
      <c r="CO356" s="1217" t="s">
        <v>57</v>
      </c>
      <c r="CP356" s="1217" t="s">
        <v>57</v>
      </c>
      <c r="CQ356" s="1217" t="s">
        <v>57</v>
      </c>
      <c r="CR356" s="1217" t="s">
        <v>57</v>
      </c>
      <c r="CS356" s="1217" t="s">
        <v>57</v>
      </c>
      <c r="CT356" s="1217" t="s">
        <v>57</v>
      </c>
      <c r="CU356" s="1217" t="s">
        <v>57</v>
      </c>
      <c r="CV356" s="1217" t="s">
        <v>57</v>
      </c>
      <c r="CW356" s="1217" t="s">
        <v>57</v>
      </c>
      <c r="CX356" s="1217" t="s">
        <v>57</v>
      </c>
      <c r="CY356" s="1217" t="s">
        <v>798</v>
      </c>
      <c r="CZ356" s="1217" t="s">
        <v>329</v>
      </c>
      <c r="DA356" s="1217" t="s">
        <v>123</v>
      </c>
      <c r="DB356" s="1217" t="s">
        <v>57</v>
      </c>
      <c r="DC356" s="1217" t="s">
        <v>57</v>
      </c>
      <c r="DD356" s="1217" t="s">
        <v>57</v>
      </c>
      <c r="DE356" s="1217" t="s">
        <v>57</v>
      </c>
      <c r="DF356" s="1217" t="s">
        <v>57</v>
      </c>
      <c r="DG356" s="1217" t="s">
        <v>57</v>
      </c>
      <c r="DH356" s="1217" t="s">
        <v>57</v>
      </c>
      <c r="DI356" s="1217" t="s">
        <v>302</v>
      </c>
      <c r="DJ356" s="1217" t="s">
        <v>57</v>
      </c>
      <c r="DK356" s="1217" t="s">
        <v>57</v>
      </c>
      <c r="DL356" s="1217" t="s">
        <v>57</v>
      </c>
      <c r="DM356" s="1217" t="s">
        <v>57</v>
      </c>
      <c r="DN356" s="1217" t="s">
        <v>57</v>
      </c>
      <c r="DO356" s="1217" t="s">
        <v>57</v>
      </c>
      <c r="DP356" s="1217" t="s">
        <v>57</v>
      </c>
      <c r="DQ356" s="1217" t="s">
        <v>57</v>
      </c>
      <c r="DR356" s="1217" t="s">
        <v>57</v>
      </c>
      <c r="DS356" s="1217" t="s">
        <v>57</v>
      </c>
      <c r="DT356" s="1217" t="s">
        <v>10516</v>
      </c>
      <c r="DU356" s="1217" t="s">
        <v>621</v>
      </c>
      <c r="DV356" s="1217" t="s">
        <v>1748</v>
      </c>
      <c r="DW356" s="1217" t="s">
        <v>119</v>
      </c>
      <c r="DX356" s="1217" t="s">
        <v>317</v>
      </c>
      <c r="DY356" s="1217" t="s">
        <v>308</v>
      </c>
      <c r="DZ356" s="1217" t="s">
        <v>318</v>
      </c>
      <c r="EA356" s="1217" t="s">
        <v>319</v>
      </c>
      <c r="EB356" s="1217" t="s">
        <v>10517</v>
      </c>
      <c r="EC356" s="1217" t="s">
        <v>621</v>
      </c>
      <c r="ED356" s="1217" t="s">
        <v>761</v>
      </c>
      <c r="EE356" s="1217" t="s">
        <v>119</v>
      </c>
      <c r="EF356" s="1217" t="s">
        <v>57</v>
      </c>
      <c r="EG356" s="1217" t="s">
        <v>57</v>
      </c>
      <c r="EH356" s="1217" t="s">
        <v>57</v>
      </c>
      <c r="EI356" s="1217" t="s">
        <v>57</v>
      </c>
      <c r="EJ356" s="1217" t="s">
        <v>10221</v>
      </c>
      <c r="EK356" s="1217" t="s">
        <v>2444</v>
      </c>
      <c r="EL356" s="1217" t="s">
        <v>1830</v>
      </c>
      <c r="EM356" s="1217" t="s">
        <v>184</v>
      </c>
      <c r="EN356" s="1217" t="s">
        <v>680</v>
      </c>
      <c r="EO356" s="1217" t="s">
        <v>630</v>
      </c>
      <c r="EP356" s="1217" t="s">
        <v>122</v>
      </c>
      <c r="EQ356" s="1217" t="s">
        <v>57</v>
      </c>
      <c r="ER356" s="1217" t="s">
        <v>311</v>
      </c>
      <c r="ES356" s="1217" t="s">
        <v>57</v>
      </c>
      <c r="ET356" s="1217" t="s">
        <v>57</v>
      </c>
      <c r="EU356" s="104" t="str">
        <f t="shared" si="36"/>
        <v>2026042842</v>
      </c>
      <c r="EV356" s="56" t="str">
        <f t="shared" si="37"/>
        <v>20&amp;2026042842</v>
      </c>
      <c r="EW356" s="104" t="str">
        <f>IFERROR(VLOOKUP(EV356,시험용!CA:CE,4,FALSE),"")</f>
        <v/>
      </c>
      <c r="EX356" s="1270" t="s">
        <v>10782</v>
      </c>
    </row>
    <row r="357" spans="1:154" ht="49.95" customHeight="1">
      <c r="A357" s="367">
        <v>20</v>
      </c>
      <c r="B357" s="1217" t="s">
        <v>323</v>
      </c>
      <c r="C357" s="1217" t="s">
        <v>288</v>
      </c>
      <c r="D357" s="1217" t="s">
        <v>3344</v>
      </c>
      <c r="E357" s="1217" t="s">
        <v>31</v>
      </c>
      <c r="F357" s="1217" t="s">
        <v>321</v>
      </c>
      <c r="G357" s="1217" t="s">
        <v>323</v>
      </c>
      <c r="H357" s="1217" t="s">
        <v>287</v>
      </c>
      <c r="I357" s="1217" t="s">
        <v>290</v>
      </c>
      <c r="J357" s="1217" t="s">
        <v>10518</v>
      </c>
      <c r="K357" s="1217" t="s">
        <v>291</v>
      </c>
      <c r="L357" s="1217" t="s">
        <v>10519</v>
      </c>
      <c r="M357" s="1217" t="s">
        <v>10520</v>
      </c>
      <c r="N357" s="1217"/>
      <c r="O357" s="1217" t="s">
        <v>10521</v>
      </c>
      <c r="P357" s="1217"/>
      <c r="Q357" s="1217"/>
      <c r="R357" s="1217"/>
      <c r="S357" s="1217" t="s">
        <v>6082</v>
      </c>
      <c r="T357" s="1217" t="s">
        <v>9752</v>
      </c>
      <c r="U357" s="1217" t="s">
        <v>592</v>
      </c>
      <c r="V357" s="1217"/>
      <c r="W357" s="1217" t="s">
        <v>10522</v>
      </c>
      <c r="X357" s="1217"/>
      <c r="Y357" s="1217" t="s">
        <v>10523</v>
      </c>
      <c r="Z357" s="1217" t="s">
        <v>10523</v>
      </c>
      <c r="AA357" s="1217" t="s">
        <v>10524</v>
      </c>
      <c r="AB357" s="1217" t="s">
        <v>3413</v>
      </c>
      <c r="AC357" s="1332"/>
      <c r="AD357" s="1217" t="s">
        <v>10525</v>
      </c>
      <c r="AE357" s="1217" t="s">
        <v>10526</v>
      </c>
      <c r="AF357" s="1217" t="s">
        <v>3138</v>
      </c>
      <c r="AG357" s="1217" t="s">
        <v>10527</v>
      </c>
      <c r="AH357" s="1217" t="s">
        <v>2118</v>
      </c>
      <c r="AI357" s="1217" t="s">
        <v>3140</v>
      </c>
      <c r="AJ357" s="1217"/>
      <c r="AK357" s="1217"/>
      <c r="AL357" s="1217"/>
      <c r="AM357" s="1217"/>
      <c r="AN357" s="1217" t="s">
        <v>10528</v>
      </c>
      <c r="AO357" s="1217" t="s">
        <v>10529</v>
      </c>
      <c r="AP357" s="1217" t="s">
        <v>10530</v>
      </c>
      <c r="AQ357" s="1217" t="s">
        <v>5210</v>
      </c>
      <c r="AR357" s="1217"/>
      <c r="AS357" s="1217"/>
      <c r="AT357" s="1217" t="s">
        <v>315</v>
      </c>
      <c r="AU357" s="1217" t="s">
        <v>10531</v>
      </c>
      <c r="AV357" s="1217" t="s">
        <v>1135</v>
      </c>
      <c r="AW357" s="1217" t="s">
        <v>3175</v>
      </c>
      <c r="AX357" s="1217" t="s">
        <v>10532</v>
      </c>
      <c r="AY357" s="1217"/>
      <c r="AZ357" s="1217" t="s">
        <v>10533</v>
      </c>
      <c r="BA357" s="1217" t="s">
        <v>4899</v>
      </c>
      <c r="BB357" s="1217" t="s">
        <v>2131</v>
      </c>
      <c r="BC357" s="1217" t="s">
        <v>2132</v>
      </c>
      <c r="BD357" s="1217" t="s">
        <v>2133</v>
      </c>
      <c r="BE357" s="1217" t="s">
        <v>1135</v>
      </c>
      <c r="BF357" s="1217" t="s">
        <v>2135</v>
      </c>
      <c r="BG357" s="1217" t="s">
        <v>2136</v>
      </c>
      <c r="BH357" s="1217" t="s">
        <v>10534</v>
      </c>
      <c r="BI357" s="1217" t="s">
        <v>10535</v>
      </c>
      <c r="BJ357" s="1217" t="s">
        <v>10536</v>
      </c>
      <c r="BK357" s="1217" t="s">
        <v>10537</v>
      </c>
      <c r="BL357" s="1217" t="s">
        <v>10538</v>
      </c>
      <c r="BM357" s="1217" t="s">
        <v>10539</v>
      </c>
      <c r="BN357" s="1217" t="s">
        <v>10526</v>
      </c>
      <c r="BO357" s="1217" t="s">
        <v>3138</v>
      </c>
      <c r="BP357" s="1217" t="s">
        <v>1135</v>
      </c>
      <c r="BQ357" s="1217" t="s">
        <v>10527</v>
      </c>
      <c r="BR357" s="1217" t="s">
        <v>2193</v>
      </c>
      <c r="BS357" s="1217" t="s">
        <v>10540</v>
      </c>
      <c r="BT357" s="1217" t="s">
        <v>8015</v>
      </c>
      <c r="BU357" s="1217" t="s">
        <v>10541</v>
      </c>
      <c r="BV357" s="1217" t="s">
        <v>2149</v>
      </c>
      <c r="BW357" s="1217" t="s">
        <v>4905</v>
      </c>
      <c r="BX357" s="1217" t="s">
        <v>2118</v>
      </c>
      <c r="BY357" s="1217" t="s">
        <v>3140</v>
      </c>
      <c r="BZ357" s="1217" t="s">
        <v>10542</v>
      </c>
      <c r="CA357" s="1217" t="s">
        <v>10543</v>
      </c>
      <c r="CB357" s="1217" t="s">
        <v>2153</v>
      </c>
      <c r="CC357" s="1217" t="s">
        <v>8460</v>
      </c>
      <c r="CD357" s="1217" t="s">
        <v>2155</v>
      </c>
      <c r="CE357" s="1217" t="s">
        <v>2156</v>
      </c>
      <c r="CF357" s="1217" t="s">
        <v>10544</v>
      </c>
      <c r="CG357" s="1217" t="s">
        <v>2158</v>
      </c>
      <c r="CH357" s="1217" t="s">
        <v>1135</v>
      </c>
      <c r="CI357" s="1217" t="s">
        <v>10545</v>
      </c>
      <c r="CJ357" s="1217" t="s">
        <v>10546</v>
      </c>
      <c r="CK357" s="1217" t="s">
        <v>10547</v>
      </c>
      <c r="CL357" s="1217" t="s">
        <v>2162</v>
      </c>
      <c r="CM357" s="1217" t="s">
        <v>10548</v>
      </c>
      <c r="CN357" s="1217" t="s">
        <v>10546</v>
      </c>
      <c r="CO357" s="1217" t="s">
        <v>10549</v>
      </c>
      <c r="CP357" s="1217" t="s">
        <v>2162</v>
      </c>
      <c r="CQ357" s="1217" t="s">
        <v>10550</v>
      </c>
      <c r="CR357" s="1217" t="s">
        <v>10546</v>
      </c>
      <c r="CS357" s="1217" t="s">
        <v>10551</v>
      </c>
      <c r="CT357" s="1217" t="s">
        <v>2162</v>
      </c>
      <c r="CU357" s="1217" t="s">
        <v>2165</v>
      </c>
      <c r="CV357" s="1217" t="s">
        <v>2166</v>
      </c>
      <c r="CW357" s="1217" t="s">
        <v>2167</v>
      </c>
      <c r="CX357" s="1217" t="s">
        <v>2168</v>
      </c>
      <c r="CY357" s="1217" t="s">
        <v>1135</v>
      </c>
      <c r="CZ357" s="1217" t="s">
        <v>1135</v>
      </c>
      <c r="DA357" s="1217" t="s">
        <v>1135</v>
      </c>
      <c r="DB357" s="1217" t="s">
        <v>1135</v>
      </c>
      <c r="DC357" s="1217" t="s">
        <v>1135</v>
      </c>
      <c r="DD357" s="1217" t="s">
        <v>1135</v>
      </c>
      <c r="DE357" s="1217" t="s">
        <v>2267</v>
      </c>
      <c r="DF357" s="1217" t="s">
        <v>2268</v>
      </c>
      <c r="DG357" s="1217" t="s">
        <v>2269</v>
      </c>
      <c r="DH357" s="1217" t="s">
        <v>1135</v>
      </c>
      <c r="DI357" s="1217" t="s">
        <v>2142</v>
      </c>
      <c r="DJ357" s="1217" t="s">
        <v>1135</v>
      </c>
      <c r="DK357" s="1217" t="s">
        <v>1135</v>
      </c>
      <c r="DL357" s="1217" t="s">
        <v>1135</v>
      </c>
      <c r="DM357" s="1217" t="s">
        <v>1135</v>
      </c>
      <c r="DN357" s="1217" t="s">
        <v>1135</v>
      </c>
      <c r="DO357" s="1217" t="s">
        <v>1135</v>
      </c>
      <c r="DP357" s="1217" t="s">
        <v>1135</v>
      </c>
      <c r="DQ357" s="1217" t="s">
        <v>1135</v>
      </c>
      <c r="DR357" s="1217" t="s">
        <v>1135</v>
      </c>
      <c r="DS357" s="1217" t="s">
        <v>1135</v>
      </c>
      <c r="DT357" s="1217" t="s">
        <v>10552</v>
      </c>
      <c r="DU357" s="1217" t="s">
        <v>3171</v>
      </c>
      <c r="DV357" s="1217" t="s">
        <v>6064</v>
      </c>
      <c r="DW357" s="1217" t="s">
        <v>2273</v>
      </c>
      <c r="DX357" s="1217" t="s">
        <v>3173</v>
      </c>
      <c r="DY357" s="1217" t="s">
        <v>3174</v>
      </c>
      <c r="DZ357" s="1217" t="s">
        <v>2167</v>
      </c>
      <c r="EA357" s="1217" t="s">
        <v>3175</v>
      </c>
      <c r="EB357" s="1217" t="s">
        <v>10553</v>
      </c>
      <c r="EC357" s="1217" t="s">
        <v>3171</v>
      </c>
      <c r="ED357" s="1217" t="s">
        <v>2177</v>
      </c>
      <c r="EE357" s="1217" t="s">
        <v>2273</v>
      </c>
      <c r="EF357" s="1217" t="s">
        <v>1135</v>
      </c>
      <c r="EG357" s="1217" t="s">
        <v>1135</v>
      </c>
      <c r="EH357" s="1217" t="s">
        <v>1135</v>
      </c>
      <c r="EI357" s="1217" t="s">
        <v>1135</v>
      </c>
      <c r="EJ357" s="1217" t="s">
        <v>10554</v>
      </c>
      <c r="EK357" s="1217" t="s">
        <v>10555</v>
      </c>
      <c r="EL357" s="1217" t="s">
        <v>4918</v>
      </c>
      <c r="EM357" s="1217" t="s">
        <v>10556</v>
      </c>
      <c r="EN357" s="1217" t="s">
        <v>3182</v>
      </c>
      <c r="EO357" s="1217" t="s">
        <v>2281</v>
      </c>
      <c r="EP357" s="1217" t="s">
        <v>2282</v>
      </c>
      <c r="EQ357" s="1217" t="s">
        <v>10557</v>
      </c>
      <c r="ER357" s="1217" t="s">
        <v>2193</v>
      </c>
      <c r="ES357" s="1217" t="s">
        <v>10558</v>
      </c>
      <c r="ET357" s="1217" t="s">
        <v>10559</v>
      </c>
      <c r="EU357" s="104" t="str">
        <f t="shared" si="36"/>
        <v>2026043284</v>
      </c>
      <c r="EV357" s="56" t="str">
        <f t="shared" si="37"/>
        <v>20&amp;2026043284</v>
      </c>
      <c r="EW357" s="104" t="str">
        <f>IFERROR(VLOOKUP(EV357,시험용!CA:CE,4,FALSE),"")</f>
        <v/>
      </c>
      <c r="EX357" s="1259" t="s">
        <v>10746</v>
      </c>
    </row>
    <row r="358" spans="1:154" ht="49.95" customHeight="1">
      <c r="A358" s="367">
        <v>20</v>
      </c>
      <c r="B358" s="1217" t="s">
        <v>890</v>
      </c>
      <c r="C358" s="1217" t="s">
        <v>288</v>
      </c>
      <c r="D358" s="1217" t="s">
        <v>3344</v>
      </c>
      <c r="E358" s="1217" t="s">
        <v>31</v>
      </c>
      <c r="F358" s="1217" t="s">
        <v>321</v>
      </c>
      <c r="G358" s="1217" t="s">
        <v>890</v>
      </c>
      <c r="H358" s="1217" t="s">
        <v>312</v>
      </c>
      <c r="I358" s="1217" t="s">
        <v>290</v>
      </c>
      <c r="J358" s="1217" t="s">
        <v>10560</v>
      </c>
      <c r="K358" s="1217" t="s">
        <v>291</v>
      </c>
      <c r="L358" s="389" t="s">
        <v>10648</v>
      </c>
      <c r="M358" s="1217" t="s">
        <v>10561</v>
      </c>
      <c r="N358" s="1217"/>
      <c r="O358" s="1217" t="s">
        <v>10521</v>
      </c>
      <c r="P358" s="1217"/>
      <c r="Q358" s="1217"/>
      <c r="R358" s="1217"/>
      <c r="S358" s="1217" t="s">
        <v>6082</v>
      </c>
      <c r="T358" s="1217" t="s">
        <v>9752</v>
      </c>
      <c r="U358" s="1217" t="s">
        <v>592</v>
      </c>
      <c r="V358" s="1217"/>
      <c r="W358" s="1217" t="s">
        <v>10562</v>
      </c>
      <c r="X358" s="1217" t="s">
        <v>10563</v>
      </c>
      <c r="Y358" s="1217" t="s">
        <v>10564</v>
      </c>
      <c r="Z358" s="1217" t="s">
        <v>10564</v>
      </c>
      <c r="AA358" s="1217" t="s">
        <v>10565</v>
      </c>
      <c r="AB358" s="1217" t="s">
        <v>3413</v>
      </c>
      <c r="AC358" s="1332"/>
      <c r="AD358" s="1217" t="s">
        <v>10525</v>
      </c>
      <c r="AE358" s="1217" t="s">
        <v>10526</v>
      </c>
      <c r="AF358" s="1217" t="s">
        <v>3138</v>
      </c>
      <c r="AG358" s="1217" t="s">
        <v>10527</v>
      </c>
      <c r="AH358" s="1217" t="s">
        <v>2118</v>
      </c>
      <c r="AI358" s="1217" t="s">
        <v>3140</v>
      </c>
      <c r="AJ358" s="1217"/>
      <c r="AK358" s="1217"/>
      <c r="AL358" s="1217"/>
      <c r="AM358" s="1217"/>
      <c r="AN358" s="1217" t="s">
        <v>10528</v>
      </c>
      <c r="AO358" s="1217" t="s">
        <v>10529</v>
      </c>
      <c r="AP358" s="1217" t="s">
        <v>10566</v>
      </c>
      <c r="AQ358" s="1217" t="s">
        <v>5210</v>
      </c>
      <c r="AR358" s="1217"/>
      <c r="AS358" s="1217"/>
      <c r="AT358" s="1217" t="s">
        <v>315</v>
      </c>
      <c r="AU358" s="1217" t="s">
        <v>10567</v>
      </c>
      <c r="AV358" s="1217" t="s">
        <v>1135</v>
      </c>
      <c r="AW358" s="1217" t="s">
        <v>3175</v>
      </c>
      <c r="AX358" s="1217" t="s">
        <v>10568</v>
      </c>
      <c r="AY358" s="1217"/>
      <c r="AZ358" s="1217" t="s">
        <v>3146</v>
      </c>
      <c r="BA358" s="1217" t="s">
        <v>4899</v>
      </c>
      <c r="BB358" s="1217" t="s">
        <v>2131</v>
      </c>
      <c r="BC358" s="1217" t="s">
        <v>2132</v>
      </c>
      <c r="BD358" s="1217" t="s">
        <v>2133</v>
      </c>
      <c r="BE358" s="1217" t="s">
        <v>1135</v>
      </c>
      <c r="BF358" s="1217" t="s">
        <v>2135</v>
      </c>
      <c r="BG358" s="1217" t="s">
        <v>2136</v>
      </c>
      <c r="BH358" s="1217" t="s">
        <v>10569</v>
      </c>
      <c r="BI358" s="1217" t="s">
        <v>10570</v>
      </c>
      <c r="BJ358" s="1217" t="s">
        <v>3150</v>
      </c>
      <c r="BK358" s="1217" t="s">
        <v>4903</v>
      </c>
      <c r="BL358" s="1217" t="s">
        <v>10571</v>
      </c>
      <c r="BM358" s="1217" t="s">
        <v>10539</v>
      </c>
      <c r="BN358" s="1217" t="s">
        <v>10526</v>
      </c>
      <c r="BO358" s="1217" t="s">
        <v>3138</v>
      </c>
      <c r="BP358" s="1217" t="s">
        <v>1135</v>
      </c>
      <c r="BQ358" s="1217" t="s">
        <v>10527</v>
      </c>
      <c r="BR358" s="1217" t="s">
        <v>2193</v>
      </c>
      <c r="BS358" s="1217" t="s">
        <v>10572</v>
      </c>
      <c r="BT358" s="1217" t="s">
        <v>10573</v>
      </c>
      <c r="BU358" s="1217" t="s">
        <v>10574</v>
      </c>
      <c r="BV358" s="1217" t="s">
        <v>2149</v>
      </c>
      <c r="BW358" s="1217" t="s">
        <v>2272</v>
      </c>
      <c r="BX358" s="1217" t="s">
        <v>2118</v>
      </c>
      <c r="BY358" s="1217" t="s">
        <v>3140</v>
      </c>
      <c r="BZ358" s="1217" t="s">
        <v>10575</v>
      </c>
      <c r="CA358" s="1217" t="s">
        <v>3160</v>
      </c>
      <c r="CB358" s="1217" t="s">
        <v>2153</v>
      </c>
      <c r="CC358" s="1217" t="s">
        <v>3161</v>
      </c>
      <c r="CD358" s="1217" t="s">
        <v>2155</v>
      </c>
      <c r="CE358" s="1217" t="s">
        <v>2156</v>
      </c>
      <c r="CF358" s="1217" t="s">
        <v>3162</v>
      </c>
      <c r="CG358" s="1217" t="s">
        <v>2158</v>
      </c>
      <c r="CH358" s="1217" t="s">
        <v>1135</v>
      </c>
      <c r="CI358" s="1217" t="s">
        <v>10576</v>
      </c>
      <c r="CJ358" s="1217" t="s">
        <v>10546</v>
      </c>
      <c r="CK358" s="1217" t="s">
        <v>3165</v>
      </c>
      <c r="CL358" s="1217" t="s">
        <v>2162</v>
      </c>
      <c r="CM358" s="1217" t="s">
        <v>10577</v>
      </c>
      <c r="CN358" s="1217" t="s">
        <v>10546</v>
      </c>
      <c r="CO358" s="1217" t="s">
        <v>3167</v>
      </c>
      <c r="CP358" s="1217" t="s">
        <v>2162</v>
      </c>
      <c r="CQ358" s="1217" t="s">
        <v>10578</v>
      </c>
      <c r="CR358" s="1217" t="s">
        <v>10546</v>
      </c>
      <c r="CS358" s="1217" t="s">
        <v>3169</v>
      </c>
      <c r="CT358" s="1217" t="s">
        <v>2162</v>
      </c>
      <c r="CU358" s="1217" t="s">
        <v>2165</v>
      </c>
      <c r="CV358" s="1217" t="s">
        <v>2166</v>
      </c>
      <c r="CW358" s="1217" t="s">
        <v>2167</v>
      </c>
      <c r="CX358" s="1217" t="s">
        <v>2168</v>
      </c>
      <c r="CY358" s="1217" t="s">
        <v>1135</v>
      </c>
      <c r="CZ358" s="1217" t="s">
        <v>1135</v>
      </c>
      <c r="DA358" s="1217" t="s">
        <v>1135</v>
      </c>
      <c r="DB358" s="1217" t="s">
        <v>1135</v>
      </c>
      <c r="DC358" s="1217" t="s">
        <v>1135</v>
      </c>
      <c r="DD358" s="1217" t="s">
        <v>1135</v>
      </c>
      <c r="DE358" s="1217" t="s">
        <v>2267</v>
      </c>
      <c r="DF358" s="1217" t="s">
        <v>2268</v>
      </c>
      <c r="DG358" s="1217" t="s">
        <v>2269</v>
      </c>
      <c r="DH358" s="1217" t="s">
        <v>1135</v>
      </c>
      <c r="DI358" s="1217" t="s">
        <v>2142</v>
      </c>
      <c r="DJ358" s="1217" t="s">
        <v>1135</v>
      </c>
      <c r="DK358" s="1217" t="s">
        <v>1135</v>
      </c>
      <c r="DL358" s="1217" t="s">
        <v>1135</v>
      </c>
      <c r="DM358" s="1217" t="s">
        <v>1135</v>
      </c>
      <c r="DN358" s="1217" t="s">
        <v>1135</v>
      </c>
      <c r="DO358" s="1217" t="s">
        <v>1135</v>
      </c>
      <c r="DP358" s="1217" t="s">
        <v>1135</v>
      </c>
      <c r="DQ358" s="1217" t="s">
        <v>1135</v>
      </c>
      <c r="DR358" s="1217" t="s">
        <v>1135</v>
      </c>
      <c r="DS358" s="1217" t="s">
        <v>1135</v>
      </c>
      <c r="DT358" s="1217" t="s">
        <v>3170</v>
      </c>
      <c r="DU358" s="1217" t="s">
        <v>3171</v>
      </c>
      <c r="DV358" s="1217" t="s">
        <v>3172</v>
      </c>
      <c r="DW358" s="1217" t="s">
        <v>2273</v>
      </c>
      <c r="DX358" s="1217" t="s">
        <v>3173</v>
      </c>
      <c r="DY358" s="1217" t="s">
        <v>3174</v>
      </c>
      <c r="DZ358" s="1217" t="s">
        <v>2167</v>
      </c>
      <c r="EA358" s="1217" t="s">
        <v>3175</v>
      </c>
      <c r="EB358" s="1217" t="s">
        <v>3176</v>
      </c>
      <c r="EC358" s="1217" t="s">
        <v>3171</v>
      </c>
      <c r="ED358" s="1217" t="s">
        <v>3177</v>
      </c>
      <c r="EE358" s="1217" t="s">
        <v>2273</v>
      </c>
      <c r="EF358" s="1217" t="s">
        <v>1135</v>
      </c>
      <c r="EG358" s="1217" t="s">
        <v>1135</v>
      </c>
      <c r="EH358" s="1217" t="s">
        <v>1135</v>
      </c>
      <c r="EI358" s="1217" t="s">
        <v>1135</v>
      </c>
      <c r="EJ358" s="1217" t="s">
        <v>10579</v>
      </c>
      <c r="EK358" s="1217" t="s">
        <v>3179</v>
      </c>
      <c r="EL358" s="1217" t="s">
        <v>4918</v>
      </c>
      <c r="EM358" s="1217" t="s">
        <v>3181</v>
      </c>
      <c r="EN358" s="1217" t="s">
        <v>3182</v>
      </c>
      <c r="EO358" s="1217" t="s">
        <v>2281</v>
      </c>
      <c r="EP358" s="1217" t="s">
        <v>2282</v>
      </c>
      <c r="EQ358" s="1217" t="s">
        <v>7163</v>
      </c>
      <c r="ER358" s="1217" t="s">
        <v>2193</v>
      </c>
      <c r="ES358" s="1217" t="s">
        <v>10580</v>
      </c>
      <c r="ET358" s="1217" t="s">
        <v>10581</v>
      </c>
      <c r="EU358" s="104" t="str">
        <f t="shared" si="36"/>
        <v>2026050087</v>
      </c>
      <c r="EV358" s="56" t="str">
        <f t="shared" si="37"/>
        <v>20&amp;2026050087</v>
      </c>
      <c r="EW358" s="104">
        <f>IFERROR(VLOOKUP(EV358,시험용!CA:CE,4,FALSE),"")</f>
        <v>0</v>
      </c>
      <c r="EX358" s="1287" t="s">
        <v>11033</v>
      </c>
    </row>
    <row r="359" spans="1:154" ht="49.95" customHeight="1">
      <c r="A359" s="367">
        <v>20</v>
      </c>
      <c r="B359" s="1217" t="s">
        <v>910</v>
      </c>
      <c r="C359" s="1217" t="s">
        <v>288</v>
      </c>
      <c r="D359" s="1217" t="s">
        <v>3344</v>
      </c>
      <c r="E359" s="1217" t="s">
        <v>31</v>
      </c>
      <c r="F359" s="1217" t="s">
        <v>287</v>
      </c>
      <c r="G359" s="1217" t="s">
        <v>910</v>
      </c>
      <c r="H359" s="1217" t="s">
        <v>320</v>
      </c>
      <c r="I359" s="1217" t="s">
        <v>290</v>
      </c>
      <c r="J359" s="1217" t="s">
        <v>10582</v>
      </c>
      <c r="K359" s="1217" t="s">
        <v>291</v>
      </c>
      <c r="L359" s="1217" t="s">
        <v>10583</v>
      </c>
      <c r="M359" s="1217" t="s">
        <v>10584</v>
      </c>
      <c r="N359" s="1217"/>
      <c r="O359" s="1217" t="s">
        <v>10585</v>
      </c>
      <c r="P359" s="1217"/>
      <c r="Q359" s="1217"/>
      <c r="R359" s="1217" t="s">
        <v>9750</v>
      </c>
      <c r="S359" s="1217" t="s">
        <v>6082</v>
      </c>
      <c r="T359" s="1217" t="s">
        <v>9752</v>
      </c>
      <c r="U359" s="1217" t="s">
        <v>592</v>
      </c>
      <c r="V359" s="1217"/>
      <c r="W359" s="1217" t="s">
        <v>10586</v>
      </c>
      <c r="X359" s="1217" t="s">
        <v>322</v>
      </c>
      <c r="Y359" s="1217" t="s">
        <v>1135</v>
      </c>
      <c r="Z359" s="1217" t="s">
        <v>1135</v>
      </c>
      <c r="AA359" s="1217" t="s">
        <v>1135</v>
      </c>
      <c r="AB359" s="1217" t="s">
        <v>293</v>
      </c>
      <c r="AC359" s="1332"/>
      <c r="AD359" s="1217" t="s">
        <v>107</v>
      </c>
      <c r="AE359" s="1217" t="s">
        <v>10587</v>
      </c>
      <c r="AF359" s="1217" t="s">
        <v>3138</v>
      </c>
      <c r="AG359" s="1217" t="s">
        <v>2117</v>
      </c>
      <c r="AH359" s="1217" t="s">
        <v>2118</v>
      </c>
      <c r="AI359" s="1217" t="s">
        <v>3140</v>
      </c>
      <c r="AJ359" s="1217"/>
      <c r="AK359" s="1217"/>
      <c r="AL359" s="1217"/>
      <c r="AM359" s="1217"/>
      <c r="AN359" s="1217" t="s">
        <v>10528</v>
      </c>
      <c r="AO359" s="1217" t="s">
        <v>10588</v>
      </c>
      <c r="AP359" s="1217" t="s">
        <v>10589</v>
      </c>
      <c r="AQ359" s="1217" t="s">
        <v>5210</v>
      </c>
      <c r="AR359" s="1217"/>
      <c r="AS359" s="1217"/>
      <c r="AT359" s="1217" t="s">
        <v>315</v>
      </c>
      <c r="AU359" s="1217" t="s">
        <v>10590</v>
      </c>
      <c r="AV359" s="1217" t="s">
        <v>1135</v>
      </c>
      <c r="AW359" s="1217" t="s">
        <v>3175</v>
      </c>
      <c r="AX359" s="1217" t="s">
        <v>10591</v>
      </c>
      <c r="AY359" s="1217"/>
      <c r="AZ359" s="1217" t="s">
        <v>10592</v>
      </c>
      <c r="BA359" s="1217" t="s">
        <v>10593</v>
      </c>
      <c r="BB359" s="1217" t="s">
        <v>4903</v>
      </c>
      <c r="BC359" s="1217" t="s">
        <v>2132</v>
      </c>
      <c r="BD359" s="1217" t="s">
        <v>2133</v>
      </c>
      <c r="BE359" s="1217" t="s">
        <v>10594</v>
      </c>
      <c r="BF359" s="1217" t="s">
        <v>2135</v>
      </c>
      <c r="BG359" s="1217" t="s">
        <v>2136</v>
      </c>
      <c r="BH359" s="1217" t="s">
        <v>5918</v>
      </c>
      <c r="BI359" s="1217" t="s">
        <v>10595</v>
      </c>
      <c r="BJ359" s="1217" t="s">
        <v>7176</v>
      </c>
      <c r="BK359" s="1217" t="s">
        <v>10596</v>
      </c>
      <c r="BL359" s="1217" t="s">
        <v>10597</v>
      </c>
      <c r="BM359" s="1217" t="s">
        <v>10539</v>
      </c>
      <c r="BN359" s="1217" t="s">
        <v>10587</v>
      </c>
      <c r="BO359" s="1217" t="s">
        <v>3138</v>
      </c>
      <c r="BP359" s="1217" t="s">
        <v>1135</v>
      </c>
      <c r="BQ359" s="1217" t="s">
        <v>2117</v>
      </c>
      <c r="BR359" s="1217" t="s">
        <v>2193</v>
      </c>
      <c r="BS359" s="1217" t="s">
        <v>10598</v>
      </c>
      <c r="BT359" s="1217" t="s">
        <v>10599</v>
      </c>
      <c r="BU359" s="1217" t="s">
        <v>10600</v>
      </c>
      <c r="BV359" s="1217" t="s">
        <v>5923</v>
      </c>
      <c r="BW359" s="1217" t="s">
        <v>10601</v>
      </c>
      <c r="BX359" s="1217" t="s">
        <v>2118</v>
      </c>
      <c r="BY359" s="1217" t="s">
        <v>3140</v>
      </c>
      <c r="BZ359" s="1217" t="s">
        <v>8326</v>
      </c>
      <c r="CA359" s="1217" t="s">
        <v>10602</v>
      </c>
      <c r="CB359" s="1217" t="s">
        <v>2153</v>
      </c>
      <c r="CC359" s="1217" t="s">
        <v>9110</v>
      </c>
      <c r="CD359" s="1217" t="s">
        <v>4626</v>
      </c>
      <c r="CE359" s="1217" t="s">
        <v>2156</v>
      </c>
      <c r="CF359" s="1217" t="s">
        <v>2157</v>
      </c>
      <c r="CG359" s="1217" t="s">
        <v>2158</v>
      </c>
      <c r="CH359" s="1217" t="s">
        <v>1135</v>
      </c>
      <c r="CI359" s="1217" t="s">
        <v>10603</v>
      </c>
      <c r="CJ359" s="1217" t="s">
        <v>10604</v>
      </c>
      <c r="CK359" s="1217" t="s">
        <v>8982</v>
      </c>
      <c r="CL359" s="1217" t="s">
        <v>2162</v>
      </c>
      <c r="CM359" s="1217" t="s">
        <v>10605</v>
      </c>
      <c r="CN359" s="1217" t="s">
        <v>10604</v>
      </c>
      <c r="CO359" s="1217" t="s">
        <v>10551</v>
      </c>
      <c r="CP359" s="1217" t="s">
        <v>2162</v>
      </c>
      <c r="CQ359" s="1217" t="s">
        <v>10606</v>
      </c>
      <c r="CR359" s="1217" t="s">
        <v>10604</v>
      </c>
      <c r="CS359" s="1217" t="s">
        <v>10479</v>
      </c>
      <c r="CT359" s="1217" t="s">
        <v>2162</v>
      </c>
      <c r="CU359" s="1217" t="s">
        <v>2165</v>
      </c>
      <c r="CV359" s="1217" t="s">
        <v>2166</v>
      </c>
      <c r="CW359" s="1217" t="s">
        <v>2167</v>
      </c>
      <c r="CX359" s="1217" t="s">
        <v>2168</v>
      </c>
      <c r="CY359" s="1217" t="s">
        <v>1135</v>
      </c>
      <c r="CZ359" s="1217" t="s">
        <v>1135</v>
      </c>
      <c r="DA359" s="1217" t="s">
        <v>1135</v>
      </c>
      <c r="DB359" s="1217" t="s">
        <v>1135</v>
      </c>
      <c r="DC359" s="1217" t="s">
        <v>1135</v>
      </c>
      <c r="DD359" s="1217" t="s">
        <v>1135</v>
      </c>
      <c r="DE359" s="1217" t="s">
        <v>1135</v>
      </c>
      <c r="DF359" s="1217" t="s">
        <v>1135</v>
      </c>
      <c r="DG359" s="1217" t="s">
        <v>1135</v>
      </c>
      <c r="DH359" s="1217" t="s">
        <v>1135</v>
      </c>
      <c r="DI359" s="1217" t="s">
        <v>2142</v>
      </c>
      <c r="DJ359" s="1217" t="s">
        <v>1135</v>
      </c>
      <c r="DK359" s="1217" t="s">
        <v>1135</v>
      </c>
      <c r="DL359" s="1217" t="s">
        <v>1135</v>
      </c>
      <c r="DM359" s="1217" t="s">
        <v>1135</v>
      </c>
      <c r="DN359" s="1217" t="s">
        <v>1135</v>
      </c>
      <c r="DO359" s="1217" t="s">
        <v>1135</v>
      </c>
      <c r="DP359" s="1217" t="s">
        <v>1135</v>
      </c>
      <c r="DQ359" s="1217" t="s">
        <v>1135</v>
      </c>
      <c r="DR359" s="1217" t="s">
        <v>1135</v>
      </c>
      <c r="DS359" s="1217" t="s">
        <v>1135</v>
      </c>
      <c r="DT359" s="1217" t="s">
        <v>10607</v>
      </c>
      <c r="DU359" s="1217" t="s">
        <v>3171</v>
      </c>
      <c r="DV359" s="1217" t="s">
        <v>7607</v>
      </c>
      <c r="DW359" s="1217" t="s">
        <v>2273</v>
      </c>
      <c r="DX359" s="1217" t="s">
        <v>3173</v>
      </c>
      <c r="DY359" s="1217" t="s">
        <v>3174</v>
      </c>
      <c r="DZ359" s="1217" t="s">
        <v>2167</v>
      </c>
      <c r="EA359" s="1217" t="s">
        <v>3175</v>
      </c>
      <c r="EB359" s="1217" t="s">
        <v>10608</v>
      </c>
      <c r="EC359" s="1217" t="s">
        <v>3171</v>
      </c>
      <c r="ED359" s="1217" t="s">
        <v>6182</v>
      </c>
      <c r="EE359" s="1217" t="s">
        <v>2273</v>
      </c>
      <c r="EF359" s="1217" t="s">
        <v>1135</v>
      </c>
      <c r="EG359" s="1217" t="s">
        <v>1135</v>
      </c>
      <c r="EH359" s="1217" t="s">
        <v>1135</v>
      </c>
      <c r="EI359" s="1217" t="s">
        <v>1135</v>
      </c>
      <c r="EJ359" s="1217" t="s">
        <v>10609</v>
      </c>
      <c r="EK359" s="1217" t="s">
        <v>10610</v>
      </c>
      <c r="EL359" s="1217" t="s">
        <v>10611</v>
      </c>
      <c r="EM359" s="1217" t="s">
        <v>10612</v>
      </c>
      <c r="EN359" s="1217" t="s">
        <v>2189</v>
      </c>
      <c r="EO359" s="1217" t="s">
        <v>2281</v>
      </c>
      <c r="EP359" s="1217" t="s">
        <v>2282</v>
      </c>
      <c r="EQ359" s="1217" t="s">
        <v>4638</v>
      </c>
      <c r="ER359" s="1217" t="s">
        <v>2193</v>
      </c>
      <c r="ES359" s="1217" t="s">
        <v>10613</v>
      </c>
      <c r="ET359" s="1217" t="s">
        <v>10614</v>
      </c>
      <c r="EU359" s="104" t="str">
        <f t="shared" si="36"/>
        <v>2026043286</v>
      </c>
      <c r="EV359" s="56" t="str">
        <f t="shared" si="37"/>
        <v>20&amp;2026043286</v>
      </c>
      <c r="EW359" s="104">
        <f>IFERROR(VLOOKUP(EV359,시험용!CA:CE,4,FALSE),"")</f>
        <v>0</v>
      </c>
      <c r="EX359" s="1287" t="s">
        <v>11033</v>
      </c>
    </row>
    <row r="360" spans="1:154" ht="49.95" customHeight="1">
      <c r="A360" s="367">
        <v>20</v>
      </c>
      <c r="B360" s="1217" t="s">
        <v>1340</v>
      </c>
      <c r="C360" s="1217" t="s">
        <v>3405</v>
      </c>
      <c r="D360" s="1217" t="s">
        <v>3406</v>
      </c>
      <c r="E360" s="1217" t="s">
        <v>31</v>
      </c>
      <c r="F360" s="1217" t="s">
        <v>584</v>
      </c>
      <c r="G360" s="1217" t="s">
        <v>1340</v>
      </c>
      <c r="H360" s="1217" t="s">
        <v>287</v>
      </c>
      <c r="I360" s="1217" t="s">
        <v>290</v>
      </c>
      <c r="J360" s="1217" t="s">
        <v>9942</v>
      </c>
      <c r="K360" s="1217" t="s">
        <v>291</v>
      </c>
      <c r="L360" s="1217" t="s">
        <v>9943</v>
      </c>
      <c r="M360" s="1217" t="s">
        <v>2738</v>
      </c>
      <c r="N360" s="1217"/>
      <c r="O360" s="1217"/>
      <c r="P360" s="1217"/>
      <c r="Q360" s="1217"/>
      <c r="R360" s="1217" t="s">
        <v>8846</v>
      </c>
      <c r="S360" s="1217" t="s">
        <v>8846</v>
      </c>
      <c r="T360" s="1217" t="s">
        <v>8847</v>
      </c>
      <c r="U360" s="1217" t="s">
        <v>592</v>
      </c>
      <c r="V360" s="1217"/>
      <c r="W360" s="1217" t="s">
        <v>2739</v>
      </c>
      <c r="X360" s="1217" t="s">
        <v>688</v>
      </c>
      <c r="Y360" s="1217" t="s">
        <v>7484</v>
      </c>
      <c r="Z360" s="1217" t="s">
        <v>7484</v>
      </c>
      <c r="AA360" s="1217" t="s">
        <v>7485</v>
      </c>
      <c r="AB360" s="1217" t="s">
        <v>293</v>
      </c>
      <c r="AC360" s="1332"/>
      <c r="AD360" s="1217" t="s">
        <v>107</v>
      </c>
      <c r="AE360" s="1217" t="s">
        <v>2740</v>
      </c>
      <c r="AF360" s="1217" t="s">
        <v>692</v>
      </c>
      <c r="AG360" s="1217" t="s">
        <v>295</v>
      </c>
      <c r="AH360" s="1217" t="s">
        <v>296</v>
      </c>
      <c r="AI360" s="1217" t="s">
        <v>297</v>
      </c>
      <c r="AJ360" s="1217"/>
      <c r="AK360" s="1217"/>
      <c r="AL360" s="1217"/>
      <c r="AM360" s="1217"/>
      <c r="AN360" s="1217" t="s">
        <v>3417</v>
      </c>
      <c r="AO360" s="1217" t="s">
        <v>3418</v>
      </c>
      <c r="AP360" s="1217" t="s">
        <v>9944</v>
      </c>
      <c r="AQ360" s="1217" t="s">
        <v>3358</v>
      </c>
      <c r="AR360" s="1217"/>
      <c r="AS360" s="1217"/>
      <c r="AT360" s="1217" t="s">
        <v>315</v>
      </c>
      <c r="AU360" s="1217" t="s">
        <v>9945</v>
      </c>
      <c r="AV360" s="1217" t="s">
        <v>57</v>
      </c>
      <c r="AW360" s="1217" t="s">
        <v>9930</v>
      </c>
      <c r="AX360" s="1217" t="s">
        <v>9946</v>
      </c>
      <c r="AY360" s="1217"/>
      <c r="AZ360" s="1217" t="s">
        <v>2743</v>
      </c>
      <c r="BA360" s="1217" t="s">
        <v>2435</v>
      </c>
      <c r="BB360" s="1217" t="s">
        <v>299</v>
      </c>
      <c r="BC360" s="1217" t="s">
        <v>32</v>
      </c>
      <c r="BD360" s="1217" t="s">
        <v>33</v>
      </c>
      <c r="BE360" s="1217" t="s">
        <v>57</v>
      </c>
      <c r="BF360" s="1217" t="s">
        <v>48</v>
      </c>
      <c r="BG360" s="1217" t="s">
        <v>603</v>
      </c>
      <c r="BH360" s="1217" t="s">
        <v>6636</v>
      </c>
      <c r="BI360" s="1217" t="s">
        <v>2745</v>
      </c>
      <c r="BJ360" s="1217" t="s">
        <v>2746</v>
      </c>
      <c r="BK360" s="1217" t="s">
        <v>2438</v>
      </c>
      <c r="BL360" s="1217" t="s">
        <v>2747</v>
      </c>
      <c r="BM360" s="1217" t="s">
        <v>39</v>
      </c>
      <c r="BN360" s="1217" t="s">
        <v>2740</v>
      </c>
      <c r="BO360" s="1217" t="s">
        <v>692</v>
      </c>
      <c r="BP360" s="1217" t="s">
        <v>595</v>
      </c>
      <c r="BQ360" s="1217" t="s">
        <v>295</v>
      </c>
      <c r="BR360" s="1217" t="s">
        <v>102</v>
      </c>
      <c r="BS360" s="1217" t="s">
        <v>1085</v>
      </c>
      <c r="BT360" s="1217" t="s">
        <v>1086</v>
      </c>
      <c r="BU360" s="1217" t="s">
        <v>5521</v>
      </c>
      <c r="BV360" s="1217" t="s">
        <v>51</v>
      </c>
      <c r="BW360" s="1217" t="s">
        <v>109</v>
      </c>
      <c r="BX360" s="1217" t="s">
        <v>296</v>
      </c>
      <c r="BY360" s="1217" t="s">
        <v>297</v>
      </c>
      <c r="BZ360" s="1217" t="s">
        <v>757</v>
      </c>
      <c r="CA360" s="1217" t="s">
        <v>758</v>
      </c>
      <c r="CB360" s="1217" t="s">
        <v>304</v>
      </c>
      <c r="CC360" s="1217" t="s">
        <v>167</v>
      </c>
      <c r="CD360" s="1217" t="s">
        <v>305</v>
      </c>
      <c r="CE360" s="1217" t="s">
        <v>306</v>
      </c>
      <c r="CF360" s="1217" t="s">
        <v>166</v>
      </c>
      <c r="CG360" s="1217" t="s">
        <v>307</v>
      </c>
      <c r="CH360" s="1217" t="s">
        <v>57</v>
      </c>
      <c r="CI360" s="1217" t="s">
        <v>1673</v>
      </c>
      <c r="CJ360" s="1217" t="s">
        <v>92</v>
      </c>
      <c r="CK360" s="1217" t="s">
        <v>182</v>
      </c>
      <c r="CL360" s="1217" t="s">
        <v>105</v>
      </c>
      <c r="CM360" s="1217" t="s">
        <v>9175</v>
      </c>
      <c r="CN360" s="1217" t="s">
        <v>92</v>
      </c>
      <c r="CO360" s="1217" t="s">
        <v>186</v>
      </c>
      <c r="CP360" s="1217" t="s">
        <v>105</v>
      </c>
      <c r="CQ360" s="1217" t="s">
        <v>57</v>
      </c>
      <c r="CR360" s="1217" t="s">
        <v>57</v>
      </c>
      <c r="CS360" s="1217" t="s">
        <v>57</v>
      </c>
      <c r="CT360" s="1217" t="s">
        <v>57</v>
      </c>
      <c r="CU360" s="1217" t="s">
        <v>57</v>
      </c>
      <c r="CV360" s="1217" t="s">
        <v>57</v>
      </c>
      <c r="CW360" s="1217" t="s">
        <v>57</v>
      </c>
      <c r="CX360" s="1217" t="s">
        <v>57</v>
      </c>
      <c r="CY360" s="1217" t="s">
        <v>57</v>
      </c>
      <c r="CZ360" s="1217" t="s">
        <v>57</v>
      </c>
      <c r="DA360" s="1217" t="s">
        <v>57</v>
      </c>
      <c r="DB360" s="1217" t="s">
        <v>617</v>
      </c>
      <c r="DC360" s="1217" t="s">
        <v>618</v>
      </c>
      <c r="DD360" s="1217" t="s">
        <v>619</v>
      </c>
      <c r="DE360" s="1217" t="s">
        <v>57</v>
      </c>
      <c r="DF360" s="1217" t="s">
        <v>57</v>
      </c>
      <c r="DG360" s="1217" t="s">
        <v>57</v>
      </c>
      <c r="DH360" s="1217" t="s">
        <v>57</v>
      </c>
      <c r="DI360" s="1217" t="s">
        <v>302</v>
      </c>
      <c r="DJ360" s="1217" t="s">
        <v>57</v>
      </c>
      <c r="DK360" s="1217" t="s">
        <v>57</v>
      </c>
      <c r="DL360" s="1217" t="s">
        <v>57</v>
      </c>
      <c r="DM360" s="1217" t="s">
        <v>57</v>
      </c>
      <c r="DN360" s="1217" t="s">
        <v>57</v>
      </c>
      <c r="DO360" s="1217" t="s">
        <v>57</v>
      </c>
      <c r="DP360" s="1217" t="s">
        <v>57</v>
      </c>
      <c r="DQ360" s="1217" t="s">
        <v>57</v>
      </c>
      <c r="DR360" s="1217" t="s">
        <v>57</v>
      </c>
      <c r="DS360" s="1217" t="s">
        <v>57</v>
      </c>
      <c r="DT360" s="1217" t="s">
        <v>5523</v>
      </c>
      <c r="DU360" s="1217" t="s">
        <v>1153</v>
      </c>
      <c r="DV360" s="1217" t="s">
        <v>801</v>
      </c>
      <c r="DW360" s="1217" t="s">
        <v>106</v>
      </c>
      <c r="DX360" s="1217" t="s">
        <v>333</v>
      </c>
      <c r="DY360" s="1217" t="s">
        <v>308</v>
      </c>
      <c r="DZ360" s="1217" t="s">
        <v>309</v>
      </c>
      <c r="EA360" s="1217" t="s">
        <v>319</v>
      </c>
      <c r="EB360" s="1217" t="s">
        <v>5524</v>
      </c>
      <c r="EC360" s="1217" t="s">
        <v>1153</v>
      </c>
      <c r="ED360" s="1217" t="s">
        <v>1038</v>
      </c>
      <c r="EE360" s="1217" t="s">
        <v>106</v>
      </c>
      <c r="EF360" s="1217" t="s">
        <v>57</v>
      </c>
      <c r="EG360" s="1217" t="s">
        <v>57</v>
      </c>
      <c r="EH360" s="1217" t="s">
        <v>57</v>
      </c>
      <c r="EI360" s="1217" t="s">
        <v>57</v>
      </c>
      <c r="EJ360" s="1217" t="s">
        <v>2802</v>
      </c>
      <c r="EK360" s="1217" t="s">
        <v>2539</v>
      </c>
      <c r="EL360" s="1217" t="s">
        <v>847</v>
      </c>
      <c r="EM360" s="1217" t="s">
        <v>2778</v>
      </c>
      <c r="EN360" s="1217" t="s">
        <v>680</v>
      </c>
      <c r="EO360" s="1217" t="s">
        <v>310</v>
      </c>
      <c r="EP360" s="1217" t="s">
        <v>88</v>
      </c>
      <c r="EQ360" s="1217" t="s">
        <v>187</v>
      </c>
      <c r="ER360" s="1217" t="s">
        <v>311</v>
      </c>
      <c r="ES360" s="1217" t="s">
        <v>2398</v>
      </c>
      <c r="ET360" s="1217" t="s">
        <v>5112</v>
      </c>
      <c r="EU360" s="104" t="str">
        <f t="shared" si="36"/>
        <v>2026041135</v>
      </c>
      <c r="EV360" s="56" t="str">
        <f t="shared" si="37"/>
        <v>20&amp;2026041135</v>
      </c>
      <c r="EW360" s="104">
        <f>IFERROR(VLOOKUP(EV360,시험용!CA:CE,4,FALSE),"")</f>
        <v>0</v>
      </c>
      <c r="EX360" s="952"/>
    </row>
    <row r="361" spans="1:154" ht="49.95" customHeight="1">
      <c r="A361" s="367">
        <v>20</v>
      </c>
      <c r="B361" s="1217" t="s">
        <v>988</v>
      </c>
      <c r="C361" s="1217" t="s">
        <v>3405</v>
      </c>
      <c r="D361" s="1217" t="s">
        <v>3406</v>
      </c>
      <c r="E361" s="1217" t="s">
        <v>31</v>
      </c>
      <c r="F361" s="1217" t="s">
        <v>584</v>
      </c>
      <c r="G361" s="1217" t="s">
        <v>988</v>
      </c>
      <c r="H361" s="1217" t="s">
        <v>312</v>
      </c>
      <c r="I361" s="1217" t="s">
        <v>290</v>
      </c>
      <c r="J361" s="1217" t="s">
        <v>9948</v>
      </c>
      <c r="K361" s="1217" t="s">
        <v>291</v>
      </c>
      <c r="L361" s="1217" t="s">
        <v>9949</v>
      </c>
      <c r="M361" s="1217" t="s">
        <v>2738</v>
      </c>
      <c r="N361" s="1217"/>
      <c r="O361" s="1217"/>
      <c r="P361" s="1217" t="s">
        <v>818</v>
      </c>
      <c r="Q361" s="1217"/>
      <c r="R361" s="1217" t="s">
        <v>8846</v>
      </c>
      <c r="S361" s="1217" t="s">
        <v>8846</v>
      </c>
      <c r="T361" s="1217" t="s">
        <v>8847</v>
      </c>
      <c r="U361" s="1217" t="s">
        <v>592</v>
      </c>
      <c r="V361" s="1217"/>
      <c r="W361" s="1217" t="s">
        <v>2739</v>
      </c>
      <c r="X361" s="1217" t="s">
        <v>688</v>
      </c>
      <c r="Y361" s="1217" t="s">
        <v>7484</v>
      </c>
      <c r="Z361" s="1217" t="s">
        <v>7484</v>
      </c>
      <c r="AA361" s="1217" t="s">
        <v>7485</v>
      </c>
      <c r="AB361" s="1217" t="s">
        <v>293</v>
      </c>
      <c r="AC361" s="1332"/>
      <c r="AD361" s="1217" t="s">
        <v>107</v>
      </c>
      <c r="AE361" s="1217" t="s">
        <v>2740</v>
      </c>
      <c r="AF361" s="1217" t="s">
        <v>692</v>
      </c>
      <c r="AG361" s="1217" t="s">
        <v>295</v>
      </c>
      <c r="AH361" s="1217" t="s">
        <v>296</v>
      </c>
      <c r="AI361" s="1217" t="s">
        <v>297</v>
      </c>
      <c r="AJ361" s="1217"/>
      <c r="AK361" s="1217"/>
      <c r="AL361" s="1217"/>
      <c r="AM361" s="1217"/>
      <c r="AN361" s="1217" t="s">
        <v>3417</v>
      </c>
      <c r="AO361" s="1217" t="s">
        <v>3418</v>
      </c>
      <c r="AP361" s="1217" t="s">
        <v>9950</v>
      </c>
      <c r="AQ361" s="1217" t="s">
        <v>3358</v>
      </c>
      <c r="AR361" s="1217"/>
      <c r="AS361" s="1217"/>
      <c r="AT361" s="1217" t="s">
        <v>315</v>
      </c>
      <c r="AU361" s="1217" t="s">
        <v>9951</v>
      </c>
      <c r="AV361" s="1217" t="s">
        <v>57</v>
      </c>
      <c r="AW361" s="1217" t="s">
        <v>9930</v>
      </c>
      <c r="AX361" s="1217" t="s">
        <v>9952</v>
      </c>
      <c r="AY361" s="1217"/>
      <c r="AZ361" s="1217" t="s">
        <v>2743</v>
      </c>
      <c r="BA361" s="1217" t="s">
        <v>2435</v>
      </c>
      <c r="BB361" s="1217" t="s">
        <v>299</v>
      </c>
      <c r="BC361" s="1217" t="s">
        <v>32</v>
      </c>
      <c r="BD361" s="1217" t="s">
        <v>33</v>
      </c>
      <c r="BE361" s="1217" t="s">
        <v>57</v>
      </c>
      <c r="BF361" s="1217" t="s">
        <v>48</v>
      </c>
      <c r="BG361" s="1217" t="s">
        <v>603</v>
      </c>
      <c r="BH361" s="1217" t="s">
        <v>1667</v>
      </c>
      <c r="BI361" s="1217" t="s">
        <v>2745</v>
      </c>
      <c r="BJ361" s="1217" t="s">
        <v>2746</v>
      </c>
      <c r="BK361" s="1217" t="s">
        <v>2438</v>
      </c>
      <c r="BL361" s="1217" t="s">
        <v>2747</v>
      </c>
      <c r="BM361" s="1217" t="s">
        <v>39</v>
      </c>
      <c r="BN361" s="1217" t="s">
        <v>2740</v>
      </c>
      <c r="BO361" s="1217" t="s">
        <v>692</v>
      </c>
      <c r="BP361" s="1217" t="s">
        <v>595</v>
      </c>
      <c r="BQ361" s="1217" t="s">
        <v>295</v>
      </c>
      <c r="BR361" s="1217" t="s">
        <v>102</v>
      </c>
      <c r="BS361" s="1217" t="s">
        <v>1085</v>
      </c>
      <c r="BT361" s="1217" t="s">
        <v>1086</v>
      </c>
      <c r="BU361" s="1217" t="s">
        <v>9953</v>
      </c>
      <c r="BV361" s="1217" t="s">
        <v>302</v>
      </c>
      <c r="BW361" s="1217" t="s">
        <v>109</v>
      </c>
      <c r="BX361" s="1217" t="s">
        <v>296</v>
      </c>
      <c r="BY361" s="1217" t="s">
        <v>297</v>
      </c>
      <c r="BZ361" s="1217" t="s">
        <v>2749</v>
      </c>
      <c r="CA361" s="1217" t="s">
        <v>758</v>
      </c>
      <c r="CB361" s="1217" t="s">
        <v>304</v>
      </c>
      <c r="CC361" s="1217" t="s">
        <v>167</v>
      </c>
      <c r="CD361" s="1217" t="s">
        <v>305</v>
      </c>
      <c r="CE361" s="1217" t="s">
        <v>306</v>
      </c>
      <c r="CF361" s="1217" t="s">
        <v>166</v>
      </c>
      <c r="CG361" s="1217" t="s">
        <v>307</v>
      </c>
      <c r="CH361" s="1217" t="s">
        <v>57</v>
      </c>
      <c r="CI361" s="1217" t="s">
        <v>9933</v>
      </c>
      <c r="CJ361" s="1217" t="s">
        <v>843</v>
      </c>
      <c r="CK361" s="1217" t="s">
        <v>708</v>
      </c>
      <c r="CL361" s="1217" t="s">
        <v>105</v>
      </c>
      <c r="CM361" s="1217" t="s">
        <v>57</v>
      </c>
      <c r="CN361" s="1217" t="s">
        <v>57</v>
      </c>
      <c r="CO361" s="1217" t="s">
        <v>57</v>
      </c>
      <c r="CP361" s="1217" t="s">
        <v>57</v>
      </c>
      <c r="CQ361" s="1217" t="s">
        <v>57</v>
      </c>
      <c r="CR361" s="1217" t="s">
        <v>57</v>
      </c>
      <c r="CS361" s="1217" t="s">
        <v>57</v>
      </c>
      <c r="CT361" s="1217" t="s">
        <v>57</v>
      </c>
      <c r="CU361" s="1217" t="s">
        <v>57</v>
      </c>
      <c r="CV361" s="1217" t="s">
        <v>57</v>
      </c>
      <c r="CW361" s="1217" t="s">
        <v>57</v>
      </c>
      <c r="CX361" s="1217" t="s">
        <v>57</v>
      </c>
      <c r="CY361" s="1217" t="s">
        <v>57</v>
      </c>
      <c r="CZ361" s="1217" t="s">
        <v>57</v>
      </c>
      <c r="DA361" s="1217" t="s">
        <v>57</v>
      </c>
      <c r="DB361" s="1217" t="s">
        <v>617</v>
      </c>
      <c r="DC361" s="1217" t="s">
        <v>618</v>
      </c>
      <c r="DD361" s="1217" t="s">
        <v>619</v>
      </c>
      <c r="DE361" s="1217" t="s">
        <v>57</v>
      </c>
      <c r="DF361" s="1217" t="s">
        <v>57</v>
      </c>
      <c r="DG361" s="1217" t="s">
        <v>57</v>
      </c>
      <c r="DH361" s="1217" t="s">
        <v>57</v>
      </c>
      <c r="DI361" s="1217" t="s">
        <v>302</v>
      </c>
      <c r="DJ361" s="1217" t="s">
        <v>57</v>
      </c>
      <c r="DK361" s="1217" t="s">
        <v>57</v>
      </c>
      <c r="DL361" s="1217" t="s">
        <v>57</v>
      </c>
      <c r="DM361" s="1217" t="s">
        <v>57</v>
      </c>
      <c r="DN361" s="1217" t="s">
        <v>57</v>
      </c>
      <c r="DO361" s="1217" t="s">
        <v>57</v>
      </c>
      <c r="DP361" s="1217" t="s">
        <v>57</v>
      </c>
      <c r="DQ361" s="1217" t="s">
        <v>57</v>
      </c>
      <c r="DR361" s="1217" t="s">
        <v>57</v>
      </c>
      <c r="DS361" s="1217" t="s">
        <v>57</v>
      </c>
      <c r="DT361" s="1217" t="s">
        <v>5523</v>
      </c>
      <c r="DU361" s="1217" t="s">
        <v>1153</v>
      </c>
      <c r="DV361" s="1217" t="s">
        <v>801</v>
      </c>
      <c r="DW361" s="1217" t="s">
        <v>106</v>
      </c>
      <c r="DX361" s="1217" t="s">
        <v>333</v>
      </c>
      <c r="DY361" s="1217" t="s">
        <v>308</v>
      </c>
      <c r="DZ361" s="1217" t="s">
        <v>309</v>
      </c>
      <c r="EA361" s="1217" t="s">
        <v>319</v>
      </c>
      <c r="EB361" s="1217" t="s">
        <v>5524</v>
      </c>
      <c r="EC361" s="1217" t="s">
        <v>1153</v>
      </c>
      <c r="ED361" s="1217" t="s">
        <v>1038</v>
      </c>
      <c r="EE361" s="1217" t="s">
        <v>106</v>
      </c>
      <c r="EF361" s="1217" t="s">
        <v>57</v>
      </c>
      <c r="EG361" s="1217" t="s">
        <v>57</v>
      </c>
      <c r="EH361" s="1217" t="s">
        <v>57</v>
      </c>
      <c r="EI361" s="1217" t="s">
        <v>57</v>
      </c>
      <c r="EJ361" s="1217" t="s">
        <v>9941</v>
      </c>
      <c r="EK361" s="1217" t="s">
        <v>3324</v>
      </c>
      <c r="EL361" s="1217" t="s">
        <v>6706</v>
      </c>
      <c r="EM361" s="1217" t="s">
        <v>181</v>
      </c>
      <c r="EN361" s="1217" t="s">
        <v>680</v>
      </c>
      <c r="EO361" s="1217" t="s">
        <v>310</v>
      </c>
      <c r="EP361" s="1217" t="s">
        <v>88</v>
      </c>
      <c r="EQ361" s="1217" t="s">
        <v>187</v>
      </c>
      <c r="ER361" s="1217" t="s">
        <v>311</v>
      </c>
      <c r="ES361" s="1217" t="s">
        <v>2602</v>
      </c>
      <c r="ET361" s="1217" t="s">
        <v>4533</v>
      </c>
      <c r="EU361" s="104" t="str">
        <f t="shared" si="36"/>
        <v>2026041128</v>
      </c>
      <c r="EV361" s="56" t="str">
        <f t="shared" si="37"/>
        <v>20&amp;2026041128</v>
      </c>
      <c r="EW361" s="104">
        <f>IFERROR(VLOOKUP(EV361,시험용!CA:CE,4,FALSE),"")</f>
        <v>0</v>
      </c>
      <c r="EX361" s="952"/>
    </row>
    <row r="362" spans="1:154" ht="49.95" customHeight="1">
      <c r="A362" s="367">
        <v>20</v>
      </c>
      <c r="B362" s="1217" t="s">
        <v>1404</v>
      </c>
      <c r="C362" s="1217" t="s">
        <v>4881</v>
      </c>
      <c r="D362" s="1217" t="s">
        <v>4882</v>
      </c>
      <c r="E362" s="1217" t="s">
        <v>31</v>
      </c>
      <c r="F362" s="1217" t="s">
        <v>321</v>
      </c>
      <c r="G362" s="1217" t="s">
        <v>1404</v>
      </c>
      <c r="H362" s="1217" t="s">
        <v>287</v>
      </c>
      <c r="I362" s="1217" t="s">
        <v>290</v>
      </c>
      <c r="J362" s="1217" t="s">
        <v>10222</v>
      </c>
      <c r="K362" s="1217" t="s">
        <v>291</v>
      </c>
      <c r="L362" s="1217" t="s">
        <v>10223</v>
      </c>
      <c r="M362" s="1217" t="s">
        <v>4885</v>
      </c>
      <c r="N362" s="1217"/>
      <c r="O362" s="1217" t="s">
        <v>10224</v>
      </c>
      <c r="P362" s="1217"/>
      <c r="Q362" s="1217" t="s">
        <v>10225</v>
      </c>
      <c r="R362" s="1217"/>
      <c r="S362" s="1217" t="s">
        <v>9749</v>
      </c>
      <c r="T362" s="1217" t="s">
        <v>10226</v>
      </c>
      <c r="U362" s="1217" t="s">
        <v>592</v>
      </c>
      <c r="V362" s="1217"/>
      <c r="W362" s="1217" t="s">
        <v>4888</v>
      </c>
      <c r="X362" s="1217" t="s">
        <v>4889</v>
      </c>
      <c r="Y362" s="1217" t="s">
        <v>10227</v>
      </c>
      <c r="Z362" s="1217" t="s">
        <v>10228</v>
      </c>
      <c r="AA362" s="1217" t="s">
        <v>10229</v>
      </c>
      <c r="AB362" s="1217" t="s">
        <v>824</v>
      </c>
      <c r="AC362" s="1332"/>
      <c r="AD362" s="1217" t="s">
        <v>5544</v>
      </c>
      <c r="AE362" s="1217" t="s">
        <v>10230</v>
      </c>
      <c r="AF362" s="1217" t="s">
        <v>10231</v>
      </c>
      <c r="AG362" s="1217" t="s">
        <v>10232</v>
      </c>
      <c r="AH362" s="1217" t="s">
        <v>2118</v>
      </c>
      <c r="AI362" s="1217" t="s">
        <v>3140</v>
      </c>
      <c r="AJ362" s="1217"/>
      <c r="AK362" s="1217"/>
      <c r="AL362" s="1217"/>
      <c r="AM362" s="1217"/>
      <c r="AN362" s="1217" t="s">
        <v>4893</v>
      </c>
      <c r="AO362" s="1217" t="s">
        <v>4894</v>
      </c>
      <c r="AP362" s="1217" t="s">
        <v>10233</v>
      </c>
      <c r="AQ362" s="1217" t="s">
        <v>3358</v>
      </c>
      <c r="AR362" s="1217"/>
      <c r="AS362" s="1217"/>
      <c r="AT362" s="1217" t="s">
        <v>315</v>
      </c>
      <c r="AU362" s="1217" t="s">
        <v>10234</v>
      </c>
      <c r="AV362" s="1217" t="s">
        <v>1135</v>
      </c>
      <c r="AW362" s="1217" t="s">
        <v>2131</v>
      </c>
      <c r="AX362" s="1217" t="s">
        <v>10235</v>
      </c>
      <c r="AY362" s="1217"/>
      <c r="AZ362" s="1217" t="s">
        <v>4898</v>
      </c>
      <c r="BA362" s="1217" t="s">
        <v>4899</v>
      </c>
      <c r="BB362" s="1217" t="s">
        <v>2247</v>
      </c>
      <c r="BC362" s="1217" t="s">
        <v>2132</v>
      </c>
      <c r="BD362" s="1217" t="s">
        <v>2133</v>
      </c>
      <c r="BE362" s="1217" t="s">
        <v>1135</v>
      </c>
      <c r="BF362" s="1217" t="s">
        <v>2135</v>
      </c>
      <c r="BG362" s="1217" t="s">
        <v>2136</v>
      </c>
      <c r="BH362" s="1217" t="s">
        <v>4900</v>
      </c>
      <c r="BI362" s="1217" t="s">
        <v>4901</v>
      </c>
      <c r="BJ362" s="1217" t="s">
        <v>4902</v>
      </c>
      <c r="BK362" s="1217" t="s">
        <v>4903</v>
      </c>
      <c r="BL362" s="1217" t="s">
        <v>10236</v>
      </c>
      <c r="BM362" s="1217" t="s">
        <v>2142</v>
      </c>
      <c r="BN362" s="1217" t="s">
        <v>10230</v>
      </c>
      <c r="BO362" s="1217" t="s">
        <v>10231</v>
      </c>
      <c r="BP362" s="1217" t="s">
        <v>1135</v>
      </c>
      <c r="BQ362" s="1217" t="s">
        <v>10232</v>
      </c>
      <c r="BR362" s="1217" t="s">
        <v>2193</v>
      </c>
      <c r="BS362" s="1217" t="s">
        <v>4905</v>
      </c>
      <c r="BT362" s="1217" t="s">
        <v>4906</v>
      </c>
      <c r="BU362" s="1217" t="s">
        <v>10237</v>
      </c>
      <c r="BV362" s="1217" t="s">
        <v>2149</v>
      </c>
      <c r="BW362" s="1217" t="s">
        <v>4633</v>
      </c>
      <c r="BX362" s="1217" t="s">
        <v>2118</v>
      </c>
      <c r="BY362" s="1217" t="s">
        <v>3140</v>
      </c>
      <c r="BZ362" s="1217" t="s">
        <v>10238</v>
      </c>
      <c r="CA362" s="1217" t="s">
        <v>4909</v>
      </c>
      <c r="CB362" s="1217" t="s">
        <v>2153</v>
      </c>
      <c r="CC362" s="1217" t="s">
        <v>4910</v>
      </c>
      <c r="CD362" s="1217" t="s">
        <v>4626</v>
      </c>
      <c r="CE362" s="1217" t="s">
        <v>2156</v>
      </c>
      <c r="CF362" s="1217" t="s">
        <v>4911</v>
      </c>
      <c r="CG362" s="1217" t="s">
        <v>2158</v>
      </c>
      <c r="CH362" s="1217" t="s">
        <v>1135</v>
      </c>
      <c r="CI362" s="1217" t="s">
        <v>4912</v>
      </c>
      <c r="CJ362" s="1217" t="s">
        <v>3164</v>
      </c>
      <c r="CK362" s="1217" t="s">
        <v>4913</v>
      </c>
      <c r="CL362" s="1217" t="s">
        <v>2162</v>
      </c>
      <c r="CM362" s="1217" t="s">
        <v>4914</v>
      </c>
      <c r="CN362" s="1217" t="s">
        <v>3164</v>
      </c>
      <c r="CO362" s="1217" t="s">
        <v>4915</v>
      </c>
      <c r="CP362" s="1217" t="s">
        <v>2162</v>
      </c>
      <c r="CQ362" s="1217" t="s">
        <v>1135</v>
      </c>
      <c r="CR362" s="1217" t="s">
        <v>1135</v>
      </c>
      <c r="CS362" s="1217" t="s">
        <v>1135</v>
      </c>
      <c r="CT362" s="1217" t="s">
        <v>1135</v>
      </c>
      <c r="CU362" s="1217" t="s">
        <v>2165</v>
      </c>
      <c r="CV362" s="1217" t="s">
        <v>2166</v>
      </c>
      <c r="CW362" s="1217" t="s">
        <v>2167</v>
      </c>
      <c r="CX362" s="1217" t="s">
        <v>2168</v>
      </c>
      <c r="CY362" s="1217" t="s">
        <v>1135</v>
      </c>
      <c r="CZ362" s="1217" t="s">
        <v>1135</v>
      </c>
      <c r="DA362" s="1217" t="s">
        <v>1135</v>
      </c>
      <c r="DB362" s="1217" t="s">
        <v>1135</v>
      </c>
      <c r="DC362" s="1217" t="s">
        <v>1135</v>
      </c>
      <c r="DD362" s="1217" t="s">
        <v>1135</v>
      </c>
      <c r="DE362" s="1217" t="s">
        <v>2267</v>
      </c>
      <c r="DF362" s="1217" t="s">
        <v>2268</v>
      </c>
      <c r="DG362" s="1217" t="s">
        <v>2269</v>
      </c>
      <c r="DH362" s="1217" t="s">
        <v>1135</v>
      </c>
      <c r="DI362" s="1217" t="s">
        <v>2142</v>
      </c>
      <c r="DJ362" s="1217" t="s">
        <v>1135</v>
      </c>
      <c r="DK362" s="1217" t="s">
        <v>1135</v>
      </c>
      <c r="DL362" s="1217" t="s">
        <v>1135</v>
      </c>
      <c r="DM362" s="1217" t="s">
        <v>1135</v>
      </c>
      <c r="DN362" s="1217" t="s">
        <v>1135</v>
      </c>
      <c r="DO362" s="1217" t="s">
        <v>1135</v>
      </c>
      <c r="DP362" s="1217" t="s">
        <v>1135</v>
      </c>
      <c r="DQ362" s="1217" t="s">
        <v>1135</v>
      </c>
      <c r="DR362" s="1217" t="s">
        <v>1135</v>
      </c>
      <c r="DS362" s="1217" t="s">
        <v>1135</v>
      </c>
      <c r="DT362" s="1217" t="s">
        <v>3170</v>
      </c>
      <c r="DU362" s="1217" t="s">
        <v>3171</v>
      </c>
      <c r="DV362" s="1217" t="s">
        <v>3172</v>
      </c>
      <c r="DW362" s="1217" t="s">
        <v>2273</v>
      </c>
      <c r="DX362" s="1217" t="s">
        <v>3173</v>
      </c>
      <c r="DY362" s="1217" t="s">
        <v>3174</v>
      </c>
      <c r="DZ362" s="1217" t="s">
        <v>2167</v>
      </c>
      <c r="EA362" s="1217" t="s">
        <v>3175</v>
      </c>
      <c r="EB362" s="1217" t="s">
        <v>3176</v>
      </c>
      <c r="EC362" s="1217" t="s">
        <v>3171</v>
      </c>
      <c r="ED362" s="1217" t="s">
        <v>3177</v>
      </c>
      <c r="EE362" s="1217" t="s">
        <v>2273</v>
      </c>
      <c r="EF362" s="1217" t="s">
        <v>1135</v>
      </c>
      <c r="EG362" s="1217" t="s">
        <v>1135</v>
      </c>
      <c r="EH362" s="1217" t="s">
        <v>1135</v>
      </c>
      <c r="EI362" s="1217" t="s">
        <v>1135</v>
      </c>
      <c r="EJ362" s="1217" t="s">
        <v>4916</v>
      </c>
      <c r="EK362" s="1217" t="s">
        <v>4917</v>
      </c>
      <c r="EL362" s="1217" t="s">
        <v>4918</v>
      </c>
      <c r="EM362" s="1217" t="s">
        <v>4919</v>
      </c>
      <c r="EN362" s="1217" t="s">
        <v>3182</v>
      </c>
      <c r="EO362" s="1217" t="s">
        <v>2281</v>
      </c>
      <c r="EP362" s="1217" t="s">
        <v>2282</v>
      </c>
      <c r="EQ362" s="1217" t="s">
        <v>4920</v>
      </c>
      <c r="ER362" s="1217" t="s">
        <v>2193</v>
      </c>
      <c r="ES362" s="1217" t="s">
        <v>10239</v>
      </c>
      <c r="ET362" s="1217" t="s">
        <v>10240</v>
      </c>
      <c r="EU362" s="104" t="str">
        <f t="shared" si="36"/>
        <v>2026041551</v>
      </c>
      <c r="EV362" s="56" t="str">
        <f t="shared" si="37"/>
        <v>20&amp;2026041551</v>
      </c>
      <c r="EW362" s="104">
        <f>IFERROR(VLOOKUP(EV362,시험용!CA:CE,4,FALSE),"")</f>
        <v>0</v>
      </c>
      <c r="EX362" s="952"/>
    </row>
    <row r="363" spans="1:154" ht="49.95" customHeight="1">
      <c r="A363" s="367">
        <v>20</v>
      </c>
      <c r="B363" s="1217" t="s">
        <v>1461</v>
      </c>
      <c r="C363" s="1217" t="s">
        <v>7649</v>
      </c>
      <c r="D363" s="1217" t="s">
        <v>2371</v>
      </c>
      <c r="E363" s="1217" t="s">
        <v>31</v>
      </c>
      <c r="F363" s="1217" t="s">
        <v>584</v>
      </c>
      <c r="G363" s="1217" t="s">
        <v>1433</v>
      </c>
      <c r="H363" s="1217"/>
      <c r="I363" s="1217" t="s">
        <v>290</v>
      </c>
      <c r="J363" s="1217" t="s">
        <v>6716</v>
      </c>
      <c r="K363" s="1217" t="s">
        <v>291</v>
      </c>
      <c r="L363" s="1217" t="s">
        <v>6717</v>
      </c>
      <c r="M363" s="1217" t="s">
        <v>6718</v>
      </c>
      <c r="N363" s="1217"/>
      <c r="O363" s="1217"/>
      <c r="P363" s="1217"/>
      <c r="Q363" s="1217" t="s">
        <v>2638</v>
      </c>
      <c r="R363" s="1217" t="s">
        <v>1466</v>
      </c>
      <c r="S363" s="1217" t="s">
        <v>6425</v>
      </c>
      <c r="T363" s="1217" t="s">
        <v>6426</v>
      </c>
      <c r="U363" s="1217" t="s">
        <v>592</v>
      </c>
      <c r="V363" s="1217"/>
      <c r="W363" s="1217" t="s">
        <v>6719</v>
      </c>
      <c r="X363" s="1217" t="s">
        <v>292</v>
      </c>
      <c r="Y363" s="1217" t="s">
        <v>9900</v>
      </c>
      <c r="Z363" s="1217" t="s">
        <v>9900</v>
      </c>
      <c r="AA363" s="1217" t="s">
        <v>1135</v>
      </c>
      <c r="AB363" s="1217" t="s">
        <v>293</v>
      </c>
      <c r="AC363" s="1332"/>
      <c r="AD363" s="1217" t="s">
        <v>1861</v>
      </c>
      <c r="AE363" s="1217" t="s">
        <v>2346</v>
      </c>
      <c r="AF363" s="1217" t="s">
        <v>294</v>
      </c>
      <c r="AG363" s="1217" t="s">
        <v>295</v>
      </c>
      <c r="AH363" s="1217" t="s">
        <v>296</v>
      </c>
      <c r="AI363" s="1217" t="s">
        <v>297</v>
      </c>
      <c r="AJ363" s="1217"/>
      <c r="AK363" s="1217"/>
      <c r="AL363" s="1217"/>
      <c r="AM363" s="1217"/>
      <c r="AN363" s="1217" t="s">
        <v>2492</v>
      </c>
      <c r="AO363" s="1217" t="s">
        <v>2493</v>
      </c>
      <c r="AP363" s="1217" t="s">
        <v>6720</v>
      </c>
      <c r="AQ363" s="1217" t="s">
        <v>35</v>
      </c>
      <c r="AR363" s="1217"/>
      <c r="AS363" s="1217"/>
      <c r="AT363" s="1217" t="s">
        <v>599</v>
      </c>
      <c r="AU363" s="1217" t="s">
        <v>6721</v>
      </c>
      <c r="AV363" s="1217" t="s">
        <v>57</v>
      </c>
      <c r="AW363" s="1217" t="s">
        <v>323</v>
      </c>
      <c r="AX363" s="1217" t="s">
        <v>6722</v>
      </c>
      <c r="AY363" s="1217"/>
      <c r="AZ363" s="1217" t="s">
        <v>6723</v>
      </c>
      <c r="BA363" s="1217" t="s">
        <v>6724</v>
      </c>
      <c r="BB363" s="1217" t="s">
        <v>1201</v>
      </c>
      <c r="BC363" s="1217" t="s">
        <v>32</v>
      </c>
      <c r="BD363" s="1217" t="s">
        <v>33</v>
      </c>
      <c r="BE363" s="1217" t="s">
        <v>102</v>
      </c>
      <c r="BF363" s="1217" t="s">
        <v>34</v>
      </c>
      <c r="BG363" s="1217" t="s">
        <v>164</v>
      </c>
      <c r="BH363" s="1217" t="s">
        <v>327</v>
      </c>
      <c r="BI363" s="1217" t="s">
        <v>6725</v>
      </c>
      <c r="BJ363" s="1217" t="s">
        <v>6726</v>
      </c>
      <c r="BK363" s="1217" t="s">
        <v>300</v>
      </c>
      <c r="BL363" s="1217" t="s">
        <v>6727</v>
      </c>
      <c r="BM363" s="1217" t="s">
        <v>6728</v>
      </c>
      <c r="BN363" s="1217" t="s">
        <v>2346</v>
      </c>
      <c r="BO363" s="1217" t="s">
        <v>294</v>
      </c>
      <c r="BP363" s="1217" t="s">
        <v>57</v>
      </c>
      <c r="BQ363" s="1217" t="s">
        <v>295</v>
      </c>
      <c r="BR363" s="1217" t="s">
        <v>311</v>
      </c>
      <c r="BS363" s="1217" t="s">
        <v>6729</v>
      </c>
      <c r="BT363" s="1217" t="s">
        <v>703</v>
      </c>
      <c r="BU363" s="1217" t="s">
        <v>7267</v>
      </c>
      <c r="BV363" s="1217" t="s">
        <v>1061</v>
      </c>
      <c r="BW363" s="1217" t="s">
        <v>872</v>
      </c>
      <c r="BX363" s="1217" t="s">
        <v>296</v>
      </c>
      <c r="BY363" s="1217" t="s">
        <v>297</v>
      </c>
      <c r="BZ363" s="1217" t="s">
        <v>172</v>
      </c>
      <c r="CA363" s="1217" t="s">
        <v>4193</v>
      </c>
      <c r="CB363" s="1217" t="s">
        <v>304</v>
      </c>
      <c r="CC363" s="1217" t="s">
        <v>112</v>
      </c>
      <c r="CD363" s="1217" t="s">
        <v>1209</v>
      </c>
      <c r="CE363" s="1217" t="s">
        <v>306</v>
      </c>
      <c r="CF363" s="1217" t="s">
        <v>116</v>
      </c>
      <c r="CG363" s="1217" t="s">
        <v>307</v>
      </c>
      <c r="CH363" s="1217" t="s">
        <v>57</v>
      </c>
      <c r="CI363" s="1217" t="s">
        <v>6731</v>
      </c>
      <c r="CJ363" s="1217" t="s">
        <v>99</v>
      </c>
      <c r="CK363" s="1217" t="s">
        <v>1308</v>
      </c>
      <c r="CL363" s="1217" t="s">
        <v>105</v>
      </c>
      <c r="CM363" s="1217" t="s">
        <v>6732</v>
      </c>
      <c r="CN363" s="1217" t="s">
        <v>99</v>
      </c>
      <c r="CO363" s="1217" t="s">
        <v>797</v>
      </c>
      <c r="CP363" s="1217" t="s">
        <v>105</v>
      </c>
      <c r="CQ363" s="1217" t="s">
        <v>57</v>
      </c>
      <c r="CR363" s="1217" t="s">
        <v>57</v>
      </c>
      <c r="CS363" s="1217" t="s">
        <v>57</v>
      </c>
      <c r="CT363" s="1217" t="s">
        <v>57</v>
      </c>
      <c r="CU363" s="1217" t="s">
        <v>328</v>
      </c>
      <c r="CV363" s="1217" t="s">
        <v>329</v>
      </c>
      <c r="CW363" s="1217" t="s">
        <v>330</v>
      </c>
      <c r="CX363" s="1217" t="s">
        <v>331</v>
      </c>
      <c r="CY363" s="1217" t="s">
        <v>57</v>
      </c>
      <c r="CZ363" s="1217" t="s">
        <v>57</v>
      </c>
      <c r="DA363" s="1217" t="s">
        <v>57</v>
      </c>
      <c r="DB363" s="1217" t="s">
        <v>57</v>
      </c>
      <c r="DC363" s="1217" t="s">
        <v>57</v>
      </c>
      <c r="DD363" s="1217" t="s">
        <v>57</v>
      </c>
      <c r="DE363" s="1217" t="s">
        <v>1215</v>
      </c>
      <c r="DF363" s="1217" t="s">
        <v>1216</v>
      </c>
      <c r="DG363" s="1217" t="s">
        <v>673</v>
      </c>
      <c r="DH363" s="1217" t="s">
        <v>57</v>
      </c>
      <c r="DI363" s="1217" t="s">
        <v>302</v>
      </c>
      <c r="DJ363" s="1217" t="s">
        <v>57</v>
      </c>
      <c r="DK363" s="1217" t="s">
        <v>57</v>
      </c>
      <c r="DL363" s="1217" t="s">
        <v>57</v>
      </c>
      <c r="DM363" s="1217" t="s">
        <v>57</v>
      </c>
      <c r="DN363" s="1217" t="s">
        <v>57</v>
      </c>
      <c r="DO363" s="1217" t="s">
        <v>57</v>
      </c>
      <c r="DP363" s="1217" t="s">
        <v>57</v>
      </c>
      <c r="DQ363" s="1217" t="s">
        <v>57</v>
      </c>
      <c r="DR363" s="1217" t="s">
        <v>57</v>
      </c>
      <c r="DS363" s="1217" t="s">
        <v>57</v>
      </c>
      <c r="DT363" s="1217" t="s">
        <v>6733</v>
      </c>
      <c r="DU363" s="1217" t="s">
        <v>1281</v>
      </c>
      <c r="DV363" s="1217" t="s">
        <v>109</v>
      </c>
      <c r="DW363" s="1217" t="s">
        <v>121</v>
      </c>
      <c r="DX363" s="1217" t="s">
        <v>317</v>
      </c>
      <c r="DY363" s="1217" t="s">
        <v>308</v>
      </c>
      <c r="DZ363" s="1217" t="s">
        <v>318</v>
      </c>
      <c r="EA363" s="1217" t="s">
        <v>319</v>
      </c>
      <c r="EB363" s="1217" t="s">
        <v>6734</v>
      </c>
      <c r="EC363" s="1217" t="s">
        <v>1281</v>
      </c>
      <c r="ED363" s="1217" t="s">
        <v>171</v>
      </c>
      <c r="EE363" s="1217" t="s">
        <v>121</v>
      </c>
      <c r="EF363" s="1217" t="s">
        <v>57</v>
      </c>
      <c r="EG363" s="1217" t="s">
        <v>57</v>
      </c>
      <c r="EH363" s="1217" t="s">
        <v>57</v>
      </c>
      <c r="EI363" s="1217" t="s">
        <v>57</v>
      </c>
      <c r="EJ363" s="1217" t="s">
        <v>6735</v>
      </c>
      <c r="EK363" s="1217" t="s">
        <v>6736</v>
      </c>
      <c r="EL363" s="1217" t="s">
        <v>1458</v>
      </c>
      <c r="EM363" s="1217" t="s">
        <v>6737</v>
      </c>
      <c r="EN363" s="1217" t="s">
        <v>680</v>
      </c>
      <c r="EO363" s="1217" t="s">
        <v>310</v>
      </c>
      <c r="EP363" s="1217" t="s">
        <v>88</v>
      </c>
      <c r="EQ363" s="1217" t="s">
        <v>6738</v>
      </c>
      <c r="ER363" s="1217" t="s">
        <v>311</v>
      </c>
      <c r="ES363" s="1217" t="s">
        <v>6739</v>
      </c>
      <c r="ET363" s="1217" t="s">
        <v>6740</v>
      </c>
      <c r="EU363" s="104" t="str">
        <f t="shared" si="36"/>
        <v>2026030032</v>
      </c>
      <c r="EV363" s="56" t="str">
        <f t="shared" si="37"/>
        <v>20&amp;2026030032</v>
      </c>
      <c r="EW363" s="104" t="str">
        <f>IFERROR(VLOOKUP(EV363,시험용!CA:CE,4,FALSE),"")</f>
        <v/>
      </c>
      <c r="EX363" s="1160" t="s">
        <v>4433</v>
      </c>
    </row>
    <row r="364" spans="1:154" ht="49.95" customHeight="1">
      <c r="A364" s="367">
        <v>20</v>
      </c>
      <c r="B364" s="1289" t="s">
        <v>1433</v>
      </c>
      <c r="C364" s="1289" t="s">
        <v>336</v>
      </c>
      <c r="D364" s="1289" t="s">
        <v>1866</v>
      </c>
      <c r="E364" s="1289" t="s">
        <v>31</v>
      </c>
      <c r="F364" s="1289" t="s">
        <v>321</v>
      </c>
      <c r="G364" s="1289" t="s">
        <v>1433</v>
      </c>
      <c r="H364" s="389" t="s">
        <v>11039</v>
      </c>
      <c r="I364" s="389" t="s">
        <v>11040</v>
      </c>
      <c r="J364" s="1289" t="s">
        <v>10241</v>
      </c>
      <c r="K364" s="1289" t="s">
        <v>291</v>
      </c>
      <c r="L364" s="1289" t="s">
        <v>10242</v>
      </c>
      <c r="M364" s="1289" t="s">
        <v>10243</v>
      </c>
      <c r="N364" s="1289"/>
      <c r="O364" s="1289" t="s">
        <v>10244</v>
      </c>
      <c r="P364" s="1289"/>
      <c r="Q364" s="1289"/>
      <c r="R364" s="1289" t="s">
        <v>10245</v>
      </c>
      <c r="S364" s="1289" t="s">
        <v>9749</v>
      </c>
      <c r="T364" s="1289" t="s">
        <v>10133</v>
      </c>
      <c r="U364" s="1289" t="s">
        <v>592</v>
      </c>
      <c r="V364" s="1289"/>
      <c r="W364" s="1289" t="s">
        <v>10246</v>
      </c>
      <c r="X364" s="1289" t="s">
        <v>688</v>
      </c>
      <c r="Y364" s="1289" t="s">
        <v>1135</v>
      </c>
      <c r="Z364" s="1289" t="s">
        <v>1135</v>
      </c>
      <c r="AA364" s="1289" t="s">
        <v>1135</v>
      </c>
      <c r="AB364" s="1289" t="s">
        <v>293</v>
      </c>
      <c r="AC364" s="1332"/>
      <c r="AD364" s="1289" t="s">
        <v>1136</v>
      </c>
      <c r="AE364" s="1289" t="s">
        <v>594</v>
      </c>
      <c r="AF364" s="1289" t="s">
        <v>692</v>
      </c>
      <c r="AG364" s="1289" t="s">
        <v>295</v>
      </c>
      <c r="AH364" s="1289" t="s">
        <v>296</v>
      </c>
      <c r="AI364" s="1289" t="s">
        <v>297</v>
      </c>
      <c r="AJ364" s="1289"/>
      <c r="AK364" s="1289"/>
      <c r="AL364" s="1289"/>
      <c r="AM364" s="1289"/>
      <c r="AN364" s="1289" t="s">
        <v>1874</v>
      </c>
      <c r="AO364" s="1289" t="s">
        <v>1875</v>
      </c>
      <c r="AP364" s="1289" t="s">
        <v>10247</v>
      </c>
      <c r="AQ364" s="1289" t="s">
        <v>49</v>
      </c>
      <c r="AR364" s="1289"/>
      <c r="AS364" s="1289"/>
      <c r="AT364" s="1289" t="s">
        <v>298</v>
      </c>
      <c r="AU364" s="1289" t="s">
        <v>10248</v>
      </c>
      <c r="AV364" s="1289" t="s">
        <v>57</v>
      </c>
      <c r="AW364" s="1289" t="s">
        <v>988</v>
      </c>
      <c r="AX364" s="1289" t="s">
        <v>10249</v>
      </c>
      <c r="AY364" s="1289"/>
      <c r="AZ364" s="1289" t="s">
        <v>10250</v>
      </c>
      <c r="BA364" s="1289" t="s">
        <v>9054</v>
      </c>
      <c r="BB364" s="1289" t="s">
        <v>299</v>
      </c>
      <c r="BC364" s="1289" t="s">
        <v>32</v>
      </c>
      <c r="BD364" s="1289" t="s">
        <v>33</v>
      </c>
      <c r="BE364" s="1289" t="s">
        <v>57</v>
      </c>
      <c r="BF364" s="1289" t="s">
        <v>48</v>
      </c>
      <c r="BG364" s="1289" t="s">
        <v>900</v>
      </c>
      <c r="BH364" s="1289" t="s">
        <v>2459</v>
      </c>
      <c r="BI364" s="1289" t="s">
        <v>5539</v>
      </c>
      <c r="BJ364" s="1289" t="s">
        <v>2693</v>
      </c>
      <c r="BK364" s="1289" t="s">
        <v>47</v>
      </c>
      <c r="BL364" s="1289" t="s">
        <v>10251</v>
      </c>
      <c r="BM364" s="1289" t="s">
        <v>302</v>
      </c>
      <c r="BN364" s="1289" t="s">
        <v>594</v>
      </c>
      <c r="BO364" s="1289" t="s">
        <v>692</v>
      </c>
      <c r="BP364" s="1289" t="s">
        <v>595</v>
      </c>
      <c r="BQ364" s="1289" t="s">
        <v>295</v>
      </c>
      <c r="BR364" s="1289" t="s">
        <v>102</v>
      </c>
      <c r="BS364" s="1289" t="s">
        <v>178</v>
      </c>
      <c r="BT364" s="1289" t="s">
        <v>754</v>
      </c>
      <c r="BU364" s="1289" t="s">
        <v>10252</v>
      </c>
      <c r="BV364" s="1289" t="s">
        <v>51</v>
      </c>
      <c r="BW364" s="1289" t="s">
        <v>672</v>
      </c>
      <c r="BX364" s="1289" t="s">
        <v>296</v>
      </c>
      <c r="BY364" s="1289" t="s">
        <v>297</v>
      </c>
      <c r="BZ364" s="1289" t="s">
        <v>4875</v>
      </c>
      <c r="CA364" s="1289" t="s">
        <v>1848</v>
      </c>
      <c r="CB364" s="1289" t="s">
        <v>304</v>
      </c>
      <c r="CC364" s="1289" t="s">
        <v>112</v>
      </c>
      <c r="CD364" s="1289" t="s">
        <v>305</v>
      </c>
      <c r="CE364" s="1289" t="s">
        <v>306</v>
      </c>
      <c r="CF364" s="1289" t="s">
        <v>116</v>
      </c>
      <c r="CG364" s="1289" t="s">
        <v>307</v>
      </c>
      <c r="CH364" s="1289" t="s">
        <v>57</v>
      </c>
      <c r="CI364" s="1289" t="s">
        <v>10253</v>
      </c>
      <c r="CJ364" s="1289" t="s">
        <v>99</v>
      </c>
      <c r="CK364" s="1289" t="s">
        <v>2467</v>
      </c>
      <c r="CL364" s="1289" t="s">
        <v>105</v>
      </c>
      <c r="CM364" s="1289" t="s">
        <v>57</v>
      </c>
      <c r="CN364" s="1289" t="s">
        <v>57</v>
      </c>
      <c r="CO364" s="1289" t="s">
        <v>57</v>
      </c>
      <c r="CP364" s="1289" t="s">
        <v>57</v>
      </c>
      <c r="CQ364" s="1289" t="s">
        <v>57</v>
      </c>
      <c r="CR364" s="1289" t="s">
        <v>57</v>
      </c>
      <c r="CS364" s="1289" t="s">
        <v>57</v>
      </c>
      <c r="CT364" s="1289" t="s">
        <v>57</v>
      </c>
      <c r="CU364" s="1289" t="s">
        <v>57</v>
      </c>
      <c r="CV364" s="1289" t="s">
        <v>57</v>
      </c>
      <c r="CW364" s="1289" t="s">
        <v>57</v>
      </c>
      <c r="CX364" s="1289" t="s">
        <v>57</v>
      </c>
      <c r="CY364" s="1289" t="s">
        <v>798</v>
      </c>
      <c r="CZ364" s="1289" t="s">
        <v>329</v>
      </c>
      <c r="DA364" s="1289" t="s">
        <v>123</v>
      </c>
      <c r="DB364" s="1289" t="s">
        <v>57</v>
      </c>
      <c r="DC364" s="1289" t="s">
        <v>57</v>
      </c>
      <c r="DD364" s="1289" t="s">
        <v>57</v>
      </c>
      <c r="DE364" s="1289" t="s">
        <v>57</v>
      </c>
      <c r="DF364" s="1289" t="s">
        <v>57</v>
      </c>
      <c r="DG364" s="1289" t="s">
        <v>57</v>
      </c>
      <c r="DH364" s="1289" t="s">
        <v>57</v>
      </c>
      <c r="DI364" s="1289" t="s">
        <v>302</v>
      </c>
      <c r="DJ364" s="1289" t="s">
        <v>57</v>
      </c>
      <c r="DK364" s="1289" t="s">
        <v>57</v>
      </c>
      <c r="DL364" s="1289" t="s">
        <v>57</v>
      </c>
      <c r="DM364" s="1289" t="s">
        <v>57</v>
      </c>
      <c r="DN364" s="1289" t="s">
        <v>57</v>
      </c>
      <c r="DO364" s="1289" t="s">
        <v>57</v>
      </c>
      <c r="DP364" s="1289" t="s">
        <v>57</v>
      </c>
      <c r="DQ364" s="1289" t="s">
        <v>57</v>
      </c>
      <c r="DR364" s="1289" t="s">
        <v>57</v>
      </c>
      <c r="DS364" s="1289" t="s">
        <v>57</v>
      </c>
      <c r="DT364" s="1289" t="s">
        <v>3321</v>
      </c>
      <c r="DU364" s="1289" t="s">
        <v>621</v>
      </c>
      <c r="DV364" s="1289" t="s">
        <v>762</v>
      </c>
      <c r="DW364" s="1289" t="s">
        <v>119</v>
      </c>
      <c r="DX364" s="1289" t="s">
        <v>317</v>
      </c>
      <c r="DY364" s="1289" t="s">
        <v>308</v>
      </c>
      <c r="DZ364" s="1289" t="s">
        <v>318</v>
      </c>
      <c r="EA364" s="1289" t="s">
        <v>319</v>
      </c>
      <c r="EB364" s="1289" t="s">
        <v>3322</v>
      </c>
      <c r="EC364" s="1289" t="s">
        <v>621</v>
      </c>
      <c r="ED364" s="1289" t="s">
        <v>801</v>
      </c>
      <c r="EE364" s="1289" t="s">
        <v>119</v>
      </c>
      <c r="EF364" s="1289" t="s">
        <v>57</v>
      </c>
      <c r="EG364" s="1289" t="s">
        <v>57</v>
      </c>
      <c r="EH364" s="1289" t="s">
        <v>57</v>
      </c>
      <c r="EI364" s="1289" t="s">
        <v>57</v>
      </c>
      <c r="EJ364" s="1289" t="s">
        <v>10254</v>
      </c>
      <c r="EK364" s="1289" t="s">
        <v>101</v>
      </c>
      <c r="EL364" s="1289" t="s">
        <v>1830</v>
      </c>
      <c r="EM364" s="1289" t="s">
        <v>184</v>
      </c>
      <c r="EN364" s="1289" t="s">
        <v>629</v>
      </c>
      <c r="EO364" s="1289" t="s">
        <v>630</v>
      </c>
      <c r="EP364" s="1289" t="s">
        <v>122</v>
      </c>
      <c r="EQ364" s="1289" t="s">
        <v>187</v>
      </c>
      <c r="ER364" s="1289" t="s">
        <v>311</v>
      </c>
      <c r="ES364" s="1289" t="s">
        <v>3786</v>
      </c>
      <c r="ET364" s="1289" t="s">
        <v>10255</v>
      </c>
      <c r="EU364" s="104" t="str">
        <f t="shared" si="36"/>
        <v>2026041079</v>
      </c>
      <c r="EV364" s="56" t="str">
        <f t="shared" si="37"/>
        <v>20&amp;2026041079</v>
      </c>
      <c r="EW364" s="104">
        <f>IFERROR(VLOOKUP(EV364,시험용!CA:CE,4,FALSE),"")</f>
        <v>0</v>
      </c>
      <c r="EX364" s="952"/>
    </row>
    <row r="365" spans="1:154" ht="49.95" customHeight="1">
      <c r="A365" s="741">
        <v>21</v>
      </c>
      <c r="B365" s="1268" t="s">
        <v>287</v>
      </c>
      <c r="C365" s="1268" t="s">
        <v>1862</v>
      </c>
      <c r="D365" s="1268" t="s">
        <v>5428</v>
      </c>
      <c r="E365" s="1268" t="s">
        <v>31</v>
      </c>
      <c r="F365" s="1268" t="s">
        <v>287</v>
      </c>
      <c r="G365" s="1268" t="s">
        <v>287</v>
      </c>
      <c r="H365" s="1268" t="s">
        <v>287</v>
      </c>
      <c r="I365" s="1268" t="s">
        <v>290</v>
      </c>
      <c r="J365" s="1268" t="s">
        <v>10783</v>
      </c>
      <c r="K365" s="1268" t="s">
        <v>291</v>
      </c>
      <c r="L365" s="1268" t="s">
        <v>10784</v>
      </c>
      <c r="M365" s="1268" t="s">
        <v>5431</v>
      </c>
      <c r="N365" s="1268"/>
      <c r="O365" s="1268"/>
      <c r="P365" s="1268"/>
      <c r="Q365" s="1268"/>
      <c r="R365" s="1268" t="s">
        <v>5433</v>
      </c>
      <c r="S365" s="1268" t="s">
        <v>10785</v>
      </c>
      <c r="T365" s="1268" t="s">
        <v>10371</v>
      </c>
      <c r="U365" s="1268" t="s">
        <v>592</v>
      </c>
      <c r="V365" s="1268"/>
      <c r="W365" s="1268" t="s">
        <v>5436</v>
      </c>
      <c r="X365" s="1268"/>
      <c r="Y365" s="1268" t="s">
        <v>3213</v>
      </c>
      <c r="Z365" s="1268" t="s">
        <v>3213</v>
      </c>
      <c r="AA365" s="1268" t="s">
        <v>3213</v>
      </c>
      <c r="AB365" s="1268" t="s">
        <v>293</v>
      </c>
      <c r="AC365" s="1332"/>
      <c r="AD365" s="1268" t="s">
        <v>107</v>
      </c>
      <c r="AE365" s="1268" t="s">
        <v>10786</v>
      </c>
      <c r="AF365" s="1268" t="s">
        <v>595</v>
      </c>
      <c r="AG365" s="1268" t="s">
        <v>57</v>
      </c>
      <c r="AH365" s="1268" t="s">
        <v>645</v>
      </c>
      <c r="AI365" s="1268" t="s">
        <v>57</v>
      </c>
      <c r="AJ365" s="1268"/>
      <c r="AK365" s="1268"/>
      <c r="AL365" s="1268"/>
      <c r="AM365" s="1268"/>
      <c r="AN365" s="1268" t="s">
        <v>5438</v>
      </c>
      <c r="AO365" s="1268" t="s">
        <v>5439</v>
      </c>
      <c r="AP365" s="1268" t="s">
        <v>10787</v>
      </c>
      <c r="AQ365" s="1269" t="s">
        <v>396</v>
      </c>
      <c r="AR365" s="1268"/>
      <c r="AS365" s="1268"/>
      <c r="AT365" s="1268" t="s">
        <v>298</v>
      </c>
      <c r="AU365" s="1268" t="s">
        <v>10788</v>
      </c>
      <c r="AV365" s="1268" t="s">
        <v>57</v>
      </c>
      <c r="AW365" s="1268" t="s">
        <v>910</v>
      </c>
      <c r="AX365" s="1268" t="s">
        <v>10789</v>
      </c>
      <c r="AY365" s="1268"/>
      <c r="AZ365" s="1268" t="s">
        <v>5443</v>
      </c>
      <c r="BA365" s="1268" t="s">
        <v>5444</v>
      </c>
      <c r="BB365" s="1268" t="s">
        <v>299</v>
      </c>
      <c r="BC365" s="1268" t="s">
        <v>32</v>
      </c>
      <c r="BD365" s="1268" t="s">
        <v>33</v>
      </c>
      <c r="BE365" s="1268" t="s">
        <v>5445</v>
      </c>
      <c r="BF365" s="1268" t="s">
        <v>48</v>
      </c>
      <c r="BG365" s="1268" t="s">
        <v>164</v>
      </c>
      <c r="BH365" s="1268" t="s">
        <v>110</v>
      </c>
      <c r="BI365" s="1268" t="s">
        <v>4347</v>
      </c>
      <c r="BJ365" s="1268" t="s">
        <v>5446</v>
      </c>
      <c r="BK365" s="1268" t="s">
        <v>5447</v>
      </c>
      <c r="BL365" s="1268" t="s">
        <v>5448</v>
      </c>
      <c r="BM365" s="1268" t="s">
        <v>657</v>
      </c>
      <c r="BN365" s="1268" t="s">
        <v>5449</v>
      </c>
      <c r="BO365" s="1268" t="s">
        <v>595</v>
      </c>
      <c r="BP365" s="1268" t="s">
        <v>57</v>
      </c>
      <c r="BQ365" s="1268" t="s">
        <v>57</v>
      </c>
      <c r="BR365" s="1268" t="s">
        <v>311</v>
      </c>
      <c r="BS365" s="1268" t="s">
        <v>3491</v>
      </c>
      <c r="BT365" s="1268" t="s">
        <v>704</v>
      </c>
      <c r="BU365" s="1268" t="s">
        <v>5450</v>
      </c>
      <c r="BV365" s="1268" t="s">
        <v>657</v>
      </c>
      <c r="BW365" s="1268" t="s">
        <v>663</v>
      </c>
      <c r="BX365" s="1268" t="s">
        <v>645</v>
      </c>
      <c r="BY365" s="1268" t="s">
        <v>57</v>
      </c>
      <c r="BZ365" s="1268" t="s">
        <v>192</v>
      </c>
      <c r="CA365" s="1268" t="s">
        <v>5451</v>
      </c>
      <c r="CB365" s="1268" t="s">
        <v>304</v>
      </c>
      <c r="CC365" s="1268" t="s">
        <v>111</v>
      </c>
      <c r="CD365" s="1268" t="s">
        <v>662</v>
      </c>
      <c r="CE365" s="1268" t="s">
        <v>57</v>
      </c>
      <c r="CF365" s="1268" t="s">
        <v>57</v>
      </c>
      <c r="CG365" s="1268" t="s">
        <v>57</v>
      </c>
      <c r="CH365" s="1268" t="s">
        <v>57</v>
      </c>
      <c r="CI365" s="1268" t="s">
        <v>5452</v>
      </c>
      <c r="CJ365" s="1268" t="s">
        <v>665</v>
      </c>
      <c r="CK365" s="1268" t="s">
        <v>901</v>
      </c>
      <c r="CL365" s="1268" t="s">
        <v>666</v>
      </c>
      <c r="CM365" s="1268" t="s">
        <v>5453</v>
      </c>
      <c r="CN365" s="1268" t="s">
        <v>665</v>
      </c>
      <c r="CO365" s="1268" t="s">
        <v>112</v>
      </c>
      <c r="CP365" s="1268" t="s">
        <v>666</v>
      </c>
      <c r="CQ365" s="1268" t="s">
        <v>5454</v>
      </c>
      <c r="CR365" s="1268" t="s">
        <v>665</v>
      </c>
      <c r="CS365" s="1268" t="s">
        <v>614</v>
      </c>
      <c r="CT365" s="1268" t="s">
        <v>666</v>
      </c>
      <c r="CU365" s="1268" t="s">
        <v>57</v>
      </c>
      <c r="CV365" s="1268" t="s">
        <v>57</v>
      </c>
      <c r="CW365" s="1268" t="s">
        <v>57</v>
      </c>
      <c r="CX365" s="1268" t="s">
        <v>57</v>
      </c>
      <c r="CY365" s="1268" t="s">
        <v>57</v>
      </c>
      <c r="CZ365" s="1268" t="s">
        <v>57</v>
      </c>
      <c r="DA365" s="1268" t="s">
        <v>57</v>
      </c>
      <c r="DB365" s="1268" t="s">
        <v>57</v>
      </c>
      <c r="DC365" s="1268" t="s">
        <v>57</v>
      </c>
      <c r="DD365" s="1268" t="s">
        <v>57</v>
      </c>
      <c r="DE365" s="1268" t="s">
        <v>57</v>
      </c>
      <c r="DF365" s="1268" t="s">
        <v>57</v>
      </c>
      <c r="DG365" s="1268" t="s">
        <v>57</v>
      </c>
      <c r="DH365" s="1268" t="s">
        <v>57</v>
      </c>
      <c r="DI365" s="1268" t="s">
        <v>302</v>
      </c>
      <c r="DJ365" s="1268" t="s">
        <v>57</v>
      </c>
      <c r="DK365" s="1268" t="s">
        <v>57</v>
      </c>
      <c r="DL365" s="1268" t="s">
        <v>57</v>
      </c>
      <c r="DM365" s="1268" t="s">
        <v>57</v>
      </c>
      <c r="DN365" s="1268" t="s">
        <v>57</v>
      </c>
      <c r="DO365" s="1268" t="s">
        <v>57</v>
      </c>
      <c r="DP365" s="1268" t="s">
        <v>57</v>
      </c>
      <c r="DQ365" s="1268" t="s">
        <v>5455</v>
      </c>
      <c r="DR365" s="1268" t="s">
        <v>5456</v>
      </c>
      <c r="DS365" s="1268" t="s">
        <v>673</v>
      </c>
      <c r="DT365" s="1268" t="s">
        <v>5457</v>
      </c>
      <c r="DU365" s="1268" t="s">
        <v>621</v>
      </c>
      <c r="DV365" s="1268" t="s">
        <v>715</v>
      </c>
      <c r="DW365" s="1268" t="s">
        <v>119</v>
      </c>
      <c r="DX365" s="1268" t="s">
        <v>57</v>
      </c>
      <c r="DY365" s="1268" t="s">
        <v>57</v>
      </c>
      <c r="DZ365" s="1268" t="s">
        <v>57</v>
      </c>
      <c r="EA365" s="1268" t="s">
        <v>57</v>
      </c>
      <c r="EB365" s="1268" t="s">
        <v>5458</v>
      </c>
      <c r="EC365" s="1268" t="s">
        <v>621</v>
      </c>
      <c r="ED365" s="1268" t="s">
        <v>118</v>
      </c>
      <c r="EE365" s="1268" t="s">
        <v>119</v>
      </c>
      <c r="EF365" s="1268" t="s">
        <v>57</v>
      </c>
      <c r="EG365" s="1268" t="s">
        <v>57</v>
      </c>
      <c r="EH365" s="1268" t="s">
        <v>57</v>
      </c>
      <c r="EI365" s="1268" t="s">
        <v>57</v>
      </c>
      <c r="EJ365" s="1268" t="s">
        <v>5459</v>
      </c>
      <c r="EK365" s="1268" t="s">
        <v>5460</v>
      </c>
      <c r="EL365" s="1268" t="s">
        <v>2990</v>
      </c>
      <c r="EM365" s="1268" t="s">
        <v>5461</v>
      </c>
      <c r="EN365" s="1268" t="s">
        <v>629</v>
      </c>
      <c r="EO365" s="1268" t="s">
        <v>630</v>
      </c>
      <c r="EP365" s="1268" t="s">
        <v>122</v>
      </c>
      <c r="EQ365" s="1268" t="s">
        <v>631</v>
      </c>
      <c r="ER365" s="1268" t="s">
        <v>311</v>
      </c>
      <c r="ES365" s="1268" t="s">
        <v>10790</v>
      </c>
      <c r="ET365" s="1268" t="s">
        <v>10791</v>
      </c>
      <c r="EU365" s="104" t="str">
        <f t="shared" ref="EU365:EU383" si="38">RIGHT(L365,10)</f>
        <v>2026050548</v>
      </c>
      <c r="EV365" s="56" t="str">
        <f t="shared" ref="EV365:EV383" si="39">A365&amp;"&amp;"&amp;EU365</f>
        <v>21&amp;2026050548</v>
      </c>
      <c r="EW365" s="104" t="str">
        <f>IFERROR(VLOOKUP(EV365,시험용!CA:CE,4,FALSE),"")</f>
        <v/>
      </c>
      <c r="EX365" s="1297" t="s">
        <v>11035</v>
      </c>
    </row>
    <row r="366" spans="1:154" ht="49.95" customHeight="1">
      <c r="A366" s="741">
        <v>21</v>
      </c>
      <c r="B366" s="1268" t="s">
        <v>312</v>
      </c>
      <c r="C366" s="1268" t="s">
        <v>1862</v>
      </c>
      <c r="D366" s="1268" t="s">
        <v>5428</v>
      </c>
      <c r="E366" s="1268" t="s">
        <v>31</v>
      </c>
      <c r="F366" s="1268" t="s">
        <v>287</v>
      </c>
      <c r="G366" s="1268" t="s">
        <v>312</v>
      </c>
      <c r="H366" s="1268" t="s">
        <v>312</v>
      </c>
      <c r="I366" s="1268" t="s">
        <v>290</v>
      </c>
      <c r="J366" s="1268" t="s">
        <v>10792</v>
      </c>
      <c r="K366" s="1268" t="s">
        <v>291</v>
      </c>
      <c r="L366" s="1268" t="s">
        <v>10793</v>
      </c>
      <c r="M366" s="1268" t="s">
        <v>5431</v>
      </c>
      <c r="N366" s="1268"/>
      <c r="O366" s="1268"/>
      <c r="P366" s="1268"/>
      <c r="Q366" s="1268"/>
      <c r="R366" s="1268" t="s">
        <v>5433</v>
      </c>
      <c r="S366" s="1268" t="s">
        <v>10785</v>
      </c>
      <c r="T366" s="1268" t="s">
        <v>10371</v>
      </c>
      <c r="U366" s="1268" t="s">
        <v>592</v>
      </c>
      <c r="V366" s="1268"/>
      <c r="W366" s="1268" t="s">
        <v>5436</v>
      </c>
      <c r="X366" s="1268"/>
      <c r="Y366" s="1268" t="s">
        <v>3213</v>
      </c>
      <c r="Z366" s="1268" t="s">
        <v>3213</v>
      </c>
      <c r="AA366" s="1268" t="s">
        <v>3213</v>
      </c>
      <c r="AB366" s="1268" t="s">
        <v>293</v>
      </c>
      <c r="AC366" s="1332"/>
      <c r="AD366" s="1268" t="s">
        <v>107</v>
      </c>
      <c r="AE366" s="1268" t="s">
        <v>10794</v>
      </c>
      <c r="AF366" s="1268" t="s">
        <v>595</v>
      </c>
      <c r="AG366" s="1268" t="s">
        <v>57</v>
      </c>
      <c r="AH366" s="1268" t="s">
        <v>645</v>
      </c>
      <c r="AI366" s="1268" t="s">
        <v>57</v>
      </c>
      <c r="AJ366" s="1268"/>
      <c r="AK366" s="1268"/>
      <c r="AL366" s="1268"/>
      <c r="AM366" s="1268"/>
      <c r="AN366" s="1268" t="s">
        <v>5438</v>
      </c>
      <c r="AO366" s="1268" t="s">
        <v>5439</v>
      </c>
      <c r="AP366" s="1268" t="s">
        <v>10795</v>
      </c>
      <c r="AQ366" s="1269" t="s">
        <v>396</v>
      </c>
      <c r="AR366" s="1268"/>
      <c r="AS366" s="1268"/>
      <c r="AT366" s="1268" t="s">
        <v>298</v>
      </c>
      <c r="AU366" s="1268" t="s">
        <v>10796</v>
      </c>
      <c r="AV366" s="1268" t="s">
        <v>57</v>
      </c>
      <c r="AW366" s="1268" t="s">
        <v>910</v>
      </c>
      <c r="AX366" s="1268" t="s">
        <v>10797</v>
      </c>
      <c r="AY366" s="1268"/>
      <c r="AZ366" s="1268" t="s">
        <v>5443</v>
      </c>
      <c r="BA366" s="1268" t="s">
        <v>5444</v>
      </c>
      <c r="BB366" s="1268" t="s">
        <v>299</v>
      </c>
      <c r="BC366" s="1268" t="s">
        <v>32</v>
      </c>
      <c r="BD366" s="1268" t="s">
        <v>33</v>
      </c>
      <c r="BE366" s="1268" t="s">
        <v>5445</v>
      </c>
      <c r="BF366" s="1268" t="s">
        <v>48</v>
      </c>
      <c r="BG366" s="1268" t="s">
        <v>164</v>
      </c>
      <c r="BH366" s="1268" t="s">
        <v>110</v>
      </c>
      <c r="BI366" s="1268" t="s">
        <v>4347</v>
      </c>
      <c r="BJ366" s="1268" t="s">
        <v>5446</v>
      </c>
      <c r="BK366" s="1268" t="s">
        <v>5447</v>
      </c>
      <c r="BL366" s="1268" t="s">
        <v>5448</v>
      </c>
      <c r="BM366" s="1268" t="s">
        <v>657</v>
      </c>
      <c r="BN366" s="1268" t="s">
        <v>5449</v>
      </c>
      <c r="BO366" s="1268" t="s">
        <v>595</v>
      </c>
      <c r="BP366" s="1268" t="s">
        <v>57</v>
      </c>
      <c r="BQ366" s="1268" t="s">
        <v>57</v>
      </c>
      <c r="BR366" s="1268" t="s">
        <v>311</v>
      </c>
      <c r="BS366" s="1268" t="s">
        <v>3491</v>
      </c>
      <c r="BT366" s="1268" t="s">
        <v>704</v>
      </c>
      <c r="BU366" s="1268" t="s">
        <v>5450</v>
      </c>
      <c r="BV366" s="1268" t="s">
        <v>657</v>
      </c>
      <c r="BW366" s="1268" t="s">
        <v>663</v>
      </c>
      <c r="BX366" s="1268" t="s">
        <v>645</v>
      </c>
      <c r="BY366" s="1268" t="s">
        <v>57</v>
      </c>
      <c r="BZ366" s="1268" t="s">
        <v>192</v>
      </c>
      <c r="CA366" s="1268" t="s">
        <v>5451</v>
      </c>
      <c r="CB366" s="1268" t="s">
        <v>304</v>
      </c>
      <c r="CC366" s="1268" t="s">
        <v>111</v>
      </c>
      <c r="CD366" s="1268" t="s">
        <v>662</v>
      </c>
      <c r="CE366" s="1268" t="s">
        <v>57</v>
      </c>
      <c r="CF366" s="1268" t="s">
        <v>57</v>
      </c>
      <c r="CG366" s="1268" t="s">
        <v>57</v>
      </c>
      <c r="CH366" s="1268" t="s">
        <v>57</v>
      </c>
      <c r="CI366" s="1268" t="s">
        <v>5452</v>
      </c>
      <c r="CJ366" s="1268" t="s">
        <v>665</v>
      </c>
      <c r="CK366" s="1268" t="s">
        <v>901</v>
      </c>
      <c r="CL366" s="1268" t="s">
        <v>666</v>
      </c>
      <c r="CM366" s="1268" t="s">
        <v>5453</v>
      </c>
      <c r="CN366" s="1268" t="s">
        <v>665</v>
      </c>
      <c r="CO366" s="1268" t="s">
        <v>112</v>
      </c>
      <c r="CP366" s="1268" t="s">
        <v>666</v>
      </c>
      <c r="CQ366" s="1268" t="s">
        <v>5454</v>
      </c>
      <c r="CR366" s="1268" t="s">
        <v>665</v>
      </c>
      <c r="CS366" s="1268" t="s">
        <v>614</v>
      </c>
      <c r="CT366" s="1268" t="s">
        <v>666</v>
      </c>
      <c r="CU366" s="1268" t="s">
        <v>57</v>
      </c>
      <c r="CV366" s="1268" t="s">
        <v>57</v>
      </c>
      <c r="CW366" s="1268" t="s">
        <v>57</v>
      </c>
      <c r="CX366" s="1268" t="s">
        <v>57</v>
      </c>
      <c r="CY366" s="1268" t="s">
        <v>57</v>
      </c>
      <c r="CZ366" s="1268" t="s">
        <v>57</v>
      </c>
      <c r="DA366" s="1268" t="s">
        <v>57</v>
      </c>
      <c r="DB366" s="1268" t="s">
        <v>57</v>
      </c>
      <c r="DC366" s="1268" t="s">
        <v>57</v>
      </c>
      <c r="DD366" s="1268" t="s">
        <v>57</v>
      </c>
      <c r="DE366" s="1268" t="s">
        <v>57</v>
      </c>
      <c r="DF366" s="1268" t="s">
        <v>57</v>
      </c>
      <c r="DG366" s="1268" t="s">
        <v>57</v>
      </c>
      <c r="DH366" s="1268" t="s">
        <v>57</v>
      </c>
      <c r="DI366" s="1268" t="s">
        <v>302</v>
      </c>
      <c r="DJ366" s="1268" t="s">
        <v>57</v>
      </c>
      <c r="DK366" s="1268" t="s">
        <v>57</v>
      </c>
      <c r="DL366" s="1268" t="s">
        <v>57</v>
      </c>
      <c r="DM366" s="1268" t="s">
        <v>57</v>
      </c>
      <c r="DN366" s="1268" t="s">
        <v>57</v>
      </c>
      <c r="DO366" s="1268" t="s">
        <v>57</v>
      </c>
      <c r="DP366" s="1268" t="s">
        <v>57</v>
      </c>
      <c r="DQ366" s="1268" t="s">
        <v>5455</v>
      </c>
      <c r="DR366" s="1268" t="s">
        <v>5456</v>
      </c>
      <c r="DS366" s="1268" t="s">
        <v>673</v>
      </c>
      <c r="DT366" s="1268" t="s">
        <v>5457</v>
      </c>
      <c r="DU366" s="1268" t="s">
        <v>621</v>
      </c>
      <c r="DV366" s="1268" t="s">
        <v>715</v>
      </c>
      <c r="DW366" s="1268" t="s">
        <v>119</v>
      </c>
      <c r="DX366" s="1268" t="s">
        <v>57</v>
      </c>
      <c r="DY366" s="1268" t="s">
        <v>57</v>
      </c>
      <c r="DZ366" s="1268" t="s">
        <v>57</v>
      </c>
      <c r="EA366" s="1268" t="s">
        <v>57</v>
      </c>
      <c r="EB366" s="1268" t="s">
        <v>5458</v>
      </c>
      <c r="EC366" s="1268" t="s">
        <v>621</v>
      </c>
      <c r="ED366" s="1268" t="s">
        <v>118</v>
      </c>
      <c r="EE366" s="1268" t="s">
        <v>119</v>
      </c>
      <c r="EF366" s="1268" t="s">
        <v>57</v>
      </c>
      <c r="EG366" s="1268" t="s">
        <v>57</v>
      </c>
      <c r="EH366" s="1268" t="s">
        <v>57</v>
      </c>
      <c r="EI366" s="1268" t="s">
        <v>57</v>
      </c>
      <c r="EJ366" s="1268" t="s">
        <v>5459</v>
      </c>
      <c r="EK366" s="1268" t="s">
        <v>5460</v>
      </c>
      <c r="EL366" s="1268" t="s">
        <v>2990</v>
      </c>
      <c r="EM366" s="1268" t="s">
        <v>5461</v>
      </c>
      <c r="EN366" s="1268" t="s">
        <v>629</v>
      </c>
      <c r="EO366" s="1268" t="s">
        <v>630</v>
      </c>
      <c r="EP366" s="1268" t="s">
        <v>122</v>
      </c>
      <c r="EQ366" s="1268" t="s">
        <v>631</v>
      </c>
      <c r="ER366" s="1268" t="s">
        <v>311</v>
      </c>
      <c r="ES366" s="1268" t="s">
        <v>10790</v>
      </c>
      <c r="ET366" s="1268" t="s">
        <v>10791</v>
      </c>
      <c r="EU366" s="104" t="str">
        <f t="shared" si="38"/>
        <v>2026050546</v>
      </c>
      <c r="EV366" s="56" t="str">
        <f t="shared" si="39"/>
        <v>21&amp;2026050546</v>
      </c>
      <c r="EW366" s="104" t="str">
        <f>IFERROR(VLOOKUP(EV366,시험용!CA:CE,4,FALSE),"")</f>
        <v/>
      </c>
      <c r="EX366" s="1297" t="s">
        <v>11035</v>
      </c>
    </row>
    <row r="367" spans="1:154" ht="49.95" customHeight="1">
      <c r="A367" s="741">
        <v>21</v>
      </c>
      <c r="B367" s="1268" t="s">
        <v>320</v>
      </c>
      <c r="C367" s="1268" t="s">
        <v>1862</v>
      </c>
      <c r="D367" s="1268" t="s">
        <v>2963</v>
      </c>
      <c r="E367" s="1268" t="s">
        <v>31</v>
      </c>
      <c r="F367" s="1268" t="s">
        <v>287</v>
      </c>
      <c r="G367" s="1268" t="s">
        <v>320</v>
      </c>
      <c r="H367" s="1268" t="s">
        <v>320</v>
      </c>
      <c r="I367" s="1268" t="s">
        <v>290</v>
      </c>
      <c r="J367" s="1268" t="s">
        <v>10798</v>
      </c>
      <c r="K367" s="1268" t="s">
        <v>291</v>
      </c>
      <c r="L367" s="1268" t="s">
        <v>10799</v>
      </c>
      <c r="M367" s="1268" t="s">
        <v>10800</v>
      </c>
      <c r="N367" s="1268"/>
      <c r="O367" s="1268"/>
      <c r="P367" s="1268" t="s">
        <v>1539</v>
      </c>
      <c r="Q367" s="1268"/>
      <c r="R367" s="1268"/>
      <c r="S367" s="1268" t="s">
        <v>10785</v>
      </c>
      <c r="T367" s="1268" t="s">
        <v>10801</v>
      </c>
      <c r="U367" s="1268" t="s">
        <v>592</v>
      </c>
      <c r="V367" s="1268"/>
      <c r="W367" s="1268" t="s">
        <v>10802</v>
      </c>
      <c r="X367" s="1268" t="s">
        <v>1542</v>
      </c>
      <c r="Y367" s="1268" t="s">
        <v>10803</v>
      </c>
      <c r="Z367" s="1268" t="s">
        <v>10803</v>
      </c>
      <c r="AA367" s="1268" t="s">
        <v>10803</v>
      </c>
      <c r="AB367" s="1268" t="s">
        <v>293</v>
      </c>
      <c r="AC367" s="1332"/>
      <c r="AD367" s="1268" t="s">
        <v>107</v>
      </c>
      <c r="AE367" s="1268" t="s">
        <v>10804</v>
      </c>
      <c r="AF367" s="1268" t="s">
        <v>3074</v>
      </c>
      <c r="AG367" s="1268" t="s">
        <v>3075</v>
      </c>
      <c r="AH367" s="1268" t="s">
        <v>3076</v>
      </c>
      <c r="AI367" s="1268" t="s">
        <v>3075</v>
      </c>
      <c r="AJ367" s="1268"/>
      <c r="AK367" s="1268"/>
      <c r="AL367" s="1268"/>
      <c r="AM367" s="1268"/>
      <c r="AN367" s="1268" t="s">
        <v>1731</v>
      </c>
      <c r="AO367" s="1268" t="s">
        <v>8944</v>
      </c>
      <c r="AP367" s="1268" t="s">
        <v>10805</v>
      </c>
      <c r="AQ367" s="1269" t="s">
        <v>396</v>
      </c>
      <c r="AR367" s="1268"/>
      <c r="AS367" s="1268"/>
      <c r="AT367" s="1268" t="s">
        <v>298</v>
      </c>
      <c r="AU367" s="1268" t="s">
        <v>10806</v>
      </c>
      <c r="AV367" s="1268" t="s">
        <v>3075</v>
      </c>
      <c r="AW367" s="1268" t="s">
        <v>3079</v>
      </c>
      <c r="AX367" s="1268" t="s">
        <v>10807</v>
      </c>
      <c r="AY367" s="1268"/>
      <c r="AZ367" s="1268" t="s">
        <v>10808</v>
      </c>
      <c r="BA367" s="1268" t="s">
        <v>5849</v>
      </c>
      <c r="BB367" s="1268" t="s">
        <v>3083</v>
      </c>
      <c r="BC367" s="1268" t="s">
        <v>3084</v>
      </c>
      <c r="BD367" s="1268" t="s">
        <v>3085</v>
      </c>
      <c r="BE367" s="1268" t="s">
        <v>5850</v>
      </c>
      <c r="BF367" s="1268" t="s">
        <v>3087</v>
      </c>
      <c r="BG367" s="1268" t="s">
        <v>3088</v>
      </c>
      <c r="BH367" s="1268" t="s">
        <v>3089</v>
      </c>
      <c r="BI367" s="1268" t="s">
        <v>10809</v>
      </c>
      <c r="BJ367" s="1268" t="s">
        <v>10810</v>
      </c>
      <c r="BK367" s="1268" t="s">
        <v>5853</v>
      </c>
      <c r="BL367" s="1268" t="s">
        <v>10811</v>
      </c>
      <c r="BM367" s="1268" t="s">
        <v>3094</v>
      </c>
      <c r="BN367" s="1268" t="s">
        <v>10812</v>
      </c>
      <c r="BO367" s="1268" t="s">
        <v>3074</v>
      </c>
      <c r="BP367" s="1268" t="s">
        <v>3075</v>
      </c>
      <c r="BQ367" s="1268" t="s">
        <v>3075</v>
      </c>
      <c r="BR367" s="1268" t="s">
        <v>3096</v>
      </c>
      <c r="BS367" s="1268" t="s">
        <v>10813</v>
      </c>
      <c r="BT367" s="1268" t="s">
        <v>5893</v>
      </c>
      <c r="BU367" s="1268" t="s">
        <v>10814</v>
      </c>
      <c r="BV367" s="1268" t="s">
        <v>3100</v>
      </c>
      <c r="BW367" s="1268" t="s">
        <v>10815</v>
      </c>
      <c r="BX367" s="1268" t="s">
        <v>3076</v>
      </c>
      <c r="BY367" s="1268" t="s">
        <v>3075</v>
      </c>
      <c r="BZ367" s="1268" t="s">
        <v>6580</v>
      </c>
      <c r="CA367" s="1268" t="s">
        <v>3075</v>
      </c>
      <c r="CB367" s="1268" t="s">
        <v>3075</v>
      </c>
      <c r="CC367" s="1268" t="s">
        <v>3075</v>
      </c>
      <c r="CD367" s="1268" t="s">
        <v>3075</v>
      </c>
      <c r="CE367" s="1268" t="s">
        <v>3075</v>
      </c>
      <c r="CF367" s="1268" t="s">
        <v>3075</v>
      </c>
      <c r="CG367" s="1268" t="s">
        <v>3075</v>
      </c>
      <c r="CH367" s="1268" t="s">
        <v>3075</v>
      </c>
      <c r="CI367" s="1268" t="s">
        <v>10816</v>
      </c>
      <c r="CJ367" s="1268" t="s">
        <v>3104</v>
      </c>
      <c r="CK367" s="1268" t="s">
        <v>3367</v>
      </c>
      <c r="CL367" s="1268" t="s">
        <v>10817</v>
      </c>
      <c r="CM367" s="1268" t="s">
        <v>10818</v>
      </c>
      <c r="CN367" s="1268" t="s">
        <v>3104</v>
      </c>
      <c r="CO367" s="1268" t="s">
        <v>6149</v>
      </c>
      <c r="CP367" s="1268" t="s">
        <v>10817</v>
      </c>
      <c r="CQ367" s="1268" t="s">
        <v>3075</v>
      </c>
      <c r="CR367" s="1268" t="s">
        <v>3075</v>
      </c>
      <c r="CS367" s="1268" t="s">
        <v>3075</v>
      </c>
      <c r="CT367" s="1268" t="s">
        <v>3075</v>
      </c>
      <c r="CU367" s="1268" t="s">
        <v>5862</v>
      </c>
      <c r="CV367" s="1268" t="s">
        <v>3390</v>
      </c>
      <c r="CW367" s="1268" t="s">
        <v>5863</v>
      </c>
      <c r="CX367" s="1268" t="s">
        <v>5864</v>
      </c>
      <c r="CY367" s="1268" t="s">
        <v>3075</v>
      </c>
      <c r="CZ367" s="1268" t="s">
        <v>3075</v>
      </c>
      <c r="DA367" s="1268" t="s">
        <v>3075</v>
      </c>
      <c r="DB367" s="1268" t="s">
        <v>3075</v>
      </c>
      <c r="DC367" s="1268" t="s">
        <v>3075</v>
      </c>
      <c r="DD367" s="1268" t="s">
        <v>3075</v>
      </c>
      <c r="DE367" s="1268" t="s">
        <v>3075</v>
      </c>
      <c r="DF367" s="1268" t="s">
        <v>3075</v>
      </c>
      <c r="DG367" s="1268" t="s">
        <v>3075</v>
      </c>
      <c r="DH367" s="1268" t="s">
        <v>3075</v>
      </c>
      <c r="DI367" s="1268" t="s">
        <v>3094</v>
      </c>
      <c r="DJ367" s="1268" t="s">
        <v>3075</v>
      </c>
      <c r="DK367" s="1268" t="s">
        <v>3075</v>
      </c>
      <c r="DL367" s="1268" t="s">
        <v>3075</v>
      </c>
      <c r="DM367" s="1268" t="s">
        <v>3075</v>
      </c>
      <c r="DN367" s="1268" t="s">
        <v>3075</v>
      </c>
      <c r="DO367" s="1268" t="s">
        <v>3075</v>
      </c>
      <c r="DP367" s="1268" t="s">
        <v>3075</v>
      </c>
      <c r="DQ367" s="1268" t="s">
        <v>10819</v>
      </c>
      <c r="DR367" s="1268" t="s">
        <v>10820</v>
      </c>
      <c r="DS367" s="1268" t="s">
        <v>3111</v>
      </c>
      <c r="DT367" s="1268" t="s">
        <v>10821</v>
      </c>
      <c r="DU367" s="1268" t="s">
        <v>3113</v>
      </c>
      <c r="DV367" s="1268" t="s">
        <v>10822</v>
      </c>
      <c r="DW367" s="1268" t="s">
        <v>10823</v>
      </c>
      <c r="DX367" s="1268" t="s">
        <v>5869</v>
      </c>
      <c r="DY367" s="1268" t="s">
        <v>3117</v>
      </c>
      <c r="DZ367" s="1268" t="s">
        <v>3381</v>
      </c>
      <c r="EA367" s="1268" t="s">
        <v>3119</v>
      </c>
      <c r="EB367" s="1268" t="s">
        <v>10824</v>
      </c>
      <c r="EC367" s="1268" t="s">
        <v>3113</v>
      </c>
      <c r="ED367" s="1268" t="s">
        <v>10825</v>
      </c>
      <c r="EE367" s="1268" t="s">
        <v>10823</v>
      </c>
      <c r="EF367" s="1268" t="s">
        <v>3075</v>
      </c>
      <c r="EG367" s="1268" t="s">
        <v>3075</v>
      </c>
      <c r="EH367" s="1268" t="s">
        <v>3075</v>
      </c>
      <c r="EI367" s="1268" t="s">
        <v>3075</v>
      </c>
      <c r="EJ367" s="1268" t="s">
        <v>10826</v>
      </c>
      <c r="EK367" s="1268" t="s">
        <v>3123</v>
      </c>
      <c r="EL367" s="1268" t="s">
        <v>10827</v>
      </c>
      <c r="EM367" s="1268" t="s">
        <v>3125</v>
      </c>
      <c r="EN367" s="1268" t="s">
        <v>3126</v>
      </c>
      <c r="EO367" s="1268" t="s">
        <v>3127</v>
      </c>
      <c r="EP367" s="1268" t="s">
        <v>3128</v>
      </c>
      <c r="EQ367" s="1268" t="s">
        <v>10828</v>
      </c>
      <c r="ER367" s="1268" t="s">
        <v>3096</v>
      </c>
      <c r="ES367" s="1268" t="s">
        <v>10829</v>
      </c>
      <c r="ET367" s="1268" t="s">
        <v>10830</v>
      </c>
      <c r="EU367" s="104" t="str">
        <f t="shared" si="38"/>
        <v>2026050152</v>
      </c>
      <c r="EV367" s="56" t="str">
        <f t="shared" si="39"/>
        <v>21&amp;2026050152</v>
      </c>
      <c r="EW367" s="104" t="str">
        <f>IFERROR(VLOOKUP(EV367,시험용!CA:CE,4,FALSE),"")</f>
        <v/>
      </c>
      <c r="EX367" s="1297" t="s">
        <v>11035</v>
      </c>
    </row>
    <row r="368" spans="1:154" ht="49.95" customHeight="1">
      <c r="A368" s="741">
        <v>21</v>
      </c>
      <c r="B368" s="1268" t="s">
        <v>724</v>
      </c>
      <c r="C368" s="1268" t="s">
        <v>1862</v>
      </c>
      <c r="D368" s="1268" t="s">
        <v>2963</v>
      </c>
      <c r="E368" s="1268" t="s">
        <v>31</v>
      </c>
      <c r="F368" s="1268" t="s">
        <v>287</v>
      </c>
      <c r="G368" s="1268" t="s">
        <v>724</v>
      </c>
      <c r="H368" s="1268" t="s">
        <v>724</v>
      </c>
      <c r="I368" s="1268" t="s">
        <v>290</v>
      </c>
      <c r="J368" s="1268" t="s">
        <v>10831</v>
      </c>
      <c r="K368" s="1268" t="s">
        <v>291</v>
      </c>
      <c r="L368" s="1268" t="s">
        <v>10832</v>
      </c>
      <c r="M368" s="1268" t="s">
        <v>10833</v>
      </c>
      <c r="N368" s="1268"/>
      <c r="O368" s="1268"/>
      <c r="P368" s="1268" t="s">
        <v>1539</v>
      </c>
      <c r="Q368" s="1268"/>
      <c r="R368" s="1268"/>
      <c r="S368" s="1268" t="s">
        <v>10785</v>
      </c>
      <c r="T368" s="1268" t="s">
        <v>10801</v>
      </c>
      <c r="U368" s="1268" t="s">
        <v>592</v>
      </c>
      <c r="V368" s="1268"/>
      <c r="W368" s="1268" t="s">
        <v>10834</v>
      </c>
      <c r="X368" s="1268" t="s">
        <v>1542</v>
      </c>
      <c r="Y368" s="1268" t="s">
        <v>983</v>
      </c>
      <c r="Z368" s="1268" t="s">
        <v>983</v>
      </c>
      <c r="AA368" s="1268" t="s">
        <v>983</v>
      </c>
      <c r="AB368" s="1268" t="s">
        <v>293</v>
      </c>
      <c r="AC368" s="1332"/>
      <c r="AD368" s="1268" t="s">
        <v>107</v>
      </c>
      <c r="AE368" s="1268" t="s">
        <v>10804</v>
      </c>
      <c r="AF368" s="1268" t="s">
        <v>3074</v>
      </c>
      <c r="AG368" s="1268" t="s">
        <v>3075</v>
      </c>
      <c r="AH368" s="1268" t="s">
        <v>3076</v>
      </c>
      <c r="AI368" s="1268" t="s">
        <v>3075</v>
      </c>
      <c r="AJ368" s="1268"/>
      <c r="AK368" s="1268"/>
      <c r="AL368" s="1268"/>
      <c r="AM368" s="1268"/>
      <c r="AN368" s="1268" t="s">
        <v>1731</v>
      </c>
      <c r="AO368" s="1268" t="s">
        <v>8944</v>
      </c>
      <c r="AP368" s="1268" t="s">
        <v>10835</v>
      </c>
      <c r="AQ368" s="1269" t="s">
        <v>396</v>
      </c>
      <c r="AR368" s="1268"/>
      <c r="AS368" s="1268"/>
      <c r="AT368" s="1268" t="s">
        <v>298</v>
      </c>
      <c r="AU368" s="1268" t="s">
        <v>10836</v>
      </c>
      <c r="AV368" s="1268" t="s">
        <v>3075</v>
      </c>
      <c r="AW368" s="1268" t="s">
        <v>3079</v>
      </c>
      <c r="AX368" s="1268" t="s">
        <v>10837</v>
      </c>
      <c r="AY368" s="1268"/>
      <c r="AZ368" s="1268" t="s">
        <v>10838</v>
      </c>
      <c r="BA368" s="1268" t="s">
        <v>5849</v>
      </c>
      <c r="BB368" s="1268" t="s">
        <v>3083</v>
      </c>
      <c r="BC368" s="1268" t="s">
        <v>3084</v>
      </c>
      <c r="BD368" s="1268" t="s">
        <v>3085</v>
      </c>
      <c r="BE368" s="1268" t="s">
        <v>5850</v>
      </c>
      <c r="BF368" s="1268" t="s">
        <v>3087</v>
      </c>
      <c r="BG368" s="1268" t="s">
        <v>3088</v>
      </c>
      <c r="BH368" s="1268" t="s">
        <v>3089</v>
      </c>
      <c r="BI368" s="1268" t="s">
        <v>10839</v>
      </c>
      <c r="BJ368" s="1268" t="s">
        <v>10840</v>
      </c>
      <c r="BK368" s="1268" t="s">
        <v>5853</v>
      </c>
      <c r="BL368" s="1268" t="s">
        <v>10841</v>
      </c>
      <c r="BM368" s="1268" t="s">
        <v>3094</v>
      </c>
      <c r="BN368" s="1268" t="s">
        <v>10812</v>
      </c>
      <c r="BO368" s="1268" t="s">
        <v>3074</v>
      </c>
      <c r="BP368" s="1268" t="s">
        <v>3075</v>
      </c>
      <c r="BQ368" s="1268" t="s">
        <v>3075</v>
      </c>
      <c r="BR368" s="1268" t="s">
        <v>3096</v>
      </c>
      <c r="BS368" s="1268" t="s">
        <v>6580</v>
      </c>
      <c r="BT368" s="1268" t="s">
        <v>10842</v>
      </c>
      <c r="BU368" s="1268" t="s">
        <v>10843</v>
      </c>
      <c r="BV368" s="1268" t="s">
        <v>3094</v>
      </c>
      <c r="BW368" s="1268" t="s">
        <v>3110</v>
      </c>
      <c r="BX368" s="1268" t="s">
        <v>3076</v>
      </c>
      <c r="BY368" s="1268" t="s">
        <v>3075</v>
      </c>
      <c r="BZ368" s="1268" t="s">
        <v>10844</v>
      </c>
      <c r="CA368" s="1268" t="s">
        <v>3075</v>
      </c>
      <c r="CB368" s="1268" t="s">
        <v>3075</v>
      </c>
      <c r="CC368" s="1268" t="s">
        <v>3075</v>
      </c>
      <c r="CD368" s="1268" t="s">
        <v>3075</v>
      </c>
      <c r="CE368" s="1268" t="s">
        <v>3075</v>
      </c>
      <c r="CF368" s="1268" t="s">
        <v>3075</v>
      </c>
      <c r="CG368" s="1268" t="s">
        <v>3075</v>
      </c>
      <c r="CH368" s="1268" t="s">
        <v>3075</v>
      </c>
      <c r="CI368" s="1268" t="s">
        <v>10845</v>
      </c>
      <c r="CJ368" s="1268" t="s">
        <v>3104</v>
      </c>
      <c r="CK368" s="1268" t="s">
        <v>10846</v>
      </c>
      <c r="CL368" s="1268" t="s">
        <v>10817</v>
      </c>
      <c r="CM368" s="1268" t="s">
        <v>10847</v>
      </c>
      <c r="CN368" s="1268" t="s">
        <v>3104</v>
      </c>
      <c r="CO368" s="1268" t="s">
        <v>7573</v>
      </c>
      <c r="CP368" s="1268" t="s">
        <v>10817</v>
      </c>
      <c r="CQ368" s="1268" t="s">
        <v>3075</v>
      </c>
      <c r="CR368" s="1268" t="s">
        <v>3075</v>
      </c>
      <c r="CS368" s="1268" t="s">
        <v>3075</v>
      </c>
      <c r="CT368" s="1268" t="s">
        <v>3075</v>
      </c>
      <c r="CU368" s="1268" t="s">
        <v>5862</v>
      </c>
      <c r="CV368" s="1268" t="s">
        <v>3390</v>
      </c>
      <c r="CW368" s="1268" t="s">
        <v>5863</v>
      </c>
      <c r="CX368" s="1268" t="s">
        <v>5864</v>
      </c>
      <c r="CY368" s="1268" t="s">
        <v>3075</v>
      </c>
      <c r="CZ368" s="1268" t="s">
        <v>3075</v>
      </c>
      <c r="DA368" s="1268" t="s">
        <v>3075</v>
      </c>
      <c r="DB368" s="1268" t="s">
        <v>3075</v>
      </c>
      <c r="DC368" s="1268" t="s">
        <v>3075</v>
      </c>
      <c r="DD368" s="1268" t="s">
        <v>3075</v>
      </c>
      <c r="DE368" s="1268" t="s">
        <v>3075</v>
      </c>
      <c r="DF368" s="1268" t="s">
        <v>3075</v>
      </c>
      <c r="DG368" s="1268" t="s">
        <v>3075</v>
      </c>
      <c r="DH368" s="1268" t="s">
        <v>3075</v>
      </c>
      <c r="DI368" s="1268" t="s">
        <v>3094</v>
      </c>
      <c r="DJ368" s="1268" t="s">
        <v>3075</v>
      </c>
      <c r="DK368" s="1268" t="s">
        <v>3075</v>
      </c>
      <c r="DL368" s="1268" t="s">
        <v>3075</v>
      </c>
      <c r="DM368" s="1268" t="s">
        <v>3075</v>
      </c>
      <c r="DN368" s="1268" t="s">
        <v>3075</v>
      </c>
      <c r="DO368" s="1268" t="s">
        <v>3075</v>
      </c>
      <c r="DP368" s="1268" t="s">
        <v>3075</v>
      </c>
      <c r="DQ368" s="1268" t="s">
        <v>10848</v>
      </c>
      <c r="DR368" s="1268" t="s">
        <v>3388</v>
      </c>
      <c r="DS368" s="1268" t="s">
        <v>3111</v>
      </c>
      <c r="DT368" s="1268" t="s">
        <v>10849</v>
      </c>
      <c r="DU368" s="1268" t="s">
        <v>3113</v>
      </c>
      <c r="DV368" s="1268" t="s">
        <v>5894</v>
      </c>
      <c r="DW368" s="1268" t="s">
        <v>10823</v>
      </c>
      <c r="DX368" s="1268" t="s">
        <v>5869</v>
      </c>
      <c r="DY368" s="1268" t="s">
        <v>3117</v>
      </c>
      <c r="DZ368" s="1268" t="s">
        <v>3381</v>
      </c>
      <c r="EA368" s="1268" t="s">
        <v>3119</v>
      </c>
      <c r="EB368" s="1268" t="s">
        <v>10850</v>
      </c>
      <c r="EC368" s="1268" t="s">
        <v>3113</v>
      </c>
      <c r="ED368" s="1268" t="s">
        <v>6138</v>
      </c>
      <c r="EE368" s="1268" t="s">
        <v>10823</v>
      </c>
      <c r="EF368" s="1268" t="s">
        <v>3075</v>
      </c>
      <c r="EG368" s="1268" t="s">
        <v>3075</v>
      </c>
      <c r="EH368" s="1268" t="s">
        <v>3075</v>
      </c>
      <c r="EI368" s="1268" t="s">
        <v>3075</v>
      </c>
      <c r="EJ368" s="1268" t="s">
        <v>10851</v>
      </c>
      <c r="EK368" s="1268" t="s">
        <v>3123</v>
      </c>
      <c r="EL368" s="1268" t="s">
        <v>10852</v>
      </c>
      <c r="EM368" s="1268" t="s">
        <v>3125</v>
      </c>
      <c r="EN368" s="1268" t="s">
        <v>3126</v>
      </c>
      <c r="EO368" s="1268" t="s">
        <v>3127</v>
      </c>
      <c r="EP368" s="1268" t="s">
        <v>3128</v>
      </c>
      <c r="EQ368" s="1268" t="s">
        <v>10853</v>
      </c>
      <c r="ER368" s="1268" t="s">
        <v>3096</v>
      </c>
      <c r="ES368" s="1268" t="s">
        <v>10854</v>
      </c>
      <c r="ET368" s="1268" t="s">
        <v>10855</v>
      </c>
      <c r="EU368" s="104" t="str">
        <f t="shared" si="38"/>
        <v>2026050159</v>
      </c>
      <c r="EV368" s="56" t="str">
        <f t="shared" si="39"/>
        <v>21&amp;2026050159</v>
      </c>
      <c r="EW368" s="104" t="str">
        <f>IFERROR(VLOOKUP(EV368,시험용!CA:CE,4,FALSE),"")</f>
        <v/>
      </c>
      <c r="EX368" s="1297" t="s">
        <v>11035</v>
      </c>
    </row>
    <row r="369" spans="1:155" ht="49.95" customHeight="1">
      <c r="A369" s="741">
        <v>21</v>
      </c>
      <c r="B369" s="1268" t="s">
        <v>732</v>
      </c>
      <c r="C369" s="1268" t="s">
        <v>1862</v>
      </c>
      <c r="D369" s="1268" t="s">
        <v>5428</v>
      </c>
      <c r="E369" s="1268" t="s">
        <v>31</v>
      </c>
      <c r="F369" s="1268" t="s">
        <v>287</v>
      </c>
      <c r="G369" s="1268" t="s">
        <v>732</v>
      </c>
      <c r="H369" s="1268" t="s">
        <v>732</v>
      </c>
      <c r="I369" s="1268" t="s">
        <v>290</v>
      </c>
      <c r="J369" s="1268" t="s">
        <v>10856</v>
      </c>
      <c r="K369" s="1268" t="s">
        <v>291</v>
      </c>
      <c r="L369" s="1268" t="s">
        <v>10857</v>
      </c>
      <c r="M369" s="1268" t="s">
        <v>10858</v>
      </c>
      <c r="N369" s="1268"/>
      <c r="O369" s="1268"/>
      <c r="P369" s="1268" t="s">
        <v>4685</v>
      </c>
      <c r="Q369" s="1268"/>
      <c r="R369" s="1268" t="s">
        <v>10245</v>
      </c>
      <c r="S369" s="1268" t="s">
        <v>10785</v>
      </c>
      <c r="T369" s="1268" t="s">
        <v>10371</v>
      </c>
      <c r="U369" s="1268" t="s">
        <v>592</v>
      </c>
      <c r="V369" s="1268"/>
      <c r="W369" s="1268" t="s">
        <v>10859</v>
      </c>
      <c r="X369" s="1268" t="s">
        <v>688</v>
      </c>
      <c r="Y369" s="1268" t="s">
        <v>10860</v>
      </c>
      <c r="Z369" s="1268" t="s">
        <v>10860</v>
      </c>
      <c r="AA369" s="1268" t="s">
        <v>10860</v>
      </c>
      <c r="AB369" s="1268" t="s">
        <v>293</v>
      </c>
      <c r="AC369" s="1332"/>
      <c r="AD369" s="1268" t="s">
        <v>107</v>
      </c>
      <c r="AE369" s="1268" t="s">
        <v>10861</v>
      </c>
      <c r="AF369" s="1268" t="s">
        <v>595</v>
      </c>
      <c r="AG369" s="1268" t="s">
        <v>57</v>
      </c>
      <c r="AH369" s="1268" t="s">
        <v>645</v>
      </c>
      <c r="AI369" s="1268" t="s">
        <v>57</v>
      </c>
      <c r="AJ369" s="1268"/>
      <c r="AK369" s="1268"/>
      <c r="AL369" s="1268"/>
      <c r="AM369" s="1268"/>
      <c r="AN369" s="1268" t="s">
        <v>5438</v>
      </c>
      <c r="AO369" s="1268" t="s">
        <v>5439</v>
      </c>
      <c r="AP369" s="1268" t="s">
        <v>10862</v>
      </c>
      <c r="AQ369" s="1269" t="s">
        <v>396</v>
      </c>
      <c r="AR369" s="1268"/>
      <c r="AS369" s="1268"/>
      <c r="AT369" s="1268" t="s">
        <v>315</v>
      </c>
      <c r="AU369" s="1268" t="s">
        <v>10863</v>
      </c>
      <c r="AV369" s="1268" t="s">
        <v>57</v>
      </c>
      <c r="AW369" s="1268" t="s">
        <v>910</v>
      </c>
      <c r="AX369" s="1268" t="s">
        <v>10864</v>
      </c>
      <c r="AY369" s="1268"/>
      <c r="AZ369" s="1268" t="s">
        <v>10865</v>
      </c>
      <c r="BA369" s="1268" t="s">
        <v>10866</v>
      </c>
      <c r="BB369" s="1268" t="s">
        <v>299</v>
      </c>
      <c r="BC369" s="1268" t="s">
        <v>32</v>
      </c>
      <c r="BD369" s="1268" t="s">
        <v>33</v>
      </c>
      <c r="BE369" s="1268" t="s">
        <v>5445</v>
      </c>
      <c r="BF369" s="1268" t="s">
        <v>48</v>
      </c>
      <c r="BG369" s="1268" t="s">
        <v>164</v>
      </c>
      <c r="BH369" s="1268" t="s">
        <v>110</v>
      </c>
      <c r="BI369" s="1268" t="s">
        <v>10867</v>
      </c>
      <c r="BJ369" s="1268" t="s">
        <v>7082</v>
      </c>
      <c r="BK369" s="1268" t="s">
        <v>10868</v>
      </c>
      <c r="BL369" s="1268" t="s">
        <v>10869</v>
      </c>
      <c r="BM369" s="1268" t="s">
        <v>302</v>
      </c>
      <c r="BN369" s="1268" t="s">
        <v>10861</v>
      </c>
      <c r="BO369" s="1268" t="s">
        <v>595</v>
      </c>
      <c r="BP369" s="1268" t="s">
        <v>57</v>
      </c>
      <c r="BQ369" s="1268" t="s">
        <v>57</v>
      </c>
      <c r="BR369" s="1268" t="s">
        <v>311</v>
      </c>
      <c r="BS369" s="1268" t="s">
        <v>1029</v>
      </c>
      <c r="BT369" s="1268" t="s">
        <v>1328</v>
      </c>
      <c r="BU369" s="1268" t="s">
        <v>10870</v>
      </c>
      <c r="BV369" s="1268" t="s">
        <v>657</v>
      </c>
      <c r="BW369" s="1268" t="s">
        <v>672</v>
      </c>
      <c r="BX369" s="1268" t="s">
        <v>645</v>
      </c>
      <c r="BY369" s="1268" t="s">
        <v>57</v>
      </c>
      <c r="BZ369" s="1268" t="s">
        <v>177</v>
      </c>
      <c r="CA369" s="1268" t="s">
        <v>10871</v>
      </c>
      <c r="CB369" s="1268" t="s">
        <v>304</v>
      </c>
      <c r="CC369" s="1268" t="s">
        <v>112</v>
      </c>
      <c r="CD369" s="1268" t="s">
        <v>309</v>
      </c>
      <c r="CE369" s="1268" t="s">
        <v>306</v>
      </c>
      <c r="CF369" s="1268" t="s">
        <v>117</v>
      </c>
      <c r="CG369" s="1268" t="s">
        <v>307</v>
      </c>
      <c r="CH369" s="1268" t="s">
        <v>57</v>
      </c>
      <c r="CI369" s="1268" t="s">
        <v>4857</v>
      </c>
      <c r="CJ369" s="1268" t="s">
        <v>843</v>
      </c>
      <c r="CK369" s="1268" t="s">
        <v>1035</v>
      </c>
      <c r="CL369" s="1268" t="s">
        <v>105</v>
      </c>
      <c r="CM369" s="1268" t="s">
        <v>10872</v>
      </c>
      <c r="CN369" s="1268" t="s">
        <v>843</v>
      </c>
      <c r="CO369" s="1268" t="s">
        <v>112</v>
      </c>
      <c r="CP369" s="1268" t="s">
        <v>105</v>
      </c>
      <c r="CQ369" s="1268" t="s">
        <v>57</v>
      </c>
      <c r="CR369" s="1268" t="s">
        <v>57</v>
      </c>
      <c r="CS369" s="1268" t="s">
        <v>57</v>
      </c>
      <c r="CT369" s="1268" t="s">
        <v>57</v>
      </c>
      <c r="CU369" s="1268" t="s">
        <v>57</v>
      </c>
      <c r="CV369" s="1268" t="s">
        <v>57</v>
      </c>
      <c r="CW369" s="1268" t="s">
        <v>57</v>
      </c>
      <c r="CX369" s="1268" t="s">
        <v>57</v>
      </c>
      <c r="CY369" s="1268" t="s">
        <v>57</v>
      </c>
      <c r="CZ369" s="1268" t="s">
        <v>57</v>
      </c>
      <c r="DA369" s="1268" t="s">
        <v>57</v>
      </c>
      <c r="DB369" s="1268" t="s">
        <v>57</v>
      </c>
      <c r="DC369" s="1268" t="s">
        <v>57</v>
      </c>
      <c r="DD369" s="1268" t="s">
        <v>57</v>
      </c>
      <c r="DE369" s="1268" t="s">
        <v>57</v>
      </c>
      <c r="DF369" s="1268" t="s">
        <v>57</v>
      </c>
      <c r="DG369" s="1268" t="s">
        <v>57</v>
      </c>
      <c r="DH369" s="1268" t="s">
        <v>57</v>
      </c>
      <c r="DI369" s="1268" t="s">
        <v>302</v>
      </c>
      <c r="DJ369" s="1268" t="s">
        <v>57</v>
      </c>
      <c r="DK369" s="1268" t="s">
        <v>57</v>
      </c>
      <c r="DL369" s="1268" t="s">
        <v>57</v>
      </c>
      <c r="DM369" s="1268" t="s">
        <v>57</v>
      </c>
      <c r="DN369" s="1268" t="s">
        <v>4692</v>
      </c>
      <c r="DO369" s="1268" t="s">
        <v>331</v>
      </c>
      <c r="DP369" s="1268" t="s">
        <v>121</v>
      </c>
      <c r="DQ369" s="1268" t="s">
        <v>57</v>
      </c>
      <c r="DR369" s="1268" t="s">
        <v>57</v>
      </c>
      <c r="DS369" s="1268" t="s">
        <v>57</v>
      </c>
      <c r="DT369" s="1268" t="s">
        <v>10873</v>
      </c>
      <c r="DU369" s="1268" t="s">
        <v>86</v>
      </c>
      <c r="DV369" s="1268" t="s">
        <v>1572</v>
      </c>
      <c r="DW369" s="1268" t="s">
        <v>119</v>
      </c>
      <c r="DX369" s="1268" t="s">
        <v>57</v>
      </c>
      <c r="DY369" s="1268" t="s">
        <v>57</v>
      </c>
      <c r="DZ369" s="1268" t="s">
        <v>57</v>
      </c>
      <c r="EA369" s="1268" t="s">
        <v>57</v>
      </c>
      <c r="EB369" s="1268" t="s">
        <v>10874</v>
      </c>
      <c r="EC369" s="1268" t="s">
        <v>86</v>
      </c>
      <c r="ED369" s="1268" t="s">
        <v>1748</v>
      </c>
      <c r="EE369" s="1268" t="s">
        <v>119</v>
      </c>
      <c r="EF369" s="1268" t="s">
        <v>57</v>
      </c>
      <c r="EG369" s="1268" t="s">
        <v>57</v>
      </c>
      <c r="EH369" s="1268" t="s">
        <v>57</v>
      </c>
      <c r="EI369" s="1268" t="s">
        <v>57</v>
      </c>
      <c r="EJ369" s="1268" t="s">
        <v>10875</v>
      </c>
      <c r="EK369" s="1268" t="s">
        <v>1574</v>
      </c>
      <c r="EL369" s="1268" t="s">
        <v>3609</v>
      </c>
      <c r="EM369" s="1268" t="s">
        <v>1576</v>
      </c>
      <c r="EN369" s="1268" t="s">
        <v>10876</v>
      </c>
      <c r="EO369" s="1268" t="s">
        <v>681</v>
      </c>
      <c r="EP369" s="1268" t="s">
        <v>682</v>
      </c>
      <c r="EQ369" s="1268" t="s">
        <v>57</v>
      </c>
      <c r="ER369" s="1268" t="s">
        <v>311</v>
      </c>
      <c r="ES369" s="1268" t="s">
        <v>57</v>
      </c>
      <c r="ET369" s="1268" t="s">
        <v>57</v>
      </c>
      <c r="EU369" s="104" t="str">
        <f t="shared" si="38"/>
        <v>2026050664</v>
      </c>
      <c r="EV369" s="56" t="str">
        <f t="shared" si="39"/>
        <v>21&amp;2026050664</v>
      </c>
      <c r="EW369" s="104" t="str">
        <f>IFERROR(VLOOKUP(EV369,시험용!CA:CE,4,FALSE),"")</f>
        <v/>
      </c>
      <c r="EX369" s="1297" t="s">
        <v>11035</v>
      </c>
    </row>
    <row r="370" spans="1:155" ht="49.95" customHeight="1">
      <c r="A370" s="741">
        <v>21</v>
      </c>
      <c r="B370" s="1268" t="s">
        <v>771</v>
      </c>
      <c r="C370" s="1268" t="s">
        <v>1862</v>
      </c>
      <c r="D370" s="1268" t="s">
        <v>5428</v>
      </c>
      <c r="E370" s="1268" t="s">
        <v>31</v>
      </c>
      <c r="F370" s="1268" t="s">
        <v>287</v>
      </c>
      <c r="G370" s="1268" t="s">
        <v>771</v>
      </c>
      <c r="H370" s="1268" t="s">
        <v>771</v>
      </c>
      <c r="I370" s="1268" t="s">
        <v>290</v>
      </c>
      <c r="J370" s="1268" t="s">
        <v>10877</v>
      </c>
      <c r="K370" s="1268" t="s">
        <v>291</v>
      </c>
      <c r="L370" s="1268" t="s">
        <v>10878</v>
      </c>
      <c r="M370" s="1268" t="s">
        <v>10858</v>
      </c>
      <c r="N370" s="1268"/>
      <c r="O370" s="1268"/>
      <c r="P370" s="1268" t="s">
        <v>4685</v>
      </c>
      <c r="Q370" s="1268"/>
      <c r="R370" s="1268" t="s">
        <v>10245</v>
      </c>
      <c r="S370" s="1268" t="s">
        <v>10785</v>
      </c>
      <c r="T370" s="1268" t="s">
        <v>10371</v>
      </c>
      <c r="U370" s="1268" t="s">
        <v>592</v>
      </c>
      <c r="V370" s="1268"/>
      <c r="W370" s="1268" t="s">
        <v>10859</v>
      </c>
      <c r="X370" s="1268" t="s">
        <v>688</v>
      </c>
      <c r="Y370" s="1268" t="s">
        <v>10860</v>
      </c>
      <c r="Z370" s="1268" t="s">
        <v>10860</v>
      </c>
      <c r="AA370" s="1268" t="s">
        <v>10860</v>
      </c>
      <c r="AB370" s="1268" t="s">
        <v>293</v>
      </c>
      <c r="AC370" s="1332"/>
      <c r="AD370" s="1268" t="s">
        <v>107</v>
      </c>
      <c r="AE370" s="1268" t="s">
        <v>10879</v>
      </c>
      <c r="AF370" s="1268" t="s">
        <v>595</v>
      </c>
      <c r="AG370" s="1268" t="s">
        <v>57</v>
      </c>
      <c r="AH370" s="1268" t="s">
        <v>645</v>
      </c>
      <c r="AI370" s="1268" t="s">
        <v>57</v>
      </c>
      <c r="AJ370" s="1268"/>
      <c r="AK370" s="1268"/>
      <c r="AL370" s="1268"/>
      <c r="AM370" s="1268"/>
      <c r="AN370" s="1268" t="s">
        <v>5438</v>
      </c>
      <c r="AO370" s="1268" t="s">
        <v>5439</v>
      </c>
      <c r="AP370" s="1268" t="s">
        <v>10880</v>
      </c>
      <c r="AQ370" s="1269" t="s">
        <v>396</v>
      </c>
      <c r="AR370" s="1268"/>
      <c r="AS370" s="1268"/>
      <c r="AT370" s="1268" t="s">
        <v>315</v>
      </c>
      <c r="AU370" s="1268" t="s">
        <v>10881</v>
      </c>
      <c r="AV370" s="1268" t="s">
        <v>57</v>
      </c>
      <c r="AW370" s="1268" t="s">
        <v>910</v>
      </c>
      <c r="AX370" s="1268" t="s">
        <v>10882</v>
      </c>
      <c r="AY370" s="1268"/>
      <c r="AZ370" s="1268" t="s">
        <v>10865</v>
      </c>
      <c r="BA370" s="1268" t="s">
        <v>10866</v>
      </c>
      <c r="BB370" s="1268" t="s">
        <v>299</v>
      </c>
      <c r="BC370" s="1268" t="s">
        <v>32</v>
      </c>
      <c r="BD370" s="1268" t="s">
        <v>33</v>
      </c>
      <c r="BE370" s="1268" t="s">
        <v>5445</v>
      </c>
      <c r="BF370" s="1268" t="s">
        <v>48</v>
      </c>
      <c r="BG370" s="1268" t="s">
        <v>164</v>
      </c>
      <c r="BH370" s="1268" t="s">
        <v>110</v>
      </c>
      <c r="BI370" s="1268" t="s">
        <v>10867</v>
      </c>
      <c r="BJ370" s="1268" t="s">
        <v>7082</v>
      </c>
      <c r="BK370" s="1268" t="s">
        <v>10868</v>
      </c>
      <c r="BL370" s="1268" t="s">
        <v>10883</v>
      </c>
      <c r="BM370" s="1268" t="s">
        <v>302</v>
      </c>
      <c r="BN370" s="1268" t="s">
        <v>10879</v>
      </c>
      <c r="BO370" s="1268" t="s">
        <v>595</v>
      </c>
      <c r="BP370" s="1268" t="s">
        <v>57</v>
      </c>
      <c r="BQ370" s="1268" t="s">
        <v>57</v>
      </c>
      <c r="BR370" s="1268" t="s">
        <v>311</v>
      </c>
      <c r="BS370" s="1268" t="s">
        <v>1029</v>
      </c>
      <c r="BT370" s="1268" t="s">
        <v>1328</v>
      </c>
      <c r="BU370" s="1268" t="s">
        <v>10870</v>
      </c>
      <c r="BV370" s="1268" t="s">
        <v>657</v>
      </c>
      <c r="BW370" s="1268" t="s">
        <v>672</v>
      </c>
      <c r="BX370" s="1268" t="s">
        <v>645</v>
      </c>
      <c r="BY370" s="1268" t="s">
        <v>57</v>
      </c>
      <c r="BZ370" s="1268" t="s">
        <v>177</v>
      </c>
      <c r="CA370" s="1268" t="s">
        <v>10871</v>
      </c>
      <c r="CB370" s="1268" t="s">
        <v>304</v>
      </c>
      <c r="CC370" s="1268" t="s">
        <v>112</v>
      </c>
      <c r="CD370" s="1268" t="s">
        <v>309</v>
      </c>
      <c r="CE370" s="1268" t="s">
        <v>306</v>
      </c>
      <c r="CF370" s="1268" t="s">
        <v>117</v>
      </c>
      <c r="CG370" s="1268" t="s">
        <v>307</v>
      </c>
      <c r="CH370" s="1268" t="s">
        <v>57</v>
      </c>
      <c r="CI370" s="1268" t="s">
        <v>4857</v>
      </c>
      <c r="CJ370" s="1268" t="s">
        <v>843</v>
      </c>
      <c r="CK370" s="1268" t="s">
        <v>1035</v>
      </c>
      <c r="CL370" s="1268" t="s">
        <v>105</v>
      </c>
      <c r="CM370" s="1268" t="s">
        <v>10872</v>
      </c>
      <c r="CN370" s="1268" t="s">
        <v>843</v>
      </c>
      <c r="CO370" s="1268" t="s">
        <v>112</v>
      </c>
      <c r="CP370" s="1268" t="s">
        <v>105</v>
      </c>
      <c r="CQ370" s="1268" t="s">
        <v>57</v>
      </c>
      <c r="CR370" s="1268" t="s">
        <v>57</v>
      </c>
      <c r="CS370" s="1268" t="s">
        <v>57</v>
      </c>
      <c r="CT370" s="1268" t="s">
        <v>57</v>
      </c>
      <c r="CU370" s="1268" t="s">
        <v>57</v>
      </c>
      <c r="CV370" s="1268" t="s">
        <v>57</v>
      </c>
      <c r="CW370" s="1268" t="s">
        <v>57</v>
      </c>
      <c r="CX370" s="1268" t="s">
        <v>57</v>
      </c>
      <c r="CY370" s="1268" t="s">
        <v>57</v>
      </c>
      <c r="CZ370" s="1268" t="s">
        <v>57</v>
      </c>
      <c r="DA370" s="1268" t="s">
        <v>57</v>
      </c>
      <c r="DB370" s="1268" t="s">
        <v>57</v>
      </c>
      <c r="DC370" s="1268" t="s">
        <v>57</v>
      </c>
      <c r="DD370" s="1268" t="s">
        <v>57</v>
      </c>
      <c r="DE370" s="1268" t="s">
        <v>57</v>
      </c>
      <c r="DF370" s="1268" t="s">
        <v>57</v>
      </c>
      <c r="DG370" s="1268" t="s">
        <v>57</v>
      </c>
      <c r="DH370" s="1268" t="s">
        <v>57</v>
      </c>
      <c r="DI370" s="1268" t="s">
        <v>302</v>
      </c>
      <c r="DJ370" s="1268" t="s">
        <v>57</v>
      </c>
      <c r="DK370" s="1268" t="s">
        <v>57</v>
      </c>
      <c r="DL370" s="1268" t="s">
        <v>57</v>
      </c>
      <c r="DM370" s="1268" t="s">
        <v>57</v>
      </c>
      <c r="DN370" s="1268" t="s">
        <v>4692</v>
      </c>
      <c r="DO370" s="1268" t="s">
        <v>331</v>
      </c>
      <c r="DP370" s="1268" t="s">
        <v>121</v>
      </c>
      <c r="DQ370" s="1268" t="s">
        <v>57</v>
      </c>
      <c r="DR370" s="1268" t="s">
        <v>57</v>
      </c>
      <c r="DS370" s="1268" t="s">
        <v>57</v>
      </c>
      <c r="DT370" s="1268" t="s">
        <v>10873</v>
      </c>
      <c r="DU370" s="1268" t="s">
        <v>86</v>
      </c>
      <c r="DV370" s="1268" t="s">
        <v>1572</v>
      </c>
      <c r="DW370" s="1268" t="s">
        <v>119</v>
      </c>
      <c r="DX370" s="1268" t="s">
        <v>57</v>
      </c>
      <c r="DY370" s="1268" t="s">
        <v>57</v>
      </c>
      <c r="DZ370" s="1268" t="s">
        <v>57</v>
      </c>
      <c r="EA370" s="1268" t="s">
        <v>57</v>
      </c>
      <c r="EB370" s="1268" t="s">
        <v>10874</v>
      </c>
      <c r="EC370" s="1268" t="s">
        <v>86</v>
      </c>
      <c r="ED370" s="1268" t="s">
        <v>1748</v>
      </c>
      <c r="EE370" s="1268" t="s">
        <v>119</v>
      </c>
      <c r="EF370" s="1268" t="s">
        <v>57</v>
      </c>
      <c r="EG370" s="1268" t="s">
        <v>57</v>
      </c>
      <c r="EH370" s="1268" t="s">
        <v>57</v>
      </c>
      <c r="EI370" s="1268" t="s">
        <v>57</v>
      </c>
      <c r="EJ370" s="1268" t="s">
        <v>10875</v>
      </c>
      <c r="EK370" s="1268" t="s">
        <v>1574</v>
      </c>
      <c r="EL370" s="1268" t="s">
        <v>3609</v>
      </c>
      <c r="EM370" s="1268" t="s">
        <v>1576</v>
      </c>
      <c r="EN370" s="1268" t="s">
        <v>10876</v>
      </c>
      <c r="EO370" s="1268" t="s">
        <v>681</v>
      </c>
      <c r="EP370" s="1268" t="s">
        <v>682</v>
      </c>
      <c r="EQ370" s="1268" t="s">
        <v>57</v>
      </c>
      <c r="ER370" s="1268" t="s">
        <v>311</v>
      </c>
      <c r="ES370" s="1268" t="s">
        <v>57</v>
      </c>
      <c r="ET370" s="1268" t="s">
        <v>57</v>
      </c>
      <c r="EU370" s="104" t="str">
        <f t="shared" si="38"/>
        <v>2026050665</v>
      </c>
      <c r="EV370" s="56" t="str">
        <f t="shared" si="39"/>
        <v>21&amp;2026050665</v>
      </c>
      <c r="EW370" s="104" t="str">
        <f>IFERROR(VLOOKUP(EV370,시험용!CA:CE,4,FALSE),"")</f>
        <v/>
      </c>
      <c r="EX370" s="1297" t="s">
        <v>11035</v>
      </c>
    </row>
    <row r="371" spans="1:155" ht="49.95" customHeight="1">
      <c r="A371" s="741">
        <v>21</v>
      </c>
      <c r="B371" s="1268" t="s">
        <v>806</v>
      </c>
      <c r="C371" s="1268" t="s">
        <v>1862</v>
      </c>
      <c r="D371" s="1268" t="s">
        <v>5428</v>
      </c>
      <c r="E371" s="1268" t="s">
        <v>31</v>
      </c>
      <c r="F371" s="1268" t="s">
        <v>287</v>
      </c>
      <c r="G371" s="1268" t="s">
        <v>806</v>
      </c>
      <c r="H371" s="1268" t="s">
        <v>806</v>
      </c>
      <c r="I371" s="1268" t="s">
        <v>290</v>
      </c>
      <c r="J371" s="1268" t="s">
        <v>10884</v>
      </c>
      <c r="K371" s="1268" t="s">
        <v>291</v>
      </c>
      <c r="L371" s="1268" t="s">
        <v>10885</v>
      </c>
      <c r="M371" s="1268" t="s">
        <v>10858</v>
      </c>
      <c r="N371" s="1268"/>
      <c r="O371" s="1268"/>
      <c r="P371" s="1268" t="s">
        <v>4685</v>
      </c>
      <c r="Q371" s="1268"/>
      <c r="R371" s="1268" t="s">
        <v>10245</v>
      </c>
      <c r="S371" s="1268" t="s">
        <v>10785</v>
      </c>
      <c r="T371" s="1268" t="s">
        <v>10371</v>
      </c>
      <c r="U371" s="1268" t="s">
        <v>592</v>
      </c>
      <c r="V371" s="1268"/>
      <c r="W371" s="1268" t="s">
        <v>10859</v>
      </c>
      <c r="X371" s="1268" t="s">
        <v>688</v>
      </c>
      <c r="Y371" s="1268" t="s">
        <v>10860</v>
      </c>
      <c r="Z371" s="1268" t="s">
        <v>10860</v>
      </c>
      <c r="AA371" s="1268" t="s">
        <v>10860</v>
      </c>
      <c r="AB371" s="1268" t="s">
        <v>293</v>
      </c>
      <c r="AC371" s="1332"/>
      <c r="AD371" s="1268" t="s">
        <v>107</v>
      </c>
      <c r="AE371" s="1268" t="s">
        <v>10886</v>
      </c>
      <c r="AF371" s="1268" t="s">
        <v>595</v>
      </c>
      <c r="AG371" s="1268" t="s">
        <v>57</v>
      </c>
      <c r="AH371" s="1268" t="s">
        <v>645</v>
      </c>
      <c r="AI371" s="1268" t="s">
        <v>57</v>
      </c>
      <c r="AJ371" s="1268"/>
      <c r="AK371" s="1268"/>
      <c r="AL371" s="1268"/>
      <c r="AM371" s="1268"/>
      <c r="AN371" s="1268" t="s">
        <v>5438</v>
      </c>
      <c r="AO371" s="1268" t="s">
        <v>5439</v>
      </c>
      <c r="AP371" s="1268" t="s">
        <v>10887</v>
      </c>
      <c r="AQ371" s="1269" t="s">
        <v>396</v>
      </c>
      <c r="AR371" s="1268"/>
      <c r="AS371" s="1268"/>
      <c r="AT371" s="1268" t="s">
        <v>315</v>
      </c>
      <c r="AU371" s="1268" t="s">
        <v>10888</v>
      </c>
      <c r="AV371" s="1268" t="s">
        <v>57</v>
      </c>
      <c r="AW371" s="1268" t="s">
        <v>910</v>
      </c>
      <c r="AX371" s="1268" t="s">
        <v>10889</v>
      </c>
      <c r="AY371" s="1268"/>
      <c r="AZ371" s="1268" t="s">
        <v>10865</v>
      </c>
      <c r="BA371" s="1268" t="s">
        <v>10866</v>
      </c>
      <c r="BB371" s="1268" t="s">
        <v>299</v>
      </c>
      <c r="BC371" s="1268" t="s">
        <v>32</v>
      </c>
      <c r="BD371" s="1268" t="s">
        <v>33</v>
      </c>
      <c r="BE371" s="1268" t="s">
        <v>5445</v>
      </c>
      <c r="BF371" s="1268" t="s">
        <v>48</v>
      </c>
      <c r="BG371" s="1268" t="s">
        <v>164</v>
      </c>
      <c r="BH371" s="1268" t="s">
        <v>110</v>
      </c>
      <c r="BI371" s="1268" t="s">
        <v>10867</v>
      </c>
      <c r="BJ371" s="1268" t="s">
        <v>7082</v>
      </c>
      <c r="BK371" s="1268" t="s">
        <v>10868</v>
      </c>
      <c r="BL371" s="1268" t="s">
        <v>10890</v>
      </c>
      <c r="BM371" s="1268" t="s">
        <v>302</v>
      </c>
      <c r="BN371" s="1268" t="s">
        <v>10886</v>
      </c>
      <c r="BO371" s="1268" t="s">
        <v>595</v>
      </c>
      <c r="BP371" s="1268" t="s">
        <v>57</v>
      </c>
      <c r="BQ371" s="1268" t="s">
        <v>57</v>
      </c>
      <c r="BR371" s="1268" t="s">
        <v>311</v>
      </c>
      <c r="BS371" s="1268" t="s">
        <v>1029</v>
      </c>
      <c r="BT371" s="1268" t="s">
        <v>1328</v>
      </c>
      <c r="BU371" s="1268" t="s">
        <v>10870</v>
      </c>
      <c r="BV371" s="1268" t="s">
        <v>657</v>
      </c>
      <c r="BW371" s="1268" t="s">
        <v>672</v>
      </c>
      <c r="BX371" s="1268" t="s">
        <v>645</v>
      </c>
      <c r="BY371" s="1268" t="s">
        <v>57</v>
      </c>
      <c r="BZ371" s="1268" t="s">
        <v>177</v>
      </c>
      <c r="CA371" s="1268" t="s">
        <v>10871</v>
      </c>
      <c r="CB371" s="1268" t="s">
        <v>304</v>
      </c>
      <c r="CC371" s="1268" t="s">
        <v>112</v>
      </c>
      <c r="CD371" s="1268" t="s">
        <v>309</v>
      </c>
      <c r="CE371" s="1268" t="s">
        <v>306</v>
      </c>
      <c r="CF371" s="1268" t="s">
        <v>117</v>
      </c>
      <c r="CG371" s="1268" t="s">
        <v>307</v>
      </c>
      <c r="CH371" s="1268" t="s">
        <v>57</v>
      </c>
      <c r="CI371" s="1268" t="s">
        <v>4857</v>
      </c>
      <c r="CJ371" s="1268" t="s">
        <v>843</v>
      </c>
      <c r="CK371" s="1268" t="s">
        <v>1035</v>
      </c>
      <c r="CL371" s="1268" t="s">
        <v>105</v>
      </c>
      <c r="CM371" s="1268" t="s">
        <v>10872</v>
      </c>
      <c r="CN371" s="1268" t="s">
        <v>843</v>
      </c>
      <c r="CO371" s="1268" t="s">
        <v>112</v>
      </c>
      <c r="CP371" s="1268" t="s">
        <v>105</v>
      </c>
      <c r="CQ371" s="1268" t="s">
        <v>57</v>
      </c>
      <c r="CR371" s="1268" t="s">
        <v>57</v>
      </c>
      <c r="CS371" s="1268" t="s">
        <v>57</v>
      </c>
      <c r="CT371" s="1268" t="s">
        <v>57</v>
      </c>
      <c r="CU371" s="1268" t="s">
        <v>57</v>
      </c>
      <c r="CV371" s="1268" t="s">
        <v>57</v>
      </c>
      <c r="CW371" s="1268" t="s">
        <v>57</v>
      </c>
      <c r="CX371" s="1268" t="s">
        <v>57</v>
      </c>
      <c r="CY371" s="1268" t="s">
        <v>57</v>
      </c>
      <c r="CZ371" s="1268" t="s">
        <v>57</v>
      </c>
      <c r="DA371" s="1268" t="s">
        <v>57</v>
      </c>
      <c r="DB371" s="1268" t="s">
        <v>57</v>
      </c>
      <c r="DC371" s="1268" t="s">
        <v>57</v>
      </c>
      <c r="DD371" s="1268" t="s">
        <v>57</v>
      </c>
      <c r="DE371" s="1268" t="s">
        <v>57</v>
      </c>
      <c r="DF371" s="1268" t="s">
        <v>57</v>
      </c>
      <c r="DG371" s="1268" t="s">
        <v>57</v>
      </c>
      <c r="DH371" s="1268" t="s">
        <v>57</v>
      </c>
      <c r="DI371" s="1268" t="s">
        <v>302</v>
      </c>
      <c r="DJ371" s="1268" t="s">
        <v>57</v>
      </c>
      <c r="DK371" s="1268" t="s">
        <v>57</v>
      </c>
      <c r="DL371" s="1268" t="s">
        <v>57</v>
      </c>
      <c r="DM371" s="1268" t="s">
        <v>57</v>
      </c>
      <c r="DN371" s="1268" t="s">
        <v>4692</v>
      </c>
      <c r="DO371" s="1268" t="s">
        <v>331</v>
      </c>
      <c r="DP371" s="1268" t="s">
        <v>121</v>
      </c>
      <c r="DQ371" s="1268" t="s">
        <v>57</v>
      </c>
      <c r="DR371" s="1268" t="s">
        <v>57</v>
      </c>
      <c r="DS371" s="1268" t="s">
        <v>57</v>
      </c>
      <c r="DT371" s="1268" t="s">
        <v>10873</v>
      </c>
      <c r="DU371" s="1268" t="s">
        <v>86</v>
      </c>
      <c r="DV371" s="1268" t="s">
        <v>1572</v>
      </c>
      <c r="DW371" s="1268" t="s">
        <v>119</v>
      </c>
      <c r="DX371" s="1268" t="s">
        <v>57</v>
      </c>
      <c r="DY371" s="1268" t="s">
        <v>57</v>
      </c>
      <c r="DZ371" s="1268" t="s">
        <v>57</v>
      </c>
      <c r="EA371" s="1268" t="s">
        <v>57</v>
      </c>
      <c r="EB371" s="1268" t="s">
        <v>10874</v>
      </c>
      <c r="EC371" s="1268" t="s">
        <v>86</v>
      </c>
      <c r="ED371" s="1268" t="s">
        <v>1748</v>
      </c>
      <c r="EE371" s="1268" t="s">
        <v>119</v>
      </c>
      <c r="EF371" s="1268" t="s">
        <v>57</v>
      </c>
      <c r="EG371" s="1268" t="s">
        <v>57</v>
      </c>
      <c r="EH371" s="1268" t="s">
        <v>57</v>
      </c>
      <c r="EI371" s="1268" t="s">
        <v>57</v>
      </c>
      <c r="EJ371" s="1268" t="s">
        <v>10875</v>
      </c>
      <c r="EK371" s="1268" t="s">
        <v>1574</v>
      </c>
      <c r="EL371" s="1268" t="s">
        <v>3609</v>
      </c>
      <c r="EM371" s="1268" t="s">
        <v>1576</v>
      </c>
      <c r="EN371" s="1268" t="s">
        <v>10876</v>
      </c>
      <c r="EO371" s="1268" t="s">
        <v>681</v>
      </c>
      <c r="EP371" s="1268" t="s">
        <v>682</v>
      </c>
      <c r="EQ371" s="1268" t="s">
        <v>57</v>
      </c>
      <c r="ER371" s="1268" t="s">
        <v>311</v>
      </c>
      <c r="ES371" s="1268" t="s">
        <v>57</v>
      </c>
      <c r="ET371" s="1268" t="s">
        <v>57</v>
      </c>
      <c r="EU371" s="104" t="str">
        <f t="shared" si="38"/>
        <v>2026050666</v>
      </c>
      <c r="EV371" s="56" t="str">
        <f t="shared" si="39"/>
        <v>21&amp;2026050666</v>
      </c>
      <c r="EW371" s="104" t="str">
        <f>IFERROR(VLOOKUP(EV371,시험용!CA:CE,4,FALSE),"")</f>
        <v/>
      </c>
      <c r="EX371" s="1297" t="s">
        <v>11035</v>
      </c>
    </row>
    <row r="372" spans="1:155" ht="49.95" customHeight="1">
      <c r="A372" s="741">
        <v>21</v>
      </c>
      <c r="B372" s="1268" t="s">
        <v>47</v>
      </c>
      <c r="C372" s="1268" t="s">
        <v>2105</v>
      </c>
      <c r="D372" s="1268" t="s">
        <v>2106</v>
      </c>
      <c r="E372" s="1268" t="s">
        <v>31</v>
      </c>
      <c r="F372" s="1268" t="s">
        <v>584</v>
      </c>
      <c r="G372" s="1268" t="s">
        <v>47</v>
      </c>
      <c r="H372" s="1268" t="s">
        <v>287</v>
      </c>
      <c r="I372" s="1268" t="s">
        <v>290</v>
      </c>
      <c r="J372" s="1268" t="s">
        <v>10431</v>
      </c>
      <c r="K372" s="1268" t="s">
        <v>291</v>
      </c>
      <c r="L372" s="1268" t="s">
        <v>10432</v>
      </c>
      <c r="M372" s="1268" t="s">
        <v>8444</v>
      </c>
      <c r="N372" s="1268"/>
      <c r="O372" s="1268"/>
      <c r="P372" s="1268"/>
      <c r="Q372" s="1268"/>
      <c r="R372" s="1268" t="s">
        <v>8969</v>
      </c>
      <c r="S372" s="1268" t="s">
        <v>6082</v>
      </c>
      <c r="T372" s="1268" t="s">
        <v>9752</v>
      </c>
      <c r="U372" s="1268" t="s">
        <v>592</v>
      </c>
      <c r="V372" s="1268"/>
      <c r="W372" s="1268" t="s">
        <v>8446</v>
      </c>
      <c r="X372" s="1268" t="s">
        <v>95</v>
      </c>
      <c r="Y372" s="1268" t="s">
        <v>10397</v>
      </c>
      <c r="Z372" s="1268" t="s">
        <v>10397</v>
      </c>
      <c r="AA372" s="1268" t="s">
        <v>10398</v>
      </c>
      <c r="AB372" s="1268" t="s">
        <v>31</v>
      </c>
      <c r="AC372" s="1332"/>
      <c r="AD372" s="1268" t="s">
        <v>643</v>
      </c>
      <c r="AE372" s="1268" t="s">
        <v>8997</v>
      </c>
      <c r="AF372" s="1268" t="s">
        <v>3851</v>
      </c>
      <c r="AG372" s="1268" t="s">
        <v>3852</v>
      </c>
      <c r="AH372" s="1268" t="s">
        <v>3853</v>
      </c>
      <c r="AI372" s="1268" t="s">
        <v>10891</v>
      </c>
      <c r="AJ372" s="1268"/>
      <c r="AK372" s="1268"/>
      <c r="AL372" s="1268"/>
      <c r="AM372" s="1268"/>
      <c r="AN372" s="1268" t="s">
        <v>2241</v>
      </c>
      <c r="AO372" s="1268" t="s">
        <v>2242</v>
      </c>
      <c r="AP372" s="1268" t="s">
        <v>10433</v>
      </c>
      <c r="AQ372" s="1269" t="s">
        <v>547</v>
      </c>
      <c r="AR372" s="1268"/>
      <c r="AS372" s="1268"/>
      <c r="AT372" s="1268" t="s">
        <v>599</v>
      </c>
      <c r="AU372" s="1268" t="s">
        <v>10434</v>
      </c>
      <c r="AV372" s="1268" t="s">
        <v>3008</v>
      </c>
      <c r="AW372" s="1268" t="s">
        <v>9001</v>
      </c>
      <c r="AX372" s="1268" t="s">
        <v>10435</v>
      </c>
      <c r="AY372" s="1268"/>
      <c r="AZ372" s="1268" t="s">
        <v>10402</v>
      </c>
      <c r="BA372" s="1268" t="s">
        <v>9004</v>
      </c>
      <c r="BB372" s="1268" t="s">
        <v>3017</v>
      </c>
      <c r="BC372" s="1268" t="s">
        <v>3018</v>
      </c>
      <c r="BD372" s="1268" t="s">
        <v>3019</v>
      </c>
      <c r="BE372" s="1268" t="s">
        <v>9006</v>
      </c>
      <c r="BF372" s="1268" t="s">
        <v>3021</v>
      </c>
      <c r="BG372" s="1268" t="s">
        <v>3022</v>
      </c>
      <c r="BH372" s="1268" t="s">
        <v>10403</v>
      </c>
      <c r="BI372" s="1268" t="s">
        <v>10404</v>
      </c>
      <c r="BJ372" s="1268" t="s">
        <v>10405</v>
      </c>
      <c r="BK372" s="1268" t="s">
        <v>3867</v>
      </c>
      <c r="BL372" s="1268" t="s">
        <v>10436</v>
      </c>
      <c r="BM372" s="1268" t="s">
        <v>3028</v>
      </c>
      <c r="BN372" s="1268" t="s">
        <v>8997</v>
      </c>
      <c r="BO372" s="1268" t="s">
        <v>3851</v>
      </c>
      <c r="BP372" s="1268" t="s">
        <v>3007</v>
      </c>
      <c r="BQ372" s="1268" t="s">
        <v>3852</v>
      </c>
      <c r="BR372" s="1268" t="s">
        <v>9011</v>
      </c>
      <c r="BS372" s="1268" t="s">
        <v>3895</v>
      </c>
      <c r="BT372" s="1268" t="s">
        <v>4803</v>
      </c>
      <c r="BU372" s="1268" t="s">
        <v>10892</v>
      </c>
      <c r="BV372" s="1268" t="s">
        <v>9014</v>
      </c>
      <c r="BW372" s="1268" t="s">
        <v>10408</v>
      </c>
      <c r="BX372" s="1268" t="s">
        <v>3853</v>
      </c>
      <c r="BY372" s="1268" t="s">
        <v>10891</v>
      </c>
      <c r="BZ372" s="1268" t="s">
        <v>10409</v>
      </c>
      <c r="CA372" s="1268" t="s">
        <v>10410</v>
      </c>
      <c r="CB372" s="1268" t="s">
        <v>3878</v>
      </c>
      <c r="CC372" s="1268" t="s">
        <v>9020</v>
      </c>
      <c r="CD372" s="1268" t="s">
        <v>10411</v>
      </c>
      <c r="CE372" s="1268" t="s">
        <v>3880</v>
      </c>
      <c r="CF372" s="1268" t="s">
        <v>10412</v>
      </c>
      <c r="CG372" s="1268" t="s">
        <v>3882</v>
      </c>
      <c r="CH372" s="1268" t="s">
        <v>3008</v>
      </c>
      <c r="CI372" s="1268" t="s">
        <v>10413</v>
      </c>
      <c r="CJ372" s="1268" t="s">
        <v>9022</v>
      </c>
      <c r="CK372" s="1268" t="s">
        <v>10414</v>
      </c>
      <c r="CL372" s="1268" t="s">
        <v>3886</v>
      </c>
      <c r="CM372" s="1268" t="s">
        <v>10415</v>
      </c>
      <c r="CN372" s="1268" t="s">
        <v>9022</v>
      </c>
      <c r="CO372" s="1268" t="s">
        <v>8589</v>
      </c>
      <c r="CP372" s="1268" t="s">
        <v>3886</v>
      </c>
      <c r="CQ372" s="1268" t="s">
        <v>3008</v>
      </c>
      <c r="CR372" s="1268" t="s">
        <v>3008</v>
      </c>
      <c r="CS372" s="1268" t="s">
        <v>3008</v>
      </c>
      <c r="CT372" s="1268" t="s">
        <v>3008</v>
      </c>
      <c r="CU372" s="1268" t="s">
        <v>9026</v>
      </c>
      <c r="CV372" s="1268" t="s">
        <v>3888</v>
      </c>
      <c r="CW372" s="1268" t="s">
        <v>9027</v>
      </c>
      <c r="CX372" s="1268" t="s">
        <v>9001</v>
      </c>
      <c r="CY372" s="1268" t="s">
        <v>3008</v>
      </c>
      <c r="CZ372" s="1268" t="s">
        <v>3008</v>
      </c>
      <c r="DA372" s="1268" t="s">
        <v>3008</v>
      </c>
      <c r="DB372" s="1268" t="s">
        <v>3008</v>
      </c>
      <c r="DC372" s="1268" t="s">
        <v>3008</v>
      </c>
      <c r="DD372" s="1268" t="s">
        <v>3008</v>
      </c>
      <c r="DE372" s="1268" t="s">
        <v>9819</v>
      </c>
      <c r="DF372" s="1268" t="s">
        <v>9820</v>
      </c>
      <c r="DG372" s="1268" t="s">
        <v>3047</v>
      </c>
      <c r="DH372" s="1268" t="s">
        <v>3008</v>
      </c>
      <c r="DI372" s="1268" t="s">
        <v>3028</v>
      </c>
      <c r="DJ372" s="1268" t="s">
        <v>3008</v>
      </c>
      <c r="DK372" s="1268" t="s">
        <v>3008</v>
      </c>
      <c r="DL372" s="1268" t="s">
        <v>3008</v>
      </c>
      <c r="DM372" s="1268" t="s">
        <v>3008</v>
      </c>
      <c r="DN372" s="1268" t="s">
        <v>3008</v>
      </c>
      <c r="DO372" s="1268" t="s">
        <v>3008</v>
      </c>
      <c r="DP372" s="1268" t="s">
        <v>3008</v>
      </c>
      <c r="DQ372" s="1268" t="s">
        <v>3008</v>
      </c>
      <c r="DR372" s="1268" t="s">
        <v>3008</v>
      </c>
      <c r="DS372" s="1268" t="s">
        <v>3008</v>
      </c>
      <c r="DT372" s="1268" t="s">
        <v>10416</v>
      </c>
      <c r="DU372" s="1268" t="s">
        <v>10417</v>
      </c>
      <c r="DV372" s="1268" t="s">
        <v>9230</v>
      </c>
      <c r="DW372" s="1268" t="s">
        <v>10418</v>
      </c>
      <c r="DX372" s="1268" t="s">
        <v>4800</v>
      </c>
      <c r="DY372" s="1268" t="s">
        <v>3053</v>
      </c>
      <c r="DZ372" s="1268" t="s">
        <v>4801</v>
      </c>
      <c r="EA372" s="1268" t="s">
        <v>3055</v>
      </c>
      <c r="EB372" s="1268" t="s">
        <v>10419</v>
      </c>
      <c r="EC372" s="1268" t="s">
        <v>10417</v>
      </c>
      <c r="ED372" s="1268" t="s">
        <v>10420</v>
      </c>
      <c r="EE372" s="1268" t="s">
        <v>10418</v>
      </c>
      <c r="EF372" s="1268" t="s">
        <v>3008</v>
      </c>
      <c r="EG372" s="1268" t="s">
        <v>3008</v>
      </c>
      <c r="EH372" s="1268" t="s">
        <v>3008</v>
      </c>
      <c r="EI372" s="1268" t="s">
        <v>3008</v>
      </c>
      <c r="EJ372" s="1268" t="s">
        <v>10893</v>
      </c>
      <c r="EK372" s="1268" t="s">
        <v>10422</v>
      </c>
      <c r="EL372" s="1268" t="s">
        <v>10894</v>
      </c>
      <c r="EM372" s="1268" t="s">
        <v>10424</v>
      </c>
      <c r="EN372" s="1268" t="s">
        <v>10895</v>
      </c>
      <c r="EO372" s="1268" t="s">
        <v>10426</v>
      </c>
      <c r="EP372" s="1268" t="s">
        <v>10427</v>
      </c>
      <c r="EQ372" s="1268" t="s">
        <v>10428</v>
      </c>
      <c r="ER372" s="1268" t="s">
        <v>3030</v>
      </c>
      <c r="ES372" s="1268" t="s">
        <v>10437</v>
      </c>
      <c r="ET372" s="1268" t="s">
        <v>10438</v>
      </c>
      <c r="EU372" s="104" t="str">
        <f t="shared" si="38"/>
        <v>2026042464</v>
      </c>
      <c r="EV372" s="56" t="str">
        <f t="shared" si="39"/>
        <v>21&amp;2026042464</v>
      </c>
      <c r="EW372" s="104" t="str">
        <f>IFERROR(VLOOKUP(EV372,시험용!CA:CE,4,FALSE),"")</f>
        <v/>
      </c>
      <c r="EX372" s="1390" t="s">
        <v>11810</v>
      </c>
    </row>
    <row r="373" spans="1:155" ht="49.95" customHeight="1">
      <c r="A373" s="741">
        <v>21</v>
      </c>
      <c r="B373" s="1268" t="s">
        <v>850</v>
      </c>
      <c r="C373" s="1268" t="s">
        <v>336</v>
      </c>
      <c r="D373" s="1268" t="s">
        <v>3239</v>
      </c>
      <c r="E373" s="1268" t="s">
        <v>31</v>
      </c>
      <c r="F373" s="1268" t="s">
        <v>584</v>
      </c>
      <c r="G373" s="1268" t="s">
        <v>850</v>
      </c>
      <c r="H373" s="1268" t="s">
        <v>287</v>
      </c>
      <c r="I373" s="1268" t="s">
        <v>290</v>
      </c>
      <c r="J373" s="1268" t="s">
        <v>10896</v>
      </c>
      <c r="K373" s="1268" t="s">
        <v>291</v>
      </c>
      <c r="L373" s="1268" t="s">
        <v>10897</v>
      </c>
      <c r="M373" s="1268" t="s">
        <v>10898</v>
      </c>
      <c r="N373" s="1268"/>
      <c r="O373" s="1268"/>
      <c r="P373" s="1268"/>
      <c r="Q373" s="1268"/>
      <c r="R373" s="1268" t="s">
        <v>7482</v>
      </c>
      <c r="S373" s="1268" t="s">
        <v>10785</v>
      </c>
      <c r="T373" s="1268" t="s">
        <v>10371</v>
      </c>
      <c r="U373" s="1268" t="s">
        <v>592</v>
      </c>
      <c r="V373" s="1268"/>
      <c r="W373" s="1268" t="s">
        <v>10899</v>
      </c>
      <c r="X373" s="1268" t="s">
        <v>688</v>
      </c>
      <c r="Y373" s="1268" t="s">
        <v>1135</v>
      </c>
      <c r="Z373" s="1268" t="s">
        <v>1135</v>
      </c>
      <c r="AA373" s="1268" t="s">
        <v>1135</v>
      </c>
      <c r="AB373" s="1268" t="s">
        <v>293</v>
      </c>
      <c r="AC373" s="1332"/>
      <c r="AD373" s="1268" t="s">
        <v>1136</v>
      </c>
      <c r="AE373" s="1268" t="s">
        <v>2740</v>
      </c>
      <c r="AF373" s="1268" t="s">
        <v>692</v>
      </c>
      <c r="AG373" s="1268" t="s">
        <v>295</v>
      </c>
      <c r="AH373" s="1268" t="s">
        <v>296</v>
      </c>
      <c r="AI373" s="1268" t="s">
        <v>297</v>
      </c>
      <c r="AJ373" s="1268"/>
      <c r="AK373" s="1268"/>
      <c r="AL373" s="1268"/>
      <c r="AM373" s="1268"/>
      <c r="AN373" s="1268" t="s">
        <v>10900</v>
      </c>
      <c r="AO373" s="1268" t="s">
        <v>10901</v>
      </c>
      <c r="AP373" s="1268" t="s">
        <v>10902</v>
      </c>
      <c r="AQ373" s="1268" t="s">
        <v>49</v>
      </c>
      <c r="AR373" s="1268"/>
      <c r="AS373" s="1268"/>
      <c r="AT373" s="1268" t="s">
        <v>298</v>
      </c>
      <c r="AU373" s="1268" t="s">
        <v>10903</v>
      </c>
      <c r="AV373" s="1268" t="s">
        <v>57</v>
      </c>
      <c r="AW373" s="1268" t="s">
        <v>323</v>
      </c>
      <c r="AX373" s="1268" t="s">
        <v>10904</v>
      </c>
      <c r="AY373" s="1268"/>
      <c r="AZ373" s="1268" t="s">
        <v>5507</v>
      </c>
      <c r="BA373" s="1268" t="s">
        <v>9189</v>
      </c>
      <c r="BB373" s="1268" t="s">
        <v>299</v>
      </c>
      <c r="BC373" s="1268" t="s">
        <v>32</v>
      </c>
      <c r="BD373" s="1268" t="s">
        <v>33</v>
      </c>
      <c r="BE373" s="1268" t="s">
        <v>57</v>
      </c>
      <c r="BF373" s="1268" t="s">
        <v>48</v>
      </c>
      <c r="BG373" s="1268" t="s">
        <v>603</v>
      </c>
      <c r="BH373" s="1268" t="s">
        <v>2467</v>
      </c>
      <c r="BI373" s="1268" t="s">
        <v>2828</v>
      </c>
      <c r="BJ373" s="1268" t="s">
        <v>2481</v>
      </c>
      <c r="BK373" s="1268" t="s">
        <v>2759</v>
      </c>
      <c r="BL373" s="1268" t="s">
        <v>10905</v>
      </c>
      <c r="BM373" s="1268" t="s">
        <v>302</v>
      </c>
      <c r="BN373" s="1268" t="s">
        <v>2740</v>
      </c>
      <c r="BO373" s="1268" t="s">
        <v>692</v>
      </c>
      <c r="BP373" s="1268" t="s">
        <v>595</v>
      </c>
      <c r="BQ373" s="1268" t="s">
        <v>295</v>
      </c>
      <c r="BR373" s="1268" t="s">
        <v>102</v>
      </c>
      <c r="BS373" s="1268" t="s">
        <v>1301</v>
      </c>
      <c r="BT373" s="1268" t="s">
        <v>905</v>
      </c>
      <c r="BU373" s="1268" t="s">
        <v>10906</v>
      </c>
      <c r="BV373" s="1268" t="s">
        <v>51</v>
      </c>
      <c r="BW373" s="1268" t="s">
        <v>185</v>
      </c>
      <c r="BX373" s="1268" t="s">
        <v>296</v>
      </c>
      <c r="BY373" s="1268" t="s">
        <v>297</v>
      </c>
      <c r="BZ373" s="1268" t="s">
        <v>172</v>
      </c>
      <c r="CA373" s="1268" t="s">
        <v>1824</v>
      </c>
      <c r="CB373" s="1268" t="s">
        <v>304</v>
      </c>
      <c r="CC373" s="1268" t="s">
        <v>661</v>
      </c>
      <c r="CD373" s="1268" t="s">
        <v>305</v>
      </c>
      <c r="CE373" s="1268" t="s">
        <v>306</v>
      </c>
      <c r="CF373" s="1268" t="s">
        <v>1825</v>
      </c>
      <c r="CG373" s="1268" t="s">
        <v>307</v>
      </c>
      <c r="CH373" s="1268" t="s">
        <v>57</v>
      </c>
      <c r="CI373" s="1268" t="s">
        <v>4277</v>
      </c>
      <c r="CJ373" s="1268" t="s">
        <v>92</v>
      </c>
      <c r="CK373" s="1268" t="s">
        <v>901</v>
      </c>
      <c r="CL373" s="1268" t="s">
        <v>105</v>
      </c>
      <c r="CM373" s="1268" t="s">
        <v>10907</v>
      </c>
      <c r="CN373" s="1268" t="s">
        <v>92</v>
      </c>
      <c r="CO373" s="1268" t="s">
        <v>797</v>
      </c>
      <c r="CP373" s="1268" t="s">
        <v>105</v>
      </c>
      <c r="CQ373" s="1268" t="s">
        <v>57</v>
      </c>
      <c r="CR373" s="1268" t="s">
        <v>57</v>
      </c>
      <c r="CS373" s="1268" t="s">
        <v>57</v>
      </c>
      <c r="CT373" s="1268" t="s">
        <v>57</v>
      </c>
      <c r="CU373" s="1268" t="s">
        <v>57</v>
      </c>
      <c r="CV373" s="1268" t="s">
        <v>57</v>
      </c>
      <c r="CW373" s="1268" t="s">
        <v>57</v>
      </c>
      <c r="CX373" s="1268" t="s">
        <v>57</v>
      </c>
      <c r="CY373" s="1268" t="s">
        <v>57</v>
      </c>
      <c r="CZ373" s="1268" t="s">
        <v>57</v>
      </c>
      <c r="DA373" s="1268" t="s">
        <v>57</v>
      </c>
      <c r="DB373" s="1268" t="s">
        <v>617</v>
      </c>
      <c r="DC373" s="1268" t="s">
        <v>618</v>
      </c>
      <c r="DD373" s="1268" t="s">
        <v>619</v>
      </c>
      <c r="DE373" s="1268" t="s">
        <v>57</v>
      </c>
      <c r="DF373" s="1268" t="s">
        <v>57</v>
      </c>
      <c r="DG373" s="1268" t="s">
        <v>57</v>
      </c>
      <c r="DH373" s="1268" t="s">
        <v>57</v>
      </c>
      <c r="DI373" s="1268" t="s">
        <v>302</v>
      </c>
      <c r="DJ373" s="1268" t="s">
        <v>57</v>
      </c>
      <c r="DK373" s="1268" t="s">
        <v>57</v>
      </c>
      <c r="DL373" s="1268" t="s">
        <v>57</v>
      </c>
      <c r="DM373" s="1268" t="s">
        <v>57</v>
      </c>
      <c r="DN373" s="1268" t="s">
        <v>57</v>
      </c>
      <c r="DO373" s="1268" t="s">
        <v>57</v>
      </c>
      <c r="DP373" s="1268" t="s">
        <v>57</v>
      </c>
      <c r="DQ373" s="1268" t="s">
        <v>57</v>
      </c>
      <c r="DR373" s="1268" t="s">
        <v>57</v>
      </c>
      <c r="DS373" s="1268" t="s">
        <v>57</v>
      </c>
      <c r="DT373" s="1268" t="s">
        <v>1653</v>
      </c>
      <c r="DU373" s="1268" t="s">
        <v>86</v>
      </c>
      <c r="DV373" s="1268" t="s">
        <v>178</v>
      </c>
      <c r="DW373" s="1268" t="s">
        <v>106</v>
      </c>
      <c r="DX373" s="1268" t="s">
        <v>333</v>
      </c>
      <c r="DY373" s="1268" t="s">
        <v>308</v>
      </c>
      <c r="DZ373" s="1268" t="s">
        <v>309</v>
      </c>
      <c r="EA373" s="1268" t="s">
        <v>319</v>
      </c>
      <c r="EB373" s="1268" t="s">
        <v>1654</v>
      </c>
      <c r="EC373" s="1268" t="s">
        <v>86</v>
      </c>
      <c r="ED373" s="1268" t="s">
        <v>1028</v>
      </c>
      <c r="EE373" s="1268" t="s">
        <v>106</v>
      </c>
      <c r="EF373" s="1268" t="s">
        <v>57</v>
      </c>
      <c r="EG373" s="1268" t="s">
        <v>57</v>
      </c>
      <c r="EH373" s="1268" t="s">
        <v>57</v>
      </c>
      <c r="EI373" s="1268" t="s">
        <v>57</v>
      </c>
      <c r="EJ373" s="1268" t="s">
        <v>10908</v>
      </c>
      <c r="EK373" s="1268" t="s">
        <v>2081</v>
      </c>
      <c r="EL373" s="1268" t="s">
        <v>765</v>
      </c>
      <c r="EM373" s="1268" t="s">
        <v>2778</v>
      </c>
      <c r="EN373" s="1268" t="s">
        <v>680</v>
      </c>
      <c r="EO373" s="1268" t="s">
        <v>310</v>
      </c>
      <c r="EP373" s="1268" t="s">
        <v>88</v>
      </c>
      <c r="EQ373" s="1268" t="s">
        <v>3205</v>
      </c>
      <c r="ER373" s="1268" t="s">
        <v>311</v>
      </c>
      <c r="ES373" s="1268" t="s">
        <v>2803</v>
      </c>
      <c r="ET373" s="1268" t="s">
        <v>5514</v>
      </c>
      <c r="EU373" s="104" t="str">
        <f t="shared" si="38"/>
        <v>2026050366</v>
      </c>
      <c r="EV373" s="56" t="str">
        <f t="shared" si="39"/>
        <v>21&amp;2026050366</v>
      </c>
      <c r="EW373" s="104">
        <f>IFERROR(VLOOKUP(EV373,시험용!CA:CE,4,FALSE),"")</f>
        <v>0</v>
      </c>
      <c r="EX373" s="952"/>
    </row>
    <row r="374" spans="1:155" ht="49.95" customHeight="1">
      <c r="A374" s="741">
        <v>21</v>
      </c>
      <c r="B374" s="1268" t="s">
        <v>323</v>
      </c>
      <c r="C374" s="1268" t="s">
        <v>336</v>
      </c>
      <c r="D374" s="1268" t="s">
        <v>3239</v>
      </c>
      <c r="E374" s="1268" t="s">
        <v>31</v>
      </c>
      <c r="F374" s="1268" t="s">
        <v>584</v>
      </c>
      <c r="G374" s="1268" t="s">
        <v>323</v>
      </c>
      <c r="H374" s="1268" t="s">
        <v>312</v>
      </c>
      <c r="I374" s="1268" t="s">
        <v>290</v>
      </c>
      <c r="J374" s="1268" t="s">
        <v>10909</v>
      </c>
      <c r="K374" s="1268" t="s">
        <v>291</v>
      </c>
      <c r="L374" s="1268" t="s">
        <v>10910</v>
      </c>
      <c r="M374" s="1268" t="s">
        <v>10911</v>
      </c>
      <c r="N374" s="1268"/>
      <c r="O374" s="1268" t="s">
        <v>10912</v>
      </c>
      <c r="P374" s="1268"/>
      <c r="Q374" s="1268"/>
      <c r="R374" s="1268" t="s">
        <v>188</v>
      </c>
      <c r="S374" s="1268" t="s">
        <v>10785</v>
      </c>
      <c r="T374" s="1268" t="s">
        <v>10371</v>
      </c>
      <c r="U374" s="1268" t="s">
        <v>592</v>
      </c>
      <c r="V374" s="1268"/>
      <c r="W374" s="1268" t="s">
        <v>10913</v>
      </c>
      <c r="X374" s="1268" t="s">
        <v>1542</v>
      </c>
      <c r="Y374" s="1268" t="s">
        <v>1135</v>
      </c>
      <c r="Z374" s="1268" t="s">
        <v>1135</v>
      </c>
      <c r="AA374" s="1268" t="s">
        <v>1135</v>
      </c>
      <c r="AB374" s="1268" t="s">
        <v>293</v>
      </c>
      <c r="AC374" s="1332"/>
      <c r="AD374" s="1268" t="s">
        <v>1136</v>
      </c>
      <c r="AE374" s="1268" t="s">
        <v>2740</v>
      </c>
      <c r="AF374" s="1268" t="s">
        <v>692</v>
      </c>
      <c r="AG374" s="1268" t="s">
        <v>295</v>
      </c>
      <c r="AH374" s="1268" t="s">
        <v>296</v>
      </c>
      <c r="AI374" s="1268" t="s">
        <v>297</v>
      </c>
      <c r="AJ374" s="1268"/>
      <c r="AK374" s="1268"/>
      <c r="AL374" s="1268"/>
      <c r="AM374" s="1268"/>
      <c r="AN374" s="1268" t="s">
        <v>5532</v>
      </c>
      <c r="AO374" s="1268" t="s">
        <v>5533</v>
      </c>
      <c r="AP374" s="1268" t="s">
        <v>10914</v>
      </c>
      <c r="AQ374" s="1268" t="s">
        <v>49</v>
      </c>
      <c r="AR374" s="1268"/>
      <c r="AS374" s="1268"/>
      <c r="AT374" s="1268" t="s">
        <v>298</v>
      </c>
      <c r="AU374" s="1268" t="s">
        <v>10915</v>
      </c>
      <c r="AV374" s="1268" t="s">
        <v>57</v>
      </c>
      <c r="AW374" s="1268" t="s">
        <v>323</v>
      </c>
      <c r="AX374" s="1268" t="s">
        <v>10916</v>
      </c>
      <c r="AY374" s="1268"/>
      <c r="AZ374" s="1268" t="s">
        <v>10917</v>
      </c>
      <c r="BA374" s="1268" t="s">
        <v>9189</v>
      </c>
      <c r="BB374" s="1268" t="s">
        <v>299</v>
      </c>
      <c r="BC374" s="1268" t="s">
        <v>32</v>
      </c>
      <c r="BD374" s="1268" t="s">
        <v>33</v>
      </c>
      <c r="BE374" s="1268" t="s">
        <v>57</v>
      </c>
      <c r="BF374" s="1268" t="s">
        <v>48</v>
      </c>
      <c r="BG374" s="1268" t="s">
        <v>603</v>
      </c>
      <c r="BH374" s="1268" t="s">
        <v>10918</v>
      </c>
      <c r="BI374" s="1268" t="s">
        <v>10919</v>
      </c>
      <c r="BJ374" s="1268" t="s">
        <v>10920</v>
      </c>
      <c r="BK374" s="1268" t="s">
        <v>2759</v>
      </c>
      <c r="BL374" s="1268" t="s">
        <v>10921</v>
      </c>
      <c r="BM374" s="1268" t="s">
        <v>302</v>
      </c>
      <c r="BN374" s="1268" t="s">
        <v>2740</v>
      </c>
      <c r="BO374" s="1268" t="s">
        <v>692</v>
      </c>
      <c r="BP374" s="1268" t="s">
        <v>595</v>
      </c>
      <c r="BQ374" s="1268" t="s">
        <v>295</v>
      </c>
      <c r="BR374" s="1268" t="s">
        <v>102</v>
      </c>
      <c r="BS374" s="1268" t="s">
        <v>332</v>
      </c>
      <c r="BT374" s="1268" t="s">
        <v>1961</v>
      </c>
      <c r="BU374" s="1268" t="s">
        <v>10922</v>
      </c>
      <c r="BV374" s="1268" t="s">
        <v>51</v>
      </c>
      <c r="BW374" s="1268" t="s">
        <v>175</v>
      </c>
      <c r="BX374" s="1268" t="s">
        <v>296</v>
      </c>
      <c r="BY374" s="1268" t="s">
        <v>297</v>
      </c>
      <c r="BZ374" s="1268" t="s">
        <v>4064</v>
      </c>
      <c r="CA374" s="1268" t="s">
        <v>10923</v>
      </c>
      <c r="CB374" s="1268" t="s">
        <v>304</v>
      </c>
      <c r="CC374" s="1268" t="s">
        <v>117</v>
      </c>
      <c r="CD374" s="1268" t="s">
        <v>309</v>
      </c>
      <c r="CE374" s="1268" t="s">
        <v>306</v>
      </c>
      <c r="CF374" s="1268" t="s">
        <v>841</v>
      </c>
      <c r="CG374" s="1268" t="s">
        <v>307</v>
      </c>
      <c r="CH374" s="1268" t="s">
        <v>57</v>
      </c>
      <c r="CI374" s="1268" t="s">
        <v>2332</v>
      </c>
      <c r="CJ374" s="1268" t="s">
        <v>92</v>
      </c>
      <c r="CK374" s="1268" t="s">
        <v>1427</v>
      </c>
      <c r="CL374" s="1268" t="s">
        <v>105</v>
      </c>
      <c r="CM374" s="1268" t="s">
        <v>10924</v>
      </c>
      <c r="CN374" s="1268" t="s">
        <v>92</v>
      </c>
      <c r="CO374" s="1268" t="s">
        <v>167</v>
      </c>
      <c r="CP374" s="1268" t="s">
        <v>105</v>
      </c>
      <c r="CQ374" s="1268" t="s">
        <v>57</v>
      </c>
      <c r="CR374" s="1268" t="s">
        <v>57</v>
      </c>
      <c r="CS374" s="1268" t="s">
        <v>57</v>
      </c>
      <c r="CT374" s="1268" t="s">
        <v>57</v>
      </c>
      <c r="CU374" s="1268" t="s">
        <v>57</v>
      </c>
      <c r="CV374" s="1268" t="s">
        <v>57</v>
      </c>
      <c r="CW374" s="1268" t="s">
        <v>57</v>
      </c>
      <c r="CX374" s="1268" t="s">
        <v>57</v>
      </c>
      <c r="CY374" s="1268" t="s">
        <v>57</v>
      </c>
      <c r="CZ374" s="1268" t="s">
        <v>57</v>
      </c>
      <c r="DA374" s="1268" t="s">
        <v>57</v>
      </c>
      <c r="DB374" s="1268" t="s">
        <v>617</v>
      </c>
      <c r="DC374" s="1268" t="s">
        <v>618</v>
      </c>
      <c r="DD374" s="1268" t="s">
        <v>619</v>
      </c>
      <c r="DE374" s="1268" t="s">
        <v>57</v>
      </c>
      <c r="DF374" s="1268" t="s">
        <v>57</v>
      </c>
      <c r="DG374" s="1268" t="s">
        <v>57</v>
      </c>
      <c r="DH374" s="1268" t="s">
        <v>57</v>
      </c>
      <c r="DI374" s="1268" t="s">
        <v>302</v>
      </c>
      <c r="DJ374" s="1268" t="s">
        <v>57</v>
      </c>
      <c r="DK374" s="1268" t="s">
        <v>57</v>
      </c>
      <c r="DL374" s="1268" t="s">
        <v>57</v>
      </c>
      <c r="DM374" s="1268" t="s">
        <v>57</v>
      </c>
      <c r="DN374" s="1268" t="s">
        <v>57</v>
      </c>
      <c r="DO374" s="1268" t="s">
        <v>57</v>
      </c>
      <c r="DP374" s="1268" t="s">
        <v>57</v>
      </c>
      <c r="DQ374" s="1268" t="s">
        <v>57</v>
      </c>
      <c r="DR374" s="1268" t="s">
        <v>57</v>
      </c>
      <c r="DS374" s="1268" t="s">
        <v>57</v>
      </c>
      <c r="DT374" s="1268" t="s">
        <v>10925</v>
      </c>
      <c r="DU374" s="1268" t="s">
        <v>86</v>
      </c>
      <c r="DV374" s="1268" t="s">
        <v>1572</v>
      </c>
      <c r="DW374" s="1268" t="s">
        <v>106</v>
      </c>
      <c r="DX374" s="1268" t="s">
        <v>317</v>
      </c>
      <c r="DY374" s="1268" t="s">
        <v>308</v>
      </c>
      <c r="DZ374" s="1268" t="s">
        <v>318</v>
      </c>
      <c r="EA374" s="1268" t="s">
        <v>319</v>
      </c>
      <c r="EB374" s="1268" t="s">
        <v>10926</v>
      </c>
      <c r="EC374" s="1268" t="s">
        <v>86</v>
      </c>
      <c r="ED374" s="1268" t="s">
        <v>1748</v>
      </c>
      <c r="EE374" s="1268" t="s">
        <v>106</v>
      </c>
      <c r="EF374" s="1268" t="s">
        <v>57</v>
      </c>
      <c r="EG374" s="1268" t="s">
        <v>57</v>
      </c>
      <c r="EH374" s="1268" t="s">
        <v>57</v>
      </c>
      <c r="EI374" s="1268" t="s">
        <v>57</v>
      </c>
      <c r="EJ374" s="1268" t="s">
        <v>2777</v>
      </c>
      <c r="EK374" s="1268" t="s">
        <v>2081</v>
      </c>
      <c r="EL374" s="1268" t="s">
        <v>802</v>
      </c>
      <c r="EM374" s="1268" t="s">
        <v>2778</v>
      </c>
      <c r="EN374" s="1268" t="s">
        <v>629</v>
      </c>
      <c r="EO374" s="1268" t="s">
        <v>681</v>
      </c>
      <c r="EP374" s="1268" t="s">
        <v>682</v>
      </c>
      <c r="EQ374" s="1268" t="s">
        <v>2779</v>
      </c>
      <c r="ER374" s="1268" t="s">
        <v>311</v>
      </c>
      <c r="ES374" s="1268" t="s">
        <v>3501</v>
      </c>
      <c r="ET374" s="1268" t="s">
        <v>3502</v>
      </c>
      <c r="EU374" s="104" t="str">
        <f t="shared" si="38"/>
        <v>2026043342</v>
      </c>
      <c r="EV374" s="56" t="str">
        <f t="shared" si="39"/>
        <v>21&amp;2026043342</v>
      </c>
      <c r="EW374" s="104">
        <f>IFERROR(VLOOKUP(EV374,시험용!CA:CE,4,FALSE),"")</f>
        <v>0</v>
      </c>
      <c r="EX374" s="952"/>
    </row>
    <row r="375" spans="1:155" ht="49.95" customHeight="1">
      <c r="A375" s="741">
        <v>21</v>
      </c>
      <c r="B375" s="1268" t="s">
        <v>890</v>
      </c>
      <c r="C375" s="1268" t="s">
        <v>336</v>
      </c>
      <c r="D375" s="1268" t="s">
        <v>3239</v>
      </c>
      <c r="E375" s="1268" t="s">
        <v>31</v>
      </c>
      <c r="F375" s="1268" t="s">
        <v>584</v>
      </c>
      <c r="G375" s="1268" t="s">
        <v>890</v>
      </c>
      <c r="H375" s="1268" t="s">
        <v>320</v>
      </c>
      <c r="I375" s="1268" t="s">
        <v>290</v>
      </c>
      <c r="J375" s="1268" t="s">
        <v>10927</v>
      </c>
      <c r="K375" s="1268" t="s">
        <v>291</v>
      </c>
      <c r="L375" s="389" t="s">
        <v>11027</v>
      </c>
      <c r="M375" s="1268" t="s">
        <v>10928</v>
      </c>
      <c r="N375" s="1268"/>
      <c r="O375" s="1268"/>
      <c r="P375" s="1268"/>
      <c r="Q375" s="1268"/>
      <c r="R375" s="1268" t="s">
        <v>7482</v>
      </c>
      <c r="S375" s="1268" t="s">
        <v>10785</v>
      </c>
      <c r="T375" s="1268" t="s">
        <v>10371</v>
      </c>
      <c r="U375" s="1268" t="s">
        <v>592</v>
      </c>
      <c r="V375" s="1268"/>
      <c r="W375" s="1268" t="s">
        <v>10929</v>
      </c>
      <c r="X375" s="1268" t="s">
        <v>688</v>
      </c>
      <c r="Y375" s="1268" t="s">
        <v>1135</v>
      </c>
      <c r="Z375" s="1268" t="s">
        <v>1135</v>
      </c>
      <c r="AA375" s="1268" t="s">
        <v>1135</v>
      </c>
      <c r="AB375" s="1268" t="s">
        <v>293</v>
      </c>
      <c r="AC375" s="1332"/>
      <c r="AD375" s="1268" t="s">
        <v>1136</v>
      </c>
      <c r="AE375" s="1268" t="s">
        <v>2740</v>
      </c>
      <c r="AF375" s="1268" t="s">
        <v>692</v>
      </c>
      <c r="AG375" s="1268" t="s">
        <v>295</v>
      </c>
      <c r="AH375" s="1268" t="s">
        <v>296</v>
      </c>
      <c r="AI375" s="1268" t="s">
        <v>297</v>
      </c>
      <c r="AJ375" s="1268"/>
      <c r="AK375" s="1268"/>
      <c r="AL375" s="1268"/>
      <c r="AM375" s="1268"/>
      <c r="AN375" s="1268" t="s">
        <v>1015</v>
      </c>
      <c r="AO375" s="1268" t="s">
        <v>10930</v>
      </c>
      <c r="AP375" s="1268" t="s">
        <v>10931</v>
      </c>
      <c r="AQ375" s="1268" t="s">
        <v>49</v>
      </c>
      <c r="AR375" s="1268"/>
      <c r="AS375" s="1268"/>
      <c r="AT375" s="1268" t="s">
        <v>315</v>
      </c>
      <c r="AU375" s="1268" t="s">
        <v>10932</v>
      </c>
      <c r="AV375" s="1268" t="s">
        <v>57</v>
      </c>
      <c r="AW375" s="1268" t="s">
        <v>910</v>
      </c>
      <c r="AX375" s="1268" t="s">
        <v>10933</v>
      </c>
      <c r="AY375" s="1268"/>
      <c r="AZ375" s="1268" t="s">
        <v>10934</v>
      </c>
      <c r="BA375" s="1268" t="s">
        <v>9189</v>
      </c>
      <c r="BB375" s="1268" t="s">
        <v>299</v>
      </c>
      <c r="BC375" s="1268" t="s">
        <v>32</v>
      </c>
      <c r="BD375" s="1268" t="s">
        <v>33</v>
      </c>
      <c r="BE375" s="1268" t="s">
        <v>57</v>
      </c>
      <c r="BF375" s="1268" t="s">
        <v>48</v>
      </c>
      <c r="BG375" s="1268" t="s">
        <v>900</v>
      </c>
      <c r="BH375" s="1268" t="s">
        <v>10935</v>
      </c>
      <c r="BI375" s="1268" t="s">
        <v>2694</v>
      </c>
      <c r="BJ375" s="1268" t="s">
        <v>10936</v>
      </c>
      <c r="BK375" s="1268" t="s">
        <v>2759</v>
      </c>
      <c r="BL375" s="1268" t="s">
        <v>10937</v>
      </c>
      <c r="BM375" s="1268" t="s">
        <v>302</v>
      </c>
      <c r="BN375" s="1268" t="s">
        <v>2740</v>
      </c>
      <c r="BO375" s="1268" t="s">
        <v>692</v>
      </c>
      <c r="BP375" s="1268" t="s">
        <v>595</v>
      </c>
      <c r="BQ375" s="1268" t="s">
        <v>295</v>
      </c>
      <c r="BR375" s="1268" t="s">
        <v>102</v>
      </c>
      <c r="BS375" s="1268" t="s">
        <v>1301</v>
      </c>
      <c r="BT375" s="1268" t="s">
        <v>905</v>
      </c>
      <c r="BU375" s="1268" t="s">
        <v>3257</v>
      </c>
      <c r="BV375" s="1268" t="s">
        <v>10938</v>
      </c>
      <c r="BW375" s="1268" t="s">
        <v>672</v>
      </c>
      <c r="BX375" s="1268" t="s">
        <v>296</v>
      </c>
      <c r="BY375" s="1268" t="s">
        <v>297</v>
      </c>
      <c r="BZ375" s="1268" t="s">
        <v>1451</v>
      </c>
      <c r="CA375" s="1268" t="s">
        <v>3259</v>
      </c>
      <c r="CB375" s="1268" t="s">
        <v>304</v>
      </c>
      <c r="CC375" s="1268" t="s">
        <v>104</v>
      </c>
      <c r="CD375" s="1268" t="s">
        <v>309</v>
      </c>
      <c r="CE375" s="1268" t="s">
        <v>306</v>
      </c>
      <c r="CF375" s="1268" t="s">
        <v>3201</v>
      </c>
      <c r="CG375" s="1268" t="s">
        <v>307</v>
      </c>
      <c r="CH375" s="1268" t="s">
        <v>57</v>
      </c>
      <c r="CI375" s="1268" t="s">
        <v>3260</v>
      </c>
      <c r="CJ375" s="1268" t="s">
        <v>99</v>
      </c>
      <c r="CK375" s="1268" t="s">
        <v>998</v>
      </c>
      <c r="CL375" s="1268" t="s">
        <v>105</v>
      </c>
      <c r="CM375" s="1268" t="s">
        <v>57</v>
      </c>
      <c r="CN375" s="1268" t="s">
        <v>57</v>
      </c>
      <c r="CO375" s="1268" t="s">
        <v>57</v>
      </c>
      <c r="CP375" s="1268" t="s">
        <v>57</v>
      </c>
      <c r="CQ375" s="1268" t="s">
        <v>57</v>
      </c>
      <c r="CR375" s="1268" t="s">
        <v>57</v>
      </c>
      <c r="CS375" s="1268" t="s">
        <v>57</v>
      </c>
      <c r="CT375" s="1268" t="s">
        <v>57</v>
      </c>
      <c r="CU375" s="1268" t="s">
        <v>57</v>
      </c>
      <c r="CV375" s="1268" t="s">
        <v>57</v>
      </c>
      <c r="CW375" s="1268" t="s">
        <v>57</v>
      </c>
      <c r="CX375" s="1268" t="s">
        <v>57</v>
      </c>
      <c r="CY375" s="1268" t="s">
        <v>57</v>
      </c>
      <c r="CZ375" s="1268" t="s">
        <v>57</v>
      </c>
      <c r="DA375" s="1268" t="s">
        <v>57</v>
      </c>
      <c r="DB375" s="1268" t="s">
        <v>57</v>
      </c>
      <c r="DC375" s="1268" t="s">
        <v>57</v>
      </c>
      <c r="DD375" s="1268" t="s">
        <v>57</v>
      </c>
      <c r="DE375" s="1268" t="s">
        <v>57</v>
      </c>
      <c r="DF375" s="1268" t="s">
        <v>57</v>
      </c>
      <c r="DG375" s="1268" t="s">
        <v>57</v>
      </c>
      <c r="DH375" s="1268" t="s">
        <v>57</v>
      </c>
      <c r="DI375" s="1268" t="s">
        <v>302</v>
      </c>
      <c r="DJ375" s="1268" t="s">
        <v>57</v>
      </c>
      <c r="DK375" s="1268" t="s">
        <v>57</v>
      </c>
      <c r="DL375" s="1268" t="s">
        <v>57</v>
      </c>
      <c r="DM375" s="1268" t="s">
        <v>57</v>
      </c>
      <c r="DN375" s="1268" t="s">
        <v>57</v>
      </c>
      <c r="DO375" s="1268" t="s">
        <v>57</v>
      </c>
      <c r="DP375" s="1268" t="s">
        <v>57</v>
      </c>
      <c r="DQ375" s="1268" t="s">
        <v>57</v>
      </c>
      <c r="DR375" s="1268" t="s">
        <v>57</v>
      </c>
      <c r="DS375" s="1268" t="s">
        <v>57</v>
      </c>
      <c r="DT375" s="1268" t="s">
        <v>3261</v>
      </c>
      <c r="DU375" s="1268" t="s">
        <v>621</v>
      </c>
      <c r="DV375" s="1268" t="s">
        <v>178</v>
      </c>
      <c r="DW375" s="1268" t="s">
        <v>121</v>
      </c>
      <c r="DX375" s="1268" t="s">
        <v>317</v>
      </c>
      <c r="DY375" s="1268" t="s">
        <v>308</v>
      </c>
      <c r="DZ375" s="1268" t="s">
        <v>318</v>
      </c>
      <c r="EA375" s="1268" t="s">
        <v>319</v>
      </c>
      <c r="EB375" s="1268" t="s">
        <v>3262</v>
      </c>
      <c r="EC375" s="1268" t="s">
        <v>621</v>
      </c>
      <c r="ED375" s="1268" t="s">
        <v>1028</v>
      </c>
      <c r="EE375" s="1268" t="s">
        <v>121</v>
      </c>
      <c r="EF375" s="1268" t="s">
        <v>57</v>
      </c>
      <c r="EG375" s="1268" t="s">
        <v>57</v>
      </c>
      <c r="EH375" s="1268" t="s">
        <v>57</v>
      </c>
      <c r="EI375" s="1268" t="s">
        <v>57</v>
      </c>
      <c r="EJ375" s="1268" t="s">
        <v>179</v>
      </c>
      <c r="EK375" s="1268" t="s">
        <v>180</v>
      </c>
      <c r="EL375" s="1268" t="s">
        <v>802</v>
      </c>
      <c r="EM375" s="1268" t="s">
        <v>181</v>
      </c>
      <c r="EN375" s="1268" t="s">
        <v>629</v>
      </c>
      <c r="EO375" s="1268" t="s">
        <v>681</v>
      </c>
      <c r="EP375" s="1268" t="s">
        <v>682</v>
      </c>
      <c r="EQ375" s="1268" t="s">
        <v>57</v>
      </c>
      <c r="ER375" s="1268" t="s">
        <v>311</v>
      </c>
      <c r="ES375" s="1268" t="s">
        <v>57</v>
      </c>
      <c r="ET375" s="1268" t="s">
        <v>57</v>
      </c>
      <c r="EU375" s="104" t="str">
        <f t="shared" si="38"/>
        <v>2026051712</v>
      </c>
      <c r="EV375" s="56" t="str">
        <f t="shared" si="39"/>
        <v>21&amp;2026051712</v>
      </c>
      <c r="EW375" s="104">
        <f>IFERROR(VLOOKUP(EV375,시험용!CA:CE,4,FALSE),"")</f>
        <v>0</v>
      </c>
      <c r="EX375" s="952"/>
      <c r="EY375" s="1285" t="s">
        <v>11028</v>
      </c>
    </row>
    <row r="376" spans="1:155" ht="49.95" customHeight="1">
      <c r="A376" s="741">
        <v>21</v>
      </c>
      <c r="B376" s="1268" t="s">
        <v>910</v>
      </c>
      <c r="C376" s="1268" t="s">
        <v>336</v>
      </c>
      <c r="D376" s="1268" t="s">
        <v>1866</v>
      </c>
      <c r="E376" s="1268" t="s">
        <v>31</v>
      </c>
      <c r="F376" s="1268" t="s">
        <v>321</v>
      </c>
      <c r="G376" s="1268" t="s">
        <v>910</v>
      </c>
      <c r="H376" s="1268" t="s">
        <v>724</v>
      </c>
      <c r="I376" s="1268" t="s">
        <v>290</v>
      </c>
      <c r="J376" s="1268" t="s">
        <v>10939</v>
      </c>
      <c r="K376" s="1268" t="s">
        <v>291</v>
      </c>
      <c r="L376" s="1268" t="s">
        <v>10940</v>
      </c>
      <c r="M376" s="1268" t="s">
        <v>10941</v>
      </c>
      <c r="N376" s="1268"/>
      <c r="O376" s="1268" t="s">
        <v>10942</v>
      </c>
      <c r="P376" s="1268"/>
      <c r="Q376" s="1268"/>
      <c r="R376" s="1268" t="s">
        <v>188</v>
      </c>
      <c r="S376" s="1268" t="s">
        <v>10785</v>
      </c>
      <c r="T376" s="1268" t="s">
        <v>10371</v>
      </c>
      <c r="U376" s="1268" t="s">
        <v>592</v>
      </c>
      <c r="V376" s="1268"/>
      <c r="W376" s="1268" t="s">
        <v>10943</v>
      </c>
      <c r="X376" s="1268" t="s">
        <v>688</v>
      </c>
      <c r="Y376" s="1268" t="s">
        <v>1135</v>
      </c>
      <c r="Z376" s="1268" t="s">
        <v>1135</v>
      </c>
      <c r="AA376" s="1268" t="s">
        <v>1135</v>
      </c>
      <c r="AB376" s="1268" t="s">
        <v>293</v>
      </c>
      <c r="AC376" s="1332"/>
      <c r="AD376" s="1268" t="s">
        <v>1136</v>
      </c>
      <c r="AE376" s="1268" t="s">
        <v>594</v>
      </c>
      <c r="AF376" s="1268" t="s">
        <v>692</v>
      </c>
      <c r="AG376" s="1268" t="s">
        <v>295</v>
      </c>
      <c r="AH376" s="1268" t="s">
        <v>296</v>
      </c>
      <c r="AI376" s="1268" t="s">
        <v>297</v>
      </c>
      <c r="AJ376" s="1268"/>
      <c r="AK376" s="1268"/>
      <c r="AL376" s="1268"/>
      <c r="AM376" s="1268"/>
      <c r="AN376" s="1268" t="s">
        <v>1874</v>
      </c>
      <c r="AO376" s="1268" t="s">
        <v>1875</v>
      </c>
      <c r="AP376" s="1268" t="s">
        <v>10944</v>
      </c>
      <c r="AQ376" s="1268" t="s">
        <v>49</v>
      </c>
      <c r="AR376" s="1268"/>
      <c r="AS376" s="1268"/>
      <c r="AT376" s="1268" t="s">
        <v>298</v>
      </c>
      <c r="AU376" s="1268" t="s">
        <v>10945</v>
      </c>
      <c r="AV376" s="1268" t="s">
        <v>57</v>
      </c>
      <c r="AW376" s="1268" t="s">
        <v>910</v>
      </c>
      <c r="AX376" s="1268" t="s">
        <v>10946</v>
      </c>
      <c r="AY376" s="1268"/>
      <c r="AZ376" s="1268" t="s">
        <v>10947</v>
      </c>
      <c r="BA376" s="1268" t="s">
        <v>9054</v>
      </c>
      <c r="BB376" s="1268" t="s">
        <v>299</v>
      </c>
      <c r="BC376" s="1268" t="s">
        <v>32</v>
      </c>
      <c r="BD376" s="1268" t="s">
        <v>33</v>
      </c>
      <c r="BE376" s="1268" t="s">
        <v>57</v>
      </c>
      <c r="BF376" s="1268" t="s">
        <v>48</v>
      </c>
      <c r="BG376" s="1268" t="s">
        <v>900</v>
      </c>
      <c r="BH376" s="1268" t="s">
        <v>4746</v>
      </c>
      <c r="BI376" s="1268" t="s">
        <v>10948</v>
      </c>
      <c r="BJ376" s="1268" t="s">
        <v>8854</v>
      </c>
      <c r="BK376" s="1268" t="s">
        <v>47</v>
      </c>
      <c r="BL376" s="1268" t="s">
        <v>10013</v>
      </c>
      <c r="BM376" s="1268" t="s">
        <v>752</v>
      </c>
      <c r="BN376" s="1268" t="s">
        <v>594</v>
      </c>
      <c r="BO376" s="1268" t="s">
        <v>692</v>
      </c>
      <c r="BP376" s="1268" t="s">
        <v>595</v>
      </c>
      <c r="BQ376" s="1268" t="s">
        <v>295</v>
      </c>
      <c r="BR376" s="1268" t="s">
        <v>102</v>
      </c>
      <c r="BS376" s="1268" t="s">
        <v>1085</v>
      </c>
      <c r="BT376" s="1268" t="s">
        <v>332</v>
      </c>
      <c r="BU376" s="1268" t="s">
        <v>10014</v>
      </c>
      <c r="BV376" s="1268" t="s">
        <v>10938</v>
      </c>
      <c r="BW376" s="1268" t="s">
        <v>1589</v>
      </c>
      <c r="BX376" s="1268" t="s">
        <v>296</v>
      </c>
      <c r="BY376" s="1268" t="s">
        <v>297</v>
      </c>
      <c r="BZ376" s="1268" t="s">
        <v>4748</v>
      </c>
      <c r="CA376" s="1268" t="s">
        <v>1622</v>
      </c>
      <c r="CB376" s="1268" t="s">
        <v>304</v>
      </c>
      <c r="CC376" s="1268" t="s">
        <v>668</v>
      </c>
      <c r="CD376" s="1268" t="s">
        <v>305</v>
      </c>
      <c r="CE376" s="1268" t="s">
        <v>306</v>
      </c>
      <c r="CF376" s="1268" t="s">
        <v>1623</v>
      </c>
      <c r="CG376" s="1268" t="s">
        <v>307</v>
      </c>
      <c r="CH376" s="1268" t="s">
        <v>57</v>
      </c>
      <c r="CI376" s="1268" t="s">
        <v>10015</v>
      </c>
      <c r="CJ376" s="1268" t="s">
        <v>99</v>
      </c>
      <c r="CK376" s="1268" t="s">
        <v>327</v>
      </c>
      <c r="CL376" s="1268" t="s">
        <v>105</v>
      </c>
      <c r="CM376" s="1268" t="s">
        <v>57</v>
      </c>
      <c r="CN376" s="1268" t="s">
        <v>57</v>
      </c>
      <c r="CO376" s="1268" t="s">
        <v>57</v>
      </c>
      <c r="CP376" s="1268" t="s">
        <v>57</v>
      </c>
      <c r="CQ376" s="1268" t="s">
        <v>57</v>
      </c>
      <c r="CR376" s="1268" t="s">
        <v>57</v>
      </c>
      <c r="CS376" s="1268" t="s">
        <v>57</v>
      </c>
      <c r="CT376" s="1268" t="s">
        <v>57</v>
      </c>
      <c r="CU376" s="1268" t="s">
        <v>57</v>
      </c>
      <c r="CV376" s="1268" t="s">
        <v>57</v>
      </c>
      <c r="CW376" s="1268" t="s">
        <v>57</v>
      </c>
      <c r="CX376" s="1268" t="s">
        <v>57</v>
      </c>
      <c r="CY376" s="1268" t="s">
        <v>57</v>
      </c>
      <c r="CZ376" s="1268" t="s">
        <v>57</v>
      </c>
      <c r="DA376" s="1268" t="s">
        <v>57</v>
      </c>
      <c r="DB376" s="1268" t="s">
        <v>57</v>
      </c>
      <c r="DC376" s="1268" t="s">
        <v>57</v>
      </c>
      <c r="DD376" s="1268" t="s">
        <v>57</v>
      </c>
      <c r="DE376" s="1268" t="s">
        <v>57</v>
      </c>
      <c r="DF376" s="1268" t="s">
        <v>57</v>
      </c>
      <c r="DG376" s="1268" t="s">
        <v>57</v>
      </c>
      <c r="DH376" s="1268" t="s">
        <v>57</v>
      </c>
      <c r="DI376" s="1268" t="s">
        <v>302</v>
      </c>
      <c r="DJ376" s="1268" t="s">
        <v>57</v>
      </c>
      <c r="DK376" s="1268" t="s">
        <v>57</v>
      </c>
      <c r="DL376" s="1268" t="s">
        <v>57</v>
      </c>
      <c r="DM376" s="1268" t="s">
        <v>57</v>
      </c>
      <c r="DN376" s="1268" t="s">
        <v>57</v>
      </c>
      <c r="DO376" s="1268" t="s">
        <v>57</v>
      </c>
      <c r="DP376" s="1268" t="s">
        <v>57</v>
      </c>
      <c r="DQ376" s="1268" t="s">
        <v>57</v>
      </c>
      <c r="DR376" s="1268" t="s">
        <v>57</v>
      </c>
      <c r="DS376" s="1268" t="s">
        <v>57</v>
      </c>
      <c r="DT376" s="1268" t="s">
        <v>7693</v>
      </c>
      <c r="DU376" s="1268" t="s">
        <v>621</v>
      </c>
      <c r="DV376" s="1268" t="s">
        <v>1028</v>
      </c>
      <c r="DW376" s="1268" t="s">
        <v>119</v>
      </c>
      <c r="DX376" s="1268" t="s">
        <v>317</v>
      </c>
      <c r="DY376" s="1268" t="s">
        <v>308</v>
      </c>
      <c r="DZ376" s="1268" t="s">
        <v>318</v>
      </c>
      <c r="EA376" s="1268" t="s">
        <v>319</v>
      </c>
      <c r="EB376" s="1268" t="s">
        <v>5457</v>
      </c>
      <c r="EC376" s="1268" t="s">
        <v>621</v>
      </c>
      <c r="ED376" s="1268" t="s">
        <v>715</v>
      </c>
      <c r="EE376" s="1268" t="s">
        <v>119</v>
      </c>
      <c r="EF376" s="1268" t="s">
        <v>57</v>
      </c>
      <c r="EG376" s="1268" t="s">
        <v>57</v>
      </c>
      <c r="EH376" s="1268" t="s">
        <v>57</v>
      </c>
      <c r="EI376" s="1268" t="s">
        <v>57</v>
      </c>
      <c r="EJ376" s="1268" t="s">
        <v>10949</v>
      </c>
      <c r="EK376" s="1268" t="s">
        <v>3324</v>
      </c>
      <c r="EL376" s="1268" t="s">
        <v>1628</v>
      </c>
      <c r="EM376" s="1268" t="s">
        <v>181</v>
      </c>
      <c r="EN376" s="1268" t="s">
        <v>629</v>
      </c>
      <c r="EO376" s="1268" t="s">
        <v>630</v>
      </c>
      <c r="EP376" s="1268" t="s">
        <v>122</v>
      </c>
      <c r="EQ376" s="1268" t="s">
        <v>187</v>
      </c>
      <c r="ER376" s="1268" t="s">
        <v>311</v>
      </c>
      <c r="ES376" s="1268" t="s">
        <v>2446</v>
      </c>
      <c r="ET376" s="1268" t="s">
        <v>9177</v>
      </c>
      <c r="EU376" s="104" t="str">
        <f t="shared" si="38"/>
        <v>2026043537</v>
      </c>
      <c r="EV376" s="56" t="str">
        <f t="shared" si="39"/>
        <v>21&amp;2026043537</v>
      </c>
      <c r="EW376" s="104">
        <f>IFERROR(VLOOKUP(EV376,시험용!CA:CE,4,FALSE),"")</f>
        <v>0</v>
      </c>
      <c r="EX376" s="952"/>
    </row>
    <row r="377" spans="1:155" ht="49.95" customHeight="1">
      <c r="A377" s="741">
        <v>21</v>
      </c>
      <c r="B377" s="1268" t="s">
        <v>1340</v>
      </c>
      <c r="C377" s="1268" t="s">
        <v>336</v>
      </c>
      <c r="D377" s="1268" t="s">
        <v>1866</v>
      </c>
      <c r="E377" s="1268" t="s">
        <v>31</v>
      </c>
      <c r="F377" s="1268" t="s">
        <v>321</v>
      </c>
      <c r="G377" s="1268" t="s">
        <v>1340</v>
      </c>
      <c r="H377" s="1268" t="s">
        <v>732</v>
      </c>
      <c r="I377" s="1268" t="s">
        <v>290</v>
      </c>
      <c r="J377" s="1268" t="s">
        <v>10950</v>
      </c>
      <c r="K377" s="1268" t="s">
        <v>291</v>
      </c>
      <c r="L377" s="1268" t="s">
        <v>10951</v>
      </c>
      <c r="M377" s="1268" t="s">
        <v>10952</v>
      </c>
      <c r="N377" s="1268"/>
      <c r="O377" s="1268" t="s">
        <v>10942</v>
      </c>
      <c r="P377" s="1268"/>
      <c r="Q377" s="1268"/>
      <c r="R377" s="1268" t="s">
        <v>8846</v>
      </c>
      <c r="S377" s="1268" t="s">
        <v>10785</v>
      </c>
      <c r="T377" s="1268" t="s">
        <v>10953</v>
      </c>
      <c r="U377" s="1268" t="s">
        <v>592</v>
      </c>
      <c r="V377" s="1268"/>
      <c r="W377" s="1268" t="s">
        <v>10954</v>
      </c>
      <c r="X377" s="1268" t="s">
        <v>688</v>
      </c>
      <c r="Y377" s="1268" t="s">
        <v>1135</v>
      </c>
      <c r="Z377" s="1268" t="s">
        <v>1135</v>
      </c>
      <c r="AA377" s="1268" t="s">
        <v>1135</v>
      </c>
      <c r="AB377" s="1268" t="s">
        <v>293</v>
      </c>
      <c r="AC377" s="1332"/>
      <c r="AD377" s="1268" t="s">
        <v>1136</v>
      </c>
      <c r="AE377" s="1268" t="s">
        <v>594</v>
      </c>
      <c r="AF377" s="1268" t="s">
        <v>692</v>
      </c>
      <c r="AG377" s="1268" t="s">
        <v>295</v>
      </c>
      <c r="AH377" s="1268" t="s">
        <v>296</v>
      </c>
      <c r="AI377" s="1268" t="s">
        <v>297</v>
      </c>
      <c r="AJ377" s="1268"/>
      <c r="AK377" s="1268"/>
      <c r="AL377" s="1268"/>
      <c r="AM377" s="1268"/>
      <c r="AN377" s="1268" t="s">
        <v>1874</v>
      </c>
      <c r="AO377" s="1268" t="s">
        <v>1875</v>
      </c>
      <c r="AP377" s="1268" t="s">
        <v>10955</v>
      </c>
      <c r="AQ377" s="1268" t="s">
        <v>49</v>
      </c>
      <c r="AR377" s="1268"/>
      <c r="AS377" s="1268"/>
      <c r="AT377" s="1268" t="s">
        <v>298</v>
      </c>
      <c r="AU377" s="1268" t="s">
        <v>10956</v>
      </c>
      <c r="AV377" s="1268" t="s">
        <v>57</v>
      </c>
      <c r="AW377" s="1268" t="s">
        <v>910</v>
      </c>
      <c r="AX377" s="1268" t="s">
        <v>10957</v>
      </c>
      <c r="AY377" s="1268"/>
      <c r="AZ377" s="1268" t="s">
        <v>10958</v>
      </c>
      <c r="BA377" s="1268" t="s">
        <v>9054</v>
      </c>
      <c r="BB377" s="1268" t="s">
        <v>299</v>
      </c>
      <c r="BC377" s="1268" t="s">
        <v>32</v>
      </c>
      <c r="BD377" s="1268" t="s">
        <v>33</v>
      </c>
      <c r="BE377" s="1268" t="s">
        <v>57</v>
      </c>
      <c r="BF377" s="1268" t="s">
        <v>48</v>
      </c>
      <c r="BG377" s="1268" t="s">
        <v>900</v>
      </c>
      <c r="BH377" s="1268" t="s">
        <v>1116</v>
      </c>
      <c r="BI377" s="1268" t="s">
        <v>2814</v>
      </c>
      <c r="BJ377" s="1268" t="s">
        <v>1145</v>
      </c>
      <c r="BK377" s="1268" t="s">
        <v>47</v>
      </c>
      <c r="BL377" s="1268" t="s">
        <v>10959</v>
      </c>
      <c r="BM377" s="1268" t="s">
        <v>302</v>
      </c>
      <c r="BN377" s="1268" t="s">
        <v>594</v>
      </c>
      <c r="BO377" s="1268" t="s">
        <v>692</v>
      </c>
      <c r="BP377" s="1268" t="s">
        <v>595</v>
      </c>
      <c r="BQ377" s="1268" t="s">
        <v>295</v>
      </c>
      <c r="BR377" s="1268" t="s">
        <v>102</v>
      </c>
      <c r="BS377" s="1268" t="s">
        <v>715</v>
      </c>
      <c r="BT377" s="1268" t="s">
        <v>1149</v>
      </c>
      <c r="BU377" s="1268" t="s">
        <v>10960</v>
      </c>
      <c r="BV377" s="1268" t="s">
        <v>302</v>
      </c>
      <c r="BW377" s="1268" t="s">
        <v>171</v>
      </c>
      <c r="BX377" s="1268" t="s">
        <v>296</v>
      </c>
      <c r="BY377" s="1268" t="s">
        <v>297</v>
      </c>
      <c r="BZ377" s="1268" t="s">
        <v>10498</v>
      </c>
      <c r="CA377" s="1268" t="s">
        <v>1121</v>
      </c>
      <c r="CB377" s="1268" t="s">
        <v>304</v>
      </c>
      <c r="CC377" s="1268" t="s">
        <v>797</v>
      </c>
      <c r="CD377" s="1268" t="s">
        <v>305</v>
      </c>
      <c r="CE377" s="1268" t="s">
        <v>306</v>
      </c>
      <c r="CF377" s="1268" t="s">
        <v>1122</v>
      </c>
      <c r="CG377" s="1268" t="s">
        <v>307</v>
      </c>
      <c r="CH377" s="1268" t="s">
        <v>57</v>
      </c>
      <c r="CI377" s="1268" t="s">
        <v>10278</v>
      </c>
      <c r="CJ377" s="1268" t="s">
        <v>99</v>
      </c>
      <c r="CK377" s="1268" t="s">
        <v>3229</v>
      </c>
      <c r="CL377" s="1268" t="s">
        <v>105</v>
      </c>
      <c r="CM377" s="1268" t="s">
        <v>57</v>
      </c>
      <c r="CN377" s="1268" t="s">
        <v>57</v>
      </c>
      <c r="CO377" s="1268" t="s">
        <v>57</v>
      </c>
      <c r="CP377" s="1268" t="s">
        <v>57</v>
      </c>
      <c r="CQ377" s="1268" t="s">
        <v>57</v>
      </c>
      <c r="CR377" s="1268" t="s">
        <v>57</v>
      </c>
      <c r="CS377" s="1268" t="s">
        <v>57</v>
      </c>
      <c r="CT377" s="1268" t="s">
        <v>57</v>
      </c>
      <c r="CU377" s="1268" t="s">
        <v>57</v>
      </c>
      <c r="CV377" s="1268" t="s">
        <v>57</v>
      </c>
      <c r="CW377" s="1268" t="s">
        <v>57</v>
      </c>
      <c r="CX377" s="1268" t="s">
        <v>57</v>
      </c>
      <c r="CY377" s="1268" t="s">
        <v>57</v>
      </c>
      <c r="CZ377" s="1268" t="s">
        <v>57</v>
      </c>
      <c r="DA377" s="1268" t="s">
        <v>57</v>
      </c>
      <c r="DB377" s="1268" t="s">
        <v>57</v>
      </c>
      <c r="DC377" s="1268" t="s">
        <v>57</v>
      </c>
      <c r="DD377" s="1268" t="s">
        <v>57</v>
      </c>
      <c r="DE377" s="1268" t="s">
        <v>57</v>
      </c>
      <c r="DF377" s="1268" t="s">
        <v>57</v>
      </c>
      <c r="DG377" s="1268" t="s">
        <v>57</v>
      </c>
      <c r="DH377" s="1268" t="s">
        <v>57</v>
      </c>
      <c r="DI377" s="1268" t="s">
        <v>302</v>
      </c>
      <c r="DJ377" s="1268" t="s">
        <v>57</v>
      </c>
      <c r="DK377" s="1268" t="s">
        <v>57</v>
      </c>
      <c r="DL377" s="1268" t="s">
        <v>57</v>
      </c>
      <c r="DM377" s="1268" t="s">
        <v>57</v>
      </c>
      <c r="DN377" s="1268" t="s">
        <v>57</v>
      </c>
      <c r="DO377" s="1268" t="s">
        <v>57</v>
      </c>
      <c r="DP377" s="1268" t="s">
        <v>57</v>
      </c>
      <c r="DQ377" s="1268" t="s">
        <v>57</v>
      </c>
      <c r="DR377" s="1268" t="s">
        <v>57</v>
      </c>
      <c r="DS377" s="1268" t="s">
        <v>57</v>
      </c>
      <c r="DT377" s="1268" t="s">
        <v>10009</v>
      </c>
      <c r="DU377" s="1268" t="s">
        <v>621</v>
      </c>
      <c r="DV377" s="1268" t="s">
        <v>1038</v>
      </c>
      <c r="DW377" s="1268" t="s">
        <v>119</v>
      </c>
      <c r="DX377" s="1268" t="s">
        <v>317</v>
      </c>
      <c r="DY377" s="1268" t="s">
        <v>308</v>
      </c>
      <c r="DZ377" s="1268" t="s">
        <v>318</v>
      </c>
      <c r="EA377" s="1268" t="s">
        <v>319</v>
      </c>
      <c r="EB377" s="1268" t="s">
        <v>10010</v>
      </c>
      <c r="EC377" s="1268" t="s">
        <v>621</v>
      </c>
      <c r="ED377" s="1268" t="s">
        <v>622</v>
      </c>
      <c r="EE377" s="1268" t="s">
        <v>119</v>
      </c>
      <c r="EF377" s="1268" t="s">
        <v>57</v>
      </c>
      <c r="EG377" s="1268" t="s">
        <v>57</v>
      </c>
      <c r="EH377" s="1268" t="s">
        <v>57</v>
      </c>
      <c r="EI377" s="1268" t="s">
        <v>57</v>
      </c>
      <c r="EJ377" s="1268" t="s">
        <v>3610</v>
      </c>
      <c r="EK377" s="1268" t="s">
        <v>180</v>
      </c>
      <c r="EL377" s="1268" t="s">
        <v>1628</v>
      </c>
      <c r="EM377" s="1268" t="s">
        <v>181</v>
      </c>
      <c r="EN377" s="1268" t="s">
        <v>629</v>
      </c>
      <c r="EO377" s="1268" t="s">
        <v>630</v>
      </c>
      <c r="EP377" s="1268" t="s">
        <v>122</v>
      </c>
      <c r="EQ377" s="1268" t="s">
        <v>187</v>
      </c>
      <c r="ER377" s="1268" t="s">
        <v>311</v>
      </c>
      <c r="ES377" s="1268" t="s">
        <v>3928</v>
      </c>
      <c r="ET377" s="1268" t="s">
        <v>10961</v>
      </c>
      <c r="EU377" s="104" t="str">
        <f t="shared" si="38"/>
        <v>2026042440</v>
      </c>
      <c r="EV377" s="56" t="str">
        <f t="shared" si="39"/>
        <v>21&amp;2026042440</v>
      </c>
      <c r="EW377" s="104">
        <f>IFERROR(VLOOKUP(EV377,시험용!CA:CE,4,FALSE),"")</f>
        <v>0</v>
      </c>
      <c r="EX377" s="952"/>
      <c r="EY377" s="1282" t="s">
        <v>10987</v>
      </c>
    </row>
    <row r="378" spans="1:155" ht="49.95" customHeight="1">
      <c r="A378" s="741">
        <v>21</v>
      </c>
      <c r="B378" s="1268" t="s">
        <v>988</v>
      </c>
      <c r="C378" s="1268" t="s">
        <v>336</v>
      </c>
      <c r="D378" s="1268" t="s">
        <v>1866</v>
      </c>
      <c r="E378" s="1268" t="s">
        <v>31</v>
      </c>
      <c r="F378" s="1268" t="s">
        <v>321</v>
      </c>
      <c r="G378" s="1268" t="s">
        <v>988</v>
      </c>
      <c r="H378" s="1268" t="s">
        <v>771</v>
      </c>
      <c r="I378" s="1268" t="s">
        <v>290</v>
      </c>
      <c r="J378" s="1268" t="s">
        <v>10962</v>
      </c>
      <c r="K378" s="1268" t="s">
        <v>291</v>
      </c>
      <c r="L378" s="1268" t="s">
        <v>10963</v>
      </c>
      <c r="M378" s="1268" t="s">
        <v>10964</v>
      </c>
      <c r="N378" s="1268"/>
      <c r="O378" s="1268" t="s">
        <v>10942</v>
      </c>
      <c r="P378" s="1268"/>
      <c r="Q378" s="1268"/>
      <c r="R378" s="1268" t="s">
        <v>9751</v>
      </c>
      <c r="S378" s="1268" t="s">
        <v>10785</v>
      </c>
      <c r="T378" s="1268" t="s">
        <v>10953</v>
      </c>
      <c r="U378" s="1268" t="s">
        <v>592</v>
      </c>
      <c r="V378" s="1268"/>
      <c r="W378" s="1268" t="s">
        <v>10965</v>
      </c>
      <c r="X378" s="1268" t="s">
        <v>322</v>
      </c>
      <c r="Y378" s="1268" t="s">
        <v>1135</v>
      </c>
      <c r="Z378" s="1268" t="s">
        <v>1135</v>
      </c>
      <c r="AA378" s="1268" t="s">
        <v>1135</v>
      </c>
      <c r="AB378" s="1268" t="s">
        <v>293</v>
      </c>
      <c r="AC378" s="1332"/>
      <c r="AD378" s="1268" t="s">
        <v>1136</v>
      </c>
      <c r="AE378" s="1268" t="s">
        <v>594</v>
      </c>
      <c r="AF378" s="1268" t="s">
        <v>692</v>
      </c>
      <c r="AG378" s="1268" t="s">
        <v>295</v>
      </c>
      <c r="AH378" s="1268" t="s">
        <v>296</v>
      </c>
      <c r="AI378" s="1268" t="s">
        <v>297</v>
      </c>
      <c r="AJ378" s="1268"/>
      <c r="AK378" s="1268"/>
      <c r="AL378" s="1268"/>
      <c r="AM378" s="1268"/>
      <c r="AN378" s="1268" t="s">
        <v>1874</v>
      </c>
      <c r="AO378" s="1268" t="s">
        <v>1875</v>
      </c>
      <c r="AP378" s="1268" t="s">
        <v>10966</v>
      </c>
      <c r="AQ378" s="1268" t="s">
        <v>49</v>
      </c>
      <c r="AR378" s="1268"/>
      <c r="AS378" s="1268"/>
      <c r="AT378" s="1268" t="s">
        <v>315</v>
      </c>
      <c r="AU378" s="1268" t="s">
        <v>10967</v>
      </c>
      <c r="AV378" s="1268" t="s">
        <v>57</v>
      </c>
      <c r="AW378" s="1268" t="s">
        <v>988</v>
      </c>
      <c r="AX378" s="1268" t="s">
        <v>10968</v>
      </c>
      <c r="AY378" s="1268"/>
      <c r="AZ378" s="1268" t="s">
        <v>10969</v>
      </c>
      <c r="BA378" s="1268" t="s">
        <v>9054</v>
      </c>
      <c r="BB378" s="1268" t="s">
        <v>299</v>
      </c>
      <c r="BC378" s="1268" t="s">
        <v>32</v>
      </c>
      <c r="BD378" s="1268" t="s">
        <v>33</v>
      </c>
      <c r="BE378" s="1268" t="s">
        <v>57</v>
      </c>
      <c r="BF378" s="1268" t="s">
        <v>48</v>
      </c>
      <c r="BG378" s="1268" t="s">
        <v>164</v>
      </c>
      <c r="BH378" s="1268" t="s">
        <v>10970</v>
      </c>
      <c r="BI378" s="1268" t="s">
        <v>10971</v>
      </c>
      <c r="BJ378" s="1268" t="s">
        <v>8038</v>
      </c>
      <c r="BK378" s="1268" t="s">
        <v>47</v>
      </c>
      <c r="BL378" s="1268" t="s">
        <v>10251</v>
      </c>
      <c r="BM378" s="1268" t="s">
        <v>752</v>
      </c>
      <c r="BN378" s="1268" t="s">
        <v>594</v>
      </c>
      <c r="BO378" s="1268" t="s">
        <v>692</v>
      </c>
      <c r="BP378" s="1268" t="s">
        <v>595</v>
      </c>
      <c r="BQ378" s="1268" t="s">
        <v>295</v>
      </c>
      <c r="BR378" s="1268" t="s">
        <v>102</v>
      </c>
      <c r="BS378" s="1268" t="s">
        <v>178</v>
      </c>
      <c r="BT378" s="1268" t="s">
        <v>754</v>
      </c>
      <c r="BU378" s="1268" t="s">
        <v>10972</v>
      </c>
      <c r="BV378" s="1268" t="s">
        <v>302</v>
      </c>
      <c r="BW378" s="1268" t="s">
        <v>624</v>
      </c>
      <c r="BX378" s="1268" t="s">
        <v>296</v>
      </c>
      <c r="BY378" s="1268" t="s">
        <v>297</v>
      </c>
      <c r="BZ378" s="1268" t="s">
        <v>1178</v>
      </c>
      <c r="CA378" s="1268" t="s">
        <v>1179</v>
      </c>
      <c r="CB378" s="1268" t="s">
        <v>304</v>
      </c>
      <c r="CC378" s="1268" t="s">
        <v>713</v>
      </c>
      <c r="CD378" s="1268" t="s">
        <v>318</v>
      </c>
      <c r="CE378" s="1268" t="s">
        <v>306</v>
      </c>
      <c r="CF378" s="1268" t="s">
        <v>1180</v>
      </c>
      <c r="CG378" s="1268" t="s">
        <v>307</v>
      </c>
      <c r="CH378" s="1268" t="s">
        <v>57</v>
      </c>
      <c r="CI378" s="1268" t="s">
        <v>10973</v>
      </c>
      <c r="CJ378" s="1268" t="s">
        <v>99</v>
      </c>
      <c r="CK378" s="1268" t="s">
        <v>2308</v>
      </c>
      <c r="CL378" s="1268" t="s">
        <v>105</v>
      </c>
      <c r="CM378" s="1268" t="s">
        <v>8087</v>
      </c>
      <c r="CN378" s="1268" t="s">
        <v>99</v>
      </c>
      <c r="CO378" s="1268" t="s">
        <v>1035</v>
      </c>
      <c r="CP378" s="1268" t="s">
        <v>105</v>
      </c>
      <c r="CQ378" s="1268" t="s">
        <v>57</v>
      </c>
      <c r="CR378" s="1268" t="s">
        <v>57</v>
      </c>
      <c r="CS378" s="1268" t="s">
        <v>57</v>
      </c>
      <c r="CT378" s="1268" t="s">
        <v>57</v>
      </c>
      <c r="CU378" s="1268" t="s">
        <v>328</v>
      </c>
      <c r="CV378" s="1268" t="s">
        <v>329</v>
      </c>
      <c r="CW378" s="1268" t="s">
        <v>330</v>
      </c>
      <c r="CX378" s="1268" t="s">
        <v>331</v>
      </c>
      <c r="CY378" s="1268" t="s">
        <v>57</v>
      </c>
      <c r="CZ378" s="1268" t="s">
        <v>57</v>
      </c>
      <c r="DA378" s="1268" t="s">
        <v>57</v>
      </c>
      <c r="DB378" s="1268" t="s">
        <v>57</v>
      </c>
      <c r="DC378" s="1268" t="s">
        <v>57</v>
      </c>
      <c r="DD378" s="1268" t="s">
        <v>57</v>
      </c>
      <c r="DE378" s="1268" t="s">
        <v>57</v>
      </c>
      <c r="DF378" s="1268" t="s">
        <v>57</v>
      </c>
      <c r="DG378" s="1268" t="s">
        <v>57</v>
      </c>
      <c r="DH378" s="1268" t="s">
        <v>57</v>
      </c>
      <c r="DI378" s="1268" t="s">
        <v>302</v>
      </c>
      <c r="DJ378" s="1268" t="s">
        <v>57</v>
      </c>
      <c r="DK378" s="1268" t="s">
        <v>57</v>
      </c>
      <c r="DL378" s="1268" t="s">
        <v>57</v>
      </c>
      <c r="DM378" s="1268" t="s">
        <v>57</v>
      </c>
      <c r="DN378" s="1268" t="s">
        <v>57</v>
      </c>
      <c r="DO378" s="1268" t="s">
        <v>57</v>
      </c>
      <c r="DP378" s="1268" t="s">
        <v>57</v>
      </c>
      <c r="DQ378" s="1268" t="s">
        <v>57</v>
      </c>
      <c r="DR378" s="1268" t="s">
        <v>57</v>
      </c>
      <c r="DS378" s="1268" t="s">
        <v>57</v>
      </c>
      <c r="DT378" s="1268" t="s">
        <v>10208</v>
      </c>
      <c r="DU378" s="1268" t="s">
        <v>86</v>
      </c>
      <c r="DV378" s="1268" t="s">
        <v>177</v>
      </c>
      <c r="DW378" s="1268" t="s">
        <v>119</v>
      </c>
      <c r="DX378" s="1268" t="s">
        <v>333</v>
      </c>
      <c r="DY378" s="1268" t="s">
        <v>308</v>
      </c>
      <c r="DZ378" s="1268" t="s">
        <v>309</v>
      </c>
      <c r="EA378" s="1268" t="s">
        <v>319</v>
      </c>
      <c r="EB378" s="1268" t="s">
        <v>1695</v>
      </c>
      <c r="EC378" s="1268" t="s">
        <v>86</v>
      </c>
      <c r="ED378" s="1268" t="s">
        <v>178</v>
      </c>
      <c r="EE378" s="1268" t="s">
        <v>119</v>
      </c>
      <c r="EF378" s="1268" t="s">
        <v>57</v>
      </c>
      <c r="EG378" s="1268" t="s">
        <v>57</v>
      </c>
      <c r="EH378" s="1268" t="s">
        <v>57</v>
      </c>
      <c r="EI378" s="1268" t="s">
        <v>57</v>
      </c>
      <c r="EJ378" s="1268" t="s">
        <v>10974</v>
      </c>
      <c r="EK378" s="1268" t="s">
        <v>1574</v>
      </c>
      <c r="EL378" s="1268" t="s">
        <v>10282</v>
      </c>
      <c r="EM378" s="1268" t="s">
        <v>1576</v>
      </c>
      <c r="EN378" s="1268" t="s">
        <v>680</v>
      </c>
      <c r="EO378" s="1268" t="s">
        <v>630</v>
      </c>
      <c r="EP378" s="1268" t="s">
        <v>122</v>
      </c>
      <c r="EQ378" s="1268" t="s">
        <v>57</v>
      </c>
      <c r="ER378" s="1268" t="s">
        <v>311</v>
      </c>
      <c r="ES378" s="1268" t="s">
        <v>57</v>
      </c>
      <c r="ET378" s="1268" t="s">
        <v>57</v>
      </c>
      <c r="EU378" s="104" t="str">
        <f t="shared" si="38"/>
        <v>2026042495</v>
      </c>
      <c r="EV378" s="56" t="str">
        <f t="shared" si="39"/>
        <v>21&amp;2026042495</v>
      </c>
      <c r="EW378" s="104">
        <f>IFERROR(VLOOKUP(EV378,시험용!CA:CE,4,FALSE),"")</f>
        <v>0</v>
      </c>
      <c r="EX378" s="952"/>
      <c r="EY378" s="1282" t="s">
        <v>10987</v>
      </c>
    </row>
    <row r="379" spans="1:155" ht="49.95" customHeight="1">
      <c r="A379" s="741">
        <v>21</v>
      </c>
      <c r="B379" s="1268" t="s">
        <v>1404</v>
      </c>
      <c r="C379" s="1268" t="s">
        <v>336</v>
      </c>
      <c r="D379" s="1268" t="s">
        <v>1866</v>
      </c>
      <c r="E379" s="1268" t="s">
        <v>31</v>
      </c>
      <c r="F379" s="1268" t="s">
        <v>321</v>
      </c>
      <c r="G379" s="1268" t="s">
        <v>1404</v>
      </c>
      <c r="H379" s="1268" t="s">
        <v>806</v>
      </c>
      <c r="I379" s="1268" t="s">
        <v>290</v>
      </c>
      <c r="J379" s="1268" t="s">
        <v>10503</v>
      </c>
      <c r="K379" s="1268" t="s">
        <v>291</v>
      </c>
      <c r="L379" s="1268" t="s">
        <v>10504</v>
      </c>
      <c r="M379" s="1268" t="s">
        <v>10505</v>
      </c>
      <c r="N379" s="1268"/>
      <c r="O379" s="1268"/>
      <c r="P379" s="1268"/>
      <c r="Q379" s="1268" t="s">
        <v>10975</v>
      </c>
      <c r="R379" s="1268" t="s">
        <v>5467</v>
      </c>
      <c r="S379" s="1268" t="s">
        <v>10785</v>
      </c>
      <c r="T379" s="1268" t="s">
        <v>10953</v>
      </c>
      <c r="U379" s="1268" t="s">
        <v>592</v>
      </c>
      <c r="V379" s="1268"/>
      <c r="W379" s="1268" t="s">
        <v>10506</v>
      </c>
      <c r="X379" s="1268" t="s">
        <v>322</v>
      </c>
      <c r="Y379" s="1268" t="s">
        <v>1135</v>
      </c>
      <c r="Z379" s="1268" t="s">
        <v>1135</v>
      </c>
      <c r="AA379" s="1268" t="s">
        <v>1135</v>
      </c>
      <c r="AB379" s="1268" t="s">
        <v>293</v>
      </c>
      <c r="AC379" s="1332"/>
      <c r="AD379" s="1268" t="s">
        <v>1136</v>
      </c>
      <c r="AE379" s="1268" t="s">
        <v>594</v>
      </c>
      <c r="AF379" s="1268" t="s">
        <v>692</v>
      </c>
      <c r="AG379" s="1268" t="s">
        <v>295</v>
      </c>
      <c r="AH379" s="1268" t="s">
        <v>296</v>
      </c>
      <c r="AI379" s="1268" t="s">
        <v>297</v>
      </c>
      <c r="AJ379" s="1268"/>
      <c r="AK379" s="1268"/>
      <c r="AL379" s="1268"/>
      <c r="AM379" s="1268"/>
      <c r="AN379" s="1268" t="s">
        <v>10507</v>
      </c>
      <c r="AO379" s="1268" t="s">
        <v>10508</v>
      </c>
      <c r="AP379" s="1268" t="s">
        <v>10509</v>
      </c>
      <c r="AQ379" s="1268" t="s">
        <v>49</v>
      </c>
      <c r="AR379" s="1268"/>
      <c r="AS379" s="1268"/>
      <c r="AT379" s="1268" t="s">
        <v>599</v>
      </c>
      <c r="AU379" s="1268" t="s">
        <v>10510</v>
      </c>
      <c r="AV379" s="1268" t="s">
        <v>57</v>
      </c>
      <c r="AW379" s="1268" t="s">
        <v>910</v>
      </c>
      <c r="AX379" s="1268" t="s">
        <v>10511</v>
      </c>
      <c r="AY379" s="1268"/>
      <c r="AZ379" s="1268" t="s">
        <v>10512</v>
      </c>
      <c r="BA379" s="1268" t="s">
        <v>9054</v>
      </c>
      <c r="BB379" s="1268" t="s">
        <v>299</v>
      </c>
      <c r="BC379" s="1268" t="s">
        <v>32</v>
      </c>
      <c r="BD379" s="1268" t="s">
        <v>33</v>
      </c>
      <c r="BE379" s="1268" t="s">
        <v>57</v>
      </c>
      <c r="BF379" s="1268" t="s">
        <v>48</v>
      </c>
      <c r="BG379" s="1268" t="s">
        <v>900</v>
      </c>
      <c r="BH379" s="1268" t="s">
        <v>711</v>
      </c>
      <c r="BI379" s="1268" t="s">
        <v>5231</v>
      </c>
      <c r="BJ379" s="1268" t="s">
        <v>1889</v>
      </c>
      <c r="BK379" s="1268" t="s">
        <v>47</v>
      </c>
      <c r="BL379" s="1268" t="s">
        <v>10976</v>
      </c>
      <c r="BM379" s="1268" t="s">
        <v>752</v>
      </c>
      <c r="BN379" s="1268" t="s">
        <v>594</v>
      </c>
      <c r="BO379" s="1268" t="s">
        <v>692</v>
      </c>
      <c r="BP379" s="1268" t="s">
        <v>595</v>
      </c>
      <c r="BQ379" s="1268" t="s">
        <v>295</v>
      </c>
      <c r="BR379" s="1268" t="s">
        <v>102</v>
      </c>
      <c r="BS379" s="1268" t="s">
        <v>1086</v>
      </c>
      <c r="BT379" s="1268" t="s">
        <v>2305</v>
      </c>
      <c r="BU379" s="1268" t="s">
        <v>10514</v>
      </c>
      <c r="BV379" s="1268" t="s">
        <v>51</v>
      </c>
      <c r="BW379" s="1268" t="s">
        <v>185</v>
      </c>
      <c r="BX379" s="1268" t="s">
        <v>296</v>
      </c>
      <c r="BY379" s="1268" t="s">
        <v>297</v>
      </c>
      <c r="BZ379" s="1268" t="s">
        <v>104</v>
      </c>
      <c r="CA379" s="1268" t="s">
        <v>758</v>
      </c>
      <c r="CB379" s="1268" t="s">
        <v>304</v>
      </c>
      <c r="CC379" s="1268" t="s">
        <v>167</v>
      </c>
      <c r="CD379" s="1268" t="s">
        <v>305</v>
      </c>
      <c r="CE379" s="1268" t="s">
        <v>306</v>
      </c>
      <c r="CF379" s="1268" t="s">
        <v>166</v>
      </c>
      <c r="CG379" s="1268" t="s">
        <v>307</v>
      </c>
      <c r="CH379" s="1268" t="s">
        <v>57</v>
      </c>
      <c r="CI379" s="1268" t="s">
        <v>10977</v>
      </c>
      <c r="CJ379" s="1268" t="s">
        <v>99</v>
      </c>
      <c r="CK379" s="1268" t="s">
        <v>2308</v>
      </c>
      <c r="CL379" s="1268" t="s">
        <v>105</v>
      </c>
      <c r="CM379" s="1268" t="s">
        <v>57</v>
      </c>
      <c r="CN379" s="1268" t="s">
        <v>57</v>
      </c>
      <c r="CO379" s="1268" t="s">
        <v>57</v>
      </c>
      <c r="CP379" s="1268" t="s">
        <v>57</v>
      </c>
      <c r="CQ379" s="1268" t="s">
        <v>57</v>
      </c>
      <c r="CR379" s="1268" t="s">
        <v>57</v>
      </c>
      <c r="CS379" s="1268" t="s">
        <v>57</v>
      </c>
      <c r="CT379" s="1268" t="s">
        <v>57</v>
      </c>
      <c r="CU379" s="1268" t="s">
        <v>57</v>
      </c>
      <c r="CV379" s="1268" t="s">
        <v>57</v>
      </c>
      <c r="CW379" s="1268" t="s">
        <v>57</v>
      </c>
      <c r="CX379" s="1268" t="s">
        <v>57</v>
      </c>
      <c r="CY379" s="1268" t="s">
        <v>798</v>
      </c>
      <c r="CZ379" s="1268" t="s">
        <v>329</v>
      </c>
      <c r="DA379" s="1268" t="s">
        <v>123</v>
      </c>
      <c r="DB379" s="1268" t="s">
        <v>57</v>
      </c>
      <c r="DC379" s="1268" t="s">
        <v>57</v>
      </c>
      <c r="DD379" s="1268" t="s">
        <v>57</v>
      </c>
      <c r="DE379" s="1268" t="s">
        <v>57</v>
      </c>
      <c r="DF379" s="1268" t="s">
        <v>57</v>
      </c>
      <c r="DG379" s="1268" t="s">
        <v>57</v>
      </c>
      <c r="DH379" s="1268" t="s">
        <v>57</v>
      </c>
      <c r="DI379" s="1268" t="s">
        <v>302</v>
      </c>
      <c r="DJ379" s="1268" t="s">
        <v>57</v>
      </c>
      <c r="DK379" s="1268" t="s">
        <v>57</v>
      </c>
      <c r="DL379" s="1268" t="s">
        <v>57</v>
      </c>
      <c r="DM379" s="1268" t="s">
        <v>57</v>
      </c>
      <c r="DN379" s="1268" t="s">
        <v>57</v>
      </c>
      <c r="DO379" s="1268" t="s">
        <v>57</v>
      </c>
      <c r="DP379" s="1268" t="s">
        <v>57</v>
      </c>
      <c r="DQ379" s="1268" t="s">
        <v>57</v>
      </c>
      <c r="DR379" s="1268" t="s">
        <v>57</v>
      </c>
      <c r="DS379" s="1268" t="s">
        <v>57</v>
      </c>
      <c r="DT379" s="1268" t="s">
        <v>10516</v>
      </c>
      <c r="DU379" s="1268" t="s">
        <v>621</v>
      </c>
      <c r="DV379" s="1268" t="s">
        <v>1748</v>
      </c>
      <c r="DW379" s="1268" t="s">
        <v>119</v>
      </c>
      <c r="DX379" s="1268" t="s">
        <v>317</v>
      </c>
      <c r="DY379" s="1268" t="s">
        <v>308</v>
      </c>
      <c r="DZ379" s="1268" t="s">
        <v>318</v>
      </c>
      <c r="EA379" s="1268" t="s">
        <v>319</v>
      </c>
      <c r="EB379" s="1268" t="s">
        <v>10517</v>
      </c>
      <c r="EC379" s="1268" t="s">
        <v>621</v>
      </c>
      <c r="ED379" s="1268" t="s">
        <v>761</v>
      </c>
      <c r="EE379" s="1268" t="s">
        <v>119</v>
      </c>
      <c r="EF379" s="1268" t="s">
        <v>57</v>
      </c>
      <c r="EG379" s="1268" t="s">
        <v>57</v>
      </c>
      <c r="EH379" s="1268" t="s">
        <v>57</v>
      </c>
      <c r="EI379" s="1268" t="s">
        <v>57</v>
      </c>
      <c r="EJ379" s="1268" t="s">
        <v>10221</v>
      </c>
      <c r="EK379" s="1268" t="s">
        <v>2444</v>
      </c>
      <c r="EL379" s="1268" t="s">
        <v>1830</v>
      </c>
      <c r="EM379" s="1268" t="s">
        <v>184</v>
      </c>
      <c r="EN379" s="1268" t="s">
        <v>680</v>
      </c>
      <c r="EO379" s="1268" t="s">
        <v>630</v>
      </c>
      <c r="EP379" s="1268" t="s">
        <v>122</v>
      </c>
      <c r="EQ379" s="1268" t="s">
        <v>187</v>
      </c>
      <c r="ER379" s="1268" t="s">
        <v>311</v>
      </c>
      <c r="ES379" s="1268" t="s">
        <v>3325</v>
      </c>
      <c r="ET379" s="1268" t="s">
        <v>10978</v>
      </c>
      <c r="EU379" s="104" t="str">
        <f t="shared" si="38"/>
        <v>2026042842</v>
      </c>
      <c r="EV379" s="56" t="str">
        <f t="shared" si="39"/>
        <v>21&amp;2026042842</v>
      </c>
      <c r="EW379" s="104">
        <f>IFERROR(VLOOKUP(EV379,시험용!CA:CE,4,FALSE),"")</f>
        <v>0</v>
      </c>
      <c r="EX379" s="952"/>
    </row>
    <row r="380" spans="1:155" ht="49.95" customHeight="1">
      <c r="A380" s="741">
        <v>21</v>
      </c>
      <c r="B380" s="1268" t="s">
        <v>1433</v>
      </c>
      <c r="C380" s="1268" t="s">
        <v>288</v>
      </c>
      <c r="D380" s="1268" t="s">
        <v>3344</v>
      </c>
      <c r="E380" s="1268" t="s">
        <v>31</v>
      </c>
      <c r="F380" s="1268" t="s">
        <v>321</v>
      </c>
      <c r="G380" s="1268" t="s">
        <v>1433</v>
      </c>
      <c r="H380" s="1268" t="s">
        <v>287</v>
      </c>
      <c r="I380" s="1268" t="s">
        <v>290</v>
      </c>
      <c r="J380" s="1268" t="s">
        <v>7998</v>
      </c>
      <c r="K380" s="1268" t="s">
        <v>291</v>
      </c>
      <c r="L380" s="1268" t="s">
        <v>7999</v>
      </c>
      <c r="M380" s="1268" t="s">
        <v>8000</v>
      </c>
      <c r="N380" s="1268"/>
      <c r="O380" s="1268"/>
      <c r="P380" s="1268"/>
      <c r="Q380" s="1268" t="s">
        <v>10979</v>
      </c>
      <c r="R380" s="1268" t="s">
        <v>7682</v>
      </c>
      <c r="S380" s="1268" t="s">
        <v>7482</v>
      </c>
      <c r="T380" s="1268" t="s">
        <v>7483</v>
      </c>
      <c r="U380" s="1268" t="s">
        <v>592</v>
      </c>
      <c r="V380" s="1268"/>
      <c r="W380" s="1268" t="s">
        <v>8001</v>
      </c>
      <c r="X380" s="1268"/>
      <c r="Y380" s="1268"/>
      <c r="Z380" s="1268"/>
      <c r="AA380" s="1268"/>
      <c r="AB380" s="1268"/>
      <c r="AC380" s="1332"/>
      <c r="AD380" s="1268"/>
      <c r="AE380" s="1268" t="s">
        <v>2204</v>
      </c>
      <c r="AF380" s="1268" t="s">
        <v>692</v>
      </c>
      <c r="AG380" s="1268" t="s">
        <v>295</v>
      </c>
      <c r="AH380" s="1268" t="s">
        <v>296</v>
      </c>
      <c r="AI380" s="1268" t="s">
        <v>297</v>
      </c>
      <c r="AJ380" s="1268"/>
      <c r="AK380" s="1268"/>
      <c r="AL380" s="1268"/>
      <c r="AM380" s="1268"/>
      <c r="AN380" s="1268" t="s">
        <v>7252</v>
      </c>
      <c r="AO380" s="1268" t="s">
        <v>7253</v>
      </c>
      <c r="AP380" s="1268" t="s">
        <v>8002</v>
      </c>
      <c r="AQ380" s="1268" t="s">
        <v>35</v>
      </c>
      <c r="AR380" s="1268" t="s">
        <v>8003</v>
      </c>
      <c r="AS380" s="1268" t="s">
        <v>8004</v>
      </c>
      <c r="AT380" s="1268" t="s">
        <v>599</v>
      </c>
      <c r="AU380" s="1268" t="s">
        <v>9337</v>
      </c>
      <c r="AV380" s="1268" t="s">
        <v>57</v>
      </c>
      <c r="AW380" s="1268" t="s">
        <v>323</v>
      </c>
      <c r="AX380" s="1268" t="s">
        <v>8006</v>
      </c>
      <c r="AY380" s="1268"/>
      <c r="AZ380" s="1268" t="s">
        <v>74</v>
      </c>
      <c r="BA380" s="1268" t="s">
        <v>2435</v>
      </c>
      <c r="BB380" s="1268" t="s">
        <v>299</v>
      </c>
      <c r="BC380" s="1268" t="s">
        <v>32</v>
      </c>
      <c r="BD380" s="1268" t="s">
        <v>33</v>
      </c>
      <c r="BE380" s="1268" t="s">
        <v>57</v>
      </c>
      <c r="BF380" s="1268" t="s">
        <v>48</v>
      </c>
      <c r="BG380" s="1268" t="s">
        <v>603</v>
      </c>
      <c r="BH380" s="1268" t="s">
        <v>8533</v>
      </c>
      <c r="BI380" s="1268" t="s">
        <v>5105</v>
      </c>
      <c r="BJ380" s="1268" t="s">
        <v>8534</v>
      </c>
      <c r="BK380" s="1268" t="s">
        <v>2438</v>
      </c>
      <c r="BL380" s="1268" t="s">
        <v>8120</v>
      </c>
      <c r="BM380" s="1268" t="s">
        <v>752</v>
      </c>
      <c r="BN380" s="1268" t="s">
        <v>2204</v>
      </c>
      <c r="BO380" s="1268" t="s">
        <v>692</v>
      </c>
      <c r="BP380" s="1268" t="s">
        <v>595</v>
      </c>
      <c r="BQ380" s="1268" t="s">
        <v>295</v>
      </c>
      <c r="BR380" s="1268" t="s">
        <v>102</v>
      </c>
      <c r="BS380" s="1268" t="s">
        <v>609</v>
      </c>
      <c r="BT380" s="1268" t="s">
        <v>4239</v>
      </c>
      <c r="BU380" s="1268" t="s">
        <v>8121</v>
      </c>
      <c r="BV380" s="1268" t="s">
        <v>1061</v>
      </c>
      <c r="BW380" s="1268" t="s">
        <v>109</v>
      </c>
      <c r="BX380" s="1268" t="s">
        <v>296</v>
      </c>
      <c r="BY380" s="1268" t="s">
        <v>297</v>
      </c>
      <c r="BZ380" s="1268" t="s">
        <v>5108</v>
      </c>
      <c r="CA380" s="1268" t="s">
        <v>1063</v>
      </c>
      <c r="CB380" s="1268" t="s">
        <v>304</v>
      </c>
      <c r="CC380" s="1268" t="s">
        <v>878</v>
      </c>
      <c r="CD380" s="1268" t="s">
        <v>305</v>
      </c>
      <c r="CE380" s="1268" t="s">
        <v>306</v>
      </c>
      <c r="CF380" s="1268" t="s">
        <v>1064</v>
      </c>
      <c r="CG380" s="1268" t="s">
        <v>307</v>
      </c>
      <c r="CH380" s="1268" t="s">
        <v>57</v>
      </c>
      <c r="CI380" s="1268" t="s">
        <v>85</v>
      </c>
      <c r="CJ380" s="1268" t="s">
        <v>78</v>
      </c>
      <c r="CK380" s="1268" t="s">
        <v>998</v>
      </c>
      <c r="CL380" s="1268" t="s">
        <v>105</v>
      </c>
      <c r="CM380" s="1268" t="s">
        <v>8122</v>
      </c>
      <c r="CN380" s="1268" t="s">
        <v>78</v>
      </c>
      <c r="CO380" s="1268" t="s">
        <v>708</v>
      </c>
      <c r="CP380" s="1268" t="s">
        <v>105</v>
      </c>
      <c r="CQ380" s="1268" t="s">
        <v>57</v>
      </c>
      <c r="CR380" s="1268" t="s">
        <v>57</v>
      </c>
      <c r="CS380" s="1268" t="s">
        <v>57</v>
      </c>
      <c r="CT380" s="1268" t="s">
        <v>57</v>
      </c>
      <c r="CU380" s="1268" t="s">
        <v>57</v>
      </c>
      <c r="CV380" s="1268" t="s">
        <v>57</v>
      </c>
      <c r="CW380" s="1268" t="s">
        <v>57</v>
      </c>
      <c r="CX380" s="1268" t="s">
        <v>57</v>
      </c>
      <c r="CY380" s="1268" t="s">
        <v>57</v>
      </c>
      <c r="CZ380" s="1268" t="s">
        <v>57</v>
      </c>
      <c r="DA380" s="1268" t="s">
        <v>57</v>
      </c>
      <c r="DB380" s="1268" t="s">
        <v>617</v>
      </c>
      <c r="DC380" s="1268" t="s">
        <v>618</v>
      </c>
      <c r="DD380" s="1268" t="s">
        <v>619</v>
      </c>
      <c r="DE380" s="1268" t="s">
        <v>57</v>
      </c>
      <c r="DF380" s="1268" t="s">
        <v>57</v>
      </c>
      <c r="DG380" s="1268" t="s">
        <v>57</v>
      </c>
      <c r="DH380" s="1268" t="s">
        <v>57</v>
      </c>
      <c r="DI380" s="1268" t="s">
        <v>302</v>
      </c>
      <c r="DJ380" s="1268" t="s">
        <v>57</v>
      </c>
      <c r="DK380" s="1268" t="s">
        <v>57</v>
      </c>
      <c r="DL380" s="1268" t="s">
        <v>57</v>
      </c>
      <c r="DM380" s="1268" t="s">
        <v>57</v>
      </c>
      <c r="DN380" s="1268" t="s">
        <v>57</v>
      </c>
      <c r="DO380" s="1268" t="s">
        <v>57</v>
      </c>
      <c r="DP380" s="1268" t="s">
        <v>57</v>
      </c>
      <c r="DQ380" s="1268" t="s">
        <v>57</v>
      </c>
      <c r="DR380" s="1268" t="s">
        <v>57</v>
      </c>
      <c r="DS380" s="1268" t="s">
        <v>57</v>
      </c>
      <c r="DT380" s="1268" t="s">
        <v>2631</v>
      </c>
      <c r="DU380" s="1268" t="s">
        <v>86</v>
      </c>
      <c r="DV380" s="1268" t="s">
        <v>177</v>
      </c>
      <c r="DW380" s="1268" t="s">
        <v>106</v>
      </c>
      <c r="DX380" s="1268" t="s">
        <v>333</v>
      </c>
      <c r="DY380" s="1268" t="s">
        <v>308</v>
      </c>
      <c r="DZ380" s="1268" t="s">
        <v>309</v>
      </c>
      <c r="EA380" s="1268" t="s">
        <v>319</v>
      </c>
      <c r="EB380" s="1268" t="s">
        <v>2632</v>
      </c>
      <c r="EC380" s="1268" t="s">
        <v>86</v>
      </c>
      <c r="ED380" s="1268" t="s">
        <v>178</v>
      </c>
      <c r="EE380" s="1268" t="s">
        <v>106</v>
      </c>
      <c r="EF380" s="1268" t="s">
        <v>57</v>
      </c>
      <c r="EG380" s="1268" t="s">
        <v>57</v>
      </c>
      <c r="EH380" s="1268" t="s">
        <v>57</v>
      </c>
      <c r="EI380" s="1268" t="s">
        <v>57</v>
      </c>
      <c r="EJ380" s="1268" t="s">
        <v>90</v>
      </c>
      <c r="EK380" s="1268" t="s">
        <v>91</v>
      </c>
      <c r="EL380" s="1268" t="s">
        <v>847</v>
      </c>
      <c r="EM380" s="1268" t="s">
        <v>188</v>
      </c>
      <c r="EN380" s="1268" t="s">
        <v>680</v>
      </c>
      <c r="EO380" s="1268" t="s">
        <v>310</v>
      </c>
      <c r="EP380" s="1268" t="s">
        <v>88</v>
      </c>
      <c r="EQ380" s="1268" t="s">
        <v>8124</v>
      </c>
      <c r="ER380" s="1268" t="s">
        <v>311</v>
      </c>
      <c r="ES380" s="1268" t="s">
        <v>1696</v>
      </c>
      <c r="ET380" s="1268" t="s">
        <v>8537</v>
      </c>
      <c r="EU380" s="104" t="str">
        <f t="shared" si="38"/>
        <v>2026032628</v>
      </c>
      <c r="EV380" s="56" t="str">
        <f t="shared" si="39"/>
        <v>21&amp;2026032628</v>
      </c>
      <c r="EW380" s="104" t="str">
        <f>IFERROR(VLOOKUP(EV380,시험용!CA:CE,4,FALSE),"")</f>
        <v/>
      </c>
      <c r="EX380" s="1283" t="s">
        <v>11006</v>
      </c>
    </row>
    <row r="381" spans="1:155" ht="49.95" customHeight="1">
      <c r="A381" s="741">
        <v>21</v>
      </c>
      <c r="B381" s="1268" t="s">
        <v>1461</v>
      </c>
      <c r="C381" s="1268" t="s">
        <v>288</v>
      </c>
      <c r="D381" s="1268" t="s">
        <v>3344</v>
      </c>
      <c r="E381" s="1268" t="s">
        <v>31</v>
      </c>
      <c r="F381" s="1268" t="s">
        <v>321</v>
      </c>
      <c r="G381" s="1268" t="s">
        <v>1461</v>
      </c>
      <c r="H381" s="1268" t="s">
        <v>312</v>
      </c>
      <c r="I381" s="1268" t="s">
        <v>290</v>
      </c>
      <c r="J381" s="1268" t="s">
        <v>8528</v>
      </c>
      <c r="K381" s="1268" t="s">
        <v>291</v>
      </c>
      <c r="L381" s="1268" t="s">
        <v>8529</v>
      </c>
      <c r="M381" s="1268" t="s">
        <v>8000</v>
      </c>
      <c r="N381" s="1268"/>
      <c r="O381" s="1268"/>
      <c r="P381" s="1268"/>
      <c r="Q381" s="1268" t="s">
        <v>10979</v>
      </c>
      <c r="R381" s="1268" t="s">
        <v>7682</v>
      </c>
      <c r="S381" s="1268" t="s">
        <v>188</v>
      </c>
      <c r="T381" s="1268" t="s">
        <v>7932</v>
      </c>
      <c r="U381" s="1268" t="s">
        <v>592</v>
      </c>
      <c r="V381" s="1268"/>
      <c r="W381" s="1268" t="s">
        <v>8001</v>
      </c>
      <c r="X381" s="1268"/>
      <c r="Y381" s="1268"/>
      <c r="Z381" s="1268"/>
      <c r="AA381" s="1268"/>
      <c r="AB381" s="1268"/>
      <c r="AC381" s="1332"/>
      <c r="AD381" s="1268"/>
      <c r="AE381" s="1268" t="s">
        <v>2204</v>
      </c>
      <c r="AF381" s="1268" t="s">
        <v>692</v>
      </c>
      <c r="AG381" s="1268" t="s">
        <v>295</v>
      </c>
      <c r="AH381" s="1268" t="s">
        <v>296</v>
      </c>
      <c r="AI381" s="1268" t="s">
        <v>297</v>
      </c>
      <c r="AJ381" s="1268"/>
      <c r="AK381" s="1268"/>
      <c r="AL381" s="1268"/>
      <c r="AM381" s="1268"/>
      <c r="AN381" s="1268" t="s">
        <v>7252</v>
      </c>
      <c r="AO381" s="1268" t="s">
        <v>7253</v>
      </c>
      <c r="AP381" s="1268" t="s">
        <v>8530</v>
      </c>
      <c r="AQ381" s="1268" t="s">
        <v>35</v>
      </c>
      <c r="AR381" s="1268" t="s">
        <v>8003</v>
      </c>
      <c r="AS381" s="1268" t="s">
        <v>8004</v>
      </c>
      <c r="AT381" s="1268" t="s">
        <v>599</v>
      </c>
      <c r="AU381" s="1268" t="s">
        <v>8531</v>
      </c>
      <c r="AV381" s="1268" t="s">
        <v>57</v>
      </c>
      <c r="AW381" s="1268" t="s">
        <v>323</v>
      </c>
      <c r="AX381" s="1268" t="s">
        <v>8532</v>
      </c>
      <c r="AY381" s="1268"/>
      <c r="AZ381" s="1268" t="s">
        <v>74</v>
      </c>
      <c r="BA381" s="1268" t="s">
        <v>2435</v>
      </c>
      <c r="BB381" s="1268" t="s">
        <v>299</v>
      </c>
      <c r="BC381" s="1268" t="s">
        <v>32</v>
      </c>
      <c r="BD381" s="1268" t="s">
        <v>33</v>
      </c>
      <c r="BE381" s="1268" t="s">
        <v>57</v>
      </c>
      <c r="BF381" s="1268" t="s">
        <v>48</v>
      </c>
      <c r="BG381" s="1268" t="s">
        <v>603</v>
      </c>
      <c r="BH381" s="1268" t="s">
        <v>8533</v>
      </c>
      <c r="BI381" s="1268" t="s">
        <v>5105</v>
      </c>
      <c r="BJ381" s="1268" t="s">
        <v>8534</v>
      </c>
      <c r="BK381" s="1268" t="s">
        <v>2438</v>
      </c>
      <c r="BL381" s="1268" t="s">
        <v>8120</v>
      </c>
      <c r="BM381" s="1268" t="s">
        <v>752</v>
      </c>
      <c r="BN381" s="1268" t="s">
        <v>2204</v>
      </c>
      <c r="BO381" s="1268" t="s">
        <v>692</v>
      </c>
      <c r="BP381" s="1268" t="s">
        <v>595</v>
      </c>
      <c r="BQ381" s="1268" t="s">
        <v>295</v>
      </c>
      <c r="BR381" s="1268" t="s">
        <v>102</v>
      </c>
      <c r="BS381" s="1268" t="s">
        <v>609</v>
      </c>
      <c r="BT381" s="1268" t="s">
        <v>4239</v>
      </c>
      <c r="BU381" s="1268" t="s">
        <v>8121</v>
      </c>
      <c r="BV381" s="1268" t="s">
        <v>1061</v>
      </c>
      <c r="BW381" s="1268" t="s">
        <v>109</v>
      </c>
      <c r="BX381" s="1268" t="s">
        <v>296</v>
      </c>
      <c r="BY381" s="1268" t="s">
        <v>297</v>
      </c>
      <c r="BZ381" s="1268" t="s">
        <v>5108</v>
      </c>
      <c r="CA381" s="1268" t="s">
        <v>1063</v>
      </c>
      <c r="CB381" s="1268" t="s">
        <v>304</v>
      </c>
      <c r="CC381" s="1268" t="s">
        <v>878</v>
      </c>
      <c r="CD381" s="1268" t="s">
        <v>305</v>
      </c>
      <c r="CE381" s="1268" t="s">
        <v>306</v>
      </c>
      <c r="CF381" s="1268" t="s">
        <v>1064</v>
      </c>
      <c r="CG381" s="1268" t="s">
        <v>307</v>
      </c>
      <c r="CH381" s="1268" t="s">
        <v>57</v>
      </c>
      <c r="CI381" s="1268" t="s">
        <v>85</v>
      </c>
      <c r="CJ381" s="1268" t="s">
        <v>78</v>
      </c>
      <c r="CK381" s="1268" t="s">
        <v>998</v>
      </c>
      <c r="CL381" s="1268" t="s">
        <v>105</v>
      </c>
      <c r="CM381" s="1268" t="s">
        <v>8122</v>
      </c>
      <c r="CN381" s="1268" t="s">
        <v>78</v>
      </c>
      <c r="CO381" s="1268" t="s">
        <v>708</v>
      </c>
      <c r="CP381" s="1268" t="s">
        <v>105</v>
      </c>
      <c r="CQ381" s="1268" t="s">
        <v>57</v>
      </c>
      <c r="CR381" s="1268" t="s">
        <v>57</v>
      </c>
      <c r="CS381" s="1268" t="s">
        <v>57</v>
      </c>
      <c r="CT381" s="1268" t="s">
        <v>57</v>
      </c>
      <c r="CU381" s="1268" t="s">
        <v>57</v>
      </c>
      <c r="CV381" s="1268" t="s">
        <v>57</v>
      </c>
      <c r="CW381" s="1268" t="s">
        <v>57</v>
      </c>
      <c r="CX381" s="1268" t="s">
        <v>57</v>
      </c>
      <c r="CY381" s="1268" t="s">
        <v>57</v>
      </c>
      <c r="CZ381" s="1268" t="s">
        <v>57</v>
      </c>
      <c r="DA381" s="1268" t="s">
        <v>57</v>
      </c>
      <c r="DB381" s="1268" t="s">
        <v>617</v>
      </c>
      <c r="DC381" s="1268" t="s">
        <v>618</v>
      </c>
      <c r="DD381" s="1268" t="s">
        <v>619</v>
      </c>
      <c r="DE381" s="1268" t="s">
        <v>57</v>
      </c>
      <c r="DF381" s="1268" t="s">
        <v>57</v>
      </c>
      <c r="DG381" s="1268" t="s">
        <v>57</v>
      </c>
      <c r="DH381" s="1268" t="s">
        <v>57</v>
      </c>
      <c r="DI381" s="1268" t="s">
        <v>302</v>
      </c>
      <c r="DJ381" s="1268" t="s">
        <v>57</v>
      </c>
      <c r="DK381" s="1268" t="s">
        <v>57</v>
      </c>
      <c r="DL381" s="1268" t="s">
        <v>57</v>
      </c>
      <c r="DM381" s="1268" t="s">
        <v>57</v>
      </c>
      <c r="DN381" s="1268" t="s">
        <v>57</v>
      </c>
      <c r="DO381" s="1268" t="s">
        <v>57</v>
      </c>
      <c r="DP381" s="1268" t="s">
        <v>57</v>
      </c>
      <c r="DQ381" s="1268" t="s">
        <v>57</v>
      </c>
      <c r="DR381" s="1268" t="s">
        <v>57</v>
      </c>
      <c r="DS381" s="1268" t="s">
        <v>57</v>
      </c>
      <c r="DT381" s="1268" t="s">
        <v>8535</v>
      </c>
      <c r="DU381" s="1268" t="s">
        <v>86</v>
      </c>
      <c r="DV381" s="1268" t="s">
        <v>177</v>
      </c>
      <c r="DW381" s="1268" t="s">
        <v>121</v>
      </c>
      <c r="DX381" s="1268" t="s">
        <v>333</v>
      </c>
      <c r="DY381" s="1268" t="s">
        <v>308</v>
      </c>
      <c r="DZ381" s="1268" t="s">
        <v>309</v>
      </c>
      <c r="EA381" s="1268" t="s">
        <v>319</v>
      </c>
      <c r="EB381" s="1268" t="s">
        <v>8536</v>
      </c>
      <c r="EC381" s="1268" t="s">
        <v>86</v>
      </c>
      <c r="ED381" s="1268" t="s">
        <v>178</v>
      </c>
      <c r="EE381" s="1268" t="s">
        <v>121</v>
      </c>
      <c r="EF381" s="1268" t="s">
        <v>57</v>
      </c>
      <c r="EG381" s="1268" t="s">
        <v>57</v>
      </c>
      <c r="EH381" s="1268" t="s">
        <v>57</v>
      </c>
      <c r="EI381" s="1268" t="s">
        <v>57</v>
      </c>
      <c r="EJ381" s="1268" t="s">
        <v>90</v>
      </c>
      <c r="EK381" s="1268" t="s">
        <v>91</v>
      </c>
      <c r="EL381" s="1268" t="s">
        <v>847</v>
      </c>
      <c r="EM381" s="1268" t="s">
        <v>188</v>
      </c>
      <c r="EN381" s="1268" t="s">
        <v>680</v>
      </c>
      <c r="EO381" s="1268" t="s">
        <v>310</v>
      </c>
      <c r="EP381" s="1268" t="s">
        <v>88</v>
      </c>
      <c r="EQ381" s="1268" t="s">
        <v>8124</v>
      </c>
      <c r="ER381" s="1268" t="s">
        <v>311</v>
      </c>
      <c r="ES381" s="1268" t="s">
        <v>1696</v>
      </c>
      <c r="ET381" s="1268" t="s">
        <v>8537</v>
      </c>
      <c r="EU381" s="104" t="str">
        <f t="shared" si="38"/>
        <v>2026040068</v>
      </c>
      <c r="EV381" s="56" t="str">
        <f t="shared" si="39"/>
        <v>21&amp;2026040068</v>
      </c>
      <c r="EW381" s="104" t="str">
        <f>IFERROR(VLOOKUP(EV381,시험용!CA:CE,4,FALSE),"")</f>
        <v/>
      </c>
      <c r="EX381" s="1283" t="s">
        <v>11007</v>
      </c>
    </row>
    <row r="382" spans="1:155" ht="49.95" customHeight="1">
      <c r="A382" s="741">
        <v>21</v>
      </c>
      <c r="B382" s="1268" t="s">
        <v>2049</v>
      </c>
      <c r="C382" s="1268" t="s">
        <v>288</v>
      </c>
      <c r="D382" s="1268" t="s">
        <v>3344</v>
      </c>
      <c r="E382" s="1268" t="s">
        <v>31</v>
      </c>
      <c r="F382" s="1268" t="s">
        <v>321</v>
      </c>
      <c r="G382" s="1268" t="s">
        <v>2049</v>
      </c>
      <c r="H382" s="1268" t="s">
        <v>320</v>
      </c>
      <c r="I382" s="1268" t="s">
        <v>290</v>
      </c>
      <c r="J382" s="1268" t="s">
        <v>10518</v>
      </c>
      <c r="K382" s="1268" t="s">
        <v>291</v>
      </c>
      <c r="L382" s="1268" t="s">
        <v>10519</v>
      </c>
      <c r="M382" s="1268" t="s">
        <v>10520</v>
      </c>
      <c r="N382" s="1268"/>
      <c r="O382" s="1268" t="s">
        <v>10521</v>
      </c>
      <c r="P382" s="1268"/>
      <c r="Q382" s="1268"/>
      <c r="R382" s="1268"/>
      <c r="S382" s="1268" t="s">
        <v>6082</v>
      </c>
      <c r="T382" s="1268" t="s">
        <v>9752</v>
      </c>
      <c r="U382" s="1268" t="s">
        <v>592</v>
      </c>
      <c r="V382" s="1268"/>
      <c r="W382" s="1268" t="s">
        <v>10522</v>
      </c>
      <c r="X382" s="1268"/>
      <c r="Y382" s="1268" t="s">
        <v>10980</v>
      </c>
      <c r="Z382" s="1268" t="s">
        <v>10980</v>
      </c>
      <c r="AA382" s="1268" t="s">
        <v>10981</v>
      </c>
      <c r="AB382" s="1268" t="s">
        <v>3413</v>
      </c>
      <c r="AC382" s="1332"/>
      <c r="AD382" s="1268" t="s">
        <v>10525</v>
      </c>
      <c r="AE382" s="1268" t="s">
        <v>10526</v>
      </c>
      <c r="AF382" s="1268" t="s">
        <v>3138</v>
      </c>
      <c r="AG382" s="1268" t="s">
        <v>10527</v>
      </c>
      <c r="AH382" s="1268" t="s">
        <v>2118</v>
      </c>
      <c r="AI382" s="1268" t="s">
        <v>3140</v>
      </c>
      <c r="AJ382" s="1268"/>
      <c r="AK382" s="1268"/>
      <c r="AL382" s="1268"/>
      <c r="AM382" s="1268"/>
      <c r="AN382" s="1268" t="s">
        <v>10528</v>
      </c>
      <c r="AO382" s="1268" t="s">
        <v>10529</v>
      </c>
      <c r="AP382" s="1268" t="s">
        <v>10530</v>
      </c>
      <c r="AQ382" s="1268" t="s">
        <v>5210</v>
      </c>
      <c r="AR382" s="1268"/>
      <c r="AS382" s="1268"/>
      <c r="AT382" s="1268" t="s">
        <v>599</v>
      </c>
      <c r="AU382" s="1268" t="s">
        <v>10531</v>
      </c>
      <c r="AV382" s="1268" t="s">
        <v>1135</v>
      </c>
      <c r="AW382" s="1268" t="s">
        <v>3175</v>
      </c>
      <c r="AX382" s="1268" t="s">
        <v>10532</v>
      </c>
      <c r="AY382" s="1268"/>
      <c r="AZ382" s="1268" t="s">
        <v>10533</v>
      </c>
      <c r="BA382" s="1268" t="s">
        <v>4899</v>
      </c>
      <c r="BB382" s="1268" t="s">
        <v>2131</v>
      </c>
      <c r="BC382" s="1268" t="s">
        <v>2132</v>
      </c>
      <c r="BD382" s="1268" t="s">
        <v>2133</v>
      </c>
      <c r="BE382" s="1268" t="s">
        <v>1135</v>
      </c>
      <c r="BF382" s="1268" t="s">
        <v>2135</v>
      </c>
      <c r="BG382" s="1268" t="s">
        <v>2136</v>
      </c>
      <c r="BH382" s="1268" t="s">
        <v>10534</v>
      </c>
      <c r="BI382" s="1268" t="s">
        <v>10535</v>
      </c>
      <c r="BJ382" s="1268" t="s">
        <v>10536</v>
      </c>
      <c r="BK382" s="1268" t="s">
        <v>10537</v>
      </c>
      <c r="BL382" s="1268" t="s">
        <v>10538</v>
      </c>
      <c r="BM382" s="1268" t="s">
        <v>10539</v>
      </c>
      <c r="BN382" s="1268" t="s">
        <v>10526</v>
      </c>
      <c r="BO382" s="1268" t="s">
        <v>3138</v>
      </c>
      <c r="BP382" s="1268" t="s">
        <v>1135</v>
      </c>
      <c r="BQ382" s="1268" t="s">
        <v>10527</v>
      </c>
      <c r="BR382" s="1268" t="s">
        <v>2193</v>
      </c>
      <c r="BS382" s="1268" t="s">
        <v>10540</v>
      </c>
      <c r="BT382" s="1268" t="s">
        <v>8015</v>
      </c>
      <c r="BU382" s="1268" t="s">
        <v>10541</v>
      </c>
      <c r="BV382" s="1268" t="s">
        <v>2149</v>
      </c>
      <c r="BW382" s="1268" t="s">
        <v>4905</v>
      </c>
      <c r="BX382" s="1268" t="s">
        <v>2118</v>
      </c>
      <c r="BY382" s="1268" t="s">
        <v>3140</v>
      </c>
      <c r="BZ382" s="1268" t="s">
        <v>10542</v>
      </c>
      <c r="CA382" s="1268" t="s">
        <v>10543</v>
      </c>
      <c r="CB382" s="1268" t="s">
        <v>2153</v>
      </c>
      <c r="CC382" s="1268" t="s">
        <v>8460</v>
      </c>
      <c r="CD382" s="1268" t="s">
        <v>2155</v>
      </c>
      <c r="CE382" s="1268" t="s">
        <v>2156</v>
      </c>
      <c r="CF382" s="1268" t="s">
        <v>10544</v>
      </c>
      <c r="CG382" s="1268" t="s">
        <v>2158</v>
      </c>
      <c r="CH382" s="1268" t="s">
        <v>1135</v>
      </c>
      <c r="CI382" s="1268" t="s">
        <v>10545</v>
      </c>
      <c r="CJ382" s="1268" t="s">
        <v>10546</v>
      </c>
      <c r="CK382" s="1268" t="s">
        <v>10547</v>
      </c>
      <c r="CL382" s="1268" t="s">
        <v>2162</v>
      </c>
      <c r="CM382" s="1268" t="s">
        <v>10548</v>
      </c>
      <c r="CN382" s="1268" t="s">
        <v>10546</v>
      </c>
      <c r="CO382" s="1268" t="s">
        <v>10549</v>
      </c>
      <c r="CP382" s="1268" t="s">
        <v>2162</v>
      </c>
      <c r="CQ382" s="1268" t="s">
        <v>10550</v>
      </c>
      <c r="CR382" s="1268" t="s">
        <v>10546</v>
      </c>
      <c r="CS382" s="1268" t="s">
        <v>10551</v>
      </c>
      <c r="CT382" s="1268" t="s">
        <v>2162</v>
      </c>
      <c r="CU382" s="1268" t="s">
        <v>2165</v>
      </c>
      <c r="CV382" s="1268" t="s">
        <v>2166</v>
      </c>
      <c r="CW382" s="1268" t="s">
        <v>2167</v>
      </c>
      <c r="CX382" s="1268" t="s">
        <v>2168</v>
      </c>
      <c r="CY382" s="1268" t="s">
        <v>1135</v>
      </c>
      <c r="CZ382" s="1268" t="s">
        <v>1135</v>
      </c>
      <c r="DA382" s="1268" t="s">
        <v>1135</v>
      </c>
      <c r="DB382" s="1268" t="s">
        <v>1135</v>
      </c>
      <c r="DC382" s="1268" t="s">
        <v>1135</v>
      </c>
      <c r="DD382" s="1268" t="s">
        <v>1135</v>
      </c>
      <c r="DE382" s="1268" t="s">
        <v>2267</v>
      </c>
      <c r="DF382" s="1268" t="s">
        <v>2268</v>
      </c>
      <c r="DG382" s="1268" t="s">
        <v>2269</v>
      </c>
      <c r="DH382" s="1268" t="s">
        <v>1135</v>
      </c>
      <c r="DI382" s="1268" t="s">
        <v>2142</v>
      </c>
      <c r="DJ382" s="1268" t="s">
        <v>1135</v>
      </c>
      <c r="DK382" s="1268" t="s">
        <v>1135</v>
      </c>
      <c r="DL382" s="1268" t="s">
        <v>1135</v>
      </c>
      <c r="DM382" s="1268" t="s">
        <v>1135</v>
      </c>
      <c r="DN382" s="1268" t="s">
        <v>1135</v>
      </c>
      <c r="DO382" s="1268" t="s">
        <v>1135</v>
      </c>
      <c r="DP382" s="1268" t="s">
        <v>1135</v>
      </c>
      <c r="DQ382" s="1268" t="s">
        <v>1135</v>
      </c>
      <c r="DR382" s="1268" t="s">
        <v>1135</v>
      </c>
      <c r="DS382" s="1268" t="s">
        <v>1135</v>
      </c>
      <c r="DT382" s="1268" t="s">
        <v>10552</v>
      </c>
      <c r="DU382" s="1268" t="s">
        <v>3171</v>
      </c>
      <c r="DV382" s="1268" t="s">
        <v>6064</v>
      </c>
      <c r="DW382" s="1268" t="s">
        <v>2273</v>
      </c>
      <c r="DX382" s="1268" t="s">
        <v>3173</v>
      </c>
      <c r="DY382" s="1268" t="s">
        <v>3174</v>
      </c>
      <c r="DZ382" s="1268" t="s">
        <v>2167</v>
      </c>
      <c r="EA382" s="1268" t="s">
        <v>3175</v>
      </c>
      <c r="EB382" s="1268" t="s">
        <v>10553</v>
      </c>
      <c r="EC382" s="1268" t="s">
        <v>3171</v>
      </c>
      <c r="ED382" s="1268" t="s">
        <v>2177</v>
      </c>
      <c r="EE382" s="1268" t="s">
        <v>2273</v>
      </c>
      <c r="EF382" s="1268" t="s">
        <v>1135</v>
      </c>
      <c r="EG382" s="1268" t="s">
        <v>1135</v>
      </c>
      <c r="EH382" s="1268" t="s">
        <v>1135</v>
      </c>
      <c r="EI382" s="1268" t="s">
        <v>1135</v>
      </c>
      <c r="EJ382" s="1268" t="s">
        <v>10554</v>
      </c>
      <c r="EK382" s="1268" t="s">
        <v>10555</v>
      </c>
      <c r="EL382" s="1268" t="s">
        <v>4918</v>
      </c>
      <c r="EM382" s="1268" t="s">
        <v>10556</v>
      </c>
      <c r="EN382" s="1268" t="s">
        <v>3182</v>
      </c>
      <c r="EO382" s="1268" t="s">
        <v>2281</v>
      </c>
      <c r="EP382" s="1268" t="s">
        <v>2282</v>
      </c>
      <c r="EQ382" s="1268" t="s">
        <v>10557</v>
      </c>
      <c r="ER382" s="1268" t="s">
        <v>2193</v>
      </c>
      <c r="ES382" s="1268" t="s">
        <v>10558</v>
      </c>
      <c r="ET382" s="1268" t="s">
        <v>10559</v>
      </c>
      <c r="EU382" s="104" t="str">
        <f t="shared" si="38"/>
        <v>2026043284</v>
      </c>
      <c r="EV382" s="56" t="str">
        <f t="shared" si="39"/>
        <v>21&amp;2026043284</v>
      </c>
      <c r="EW382" s="104" t="str">
        <f>IFERROR(VLOOKUP(EV382,시험용!CA:CE,4,FALSE),"")</f>
        <v/>
      </c>
      <c r="EX382" s="1283" t="s">
        <v>11008</v>
      </c>
    </row>
    <row r="383" spans="1:155" ht="49.95" customHeight="1">
      <c r="A383" s="741">
        <v>21</v>
      </c>
      <c r="B383" s="1268" t="s">
        <v>2076</v>
      </c>
      <c r="C383" s="1268" t="s">
        <v>7649</v>
      </c>
      <c r="D383" s="1268" t="s">
        <v>2371</v>
      </c>
      <c r="E383" s="1268" t="s">
        <v>31</v>
      </c>
      <c r="F383" s="1268" t="s">
        <v>584</v>
      </c>
      <c r="G383" s="1268" t="s">
        <v>2076</v>
      </c>
      <c r="H383" s="1268"/>
      <c r="I383" s="1268" t="s">
        <v>290</v>
      </c>
      <c r="J383" s="1268" t="s">
        <v>6716</v>
      </c>
      <c r="K383" s="1268" t="s">
        <v>291</v>
      </c>
      <c r="L383" s="1268" t="s">
        <v>6717</v>
      </c>
      <c r="M383" s="1268" t="s">
        <v>6718</v>
      </c>
      <c r="N383" s="1268"/>
      <c r="O383" s="1268"/>
      <c r="P383" s="1268"/>
      <c r="Q383" s="1268" t="s">
        <v>2638</v>
      </c>
      <c r="R383" s="1268" t="s">
        <v>1466</v>
      </c>
      <c r="S383" s="1268" t="s">
        <v>6425</v>
      </c>
      <c r="T383" s="1268" t="s">
        <v>6426</v>
      </c>
      <c r="U383" s="1268" t="s">
        <v>592</v>
      </c>
      <c r="V383" s="1268"/>
      <c r="W383" s="1268" t="s">
        <v>6719</v>
      </c>
      <c r="X383" s="1268" t="s">
        <v>292</v>
      </c>
      <c r="Y383" s="1268" t="s">
        <v>9900</v>
      </c>
      <c r="Z383" s="1268" t="s">
        <v>9900</v>
      </c>
      <c r="AA383" s="1268" t="s">
        <v>10982</v>
      </c>
      <c r="AB383" s="1268" t="s">
        <v>293</v>
      </c>
      <c r="AC383" s="1332"/>
      <c r="AD383" s="1268" t="s">
        <v>107</v>
      </c>
      <c r="AE383" s="1268" t="s">
        <v>2346</v>
      </c>
      <c r="AF383" s="1268" t="s">
        <v>294</v>
      </c>
      <c r="AG383" s="1268" t="s">
        <v>295</v>
      </c>
      <c r="AH383" s="1268" t="s">
        <v>296</v>
      </c>
      <c r="AI383" s="1268" t="s">
        <v>297</v>
      </c>
      <c r="AJ383" s="1268"/>
      <c r="AK383" s="1268"/>
      <c r="AL383" s="1268"/>
      <c r="AM383" s="1268"/>
      <c r="AN383" s="1268" t="s">
        <v>2492</v>
      </c>
      <c r="AO383" s="1268" t="s">
        <v>2493</v>
      </c>
      <c r="AP383" s="1268" t="s">
        <v>6720</v>
      </c>
      <c r="AQ383" s="1268" t="s">
        <v>35</v>
      </c>
      <c r="AR383" s="1268"/>
      <c r="AS383" s="1268"/>
      <c r="AT383" s="1268" t="s">
        <v>599</v>
      </c>
      <c r="AU383" s="1268" t="s">
        <v>6721</v>
      </c>
      <c r="AV383" s="1268" t="s">
        <v>57</v>
      </c>
      <c r="AW383" s="1268" t="s">
        <v>323</v>
      </c>
      <c r="AX383" s="1268" t="s">
        <v>6722</v>
      </c>
      <c r="AY383" s="1268"/>
      <c r="AZ383" s="1268" t="s">
        <v>6723</v>
      </c>
      <c r="BA383" s="1268" t="s">
        <v>6724</v>
      </c>
      <c r="BB383" s="1268" t="s">
        <v>1201</v>
      </c>
      <c r="BC383" s="1268" t="s">
        <v>32</v>
      </c>
      <c r="BD383" s="1268" t="s">
        <v>33</v>
      </c>
      <c r="BE383" s="1268" t="s">
        <v>102</v>
      </c>
      <c r="BF383" s="1268" t="s">
        <v>34</v>
      </c>
      <c r="BG383" s="1268" t="s">
        <v>164</v>
      </c>
      <c r="BH383" s="1268" t="s">
        <v>327</v>
      </c>
      <c r="BI383" s="1268" t="s">
        <v>6725</v>
      </c>
      <c r="BJ383" s="1268" t="s">
        <v>6726</v>
      </c>
      <c r="BK383" s="1268" t="s">
        <v>300</v>
      </c>
      <c r="BL383" s="1268" t="s">
        <v>6727</v>
      </c>
      <c r="BM383" s="1268" t="s">
        <v>6728</v>
      </c>
      <c r="BN383" s="1268" t="s">
        <v>2346</v>
      </c>
      <c r="BO383" s="1268" t="s">
        <v>294</v>
      </c>
      <c r="BP383" s="1268" t="s">
        <v>57</v>
      </c>
      <c r="BQ383" s="1268" t="s">
        <v>295</v>
      </c>
      <c r="BR383" s="1268" t="s">
        <v>311</v>
      </c>
      <c r="BS383" s="1268" t="s">
        <v>6729</v>
      </c>
      <c r="BT383" s="1268" t="s">
        <v>703</v>
      </c>
      <c r="BU383" s="1268" t="s">
        <v>7267</v>
      </c>
      <c r="BV383" s="1268" t="s">
        <v>1061</v>
      </c>
      <c r="BW383" s="1268" t="s">
        <v>872</v>
      </c>
      <c r="BX383" s="1268" t="s">
        <v>296</v>
      </c>
      <c r="BY383" s="1268" t="s">
        <v>297</v>
      </c>
      <c r="BZ383" s="1268" t="s">
        <v>172</v>
      </c>
      <c r="CA383" s="1268" t="s">
        <v>4193</v>
      </c>
      <c r="CB383" s="1268" t="s">
        <v>304</v>
      </c>
      <c r="CC383" s="1268" t="s">
        <v>112</v>
      </c>
      <c r="CD383" s="1268" t="s">
        <v>1209</v>
      </c>
      <c r="CE383" s="1268" t="s">
        <v>306</v>
      </c>
      <c r="CF383" s="1268" t="s">
        <v>116</v>
      </c>
      <c r="CG383" s="1268" t="s">
        <v>307</v>
      </c>
      <c r="CH383" s="1268" t="s">
        <v>57</v>
      </c>
      <c r="CI383" s="1268" t="s">
        <v>6731</v>
      </c>
      <c r="CJ383" s="1268" t="s">
        <v>99</v>
      </c>
      <c r="CK383" s="1268" t="s">
        <v>1308</v>
      </c>
      <c r="CL383" s="1268" t="s">
        <v>105</v>
      </c>
      <c r="CM383" s="1268" t="s">
        <v>6732</v>
      </c>
      <c r="CN383" s="1268" t="s">
        <v>99</v>
      </c>
      <c r="CO383" s="1268" t="s">
        <v>797</v>
      </c>
      <c r="CP383" s="1268" t="s">
        <v>105</v>
      </c>
      <c r="CQ383" s="1268" t="s">
        <v>57</v>
      </c>
      <c r="CR383" s="1268" t="s">
        <v>57</v>
      </c>
      <c r="CS383" s="1268" t="s">
        <v>57</v>
      </c>
      <c r="CT383" s="1268" t="s">
        <v>57</v>
      </c>
      <c r="CU383" s="1268" t="s">
        <v>328</v>
      </c>
      <c r="CV383" s="1268" t="s">
        <v>329</v>
      </c>
      <c r="CW383" s="1268" t="s">
        <v>330</v>
      </c>
      <c r="CX383" s="1268" t="s">
        <v>331</v>
      </c>
      <c r="CY383" s="1268" t="s">
        <v>57</v>
      </c>
      <c r="CZ383" s="1268" t="s">
        <v>57</v>
      </c>
      <c r="DA383" s="1268" t="s">
        <v>57</v>
      </c>
      <c r="DB383" s="1268" t="s">
        <v>57</v>
      </c>
      <c r="DC383" s="1268" t="s">
        <v>57</v>
      </c>
      <c r="DD383" s="1268" t="s">
        <v>57</v>
      </c>
      <c r="DE383" s="1268" t="s">
        <v>1215</v>
      </c>
      <c r="DF383" s="1268" t="s">
        <v>1216</v>
      </c>
      <c r="DG383" s="1268" t="s">
        <v>673</v>
      </c>
      <c r="DH383" s="1268" t="s">
        <v>57</v>
      </c>
      <c r="DI383" s="1268" t="s">
        <v>302</v>
      </c>
      <c r="DJ383" s="1268" t="s">
        <v>57</v>
      </c>
      <c r="DK383" s="1268" t="s">
        <v>57</v>
      </c>
      <c r="DL383" s="1268" t="s">
        <v>57</v>
      </c>
      <c r="DM383" s="1268" t="s">
        <v>57</v>
      </c>
      <c r="DN383" s="1268" t="s">
        <v>57</v>
      </c>
      <c r="DO383" s="1268" t="s">
        <v>57</v>
      </c>
      <c r="DP383" s="1268" t="s">
        <v>57</v>
      </c>
      <c r="DQ383" s="1268" t="s">
        <v>57</v>
      </c>
      <c r="DR383" s="1268" t="s">
        <v>57</v>
      </c>
      <c r="DS383" s="1268" t="s">
        <v>57</v>
      </c>
      <c r="DT383" s="1268" t="s">
        <v>6733</v>
      </c>
      <c r="DU383" s="1268" t="s">
        <v>1281</v>
      </c>
      <c r="DV383" s="1268" t="s">
        <v>109</v>
      </c>
      <c r="DW383" s="1268" t="s">
        <v>121</v>
      </c>
      <c r="DX383" s="1268" t="s">
        <v>317</v>
      </c>
      <c r="DY383" s="1268" t="s">
        <v>308</v>
      </c>
      <c r="DZ383" s="1268" t="s">
        <v>318</v>
      </c>
      <c r="EA383" s="1268" t="s">
        <v>319</v>
      </c>
      <c r="EB383" s="1268" t="s">
        <v>6734</v>
      </c>
      <c r="EC383" s="1268" t="s">
        <v>1281</v>
      </c>
      <c r="ED383" s="1268" t="s">
        <v>171</v>
      </c>
      <c r="EE383" s="1268" t="s">
        <v>121</v>
      </c>
      <c r="EF383" s="1268" t="s">
        <v>57</v>
      </c>
      <c r="EG383" s="1268" t="s">
        <v>57</v>
      </c>
      <c r="EH383" s="1268" t="s">
        <v>57</v>
      </c>
      <c r="EI383" s="1268" t="s">
        <v>57</v>
      </c>
      <c r="EJ383" s="1268" t="s">
        <v>6735</v>
      </c>
      <c r="EK383" s="1268" t="s">
        <v>6736</v>
      </c>
      <c r="EL383" s="1268" t="s">
        <v>1458</v>
      </c>
      <c r="EM383" s="1268" t="s">
        <v>6737</v>
      </c>
      <c r="EN383" s="1268" t="s">
        <v>680</v>
      </c>
      <c r="EO383" s="1268" t="s">
        <v>310</v>
      </c>
      <c r="EP383" s="1268" t="s">
        <v>88</v>
      </c>
      <c r="EQ383" s="1268" t="s">
        <v>6738</v>
      </c>
      <c r="ER383" s="1268" t="s">
        <v>311</v>
      </c>
      <c r="ES383" s="1268" t="s">
        <v>6739</v>
      </c>
      <c r="ET383" s="1268" t="s">
        <v>6740</v>
      </c>
      <c r="EU383" s="104" t="str">
        <f t="shared" si="38"/>
        <v>2026030032</v>
      </c>
      <c r="EV383" s="56" t="str">
        <f t="shared" si="39"/>
        <v>21&amp;2026030032</v>
      </c>
      <c r="EW383" s="104" t="str">
        <f>IFERROR(VLOOKUP(EV383,시험용!CA:CE,4,FALSE),"")</f>
        <v/>
      </c>
      <c r="EX383" s="1283" t="s">
        <v>11009</v>
      </c>
    </row>
    <row r="384" spans="1:155" ht="49.95" customHeight="1">
      <c r="A384" s="741">
        <v>21</v>
      </c>
      <c r="B384" s="1332"/>
      <c r="C384" s="1332"/>
      <c r="D384" s="1332"/>
      <c r="E384" s="1332"/>
      <c r="F384" s="1332"/>
      <c r="G384" s="1332"/>
      <c r="H384" s="1333" t="s">
        <v>11433</v>
      </c>
      <c r="I384" s="1333" t="s">
        <v>11434</v>
      </c>
      <c r="J384" s="1332"/>
      <c r="K384" s="1332"/>
      <c r="L384" s="1333" t="s">
        <v>11155</v>
      </c>
      <c r="M384" s="1332"/>
      <c r="N384" s="1332"/>
      <c r="O384" s="1332"/>
      <c r="P384" s="1332"/>
      <c r="Q384" s="1332"/>
      <c r="R384" s="1332"/>
      <c r="S384" s="1332"/>
      <c r="T384" s="1332"/>
      <c r="U384" s="1332"/>
      <c r="V384" s="1332"/>
      <c r="W384" s="1332"/>
      <c r="X384" s="1332"/>
      <c r="Y384" s="1332"/>
      <c r="Z384" s="1332"/>
      <c r="AA384" s="1332"/>
      <c r="AB384" s="1332"/>
      <c r="AC384" s="1332"/>
      <c r="AD384" s="1332"/>
      <c r="AE384" s="1332"/>
      <c r="AF384" s="1332"/>
      <c r="AG384" s="1332"/>
      <c r="AH384" s="1332"/>
      <c r="AI384" s="1332"/>
      <c r="AJ384" s="1332"/>
      <c r="AK384" s="1332"/>
      <c r="AL384" s="1332"/>
      <c r="AM384" s="1332"/>
      <c r="AN384" s="1332"/>
      <c r="AO384" s="1332"/>
      <c r="AP384" s="1332"/>
      <c r="AQ384" s="1332" t="s">
        <v>1548</v>
      </c>
      <c r="AR384" s="1332"/>
      <c r="AS384" s="1332"/>
      <c r="AT384" s="1332"/>
      <c r="AU384" s="1332"/>
      <c r="AV384" s="1332"/>
      <c r="AW384" s="1332"/>
      <c r="AX384" s="1332"/>
      <c r="AY384" s="1332"/>
      <c r="AZ384" s="1332"/>
      <c r="BA384" s="1332"/>
      <c r="BB384" s="1332"/>
      <c r="BC384" s="1332"/>
      <c r="BD384" s="1332"/>
      <c r="BE384" s="1332"/>
      <c r="BF384" s="1332"/>
      <c r="BG384" s="1332"/>
      <c r="BH384" s="1332"/>
      <c r="BI384" s="1332"/>
      <c r="BJ384" s="1332"/>
      <c r="BK384" s="1332"/>
      <c r="BL384" s="1332"/>
      <c r="BM384" s="1332"/>
      <c r="BN384" s="1332"/>
      <c r="BO384" s="1332"/>
      <c r="BP384" s="1332"/>
      <c r="BQ384" s="1332"/>
      <c r="BR384" s="1332"/>
      <c r="BS384" s="1332"/>
      <c r="BT384" s="1332"/>
      <c r="BU384" s="1332"/>
      <c r="BV384" s="1332"/>
      <c r="BW384" s="1332"/>
      <c r="BX384" s="1332"/>
      <c r="BY384" s="1332"/>
      <c r="BZ384" s="1332"/>
      <c r="CA384" s="1332"/>
      <c r="CB384" s="1332"/>
      <c r="CC384" s="1332"/>
      <c r="CD384" s="1332"/>
      <c r="CE384" s="1332"/>
      <c r="CF384" s="1332"/>
      <c r="CG384" s="1332"/>
      <c r="CH384" s="1332"/>
      <c r="CI384" s="1332"/>
      <c r="CJ384" s="1332"/>
      <c r="CK384" s="1332"/>
      <c r="CL384" s="1332"/>
      <c r="CM384" s="1332"/>
      <c r="CN384" s="1332"/>
      <c r="CO384" s="1332"/>
      <c r="CP384" s="1332"/>
      <c r="CQ384" s="1332"/>
      <c r="CR384" s="1332"/>
      <c r="CS384" s="1332"/>
      <c r="CT384" s="1332"/>
      <c r="CU384" s="1332"/>
      <c r="CV384" s="1332"/>
      <c r="CW384" s="1332"/>
      <c r="CX384" s="1332"/>
      <c r="CY384" s="1332"/>
      <c r="CZ384" s="1332"/>
      <c r="DA384" s="1332"/>
      <c r="DB384" s="1332"/>
      <c r="DC384" s="1332"/>
      <c r="DD384" s="1332"/>
      <c r="DE384" s="1332"/>
      <c r="DF384" s="1332"/>
      <c r="DG384" s="1332"/>
      <c r="DH384" s="1332"/>
      <c r="DI384" s="1332"/>
      <c r="DJ384" s="1332"/>
      <c r="DK384" s="1332"/>
      <c r="DL384" s="1332"/>
      <c r="DM384" s="1332"/>
      <c r="DN384" s="1332"/>
      <c r="DO384" s="1332"/>
      <c r="DP384" s="1332"/>
      <c r="DQ384" s="1332"/>
      <c r="DR384" s="1332"/>
      <c r="DS384" s="1332"/>
      <c r="DT384" s="1332"/>
      <c r="DU384" s="1332"/>
      <c r="DV384" s="1332"/>
      <c r="DW384" s="1332"/>
      <c r="DX384" s="1332"/>
      <c r="DY384" s="1332"/>
      <c r="DZ384" s="1332"/>
      <c r="EA384" s="1332"/>
      <c r="EB384" s="1332"/>
      <c r="EC384" s="1332"/>
      <c r="ED384" s="1332"/>
      <c r="EE384" s="1332"/>
      <c r="EF384" s="1332"/>
      <c r="EG384" s="1332"/>
      <c r="EH384" s="1332"/>
      <c r="EI384" s="1332"/>
      <c r="EJ384" s="1332"/>
      <c r="EK384" s="1332"/>
      <c r="EL384" s="1332"/>
      <c r="EM384" s="1332"/>
      <c r="EN384" s="1332"/>
      <c r="EO384" s="1332"/>
      <c r="EP384" s="1332"/>
      <c r="EQ384" s="1332"/>
      <c r="ER384" s="1332"/>
      <c r="ES384" s="1332"/>
      <c r="ET384" s="1332"/>
      <c r="EU384" s="104" t="str">
        <f t="shared" ref="EU384:EU386" si="40">RIGHT(L384,10)</f>
        <v>2026050830</v>
      </c>
      <c r="EV384" s="56" t="str">
        <f t="shared" ref="EV384:EV386" si="41">A384&amp;"&amp;"&amp;EU384</f>
        <v>21&amp;2026050830</v>
      </c>
      <c r="EW384" s="104" t="str">
        <f>IFERROR(VLOOKUP(EV384,시험용!CA:CE,4,FALSE),"")</f>
        <v/>
      </c>
      <c r="EX384" s="1283" t="s">
        <v>5424</v>
      </c>
    </row>
    <row r="385" spans="1:154" ht="49.95" customHeight="1">
      <c r="A385" s="741">
        <v>21</v>
      </c>
      <c r="B385" s="1332"/>
      <c r="C385" s="1332"/>
      <c r="D385" s="1332"/>
      <c r="E385" s="1332"/>
      <c r="F385" s="1332"/>
      <c r="G385" s="1332"/>
      <c r="H385" s="1333" t="s">
        <v>11433</v>
      </c>
      <c r="I385" s="1333" t="s">
        <v>11434</v>
      </c>
      <c r="J385" s="1332"/>
      <c r="K385" s="1332"/>
      <c r="L385" s="1333" t="s">
        <v>11185</v>
      </c>
      <c r="M385" s="1332"/>
      <c r="N385" s="1332"/>
      <c r="O385" s="1332"/>
      <c r="P385" s="1332"/>
      <c r="Q385" s="1332"/>
      <c r="R385" s="1332"/>
      <c r="S385" s="1332"/>
      <c r="T385" s="1332"/>
      <c r="U385" s="1332"/>
      <c r="V385" s="1332"/>
      <c r="W385" s="1332"/>
      <c r="X385" s="1332"/>
      <c r="Y385" s="1332"/>
      <c r="Z385" s="1332"/>
      <c r="AA385" s="1332"/>
      <c r="AB385" s="1332"/>
      <c r="AC385" s="1332"/>
      <c r="AD385" s="1332"/>
      <c r="AE385" s="1332"/>
      <c r="AF385" s="1332"/>
      <c r="AG385" s="1332"/>
      <c r="AH385" s="1332"/>
      <c r="AI385" s="1332"/>
      <c r="AJ385" s="1332"/>
      <c r="AK385" s="1332"/>
      <c r="AL385" s="1332"/>
      <c r="AM385" s="1332"/>
      <c r="AN385" s="1332"/>
      <c r="AO385" s="1332"/>
      <c r="AP385" s="1332"/>
      <c r="AQ385" s="1332" t="s">
        <v>1548</v>
      </c>
      <c r="AR385" s="1332"/>
      <c r="AS385" s="1332"/>
      <c r="AT385" s="1332"/>
      <c r="AU385" s="1332"/>
      <c r="AV385" s="1332"/>
      <c r="AW385" s="1332"/>
      <c r="AX385" s="1332"/>
      <c r="AY385" s="1332"/>
      <c r="AZ385" s="1332"/>
      <c r="BA385" s="1332"/>
      <c r="BB385" s="1332"/>
      <c r="BC385" s="1332"/>
      <c r="BD385" s="1332"/>
      <c r="BE385" s="1332"/>
      <c r="BF385" s="1332"/>
      <c r="BG385" s="1332"/>
      <c r="BH385" s="1332"/>
      <c r="BI385" s="1332"/>
      <c r="BJ385" s="1332"/>
      <c r="BK385" s="1332"/>
      <c r="BL385" s="1332"/>
      <c r="BM385" s="1332"/>
      <c r="BN385" s="1332"/>
      <c r="BO385" s="1332"/>
      <c r="BP385" s="1332"/>
      <c r="BQ385" s="1332"/>
      <c r="BR385" s="1332"/>
      <c r="BS385" s="1332"/>
      <c r="BT385" s="1332"/>
      <c r="BU385" s="1332"/>
      <c r="BV385" s="1332"/>
      <c r="BW385" s="1332"/>
      <c r="BX385" s="1332"/>
      <c r="BY385" s="1332"/>
      <c r="BZ385" s="1332"/>
      <c r="CA385" s="1332"/>
      <c r="CB385" s="1332"/>
      <c r="CC385" s="1332"/>
      <c r="CD385" s="1332"/>
      <c r="CE385" s="1332"/>
      <c r="CF385" s="1332"/>
      <c r="CG385" s="1332"/>
      <c r="CH385" s="1332"/>
      <c r="CI385" s="1332"/>
      <c r="CJ385" s="1332"/>
      <c r="CK385" s="1332"/>
      <c r="CL385" s="1332"/>
      <c r="CM385" s="1332"/>
      <c r="CN385" s="1332"/>
      <c r="CO385" s="1332"/>
      <c r="CP385" s="1332"/>
      <c r="CQ385" s="1332"/>
      <c r="CR385" s="1332"/>
      <c r="CS385" s="1332"/>
      <c r="CT385" s="1332"/>
      <c r="CU385" s="1332"/>
      <c r="CV385" s="1332"/>
      <c r="CW385" s="1332"/>
      <c r="CX385" s="1332"/>
      <c r="CY385" s="1332"/>
      <c r="CZ385" s="1332"/>
      <c r="DA385" s="1332"/>
      <c r="DB385" s="1332"/>
      <c r="DC385" s="1332"/>
      <c r="DD385" s="1332"/>
      <c r="DE385" s="1332"/>
      <c r="DF385" s="1332"/>
      <c r="DG385" s="1332"/>
      <c r="DH385" s="1332"/>
      <c r="DI385" s="1332"/>
      <c r="DJ385" s="1332"/>
      <c r="DK385" s="1332"/>
      <c r="DL385" s="1332"/>
      <c r="DM385" s="1332"/>
      <c r="DN385" s="1332"/>
      <c r="DO385" s="1332"/>
      <c r="DP385" s="1332"/>
      <c r="DQ385" s="1332"/>
      <c r="DR385" s="1332"/>
      <c r="DS385" s="1332"/>
      <c r="DT385" s="1332"/>
      <c r="DU385" s="1332"/>
      <c r="DV385" s="1332"/>
      <c r="DW385" s="1332"/>
      <c r="DX385" s="1332"/>
      <c r="DY385" s="1332"/>
      <c r="DZ385" s="1332"/>
      <c r="EA385" s="1332"/>
      <c r="EB385" s="1332"/>
      <c r="EC385" s="1332"/>
      <c r="ED385" s="1332"/>
      <c r="EE385" s="1332"/>
      <c r="EF385" s="1332"/>
      <c r="EG385" s="1332"/>
      <c r="EH385" s="1332"/>
      <c r="EI385" s="1332"/>
      <c r="EJ385" s="1332"/>
      <c r="EK385" s="1332"/>
      <c r="EL385" s="1332"/>
      <c r="EM385" s="1332"/>
      <c r="EN385" s="1332"/>
      <c r="EO385" s="1332"/>
      <c r="EP385" s="1332"/>
      <c r="EQ385" s="1332"/>
      <c r="ER385" s="1332"/>
      <c r="ES385" s="1332"/>
      <c r="ET385" s="1332"/>
      <c r="EU385" s="104" t="str">
        <f t="shared" si="40"/>
        <v>2026050832</v>
      </c>
      <c r="EV385" s="56" t="str">
        <f t="shared" si="41"/>
        <v>21&amp;2026050832</v>
      </c>
      <c r="EW385" s="104">
        <f>IFERROR(VLOOKUP(EV385,시험용!CA:CE,4,FALSE),"")</f>
        <v>0</v>
      </c>
      <c r="EX385" s="1283"/>
    </row>
    <row r="386" spans="1:154" ht="49.95" customHeight="1">
      <c r="A386" s="741">
        <v>21</v>
      </c>
      <c r="B386" s="1332"/>
      <c r="C386" s="1332"/>
      <c r="D386" s="1332"/>
      <c r="E386" s="1332"/>
      <c r="F386" s="1332"/>
      <c r="G386" s="1332"/>
      <c r="H386" s="1333" t="s">
        <v>11433</v>
      </c>
      <c r="I386" s="1333" t="s">
        <v>11434</v>
      </c>
      <c r="J386" s="1332"/>
      <c r="K386" s="1332"/>
      <c r="L386" s="1333" t="s">
        <v>11204</v>
      </c>
      <c r="M386" s="1332"/>
      <c r="N386" s="1332"/>
      <c r="O386" s="1332"/>
      <c r="P386" s="1332"/>
      <c r="Q386" s="1332"/>
      <c r="R386" s="1332"/>
      <c r="S386" s="1332"/>
      <c r="T386" s="1332"/>
      <c r="U386" s="1332"/>
      <c r="V386" s="1332"/>
      <c r="W386" s="1332"/>
      <c r="X386" s="1332"/>
      <c r="Y386" s="1332"/>
      <c r="Z386" s="1332"/>
      <c r="AA386" s="1332"/>
      <c r="AB386" s="1332"/>
      <c r="AC386" s="1332"/>
      <c r="AD386" s="1332"/>
      <c r="AE386" s="1332"/>
      <c r="AF386" s="1332"/>
      <c r="AG386" s="1332"/>
      <c r="AH386" s="1332"/>
      <c r="AI386" s="1332"/>
      <c r="AJ386" s="1332"/>
      <c r="AK386" s="1332"/>
      <c r="AL386" s="1332"/>
      <c r="AM386" s="1332"/>
      <c r="AN386" s="1332"/>
      <c r="AO386" s="1332"/>
      <c r="AP386" s="1332"/>
      <c r="AQ386" s="1332" t="s">
        <v>1548</v>
      </c>
      <c r="AR386" s="1332"/>
      <c r="AS386" s="1332"/>
      <c r="AT386" s="1332"/>
      <c r="AU386" s="1332"/>
      <c r="AV386" s="1332"/>
      <c r="AW386" s="1332"/>
      <c r="AX386" s="1332"/>
      <c r="AY386" s="1332"/>
      <c r="AZ386" s="1332"/>
      <c r="BA386" s="1332"/>
      <c r="BB386" s="1332"/>
      <c r="BC386" s="1332"/>
      <c r="BD386" s="1332"/>
      <c r="BE386" s="1332"/>
      <c r="BF386" s="1332"/>
      <c r="BG386" s="1332"/>
      <c r="BH386" s="1332"/>
      <c r="BI386" s="1332"/>
      <c r="BJ386" s="1332"/>
      <c r="BK386" s="1332"/>
      <c r="BL386" s="1332"/>
      <c r="BM386" s="1332"/>
      <c r="BN386" s="1332"/>
      <c r="BO386" s="1332"/>
      <c r="BP386" s="1332"/>
      <c r="BQ386" s="1332"/>
      <c r="BR386" s="1332"/>
      <c r="BS386" s="1332"/>
      <c r="BT386" s="1332"/>
      <c r="BU386" s="1332"/>
      <c r="BV386" s="1332"/>
      <c r="BW386" s="1332"/>
      <c r="BX386" s="1332"/>
      <c r="BY386" s="1332"/>
      <c r="BZ386" s="1332"/>
      <c r="CA386" s="1332"/>
      <c r="CB386" s="1332"/>
      <c r="CC386" s="1332"/>
      <c r="CD386" s="1332"/>
      <c r="CE386" s="1332"/>
      <c r="CF386" s="1332"/>
      <c r="CG386" s="1332"/>
      <c r="CH386" s="1332"/>
      <c r="CI386" s="1332"/>
      <c r="CJ386" s="1332"/>
      <c r="CK386" s="1332"/>
      <c r="CL386" s="1332"/>
      <c r="CM386" s="1332"/>
      <c r="CN386" s="1332"/>
      <c r="CO386" s="1332"/>
      <c r="CP386" s="1332"/>
      <c r="CQ386" s="1332"/>
      <c r="CR386" s="1332"/>
      <c r="CS386" s="1332"/>
      <c r="CT386" s="1332"/>
      <c r="CU386" s="1332"/>
      <c r="CV386" s="1332"/>
      <c r="CW386" s="1332"/>
      <c r="CX386" s="1332"/>
      <c r="CY386" s="1332"/>
      <c r="CZ386" s="1332"/>
      <c r="DA386" s="1332"/>
      <c r="DB386" s="1332"/>
      <c r="DC386" s="1332"/>
      <c r="DD386" s="1332"/>
      <c r="DE386" s="1332"/>
      <c r="DF386" s="1332"/>
      <c r="DG386" s="1332"/>
      <c r="DH386" s="1332"/>
      <c r="DI386" s="1332"/>
      <c r="DJ386" s="1332"/>
      <c r="DK386" s="1332"/>
      <c r="DL386" s="1332"/>
      <c r="DM386" s="1332"/>
      <c r="DN386" s="1332"/>
      <c r="DO386" s="1332"/>
      <c r="DP386" s="1332"/>
      <c r="DQ386" s="1332"/>
      <c r="DR386" s="1332"/>
      <c r="DS386" s="1332"/>
      <c r="DT386" s="1332"/>
      <c r="DU386" s="1332"/>
      <c r="DV386" s="1332"/>
      <c r="DW386" s="1332"/>
      <c r="DX386" s="1332"/>
      <c r="DY386" s="1332"/>
      <c r="DZ386" s="1332"/>
      <c r="EA386" s="1332"/>
      <c r="EB386" s="1332"/>
      <c r="EC386" s="1332"/>
      <c r="ED386" s="1332"/>
      <c r="EE386" s="1332"/>
      <c r="EF386" s="1332"/>
      <c r="EG386" s="1332"/>
      <c r="EH386" s="1332"/>
      <c r="EI386" s="1332"/>
      <c r="EJ386" s="1332"/>
      <c r="EK386" s="1332"/>
      <c r="EL386" s="1332"/>
      <c r="EM386" s="1332"/>
      <c r="EN386" s="1332"/>
      <c r="EO386" s="1332"/>
      <c r="EP386" s="1332"/>
      <c r="EQ386" s="1332"/>
      <c r="ER386" s="1332"/>
      <c r="ES386" s="1332"/>
      <c r="ET386" s="1332"/>
      <c r="EU386" s="104" t="str">
        <f t="shared" si="40"/>
        <v>2026050835</v>
      </c>
      <c r="EV386" s="56" t="str">
        <f t="shared" si="41"/>
        <v>21&amp;2026050835</v>
      </c>
      <c r="EW386" s="104">
        <f>IFERROR(VLOOKUP(EV386,시험용!CA:CE,4,FALSE),"")</f>
        <v>0</v>
      </c>
      <c r="EX386" s="1283"/>
    </row>
    <row r="387" spans="1:154" ht="49.95" customHeight="1">
      <c r="A387" s="367">
        <v>22</v>
      </c>
      <c r="B387" s="1289" t="s">
        <v>287</v>
      </c>
      <c r="C387" s="1289" t="s">
        <v>1862</v>
      </c>
      <c r="D387" s="1289" t="s">
        <v>5428</v>
      </c>
      <c r="E387" s="1289" t="s">
        <v>31</v>
      </c>
      <c r="F387" s="1289" t="s">
        <v>287</v>
      </c>
      <c r="G387" s="1289" t="s">
        <v>287</v>
      </c>
      <c r="H387" s="1289" t="s">
        <v>287</v>
      </c>
      <c r="I387" s="1289" t="s">
        <v>290</v>
      </c>
      <c r="J387" s="1289" t="s">
        <v>10783</v>
      </c>
      <c r="K387" s="1289" t="s">
        <v>291</v>
      </c>
      <c r="L387" s="1289" t="s">
        <v>10784</v>
      </c>
      <c r="M387" s="1289" t="s">
        <v>5431</v>
      </c>
      <c r="N387" s="1289"/>
      <c r="O387" s="1289"/>
      <c r="P387" s="1289"/>
      <c r="Q387" s="1289"/>
      <c r="R387" s="1289" t="s">
        <v>5433</v>
      </c>
      <c r="S387" s="1289" t="s">
        <v>10785</v>
      </c>
      <c r="T387" s="1289" t="s">
        <v>10371</v>
      </c>
      <c r="U387" s="1289" t="s">
        <v>592</v>
      </c>
      <c r="V387" s="1289"/>
      <c r="W387" s="1289" t="s">
        <v>5436</v>
      </c>
      <c r="X387" s="1289"/>
      <c r="Y387" s="1289" t="s">
        <v>3213</v>
      </c>
      <c r="Z387" s="1289" t="s">
        <v>3213</v>
      </c>
      <c r="AA387" s="1289" t="s">
        <v>3213</v>
      </c>
      <c r="AB387" s="1289" t="s">
        <v>293</v>
      </c>
      <c r="AC387" s="1332"/>
      <c r="AD387" s="1289" t="s">
        <v>107</v>
      </c>
      <c r="AE387" s="1289" t="s">
        <v>10786</v>
      </c>
      <c r="AF387" s="1289" t="s">
        <v>595</v>
      </c>
      <c r="AG387" s="1289" t="s">
        <v>57</v>
      </c>
      <c r="AH387" s="1289" t="s">
        <v>645</v>
      </c>
      <c r="AI387" s="1289" t="s">
        <v>57</v>
      </c>
      <c r="AJ387" s="1289"/>
      <c r="AK387" s="1289"/>
      <c r="AL387" s="1289"/>
      <c r="AM387" s="1289"/>
      <c r="AN387" s="1289" t="s">
        <v>5438</v>
      </c>
      <c r="AO387" s="1289" t="s">
        <v>5439</v>
      </c>
      <c r="AP387" s="1289" t="s">
        <v>10787</v>
      </c>
      <c r="AQ387" s="1293" t="s">
        <v>396</v>
      </c>
      <c r="AR387" s="1289"/>
      <c r="AS387" s="1289"/>
      <c r="AT387" s="1289" t="s">
        <v>298</v>
      </c>
      <c r="AU387" s="1289" t="s">
        <v>10788</v>
      </c>
      <c r="AV387" s="1289" t="s">
        <v>57</v>
      </c>
      <c r="AW387" s="1289" t="s">
        <v>910</v>
      </c>
      <c r="AX387" s="1289" t="s">
        <v>10789</v>
      </c>
      <c r="AY387" s="1289"/>
      <c r="AZ387" s="1289" t="s">
        <v>5443</v>
      </c>
      <c r="BA387" s="1289" t="s">
        <v>5444</v>
      </c>
      <c r="BB387" s="1289" t="s">
        <v>299</v>
      </c>
      <c r="BC387" s="1289" t="s">
        <v>32</v>
      </c>
      <c r="BD387" s="1289" t="s">
        <v>33</v>
      </c>
      <c r="BE387" s="1289" t="s">
        <v>5445</v>
      </c>
      <c r="BF387" s="1289" t="s">
        <v>48</v>
      </c>
      <c r="BG387" s="1289" t="s">
        <v>164</v>
      </c>
      <c r="BH387" s="1289" t="s">
        <v>110</v>
      </c>
      <c r="BI387" s="1289" t="s">
        <v>4347</v>
      </c>
      <c r="BJ387" s="1289" t="s">
        <v>5446</v>
      </c>
      <c r="BK387" s="1289" t="s">
        <v>5447</v>
      </c>
      <c r="BL387" s="1289" t="s">
        <v>5448</v>
      </c>
      <c r="BM387" s="1289" t="s">
        <v>657</v>
      </c>
      <c r="BN387" s="1289" t="s">
        <v>5449</v>
      </c>
      <c r="BO387" s="1289" t="s">
        <v>595</v>
      </c>
      <c r="BP387" s="1289" t="s">
        <v>57</v>
      </c>
      <c r="BQ387" s="1289" t="s">
        <v>57</v>
      </c>
      <c r="BR387" s="1289" t="s">
        <v>311</v>
      </c>
      <c r="BS387" s="1289" t="s">
        <v>3491</v>
      </c>
      <c r="BT387" s="1289" t="s">
        <v>704</v>
      </c>
      <c r="BU387" s="1289" t="s">
        <v>5450</v>
      </c>
      <c r="BV387" s="1289" t="s">
        <v>657</v>
      </c>
      <c r="BW387" s="1289" t="s">
        <v>663</v>
      </c>
      <c r="BX387" s="1289" t="s">
        <v>645</v>
      </c>
      <c r="BY387" s="1289" t="s">
        <v>57</v>
      </c>
      <c r="BZ387" s="1289" t="s">
        <v>192</v>
      </c>
      <c r="CA387" s="1289" t="s">
        <v>5451</v>
      </c>
      <c r="CB387" s="1289" t="s">
        <v>304</v>
      </c>
      <c r="CC387" s="1289" t="s">
        <v>111</v>
      </c>
      <c r="CD387" s="1289" t="s">
        <v>662</v>
      </c>
      <c r="CE387" s="1289" t="s">
        <v>57</v>
      </c>
      <c r="CF387" s="1289" t="s">
        <v>57</v>
      </c>
      <c r="CG387" s="1289" t="s">
        <v>57</v>
      </c>
      <c r="CH387" s="1289" t="s">
        <v>57</v>
      </c>
      <c r="CI387" s="1289" t="s">
        <v>5452</v>
      </c>
      <c r="CJ387" s="1289" t="s">
        <v>665</v>
      </c>
      <c r="CK387" s="1289" t="s">
        <v>901</v>
      </c>
      <c r="CL387" s="1289" t="s">
        <v>666</v>
      </c>
      <c r="CM387" s="1289" t="s">
        <v>5453</v>
      </c>
      <c r="CN387" s="1289" t="s">
        <v>665</v>
      </c>
      <c r="CO387" s="1289" t="s">
        <v>112</v>
      </c>
      <c r="CP387" s="1289" t="s">
        <v>666</v>
      </c>
      <c r="CQ387" s="1289" t="s">
        <v>5454</v>
      </c>
      <c r="CR387" s="1289" t="s">
        <v>665</v>
      </c>
      <c r="CS387" s="1289" t="s">
        <v>614</v>
      </c>
      <c r="CT387" s="1289" t="s">
        <v>666</v>
      </c>
      <c r="CU387" s="1289" t="s">
        <v>57</v>
      </c>
      <c r="CV387" s="1289" t="s">
        <v>57</v>
      </c>
      <c r="CW387" s="1289" t="s">
        <v>57</v>
      </c>
      <c r="CX387" s="1289" t="s">
        <v>57</v>
      </c>
      <c r="CY387" s="1289" t="s">
        <v>57</v>
      </c>
      <c r="CZ387" s="1289" t="s">
        <v>57</v>
      </c>
      <c r="DA387" s="1289" t="s">
        <v>57</v>
      </c>
      <c r="DB387" s="1289" t="s">
        <v>57</v>
      </c>
      <c r="DC387" s="1289" t="s">
        <v>57</v>
      </c>
      <c r="DD387" s="1289" t="s">
        <v>57</v>
      </c>
      <c r="DE387" s="1289" t="s">
        <v>57</v>
      </c>
      <c r="DF387" s="1289" t="s">
        <v>57</v>
      </c>
      <c r="DG387" s="1289" t="s">
        <v>57</v>
      </c>
      <c r="DH387" s="1289" t="s">
        <v>57</v>
      </c>
      <c r="DI387" s="1289" t="s">
        <v>302</v>
      </c>
      <c r="DJ387" s="1289" t="s">
        <v>57</v>
      </c>
      <c r="DK387" s="1289" t="s">
        <v>57</v>
      </c>
      <c r="DL387" s="1289" t="s">
        <v>57</v>
      </c>
      <c r="DM387" s="1289" t="s">
        <v>57</v>
      </c>
      <c r="DN387" s="1289" t="s">
        <v>57</v>
      </c>
      <c r="DO387" s="1289" t="s">
        <v>57</v>
      </c>
      <c r="DP387" s="1289" t="s">
        <v>57</v>
      </c>
      <c r="DQ387" s="1289" t="s">
        <v>5455</v>
      </c>
      <c r="DR387" s="1289" t="s">
        <v>5456</v>
      </c>
      <c r="DS387" s="1289" t="s">
        <v>673</v>
      </c>
      <c r="DT387" s="1289" t="s">
        <v>5457</v>
      </c>
      <c r="DU387" s="1289" t="s">
        <v>621</v>
      </c>
      <c r="DV387" s="1289" t="s">
        <v>715</v>
      </c>
      <c r="DW387" s="1289" t="s">
        <v>119</v>
      </c>
      <c r="DX387" s="1289" t="s">
        <v>57</v>
      </c>
      <c r="DY387" s="1289" t="s">
        <v>57</v>
      </c>
      <c r="DZ387" s="1289" t="s">
        <v>57</v>
      </c>
      <c r="EA387" s="1289" t="s">
        <v>57</v>
      </c>
      <c r="EB387" s="1289" t="s">
        <v>5458</v>
      </c>
      <c r="EC387" s="1289" t="s">
        <v>621</v>
      </c>
      <c r="ED387" s="1289" t="s">
        <v>118</v>
      </c>
      <c r="EE387" s="1289" t="s">
        <v>119</v>
      </c>
      <c r="EF387" s="1289" t="s">
        <v>57</v>
      </c>
      <c r="EG387" s="1289" t="s">
        <v>57</v>
      </c>
      <c r="EH387" s="1289" t="s">
        <v>57</v>
      </c>
      <c r="EI387" s="1289" t="s">
        <v>57</v>
      </c>
      <c r="EJ387" s="1289" t="s">
        <v>5459</v>
      </c>
      <c r="EK387" s="1289" t="s">
        <v>5460</v>
      </c>
      <c r="EL387" s="1289" t="s">
        <v>2990</v>
      </c>
      <c r="EM387" s="1289" t="s">
        <v>5461</v>
      </c>
      <c r="EN387" s="1289" t="s">
        <v>629</v>
      </c>
      <c r="EO387" s="1289" t="s">
        <v>630</v>
      </c>
      <c r="EP387" s="1289" t="s">
        <v>122</v>
      </c>
      <c r="EQ387" s="1289" t="s">
        <v>631</v>
      </c>
      <c r="ER387" s="1289" t="s">
        <v>311</v>
      </c>
      <c r="ES387" s="1289" t="s">
        <v>10790</v>
      </c>
      <c r="ET387" s="1289" t="s">
        <v>10791</v>
      </c>
      <c r="EU387" s="104" t="str">
        <f t="shared" ref="EU387:EU393" si="42">RIGHT(L387,10)</f>
        <v>2026050548</v>
      </c>
      <c r="EV387" s="56" t="str">
        <f t="shared" ref="EV387:EV393" si="43">A387&amp;"&amp;"&amp;EU387</f>
        <v>22&amp;2026050548</v>
      </c>
      <c r="EW387" s="104">
        <f>IFERROR(VLOOKUP(EV387,시험용!CA:CE,4,FALSE),"")</f>
        <v>0</v>
      </c>
      <c r="EX387" s="1297"/>
    </row>
    <row r="388" spans="1:154" ht="49.95" customHeight="1">
      <c r="A388" s="367">
        <v>22</v>
      </c>
      <c r="B388" s="1289" t="s">
        <v>312</v>
      </c>
      <c r="C388" s="1289" t="s">
        <v>1862</v>
      </c>
      <c r="D388" s="1289" t="s">
        <v>5428</v>
      </c>
      <c r="E388" s="1289" t="s">
        <v>31</v>
      </c>
      <c r="F388" s="1289" t="s">
        <v>287</v>
      </c>
      <c r="G388" s="1289" t="s">
        <v>312</v>
      </c>
      <c r="H388" s="1289" t="s">
        <v>312</v>
      </c>
      <c r="I388" s="1289" t="s">
        <v>290</v>
      </c>
      <c r="J388" s="1289" t="s">
        <v>10792</v>
      </c>
      <c r="K388" s="1289" t="s">
        <v>291</v>
      </c>
      <c r="L388" s="1289" t="s">
        <v>10793</v>
      </c>
      <c r="M388" s="1289" t="s">
        <v>5431</v>
      </c>
      <c r="N388" s="1289"/>
      <c r="O388" s="1289"/>
      <c r="P388" s="1289"/>
      <c r="Q388" s="1289"/>
      <c r="R388" s="1289" t="s">
        <v>5433</v>
      </c>
      <c r="S388" s="1289" t="s">
        <v>10785</v>
      </c>
      <c r="T388" s="1289" t="s">
        <v>10371</v>
      </c>
      <c r="U388" s="1289" t="s">
        <v>592</v>
      </c>
      <c r="V388" s="1289"/>
      <c r="W388" s="1289" t="s">
        <v>5436</v>
      </c>
      <c r="X388" s="1289"/>
      <c r="Y388" s="1289" t="s">
        <v>3213</v>
      </c>
      <c r="Z388" s="1289" t="s">
        <v>3213</v>
      </c>
      <c r="AA388" s="1289" t="s">
        <v>3213</v>
      </c>
      <c r="AB388" s="1289" t="s">
        <v>293</v>
      </c>
      <c r="AC388" s="1332"/>
      <c r="AD388" s="1289" t="s">
        <v>107</v>
      </c>
      <c r="AE388" s="1289" t="s">
        <v>10794</v>
      </c>
      <c r="AF388" s="1289" t="s">
        <v>595</v>
      </c>
      <c r="AG388" s="1289" t="s">
        <v>57</v>
      </c>
      <c r="AH388" s="1289" t="s">
        <v>645</v>
      </c>
      <c r="AI388" s="1289" t="s">
        <v>57</v>
      </c>
      <c r="AJ388" s="1289"/>
      <c r="AK388" s="1289"/>
      <c r="AL388" s="1289"/>
      <c r="AM388" s="1289"/>
      <c r="AN388" s="1289" t="s">
        <v>5438</v>
      </c>
      <c r="AO388" s="1289" t="s">
        <v>5439</v>
      </c>
      <c r="AP388" s="1289" t="s">
        <v>10795</v>
      </c>
      <c r="AQ388" s="1293" t="s">
        <v>396</v>
      </c>
      <c r="AR388" s="1289"/>
      <c r="AS388" s="1289"/>
      <c r="AT388" s="1289" t="s">
        <v>298</v>
      </c>
      <c r="AU388" s="1289" t="s">
        <v>10796</v>
      </c>
      <c r="AV388" s="1289" t="s">
        <v>57</v>
      </c>
      <c r="AW388" s="1289" t="s">
        <v>910</v>
      </c>
      <c r="AX388" s="1289" t="s">
        <v>10797</v>
      </c>
      <c r="AY388" s="1289"/>
      <c r="AZ388" s="1289" t="s">
        <v>5443</v>
      </c>
      <c r="BA388" s="1289" t="s">
        <v>5444</v>
      </c>
      <c r="BB388" s="1289" t="s">
        <v>299</v>
      </c>
      <c r="BC388" s="1289" t="s">
        <v>32</v>
      </c>
      <c r="BD388" s="1289" t="s">
        <v>33</v>
      </c>
      <c r="BE388" s="1289" t="s">
        <v>5445</v>
      </c>
      <c r="BF388" s="1289" t="s">
        <v>48</v>
      </c>
      <c r="BG388" s="1289" t="s">
        <v>164</v>
      </c>
      <c r="BH388" s="1289" t="s">
        <v>110</v>
      </c>
      <c r="BI388" s="1289" t="s">
        <v>4347</v>
      </c>
      <c r="BJ388" s="1289" t="s">
        <v>5446</v>
      </c>
      <c r="BK388" s="1289" t="s">
        <v>5447</v>
      </c>
      <c r="BL388" s="1289" t="s">
        <v>5448</v>
      </c>
      <c r="BM388" s="1289" t="s">
        <v>657</v>
      </c>
      <c r="BN388" s="1289" t="s">
        <v>5449</v>
      </c>
      <c r="BO388" s="1289" t="s">
        <v>595</v>
      </c>
      <c r="BP388" s="1289" t="s">
        <v>57</v>
      </c>
      <c r="BQ388" s="1289" t="s">
        <v>57</v>
      </c>
      <c r="BR388" s="1289" t="s">
        <v>311</v>
      </c>
      <c r="BS388" s="1289" t="s">
        <v>3491</v>
      </c>
      <c r="BT388" s="1289" t="s">
        <v>704</v>
      </c>
      <c r="BU388" s="1289" t="s">
        <v>5450</v>
      </c>
      <c r="BV388" s="1289" t="s">
        <v>657</v>
      </c>
      <c r="BW388" s="1289" t="s">
        <v>663</v>
      </c>
      <c r="BX388" s="1289" t="s">
        <v>645</v>
      </c>
      <c r="BY388" s="1289" t="s">
        <v>57</v>
      </c>
      <c r="BZ388" s="1289" t="s">
        <v>192</v>
      </c>
      <c r="CA388" s="1289" t="s">
        <v>5451</v>
      </c>
      <c r="CB388" s="1289" t="s">
        <v>304</v>
      </c>
      <c r="CC388" s="1289" t="s">
        <v>111</v>
      </c>
      <c r="CD388" s="1289" t="s">
        <v>662</v>
      </c>
      <c r="CE388" s="1289" t="s">
        <v>57</v>
      </c>
      <c r="CF388" s="1289" t="s">
        <v>57</v>
      </c>
      <c r="CG388" s="1289" t="s">
        <v>57</v>
      </c>
      <c r="CH388" s="1289" t="s">
        <v>57</v>
      </c>
      <c r="CI388" s="1289" t="s">
        <v>5452</v>
      </c>
      <c r="CJ388" s="1289" t="s">
        <v>665</v>
      </c>
      <c r="CK388" s="1289" t="s">
        <v>901</v>
      </c>
      <c r="CL388" s="1289" t="s">
        <v>666</v>
      </c>
      <c r="CM388" s="1289" t="s">
        <v>5453</v>
      </c>
      <c r="CN388" s="1289" t="s">
        <v>665</v>
      </c>
      <c r="CO388" s="1289" t="s">
        <v>112</v>
      </c>
      <c r="CP388" s="1289" t="s">
        <v>666</v>
      </c>
      <c r="CQ388" s="1289" t="s">
        <v>5454</v>
      </c>
      <c r="CR388" s="1289" t="s">
        <v>665</v>
      </c>
      <c r="CS388" s="1289" t="s">
        <v>614</v>
      </c>
      <c r="CT388" s="1289" t="s">
        <v>666</v>
      </c>
      <c r="CU388" s="1289" t="s">
        <v>57</v>
      </c>
      <c r="CV388" s="1289" t="s">
        <v>57</v>
      </c>
      <c r="CW388" s="1289" t="s">
        <v>57</v>
      </c>
      <c r="CX388" s="1289" t="s">
        <v>57</v>
      </c>
      <c r="CY388" s="1289" t="s">
        <v>57</v>
      </c>
      <c r="CZ388" s="1289" t="s">
        <v>57</v>
      </c>
      <c r="DA388" s="1289" t="s">
        <v>57</v>
      </c>
      <c r="DB388" s="1289" t="s">
        <v>57</v>
      </c>
      <c r="DC388" s="1289" t="s">
        <v>57</v>
      </c>
      <c r="DD388" s="1289" t="s">
        <v>57</v>
      </c>
      <c r="DE388" s="1289" t="s">
        <v>57</v>
      </c>
      <c r="DF388" s="1289" t="s">
        <v>57</v>
      </c>
      <c r="DG388" s="1289" t="s">
        <v>57</v>
      </c>
      <c r="DH388" s="1289" t="s">
        <v>57</v>
      </c>
      <c r="DI388" s="1289" t="s">
        <v>302</v>
      </c>
      <c r="DJ388" s="1289" t="s">
        <v>57</v>
      </c>
      <c r="DK388" s="1289" t="s">
        <v>57</v>
      </c>
      <c r="DL388" s="1289" t="s">
        <v>57</v>
      </c>
      <c r="DM388" s="1289" t="s">
        <v>57</v>
      </c>
      <c r="DN388" s="1289" t="s">
        <v>57</v>
      </c>
      <c r="DO388" s="1289" t="s">
        <v>57</v>
      </c>
      <c r="DP388" s="1289" t="s">
        <v>57</v>
      </c>
      <c r="DQ388" s="1289" t="s">
        <v>5455</v>
      </c>
      <c r="DR388" s="1289" t="s">
        <v>5456</v>
      </c>
      <c r="DS388" s="1289" t="s">
        <v>673</v>
      </c>
      <c r="DT388" s="1289" t="s">
        <v>5457</v>
      </c>
      <c r="DU388" s="1289" t="s">
        <v>621</v>
      </c>
      <c r="DV388" s="1289" t="s">
        <v>715</v>
      </c>
      <c r="DW388" s="1289" t="s">
        <v>119</v>
      </c>
      <c r="DX388" s="1289" t="s">
        <v>57</v>
      </c>
      <c r="DY388" s="1289" t="s">
        <v>57</v>
      </c>
      <c r="DZ388" s="1289" t="s">
        <v>57</v>
      </c>
      <c r="EA388" s="1289" t="s">
        <v>57</v>
      </c>
      <c r="EB388" s="1289" t="s">
        <v>5458</v>
      </c>
      <c r="EC388" s="1289" t="s">
        <v>621</v>
      </c>
      <c r="ED388" s="1289" t="s">
        <v>118</v>
      </c>
      <c r="EE388" s="1289" t="s">
        <v>119</v>
      </c>
      <c r="EF388" s="1289" t="s">
        <v>57</v>
      </c>
      <c r="EG388" s="1289" t="s">
        <v>57</v>
      </c>
      <c r="EH388" s="1289" t="s">
        <v>57</v>
      </c>
      <c r="EI388" s="1289" t="s">
        <v>57</v>
      </c>
      <c r="EJ388" s="1289" t="s">
        <v>5459</v>
      </c>
      <c r="EK388" s="1289" t="s">
        <v>5460</v>
      </c>
      <c r="EL388" s="1289" t="s">
        <v>2990</v>
      </c>
      <c r="EM388" s="1289" t="s">
        <v>5461</v>
      </c>
      <c r="EN388" s="1289" t="s">
        <v>629</v>
      </c>
      <c r="EO388" s="1289" t="s">
        <v>630</v>
      </c>
      <c r="EP388" s="1289" t="s">
        <v>122</v>
      </c>
      <c r="EQ388" s="1289" t="s">
        <v>631</v>
      </c>
      <c r="ER388" s="1289" t="s">
        <v>311</v>
      </c>
      <c r="ES388" s="1289" t="s">
        <v>10790</v>
      </c>
      <c r="ET388" s="1289" t="s">
        <v>10791</v>
      </c>
      <c r="EU388" s="104" t="str">
        <f t="shared" si="42"/>
        <v>2026050546</v>
      </c>
      <c r="EV388" s="56" t="str">
        <f t="shared" si="43"/>
        <v>22&amp;2026050546</v>
      </c>
      <c r="EW388" s="104">
        <f>IFERROR(VLOOKUP(EV388,시험용!CA:CE,4,FALSE),"")</f>
        <v>0</v>
      </c>
      <c r="EX388" s="1297"/>
    </row>
    <row r="389" spans="1:154" ht="49.95" customHeight="1">
      <c r="A389" s="367">
        <v>22</v>
      </c>
      <c r="B389" s="1289" t="s">
        <v>320</v>
      </c>
      <c r="C389" s="1289" t="s">
        <v>1862</v>
      </c>
      <c r="D389" s="1289" t="s">
        <v>2963</v>
      </c>
      <c r="E389" s="1289" t="s">
        <v>31</v>
      </c>
      <c r="F389" s="1289" t="s">
        <v>287</v>
      </c>
      <c r="G389" s="1289" t="s">
        <v>320</v>
      </c>
      <c r="H389" s="1289" t="s">
        <v>320</v>
      </c>
      <c r="I389" s="1289" t="s">
        <v>290</v>
      </c>
      <c r="J389" s="1289" t="s">
        <v>10798</v>
      </c>
      <c r="K389" s="1289" t="s">
        <v>291</v>
      </c>
      <c r="L389" s="1289" t="s">
        <v>10799</v>
      </c>
      <c r="M389" s="1289" t="s">
        <v>10800</v>
      </c>
      <c r="N389" s="1289"/>
      <c r="O389" s="1289"/>
      <c r="P389" s="1289" t="s">
        <v>1539</v>
      </c>
      <c r="Q389" s="1289"/>
      <c r="R389" s="1289"/>
      <c r="S389" s="1289" t="s">
        <v>10785</v>
      </c>
      <c r="T389" s="1289" t="s">
        <v>10801</v>
      </c>
      <c r="U389" s="1289" t="s">
        <v>592</v>
      </c>
      <c r="V389" s="1289"/>
      <c r="W389" s="1289" t="s">
        <v>10802</v>
      </c>
      <c r="X389" s="1289" t="s">
        <v>1542</v>
      </c>
      <c r="Y389" s="1289" t="s">
        <v>10803</v>
      </c>
      <c r="Z389" s="1289" t="s">
        <v>10803</v>
      </c>
      <c r="AA389" s="1289" t="s">
        <v>10803</v>
      </c>
      <c r="AB389" s="1289" t="s">
        <v>293</v>
      </c>
      <c r="AC389" s="1332"/>
      <c r="AD389" s="1289" t="s">
        <v>107</v>
      </c>
      <c r="AE389" s="1289" t="s">
        <v>10804</v>
      </c>
      <c r="AF389" s="1289" t="s">
        <v>3074</v>
      </c>
      <c r="AG389" s="1289" t="s">
        <v>3075</v>
      </c>
      <c r="AH389" s="1289" t="s">
        <v>3076</v>
      </c>
      <c r="AI389" s="1289" t="s">
        <v>3075</v>
      </c>
      <c r="AJ389" s="1289"/>
      <c r="AK389" s="1289"/>
      <c r="AL389" s="1289"/>
      <c r="AM389" s="1289"/>
      <c r="AN389" s="1289" t="s">
        <v>1731</v>
      </c>
      <c r="AO389" s="1289" t="s">
        <v>8944</v>
      </c>
      <c r="AP389" s="1289" t="s">
        <v>10805</v>
      </c>
      <c r="AQ389" s="1293" t="s">
        <v>396</v>
      </c>
      <c r="AR389" s="1289"/>
      <c r="AS389" s="1289"/>
      <c r="AT389" s="1289" t="s">
        <v>298</v>
      </c>
      <c r="AU389" s="1289" t="s">
        <v>10806</v>
      </c>
      <c r="AV389" s="1289" t="s">
        <v>3075</v>
      </c>
      <c r="AW389" s="1289" t="s">
        <v>3079</v>
      </c>
      <c r="AX389" s="1289" t="s">
        <v>10807</v>
      </c>
      <c r="AY389" s="1289"/>
      <c r="AZ389" s="1289" t="s">
        <v>10808</v>
      </c>
      <c r="BA389" s="1289" t="s">
        <v>5849</v>
      </c>
      <c r="BB389" s="1289" t="s">
        <v>3083</v>
      </c>
      <c r="BC389" s="1289" t="s">
        <v>3084</v>
      </c>
      <c r="BD389" s="1289" t="s">
        <v>3085</v>
      </c>
      <c r="BE389" s="1289" t="s">
        <v>5850</v>
      </c>
      <c r="BF389" s="1289" t="s">
        <v>3087</v>
      </c>
      <c r="BG389" s="1289" t="s">
        <v>3088</v>
      </c>
      <c r="BH389" s="1289" t="s">
        <v>3089</v>
      </c>
      <c r="BI389" s="1289" t="s">
        <v>10809</v>
      </c>
      <c r="BJ389" s="1289" t="s">
        <v>10810</v>
      </c>
      <c r="BK389" s="1289" t="s">
        <v>5853</v>
      </c>
      <c r="BL389" s="1289" t="s">
        <v>10811</v>
      </c>
      <c r="BM389" s="1289" t="s">
        <v>3094</v>
      </c>
      <c r="BN389" s="1289" t="s">
        <v>10812</v>
      </c>
      <c r="BO389" s="1289" t="s">
        <v>3074</v>
      </c>
      <c r="BP389" s="1289" t="s">
        <v>3075</v>
      </c>
      <c r="BQ389" s="1289" t="s">
        <v>3075</v>
      </c>
      <c r="BR389" s="1289" t="s">
        <v>3096</v>
      </c>
      <c r="BS389" s="1289" t="s">
        <v>10813</v>
      </c>
      <c r="BT389" s="1289" t="s">
        <v>5893</v>
      </c>
      <c r="BU389" s="1289" t="s">
        <v>10814</v>
      </c>
      <c r="BV389" s="1289" t="s">
        <v>3100</v>
      </c>
      <c r="BW389" s="1289" t="s">
        <v>10815</v>
      </c>
      <c r="BX389" s="1289" t="s">
        <v>3076</v>
      </c>
      <c r="BY389" s="1289" t="s">
        <v>3075</v>
      </c>
      <c r="BZ389" s="1289" t="s">
        <v>6580</v>
      </c>
      <c r="CA389" s="1289" t="s">
        <v>3075</v>
      </c>
      <c r="CB389" s="1289" t="s">
        <v>3075</v>
      </c>
      <c r="CC389" s="1289" t="s">
        <v>3075</v>
      </c>
      <c r="CD389" s="1289" t="s">
        <v>3075</v>
      </c>
      <c r="CE389" s="1289" t="s">
        <v>3075</v>
      </c>
      <c r="CF389" s="1289" t="s">
        <v>3075</v>
      </c>
      <c r="CG389" s="1289" t="s">
        <v>3075</v>
      </c>
      <c r="CH389" s="1289" t="s">
        <v>3075</v>
      </c>
      <c r="CI389" s="1289" t="s">
        <v>10816</v>
      </c>
      <c r="CJ389" s="1289" t="s">
        <v>3104</v>
      </c>
      <c r="CK389" s="1289" t="s">
        <v>3367</v>
      </c>
      <c r="CL389" s="1289" t="s">
        <v>10817</v>
      </c>
      <c r="CM389" s="1289" t="s">
        <v>10818</v>
      </c>
      <c r="CN389" s="1289" t="s">
        <v>3104</v>
      </c>
      <c r="CO389" s="1289" t="s">
        <v>6149</v>
      </c>
      <c r="CP389" s="1289" t="s">
        <v>10817</v>
      </c>
      <c r="CQ389" s="1289" t="s">
        <v>3075</v>
      </c>
      <c r="CR389" s="1289" t="s">
        <v>3075</v>
      </c>
      <c r="CS389" s="1289" t="s">
        <v>3075</v>
      </c>
      <c r="CT389" s="1289" t="s">
        <v>3075</v>
      </c>
      <c r="CU389" s="1289" t="s">
        <v>5862</v>
      </c>
      <c r="CV389" s="1289" t="s">
        <v>3390</v>
      </c>
      <c r="CW389" s="1289" t="s">
        <v>5863</v>
      </c>
      <c r="CX389" s="1289" t="s">
        <v>5864</v>
      </c>
      <c r="CY389" s="1289" t="s">
        <v>3075</v>
      </c>
      <c r="CZ389" s="1289" t="s">
        <v>3075</v>
      </c>
      <c r="DA389" s="1289" t="s">
        <v>3075</v>
      </c>
      <c r="DB389" s="1289" t="s">
        <v>3075</v>
      </c>
      <c r="DC389" s="1289" t="s">
        <v>3075</v>
      </c>
      <c r="DD389" s="1289" t="s">
        <v>3075</v>
      </c>
      <c r="DE389" s="1289" t="s">
        <v>3075</v>
      </c>
      <c r="DF389" s="1289" t="s">
        <v>3075</v>
      </c>
      <c r="DG389" s="1289" t="s">
        <v>3075</v>
      </c>
      <c r="DH389" s="1289" t="s">
        <v>3075</v>
      </c>
      <c r="DI389" s="1289" t="s">
        <v>3094</v>
      </c>
      <c r="DJ389" s="1289" t="s">
        <v>3075</v>
      </c>
      <c r="DK389" s="1289" t="s">
        <v>3075</v>
      </c>
      <c r="DL389" s="1289" t="s">
        <v>3075</v>
      </c>
      <c r="DM389" s="1289" t="s">
        <v>3075</v>
      </c>
      <c r="DN389" s="1289" t="s">
        <v>3075</v>
      </c>
      <c r="DO389" s="1289" t="s">
        <v>3075</v>
      </c>
      <c r="DP389" s="1289" t="s">
        <v>3075</v>
      </c>
      <c r="DQ389" s="1289" t="s">
        <v>10819</v>
      </c>
      <c r="DR389" s="1289" t="s">
        <v>10820</v>
      </c>
      <c r="DS389" s="1289" t="s">
        <v>3111</v>
      </c>
      <c r="DT389" s="1289" t="s">
        <v>10821</v>
      </c>
      <c r="DU389" s="1289" t="s">
        <v>3113</v>
      </c>
      <c r="DV389" s="1289" t="s">
        <v>10822</v>
      </c>
      <c r="DW389" s="1289" t="s">
        <v>10823</v>
      </c>
      <c r="DX389" s="1289" t="s">
        <v>5869</v>
      </c>
      <c r="DY389" s="1289" t="s">
        <v>3117</v>
      </c>
      <c r="DZ389" s="1289" t="s">
        <v>3381</v>
      </c>
      <c r="EA389" s="1289" t="s">
        <v>3119</v>
      </c>
      <c r="EB389" s="1289" t="s">
        <v>10824</v>
      </c>
      <c r="EC389" s="1289" t="s">
        <v>3113</v>
      </c>
      <c r="ED389" s="1289" t="s">
        <v>10825</v>
      </c>
      <c r="EE389" s="1289" t="s">
        <v>10823</v>
      </c>
      <c r="EF389" s="1289" t="s">
        <v>3075</v>
      </c>
      <c r="EG389" s="1289" t="s">
        <v>3075</v>
      </c>
      <c r="EH389" s="1289" t="s">
        <v>3075</v>
      </c>
      <c r="EI389" s="1289" t="s">
        <v>3075</v>
      </c>
      <c r="EJ389" s="1289" t="s">
        <v>10826</v>
      </c>
      <c r="EK389" s="1289" t="s">
        <v>3123</v>
      </c>
      <c r="EL389" s="1289" t="s">
        <v>10827</v>
      </c>
      <c r="EM389" s="1289" t="s">
        <v>3125</v>
      </c>
      <c r="EN389" s="1289" t="s">
        <v>3126</v>
      </c>
      <c r="EO389" s="1289" t="s">
        <v>3127</v>
      </c>
      <c r="EP389" s="1289" t="s">
        <v>3128</v>
      </c>
      <c r="EQ389" s="1289" t="s">
        <v>10828</v>
      </c>
      <c r="ER389" s="1289" t="s">
        <v>3096</v>
      </c>
      <c r="ES389" s="1289" t="s">
        <v>10829</v>
      </c>
      <c r="ET389" s="1289" t="s">
        <v>10830</v>
      </c>
      <c r="EU389" s="104" t="str">
        <f t="shared" si="42"/>
        <v>2026050152</v>
      </c>
      <c r="EV389" s="56" t="str">
        <f t="shared" si="43"/>
        <v>22&amp;2026050152</v>
      </c>
      <c r="EW389" s="104">
        <f>IFERROR(VLOOKUP(EV389,시험용!CA:CE,4,FALSE),"")</f>
        <v>0</v>
      </c>
      <c r="EX389" s="1297"/>
    </row>
    <row r="390" spans="1:154" ht="49.95" customHeight="1">
      <c r="A390" s="367">
        <v>22</v>
      </c>
      <c r="B390" s="1289" t="s">
        <v>724</v>
      </c>
      <c r="C390" s="1289" t="s">
        <v>1862</v>
      </c>
      <c r="D390" s="1289" t="s">
        <v>2963</v>
      </c>
      <c r="E390" s="1289" t="s">
        <v>31</v>
      </c>
      <c r="F390" s="1289" t="s">
        <v>287</v>
      </c>
      <c r="G390" s="1289" t="s">
        <v>724</v>
      </c>
      <c r="H390" s="1289" t="s">
        <v>724</v>
      </c>
      <c r="I390" s="1289" t="s">
        <v>290</v>
      </c>
      <c r="J390" s="1289" t="s">
        <v>10831</v>
      </c>
      <c r="K390" s="1289" t="s">
        <v>291</v>
      </c>
      <c r="L390" s="1289" t="s">
        <v>10832</v>
      </c>
      <c r="M390" s="1289" t="s">
        <v>10833</v>
      </c>
      <c r="N390" s="1289"/>
      <c r="O390" s="1289"/>
      <c r="P390" s="1289" t="s">
        <v>1539</v>
      </c>
      <c r="Q390" s="1289"/>
      <c r="R390" s="1289"/>
      <c r="S390" s="1289" t="s">
        <v>10785</v>
      </c>
      <c r="T390" s="1289" t="s">
        <v>10801</v>
      </c>
      <c r="U390" s="1289" t="s">
        <v>592</v>
      </c>
      <c r="V390" s="1289"/>
      <c r="W390" s="1289" t="s">
        <v>10834</v>
      </c>
      <c r="X390" s="1289" t="s">
        <v>1542</v>
      </c>
      <c r="Y390" s="1289" t="s">
        <v>983</v>
      </c>
      <c r="Z390" s="1289" t="s">
        <v>983</v>
      </c>
      <c r="AA390" s="1289" t="s">
        <v>983</v>
      </c>
      <c r="AB390" s="1289" t="s">
        <v>293</v>
      </c>
      <c r="AC390" s="1332"/>
      <c r="AD390" s="1289" t="s">
        <v>107</v>
      </c>
      <c r="AE390" s="1289" t="s">
        <v>10804</v>
      </c>
      <c r="AF390" s="1289" t="s">
        <v>3074</v>
      </c>
      <c r="AG390" s="1289" t="s">
        <v>3075</v>
      </c>
      <c r="AH390" s="1289" t="s">
        <v>3076</v>
      </c>
      <c r="AI390" s="1289" t="s">
        <v>3075</v>
      </c>
      <c r="AJ390" s="1289"/>
      <c r="AK390" s="1289"/>
      <c r="AL390" s="1289"/>
      <c r="AM390" s="1289"/>
      <c r="AN390" s="1289" t="s">
        <v>1731</v>
      </c>
      <c r="AO390" s="1289" t="s">
        <v>8944</v>
      </c>
      <c r="AP390" s="1289" t="s">
        <v>10835</v>
      </c>
      <c r="AQ390" s="1293" t="s">
        <v>396</v>
      </c>
      <c r="AR390" s="1289"/>
      <c r="AS390" s="1289"/>
      <c r="AT390" s="1289" t="s">
        <v>298</v>
      </c>
      <c r="AU390" s="1289" t="s">
        <v>10836</v>
      </c>
      <c r="AV390" s="1289" t="s">
        <v>3075</v>
      </c>
      <c r="AW390" s="1289" t="s">
        <v>3079</v>
      </c>
      <c r="AX390" s="1289" t="s">
        <v>10837</v>
      </c>
      <c r="AY390" s="1289"/>
      <c r="AZ390" s="1289" t="s">
        <v>10838</v>
      </c>
      <c r="BA390" s="1289" t="s">
        <v>5849</v>
      </c>
      <c r="BB390" s="1289" t="s">
        <v>3083</v>
      </c>
      <c r="BC390" s="1289" t="s">
        <v>3084</v>
      </c>
      <c r="BD390" s="1289" t="s">
        <v>3085</v>
      </c>
      <c r="BE390" s="1289" t="s">
        <v>5850</v>
      </c>
      <c r="BF390" s="1289" t="s">
        <v>3087</v>
      </c>
      <c r="BG390" s="1289" t="s">
        <v>3088</v>
      </c>
      <c r="BH390" s="1289" t="s">
        <v>3089</v>
      </c>
      <c r="BI390" s="1289" t="s">
        <v>10839</v>
      </c>
      <c r="BJ390" s="1289" t="s">
        <v>10840</v>
      </c>
      <c r="BK390" s="1289" t="s">
        <v>5853</v>
      </c>
      <c r="BL390" s="1289" t="s">
        <v>10841</v>
      </c>
      <c r="BM390" s="1289" t="s">
        <v>3094</v>
      </c>
      <c r="BN390" s="1289" t="s">
        <v>10812</v>
      </c>
      <c r="BO390" s="1289" t="s">
        <v>3074</v>
      </c>
      <c r="BP390" s="1289" t="s">
        <v>3075</v>
      </c>
      <c r="BQ390" s="1289" t="s">
        <v>3075</v>
      </c>
      <c r="BR390" s="1289" t="s">
        <v>3096</v>
      </c>
      <c r="BS390" s="1289" t="s">
        <v>6580</v>
      </c>
      <c r="BT390" s="1289" t="s">
        <v>10842</v>
      </c>
      <c r="BU390" s="1289" t="s">
        <v>10843</v>
      </c>
      <c r="BV390" s="1289" t="s">
        <v>3094</v>
      </c>
      <c r="BW390" s="1289" t="s">
        <v>3110</v>
      </c>
      <c r="BX390" s="1289" t="s">
        <v>3076</v>
      </c>
      <c r="BY390" s="1289" t="s">
        <v>3075</v>
      </c>
      <c r="BZ390" s="1289" t="s">
        <v>10844</v>
      </c>
      <c r="CA390" s="1289" t="s">
        <v>3075</v>
      </c>
      <c r="CB390" s="1289" t="s">
        <v>3075</v>
      </c>
      <c r="CC390" s="1289" t="s">
        <v>3075</v>
      </c>
      <c r="CD390" s="1289" t="s">
        <v>3075</v>
      </c>
      <c r="CE390" s="1289" t="s">
        <v>3075</v>
      </c>
      <c r="CF390" s="1289" t="s">
        <v>3075</v>
      </c>
      <c r="CG390" s="1289" t="s">
        <v>3075</v>
      </c>
      <c r="CH390" s="1289" t="s">
        <v>3075</v>
      </c>
      <c r="CI390" s="1289" t="s">
        <v>10845</v>
      </c>
      <c r="CJ390" s="1289" t="s">
        <v>3104</v>
      </c>
      <c r="CK390" s="1289" t="s">
        <v>10846</v>
      </c>
      <c r="CL390" s="1289" t="s">
        <v>10817</v>
      </c>
      <c r="CM390" s="1289" t="s">
        <v>10847</v>
      </c>
      <c r="CN390" s="1289" t="s">
        <v>3104</v>
      </c>
      <c r="CO390" s="1289" t="s">
        <v>7573</v>
      </c>
      <c r="CP390" s="1289" t="s">
        <v>10817</v>
      </c>
      <c r="CQ390" s="1289" t="s">
        <v>3075</v>
      </c>
      <c r="CR390" s="1289" t="s">
        <v>3075</v>
      </c>
      <c r="CS390" s="1289" t="s">
        <v>3075</v>
      </c>
      <c r="CT390" s="1289" t="s">
        <v>3075</v>
      </c>
      <c r="CU390" s="1289" t="s">
        <v>5862</v>
      </c>
      <c r="CV390" s="1289" t="s">
        <v>3390</v>
      </c>
      <c r="CW390" s="1289" t="s">
        <v>5863</v>
      </c>
      <c r="CX390" s="1289" t="s">
        <v>5864</v>
      </c>
      <c r="CY390" s="1289" t="s">
        <v>3075</v>
      </c>
      <c r="CZ390" s="1289" t="s">
        <v>3075</v>
      </c>
      <c r="DA390" s="1289" t="s">
        <v>3075</v>
      </c>
      <c r="DB390" s="1289" t="s">
        <v>3075</v>
      </c>
      <c r="DC390" s="1289" t="s">
        <v>3075</v>
      </c>
      <c r="DD390" s="1289" t="s">
        <v>3075</v>
      </c>
      <c r="DE390" s="1289" t="s">
        <v>3075</v>
      </c>
      <c r="DF390" s="1289" t="s">
        <v>3075</v>
      </c>
      <c r="DG390" s="1289" t="s">
        <v>3075</v>
      </c>
      <c r="DH390" s="1289" t="s">
        <v>3075</v>
      </c>
      <c r="DI390" s="1289" t="s">
        <v>3094</v>
      </c>
      <c r="DJ390" s="1289" t="s">
        <v>3075</v>
      </c>
      <c r="DK390" s="1289" t="s">
        <v>3075</v>
      </c>
      <c r="DL390" s="1289" t="s">
        <v>3075</v>
      </c>
      <c r="DM390" s="1289" t="s">
        <v>3075</v>
      </c>
      <c r="DN390" s="1289" t="s">
        <v>3075</v>
      </c>
      <c r="DO390" s="1289" t="s">
        <v>3075</v>
      </c>
      <c r="DP390" s="1289" t="s">
        <v>3075</v>
      </c>
      <c r="DQ390" s="1289" t="s">
        <v>10848</v>
      </c>
      <c r="DR390" s="1289" t="s">
        <v>3388</v>
      </c>
      <c r="DS390" s="1289" t="s">
        <v>3111</v>
      </c>
      <c r="DT390" s="1289" t="s">
        <v>10849</v>
      </c>
      <c r="DU390" s="1289" t="s">
        <v>3113</v>
      </c>
      <c r="DV390" s="1289" t="s">
        <v>5894</v>
      </c>
      <c r="DW390" s="1289" t="s">
        <v>10823</v>
      </c>
      <c r="DX390" s="1289" t="s">
        <v>5869</v>
      </c>
      <c r="DY390" s="1289" t="s">
        <v>3117</v>
      </c>
      <c r="DZ390" s="1289" t="s">
        <v>3381</v>
      </c>
      <c r="EA390" s="1289" t="s">
        <v>3119</v>
      </c>
      <c r="EB390" s="1289" t="s">
        <v>10850</v>
      </c>
      <c r="EC390" s="1289" t="s">
        <v>3113</v>
      </c>
      <c r="ED390" s="1289" t="s">
        <v>6138</v>
      </c>
      <c r="EE390" s="1289" t="s">
        <v>10823</v>
      </c>
      <c r="EF390" s="1289" t="s">
        <v>3075</v>
      </c>
      <c r="EG390" s="1289" t="s">
        <v>3075</v>
      </c>
      <c r="EH390" s="1289" t="s">
        <v>3075</v>
      </c>
      <c r="EI390" s="1289" t="s">
        <v>3075</v>
      </c>
      <c r="EJ390" s="1289" t="s">
        <v>10851</v>
      </c>
      <c r="EK390" s="1289" t="s">
        <v>3123</v>
      </c>
      <c r="EL390" s="1289" t="s">
        <v>10852</v>
      </c>
      <c r="EM390" s="1289" t="s">
        <v>3125</v>
      </c>
      <c r="EN390" s="1289" t="s">
        <v>3126</v>
      </c>
      <c r="EO390" s="1289" t="s">
        <v>3127</v>
      </c>
      <c r="EP390" s="1289" t="s">
        <v>3128</v>
      </c>
      <c r="EQ390" s="1289" t="s">
        <v>10853</v>
      </c>
      <c r="ER390" s="1289" t="s">
        <v>3096</v>
      </c>
      <c r="ES390" s="1289" t="s">
        <v>10854</v>
      </c>
      <c r="ET390" s="1289" t="s">
        <v>10855</v>
      </c>
      <c r="EU390" s="104" t="str">
        <f t="shared" si="42"/>
        <v>2026050159</v>
      </c>
      <c r="EV390" s="56" t="str">
        <f t="shared" si="43"/>
        <v>22&amp;2026050159</v>
      </c>
      <c r="EW390" s="104">
        <f>IFERROR(VLOOKUP(EV390,시험용!CA:CE,4,FALSE),"")</f>
        <v>0</v>
      </c>
      <c r="EX390" s="1297"/>
    </row>
    <row r="391" spans="1:154" ht="49.95" customHeight="1">
      <c r="A391" s="367">
        <v>22</v>
      </c>
      <c r="B391" s="1289" t="s">
        <v>732</v>
      </c>
      <c r="C391" s="1289" t="s">
        <v>1862</v>
      </c>
      <c r="D391" s="1289" t="s">
        <v>5428</v>
      </c>
      <c r="E391" s="1289" t="s">
        <v>31</v>
      </c>
      <c r="F391" s="1289" t="s">
        <v>287</v>
      </c>
      <c r="G391" s="1289" t="s">
        <v>732</v>
      </c>
      <c r="H391" s="1289" t="s">
        <v>732</v>
      </c>
      <c r="I391" s="1289" t="s">
        <v>290</v>
      </c>
      <c r="J391" s="1289" t="s">
        <v>10856</v>
      </c>
      <c r="K391" s="1289" t="s">
        <v>291</v>
      </c>
      <c r="L391" s="1289" t="s">
        <v>10857</v>
      </c>
      <c r="M391" s="1289" t="s">
        <v>10858</v>
      </c>
      <c r="N391" s="1289"/>
      <c r="O391" s="1289"/>
      <c r="P391" s="1289" t="s">
        <v>4685</v>
      </c>
      <c r="Q391" s="1289"/>
      <c r="R391" s="1289" t="s">
        <v>10245</v>
      </c>
      <c r="S391" s="1289" t="s">
        <v>10785</v>
      </c>
      <c r="T391" s="1289" t="s">
        <v>10371</v>
      </c>
      <c r="U391" s="1289" t="s">
        <v>592</v>
      </c>
      <c r="V391" s="1289"/>
      <c r="W391" s="1289" t="s">
        <v>10859</v>
      </c>
      <c r="X391" s="1289" t="s">
        <v>688</v>
      </c>
      <c r="Y391" s="1289" t="s">
        <v>10860</v>
      </c>
      <c r="Z391" s="1289" t="s">
        <v>10860</v>
      </c>
      <c r="AA391" s="1289" t="s">
        <v>10860</v>
      </c>
      <c r="AB391" s="1289" t="s">
        <v>293</v>
      </c>
      <c r="AC391" s="1332"/>
      <c r="AD391" s="1289" t="s">
        <v>107</v>
      </c>
      <c r="AE391" s="1289" t="s">
        <v>10861</v>
      </c>
      <c r="AF391" s="1289" t="s">
        <v>595</v>
      </c>
      <c r="AG391" s="1289" t="s">
        <v>57</v>
      </c>
      <c r="AH391" s="1289" t="s">
        <v>645</v>
      </c>
      <c r="AI391" s="1289" t="s">
        <v>57</v>
      </c>
      <c r="AJ391" s="1289"/>
      <c r="AK391" s="1289"/>
      <c r="AL391" s="1289"/>
      <c r="AM391" s="1289"/>
      <c r="AN391" s="1289" t="s">
        <v>5438</v>
      </c>
      <c r="AO391" s="1289" t="s">
        <v>5439</v>
      </c>
      <c r="AP391" s="1289" t="s">
        <v>10862</v>
      </c>
      <c r="AQ391" s="1293" t="s">
        <v>396</v>
      </c>
      <c r="AR391" s="1289"/>
      <c r="AS391" s="1289"/>
      <c r="AT391" s="1289" t="s">
        <v>315</v>
      </c>
      <c r="AU391" s="1289" t="s">
        <v>10863</v>
      </c>
      <c r="AV391" s="1289" t="s">
        <v>57</v>
      </c>
      <c r="AW391" s="1289" t="s">
        <v>910</v>
      </c>
      <c r="AX391" s="1289" t="s">
        <v>10864</v>
      </c>
      <c r="AY391" s="1289"/>
      <c r="AZ391" s="1289" t="s">
        <v>10865</v>
      </c>
      <c r="BA391" s="1289" t="s">
        <v>10866</v>
      </c>
      <c r="BB391" s="1289" t="s">
        <v>299</v>
      </c>
      <c r="BC391" s="1289" t="s">
        <v>32</v>
      </c>
      <c r="BD391" s="1289" t="s">
        <v>33</v>
      </c>
      <c r="BE391" s="1289" t="s">
        <v>5445</v>
      </c>
      <c r="BF391" s="1289" t="s">
        <v>48</v>
      </c>
      <c r="BG391" s="1289" t="s">
        <v>164</v>
      </c>
      <c r="BH391" s="1289" t="s">
        <v>110</v>
      </c>
      <c r="BI391" s="1289" t="s">
        <v>10867</v>
      </c>
      <c r="BJ391" s="1289" t="s">
        <v>7082</v>
      </c>
      <c r="BK391" s="1289" t="s">
        <v>10868</v>
      </c>
      <c r="BL391" s="1289" t="s">
        <v>10869</v>
      </c>
      <c r="BM391" s="1289" t="s">
        <v>302</v>
      </c>
      <c r="BN391" s="1289" t="s">
        <v>10861</v>
      </c>
      <c r="BO391" s="1289" t="s">
        <v>595</v>
      </c>
      <c r="BP391" s="1289" t="s">
        <v>57</v>
      </c>
      <c r="BQ391" s="1289" t="s">
        <v>57</v>
      </c>
      <c r="BR391" s="1289" t="s">
        <v>311</v>
      </c>
      <c r="BS391" s="1289" t="s">
        <v>1029</v>
      </c>
      <c r="BT391" s="1289" t="s">
        <v>1328</v>
      </c>
      <c r="BU391" s="1289" t="s">
        <v>10870</v>
      </c>
      <c r="BV391" s="1289" t="s">
        <v>657</v>
      </c>
      <c r="BW391" s="1289" t="s">
        <v>672</v>
      </c>
      <c r="BX391" s="1289" t="s">
        <v>645</v>
      </c>
      <c r="BY391" s="1289" t="s">
        <v>57</v>
      </c>
      <c r="BZ391" s="1289" t="s">
        <v>177</v>
      </c>
      <c r="CA391" s="1289" t="s">
        <v>10871</v>
      </c>
      <c r="CB391" s="1289" t="s">
        <v>304</v>
      </c>
      <c r="CC391" s="1289" t="s">
        <v>112</v>
      </c>
      <c r="CD391" s="1289" t="s">
        <v>309</v>
      </c>
      <c r="CE391" s="1289" t="s">
        <v>306</v>
      </c>
      <c r="CF391" s="1289" t="s">
        <v>117</v>
      </c>
      <c r="CG391" s="1289" t="s">
        <v>307</v>
      </c>
      <c r="CH391" s="1289" t="s">
        <v>57</v>
      </c>
      <c r="CI391" s="1289" t="s">
        <v>4857</v>
      </c>
      <c r="CJ391" s="1289" t="s">
        <v>843</v>
      </c>
      <c r="CK391" s="1289" t="s">
        <v>1035</v>
      </c>
      <c r="CL391" s="1289" t="s">
        <v>105</v>
      </c>
      <c r="CM391" s="1289" t="s">
        <v>10872</v>
      </c>
      <c r="CN391" s="1289" t="s">
        <v>843</v>
      </c>
      <c r="CO391" s="1289" t="s">
        <v>112</v>
      </c>
      <c r="CP391" s="1289" t="s">
        <v>105</v>
      </c>
      <c r="CQ391" s="1289" t="s">
        <v>57</v>
      </c>
      <c r="CR391" s="1289" t="s">
        <v>57</v>
      </c>
      <c r="CS391" s="1289" t="s">
        <v>57</v>
      </c>
      <c r="CT391" s="1289" t="s">
        <v>57</v>
      </c>
      <c r="CU391" s="1289" t="s">
        <v>57</v>
      </c>
      <c r="CV391" s="1289" t="s">
        <v>57</v>
      </c>
      <c r="CW391" s="1289" t="s">
        <v>57</v>
      </c>
      <c r="CX391" s="1289" t="s">
        <v>57</v>
      </c>
      <c r="CY391" s="1289" t="s">
        <v>57</v>
      </c>
      <c r="CZ391" s="1289" t="s">
        <v>57</v>
      </c>
      <c r="DA391" s="1289" t="s">
        <v>57</v>
      </c>
      <c r="DB391" s="1289" t="s">
        <v>57</v>
      </c>
      <c r="DC391" s="1289" t="s">
        <v>57</v>
      </c>
      <c r="DD391" s="1289" t="s">
        <v>57</v>
      </c>
      <c r="DE391" s="1289" t="s">
        <v>57</v>
      </c>
      <c r="DF391" s="1289" t="s">
        <v>57</v>
      </c>
      <c r="DG391" s="1289" t="s">
        <v>57</v>
      </c>
      <c r="DH391" s="1289" t="s">
        <v>57</v>
      </c>
      <c r="DI391" s="1289" t="s">
        <v>302</v>
      </c>
      <c r="DJ391" s="1289" t="s">
        <v>57</v>
      </c>
      <c r="DK391" s="1289" t="s">
        <v>57</v>
      </c>
      <c r="DL391" s="1289" t="s">
        <v>57</v>
      </c>
      <c r="DM391" s="1289" t="s">
        <v>57</v>
      </c>
      <c r="DN391" s="1289" t="s">
        <v>4692</v>
      </c>
      <c r="DO391" s="1289" t="s">
        <v>331</v>
      </c>
      <c r="DP391" s="1289" t="s">
        <v>121</v>
      </c>
      <c r="DQ391" s="1289" t="s">
        <v>57</v>
      </c>
      <c r="DR391" s="1289" t="s">
        <v>57</v>
      </c>
      <c r="DS391" s="1289" t="s">
        <v>57</v>
      </c>
      <c r="DT391" s="1289" t="s">
        <v>10873</v>
      </c>
      <c r="DU391" s="1289" t="s">
        <v>86</v>
      </c>
      <c r="DV391" s="1289" t="s">
        <v>1572</v>
      </c>
      <c r="DW391" s="1289" t="s">
        <v>119</v>
      </c>
      <c r="DX391" s="1289" t="s">
        <v>57</v>
      </c>
      <c r="DY391" s="1289" t="s">
        <v>57</v>
      </c>
      <c r="DZ391" s="1289" t="s">
        <v>57</v>
      </c>
      <c r="EA391" s="1289" t="s">
        <v>57</v>
      </c>
      <c r="EB391" s="1289" t="s">
        <v>10874</v>
      </c>
      <c r="EC391" s="1289" t="s">
        <v>86</v>
      </c>
      <c r="ED391" s="1289" t="s">
        <v>1748</v>
      </c>
      <c r="EE391" s="1289" t="s">
        <v>119</v>
      </c>
      <c r="EF391" s="1289" t="s">
        <v>57</v>
      </c>
      <c r="EG391" s="1289" t="s">
        <v>57</v>
      </c>
      <c r="EH391" s="1289" t="s">
        <v>57</v>
      </c>
      <c r="EI391" s="1289" t="s">
        <v>57</v>
      </c>
      <c r="EJ391" s="1289" t="s">
        <v>10875</v>
      </c>
      <c r="EK391" s="1289" t="s">
        <v>1574</v>
      </c>
      <c r="EL391" s="1289" t="s">
        <v>3609</v>
      </c>
      <c r="EM391" s="1289" t="s">
        <v>1576</v>
      </c>
      <c r="EN391" s="1289" t="s">
        <v>10876</v>
      </c>
      <c r="EO391" s="1289" t="s">
        <v>681</v>
      </c>
      <c r="EP391" s="1289" t="s">
        <v>682</v>
      </c>
      <c r="EQ391" s="1289" t="s">
        <v>57</v>
      </c>
      <c r="ER391" s="1289" t="s">
        <v>311</v>
      </c>
      <c r="ES391" s="1289" t="s">
        <v>57</v>
      </c>
      <c r="ET391" s="1289" t="s">
        <v>57</v>
      </c>
      <c r="EU391" s="104" t="str">
        <f t="shared" si="42"/>
        <v>2026050664</v>
      </c>
      <c r="EV391" s="56" t="str">
        <f t="shared" si="43"/>
        <v>22&amp;2026050664</v>
      </c>
      <c r="EW391" s="104">
        <f>IFERROR(VLOOKUP(EV391,시험용!CA:CE,4,FALSE),"")</f>
        <v>0</v>
      </c>
      <c r="EX391" s="1297"/>
    </row>
    <row r="392" spans="1:154" ht="49.95" customHeight="1">
      <c r="A392" s="367">
        <v>22</v>
      </c>
      <c r="B392" s="1289" t="s">
        <v>771</v>
      </c>
      <c r="C392" s="1289" t="s">
        <v>1862</v>
      </c>
      <c r="D392" s="1289" t="s">
        <v>5428</v>
      </c>
      <c r="E392" s="1289" t="s">
        <v>31</v>
      </c>
      <c r="F392" s="1289" t="s">
        <v>287</v>
      </c>
      <c r="G392" s="1289" t="s">
        <v>771</v>
      </c>
      <c r="H392" s="1289" t="s">
        <v>771</v>
      </c>
      <c r="I392" s="1289" t="s">
        <v>290</v>
      </c>
      <c r="J392" s="1289" t="s">
        <v>10877</v>
      </c>
      <c r="K392" s="1289" t="s">
        <v>291</v>
      </c>
      <c r="L392" s="1289" t="s">
        <v>10878</v>
      </c>
      <c r="M392" s="1289" t="s">
        <v>10858</v>
      </c>
      <c r="N392" s="1289"/>
      <c r="O392" s="1289"/>
      <c r="P392" s="1289" t="s">
        <v>4685</v>
      </c>
      <c r="Q392" s="1289"/>
      <c r="R392" s="1289" t="s">
        <v>10245</v>
      </c>
      <c r="S392" s="1289" t="s">
        <v>10785</v>
      </c>
      <c r="T392" s="1289" t="s">
        <v>10371</v>
      </c>
      <c r="U392" s="1289" t="s">
        <v>592</v>
      </c>
      <c r="V392" s="1289"/>
      <c r="W392" s="1289" t="s">
        <v>10859</v>
      </c>
      <c r="X392" s="1289" t="s">
        <v>688</v>
      </c>
      <c r="Y392" s="1289" t="s">
        <v>10860</v>
      </c>
      <c r="Z392" s="1289" t="s">
        <v>10860</v>
      </c>
      <c r="AA392" s="1289" t="s">
        <v>10860</v>
      </c>
      <c r="AB392" s="1289" t="s">
        <v>293</v>
      </c>
      <c r="AC392" s="1332"/>
      <c r="AD392" s="1289" t="s">
        <v>107</v>
      </c>
      <c r="AE392" s="1289" t="s">
        <v>10879</v>
      </c>
      <c r="AF392" s="1289" t="s">
        <v>595</v>
      </c>
      <c r="AG392" s="1289" t="s">
        <v>57</v>
      </c>
      <c r="AH392" s="1289" t="s">
        <v>645</v>
      </c>
      <c r="AI392" s="1289" t="s">
        <v>57</v>
      </c>
      <c r="AJ392" s="1289"/>
      <c r="AK392" s="1289"/>
      <c r="AL392" s="1289"/>
      <c r="AM392" s="1289"/>
      <c r="AN392" s="1289" t="s">
        <v>5438</v>
      </c>
      <c r="AO392" s="1289" t="s">
        <v>5439</v>
      </c>
      <c r="AP392" s="1289" t="s">
        <v>10880</v>
      </c>
      <c r="AQ392" s="1293" t="s">
        <v>396</v>
      </c>
      <c r="AR392" s="1289"/>
      <c r="AS392" s="1289"/>
      <c r="AT392" s="1289" t="s">
        <v>315</v>
      </c>
      <c r="AU392" s="1289" t="s">
        <v>10881</v>
      </c>
      <c r="AV392" s="1289" t="s">
        <v>57</v>
      </c>
      <c r="AW392" s="1289" t="s">
        <v>910</v>
      </c>
      <c r="AX392" s="1289" t="s">
        <v>10882</v>
      </c>
      <c r="AY392" s="1289"/>
      <c r="AZ392" s="1289" t="s">
        <v>10865</v>
      </c>
      <c r="BA392" s="1289" t="s">
        <v>10866</v>
      </c>
      <c r="BB392" s="1289" t="s">
        <v>299</v>
      </c>
      <c r="BC392" s="1289" t="s">
        <v>32</v>
      </c>
      <c r="BD392" s="1289" t="s">
        <v>33</v>
      </c>
      <c r="BE392" s="1289" t="s">
        <v>5445</v>
      </c>
      <c r="BF392" s="1289" t="s">
        <v>48</v>
      </c>
      <c r="BG392" s="1289" t="s">
        <v>164</v>
      </c>
      <c r="BH392" s="1289" t="s">
        <v>110</v>
      </c>
      <c r="BI392" s="1289" t="s">
        <v>10867</v>
      </c>
      <c r="BJ392" s="1289" t="s">
        <v>7082</v>
      </c>
      <c r="BK392" s="1289" t="s">
        <v>10868</v>
      </c>
      <c r="BL392" s="1289" t="s">
        <v>10883</v>
      </c>
      <c r="BM392" s="1289" t="s">
        <v>302</v>
      </c>
      <c r="BN392" s="1289" t="s">
        <v>10879</v>
      </c>
      <c r="BO392" s="1289" t="s">
        <v>595</v>
      </c>
      <c r="BP392" s="1289" t="s">
        <v>57</v>
      </c>
      <c r="BQ392" s="1289" t="s">
        <v>57</v>
      </c>
      <c r="BR392" s="1289" t="s">
        <v>311</v>
      </c>
      <c r="BS392" s="1289" t="s">
        <v>1029</v>
      </c>
      <c r="BT392" s="1289" t="s">
        <v>1328</v>
      </c>
      <c r="BU392" s="1289" t="s">
        <v>10870</v>
      </c>
      <c r="BV392" s="1289" t="s">
        <v>657</v>
      </c>
      <c r="BW392" s="1289" t="s">
        <v>672</v>
      </c>
      <c r="BX392" s="1289" t="s">
        <v>645</v>
      </c>
      <c r="BY392" s="1289" t="s">
        <v>57</v>
      </c>
      <c r="BZ392" s="1289" t="s">
        <v>177</v>
      </c>
      <c r="CA392" s="1289" t="s">
        <v>10871</v>
      </c>
      <c r="CB392" s="1289" t="s">
        <v>304</v>
      </c>
      <c r="CC392" s="1289" t="s">
        <v>112</v>
      </c>
      <c r="CD392" s="1289" t="s">
        <v>309</v>
      </c>
      <c r="CE392" s="1289" t="s">
        <v>306</v>
      </c>
      <c r="CF392" s="1289" t="s">
        <v>117</v>
      </c>
      <c r="CG392" s="1289" t="s">
        <v>307</v>
      </c>
      <c r="CH392" s="1289" t="s">
        <v>57</v>
      </c>
      <c r="CI392" s="1289" t="s">
        <v>4857</v>
      </c>
      <c r="CJ392" s="1289" t="s">
        <v>843</v>
      </c>
      <c r="CK392" s="1289" t="s">
        <v>1035</v>
      </c>
      <c r="CL392" s="1289" t="s">
        <v>105</v>
      </c>
      <c r="CM392" s="1289" t="s">
        <v>10872</v>
      </c>
      <c r="CN392" s="1289" t="s">
        <v>843</v>
      </c>
      <c r="CO392" s="1289" t="s">
        <v>112</v>
      </c>
      <c r="CP392" s="1289" t="s">
        <v>105</v>
      </c>
      <c r="CQ392" s="1289" t="s">
        <v>57</v>
      </c>
      <c r="CR392" s="1289" t="s">
        <v>57</v>
      </c>
      <c r="CS392" s="1289" t="s">
        <v>57</v>
      </c>
      <c r="CT392" s="1289" t="s">
        <v>57</v>
      </c>
      <c r="CU392" s="1289" t="s">
        <v>57</v>
      </c>
      <c r="CV392" s="1289" t="s">
        <v>57</v>
      </c>
      <c r="CW392" s="1289" t="s">
        <v>57</v>
      </c>
      <c r="CX392" s="1289" t="s">
        <v>57</v>
      </c>
      <c r="CY392" s="1289" t="s">
        <v>57</v>
      </c>
      <c r="CZ392" s="1289" t="s">
        <v>57</v>
      </c>
      <c r="DA392" s="1289" t="s">
        <v>57</v>
      </c>
      <c r="DB392" s="1289" t="s">
        <v>57</v>
      </c>
      <c r="DC392" s="1289" t="s">
        <v>57</v>
      </c>
      <c r="DD392" s="1289" t="s">
        <v>57</v>
      </c>
      <c r="DE392" s="1289" t="s">
        <v>57</v>
      </c>
      <c r="DF392" s="1289" t="s">
        <v>57</v>
      </c>
      <c r="DG392" s="1289" t="s">
        <v>57</v>
      </c>
      <c r="DH392" s="1289" t="s">
        <v>57</v>
      </c>
      <c r="DI392" s="1289" t="s">
        <v>302</v>
      </c>
      <c r="DJ392" s="1289" t="s">
        <v>57</v>
      </c>
      <c r="DK392" s="1289" t="s">
        <v>57</v>
      </c>
      <c r="DL392" s="1289" t="s">
        <v>57</v>
      </c>
      <c r="DM392" s="1289" t="s">
        <v>57</v>
      </c>
      <c r="DN392" s="1289" t="s">
        <v>4692</v>
      </c>
      <c r="DO392" s="1289" t="s">
        <v>331</v>
      </c>
      <c r="DP392" s="1289" t="s">
        <v>121</v>
      </c>
      <c r="DQ392" s="1289" t="s">
        <v>57</v>
      </c>
      <c r="DR392" s="1289" t="s">
        <v>57</v>
      </c>
      <c r="DS392" s="1289" t="s">
        <v>57</v>
      </c>
      <c r="DT392" s="1289" t="s">
        <v>10873</v>
      </c>
      <c r="DU392" s="1289" t="s">
        <v>86</v>
      </c>
      <c r="DV392" s="1289" t="s">
        <v>1572</v>
      </c>
      <c r="DW392" s="1289" t="s">
        <v>119</v>
      </c>
      <c r="DX392" s="1289" t="s">
        <v>57</v>
      </c>
      <c r="DY392" s="1289" t="s">
        <v>57</v>
      </c>
      <c r="DZ392" s="1289" t="s">
        <v>57</v>
      </c>
      <c r="EA392" s="1289" t="s">
        <v>57</v>
      </c>
      <c r="EB392" s="1289" t="s">
        <v>10874</v>
      </c>
      <c r="EC392" s="1289" t="s">
        <v>86</v>
      </c>
      <c r="ED392" s="1289" t="s">
        <v>1748</v>
      </c>
      <c r="EE392" s="1289" t="s">
        <v>119</v>
      </c>
      <c r="EF392" s="1289" t="s">
        <v>57</v>
      </c>
      <c r="EG392" s="1289" t="s">
        <v>57</v>
      </c>
      <c r="EH392" s="1289" t="s">
        <v>57</v>
      </c>
      <c r="EI392" s="1289" t="s">
        <v>57</v>
      </c>
      <c r="EJ392" s="1289" t="s">
        <v>10875</v>
      </c>
      <c r="EK392" s="1289" t="s">
        <v>1574</v>
      </c>
      <c r="EL392" s="1289" t="s">
        <v>3609</v>
      </c>
      <c r="EM392" s="1289" t="s">
        <v>1576</v>
      </c>
      <c r="EN392" s="1289" t="s">
        <v>10876</v>
      </c>
      <c r="EO392" s="1289" t="s">
        <v>681</v>
      </c>
      <c r="EP392" s="1289" t="s">
        <v>682</v>
      </c>
      <c r="EQ392" s="1289" t="s">
        <v>57</v>
      </c>
      <c r="ER392" s="1289" t="s">
        <v>311</v>
      </c>
      <c r="ES392" s="1289" t="s">
        <v>57</v>
      </c>
      <c r="ET392" s="1289" t="s">
        <v>57</v>
      </c>
      <c r="EU392" s="104" t="str">
        <f t="shared" si="42"/>
        <v>2026050665</v>
      </c>
      <c r="EV392" s="56" t="str">
        <f t="shared" si="43"/>
        <v>22&amp;2026050665</v>
      </c>
      <c r="EW392" s="104">
        <f>IFERROR(VLOOKUP(EV392,시험용!CA:CE,4,FALSE),"")</f>
        <v>0</v>
      </c>
      <c r="EX392" s="1297"/>
    </row>
    <row r="393" spans="1:154" ht="49.95" customHeight="1">
      <c r="A393" s="367">
        <v>22</v>
      </c>
      <c r="B393" s="1289" t="s">
        <v>806</v>
      </c>
      <c r="C393" s="1289" t="s">
        <v>1862</v>
      </c>
      <c r="D393" s="1289" t="s">
        <v>5428</v>
      </c>
      <c r="E393" s="1289" t="s">
        <v>31</v>
      </c>
      <c r="F393" s="1289" t="s">
        <v>287</v>
      </c>
      <c r="G393" s="1289" t="s">
        <v>806</v>
      </c>
      <c r="H393" s="1289" t="s">
        <v>806</v>
      </c>
      <c r="I393" s="1289" t="s">
        <v>290</v>
      </c>
      <c r="J393" s="1289" t="s">
        <v>10884</v>
      </c>
      <c r="K393" s="1289" t="s">
        <v>291</v>
      </c>
      <c r="L393" s="1289" t="s">
        <v>10885</v>
      </c>
      <c r="M393" s="1289" t="s">
        <v>10858</v>
      </c>
      <c r="N393" s="1289"/>
      <c r="O393" s="1289"/>
      <c r="P393" s="1289" t="s">
        <v>4685</v>
      </c>
      <c r="Q393" s="1289"/>
      <c r="R393" s="1289" t="s">
        <v>10245</v>
      </c>
      <c r="S393" s="1289" t="s">
        <v>10785</v>
      </c>
      <c r="T393" s="1289" t="s">
        <v>10371</v>
      </c>
      <c r="U393" s="1289" t="s">
        <v>592</v>
      </c>
      <c r="V393" s="1289"/>
      <c r="W393" s="1289" t="s">
        <v>10859</v>
      </c>
      <c r="X393" s="1289" t="s">
        <v>688</v>
      </c>
      <c r="Y393" s="1289" t="s">
        <v>10860</v>
      </c>
      <c r="Z393" s="1289" t="s">
        <v>10860</v>
      </c>
      <c r="AA393" s="1289" t="s">
        <v>10860</v>
      </c>
      <c r="AB393" s="1289" t="s">
        <v>293</v>
      </c>
      <c r="AC393" s="1332"/>
      <c r="AD393" s="1289" t="s">
        <v>107</v>
      </c>
      <c r="AE393" s="1289" t="s">
        <v>10886</v>
      </c>
      <c r="AF393" s="1289" t="s">
        <v>595</v>
      </c>
      <c r="AG393" s="1289" t="s">
        <v>57</v>
      </c>
      <c r="AH393" s="1289" t="s">
        <v>645</v>
      </c>
      <c r="AI393" s="1289" t="s">
        <v>57</v>
      </c>
      <c r="AJ393" s="1289"/>
      <c r="AK393" s="1289"/>
      <c r="AL393" s="1289"/>
      <c r="AM393" s="1289"/>
      <c r="AN393" s="1289" t="s">
        <v>5438</v>
      </c>
      <c r="AO393" s="1289" t="s">
        <v>5439</v>
      </c>
      <c r="AP393" s="1289" t="s">
        <v>10887</v>
      </c>
      <c r="AQ393" s="1293" t="s">
        <v>396</v>
      </c>
      <c r="AR393" s="1289"/>
      <c r="AS393" s="1289"/>
      <c r="AT393" s="1289" t="s">
        <v>315</v>
      </c>
      <c r="AU393" s="1289" t="s">
        <v>10888</v>
      </c>
      <c r="AV393" s="1289" t="s">
        <v>57</v>
      </c>
      <c r="AW393" s="1289" t="s">
        <v>910</v>
      </c>
      <c r="AX393" s="1289" t="s">
        <v>10889</v>
      </c>
      <c r="AY393" s="1289"/>
      <c r="AZ393" s="1289" t="s">
        <v>10865</v>
      </c>
      <c r="BA393" s="1289" t="s">
        <v>10866</v>
      </c>
      <c r="BB393" s="1289" t="s">
        <v>299</v>
      </c>
      <c r="BC393" s="1289" t="s">
        <v>32</v>
      </c>
      <c r="BD393" s="1289" t="s">
        <v>33</v>
      </c>
      <c r="BE393" s="1289" t="s">
        <v>5445</v>
      </c>
      <c r="BF393" s="1289" t="s">
        <v>48</v>
      </c>
      <c r="BG393" s="1289" t="s">
        <v>164</v>
      </c>
      <c r="BH393" s="1289" t="s">
        <v>110</v>
      </c>
      <c r="BI393" s="1289" t="s">
        <v>10867</v>
      </c>
      <c r="BJ393" s="1289" t="s">
        <v>7082</v>
      </c>
      <c r="BK393" s="1289" t="s">
        <v>10868</v>
      </c>
      <c r="BL393" s="1289" t="s">
        <v>10890</v>
      </c>
      <c r="BM393" s="1289" t="s">
        <v>302</v>
      </c>
      <c r="BN393" s="1289" t="s">
        <v>10886</v>
      </c>
      <c r="BO393" s="1289" t="s">
        <v>595</v>
      </c>
      <c r="BP393" s="1289" t="s">
        <v>57</v>
      </c>
      <c r="BQ393" s="1289" t="s">
        <v>57</v>
      </c>
      <c r="BR393" s="1289" t="s">
        <v>311</v>
      </c>
      <c r="BS393" s="1289" t="s">
        <v>1029</v>
      </c>
      <c r="BT393" s="1289" t="s">
        <v>1328</v>
      </c>
      <c r="BU393" s="1289" t="s">
        <v>10870</v>
      </c>
      <c r="BV393" s="1289" t="s">
        <v>657</v>
      </c>
      <c r="BW393" s="1289" t="s">
        <v>672</v>
      </c>
      <c r="BX393" s="1289" t="s">
        <v>645</v>
      </c>
      <c r="BY393" s="1289" t="s">
        <v>57</v>
      </c>
      <c r="BZ393" s="1289" t="s">
        <v>177</v>
      </c>
      <c r="CA393" s="1289" t="s">
        <v>10871</v>
      </c>
      <c r="CB393" s="1289" t="s">
        <v>304</v>
      </c>
      <c r="CC393" s="1289" t="s">
        <v>112</v>
      </c>
      <c r="CD393" s="1289" t="s">
        <v>309</v>
      </c>
      <c r="CE393" s="1289" t="s">
        <v>306</v>
      </c>
      <c r="CF393" s="1289" t="s">
        <v>117</v>
      </c>
      <c r="CG393" s="1289" t="s">
        <v>307</v>
      </c>
      <c r="CH393" s="1289" t="s">
        <v>57</v>
      </c>
      <c r="CI393" s="1289" t="s">
        <v>4857</v>
      </c>
      <c r="CJ393" s="1289" t="s">
        <v>843</v>
      </c>
      <c r="CK393" s="1289" t="s">
        <v>1035</v>
      </c>
      <c r="CL393" s="1289" t="s">
        <v>105</v>
      </c>
      <c r="CM393" s="1289" t="s">
        <v>10872</v>
      </c>
      <c r="CN393" s="1289" t="s">
        <v>843</v>
      </c>
      <c r="CO393" s="1289" t="s">
        <v>112</v>
      </c>
      <c r="CP393" s="1289" t="s">
        <v>105</v>
      </c>
      <c r="CQ393" s="1289" t="s">
        <v>57</v>
      </c>
      <c r="CR393" s="1289" t="s">
        <v>57</v>
      </c>
      <c r="CS393" s="1289" t="s">
        <v>57</v>
      </c>
      <c r="CT393" s="1289" t="s">
        <v>57</v>
      </c>
      <c r="CU393" s="1289" t="s">
        <v>57</v>
      </c>
      <c r="CV393" s="1289" t="s">
        <v>57</v>
      </c>
      <c r="CW393" s="1289" t="s">
        <v>57</v>
      </c>
      <c r="CX393" s="1289" t="s">
        <v>57</v>
      </c>
      <c r="CY393" s="1289" t="s">
        <v>57</v>
      </c>
      <c r="CZ393" s="1289" t="s">
        <v>57</v>
      </c>
      <c r="DA393" s="1289" t="s">
        <v>57</v>
      </c>
      <c r="DB393" s="1289" t="s">
        <v>57</v>
      </c>
      <c r="DC393" s="1289" t="s">
        <v>57</v>
      </c>
      <c r="DD393" s="1289" t="s">
        <v>57</v>
      </c>
      <c r="DE393" s="1289" t="s">
        <v>57</v>
      </c>
      <c r="DF393" s="1289" t="s">
        <v>57</v>
      </c>
      <c r="DG393" s="1289" t="s">
        <v>57</v>
      </c>
      <c r="DH393" s="1289" t="s">
        <v>57</v>
      </c>
      <c r="DI393" s="1289" t="s">
        <v>302</v>
      </c>
      <c r="DJ393" s="1289" t="s">
        <v>57</v>
      </c>
      <c r="DK393" s="1289" t="s">
        <v>57</v>
      </c>
      <c r="DL393" s="1289" t="s">
        <v>57</v>
      </c>
      <c r="DM393" s="1289" t="s">
        <v>57</v>
      </c>
      <c r="DN393" s="1289" t="s">
        <v>4692</v>
      </c>
      <c r="DO393" s="1289" t="s">
        <v>331</v>
      </c>
      <c r="DP393" s="1289" t="s">
        <v>121</v>
      </c>
      <c r="DQ393" s="1289" t="s">
        <v>57</v>
      </c>
      <c r="DR393" s="1289" t="s">
        <v>57</v>
      </c>
      <c r="DS393" s="1289" t="s">
        <v>57</v>
      </c>
      <c r="DT393" s="1289" t="s">
        <v>10873</v>
      </c>
      <c r="DU393" s="1289" t="s">
        <v>86</v>
      </c>
      <c r="DV393" s="1289" t="s">
        <v>1572</v>
      </c>
      <c r="DW393" s="1289" t="s">
        <v>119</v>
      </c>
      <c r="DX393" s="1289" t="s">
        <v>57</v>
      </c>
      <c r="DY393" s="1289" t="s">
        <v>57</v>
      </c>
      <c r="DZ393" s="1289" t="s">
        <v>57</v>
      </c>
      <c r="EA393" s="1289" t="s">
        <v>57</v>
      </c>
      <c r="EB393" s="1289" t="s">
        <v>10874</v>
      </c>
      <c r="EC393" s="1289" t="s">
        <v>86</v>
      </c>
      <c r="ED393" s="1289" t="s">
        <v>1748</v>
      </c>
      <c r="EE393" s="1289" t="s">
        <v>119</v>
      </c>
      <c r="EF393" s="1289" t="s">
        <v>57</v>
      </c>
      <c r="EG393" s="1289" t="s">
        <v>57</v>
      </c>
      <c r="EH393" s="1289" t="s">
        <v>57</v>
      </c>
      <c r="EI393" s="1289" t="s">
        <v>57</v>
      </c>
      <c r="EJ393" s="1289" t="s">
        <v>10875</v>
      </c>
      <c r="EK393" s="1289" t="s">
        <v>1574</v>
      </c>
      <c r="EL393" s="1289" t="s">
        <v>3609</v>
      </c>
      <c r="EM393" s="1289" t="s">
        <v>1576</v>
      </c>
      <c r="EN393" s="1289" t="s">
        <v>10876</v>
      </c>
      <c r="EO393" s="1289" t="s">
        <v>681</v>
      </c>
      <c r="EP393" s="1289" t="s">
        <v>682</v>
      </c>
      <c r="EQ393" s="1289" t="s">
        <v>57</v>
      </c>
      <c r="ER393" s="1289" t="s">
        <v>311</v>
      </c>
      <c r="ES393" s="1289" t="s">
        <v>57</v>
      </c>
      <c r="ET393" s="1289" t="s">
        <v>57</v>
      </c>
      <c r="EU393" s="104" t="str">
        <f t="shared" si="42"/>
        <v>2026050666</v>
      </c>
      <c r="EV393" s="56" t="str">
        <f t="shared" si="43"/>
        <v>22&amp;2026050666</v>
      </c>
      <c r="EW393" s="104">
        <f>IFERROR(VLOOKUP(EV393,시험용!CA:CE,4,FALSE),"")</f>
        <v>0</v>
      </c>
      <c r="EX393" s="1297"/>
    </row>
    <row r="394" spans="1:154" ht="49.95" customHeight="1">
      <c r="A394" s="367">
        <v>22</v>
      </c>
      <c r="B394" s="1296" t="s">
        <v>287</v>
      </c>
      <c r="C394" s="1296" t="s">
        <v>336</v>
      </c>
      <c r="D394" s="1296" t="s">
        <v>1866</v>
      </c>
      <c r="E394" s="1296" t="s">
        <v>31</v>
      </c>
      <c r="F394" s="1296" t="s">
        <v>584</v>
      </c>
      <c r="G394" s="1296" t="s">
        <v>287</v>
      </c>
      <c r="H394" s="1296" t="s">
        <v>287</v>
      </c>
      <c r="I394" s="1296" t="s">
        <v>290</v>
      </c>
      <c r="J394" s="1296" t="s">
        <v>11044</v>
      </c>
      <c r="K394" s="1296" t="s">
        <v>291</v>
      </c>
      <c r="L394" s="1296" t="s">
        <v>11045</v>
      </c>
      <c r="M394" s="1296" t="s">
        <v>11046</v>
      </c>
      <c r="N394" s="1296"/>
      <c r="O394" s="1296" t="s">
        <v>11047</v>
      </c>
      <c r="P394" s="1296"/>
      <c r="Q394" s="1296"/>
      <c r="R394" s="1296" t="s">
        <v>188</v>
      </c>
      <c r="S394" s="1296" t="s">
        <v>9750</v>
      </c>
      <c r="T394" s="1296" t="s">
        <v>11048</v>
      </c>
      <c r="U394" s="1296" t="s">
        <v>592</v>
      </c>
      <c r="V394" s="1296"/>
      <c r="W394" s="1296" t="s">
        <v>11049</v>
      </c>
      <c r="X394" s="1296" t="s">
        <v>1047</v>
      </c>
      <c r="Y394" s="1296" t="s">
        <v>1135</v>
      </c>
      <c r="Z394" s="1296" t="s">
        <v>1135</v>
      </c>
      <c r="AA394" s="1296" t="s">
        <v>1135</v>
      </c>
      <c r="AB394" s="1296" t="s">
        <v>293</v>
      </c>
      <c r="AC394" s="1332"/>
      <c r="AD394" s="1296" t="s">
        <v>1136</v>
      </c>
      <c r="AE394" s="1296" t="s">
        <v>9067</v>
      </c>
      <c r="AF394" s="1296" t="s">
        <v>2116</v>
      </c>
      <c r="AG394" s="1296" t="s">
        <v>2117</v>
      </c>
      <c r="AH394" s="1296" t="s">
        <v>2118</v>
      </c>
      <c r="AI394" s="1296" t="s">
        <v>3140</v>
      </c>
      <c r="AJ394" s="1296"/>
      <c r="AK394" s="1296"/>
      <c r="AL394" s="1296"/>
      <c r="AM394" s="1296"/>
      <c r="AN394" s="1296" t="s">
        <v>1874</v>
      </c>
      <c r="AO394" s="1296" t="s">
        <v>1875</v>
      </c>
      <c r="AP394" s="1332" t="s">
        <v>11271</v>
      </c>
      <c r="AQ394" s="1296" t="s">
        <v>49</v>
      </c>
      <c r="AR394" s="1296"/>
      <c r="AS394" s="1296"/>
      <c r="AT394" s="1296" t="s">
        <v>298</v>
      </c>
      <c r="AU394" s="1296" t="s">
        <v>11050</v>
      </c>
      <c r="AV394" s="1296" t="s">
        <v>1135</v>
      </c>
      <c r="AW394" s="1296" t="s">
        <v>11051</v>
      </c>
      <c r="AX394" s="1296" t="s">
        <v>11052</v>
      </c>
      <c r="AY394" s="1296"/>
      <c r="AZ394" s="1296" t="s">
        <v>11053</v>
      </c>
      <c r="BA394" s="1296" t="s">
        <v>9072</v>
      </c>
      <c r="BB394" s="1296" t="s">
        <v>4653</v>
      </c>
      <c r="BC394" s="1296" t="s">
        <v>2132</v>
      </c>
      <c r="BD394" s="1296" t="s">
        <v>2133</v>
      </c>
      <c r="BE394" s="1296" t="s">
        <v>1135</v>
      </c>
      <c r="BF394" s="1296" t="s">
        <v>2135</v>
      </c>
      <c r="BG394" s="1296" t="s">
        <v>4654</v>
      </c>
      <c r="BH394" s="1296" t="s">
        <v>11054</v>
      </c>
      <c r="BI394" s="1296" t="s">
        <v>11055</v>
      </c>
      <c r="BJ394" s="1296" t="s">
        <v>11056</v>
      </c>
      <c r="BK394" s="1296" t="s">
        <v>6176</v>
      </c>
      <c r="BL394" s="1296" t="s">
        <v>11057</v>
      </c>
      <c r="BM394" s="1296" t="s">
        <v>2142</v>
      </c>
      <c r="BN394" s="1296" t="s">
        <v>9067</v>
      </c>
      <c r="BO394" s="1296" t="s">
        <v>2116</v>
      </c>
      <c r="BP394" s="1296" t="s">
        <v>2144</v>
      </c>
      <c r="BQ394" s="1296" t="s">
        <v>2117</v>
      </c>
      <c r="BR394" s="1296" t="s">
        <v>4661</v>
      </c>
      <c r="BS394" s="1296" t="s">
        <v>9078</v>
      </c>
      <c r="BT394" s="1296" t="s">
        <v>11058</v>
      </c>
      <c r="BU394" s="1296" t="s">
        <v>11059</v>
      </c>
      <c r="BV394" s="1296" t="s">
        <v>2142</v>
      </c>
      <c r="BW394" s="1296" t="s">
        <v>11060</v>
      </c>
      <c r="BX394" s="1296" t="s">
        <v>2118</v>
      </c>
      <c r="BY394" s="1296" t="s">
        <v>3140</v>
      </c>
      <c r="BZ394" s="1296" t="s">
        <v>11061</v>
      </c>
      <c r="CA394" s="1296" t="s">
        <v>8018</v>
      </c>
      <c r="CB394" s="1296" t="s">
        <v>2153</v>
      </c>
      <c r="CC394" s="1296" t="s">
        <v>4908</v>
      </c>
      <c r="CD394" s="1296" t="s">
        <v>6185</v>
      </c>
      <c r="CE394" s="1296" t="s">
        <v>2156</v>
      </c>
      <c r="CF394" s="1296" t="s">
        <v>8019</v>
      </c>
      <c r="CG394" s="1296" t="s">
        <v>2158</v>
      </c>
      <c r="CH394" s="1296" t="s">
        <v>1135</v>
      </c>
      <c r="CI394" s="1296" t="s">
        <v>11062</v>
      </c>
      <c r="CJ394" s="1296" t="s">
        <v>8021</v>
      </c>
      <c r="CK394" s="1296" t="s">
        <v>8460</v>
      </c>
      <c r="CL394" s="1296" t="s">
        <v>2162</v>
      </c>
      <c r="CM394" s="1296" t="s">
        <v>11063</v>
      </c>
      <c r="CN394" s="1296" t="s">
        <v>8021</v>
      </c>
      <c r="CO394" s="1296" t="s">
        <v>8023</v>
      </c>
      <c r="CP394" s="1296" t="s">
        <v>2162</v>
      </c>
      <c r="CQ394" s="1296" t="s">
        <v>1135</v>
      </c>
      <c r="CR394" s="1296" t="s">
        <v>1135</v>
      </c>
      <c r="CS394" s="1296" t="s">
        <v>1135</v>
      </c>
      <c r="CT394" s="1296" t="s">
        <v>1135</v>
      </c>
      <c r="CU394" s="1296" t="s">
        <v>2165</v>
      </c>
      <c r="CV394" s="1296" t="s">
        <v>2166</v>
      </c>
      <c r="CW394" s="1296" t="s">
        <v>2167</v>
      </c>
      <c r="CX394" s="1296" t="s">
        <v>2168</v>
      </c>
      <c r="CY394" s="1296" t="s">
        <v>6109</v>
      </c>
      <c r="CZ394" s="1296" t="s">
        <v>2166</v>
      </c>
      <c r="DA394" s="1296" t="s">
        <v>6110</v>
      </c>
      <c r="DB394" s="1296" t="s">
        <v>4671</v>
      </c>
      <c r="DC394" s="1296" t="s">
        <v>4672</v>
      </c>
      <c r="DD394" s="1296" t="s">
        <v>2127</v>
      </c>
      <c r="DE394" s="1296" t="s">
        <v>1135</v>
      </c>
      <c r="DF394" s="1296" t="s">
        <v>1135</v>
      </c>
      <c r="DG394" s="1296" t="s">
        <v>1135</v>
      </c>
      <c r="DH394" s="1296" t="s">
        <v>1135</v>
      </c>
      <c r="DI394" s="1296" t="s">
        <v>2142</v>
      </c>
      <c r="DJ394" s="1296" t="s">
        <v>1135</v>
      </c>
      <c r="DK394" s="1296" t="s">
        <v>1135</v>
      </c>
      <c r="DL394" s="1296" t="s">
        <v>1135</v>
      </c>
      <c r="DM394" s="1296" t="s">
        <v>1135</v>
      </c>
      <c r="DN394" s="1296" t="s">
        <v>1135</v>
      </c>
      <c r="DO394" s="1296" t="s">
        <v>1135</v>
      </c>
      <c r="DP394" s="1296" t="s">
        <v>1135</v>
      </c>
      <c r="DQ394" s="1296" t="s">
        <v>1135</v>
      </c>
      <c r="DR394" s="1296" t="s">
        <v>1135</v>
      </c>
      <c r="DS394" s="1296" t="s">
        <v>1135</v>
      </c>
      <c r="DT394" s="1296" t="s">
        <v>11064</v>
      </c>
      <c r="DU394" s="1296" t="s">
        <v>4674</v>
      </c>
      <c r="DV394" s="1296" t="s">
        <v>11065</v>
      </c>
      <c r="DW394" s="1296" t="s">
        <v>5939</v>
      </c>
      <c r="DX394" s="1296" t="s">
        <v>2179</v>
      </c>
      <c r="DY394" s="1296" t="s">
        <v>2180</v>
      </c>
      <c r="DZ394" s="1296" t="s">
        <v>2181</v>
      </c>
      <c r="EA394" s="1296" t="s">
        <v>2182</v>
      </c>
      <c r="EB394" s="1296" t="s">
        <v>11066</v>
      </c>
      <c r="EC394" s="1296" t="s">
        <v>4674</v>
      </c>
      <c r="ED394" s="1296" t="s">
        <v>11067</v>
      </c>
      <c r="EE394" s="1296" t="s">
        <v>5939</v>
      </c>
      <c r="EF394" s="1296" t="s">
        <v>1135</v>
      </c>
      <c r="EG394" s="1296" t="s">
        <v>1135</v>
      </c>
      <c r="EH394" s="1296" t="s">
        <v>1135</v>
      </c>
      <c r="EI394" s="1296" t="s">
        <v>1135</v>
      </c>
      <c r="EJ394" s="1296" t="s">
        <v>11068</v>
      </c>
      <c r="EK394" s="1296" t="s">
        <v>11069</v>
      </c>
      <c r="EL394" s="1296" t="s">
        <v>5946</v>
      </c>
      <c r="EM394" s="1296" t="s">
        <v>11070</v>
      </c>
      <c r="EN394" s="1296" t="s">
        <v>2189</v>
      </c>
      <c r="EO394" s="1296" t="s">
        <v>5947</v>
      </c>
      <c r="EP394" s="1296" t="s">
        <v>5948</v>
      </c>
      <c r="EQ394" s="1296" t="s">
        <v>11071</v>
      </c>
      <c r="ER394" s="1296" t="s">
        <v>2193</v>
      </c>
      <c r="ES394" s="1296" t="s">
        <v>11072</v>
      </c>
      <c r="ET394" s="1332" t="s">
        <v>57</v>
      </c>
      <c r="EU394" s="104" t="str">
        <f t="shared" ref="EU394:EU410" si="44">RIGHT(L394,10)</f>
        <v>2026043309</v>
      </c>
      <c r="EV394" s="56" t="str">
        <f t="shared" ref="EV394:EV410" si="45">A394&amp;"&amp;"&amp;EU394</f>
        <v>22&amp;2026043309</v>
      </c>
      <c r="EW394" s="104">
        <f>IFERROR(VLOOKUP(EV394,시험용!CA:CE,4,FALSE),"")</f>
        <v>0</v>
      </c>
      <c r="EX394" s="1297"/>
    </row>
    <row r="395" spans="1:154" ht="49.95" customHeight="1">
      <c r="A395" s="367">
        <v>22</v>
      </c>
      <c r="B395" s="1296" t="s">
        <v>312</v>
      </c>
      <c r="C395" s="1296" t="s">
        <v>336</v>
      </c>
      <c r="D395" s="1296" t="s">
        <v>3265</v>
      </c>
      <c r="E395" s="1296" t="s">
        <v>31</v>
      </c>
      <c r="F395" s="1296" t="s">
        <v>584</v>
      </c>
      <c r="G395" s="1296" t="s">
        <v>312</v>
      </c>
      <c r="H395" s="1296" t="s">
        <v>312</v>
      </c>
      <c r="I395" s="1296" t="s">
        <v>290</v>
      </c>
      <c r="J395" s="1296" t="s">
        <v>11073</v>
      </c>
      <c r="K395" s="1296" t="s">
        <v>291</v>
      </c>
      <c r="L395" s="1296" t="s">
        <v>11074</v>
      </c>
      <c r="M395" s="1296" t="s">
        <v>5132</v>
      </c>
      <c r="N395" s="1296"/>
      <c r="O395" s="1296"/>
      <c r="P395" s="1296"/>
      <c r="Q395" s="1296"/>
      <c r="R395" s="1296" t="s">
        <v>4441</v>
      </c>
      <c r="S395" s="1296" t="s">
        <v>9750</v>
      </c>
      <c r="T395" s="1296" t="s">
        <v>11075</v>
      </c>
      <c r="U395" s="1296" t="s">
        <v>592</v>
      </c>
      <c r="V395" s="1296"/>
      <c r="W395" s="1296" t="s">
        <v>5133</v>
      </c>
      <c r="X395" s="1296" t="s">
        <v>688</v>
      </c>
      <c r="Y395" s="1296" t="s">
        <v>1135</v>
      </c>
      <c r="Z395" s="1296" t="s">
        <v>11076</v>
      </c>
      <c r="AA395" s="1296" t="s">
        <v>11077</v>
      </c>
      <c r="AB395" s="1296" t="s">
        <v>293</v>
      </c>
      <c r="AC395" s="1332"/>
      <c r="AD395" s="1296" t="s">
        <v>107</v>
      </c>
      <c r="AE395" s="1296" t="s">
        <v>1469</v>
      </c>
      <c r="AF395" s="1296" t="s">
        <v>692</v>
      </c>
      <c r="AG395" s="1296" t="s">
        <v>295</v>
      </c>
      <c r="AH395" s="1296" t="s">
        <v>296</v>
      </c>
      <c r="AI395" s="1296" t="s">
        <v>297</v>
      </c>
      <c r="AJ395" s="1296"/>
      <c r="AK395" s="1296"/>
      <c r="AL395" s="1296"/>
      <c r="AM395" s="1296"/>
      <c r="AN395" s="1296" t="s">
        <v>3794</v>
      </c>
      <c r="AO395" s="1296" t="s">
        <v>3795</v>
      </c>
      <c r="AP395" s="1332" t="s">
        <v>11272</v>
      </c>
      <c r="AQ395" s="1296" t="s">
        <v>49</v>
      </c>
      <c r="AR395" s="1296"/>
      <c r="AS395" s="1296"/>
      <c r="AT395" s="1296" t="s">
        <v>315</v>
      </c>
      <c r="AU395" s="1296" t="s">
        <v>11078</v>
      </c>
      <c r="AV395" s="1296" t="s">
        <v>57</v>
      </c>
      <c r="AW395" s="1296" t="s">
        <v>910</v>
      </c>
      <c r="AX395" s="1296" t="s">
        <v>11079</v>
      </c>
      <c r="AY395" s="1296"/>
      <c r="AZ395" s="1296" t="s">
        <v>5137</v>
      </c>
      <c r="BA395" s="1296" t="s">
        <v>3800</v>
      </c>
      <c r="BB395" s="1296" t="s">
        <v>299</v>
      </c>
      <c r="BC395" s="1296" t="s">
        <v>32</v>
      </c>
      <c r="BD395" s="1296" t="s">
        <v>33</v>
      </c>
      <c r="BE395" s="1296" t="s">
        <v>57</v>
      </c>
      <c r="BF395" s="1296" t="s">
        <v>48</v>
      </c>
      <c r="BG395" s="1296" t="s">
        <v>164</v>
      </c>
      <c r="BH395" s="1296" t="s">
        <v>1850</v>
      </c>
      <c r="BI395" s="1296" t="s">
        <v>1360</v>
      </c>
      <c r="BJ395" s="1296" t="s">
        <v>5139</v>
      </c>
      <c r="BK395" s="1296" t="s">
        <v>3804</v>
      </c>
      <c r="BL395" s="1296" t="s">
        <v>11080</v>
      </c>
      <c r="BM395" s="1296" t="s">
        <v>302</v>
      </c>
      <c r="BN395" s="1296" t="s">
        <v>1469</v>
      </c>
      <c r="BO395" s="1296" t="s">
        <v>692</v>
      </c>
      <c r="BP395" s="1296" t="s">
        <v>595</v>
      </c>
      <c r="BQ395" s="1296" t="s">
        <v>295</v>
      </c>
      <c r="BR395" s="1296" t="s">
        <v>102</v>
      </c>
      <c r="BS395" s="1296" t="s">
        <v>5141</v>
      </c>
      <c r="BT395" s="1296" t="s">
        <v>4454</v>
      </c>
      <c r="BU395" s="1296" t="s">
        <v>11081</v>
      </c>
      <c r="BV395" s="1296" t="s">
        <v>302</v>
      </c>
      <c r="BW395" s="1296" t="s">
        <v>659</v>
      </c>
      <c r="BX395" s="1296" t="s">
        <v>296</v>
      </c>
      <c r="BY395" s="1296" t="s">
        <v>297</v>
      </c>
      <c r="BZ395" s="1296" t="s">
        <v>1089</v>
      </c>
      <c r="CA395" s="1296" t="s">
        <v>3200</v>
      </c>
      <c r="CB395" s="1296" t="s">
        <v>304</v>
      </c>
      <c r="CC395" s="1296" t="s">
        <v>104</v>
      </c>
      <c r="CD395" s="1296" t="s">
        <v>305</v>
      </c>
      <c r="CE395" s="1296" t="s">
        <v>306</v>
      </c>
      <c r="CF395" s="1296" t="s">
        <v>3201</v>
      </c>
      <c r="CG395" s="1296" t="s">
        <v>307</v>
      </c>
      <c r="CH395" s="1296" t="s">
        <v>57</v>
      </c>
      <c r="CI395" s="1296" t="s">
        <v>4277</v>
      </c>
      <c r="CJ395" s="1296" t="s">
        <v>92</v>
      </c>
      <c r="CK395" s="1296" t="s">
        <v>901</v>
      </c>
      <c r="CL395" s="1296" t="s">
        <v>105</v>
      </c>
      <c r="CM395" s="1296" t="s">
        <v>2072</v>
      </c>
      <c r="CN395" s="1296" t="s">
        <v>92</v>
      </c>
      <c r="CO395" s="1296" t="s">
        <v>112</v>
      </c>
      <c r="CP395" s="1296" t="s">
        <v>105</v>
      </c>
      <c r="CQ395" s="1296" t="s">
        <v>57</v>
      </c>
      <c r="CR395" s="1296" t="s">
        <v>57</v>
      </c>
      <c r="CS395" s="1296" t="s">
        <v>57</v>
      </c>
      <c r="CT395" s="1296" t="s">
        <v>57</v>
      </c>
      <c r="CU395" s="1296" t="s">
        <v>57</v>
      </c>
      <c r="CV395" s="1296" t="s">
        <v>57</v>
      </c>
      <c r="CW395" s="1296" t="s">
        <v>57</v>
      </c>
      <c r="CX395" s="1296" t="s">
        <v>57</v>
      </c>
      <c r="CY395" s="1296" t="s">
        <v>57</v>
      </c>
      <c r="CZ395" s="1296" t="s">
        <v>57</v>
      </c>
      <c r="DA395" s="1296" t="s">
        <v>57</v>
      </c>
      <c r="DB395" s="1296" t="s">
        <v>57</v>
      </c>
      <c r="DC395" s="1296" t="s">
        <v>57</v>
      </c>
      <c r="DD395" s="1296" t="s">
        <v>57</v>
      </c>
      <c r="DE395" s="1296" t="s">
        <v>57</v>
      </c>
      <c r="DF395" s="1296" t="s">
        <v>57</v>
      </c>
      <c r="DG395" s="1296" t="s">
        <v>57</v>
      </c>
      <c r="DH395" s="1296" t="s">
        <v>57</v>
      </c>
      <c r="DI395" s="1296" t="s">
        <v>302</v>
      </c>
      <c r="DJ395" s="1296" t="s">
        <v>57</v>
      </c>
      <c r="DK395" s="1296" t="s">
        <v>57</v>
      </c>
      <c r="DL395" s="1296" t="s">
        <v>57</v>
      </c>
      <c r="DM395" s="1296" t="s">
        <v>57</v>
      </c>
      <c r="DN395" s="1296" t="s">
        <v>57</v>
      </c>
      <c r="DO395" s="1296" t="s">
        <v>57</v>
      </c>
      <c r="DP395" s="1296" t="s">
        <v>57</v>
      </c>
      <c r="DQ395" s="1296" t="s">
        <v>57</v>
      </c>
      <c r="DR395" s="1296" t="s">
        <v>57</v>
      </c>
      <c r="DS395" s="1296" t="s">
        <v>57</v>
      </c>
      <c r="DT395" s="1296" t="s">
        <v>5143</v>
      </c>
      <c r="DU395" s="1296" t="s">
        <v>79</v>
      </c>
      <c r="DV395" s="1296" t="s">
        <v>204</v>
      </c>
      <c r="DW395" s="1296" t="s">
        <v>106</v>
      </c>
      <c r="DX395" s="1296" t="s">
        <v>333</v>
      </c>
      <c r="DY395" s="1296" t="s">
        <v>308</v>
      </c>
      <c r="DZ395" s="1296" t="s">
        <v>309</v>
      </c>
      <c r="EA395" s="1296" t="s">
        <v>319</v>
      </c>
      <c r="EB395" s="1296" t="s">
        <v>5144</v>
      </c>
      <c r="EC395" s="1296" t="s">
        <v>79</v>
      </c>
      <c r="ED395" s="1296" t="s">
        <v>1062</v>
      </c>
      <c r="EE395" s="1296" t="s">
        <v>106</v>
      </c>
      <c r="EF395" s="1296" t="s">
        <v>57</v>
      </c>
      <c r="EG395" s="1296" t="s">
        <v>57</v>
      </c>
      <c r="EH395" s="1296" t="s">
        <v>57</v>
      </c>
      <c r="EI395" s="1296" t="s">
        <v>57</v>
      </c>
      <c r="EJ395" s="1296" t="s">
        <v>4281</v>
      </c>
      <c r="EK395" s="1296" t="s">
        <v>4282</v>
      </c>
      <c r="EL395" s="1296" t="s">
        <v>765</v>
      </c>
      <c r="EM395" s="1296" t="s">
        <v>1576</v>
      </c>
      <c r="EN395" s="1296" t="s">
        <v>629</v>
      </c>
      <c r="EO395" s="1296" t="s">
        <v>310</v>
      </c>
      <c r="EP395" s="1296" t="s">
        <v>88</v>
      </c>
      <c r="EQ395" s="1296" t="s">
        <v>2717</v>
      </c>
      <c r="ER395" s="1296" t="s">
        <v>311</v>
      </c>
      <c r="ES395" s="1296" t="s">
        <v>5145</v>
      </c>
      <c r="ET395" s="1332" t="s">
        <v>57</v>
      </c>
      <c r="EU395" s="104" t="str">
        <f t="shared" si="44"/>
        <v>2026051807</v>
      </c>
      <c r="EV395" s="56" t="str">
        <f t="shared" si="45"/>
        <v>22&amp;2026051807</v>
      </c>
      <c r="EW395" s="104">
        <f>IFERROR(VLOOKUP(EV395,시험용!CA:CE,4,FALSE),"")</f>
        <v>0</v>
      </c>
      <c r="EX395" s="1297"/>
    </row>
    <row r="396" spans="1:154" ht="49.95" customHeight="1">
      <c r="A396" s="367">
        <v>22</v>
      </c>
      <c r="B396" s="1296" t="s">
        <v>320</v>
      </c>
      <c r="C396" s="1296" t="s">
        <v>336</v>
      </c>
      <c r="D396" s="1296" t="s">
        <v>3239</v>
      </c>
      <c r="E396" s="1296" t="s">
        <v>31</v>
      </c>
      <c r="F396" s="1296" t="s">
        <v>584</v>
      </c>
      <c r="G396" s="1296" t="s">
        <v>320</v>
      </c>
      <c r="H396" s="1296" t="s">
        <v>320</v>
      </c>
      <c r="I396" s="1296" t="s">
        <v>290</v>
      </c>
      <c r="J396" s="1296" t="s">
        <v>11082</v>
      </c>
      <c r="K396" s="1296" t="s">
        <v>291</v>
      </c>
      <c r="L396" s="1296" t="s">
        <v>11083</v>
      </c>
      <c r="M396" s="1296" t="s">
        <v>11084</v>
      </c>
      <c r="N396" s="1296"/>
      <c r="O396" s="1296"/>
      <c r="P396" s="1296"/>
      <c r="Q396" s="1296"/>
      <c r="R396" s="1296" t="s">
        <v>188</v>
      </c>
      <c r="S396" s="1296" t="s">
        <v>9750</v>
      </c>
      <c r="T396" s="1296" t="s">
        <v>11075</v>
      </c>
      <c r="U396" s="1296" t="s">
        <v>592</v>
      </c>
      <c r="V396" s="1296"/>
      <c r="W396" s="1296" t="s">
        <v>11085</v>
      </c>
      <c r="X396" s="1296" t="s">
        <v>688</v>
      </c>
      <c r="Y396" s="1296" t="s">
        <v>11086</v>
      </c>
      <c r="Z396" s="1296" t="s">
        <v>11086</v>
      </c>
      <c r="AA396" s="1296" t="s">
        <v>1135</v>
      </c>
      <c r="AB396" s="1296" t="s">
        <v>293</v>
      </c>
      <c r="AC396" s="1332"/>
      <c r="AD396" s="1296" t="s">
        <v>1136</v>
      </c>
      <c r="AE396" s="1296" t="s">
        <v>2740</v>
      </c>
      <c r="AF396" s="1296" t="s">
        <v>692</v>
      </c>
      <c r="AG396" s="1296" t="s">
        <v>295</v>
      </c>
      <c r="AH396" s="1296" t="s">
        <v>296</v>
      </c>
      <c r="AI396" s="1296" t="s">
        <v>297</v>
      </c>
      <c r="AJ396" s="1296"/>
      <c r="AK396" s="1296"/>
      <c r="AL396" s="1296"/>
      <c r="AM396" s="1296"/>
      <c r="AN396" s="1296" t="s">
        <v>1015</v>
      </c>
      <c r="AO396" s="1296" t="s">
        <v>10930</v>
      </c>
      <c r="AP396" s="1332" t="s">
        <v>11273</v>
      </c>
      <c r="AQ396" s="1296" t="s">
        <v>49</v>
      </c>
      <c r="AR396" s="1296"/>
      <c r="AS396" s="1296"/>
      <c r="AT396" s="1296" t="s">
        <v>315</v>
      </c>
      <c r="AU396" s="1296" t="s">
        <v>11087</v>
      </c>
      <c r="AV396" s="1296" t="s">
        <v>57</v>
      </c>
      <c r="AW396" s="1296" t="s">
        <v>910</v>
      </c>
      <c r="AX396" s="1296" t="s">
        <v>11088</v>
      </c>
      <c r="AY396" s="1296"/>
      <c r="AZ396" s="1296" t="s">
        <v>11089</v>
      </c>
      <c r="BA396" s="1296" t="s">
        <v>9189</v>
      </c>
      <c r="BB396" s="1296" t="s">
        <v>299</v>
      </c>
      <c r="BC396" s="1296" t="s">
        <v>32</v>
      </c>
      <c r="BD396" s="1296" t="s">
        <v>33</v>
      </c>
      <c r="BE396" s="1296" t="s">
        <v>57</v>
      </c>
      <c r="BF396" s="1296" t="s">
        <v>48</v>
      </c>
      <c r="BG396" s="1296" t="s">
        <v>900</v>
      </c>
      <c r="BH396" s="1296" t="s">
        <v>182</v>
      </c>
      <c r="BI396" s="1296" t="s">
        <v>6828</v>
      </c>
      <c r="BJ396" s="1296" t="s">
        <v>5508</v>
      </c>
      <c r="BK396" s="1296" t="s">
        <v>2759</v>
      </c>
      <c r="BL396" s="1296" t="s">
        <v>10937</v>
      </c>
      <c r="BM396" s="1296" t="s">
        <v>39</v>
      </c>
      <c r="BN396" s="1296" t="s">
        <v>2740</v>
      </c>
      <c r="BO396" s="1296" t="s">
        <v>692</v>
      </c>
      <c r="BP396" s="1296" t="s">
        <v>595</v>
      </c>
      <c r="BQ396" s="1296" t="s">
        <v>295</v>
      </c>
      <c r="BR396" s="1296" t="s">
        <v>102</v>
      </c>
      <c r="BS396" s="1296" t="s">
        <v>1301</v>
      </c>
      <c r="BT396" s="1296" t="s">
        <v>905</v>
      </c>
      <c r="BU396" s="1296" t="s">
        <v>3257</v>
      </c>
      <c r="BV396" s="1296" t="s">
        <v>10938</v>
      </c>
      <c r="BW396" s="1296" t="s">
        <v>672</v>
      </c>
      <c r="BX396" s="1296" t="s">
        <v>296</v>
      </c>
      <c r="BY396" s="1296" t="s">
        <v>297</v>
      </c>
      <c r="BZ396" s="1296" t="s">
        <v>1089</v>
      </c>
      <c r="CA396" s="1296" t="s">
        <v>3259</v>
      </c>
      <c r="CB396" s="1296" t="s">
        <v>304</v>
      </c>
      <c r="CC396" s="1296" t="s">
        <v>104</v>
      </c>
      <c r="CD396" s="1296" t="s">
        <v>309</v>
      </c>
      <c r="CE396" s="1296" t="s">
        <v>306</v>
      </c>
      <c r="CF396" s="1296" t="s">
        <v>3201</v>
      </c>
      <c r="CG396" s="1296" t="s">
        <v>307</v>
      </c>
      <c r="CH396" s="1296" t="s">
        <v>57</v>
      </c>
      <c r="CI396" s="1296" t="s">
        <v>3260</v>
      </c>
      <c r="CJ396" s="1296" t="s">
        <v>99</v>
      </c>
      <c r="CK396" s="1296" t="s">
        <v>998</v>
      </c>
      <c r="CL396" s="1296" t="s">
        <v>105</v>
      </c>
      <c r="CM396" s="1296" t="s">
        <v>57</v>
      </c>
      <c r="CN396" s="1296" t="s">
        <v>57</v>
      </c>
      <c r="CO396" s="1296" t="s">
        <v>57</v>
      </c>
      <c r="CP396" s="1296" t="s">
        <v>57</v>
      </c>
      <c r="CQ396" s="1296" t="s">
        <v>57</v>
      </c>
      <c r="CR396" s="1296" t="s">
        <v>57</v>
      </c>
      <c r="CS396" s="1296" t="s">
        <v>57</v>
      </c>
      <c r="CT396" s="1296" t="s">
        <v>57</v>
      </c>
      <c r="CU396" s="1296" t="s">
        <v>57</v>
      </c>
      <c r="CV396" s="1296" t="s">
        <v>57</v>
      </c>
      <c r="CW396" s="1296" t="s">
        <v>57</v>
      </c>
      <c r="CX396" s="1296" t="s">
        <v>57</v>
      </c>
      <c r="CY396" s="1296" t="s">
        <v>57</v>
      </c>
      <c r="CZ396" s="1296" t="s">
        <v>57</v>
      </c>
      <c r="DA396" s="1296" t="s">
        <v>57</v>
      </c>
      <c r="DB396" s="1296" t="s">
        <v>57</v>
      </c>
      <c r="DC396" s="1296" t="s">
        <v>57</v>
      </c>
      <c r="DD396" s="1296" t="s">
        <v>57</v>
      </c>
      <c r="DE396" s="1296" t="s">
        <v>57</v>
      </c>
      <c r="DF396" s="1296" t="s">
        <v>57</v>
      </c>
      <c r="DG396" s="1296" t="s">
        <v>57</v>
      </c>
      <c r="DH396" s="1296" t="s">
        <v>57</v>
      </c>
      <c r="DI396" s="1296" t="s">
        <v>302</v>
      </c>
      <c r="DJ396" s="1296" t="s">
        <v>57</v>
      </c>
      <c r="DK396" s="1296" t="s">
        <v>57</v>
      </c>
      <c r="DL396" s="1296" t="s">
        <v>57</v>
      </c>
      <c r="DM396" s="1296" t="s">
        <v>57</v>
      </c>
      <c r="DN396" s="1296" t="s">
        <v>57</v>
      </c>
      <c r="DO396" s="1296" t="s">
        <v>57</v>
      </c>
      <c r="DP396" s="1296" t="s">
        <v>57</v>
      </c>
      <c r="DQ396" s="1296" t="s">
        <v>57</v>
      </c>
      <c r="DR396" s="1296" t="s">
        <v>57</v>
      </c>
      <c r="DS396" s="1296" t="s">
        <v>57</v>
      </c>
      <c r="DT396" s="1296" t="s">
        <v>3603</v>
      </c>
      <c r="DU396" s="1296" t="s">
        <v>621</v>
      </c>
      <c r="DV396" s="1296" t="s">
        <v>178</v>
      </c>
      <c r="DW396" s="1296" t="s">
        <v>106</v>
      </c>
      <c r="DX396" s="1296" t="s">
        <v>317</v>
      </c>
      <c r="DY396" s="1296" t="s">
        <v>308</v>
      </c>
      <c r="DZ396" s="1296" t="s">
        <v>318</v>
      </c>
      <c r="EA396" s="1296" t="s">
        <v>319</v>
      </c>
      <c r="EB396" s="1296" t="s">
        <v>3604</v>
      </c>
      <c r="EC396" s="1296" t="s">
        <v>621</v>
      </c>
      <c r="ED396" s="1296" t="s">
        <v>1028</v>
      </c>
      <c r="EE396" s="1296" t="s">
        <v>106</v>
      </c>
      <c r="EF396" s="1296" t="s">
        <v>57</v>
      </c>
      <c r="EG396" s="1296" t="s">
        <v>57</v>
      </c>
      <c r="EH396" s="1296" t="s">
        <v>57</v>
      </c>
      <c r="EI396" s="1296" t="s">
        <v>57</v>
      </c>
      <c r="EJ396" s="1296" t="s">
        <v>100</v>
      </c>
      <c r="EK396" s="1296" t="s">
        <v>101</v>
      </c>
      <c r="EL396" s="1296" t="s">
        <v>802</v>
      </c>
      <c r="EM396" s="1296" t="s">
        <v>184</v>
      </c>
      <c r="EN396" s="1296" t="s">
        <v>629</v>
      </c>
      <c r="EO396" s="1296" t="s">
        <v>681</v>
      </c>
      <c r="EP396" s="1296" t="s">
        <v>682</v>
      </c>
      <c r="EQ396" s="1296" t="s">
        <v>57</v>
      </c>
      <c r="ER396" s="1296" t="s">
        <v>311</v>
      </c>
      <c r="ES396" s="1296" t="s">
        <v>57</v>
      </c>
      <c r="ET396" s="1332" t="s">
        <v>57</v>
      </c>
      <c r="EU396" s="104" t="str">
        <f t="shared" si="44"/>
        <v>2026043485</v>
      </c>
      <c r="EV396" s="56" t="str">
        <f t="shared" si="45"/>
        <v>22&amp;2026043485</v>
      </c>
      <c r="EW396" s="104">
        <f>IFERROR(VLOOKUP(EV396,시험용!CA:CE,4,FALSE),"")</f>
        <v>0</v>
      </c>
      <c r="EX396" s="1297"/>
    </row>
    <row r="397" spans="1:154" ht="49.95" customHeight="1">
      <c r="A397" s="367">
        <v>22</v>
      </c>
      <c r="B397" s="1296" t="s">
        <v>724</v>
      </c>
      <c r="C397" s="1296" t="s">
        <v>336</v>
      </c>
      <c r="D397" s="1296" t="s">
        <v>3239</v>
      </c>
      <c r="E397" s="1296" t="s">
        <v>31</v>
      </c>
      <c r="F397" s="1296" t="s">
        <v>584</v>
      </c>
      <c r="G397" s="1296" t="s">
        <v>724</v>
      </c>
      <c r="H397" s="1296" t="s">
        <v>724</v>
      </c>
      <c r="I397" s="1296" t="s">
        <v>290</v>
      </c>
      <c r="J397" s="1296" t="s">
        <v>11090</v>
      </c>
      <c r="K397" s="1296" t="s">
        <v>291</v>
      </c>
      <c r="L397" s="1296" t="s">
        <v>11091</v>
      </c>
      <c r="M397" s="1296" t="s">
        <v>11092</v>
      </c>
      <c r="N397" s="1296"/>
      <c r="O397" s="1296"/>
      <c r="P397" s="1296"/>
      <c r="Q397" s="1296"/>
      <c r="R397" s="1296" t="s">
        <v>8306</v>
      </c>
      <c r="S397" s="1296" t="s">
        <v>9750</v>
      </c>
      <c r="T397" s="1296" t="s">
        <v>11075</v>
      </c>
      <c r="U397" s="1296" t="s">
        <v>592</v>
      </c>
      <c r="V397" s="1296"/>
      <c r="W397" s="1296" t="s">
        <v>11093</v>
      </c>
      <c r="X397" s="1296" t="s">
        <v>778</v>
      </c>
      <c r="Y397" s="1296" t="s">
        <v>1135</v>
      </c>
      <c r="Z397" s="1296" t="s">
        <v>1135</v>
      </c>
      <c r="AA397" s="1296" t="s">
        <v>1135</v>
      </c>
      <c r="AB397" s="1296" t="s">
        <v>293</v>
      </c>
      <c r="AC397" s="1332"/>
      <c r="AD397" s="1296" t="s">
        <v>1136</v>
      </c>
      <c r="AE397" s="1296" t="s">
        <v>2740</v>
      </c>
      <c r="AF397" s="1296" t="s">
        <v>692</v>
      </c>
      <c r="AG397" s="1296" t="s">
        <v>295</v>
      </c>
      <c r="AH397" s="1296" t="s">
        <v>296</v>
      </c>
      <c r="AI397" s="1296" t="s">
        <v>297</v>
      </c>
      <c r="AJ397" s="1296"/>
      <c r="AK397" s="1296"/>
      <c r="AL397" s="1296"/>
      <c r="AM397" s="1296"/>
      <c r="AN397" s="1296" t="s">
        <v>1015</v>
      </c>
      <c r="AO397" s="1296" t="s">
        <v>10930</v>
      </c>
      <c r="AP397" s="1332" t="s">
        <v>11274</v>
      </c>
      <c r="AQ397" s="1296" t="s">
        <v>49</v>
      </c>
      <c r="AR397" s="1296"/>
      <c r="AS397" s="1296"/>
      <c r="AT397" s="1296" t="s">
        <v>315</v>
      </c>
      <c r="AU397" s="1296" t="s">
        <v>11094</v>
      </c>
      <c r="AV397" s="1296" t="s">
        <v>57</v>
      </c>
      <c r="AW397" s="1296" t="s">
        <v>910</v>
      </c>
      <c r="AX397" s="1296" t="s">
        <v>11095</v>
      </c>
      <c r="AY397" s="1296"/>
      <c r="AZ397" s="1296" t="s">
        <v>11096</v>
      </c>
      <c r="BA397" s="1296" t="s">
        <v>9189</v>
      </c>
      <c r="BB397" s="1296" t="s">
        <v>299</v>
      </c>
      <c r="BC397" s="1296" t="s">
        <v>32</v>
      </c>
      <c r="BD397" s="1296" t="s">
        <v>33</v>
      </c>
      <c r="BE397" s="1296" t="s">
        <v>57</v>
      </c>
      <c r="BF397" s="1296" t="s">
        <v>48</v>
      </c>
      <c r="BG397" s="1296" t="s">
        <v>900</v>
      </c>
      <c r="BH397" s="1296" t="s">
        <v>182</v>
      </c>
      <c r="BI397" s="1296" t="s">
        <v>605</v>
      </c>
      <c r="BJ397" s="1296" t="s">
        <v>3836</v>
      </c>
      <c r="BK397" s="1296" t="s">
        <v>2759</v>
      </c>
      <c r="BL397" s="1296" t="s">
        <v>10937</v>
      </c>
      <c r="BM397" s="1296" t="s">
        <v>39</v>
      </c>
      <c r="BN397" s="1296" t="s">
        <v>2740</v>
      </c>
      <c r="BO397" s="1296" t="s">
        <v>692</v>
      </c>
      <c r="BP397" s="1296" t="s">
        <v>595</v>
      </c>
      <c r="BQ397" s="1296" t="s">
        <v>295</v>
      </c>
      <c r="BR397" s="1296" t="s">
        <v>102</v>
      </c>
      <c r="BS397" s="1296" t="s">
        <v>1301</v>
      </c>
      <c r="BT397" s="1296" t="s">
        <v>905</v>
      </c>
      <c r="BU397" s="1296" t="s">
        <v>3257</v>
      </c>
      <c r="BV397" s="1296" t="s">
        <v>10938</v>
      </c>
      <c r="BW397" s="1296" t="s">
        <v>672</v>
      </c>
      <c r="BX397" s="1296" t="s">
        <v>296</v>
      </c>
      <c r="BY397" s="1296" t="s">
        <v>297</v>
      </c>
      <c r="BZ397" s="1296" t="s">
        <v>1089</v>
      </c>
      <c r="CA397" s="1296" t="s">
        <v>3259</v>
      </c>
      <c r="CB397" s="1296" t="s">
        <v>304</v>
      </c>
      <c r="CC397" s="1296" t="s">
        <v>104</v>
      </c>
      <c r="CD397" s="1296" t="s">
        <v>309</v>
      </c>
      <c r="CE397" s="1296" t="s">
        <v>306</v>
      </c>
      <c r="CF397" s="1296" t="s">
        <v>3201</v>
      </c>
      <c r="CG397" s="1296" t="s">
        <v>307</v>
      </c>
      <c r="CH397" s="1296" t="s">
        <v>57</v>
      </c>
      <c r="CI397" s="1296" t="s">
        <v>3260</v>
      </c>
      <c r="CJ397" s="1296" t="s">
        <v>99</v>
      </c>
      <c r="CK397" s="1296" t="s">
        <v>998</v>
      </c>
      <c r="CL397" s="1296" t="s">
        <v>105</v>
      </c>
      <c r="CM397" s="1296" t="s">
        <v>57</v>
      </c>
      <c r="CN397" s="1296" t="s">
        <v>57</v>
      </c>
      <c r="CO397" s="1296" t="s">
        <v>57</v>
      </c>
      <c r="CP397" s="1296" t="s">
        <v>57</v>
      </c>
      <c r="CQ397" s="1296" t="s">
        <v>57</v>
      </c>
      <c r="CR397" s="1296" t="s">
        <v>57</v>
      </c>
      <c r="CS397" s="1296" t="s">
        <v>57</v>
      </c>
      <c r="CT397" s="1296" t="s">
        <v>57</v>
      </c>
      <c r="CU397" s="1296" t="s">
        <v>57</v>
      </c>
      <c r="CV397" s="1296" t="s">
        <v>57</v>
      </c>
      <c r="CW397" s="1296" t="s">
        <v>57</v>
      </c>
      <c r="CX397" s="1296" t="s">
        <v>57</v>
      </c>
      <c r="CY397" s="1296" t="s">
        <v>57</v>
      </c>
      <c r="CZ397" s="1296" t="s">
        <v>57</v>
      </c>
      <c r="DA397" s="1296" t="s">
        <v>57</v>
      </c>
      <c r="DB397" s="1296" t="s">
        <v>57</v>
      </c>
      <c r="DC397" s="1296" t="s">
        <v>57</v>
      </c>
      <c r="DD397" s="1296" t="s">
        <v>57</v>
      </c>
      <c r="DE397" s="1296" t="s">
        <v>57</v>
      </c>
      <c r="DF397" s="1296" t="s">
        <v>57</v>
      </c>
      <c r="DG397" s="1296" t="s">
        <v>57</v>
      </c>
      <c r="DH397" s="1296" t="s">
        <v>57</v>
      </c>
      <c r="DI397" s="1296" t="s">
        <v>302</v>
      </c>
      <c r="DJ397" s="1296" t="s">
        <v>57</v>
      </c>
      <c r="DK397" s="1296" t="s">
        <v>57</v>
      </c>
      <c r="DL397" s="1296" t="s">
        <v>57</v>
      </c>
      <c r="DM397" s="1296" t="s">
        <v>57</v>
      </c>
      <c r="DN397" s="1296" t="s">
        <v>57</v>
      </c>
      <c r="DO397" s="1296" t="s">
        <v>57</v>
      </c>
      <c r="DP397" s="1296" t="s">
        <v>57</v>
      </c>
      <c r="DQ397" s="1296" t="s">
        <v>57</v>
      </c>
      <c r="DR397" s="1296" t="s">
        <v>57</v>
      </c>
      <c r="DS397" s="1296" t="s">
        <v>57</v>
      </c>
      <c r="DT397" s="1296" t="s">
        <v>3603</v>
      </c>
      <c r="DU397" s="1296" t="s">
        <v>621</v>
      </c>
      <c r="DV397" s="1296" t="s">
        <v>178</v>
      </c>
      <c r="DW397" s="1296" t="s">
        <v>106</v>
      </c>
      <c r="DX397" s="1296" t="s">
        <v>317</v>
      </c>
      <c r="DY397" s="1296" t="s">
        <v>308</v>
      </c>
      <c r="DZ397" s="1296" t="s">
        <v>318</v>
      </c>
      <c r="EA397" s="1296" t="s">
        <v>319</v>
      </c>
      <c r="EB397" s="1296" t="s">
        <v>3604</v>
      </c>
      <c r="EC397" s="1296" t="s">
        <v>621</v>
      </c>
      <c r="ED397" s="1296" t="s">
        <v>1028</v>
      </c>
      <c r="EE397" s="1296" t="s">
        <v>106</v>
      </c>
      <c r="EF397" s="1296" t="s">
        <v>57</v>
      </c>
      <c r="EG397" s="1296" t="s">
        <v>57</v>
      </c>
      <c r="EH397" s="1296" t="s">
        <v>57</v>
      </c>
      <c r="EI397" s="1296" t="s">
        <v>57</v>
      </c>
      <c r="EJ397" s="1296" t="s">
        <v>11097</v>
      </c>
      <c r="EK397" s="1296" t="s">
        <v>626</v>
      </c>
      <c r="EL397" s="1296" t="s">
        <v>802</v>
      </c>
      <c r="EM397" s="1296" t="s">
        <v>628</v>
      </c>
      <c r="EN397" s="1296" t="s">
        <v>629</v>
      </c>
      <c r="EO397" s="1296" t="s">
        <v>681</v>
      </c>
      <c r="EP397" s="1296" t="s">
        <v>682</v>
      </c>
      <c r="EQ397" s="1296" t="s">
        <v>57</v>
      </c>
      <c r="ER397" s="1296" t="s">
        <v>311</v>
      </c>
      <c r="ES397" s="1296" t="s">
        <v>57</v>
      </c>
      <c r="ET397" s="1332" t="s">
        <v>57</v>
      </c>
      <c r="EU397" s="104" t="str">
        <f t="shared" si="44"/>
        <v>2026043486</v>
      </c>
      <c r="EV397" s="56" t="str">
        <f t="shared" si="45"/>
        <v>22&amp;2026043486</v>
      </c>
      <c r="EW397" s="104">
        <f>IFERROR(VLOOKUP(EV397,시험용!CA:CE,4,FALSE),"")</f>
        <v>0</v>
      </c>
      <c r="EX397" s="1297"/>
    </row>
    <row r="398" spans="1:154" ht="49.95" customHeight="1">
      <c r="A398" s="367">
        <v>22</v>
      </c>
      <c r="B398" s="1296" t="s">
        <v>732</v>
      </c>
      <c r="C398" s="1296" t="s">
        <v>336</v>
      </c>
      <c r="D398" s="1296" t="s">
        <v>3239</v>
      </c>
      <c r="E398" s="1296" t="s">
        <v>31</v>
      </c>
      <c r="F398" s="1296" t="s">
        <v>584</v>
      </c>
      <c r="G398" s="1296" t="s">
        <v>732</v>
      </c>
      <c r="H398" s="1296" t="s">
        <v>732</v>
      </c>
      <c r="I398" s="1296" t="s">
        <v>290</v>
      </c>
      <c r="J398" s="1296" t="s">
        <v>11098</v>
      </c>
      <c r="K398" s="1296" t="s">
        <v>291</v>
      </c>
      <c r="L398" s="1296" t="s">
        <v>11099</v>
      </c>
      <c r="M398" s="1296" t="s">
        <v>11100</v>
      </c>
      <c r="N398" s="1296"/>
      <c r="O398" s="1296" t="s">
        <v>11101</v>
      </c>
      <c r="P398" s="1296"/>
      <c r="Q398" s="1296"/>
      <c r="R398" s="1296" t="s">
        <v>188</v>
      </c>
      <c r="S398" s="1296" t="s">
        <v>9750</v>
      </c>
      <c r="T398" s="1296" t="s">
        <v>11048</v>
      </c>
      <c r="U398" s="1296" t="s">
        <v>592</v>
      </c>
      <c r="V398" s="1296"/>
      <c r="W398" s="1296" t="s">
        <v>11102</v>
      </c>
      <c r="X398" s="1296" t="s">
        <v>7207</v>
      </c>
      <c r="Y398" s="1296" t="s">
        <v>1135</v>
      </c>
      <c r="Z398" s="1296" t="s">
        <v>1135</v>
      </c>
      <c r="AA398" s="1296" t="s">
        <v>1135</v>
      </c>
      <c r="AB398" s="1296" t="s">
        <v>293</v>
      </c>
      <c r="AC398" s="1332"/>
      <c r="AD398" s="1296" t="s">
        <v>1136</v>
      </c>
      <c r="AE398" s="1296" t="s">
        <v>2740</v>
      </c>
      <c r="AF398" s="1296" t="s">
        <v>692</v>
      </c>
      <c r="AG398" s="1296" t="s">
        <v>295</v>
      </c>
      <c r="AH398" s="1296" t="s">
        <v>296</v>
      </c>
      <c r="AI398" s="1296" t="s">
        <v>297</v>
      </c>
      <c r="AJ398" s="1296"/>
      <c r="AK398" s="1296"/>
      <c r="AL398" s="1296"/>
      <c r="AM398" s="1296"/>
      <c r="AN398" s="1296" t="s">
        <v>3248</v>
      </c>
      <c r="AO398" s="1296" t="s">
        <v>628</v>
      </c>
      <c r="AP398" s="1332" t="s">
        <v>11275</v>
      </c>
      <c r="AQ398" s="1296" t="s">
        <v>49</v>
      </c>
      <c r="AR398" s="1296"/>
      <c r="AS398" s="1296"/>
      <c r="AT398" s="1296" t="s">
        <v>298</v>
      </c>
      <c r="AU398" s="1296" t="s">
        <v>11103</v>
      </c>
      <c r="AV398" s="1296" t="s">
        <v>57</v>
      </c>
      <c r="AW398" s="1296" t="s">
        <v>323</v>
      </c>
      <c r="AX398" s="1296" t="s">
        <v>11104</v>
      </c>
      <c r="AY398" s="1296"/>
      <c r="AZ398" s="1296" t="s">
        <v>11105</v>
      </c>
      <c r="BA398" s="1296" t="s">
        <v>9189</v>
      </c>
      <c r="BB398" s="1296" t="s">
        <v>299</v>
      </c>
      <c r="BC398" s="1296" t="s">
        <v>32</v>
      </c>
      <c r="BD398" s="1296" t="s">
        <v>33</v>
      </c>
      <c r="BE398" s="1296" t="s">
        <v>57</v>
      </c>
      <c r="BF398" s="1296" t="s">
        <v>48</v>
      </c>
      <c r="BG398" s="1296" t="s">
        <v>164</v>
      </c>
      <c r="BH398" s="1296" t="s">
        <v>786</v>
      </c>
      <c r="BI398" s="1296" t="s">
        <v>11106</v>
      </c>
      <c r="BJ398" s="1296" t="s">
        <v>11107</v>
      </c>
      <c r="BK398" s="1296" t="s">
        <v>300</v>
      </c>
      <c r="BL398" s="1296" t="s">
        <v>11108</v>
      </c>
      <c r="BM398" s="1296" t="s">
        <v>302</v>
      </c>
      <c r="BN398" s="1296" t="s">
        <v>2740</v>
      </c>
      <c r="BO398" s="1296" t="s">
        <v>692</v>
      </c>
      <c r="BP398" s="1296" t="s">
        <v>595</v>
      </c>
      <c r="BQ398" s="1296" t="s">
        <v>295</v>
      </c>
      <c r="BR398" s="1296" t="s">
        <v>102</v>
      </c>
      <c r="BS398" s="1296" t="s">
        <v>8896</v>
      </c>
      <c r="BT398" s="1296" t="s">
        <v>2391</v>
      </c>
      <c r="BU398" s="1296" t="s">
        <v>11109</v>
      </c>
      <c r="BV398" s="1296" t="s">
        <v>302</v>
      </c>
      <c r="BW398" s="1296" t="s">
        <v>672</v>
      </c>
      <c r="BX398" s="1296" t="s">
        <v>296</v>
      </c>
      <c r="BY398" s="1296" t="s">
        <v>297</v>
      </c>
      <c r="BZ398" s="1296" t="s">
        <v>1912</v>
      </c>
      <c r="CA398" s="1296" t="s">
        <v>11110</v>
      </c>
      <c r="CB398" s="1296" t="s">
        <v>304</v>
      </c>
      <c r="CC398" s="1296" t="s">
        <v>907</v>
      </c>
      <c r="CD398" s="1296" t="s">
        <v>305</v>
      </c>
      <c r="CE398" s="1296" t="s">
        <v>306</v>
      </c>
      <c r="CF398" s="1296" t="s">
        <v>7162</v>
      </c>
      <c r="CG398" s="1296" t="s">
        <v>307</v>
      </c>
      <c r="CH398" s="1296" t="s">
        <v>57</v>
      </c>
      <c r="CI398" s="1296" t="s">
        <v>11111</v>
      </c>
      <c r="CJ398" s="1296" t="s">
        <v>78</v>
      </c>
      <c r="CK398" s="1296" t="s">
        <v>117</v>
      </c>
      <c r="CL398" s="1296" t="s">
        <v>105</v>
      </c>
      <c r="CM398" s="1296" t="s">
        <v>57</v>
      </c>
      <c r="CN398" s="1296" t="s">
        <v>57</v>
      </c>
      <c r="CO398" s="1296" t="s">
        <v>57</v>
      </c>
      <c r="CP398" s="1296" t="s">
        <v>57</v>
      </c>
      <c r="CQ398" s="1296" t="s">
        <v>57</v>
      </c>
      <c r="CR398" s="1296" t="s">
        <v>57</v>
      </c>
      <c r="CS398" s="1296" t="s">
        <v>57</v>
      </c>
      <c r="CT398" s="1296" t="s">
        <v>57</v>
      </c>
      <c r="CU398" s="1296" t="s">
        <v>57</v>
      </c>
      <c r="CV398" s="1296" t="s">
        <v>57</v>
      </c>
      <c r="CW398" s="1296" t="s">
        <v>57</v>
      </c>
      <c r="CX398" s="1296" t="s">
        <v>57</v>
      </c>
      <c r="CY398" s="1296" t="s">
        <v>57</v>
      </c>
      <c r="CZ398" s="1296" t="s">
        <v>57</v>
      </c>
      <c r="DA398" s="1296" t="s">
        <v>57</v>
      </c>
      <c r="DB398" s="1296" t="s">
        <v>57</v>
      </c>
      <c r="DC398" s="1296" t="s">
        <v>57</v>
      </c>
      <c r="DD398" s="1296" t="s">
        <v>57</v>
      </c>
      <c r="DE398" s="1296" t="s">
        <v>57</v>
      </c>
      <c r="DF398" s="1296" t="s">
        <v>57</v>
      </c>
      <c r="DG398" s="1296" t="s">
        <v>57</v>
      </c>
      <c r="DH398" s="1296" t="s">
        <v>57</v>
      </c>
      <c r="DI398" s="1296" t="s">
        <v>302</v>
      </c>
      <c r="DJ398" s="1296" t="s">
        <v>57</v>
      </c>
      <c r="DK398" s="1296" t="s">
        <v>57</v>
      </c>
      <c r="DL398" s="1296" t="s">
        <v>57</v>
      </c>
      <c r="DM398" s="1296" t="s">
        <v>57</v>
      </c>
      <c r="DN398" s="1296" t="s">
        <v>57</v>
      </c>
      <c r="DO398" s="1296" t="s">
        <v>57</v>
      </c>
      <c r="DP398" s="1296" t="s">
        <v>57</v>
      </c>
      <c r="DQ398" s="1296" t="s">
        <v>57</v>
      </c>
      <c r="DR398" s="1296" t="s">
        <v>57</v>
      </c>
      <c r="DS398" s="1296" t="s">
        <v>57</v>
      </c>
      <c r="DT398" s="1296" t="s">
        <v>11112</v>
      </c>
      <c r="DU398" s="1296" t="s">
        <v>79</v>
      </c>
      <c r="DV398" s="1296" t="s">
        <v>1062</v>
      </c>
      <c r="DW398" s="1296" t="s">
        <v>106</v>
      </c>
      <c r="DX398" s="1296" t="s">
        <v>333</v>
      </c>
      <c r="DY398" s="1296" t="s">
        <v>308</v>
      </c>
      <c r="DZ398" s="1296" t="s">
        <v>309</v>
      </c>
      <c r="EA398" s="1296" t="s">
        <v>319</v>
      </c>
      <c r="EB398" s="1296" t="s">
        <v>11113</v>
      </c>
      <c r="EC398" s="1296" t="s">
        <v>79</v>
      </c>
      <c r="ED398" s="1296" t="s">
        <v>109</v>
      </c>
      <c r="EE398" s="1296" t="s">
        <v>106</v>
      </c>
      <c r="EF398" s="1296" t="s">
        <v>57</v>
      </c>
      <c r="EG398" s="1296" t="s">
        <v>57</v>
      </c>
      <c r="EH398" s="1296" t="s">
        <v>57</v>
      </c>
      <c r="EI398" s="1296" t="s">
        <v>57</v>
      </c>
      <c r="EJ398" s="1296" t="s">
        <v>3287</v>
      </c>
      <c r="EK398" s="1296" t="s">
        <v>3288</v>
      </c>
      <c r="EL398" s="1296" t="s">
        <v>2366</v>
      </c>
      <c r="EM398" s="1296" t="s">
        <v>115</v>
      </c>
      <c r="EN398" s="1296" t="s">
        <v>629</v>
      </c>
      <c r="EO398" s="1296" t="s">
        <v>310</v>
      </c>
      <c r="EP398" s="1296" t="s">
        <v>88</v>
      </c>
      <c r="EQ398" s="1296" t="s">
        <v>11114</v>
      </c>
      <c r="ER398" s="1296" t="s">
        <v>311</v>
      </c>
      <c r="ES398" s="1296" t="s">
        <v>2718</v>
      </c>
      <c r="ET398" s="1332" t="s">
        <v>57</v>
      </c>
      <c r="EU398" s="104" t="str">
        <f t="shared" si="44"/>
        <v>2026050850</v>
      </c>
      <c r="EV398" s="56" t="str">
        <f t="shared" si="45"/>
        <v>22&amp;2026050850</v>
      </c>
      <c r="EW398" s="104" t="str">
        <f>IFERROR(VLOOKUP(EV398,시험용!CA:CE,4,FALSE),"")</f>
        <v/>
      </c>
      <c r="EX398" s="1334" t="s">
        <v>11420</v>
      </c>
    </row>
    <row r="399" spans="1:154" ht="49.95" customHeight="1">
      <c r="A399" s="367">
        <v>22</v>
      </c>
      <c r="B399" s="1296" t="s">
        <v>771</v>
      </c>
      <c r="C399" s="1296" t="s">
        <v>288</v>
      </c>
      <c r="D399" s="1296" t="s">
        <v>3344</v>
      </c>
      <c r="E399" s="1296" t="s">
        <v>31</v>
      </c>
      <c r="F399" s="1296" t="s">
        <v>321</v>
      </c>
      <c r="G399" s="1296" t="s">
        <v>771</v>
      </c>
      <c r="H399" s="1296" t="s">
        <v>287</v>
      </c>
      <c r="I399" s="1296" t="s">
        <v>290</v>
      </c>
      <c r="J399" s="1296" t="s">
        <v>7998</v>
      </c>
      <c r="K399" s="1296" t="s">
        <v>291</v>
      </c>
      <c r="L399" s="1296" t="s">
        <v>7999</v>
      </c>
      <c r="M399" s="1296" t="s">
        <v>8000</v>
      </c>
      <c r="N399" s="1296"/>
      <c r="O399" s="1296"/>
      <c r="P399" s="1296"/>
      <c r="Q399" s="1296" t="s">
        <v>10979</v>
      </c>
      <c r="R399" s="1296" t="s">
        <v>7682</v>
      </c>
      <c r="S399" s="1296" t="s">
        <v>9750</v>
      </c>
      <c r="T399" s="1296" t="s">
        <v>11075</v>
      </c>
      <c r="U399" s="1296" t="s">
        <v>592</v>
      </c>
      <c r="V399" s="1296"/>
      <c r="W399" s="1296" t="s">
        <v>8001</v>
      </c>
      <c r="X399" s="1296"/>
      <c r="Y399" s="1296"/>
      <c r="Z399" s="1296"/>
      <c r="AA399" s="1296"/>
      <c r="AB399" s="1296"/>
      <c r="AC399" s="1332"/>
      <c r="AD399" s="1296"/>
      <c r="AE399" s="1296" t="s">
        <v>2204</v>
      </c>
      <c r="AF399" s="1296" t="s">
        <v>692</v>
      </c>
      <c r="AG399" s="1296" t="s">
        <v>295</v>
      </c>
      <c r="AH399" s="1296" t="s">
        <v>296</v>
      </c>
      <c r="AI399" s="1296" t="s">
        <v>297</v>
      </c>
      <c r="AJ399" s="1296"/>
      <c r="AK399" s="1296"/>
      <c r="AL399" s="1296"/>
      <c r="AM399" s="1296"/>
      <c r="AN399" s="1296" t="s">
        <v>7252</v>
      </c>
      <c r="AO399" s="1296" t="s">
        <v>7253</v>
      </c>
      <c r="AP399" s="1332" t="s">
        <v>11276</v>
      </c>
      <c r="AQ399" s="1296" t="s">
        <v>35</v>
      </c>
      <c r="AR399" s="1296" t="s">
        <v>8003</v>
      </c>
      <c r="AS399" s="1296" t="s">
        <v>8004</v>
      </c>
      <c r="AT399" s="1296" t="s">
        <v>599</v>
      </c>
      <c r="AU399" s="1296" t="s">
        <v>9337</v>
      </c>
      <c r="AV399" s="1296" t="s">
        <v>57</v>
      </c>
      <c r="AW399" s="1296" t="s">
        <v>323</v>
      </c>
      <c r="AX399" s="1296" t="s">
        <v>8006</v>
      </c>
      <c r="AY399" s="1296"/>
      <c r="AZ399" s="1296" t="s">
        <v>74</v>
      </c>
      <c r="BA399" s="1296" t="s">
        <v>2435</v>
      </c>
      <c r="BB399" s="1296" t="s">
        <v>299</v>
      </c>
      <c r="BC399" s="1296" t="s">
        <v>32</v>
      </c>
      <c r="BD399" s="1296" t="s">
        <v>33</v>
      </c>
      <c r="BE399" s="1296" t="s">
        <v>57</v>
      </c>
      <c r="BF399" s="1296" t="s">
        <v>48</v>
      </c>
      <c r="BG399" s="1296" t="s">
        <v>603</v>
      </c>
      <c r="BH399" s="1296" t="s">
        <v>8533</v>
      </c>
      <c r="BI399" s="1296" t="s">
        <v>5105</v>
      </c>
      <c r="BJ399" s="1296" t="s">
        <v>8534</v>
      </c>
      <c r="BK399" s="1296" t="s">
        <v>2438</v>
      </c>
      <c r="BL399" s="1296" t="s">
        <v>8120</v>
      </c>
      <c r="BM399" s="1296" t="s">
        <v>752</v>
      </c>
      <c r="BN399" s="1296" t="s">
        <v>2204</v>
      </c>
      <c r="BO399" s="1296" t="s">
        <v>692</v>
      </c>
      <c r="BP399" s="1296" t="s">
        <v>595</v>
      </c>
      <c r="BQ399" s="1296" t="s">
        <v>295</v>
      </c>
      <c r="BR399" s="1296" t="s">
        <v>102</v>
      </c>
      <c r="BS399" s="1296" t="s">
        <v>609</v>
      </c>
      <c r="BT399" s="1296" t="s">
        <v>4239</v>
      </c>
      <c r="BU399" s="1296" t="s">
        <v>8121</v>
      </c>
      <c r="BV399" s="1296" t="s">
        <v>1061</v>
      </c>
      <c r="BW399" s="1296" t="s">
        <v>109</v>
      </c>
      <c r="BX399" s="1296" t="s">
        <v>296</v>
      </c>
      <c r="BY399" s="1296" t="s">
        <v>297</v>
      </c>
      <c r="BZ399" s="1296" t="s">
        <v>5108</v>
      </c>
      <c r="CA399" s="1296" t="s">
        <v>1063</v>
      </c>
      <c r="CB399" s="1296" t="s">
        <v>304</v>
      </c>
      <c r="CC399" s="1296" t="s">
        <v>878</v>
      </c>
      <c r="CD399" s="1296" t="s">
        <v>305</v>
      </c>
      <c r="CE399" s="1296" t="s">
        <v>306</v>
      </c>
      <c r="CF399" s="1296" t="s">
        <v>1064</v>
      </c>
      <c r="CG399" s="1296" t="s">
        <v>307</v>
      </c>
      <c r="CH399" s="1296" t="s">
        <v>57</v>
      </c>
      <c r="CI399" s="1296" t="s">
        <v>85</v>
      </c>
      <c r="CJ399" s="1296" t="s">
        <v>78</v>
      </c>
      <c r="CK399" s="1296" t="s">
        <v>998</v>
      </c>
      <c r="CL399" s="1296" t="s">
        <v>105</v>
      </c>
      <c r="CM399" s="1296" t="s">
        <v>8122</v>
      </c>
      <c r="CN399" s="1296" t="s">
        <v>78</v>
      </c>
      <c r="CO399" s="1296" t="s">
        <v>708</v>
      </c>
      <c r="CP399" s="1296" t="s">
        <v>105</v>
      </c>
      <c r="CQ399" s="1296" t="s">
        <v>57</v>
      </c>
      <c r="CR399" s="1296" t="s">
        <v>57</v>
      </c>
      <c r="CS399" s="1296" t="s">
        <v>57</v>
      </c>
      <c r="CT399" s="1296" t="s">
        <v>57</v>
      </c>
      <c r="CU399" s="1296" t="s">
        <v>57</v>
      </c>
      <c r="CV399" s="1296" t="s">
        <v>57</v>
      </c>
      <c r="CW399" s="1296" t="s">
        <v>57</v>
      </c>
      <c r="CX399" s="1296" t="s">
        <v>57</v>
      </c>
      <c r="CY399" s="1296" t="s">
        <v>57</v>
      </c>
      <c r="CZ399" s="1296" t="s">
        <v>57</v>
      </c>
      <c r="DA399" s="1296" t="s">
        <v>57</v>
      </c>
      <c r="DB399" s="1296" t="s">
        <v>617</v>
      </c>
      <c r="DC399" s="1296" t="s">
        <v>618</v>
      </c>
      <c r="DD399" s="1296" t="s">
        <v>619</v>
      </c>
      <c r="DE399" s="1296" t="s">
        <v>57</v>
      </c>
      <c r="DF399" s="1296" t="s">
        <v>57</v>
      </c>
      <c r="DG399" s="1296" t="s">
        <v>57</v>
      </c>
      <c r="DH399" s="1296" t="s">
        <v>57</v>
      </c>
      <c r="DI399" s="1296" t="s">
        <v>302</v>
      </c>
      <c r="DJ399" s="1296" t="s">
        <v>57</v>
      </c>
      <c r="DK399" s="1296" t="s">
        <v>57</v>
      </c>
      <c r="DL399" s="1296" t="s">
        <v>57</v>
      </c>
      <c r="DM399" s="1296" t="s">
        <v>57</v>
      </c>
      <c r="DN399" s="1296" t="s">
        <v>57</v>
      </c>
      <c r="DO399" s="1296" t="s">
        <v>57</v>
      </c>
      <c r="DP399" s="1296" t="s">
        <v>57</v>
      </c>
      <c r="DQ399" s="1296" t="s">
        <v>57</v>
      </c>
      <c r="DR399" s="1296" t="s">
        <v>57</v>
      </c>
      <c r="DS399" s="1296" t="s">
        <v>57</v>
      </c>
      <c r="DT399" s="1296" t="s">
        <v>2631</v>
      </c>
      <c r="DU399" s="1296" t="s">
        <v>86</v>
      </c>
      <c r="DV399" s="1296" t="s">
        <v>177</v>
      </c>
      <c r="DW399" s="1296" t="s">
        <v>106</v>
      </c>
      <c r="DX399" s="1296" t="s">
        <v>333</v>
      </c>
      <c r="DY399" s="1296" t="s">
        <v>308</v>
      </c>
      <c r="DZ399" s="1296" t="s">
        <v>309</v>
      </c>
      <c r="EA399" s="1296" t="s">
        <v>319</v>
      </c>
      <c r="EB399" s="1296" t="s">
        <v>2632</v>
      </c>
      <c r="EC399" s="1296" t="s">
        <v>86</v>
      </c>
      <c r="ED399" s="1296" t="s">
        <v>178</v>
      </c>
      <c r="EE399" s="1296" t="s">
        <v>106</v>
      </c>
      <c r="EF399" s="1296" t="s">
        <v>57</v>
      </c>
      <c r="EG399" s="1296" t="s">
        <v>57</v>
      </c>
      <c r="EH399" s="1296" t="s">
        <v>57</v>
      </c>
      <c r="EI399" s="1296" t="s">
        <v>57</v>
      </c>
      <c r="EJ399" s="1296" t="s">
        <v>90</v>
      </c>
      <c r="EK399" s="1296" t="s">
        <v>91</v>
      </c>
      <c r="EL399" s="1296" t="s">
        <v>847</v>
      </c>
      <c r="EM399" s="1296" t="s">
        <v>188</v>
      </c>
      <c r="EN399" s="1296" t="s">
        <v>680</v>
      </c>
      <c r="EO399" s="1296" t="s">
        <v>310</v>
      </c>
      <c r="EP399" s="1296" t="s">
        <v>88</v>
      </c>
      <c r="EQ399" s="1296" t="s">
        <v>8124</v>
      </c>
      <c r="ER399" s="1296" t="s">
        <v>311</v>
      </c>
      <c r="ES399" s="1296" t="s">
        <v>1696</v>
      </c>
      <c r="ET399" s="1332" t="s">
        <v>57</v>
      </c>
      <c r="EU399" s="104" t="str">
        <f t="shared" si="44"/>
        <v>2026032628</v>
      </c>
      <c r="EV399" s="56" t="str">
        <f t="shared" si="45"/>
        <v>22&amp;2026032628</v>
      </c>
      <c r="EW399" s="104" t="str">
        <f>IFERROR(VLOOKUP(EV399,시험용!CA:CE,4,FALSE),"")</f>
        <v/>
      </c>
      <c r="EX399" s="1388" t="s">
        <v>11803</v>
      </c>
    </row>
    <row r="400" spans="1:154" ht="49.95" customHeight="1">
      <c r="A400" s="367">
        <v>22</v>
      </c>
      <c r="B400" s="1296" t="s">
        <v>806</v>
      </c>
      <c r="C400" s="1296" t="s">
        <v>288</v>
      </c>
      <c r="D400" s="1296" t="s">
        <v>3344</v>
      </c>
      <c r="E400" s="1296" t="s">
        <v>31</v>
      </c>
      <c r="F400" s="1296" t="s">
        <v>321</v>
      </c>
      <c r="G400" s="1296" t="s">
        <v>806</v>
      </c>
      <c r="H400" s="1296" t="s">
        <v>312</v>
      </c>
      <c r="I400" s="1296" t="s">
        <v>290</v>
      </c>
      <c r="J400" s="1296" t="s">
        <v>8528</v>
      </c>
      <c r="K400" s="1296" t="s">
        <v>291</v>
      </c>
      <c r="L400" s="1296" t="s">
        <v>8529</v>
      </c>
      <c r="M400" s="1296" t="s">
        <v>8000</v>
      </c>
      <c r="N400" s="1296"/>
      <c r="O400" s="1296"/>
      <c r="P400" s="1296"/>
      <c r="Q400" s="1296" t="s">
        <v>10979</v>
      </c>
      <c r="R400" s="1296" t="s">
        <v>7682</v>
      </c>
      <c r="S400" s="1296" t="s">
        <v>9750</v>
      </c>
      <c r="T400" s="1296" t="s">
        <v>11075</v>
      </c>
      <c r="U400" s="1296" t="s">
        <v>592</v>
      </c>
      <c r="V400" s="1296"/>
      <c r="W400" s="1296" t="s">
        <v>8001</v>
      </c>
      <c r="X400" s="1296"/>
      <c r="Y400" s="1296"/>
      <c r="Z400" s="1296"/>
      <c r="AA400" s="1296"/>
      <c r="AB400" s="1296"/>
      <c r="AC400" s="1332"/>
      <c r="AD400" s="1296"/>
      <c r="AE400" s="1296" t="s">
        <v>2204</v>
      </c>
      <c r="AF400" s="1296" t="s">
        <v>692</v>
      </c>
      <c r="AG400" s="1296" t="s">
        <v>295</v>
      </c>
      <c r="AH400" s="1296" t="s">
        <v>296</v>
      </c>
      <c r="AI400" s="1296" t="s">
        <v>297</v>
      </c>
      <c r="AJ400" s="1296"/>
      <c r="AK400" s="1296"/>
      <c r="AL400" s="1296"/>
      <c r="AM400" s="1296"/>
      <c r="AN400" s="1296" t="s">
        <v>7252</v>
      </c>
      <c r="AO400" s="1296" t="s">
        <v>7253</v>
      </c>
      <c r="AP400" s="1332" t="s">
        <v>11277</v>
      </c>
      <c r="AQ400" s="1296" t="s">
        <v>35</v>
      </c>
      <c r="AR400" s="1296" t="s">
        <v>8003</v>
      </c>
      <c r="AS400" s="1296" t="s">
        <v>8004</v>
      </c>
      <c r="AT400" s="1296" t="s">
        <v>599</v>
      </c>
      <c r="AU400" s="1296" t="s">
        <v>8531</v>
      </c>
      <c r="AV400" s="1296" t="s">
        <v>57</v>
      </c>
      <c r="AW400" s="1296" t="s">
        <v>323</v>
      </c>
      <c r="AX400" s="1296" t="s">
        <v>8532</v>
      </c>
      <c r="AY400" s="1296"/>
      <c r="AZ400" s="1296" t="s">
        <v>74</v>
      </c>
      <c r="BA400" s="1296" t="s">
        <v>2435</v>
      </c>
      <c r="BB400" s="1296" t="s">
        <v>299</v>
      </c>
      <c r="BC400" s="1296" t="s">
        <v>32</v>
      </c>
      <c r="BD400" s="1296" t="s">
        <v>33</v>
      </c>
      <c r="BE400" s="1296" t="s">
        <v>57</v>
      </c>
      <c r="BF400" s="1296" t="s">
        <v>48</v>
      </c>
      <c r="BG400" s="1296" t="s">
        <v>603</v>
      </c>
      <c r="BH400" s="1296" t="s">
        <v>8533</v>
      </c>
      <c r="BI400" s="1296" t="s">
        <v>5105</v>
      </c>
      <c r="BJ400" s="1296" t="s">
        <v>8534</v>
      </c>
      <c r="BK400" s="1296" t="s">
        <v>2438</v>
      </c>
      <c r="BL400" s="1296" t="s">
        <v>8120</v>
      </c>
      <c r="BM400" s="1296" t="s">
        <v>752</v>
      </c>
      <c r="BN400" s="1296" t="s">
        <v>2204</v>
      </c>
      <c r="BO400" s="1296" t="s">
        <v>692</v>
      </c>
      <c r="BP400" s="1296" t="s">
        <v>595</v>
      </c>
      <c r="BQ400" s="1296" t="s">
        <v>295</v>
      </c>
      <c r="BR400" s="1296" t="s">
        <v>102</v>
      </c>
      <c r="BS400" s="1296" t="s">
        <v>609</v>
      </c>
      <c r="BT400" s="1296" t="s">
        <v>4239</v>
      </c>
      <c r="BU400" s="1296" t="s">
        <v>8121</v>
      </c>
      <c r="BV400" s="1296" t="s">
        <v>1061</v>
      </c>
      <c r="BW400" s="1296" t="s">
        <v>109</v>
      </c>
      <c r="BX400" s="1296" t="s">
        <v>296</v>
      </c>
      <c r="BY400" s="1296" t="s">
        <v>297</v>
      </c>
      <c r="BZ400" s="1296" t="s">
        <v>5108</v>
      </c>
      <c r="CA400" s="1296" t="s">
        <v>1063</v>
      </c>
      <c r="CB400" s="1296" t="s">
        <v>304</v>
      </c>
      <c r="CC400" s="1296" t="s">
        <v>878</v>
      </c>
      <c r="CD400" s="1296" t="s">
        <v>305</v>
      </c>
      <c r="CE400" s="1296" t="s">
        <v>306</v>
      </c>
      <c r="CF400" s="1296" t="s">
        <v>1064</v>
      </c>
      <c r="CG400" s="1296" t="s">
        <v>307</v>
      </c>
      <c r="CH400" s="1296" t="s">
        <v>57</v>
      </c>
      <c r="CI400" s="1296" t="s">
        <v>85</v>
      </c>
      <c r="CJ400" s="1296" t="s">
        <v>78</v>
      </c>
      <c r="CK400" s="1296" t="s">
        <v>998</v>
      </c>
      <c r="CL400" s="1296" t="s">
        <v>105</v>
      </c>
      <c r="CM400" s="1296" t="s">
        <v>8122</v>
      </c>
      <c r="CN400" s="1296" t="s">
        <v>78</v>
      </c>
      <c r="CO400" s="1296" t="s">
        <v>708</v>
      </c>
      <c r="CP400" s="1296" t="s">
        <v>105</v>
      </c>
      <c r="CQ400" s="1296" t="s">
        <v>57</v>
      </c>
      <c r="CR400" s="1296" t="s">
        <v>57</v>
      </c>
      <c r="CS400" s="1296" t="s">
        <v>57</v>
      </c>
      <c r="CT400" s="1296" t="s">
        <v>57</v>
      </c>
      <c r="CU400" s="1296" t="s">
        <v>57</v>
      </c>
      <c r="CV400" s="1296" t="s">
        <v>57</v>
      </c>
      <c r="CW400" s="1296" t="s">
        <v>57</v>
      </c>
      <c r="CX400" s="1296" t="s">
        <v>57</v>
      </c>
      <c r="CY400" s="1296" t="s">
        <v>57</v>
      </c>
      <c r="CZ400" s="1296" t="s">
        <v>57</v>
      </c>
      <c r="DA400" s="1296" t="s">
        <v>57</v>
      </c>
      <c r="DB400" s="1296" t="s">
        <v>617</v>
      </c>
      <c r="DC400" s="1296" t="s">
        <v>618</v>
      </c>
      <c r="DD400" s="1296" t="s">
        <v>619</v>
      </c>
      <c r="DE400" s="1296" t="s">
        <v>57</v>
      </c>
      <c r="DF400" s="1296" t="s">
        <v>57</v>
      </c>
      <c r="DG400" s="1296" t="s">
        <v>57</v>
      </c>
      <c r="DH400" s="1296" t="s">
        <v>57</v>
      </c>
      <c r="DI400" s="1296" t="s">
        <v>302</v>
      </c>
      <c r="DJ400" s="1296" t="s">
        <v>57</v>
      </c>
      <c r="DK400" s="1296" t="s">
        <v>57</v>
      </c>
      <c r="DL400" s="1296" t="s">
        <v>57</v>
      </c>
      <c r="DM400" s="1296" t="s">
        <v>57</v>
      </c>
      <c r="DN400" s="1296" t="s">
        <v>57</v>
      </c>
      <c r="DO400" s="1296" t="s">
        <v>57</v>
      </c>
      <c r="DP400" s="1296" t="s">
        <v>57</v>
      </c>
      <c r="DQ400" s="1296" t="s">
        <v>57</v>
      </c>
      <c r="DR400" s="1296" t="s">
        <v>57</v>
      </c>
      <c r="DS400" s="1296" t="s">
        <v>57</v>
      </c>
      <c r="DT400" s="1296" t="s">
        <v>8535</v>
      </c>
      <c r="DU400" s="1296" t="s">
        <v>86</v>
      </c>
      <c r="DV400" s="1296" t="s">
        <v>177</v>
      </c>
      <c r="DW400" s="1296" t="s">
        <v>121</v>
      </c>
      <c r="DX400" s="1296" t="s">
        <v>333</v>
      </c>
      <c r="DY400" s="1296" t="s">
        <v>308</v>
      </c>
      <c r="DZ400" s="1296" t="s">
        <v>309</v>
      </c>
      <c r="EA400" s="1296" t="s">
        <v>319</v>
      </c>
      <c r="EB400" s="1296" t="s">
        <v>8536</v>
      </c>
      <c r="EC400" s="1296" t="s">
        <v>86</v>
      </c>
      <c r="ED400" s="1296" t="s">
        <v>178</v>
      </c>
      <c r="EE400" s="1296" t="s">
        <v>121</v>
      </c>
      <c r="EF400" s="1296" t="s">
        <v>57</v>
      </c>
      <c r="EG400" s="1296" t="s">
        <v>57</v>
      </c>
      <c r="EH400" s="1296" t="s">
        <v>57</v>
      </c>
      <c r="EI400" s="1296" t="s">
        <v>57</v>
      </c>
      <c r="EJ400" s="1296" t="s">
        <v>90</v>
      </c>
      <c r="EK400" s="1296" t="s">
        <v>91</v>
      </c>
      <c r="EL400" s="1296" t="s">
        <v>847</v>
      </c>
      <c r="EM400" s="1296" t="s">
        <v>188</v>
      </c>
      <c r="EN400" s="1296" t="s">
        <v>680</v>
      </c>
      <c r="EO400" s="1296" t="s">
        <v>310</v>
      </c>
      <c r="EP400" s="1296" t="s">
        <v>88</v>
      </c>
      <c r="EQ400" s="1296" t="s">
        <v>8124</v>
      </c>
      <c r="ER400" s="1296" t="s">
        <v>311</v>
      </c>
      <c r="ES400" s="1296" t="s">
        <v>1696</v>
      </c>
      <c r="ET400" s="1332" t="s">
        <v>57</v>
      </c>
      <c r="EU400" s="104" t="str">
        <f t="shared" si="44"/>
        <v>2026040068</v>
      </c>
      <c r="EV400" s="56" t="str">
        <f t="shared" si="45"/>
        <v>22&amp;2026040068</v>
      </c>
      <c r="EW400" s="104" t="str">
        <f>IFERROR(VLOOKUP(EV400,시험용!CA:CE,4,FALSE),"")</f>
        <v/>
      </c>
      <c r="EX400" s="1388" t="s">
        <v>11803</v>
      </c>
    </row>
    <row r="401" spans="1:156" ht="49.95" customHeight="1">
      <c r="A401" s="367">
        <v>22</v>
      </c>
      <c r="B401" s="1296" t="s">
        <v>47</v>
      </c>
      <c r="C401" s="1296" t="s">
        <v>336</v>
      </c>
      <c r="D401" s="1296" t="s">
        <v>3239</v>
      </c>
      <c r="E401" s="1296" t="s">
        <v>31</v>
      </c>
      <c r="F401" s="1296" t="s">
        <v>584</v>
      </c>
      <c r="G401" s="1296" t="s">
        <v>47</v>
      </c>
      <c r="H401" s="1296" t="s">
        <v>771</v>
      </c>
      <c r="I401" s="1296" t="s">
        <v>290</v>
      </c>
      <c r="J401" s="1296" t="s">
        <v>11115</v>
      </c>
      <c r="K401" s="1296" t="s">
        <v>291</v>
      </c>
      <c r="L401" s="1296" t="s">
        <v>11116</v>
      </c>
      <c r="M401" s="1296" t="s">
        <v>11117</v>
      </c>
      <c r="N401" s="1296"/>
      <c r="O401" s="1296"/>
      <c r="P401" s="1296"/>
      <c r="Q401" s="1296"/>
      <c r="R401" s="1296" t="s">
        <v>8306</v>
      </c>
      <c r="S401" s="1296" t="s">
        <v>9750</v>
      </c>
      <c r="T401" s="1296" t="s">
        <v>11075</v>
      </c>
      <c r="U401" s="1296" t="s">
        <v>592</v>
      </c>
      <c r="V401" s="1296"/>
      <c r="W401" s="1296" t="s">
        <v>11118</v>
      </c>
      <c r="X401" s="1296" t="s">
        <v>688</v>
      </c>
      <c r="Y401" s="1296" t="s">
        <v>1135</v>
      </c>
      <c r="Z401" s="1296" t="s">
        <v>1135</v>
      </c>
      <c r="AA401" s="1296" t="s">
        <v>1135</v>
      </c>
      <c r="AB401" s="1296" t="s">
        <v>293</v>
      </c>
      <c r="AC401" s="1332"/>
      <c r="AD401" s="1296" t="s">
        <v>1136</v>
      </c>
      <c r="AE401" s="1296" t="s">
        <v>2740</v>
      </c>
      <c r="AF401" s="1296" t="s">
        <v>692</v>
      </c>
      <c r="AG401" s="1296" t="s">
        <v>295</v>
      </c>
      <c r="AH401" s="1296" t="s">
        <v>296</v>
      </c>
      <c r="AI401" s="1296" t="s">
        <v>297</v>
      </c>
      <c r="AJ401" s="1296"/>
      <c r="AK401" s="1296"/>
      <c r="AL401" s="1296"/>
      <c r="AM401" s="1296"/>
      <c r="AN401" s="1296" t="s">
        <v>5532</v>
      </c>
      <c r="AO401" s="1296" t="s">
        <v>11119</v>
      </c>
      <c r="AP401" s="1332" t="s">
        <v>11278</v>
      </c>
      <c r="AQ401" s="1296" t="s">
        <v>49</v>
      </c>
      <c r="AR401" s="1296"/>
      <c r="AS401" s="1296"/>
      <c r="AT401" s="1296" t="s">
        <v>298</v>
      </c>
      <c r="AU401" s="1296" t="s">
        <v>11120</v>
      </c>
      <c r="AV401" s="1296" t="s">
        <v>57</v>
      </c>
      <c r="AW401" s="1296" t="s">
        <v>323</v>
      </c>
      <c r="AX401" s="1296" t="s">
        <v>11121</v>
      </c>
      <c r="AY401" s="1296"/>
      <c r="AZ401" s="1296" t="s">
        <v>11122</v>
      </c>
      <c r="BA401" s="1296" t="s">
        <v>9189</v>
      </c>
      <c r="BB401" s="1296" t="s">
        <v>299</v>
      </c>
      <c r="BC401" s="1296" t="s">
        <v>32</v>
      </c>
      <c r="BD401" s="1296" t="s">
        <v>33</v>
      </c>
      <c r="BE401" s="1296" t="s">
        <v>57</v>
      </c>
      <c r="BF401" s="1296" t="s">
        <v>48</v>
      </c>
      <c r="BG401" s="1296" t="s">
        <v>603</v>
      </c>
      <c r="BH401" s="1296" t="s">
        <v>11123</v>
      </c>
      <c r="BI401" s="1296" t="s">
        <v>11124</v>
      </c>
      <c r="BJ401" s="1296" t="s">
        <v>11125</v>
      </c>
      <c r="BK401" s="1296" t="s">
        <v>2759</v>
      </c>
      <c r="BL401" s="1296" t="s">
        <v>11126</v>
      </c>
      <c r="BM401" s="1296" t="s">
        <v>302</v>
      </c>
      <c r="BN401" s="1296" t="s">
        <v>2740</v>
      </c>
      <c r="BO401" s="1296" t="s">
        <v>692</v>
      </c>
      <c r="BP401" s="1296" t="s">
        <v>595</v>
      </c>
      <c r="BQ401" s="1296" t="s">
        <v>295</v>
      </c>
      <c r="BR401" s="1296" t="s">
        <v>102</v>
      </c>
      <c r="BS401" s="1296" t="s">
        <v>1118</v>
      </c>
      <c r="BT401" s="1296" t="s">
        <v>1562</v>
      </c>
      <c r="BU401" s="1296" t="s">
        <v>11127</v>
      </c>
      <c r="BV401" s="1296" t="s">
        <v>51</v>
      </c>
      <c r="BW401" s="1296" t="s">
        <v>5587</v>
      </c>
      <c r="BX401" s="1296" t="s">
        <v>296</v>
      </c>
      <c r="BY401" s="1296" t="s">
        <v>297</v>
      </c>
      <c r="BZ401" s="1296" t="s">
        <v>8951</v>
      </c>
      <c r="CA401" s="1296" t="s">
        <v>613</v>
      </c>
      <c r="CB401" s="1296" t="s">
        <v>304</v>
      </c>
      <c r="CC401" s="1296" t="s">
        <v>614</v>
      </c>
      <c r="CD401" s="1296" t="s">
        <v>309</v>
      </c>
      <c r="CE401" s="1296" t="s">
        <v>306</v>
      </c>
      <c r="CF401" s="1296" t="s">
        <v>615</v>
      </c>
      <c r="CG401" s="1296" t="s">
        <v>307</v>
      </c>
      <c r="CH401" s="1296" t="s">
        <v>57</v>
      </c>
      <c r="CI401" s="1296" t="s">
        <v>7242</v>
      </c>
      <c r="CJ401" s="1296" t="s">
        <v>92</v>
      </c>
      <c r="CK401" s="1296" t="s">
        <v>797</v>
      </c>
      <c r="CL401" s="1296" t="s">
        <v>105</v>
      </c>
      <c r="CM401" s="1296" t="s">
        <v>11128</v>
      </c>
      <c r="CN401" s="1296" t="s">
        <v>92</v>
      </c>
      <c r="CO401" s="1296" t="s">
        <v>794</v>
      </c>
      <c r="CP401" s="1296" t="s">
        <v>105</v>
      </c>
      <c r="CQ401" s="1296" t="s">
        <v>57</v>
      </c>
      <c r="CR401" s="1296" t="s">
        <v>57</v>
      </c>
      <c r="CS401" s="1296" t="s">
        <v>57</v>
      </c>
      <c r="CT401" s="1296" t="s">
        <v>57</v>
      </c>
      <c r="CU401" s="1296" t="s">
        <v>57</v>
      </c>
      <c r="CV401" s="1296" t="s">
        <v>57</v>
      </c>
      <c r="CW401" s="1296" t="s">
        <v>57</v>
      </c>
      <c r="CX401" s="1296" t="s">
        <v>57</v>
      </c>
      <c r="CY401" s="1296" t="s">
        <v>798</v>
      </c>
      <c r="CZ401" s="1296" t="s">
        <v>329</v>
      </c>
      <c r="DA401" s="1296" t="s">
        <v>123</v>
      </c>
      <c r="DB401" s="1296" t="s">
        <v>57</v>
      </c>
      <c r="DC401" s="1296" t="s">
        <v>57</v>
      </c>
      <c r="DD401" s="1296" t="s">
        <v>57</v>
      </c>
      <c r="DE401" s="1296" t="s">
        <v>57</v>
      </c>
      <c r="DF401" s="1296" t="s">
        <v>57</v>
      </c>
      <c r="DG401" s="1296" t="s">
        <v>57</v>
      </c>
      <c r="DH401" s="1296" t="s">
        <v>57</v>
      </c>
      <c r="DI401" s="1296" t="s">
        <v>302</v>
      </c>
      <c r="DJ401" s="1296" t="s">
        <v>57</v>
      </c>
      <c r="DK401" s="1296" t="s">
        <v>57</v>
      </c>
      <c r="DL401" s="1296" t="s">
        <v>57</v>
      </c>
      <c r="DM401" s="1296" t="s">
        <v>57</v>
      </c>
      <c r="DN401" s="1296" t="s">
        <v>57</v>
      </c>
      <c r="DO401" s="1296" t="s">
        <v>57</v>
      </c>
      <c r="DP401" s="1296" t="s">
        <v>57</v>
      </c>
      <c r="DQ401" s="1296" t="s">
        <v>57</v>
      </c>
      <c r="DR401" s="1296" t="s">
        <v>57</v>
      </c>
      <c r="DS401" s="1296" t="s">
        <v>57</v>
      </c>
      <c r="DT401" s="1296" t="s">
        <v>9431</v>
      </c>
      <c r="DU401" s="1296" t="s">
        <v>79</v>
      </c>
      <c r="DV401" s="1296" t="s">
        <v>1038</v>
      </c>
      <c r="DW401" s="1296" t="s">
        <v>106</v>
      </c>
      <c r="DX401" s="1296" t="s">
        <v>317</v>
      </c>
      <c r="DY401" s="1296" t="s">
        <v>308</v>
      </c>
      <c r="DZ401" s="1296" t="s">
        <v>318</v>
      </c>
      <c r="EA401" s="1296" t="s">
        <v>319</v>
      </c>
      <c r="EB401" s="1296" t="s">
        <v>7780</v>
      </c>
      <c r="EC401" s="1296" t="s">
        <v>79</v>
      </c>
      <c r="ED401" s="1296" t="s">
        <v>622</v>
      </c>
      <c r="EE401" s="1296" t="s">
        <v>106</v>
      </c>
      <c r="EF401" s="1296" t="s">
        <v>57</v>
      </c>
      <c r="EG401" s="1296" t="s">
        <v>57</v>
      </c>
      <c r="EH401" s="1296" t="s">
        <v>57</v>
      </c>
      <c r="EI401" s="1296" t="s">
        <v>57</v>
      </c>
      <c r="EJ401" s="1296" t="s">
        <v>2777</v>
      </c>
      <c r="EK401" s="1296" t="s">
        <v>2081</v>
      </c>
      <c r="EL401" s="1296" t="s">
        <v>802</v>
      </c>
      <c r="EM401" s="1296" t="s">
        <v>2778</v>
      </c>
      <c r="EN401" s="1296" t="s">
        <v>629</v>
      </c>
      <c r="EO401" s="1296" t="s">
        <v>310</v>
      </c>
      <c r="EP401" s="1296" t="s">
        <v>88</v>
      </c>
      <c r="EQ401" s="1296" t="s">
        <v>11129</v>
      </c>
      <c r="ER401" s="1296" t="s">
        <v>311</v>
      </c>
      <c r="ES401" s="1296" t="s">
        <v>1677</v>
      </c>
      <c r="ET401" s="1332" t="s">
        <v>57</v>
      </c>
      <c r="EU401" s="104" t="str">
        <f t="shared" si="44"/>
        <v>2026043338</v>
      </c>
      <c r="EV401" s="56" t="str">
        <f t="shared" si="45"/>
        <v>22&amp;2026043338</v>
      </c>
      <c r="EW401" s="104" t="str">
        <f>IFERROR(VLOOKUP(EV401,시험용!CA:CE,4,FALSE),"")</f>
        <v/>
      </c>
      <c r="EX401" s="1334" t="s">
        <v>11421</v>
      </c>
    </row>
    <row r="402" spans="1:156" ht="49.95" customHeight="1">
      <c r="A402" s="367">
        <v>22</v>
      </c>
      <c r="B402" s="1296" t="s">
        <v>850</v>
      </c>
      <c r="C402" s="1296" t="s">
        <v>336</v>
      </c>
      <c r="D402" s="1296" t="s">
        <v>3239</v>
      </c>
      <c r="E402" s="1296" t="s">
        <v>31</v>
      </c>
      <c r="F402" s="1296" t="s">
        <v>584</v>
      </c>
      <c r="G402" s="1296" t="s">
        <v>850</v>
      </c>
      <c r="H402" s="1296" t="s">
        <v>806</v>
      </c>
      <c r="I402" s="1296" t="s">
        <v>290</v>
      </c>
      <c r="J402" s="1296" t="s">
        <v>11130</v>
      </c>
      <c r="K402" s="1296" t="s">
        <v>291</v>
      </c>
      <c r="L402" s="1296" t="s">
        <v>11131</v>
      </c>
      <c r="M402" s="1296" t="s">
        <v>11132</v>
      </c>
      <c r="N402" s="1296"/>
      <c r="O402" s="1296" t="s">
        <v>11133</v>
      </c>
      <c r="P402" s="1296"/>
      <c r="Q402" s="1296"/>
      <c r="R402" s="1296"/>
      <c r="S402" s="1296" t="s">
        <v>9750</v>
      </c>
      <c r="T402" s="1296" t="s">
        <v>11075</v>
      </c>
      <c r="U402" s="1296" t="s">
        <v>592</v>
      </c>
      <c r="V402" s="1296"/>
      <c r="W402" s="1296" t="s">
        <v>11134</v>
      </c>
      <c r="X402" s="1296" t="s">
        <v>688</v>
      </c>
      <c r="Y402" s="1296" t="s">
        <v>1135</v>
      </c>
      <c r="Z402" s="1296" t="s">
        <v>1135</v>
      </c>
      <c r="AA402" s="1296" t="s">
        <v>1135</v>
      </c>
      <c r="AB402" s="1296" t="s">
        <v>293</v>
      </c>
      <c r="AC402" s="1332"/>
      <c r="AD402" s="1296" t="s">
        <v>1136</v>
      </c>
      <c r="AE402" s="1296" t="s">
        <v>2740</v>
      </c>
      <c r="AF402" s="1296" t="s">
        <v>692</v>
      </c>
      <c r="AG402" s="1296" t="s">
        <v>295</v>
      </c>
      <c r="AH402" s="1296" t="s">
        <v>296</v>
      </c>
      <c r="AI402" s="1296" t="s">
        <v>297</v>
      </c>
      <c r="AJ402" s="1296"/>
      <c r="AK402" s="1296"/>
      <c r="AL402" s="1296"/>
      <c r="AM402" s="1296"/>
      <c r="AN402" s="1296" t="s">
        <v>11135</v>
      </c>
      <c r="AO402" s="1296" t="s">
        <v>11136</v>
      </c>
      <c r="AP402" s="1332" t="s">
        <v>11279</v>
      </c>
      <c r="AQ402" s="1296" t="s">
        <v>49</v>
      </c>
      <c r="AR402" s="1296"/>
      <c r="AS402" s="1296"/>
      <c r="AT402" s="1296" t="s">
        <v>298</v>
      </c>
      <c r="AU402" s="1296" t="s">
        <v>11137</v>
      </c>
      <c r="AV402" s="1296" t="s">
        <v>57</v>
      </c>
      <c r="AW402" s="1296" t="s">
        <v>910</v>
      </c>
      <c r="AX402" s="1296" t="s">
        <v>11138</v>
      </c>
      <c r="AY402" s="1296"/>
      <c r="AZ402" s="1296" t="s">
        <v>11139</v>
      </c>
      <c r="BA402" s="1296" t="s">
        <v>9189</v>
      </c>
      <c r="BB402" s="1296" t="s">
        <v>299</v>
      </c>
      <c r="BC402" s="1296" t="s">
        <v>32</v>
      </c>
      <c r="BD402" s="1296" t="s">
        <v>33</v>
      </c>
      <c r="BE402" s="1296" t="s">
        <v>57</v>
      </c>
      <c r="BF402" s="1296" t="s">
        <v>48</v>
      </c>
      <c r="BG402" s="1296" t="s">
        <v>900</v>
      </c>
      <c r="BH402" s="1296" t="s">
        <v>191</v>
      </c>
      <c r="BI402" s="1296" t="s">
        <v>11124</v>
      </c>
      <c r="BJ402" s="1296" t="s">
        <v>11140</v>
      </c>
      <c r="BK402" s="1296" t="s">
        <v>2759</v>
      </c>
      <c r="BL402" s="1296" t="s">
        <v>11141</v>
      </c>
      <c r="BM402" s="1296" t="s">
        <v>302</v>
      </c>
      <c r="BN402" s="1296" t="s">
        <v>2740</v>
      </c>
      <c r="BO402" s="1296" t="s">
        <v>692</v>
      </c>
      <c r="BP402" s="1296" t="s">
        <v>595</v>
      </c>
      <c r="BQ402" s="1296" t="s">
        <v>295</v>
      </c>
      <c r="BR402" s="1296" t="s">
        <v>102</v>
      </c>
      <c r="BS402" s="1296" t="s">
        <v>753</v>
      </c>
      <c r="BT402" s="1296" t="s">
        <v>4239</v>
      </c>
      <c r="BU402" s="1296" t="s">
        <v>11142</v>
      </c>
      <c r="BV402" s="1296" t="s">
        <v>302</v>
      </c>
      <c r="BW402" s="1296" t="s">
        <v>611</v>
      </c>
      <c r="BX402" s="1296" t="s">
        <v>296</v>
      </c>
      <c r="BY402" s="1296" t="s">
        <v>297</v>
      </c>
      <c r="BZ402" s="1296" t="s">
        <v>1089</v>
      </c>
      <c r="CA402" s="1296" t="s">
        <v>3259</v>
      </c>
      <c r="CB402" s="1296" t="s">
        <v>304</v>
      </c>
      <c r="CC402" s="1296" t="s">
        <v>104</v>
      </c>
      <c r="CD402" s="1296" t="s">
        <v>309</v>
      </c>
      <c r="CE402" s="1296" t="s">
        <v>306</v>
      </c>
      <c r="CF402" s="1296" t="s">
        <v>3201</v>
      </c>
      <c r="CG402" s="1296" t="s">
        <v>307</v>
      </c>
      <c r="CH402" s="1296" t="s">
        <v>57</v>
      </c>
      <c r="CI402" s="1296" t="s">
        <v>11143</v>
      </c>
      <c r="CJ402" s="1296" t="s">
        <v>99</v>
      </c>
      <c r="CK402" s="1296" t="s">
        <v>1308</v>
      </c>
      <c r="CL402" s="1296" t="s">
        <v>105</v>
      </c>
      <c r="CM402" s="1296" t="s">
        <v>57</v>
      </c>
      <c r="CN402" s="1296" t="s">
        <v>57</v>
      </c>
      <c r="CO402" s="1296" t="s">
        <v>57</v>
      </c>
      <c r="CP402" s="1296" t="s">
        <v>57</v>
      </c>
      <c r="CQ402" s="1296" t="s">
        <v>57</v>
      </c>
      <c r="CR402" s="1296" t="s">
        <v>57</v>
      </c>
      <c r="CS402" s="1296" t="s">
        <v>57</v>
      </c>
      <c r="CT402" s="1296" t="s">
        <v>57</v>
      </c>
      <c r="CU402" s="1296" t="s">
        <v>57</v>
      </c>
      <c r="CV402" s="1296" t="s">
        <v>57</v>
      </c>
      <c r="CW402" s="1296" t="s">
        <v>57</v>
      </c>
      <c r="CX402" s="1296" t="s">
        <v>57</v>
      </c>
      <c r="CY402" s="1296" t="s">
        <v>57</v>
      </c>
      <c r="CZ402" s="1296" t="s">
        <v>57</v>
      </c>
      <c r="DA402" s="1296" t="s">
        <v>57</v>
      </c>
      <c r="DB402" s="1296" t="s">
        <v>57</v>
      </c>
      <c r="DC402" s="1296" t="s">
        <v>57</v>
      </c>
      <c r="DD402" s="1296" t="s">
        <v>57</v>
      </c>
      <c r="DE402" s="1296" t="s">
        <v>57</v>
      </c>
      <c r="DF402" s="1296" t="s">
        <v>57</v>
      </c>
      <c r="DG402" s="1296" t="s">
        <v>57</v>
      </c>
      <c r="DH402" s="1296" t="s">
        <v>57</v>
      </c>
      <c r="DI402" s="1296" t="s">
        <v>302</v>
      </c>
      <c r="DJ402" s="1296" t="s">
        <v>57</v>
      </c>
      <c r="DK402" s="1296" t="s">
        <v>57</v>
      </c>
      <c r="DL402" s="1296" t="s">
        <v>57</v>
      </c>
      <c r="DM402" s="1296" t="s">
        <v>57</v>
      </c>
      <c r="DN402" s="1296" t="s">
        <v>57</v>
      </c>
      <c r="DO402" s="1296" t="s">
        <v>57</v>
      </c>
      <c r="DP402" s="1296" t="s">
        <v>57</v>
      </c>
      <c r="DQ402" s="1296" t="s">
        <v>57</v>
      </c>
      <c r="DR402" s="1296" t="s">
        <v>57</v>
      </c>
      <c r="DS402" s="1296" t="s">
        <v>57</v>
      </c>
      <c r="DT402" s="1296" t="s">
        <v>11144</v>
      </c>
      <c r="DU402" s="1296" t="s">
        <v>79</v>
      </c>
      <c r="DV402" s="1296" t="s">
        <v>761</v>
      </c>
      <c r="DW402" s="1296" t="s">
        <v>106</v>
      </c>
      <c r="DX402" s="1296" t="s">
        <v>317</v>
      </c>
      <c r="DY402" s="1296" t="s">
        <v>308</v>
      </c>
      <c r="DZ402" s="1296" t="s">
        <v>318</v>
      </c>
      <c r="EA402" s="1296" t="s">
        <v>319</v>
      </c>
      <c r="EB402" s="1296" t="s">
        <v>11145</v>
      </c>
      <c r="EC402" s="1296" t="s">
        <v>79</v>
      </c>
      <c r="ED402" s="1296" t="s">
        <v>762</v>
      </c>
      <c r="EE402" s="1296" t="s">
        <v>106</v>
      </c>
      <c r="EF402" s="1296" t="s">
        <v>57</v>
      </c>
      <c r="EG402" s="1296" t="s">
        <v>57</v>
      </c>
      <c r="EH402" s="1296" t="s">
        <v>57</v>
      </c>
      <c r="EI402" s="1296" t="s">
        <v>57</v>
      </c>
      <c r="EJ402" s="1296" t="s">
        <v>179</v>
      </c>
      <c r="EK402" s="1296" t="s">
        <v>180</v>
      </c>
      <c r="EL402" s="1296" t="s">
        <v>802</v>
      </c>
      <c r="EM402" s="1296" t="s">
        <v>181</v>
      </c>
      <c r="EN402" s="1296" t="s">
        <v>629</v>
      </c>
      <c r="EO402" s="1296" t="s">
        <v>681</v>
      </c>
      <c r="EP402" s="1296" t="s">
        <v>682</v>
      </c>
      <c r="EQ402" s="1296" t="s">
        <v>3263</v>
      </c>
      <c r="ER402" s="1296" t="s">
        <v>311</v>
      </c>
      <c r="ES402" s="1296" t="s">
        <v>2446</v>
      </c>
      <c r="ET402" s="1332" t="s">
        <v>57</v>
      </c>
      <c r="EU402" s="104" t="str">
        <f t="shared" si="44"/>
        <v>2026043356</v>
      </c>
      <c r="EV402" s="56" t="str">
        <f t="shared" si="45"/>
        <v>22&amp;2026043356</v>
      </c>
      <c r="EW402" s="104" t="str">
        <f>IFERROR(VLOOKUP(EV402,시험용!CA:CE,4,FALSE),"")</f>
        <v/>
      </c>
      <c r="EX402" s="1334" t="s">
        <v>11421</v>
      </c>
    </row>
    <row r="403" spans="1:156" ht="49.95" customHeight="1">
      <c r="A403" s="367">
        <v>22</v>
      </c>
      <c r="B403" s="1296" t="s">
        <v>323</v>
      </c>
      <c r="C403" s="1296" t="s">
        <v>336</v>
      </c>
      <c r="D403" s="1296" t="s">
        <v>3239</v>
      </c>
      <c r="E403" s="1296" t="s">
        <v>31</v>
      </c>
      <c r="F403" s="1296" t="s">
        <v>584</v>
      </c>
      <c r="G403" s="1296" t="s">
        <v>323</v>
      </c>
      <c r="H403" s="1296" t="s">
        <v>47</v>
      </c>
      <c r="I403" s="1296" t="s">
        <v>290</v>
      </c>
      <c r="J403" s="1296" t="s">
        <v>11146</v>
      </c>
      <c r="K403" s="1296" t="s">
        <v>291</v>
      </c>
      <c r="L403" s="1296" t="s">
        <v>11147</v>
      </c>
      <c r="M403" s="1296" t="s">
        <v>11148</v>
      </c>
      <c r="N403" s="1296"/>
      <c r="O403" s="1296"/>
      <c r="P403" s="1296"/>
      <c r="Q403" s="1296"/>
      <c r="R403" s="1296" t="s">
        <v>8306</v>
      </c>
      <c r="S403" s="1296" t="s">
        <v>9750</v>
      </c>
      <c r="T403" s="1296" t="s">
        <v>11075</v>
      </c>
      <c r="U403" s="1296" t="s">
        <v>592</v>
      </c>
      <c r="V403" s="1296"/>
      <c r="W403" s="1296" t="s">
        <v>11149</v>
      </c>
      <c r="X403" s="1296" t="s">
        <v>322</v>
      </c>
      <c r="Y403" s="1296" t="s">
        <v>1135</v>
      </c>
      <c r="Z403" s="1296" t="s">
        <v>1135</v>
      </c>
      <c r="AA403" s="1296" t="s">
        <v>1135</v>
      </c>
      <c r="AB403" s="1296" t="s">
        <v>293</v>
      </c>
      <c r="AC403" s="1332"/>
      <c r="AD403" s="1296" t="s">
        <v>1136</v>
      </c>
      <c r="AE403" s="1296" t="s">
        <v>2740</v>
      </c>
      <c r="AF403" s="1296" t="s">
        <v>692</v>
      </c>
      <c r="AG403" s="1296" t="s">
        <v>295</v>
      </c>
      <c r="AH403" s="1296" t="s">
        <v>296</v>
      </c>
      <c r="AI403" s="1296" t="s">
        <v>297</v>
      </c>
      <c r="AJ403" s="1296"/>
      <c r="AK403" s="1296"/>
      <c r="AL403" s="1296"/>
      <c r="AM403" s="1296"/>
      <c r="AN403" s="1296" t="s">
        <v>10900</v>
      </c>
      <c r="AO403" s="1296" t="s">
        <v>10901</v>
      </c>
      <c r="AP403" s="1332" t="s">
        <v>11280</v>
      </c>
      <c r="AQ403" s="1296" t="s">
        <v>49</v>
      </c>
      <c r="AR403" s="1296"/>
      <c r="AS403" s="1296"/>
      <c r="AT403" s="1296" t="s">
        <v>315</v>
      </c>
      <c r="AU403" s="1296" t="s">
        <v>11150</v>
      </c>
      <c r="AV403" s="1296" t="s">
        <v>57</v>
      </c>
      <c r="AW403" s="1296" t="s">
        <v>323</v>
      </c>
      <c r="AX403" s="1296" t="s">
        <v>11151</v>
      </c>
      <c r="AY403" s="1296"/>
      <c r="AZ403" s="1296" t="s">
        <v>11152</v>
      </c>
      <c r="BA403" s="1296" t="s">
        <v>9170</v>
      </c>
      <c r="BB403" s="1296" t="s">
        <v>299</v>
      </c>
      <c r="BC403" s="1296" t="s">
        <v>32</v>
      </c>
      <c r="BD403" s="1296" t="s">
        <v>33</v>
      </c>
      <c r="BE403" s="1296" t="s">
        <v>57</v>
      </c>
      <c r="BF403" s="1296" t="s">
        <v>48</v>
      </c>
      <c r="BG403" s="1296" t="s">
        <v>603</v>
      </c>
      <c r="BH403" s="1296" t="s">
        <v>3193</v>
      </c>
      <c r="BI403" s="1296" t="s">
        <v>1668</v>
      </c>
      <c r="BJ403" s="1296" t="s">
        <v>11153</v>
      </c>
      <c r="BK403" s="1296" t="s">
        <v>2759</v>
      </c>
      <c r="BL403" s="1296" t="s">
        <v>10905</v>
      </c>
      <c r="BM403" s="1296" t="s">
        <v>39</v>
      </c>
      <c r="BN403" s="1296" t="s">
        <v>2740</v>
      </c>
      <c r="BO403" s="1296" t="s">
        <v>692</v>
      </c>
      <c r="BP403" s="1296" t="s">
        <v>595</v>
      </c>
      <c r="BQ403" s="1296" t="s">
        <v>295</v>
      </c>
      <c r="BR403" s="1296" t="s">
        <v>102</v>
      </c>
      <c r="BS403" s="1296" t="s">
        <v>1301</v>
      </c>
      <c r="BT403" s="1296" t="s">
        <v>905</v>
      </c>
      <c r="BU403" s="1296" t="s">
        <v>10997</v>
      </c>
      <c r="BV403" s="1296" t="s">
        <v>51</v>
      </c>
      <c r="BW403" s="1296" t="s">
        <v>663</v>
      </c>
      <c r="BX403" s="1296" t="s">
        <v>296</v>
      </c>
      <c r="BY403" s="1296" t="s">
        <v>297</v>
      </c>
      <c r="BZ403" s="1296" t="s">
        <v>2832</v>
      </c>
      <c r="CA403" s="1296" t="s">
        <v>1824</v>
      </c>
      <c r="CB403" s="1296" t="s">
        <v>304</v>
      </c>
      <c r="CC403" s="1296" t="s">
        <v>661</v>
      </c>
      <c r="CD403" s="1296" t="s">
        <v>305</v>
      </c>
      <c r="CE403" s="1296" t="s">
        <v>306</v>
      </c>
      <c r="CF403" s="1296" t="s">
        <v>1825</v>
      </c>
      <c r="CG403" s="1296" t="s">
        <v>307</v>
      </c>
      <c r="CH403" s="1296" t="s">
        <v>57</v>
      </c>
      <c r="CI403" s="1296" t="s">
        <v>4277</v>
      </c>
      <c r="CJ403" s="1296" t="s">
        <v>92</v>
      </c>
      <c r="CK403" s="1296" t="s">
        <v>901</v>
      </c>
      <c r="CL403" s="1296" t="s">
        <v>105</v>
      </c>
      <c r="CM403" s="1296" t="s">
        <v>10907</v>
      </c>
      <c r="CN403" s="1296" t="s">
        <v>92</v>
      </c>
      <c r="CO403" s="1296" t="s">
        <v>797</v>
      </c>
      <c r="CP403" s="1296" t="s">
        <v>105</v>
      </c>
      <c r="CQ403" s="1296" t="s">
        <v>57</v>
      </c>
      <c r="CR403" s="1296" t="s">
        <v>57</v>
      </c>
      <c r="CS403" s="1296" t="s">
        <v>57</v>
      </c>
      <c r="CT403" s="1296" t="s">
        <v>57</v>
      </c>
      <c r="CU403" s="1296" t="s">
        <v>57</v>
      </c>
      <c r="CV403" s="1296" t="s">
        <v>57</v>
      </c>
      <c r="CW403" s="1296" t="s">
        <v>57</v>
      </c>
      <c r="CX403" s="1296" t="s">
        <v>57</v>
      </c>
      <c r="CY403" s="1296" t="s">
        <v>57</v>
      </c>
      <c r="CZ403" s="1296" t="s">
        <v>57</v>
      </c>
      <c r="DA403" s="1296" t="s">
        <v>57</v>
      </c>
      <c r="DB403" s="1296" t="s">
        <v>617</v>
      </c>
      <c r="DC403" s="1296" t="s">
        <v>618</v>
      </c>
      <c r="DD403" s="1296" t="s">
        <v>619</v>
      </c>
      <c r="DE403" s="1296" t="s">
        <v>57</v>
      </c>
      <c r="DF403" s="1296" t="s">
        <v>57</v>
      </c>
      <c r="DG403" s="1296" t="s">
        <v>57</v>
      </c>
      <c r="DH403" s="1296" t="s">
        <v>57</v>
      </c>
      <c r="DI403" s="1296" t="s">
        <v>302</v>
      </c>
      <c r="DJ403" s="1296" t="s">
        <v>57</v>
      </c>
      <c r="DK403" s="1296" t="s">
        <v>57</v>
      </c>
      <c r="DL403" s="1296" t="s">
        <v>57</v>
      </c>
      <c r="DM403" s="1296" t="s">
        <v>57</v>
      </c>
      <c r="DN403" s="1296" t="s">
        <v>57</v>
      </c>
      <c r="DO403" s="1296" t="s">
        <v>57</v>
      </c>
      <c r="DP403" s="1296" t="s">
        <v>57</v>
      </c>
      <c r="DQ403" s="1296" t="s">
        <v>57</v>
      </c>
      <c r="DR403" s="1296" t="s">
        <v>57</v>
      </c>
      <c r="DS403" s="1296" t="s">
        <v>57</v>
      </c>
      <c r="DT403" s="1296" t="s">
        <v>1653</v>
      </c>
      <c r="DU403" s="1296" t="s">
        <v>86</v>
      </c>
      <c r="DV403" s="1296" t="s">
        <v>178</v>
      </c>
      <c r="DW403" s="1296" t="s">
        <v>106</v>
      </c>
      <c r="DX403" s="1296" t="s">
        <v>333</v>
      </c>
      <c r="DY403" s="1296" t="s">
        <v>308</v>
      </c>
      <c r="DZ403" s="1296" t="s">
        <v>309</v>
      </c>
      <c r="EA403" s="1296" t="s">
        <v>319</v>
      </c>
      <c r="EB403" s="1296" t="s">
        <v>1654</v>
      </c>
      <c r="EC403" s="1296" t="s">
        <v>86</v>
      </c>
      <c r="ED403" s="1296" t="s">
        <v>1028</v>
      </c>
      <c r="EE403" s="1296" t="s">
        <v>106</v>
      </c>
      <c r="EF403" s="1296" t="s">
        <v>57</v>
      </c>
      <c r="EG403" s="1296" t="s">
        <v>57</v>
      </c>
      <c r="EH403" s="1296" t="s">
        <v>57</v>
      </c>
      <c r="EI403" s="1296" t="s">
        <v>57</v>
      </c>
      <c r="EJ403" s="1296" t="s">
        <v>763</v>
      </c>
      <c r="EK403" s="1296" t="s">
        <v>764</v>
      </c>
      <c r="EL403" s="1296" t="s">
        <v>765</v>
      </c>
      <c r="EM403" s="1296" t="s">
        <v>766</v>
      </c>
      <c r="EN403" s="1296" t="s">
        <v>680</v>
      </c>
      <c r="EO403" s="1296" t="s">
        <v>310</v>
      </c>
      <c r="EP403" s="1296" t="s">
        <v>88</v>
      </c>
      <c r="EQ403" s="1296" t="s">
        <v>57</v>
      </c>
      <c r="ER403" s="1296" t="s">
        <v>311</v>
      </c>
      <c r="ES403" s="1296" t="s">
        <v>57</v>
      </c>
      <c r="ET403" s="1332" t="s">
        <v>57</v>
      </c>
      <c r="EU403" s="104" t="str">
        <f t="shared" si="44"/>
        <v>2026050542</v>
      </c>
      <c r="EV403" s="56" t="str">
        <f t="shared" si="45"/>
        <v>22&amp;2026050542</v>
      </c>
      <c r="EW403" s="104">
        <f>IFERROR(VLOOKUP(EV403,시험용!CA:CE,4,FALSE),"")</f>
        <v>0</v>
      </c>
      <c r="EX403" s="1297"/>
    </row>
    <row r="404" spans="1:156" ht="49.95" customHeight="1">
      <c r="A404" s="367">
        <v>22</v>
      </c>
      <c r="B404" s="1296" t="s">
        <v>890</v>
      </c>
      <c r="C404" s="1296" t="s">
        <v>336</v>
      </c>
      <c r="D404" s="1296" t="s">
        <v>2400</v>
      </c>
      <c r="E404" s="1296" t="s">
        <v>31</v>
      </c>
      <c r="F404" s="1296" t="s">
        <v>584</v>
      </c>
      <c r="G404" s="1296" t="s">
        <v>890</v>
      </c>
      <c r="H404" s="1296" t="s">
        <v>850</v>
      </c>
      <c r="I404" s="1296" t="s">
        <v>290</v>
      </c>
      <c r="J404" s="1296" t="s">
        <v>11154</v>
      </c>
      <c r="K404" s="1296" t="s">
        <v>291</v>
      </c>
      <c r="L404" s="1296" t="s">
        <v>11155</v>
      </c>
      <c r="M404" s="1296" t="s">
        <v>11156</v>
      </c>
      <c r="N404" s="1296"/>
      <c r="O404" s="1296"/>
      <c r="P404" s="1296"/>
      <c r="Q404" s="1296"/>
      <c r="R404" s="1296"/>
      <c r="S404" s="1296" t="s">
        <v>9750</v>
      </c>
      <c r="T404" s="1296" t="s">
        <v>11075</v>
      </c>
      <c r="U404" s="1296" t="s">
        <v>592</v>
      </c>
      <c r="V404" s="1296"/>
      <c r="W404" s="1296" t="s">
        <v>11157</v>
      </c>
      <c r="X404" s="1296" t="s">
        <v>3411</v>
      </c>
      <c r="Y404" s="1296" t="s">
        <v>11158</v>
      </c>
      <c r="Z404" s="1296" t="s">
        <v>11159</v>
      </c>
      <c r="AA404" s="1296" t="s">
        <v>11160</v>
      </c>
      <c r="AB404" s="1296" t="s">
        <v>3413</v>
      </c>
      <c r="AC404" s="1332"/>
      <c r="AD404" s="1296" t="s">
        <v>11161</v>
      </c>
      <c r="AE404" s="1296" t="s">
        <v>314</v>
      </c>
      <c r="AF404" s="1296" t="s">
        <v>294</v>
      </c>
      <c r="AG404" s="1296" t="s">
        <v>295</v>
      </c>
      <c r="AH404" s="1296" t="s">
        <v>296</v>
      </c>
      <c r="AI404" s="1296" t="s">
        <v>297</v>
      </c>
      <c r="AJ404" s="1296"/>
      <c r="AK404" s="1296"/>
      <c r="AL404" s="1296"/>
      <c r="AM404" s="1296"/>
      <c r="AN404" s="1296" t="s">
        <v>11162</v>
      </c>
      <c r="AO404" s="1296" t="s">
        <v>11163</v>
      </c>
      <c r="AP404" s="1332" t="s">
        <v>11281</v>
      </c>
      <c r="AQ404" s="1296" t="s">
        <v>1548</v>
      </c>
      <c r="AR404" s="1296" t="s">
        <v>11164</v>
      </c>
      <c r="AS404" s="1296" t="s">
        <v>11165</v>
      </c>
      <c r="AT404" s="1296" t="s">
        <v>298</v>
      </c>
      <c r="AU404" s="1296" t="s">
        <v>11166</v>
      </c>
      <c r="AV404" s="1296" t="s">
        <v>57</v>
      </c>
      <c r="AW404" s="1296" t="s">
        <v>323</v>
      </c>
      <c r="AX404" s="1296" t="s">
        <v>11167</v>
      </c>
      <c r="AY404" s="1296"/>
      <c r="AZ404" s="1296" t="s">
        <v>11168</v>
      </c>
      <c r="BA404" s="1296" t="s">
        <v>11169</v>
      </c>
      <c r="BB404" s="1296" t="s">
        <v>323</v>
      </c>
      <c r="BC404" s="1296" t="s">
        <v>32</v>
      </c>
      <c r="BD404" s="1296" t="s">
        <v>33</v>
      </c>
      <c r="BE404" s="1296" t="s">
        <v>57</v>
      </c>
      <c r="BF404" s="1296" t="s">
        <v>48</v>
      </c>
      <c r="BG404" s="1296" t="s">
        <v>164</v>
      </c>
      <c r="BH404" s="1296" t="s">
        <v>11170</v>
      </c>
      <c r="BI404" s="1296" t="s">
        <v>11171</v>
      </c>
      <c r="BJ404" s="1296" t="s">
        <v>11172</v>
      </c>
      <c r="BK404" s="1296" t="s">
        <v>11173</v>
      </c>
      <c r="BL404" s="1296" t="s">
        <v>11174</v>
      </c>
      <c r="BM404" s="1296" t="s">
        <v>6728</v>
      </c>
      <c r="BN404" s="1296" t="s">
        <v>314</v>
      </c>
      <c r="BO404" s="1296" t="s">
        <v>294</v>
      </c>
      <c r="BP404" s="1296" t="s">
        <v>57</v>
      </c>
      <c r="BQ404" s="1296" t="s">
        <v>295</v>
      </c>
      <c r="BR404" s="1296" t="s">
        <v>311</v>
      </c>
      <c r="BS404" s="1296" t="s">
        <v>6829</v>
      </c>
      <c r="BT404" s="1296" t="s">
        <v>609</v>
      </c>
      <c r="BU404" s="1296" t="s">
        <v>11175</v>
      </c>
      <c r="BV404" s="1296" t="s">
        <v>1061</v>
      </c>
      <c r="BW404" s="1296" t="s">
        <v>715</v>
      </c>
      <c r="BX404" s="1296" t="s">
        <v>296</v>
      </c>
      <c r="BY404" s="1296" t="s">
        <v>297</v>
      </c>
      <c r="BZ404" s="1296" t="s">
        <v>11176</v>
      </c>
      <c r="CA404" s="1296" t="s">
        <v>11177</v>
      </c>
      <c r="CB404" s="1296" t="s">
        <v>304</v>
      </c>
      <c r="CC404" s="1296" t="s">
        <v>709</v>
      </c>
      <c r="CD404" s="1296" t="s">
        <v>3227</v>
      </c>
      <c r="CE404" s="1296" t="s">
        <v>306</v>
      </c>
      <c r="CF404" s="1296" t="s">
        <v>708</v>
      </c>
      <c r="CG404" s="1296" t="s">
        <v>318</v>
      </c>
      <c r="CH404" s="1296" t="s">
        <v>57</v>
      </c>
      <c r="CI404" s="1296" t="s">
        <v>11178</v>
      </c>
      <c r="CJ404" s="1296" t="s">
        <v>99</v>
      </c>
      <c r="CK404" s="1296" t="s">
        <v>1213</v>
      </c>
      <c r="CL404" s="1296" t="s">
        <v>105</v>
      </c>
      <c r="CM404" s="1296" t="s">
        <v>8114</v>
      </c>
      <c r="CN404" s="1296" t="s">
        <v>99</v>
      </c>
      <c r="CO404" s="1296" t="s">
        <v>2308</v>
      </c>
      <c r="CP404" s="1296" t="s">
        <v>105</v>
      </c>
      <c r="CQ404" s="1296" t="s">
        <v>57</v>
      </c>
      <c r="CR404" s="1296" t="s">
        <v>57</v>
      </c>
      <c r="CS404" s="1296" t="s">
        <v>57</v>
      </c>
      <c r="CT404" s="1296" t="s">
        <v>57</v>
      </c>
      <c r="CU404" s="1296" t="s">
        <v>328</v>
      </c>
      <c r="CV404" s="1296" t="s">
        <v>329</v>
      </c>
      <c r="CW404" s="1296" t="s">
        <v>330</v>
      </c>
      <c r="CX404" s="1296" t="s">
        <v>331</v>
      </c>
      <c r="CY404" s="1296" t="s">
        <v>57</v>
      </c>
      <c r="CZ404" s="1296" t="s">
        <v>57</v>
      </c>
      <c r="DA404" s="1296" t="s">
        <v>57</v>
      </c>
      <c r="DB404" s="1296" t="s">
        <v>57</v>
      </c>
      <c r="DC404" s="1296" t="s">
        <v>57</v>
      </c>
      <c r="DD404" s="1296" t="s">
        <v>57</v>
      </c>
      <c r="DE404" s="1296" t="s">
        <v>57</v>
      </c>
      <c r="DF404" s="1296" t="s">
        <v>57</v>
      </c>
      <c r="DG404" s="1296" t="s">
        <v>57</v>
      </c>
      <c r="DH404" s="1296" t="s">
        <v>57</v>
      </c>
      <c r="DI404" s="1296" t="s">
        <v>302</v>
      </c>
      <c r="DJ404" s="1296" t="s">
        <v>57</v>
      </c>
      <c r="DK404" s="1296" t="s">
        <v>57</v>
      </c>
      <c r="DL404" s="1296" t="s">
        <v>57</v>
      </c>
      <c r="DM404" s="1296" t="s">
        <v>57</v>
      </c>
      <c r="DN404" s="1296" t="s">
        <v>57</v>
      </c>
      <c r="DO404" s="1296" t="s">
        <v>57</v>
      </c>
      <c r="DP404" s="1296" t="s">
        <v>57</v>
      </c>
      <c r="DQ404" s="1296" t="s">
        <v>57</v>
      </c>
      <c r="DR404" s="1296" t="s">
        <v>57</v>
      </c>
      <c r="DS404" s="1296" t="s">
        <v>57</v>
      </c>
      <c r="DT404" s="1296" t="s">
        <v>4354</v>
      </c>
      <c r="DU404" s="1296" t="s">
        <v>1281</v>
      </c>
      <c r="DV404" s="1296" t="s">
        <v>624</v>
      </c>
      <c r="DW404" s="1296" t="s">
        <v>106</v>
      </c>
      <c r="DX404" s="1296" t="s">
        <v>317</v>
      </c>
      <c r="DY404" s="1296" t="s">
        <v>308</v>
      </c>
      <c r="DZ404" s="1296" t="s">
        <v>318</v>
      </c>
      <c r="EA404" s="1296" t="s">
        <v>319</v>
      </c>
      <c r="EB404" s="1296" t="s">
        <v>4355</v>
      </c>
      <c r="EC404" s="1296" t="s">
        <v>1281</v>
      </c>
      <c r="ED404" s="1296" t="s">
        <v>204</v>
      </c>
      <c r="EE404" s="1296" t="s">
        <v>106</v>
      </c>
      <c r="EF404" s="1296" t="s">
        <v>57</v>
      </c>
      <c r="EG404" s="1296" t="s">
        <v>57</v>
      </c>
      <c r="EH404" s="1296" t="s">
        <v>57</v>
      </c>
      <c r="EI404" s="1296" t="s">
        <v>57</v>
      </c>
      <c r="EJ404" s="1296" t="s">
        <v>11179</v>
      </c>
      <c r="EK404" s="1296" t="s">
        <v>11180</v>
      </c>
      <c r="EL404" s="1296" t="s">
        <v>11181</v>
      </c>
      <c r="EM404" s="1296" t="s">
        <v>679</v>
      </c>
      <c r="EN404" s="1296" t="s">
        <v>11182</v>
      </c>
      <c r="EO404" s="1296" t="s">
        <v>681</v>
      </c>
      <c r="EP404" s="1296" t="s">
        <v>682</v>
      </c>
      <c r="EQ404" s="1296" t="s">
        <v>1754</v>
      </c>
      <c r="ER404" s="1296" t="s">
        <v>311</v>
      </c>
      <c r="ES404" s="1296" t="s">
        <v>11183</v>
      </c>
      <c r="ET404" s="1332" t="s">
        <v>57</v>
      </c>
      <c r="EU404" s="104" t="str">
        <f t="shared" si="44"/>
        <v>2026050830</v>
      </c>
      <c r="EV404" s="56" t="str">
        <f t="shared" si="45"/>
        <v>22&amp;2026050830</v>
      </c>
      <c r="EW404" s="104" t="str">
        <f>IFERROR(VLOOKUP(EV404,시험용!CA:CE,4,FALSE),"")</f>
        <v/>
      </c>
      <c r="EX404" s="1283" t="s">
        <v>5424</v>
      </c>
    </row>
    <row r="405" spans="1:156" ht="49.95" customHeight="1">
      <c r="A405" s="367">
        <v>22</v>
      </c>
      <c r="B405" s="1296" t="s">
        <v>910</v>
      </c>
      <c r="C405" s="1296" t="s">
        <v>336</v>
      </c>
      <c r="D405" s="1296" t="s">
        <v>2400</v>
      </c>
      <c r="E405" s="1296" t="s">
        <v>31</v>
      </c>
      <c r="F405" s="1296" t="s">
        <v>584</v>
      </c>
      <c r="G405" s="1296" t="s">
        <v>910</v>
      </c>
      <c r="H405" s="1296" t="s">
        <v>323</v>
      </c>
      <c r="I405" s="1296" t="s">
        <v>290</v>
      </c>
      <c r="J405" s="1296" t="s">
        <v>11184</v>
      </c>
      <c r="K405" s="1296" t="s">
        <v>291</v>
      </c>
      <c r="L405" s="1296" t="s">
        <v>11185</v>
      </c>
      <c r="M405" s="1296" t="s">
        <v>11186</v>
      </c>
      <c r="N405" s="1296"/>
      <c r="O405" s="1296"/>
      <c r="P405" s="1296"/>
      <c r="Q405" s="1296"/>
      <c r="R405" s="1296"/>
      <c r="S405" s="1296" t="s">
        <v>9750</v>
      </c>
      <c r="T405" s="1296" t="s">
        <v>11075</v>
      </c>
      <c r="U405" s="1296" t="s">
        <v>592</v>
      </c>
      <c r="V405" s="1296"/>
      <c r="W405" s="1296" t="s">
        <v>11187</v>
      </c>
      <c r="X405" s="1296" t="s">
        <v>688</v>
      </c>
      <c r="Y405" s="1296" t="s">
        <v>8472</v>
      </c>
      <c r="Z405" s="1296" t="s">
        <v>11188</v>
      </c>
      <c r="AA405" s="1296" t="s">
        <v>11189</v>
      </c>
      <c r="AB405" s="1296" t="s">
        <v>293</v>
      </c>
      <c r="AC405" s="1332"/>
      <c r="AD405" s="1296" t="s">
        <v>107</v>
      </c>
      <c r="AE405" s="1296" t="s">
        <v>1137</v>
      </c>
      <c r="AF405" s="1296" t="s">
        <v>294</v>
      </c>
      <c r="AG405" s="1296" t="s">
        <v>295</v>
      </c>
      <c r="AH405" s="1296" t="s">
        <v>296</v>
      </c>
      <c r="AI405" s="1296" t="s">
        <v>297</v>
      </c>
      <c r="AJ405" s="1296"/>
      <c r="AK405" s="1296"/>
      <c r="AL405" s="1296"/>
      <c r="AM405" s="1296"/>
      <c r="AN405" s="1296" t="s">
        <v>11162</v>
      </c>
      <c r="AO405" s="1296" t="s">
        <v>11163</v>
      </c>
      <c r="AP405" s="1332" t="s">
        <v>11282</v>
      </c>
      <c r="AQ405" s="1296" t="s">
        <v>1548</v>
      </c>
      <c r="AR405" s="1296" t="s">
        <v>11164</v>
      </c>
      <c r="AS405" s="1296" t="s">
        <v>11165</v>
      </c>
      <c r="AT405" s="1296" t="s">
        <v>298</v>
      </c>
      <c r="AU405" s="1296" t="s">
        <v>11190</v>
      </c>
      <c r="AV405" s="1296" t="s">
        <v>57</v>
      </c>
      <c r="AW405" s="1296" t="s">
        <v>323</v>
      </c>
      <c r="AX405" s="1296" t="s">
        <v>11191</v>
      </c>
      <c r="AY405" s="1296"/>
      <c r="AZ405" s="1296" t="s">
        <v>1388</v>
      </c>
      <c r="BA405" s="1296" t="s">
        <v>6724</v>
      </c>
      <c r="BB405" s="1296" t="s">
        <v>323</v>
      </c>
      <c r="BC405" s="1296" t="s">
        <v>32</v>
      </c>
      <c r="BD405" s="1296" t="s">
        <v>33</v>
      </c>
      <c r="BE405" s="1296" t="s">
        <v>57</v>
      </c>
      <c r="BF405" s="1296" t="s">
        <v>34</v>
      </c>
      <c r="BG405" s="1296" t="s">
        <v>164</v>
      </c>
      <c r="BH405" s="1296" t="s">
        <v>11192</v>
      </c>
      <c r="BI405" s="1296" t="s">
        <v>834</v>
      </c>
      <c r="BJ405" s="1296" t="s">
        <v>1390</v>
      </c>
      <c r="BK405" s="1296" t="s">
        <v>2389</v>
      </c>
      <c r="BL405" s="1296" t="s">
        <v>11193</v>
      </c>
      <c r="BM405" s="1296" t="s">
        <v>6728</v>
      </c>
      <c r="BN405" s="1296" t="s">
        <v>1137</v>
      </c>
      <c r="BO405" s="1296" t="s">
        <v>294</v>
      </c>
      <c r="BP405" s="1296" t="s">
        <v>57</v>
      </c>
      <c r="BQ405" s="1296" t="s">
        <v>295</v>
      </c>
      <c r="BR405" s="1296" t="s">
        <v>311</v>
      </c>
      <c r="BS405" s="1296" t="s">
        <v>204</v>
      </c>
      <c r="BT405" s="1296" t="s">
        <v>609</v>
      </c>
      <c r="BU405" s="1296" t="s">
        <v>11194</v>
      </c>
      <c r="BV405" s="1296" t="s">
        <v>1061</v>
      </c>
      <c r="BW405" s="1296" t="s">
        <v>1038</v>
      </c>
      <c r="BX405" s="1296" t="s">
        <v>296</v>
      </c>
      <c r="BY405" s="1296" t="s">
        <v>297</v>
      </c>
      <c r="BZ405" s="1296" t="s">
        <v>11195</v>
      </c>
      <c r="CA405" s="1296" t="s">
        <v>11196</v>
      </c>
      <c r="CB405" s="1296" t="s">
        <v>304</v>
      </c>
      <c r="CC405" s="1296" t="s">
        <v>709</v>
      </c>
      <c r="CD405" s="1296" t="s">
        <v>1276</v>
      </c>
      <c r="CE405" s="1296" t="s">
        <v>306</v>
      </c>
      <c r="CF405" s="1296" t="s">
        <v>708</v>
      </c>
      <c r="CG405" s="1296" t="s">
        <v>307</v>
      </c>
      <c r="CH405" s="1296" t="s">
        <v>57</v>
      </c>
      <c r="CI405" s="1296" t="s">
        <v>11197</v>
      </c>
      <c r="CJ405" s="1296" t="s">
        <v>99</v>
      </c>
      <c r="CK405" s="1296" t="s">
        <v>3229</v>
      </c>
      <c r="CL405" s="1296" t="s">
        <v>105</v>
      </c>
      <c r="CM405" s="1296" t="s">
        <v>11198</v>
      </c>
      <c r="CN405" s="1296" t="s">
        <v>99</v>
      </c>
      <c r="CO405" s="1296" t="s">
        <v>713</v>
      </c>
      <c r="CP405" s="1296" t="s">
        <v>105</v>
      </c>
      <c r="CQ405" s="1296" t="s">
        <v>57</v>
      </c>
      <c r="CR405" s="1296" t="s">
        <v>57</v>
      </c>
      <c r="CS405" s="1296" t="s">
        <v>57</v>
      </c>
      <c r="CT405" s="1296" t="s">
        <v>57</v>
      </c>
      <c r="CU405" s="1296" t="s">
        <v>328</v>
      </c>
      <c r="CV405" s="1296" t="s">
        <v>329</v>
      </c>
      <c r="CW405" s="1296" t="s">
        <v>330</v>
      </c>
      <c r="CX405" s="1296" t="s">
        <v>331</v>
      </c>
      <c r="CY405" s="1296" t="s">
        <v>57</v>
      </c>
      <c r="CZ405" s="1296" t="s">
        <v>57</v>
      </c>
      <c r="DA405" s="1296" t="s">
        <v>57</v>
      </c>
      <c r="DB405" s="1296" t="s">
        <v>57</v>
      </c>
      <c r="DC405" s="1296" t="s">
        <v>57</v>
      </c>
      <c r="DD405" s="1296" t="s">
        <v>57</v>
      </c>
      <c r="DE405" s="1296" t="s">
        <v>1215</v>
      </c>
      <c r="DF405" s="1296" t="s">
        <v>1216</v>
      </c>
      <c r="DG405" s="1296" t="s">
        <v>673</v>
      </c>
      <c r="DH405" s="1296" t="s">
        <v>57</v>
      </c>
      <c r="DI405" s="1296" t="s">
        <v>302</v>
      </c>
      <c r="DJ405" s="1296" t="s">
        <v>57</v>
      </c>
      <c r="DK405" s="1296" t="s">
        <v>57</v>
      </c>
      <c r="DL405" s="1296" t="s">
        <v>57</v>
      </c>
      <c r="DM405" s="1296" t="s">
        <v>57</v>
      </c>
      <c r="DN405" s="1296" t="s">
        <v>57</v>
      </c>
      <c r="DO405" s="1296" t="s">
        <v>57</v>
      </c>
      <c r="DP405" s="1296" t="s">
        <v>57</v>
      </c>
      <c r="DQ405" s="1296" t="s">
        <v>57</v>
      </c>
      <c r="DR405" s="1296" t="s">
        <v>57</v>
      </c>
      <c r="DS405" s="1296" t="s">
        <v>57</v>
      </c>
      <c r="DT405" s="1296" t="s">
        <v>11199</v>
      </c>
      <c r="DU405" s="1296" t="s">
        <v>1281</v>
      </c>
      <c r="DV405" s="1296" t="s">
        <v>192</v>
      </c>
      <c r="DW405" s="1296" t="s">
        <v>121</v>
      </c>
      <c r="DX405" s="1296" t="s">
        <v>317</v>
      </c>
      <c r="DY405" s="1296" t="s">
        <v>308</v>
      </c>
      <c r="DZ405" s="1296" t="s">
        <v>318</v>
      </c>
      <c r="EA405" s="1296" t="s">
        <v>319</v>
      </c>
      <c r="EB405" s="1296" t="s">
        <v>11200</v>
      </c>
      <c r="EC405" s="1296" t="s">
        <v>1281</v>
      </c>
      <c r="ED405" s="1296" t="s">
        <v>1062</v>
      </c>
      <c r="EE405" s="1296" t="s">
        <v>121</v>
      </c>
      <c r="EF405" s="1296" t="s">
        <v>57</v>
      </c>
      <c r="EG405" s="1296" t="s">
        <v>57</v>
      </c>
      <c r="EH405" s="1296" t="s">
        <v>57</v>
      </c>
      <c r="EI405" s="1296" t="s">
        <v>57</v>
      </c>
      <c r="EJ405" s="1296" t="s">
        <v>11201</v>
      </c>
      <c r="EK405" s="1296" t="s">
        <v>1253</v>
      </c>
      <c r="EL405" s="1296" t="s">
        <v>7745</v>
      </c>
      <c r="EM405" s="1296" t="s">
        <v>1255</v>
      </c>
      <c r="EN405" s="1296" t="s">
        <v>767</v>
      </c>
      <c r="EO405" s="1296" t="s">
        <v>310</v>
      </c>
      <c r="EP405" s="1296" t="s">
        <v>88</v>
      </c>
      <c r="EQ405" s="1296" t="s">
        <v>1754</v>
      </c>
      <c r="ER405" s="1296" t="s">
        <v>311</v>
      </c>
      <c r="ES405" s="1296" t="s">
        <v>11202</v>
      </c>
      <c r="ET405" s="1332" t="s">
        <v>57</v>
      </c>
      <c r="EU405" s="104" t="str">
        <f t="shared" si="44"/>
        <v>2026050832</v>
      </c>
      <c r="EV405" s="56" t="str">
        <f t="shared" si="45"/>
        <v>22&amp;2026050832</v>
      </c>
      <c r="EW405" s="104" t="str">
        <f>IFERROR(VLOOKUP(EV405,시험용!CA:CE,4,FALSE),"")</f>
        <v/>
      </c>
      <c r="EX405" s="1336" t="s">
        <v>11435</v>
      </c>
    </row>
    <row r="406" spans="1:156" ht="49.95" customHeight="1">
      <c r="A406" s="367">
        <v>22</v>
      </c>
      <c r="B406" s="1296" t="s">
        <v>1340</v>
      </c>
      <c r="C406" s="1296" t="s">
        <v>336</v>
      </c>
      <c r="D406" s="1296" t="s">
        <v>2400</v>
      </c>
      <c r="E406" s="1296" t="s">
        <v>31</v>
      </c>
      <c r="F406" s="1296" t="s">
        <v>584</v>
      </c>
      <c r="G406" s="1296" t="s">
        <v>1340</v>
      </c>
      <c r="H406" s="1296" t="s">
        <v>890</v>
      </c>
      <c r="I406" s="1296" t="s">
        <v>290</v>
      </c>
      <c r="J406" s="1296" t="s">
        <v>11203</v>
      </c>
      <c r="K406" s="1296" t="s">
        <v>291</v>
      </c>
      <c r="L406" s="1296" t="s">
        <v>11204</v>
      </c>
      <c r="M406" s="1296" t="s">
        <v>11205</v>
      </c>
      <c r="N406" s="1296"/>
      <c r="O406" s="1296"/>
      <c r="P406" s="1296"/>
      <c r="Q406" s="1296"/>
      <c r="R406" s="1296"/>
      <c r="S406" s="1296" t="s">
        <v>9750</v>
      </c>
      <c r="T406" s="1296" t="s">
        <v>11075</v>
      </c>
      <c r="U406" s="1296" t="s">
        <v>592</v>
      </c>
      <c r="V406" s="1296"/>
      <c r="W406" s="1296" t="s">
        <v>11206</v>
      </c>
      <c r="X406" s="1296" t="s">
        <v>688</v>
      </c>
      <c r="Y406" s="1296" t="s">
        <v>11207</v>
      </c>
      <c r="Z406" s="1296" t="s">
        <v>11207</v>
      </c>
      <c r="AA406" s="1296" t="s">
        <v>11208</v>
      </c>
      <c r="AB406" s="1296" t="s">
        <v>293</v>
      </c>
      <c r="AC406" s="1332"/>
      <c r="AD406" s="1296" t="s">
        <v>107</v>
      </c>
      <c r="AE406" s="1296" t="s">
        <v>2377</v>
      </c>
      <c r="AF406" s="1296" t="s">
        <v>595</v>
      </c>
      <c r="AG406" s="1296" t="s">
        <v>295</v>
      </c>
      <c r="AH406" s="1296" t="s">
        <v>296</v>
      </c>
      <c r="AI406" s="1296" t="s">
        <v>297</v>
      </c>
      <c r="AJ406" s="1296"/>
      <c r="AK406" s="1296"/>
      <c r="AL406" s="1296"/>
      <c r="AM406" s="1296"/>
      <c r="AN406" s="1296" t="s">
        <v>11162</v>
      </c>
      <c r="AO406" s="1296" t="s">
        <v>11163</v>
      </c>
      <c r="AP406" s="1332" t="s">
        <v>11283</v>
      </c>
      <c r="AQ406" s="1296" t="s">
        <v>1548</v>
      </c>
      <c r="AR406" s="1296" t="s">
        <v>11164</v>
      </c>
      <c r="AS406" s="1296" t="s">
        <v>11165</v>
      </c>
      <c r="AT406" s="1296" t="s">
        <v>298</v>
      </c>
      <c r="AU406" s="1296" t="s">
        <v>11209</v>
      </c>
      <c r="AV406" s="1296" t="s">
        <v>57</v>
      </c>
      <c r="AW406" s="1296" t="s">
        <v>323</v>
      </c>
      <c r="AX406" s="1296" t="s">
        <v>11210</v>
      </c>
      <c r="AY406" s="1296"/>
      <c r="AZ406" s="1296" t="s">
        <v>4203</v>
      </c>
      <c r="BA406" s="1296" t="s">
        <v>11211</v>
      </c>
      <c r="BB406" s="1296" t="s">
        <v>1201</v>
      </c>
      <c r="BC406" s="1296" t="s">
        <v>32</v>
      </c>
      <c r="BD406" s="1296" t="s">
        <v>33</v>
      </c>
      <c r="BE406" s="1296" t="s">
        <v>57</v>
      </c>
      <c r="BF406" s="1296" t="s">
        <v>48</v>
      </c>
      <c r="BG406" s="1296" t="s">
        <v>164</v>
      </c>
      <c r="BH406" s="1296" t="s">
        <v>833</v>
      </c>
      <c r="BI406" s="1296" t="s">
        <v>1845</v>
      </c>
      <c r="BJ406" s="1296" t="s">
        <v>11212</v>
      </c>
      <c r="BK406" s="1296" t="s">
        <v>11213</v>
      </c>
      <c r="BL406" s="1296" t="s">
        <v>11214</v>
      </c>
      <c r="BM406" s="1296" t="s">
        <v>55</v>
      </c>
      <c r="BN406" s="1296" t="s">
        <v>2377</v>
      </c>
      <c r="BO406" s="1296" t="s">
        <v>595</v>
      </c>
      <c r="BP406" s="1296" t="s">
        <v>57</v>
      </c>
      <c r="BQ406" s="1296" t="s">
        <v>295</v>
      </c>
      <c r="BR406" s="1296" t="s">
        <v>311</v>
      </c>
      <c r="BS406" s="1296" t="s">
        <v>3223</v>
      </c>
      <c r="BT406" s="1296" t="s">
        <v>177</v>
      </c>
      <c r="BU406" s="1296" t="s">
        <v>11215</v>
      </c>
      <c r="BV406" s="1296" t="s">
        <v>51</v>
      </c>
      <c r="BW406" s="1296" t="s">
        <v>1062</v>
      </c>
      <c r="BX406" s="1296" t="s">
        <v>296</v>
      </c>
      <c r="BY406" s="1296" t="s">
        <v>297</v>
      </c>
      <c r="BZ406" s="1296" t="s">
        <v>7662</v>
      </c>
      <c r="CA406" s="1296" t="s">
        <v>11216</v>
      </c>
      <c r="CB406" s="1296" t="s">
        <v>304</v>
      </c>
      <c r="CC406" s="1296" t="s">
        <v>116</v>
      </c>
      <c r="CD406" s="1296" t="s">
        <v>4712</v>
      </c>
      <c r="CE406" s="1296" t="s">
        <v>306</v>
      </c>
      <c r="CF406" s="1296" t="s">
        <v>112</v>
      </c>
      <c r="CG406" s="1296" t="s">
        <v>307</v>
      </c>
      <c r="CH406" s="1296" t="s">
        <v>57</v>
      </c>
      <c r="CI406" s="1296" t="s">
        <v>11217</v>
      </c>
      <c r="CJ406" s="1296" t="s">
        <v>99</v>
      </c>
      <c r="CK406" s="1296" t="s">
        <v>1308</v>
      </c>
      <c r="CL406" s="1296" t="s">
        <v>105</v>
      </c>
      <c r="CM406" s="1296" t="s">
        <v>11218</v>
      </c>
      <c r="CN406" s="1296" t="s">
        <v>99</v>
      </c>
      <c r="CO406" s="1296" t="s">
        <v>167</v>
      </c>
      <c r="CP406" s="1296" t="s">
        <v>105</v>
      </c>
      <c r="CQ406" s="1296" t="s">
        <v>57</v>
      </c>
      <c r="CR406" s="1296" t="s">
        <v>57</v>
      </c>
      <c r="CS406" s="1296" t="s">
        <v>57</v>
      </c>
      <c r="CT406" s="1296" t="s">
        <v>57</v>
      </c>
      <c r="CU406" s="1296" t="s">
        <v>328</v>
      </c>
      <c r="CV406" s="1296" t="s">
        <v>329</v>
      </c>
      <c r="CW406" s="1296" t="s">
        <v>330</v>
      </c>
      <c r="CX406" s="1296" t="s">
        <v>331</v>
      </c>
      <c r="CY406" s="1296" t="s">
        <v>57</v>
      </c>
      <c r="CZ406" s="1296" t="s">
        <v>57</v>
      </c>
      <c r="DA406" s="1296" t="s">
        <v>57</v>
      </c>
      <c r="DB406" s="1296" t="s">
        <v>57</v>
      </c>
      <c r="DC406" s="1296" t="s">
        <v>57</v>
      </c>
      <c r="DD406" s="1296" t="s">
        <v>57</v>
      </c>
      <c r="DE406" s="1296" t="s">
        <v>1215</v>
      </c>
      <c r="DF406" s="1296" t="s">
        <v>1216</v>
      </c>
      <c r="DG406" s="1296" t="s">
        <v>673</v>
      </c>
      <c r="DH406" s="1296" t="s">
        <v>57</v>
      </c>
      <c r="DI406" s="1296" t="s">
        <v>302</v>
      </c>
      <c r="DJ406" s="1296" t="s">
        <v>57</v>
      </c>
      <c r="DK406" s="1296" t="s">
        <v>57</v>
      </c>
      <c r="DL406" s="1296" t="s">
        <v>57</v>
      </c>
      <c r="DM406" s="1296" t="s">
        <v>57</v>
      </c>
      <c r="DN406" s="1296" t="s">
        <v>57</v>
      </c>
      <c r="DO406" s="1296" t="s">
        <v>57</v>
      </c>
      <c r="DP406" s="1296" t="s">
        <v>57</v>
      </c>
      <c r="DQ406" s="1296" t="s">
        <v>57</v>
      </c>
      <c r="DR406" s="1296" t="s">
        <v>57</v>
      </c>
      <c r="DS406" s="1296" t="s">
        <v>57</v>
      </c>
      <c r="DT406" s="1296" t="s">
        <v>6665</v>
      </c>
      <c r="DU406" s="1296" t="s">
        <v>1281</v>
      </c>
      <c r="DV406" s="1296" t="s">
        <v>118</v>
      </c>
      <c r="DW406" s="1296" t="s">
        <v>121</v>
      </c>
      <c r="DX406" s="1296" t="s">
        <v>317</v>
      </c>
      <c r="DY406" s="1296" t="s">
        <v>308</v>
      </c>
      <c r="DZ406" s="1296" t="s">
        <v>318</v>
      </c>
      <c r="EA406" s="1296" t="s">
        <v>319</v>
      </c>
      <c r="EB406" s="1296" t="s">
        <v>11219</v>
      </c>
      <c r="EC406" s="1296" t="s">
        <v>1281</v>
      </c>
      <c r="ED406" s="1296" t="s">
        <v>192</v>
      </c>
      <c r="EE406" s="1296" t="s">
        <v>121</v>
      </c>
      <c r="EF406" s="1296" t="s">
        <v>57</v>
      </c>
      <c r="EG406" s="1296" t="s">
        <v>57</v>
      </c>
      <c r="EH406" s="1296" t="s">
        <v>57</v>
      </c>
      <c r="EI406" s="1296" t="s">
        <v>57</v>
      </c>
      <c r="EJ406" s="1296" t="s">
        <v>11220</v>
      </c>
      <c r="EK406" s="1296" t="s">
        <v>11221</v>
      </c>
      <c r="EL406" s="1296" t="s">
        <v>1458</v>
      </c>
      <c r="EM406" s="1296" t="s">
        <v>720</v>
      </c>
      <c r="EN406" s="1296" t="s">
        <v>680</v>
      </c>
      <c r="EO406" s="1296" t="s">
        <v>310</v>
      </c>
      <c r="EP406" s="1296" t="s">
        <v>88</v>
      </c>
      <c r="EQ406" s="1296" t="s">
        <v>2717</v>
      </c>
      <c r="ER406" s="1296" t="s">
        <v>311</v>
      </c>
      <c r="ES406" s="1296" t="s">
        <v>11222</v>
      </c>
      <c r="ET406" s="1332" t="s">
        <v>57</v>
      </c>
      <c r="EU406" s="104" t="str">
        <f t="shared" si="44"/>
        <v>2026050835</v>
      </c>
      <c r="EV406" s="56" t="str">
        <f t="shared" si="45"/>
        <v>22&amp;2026050835</v>
      </c>
      <c r="EW406" s="104" t="str">
        <f>IFERROR(VLOOKUP(EV406,시험용!CA:CE,4,FALSE),"")</f>
        <v/>
      </c>
      <c r="EX406" s="1336" t="s">
        <v>11435</v>
      </c>
    </row>
    <row r="407" spans="1:156" ht="49.95" customHeight="1">
      <c r="A407" s="367">
        <v>22</v>
      </c>
      <c r="B407" s="1296" t="s">
        <v>988</v>
      </c>
      <c r="C407" s="1296" t="s">
        <v>336</v>
      </c>
      <c r="D407" s="1296" t="s">
        <v>2400</v>
      </c>
      <c r="E407" s="1296" t="s">
        <v>31</v>
      </c>
      <c r="F407" s="1296" t="s">
        <v>584</v>
      </c>
      <c r="G407" s="1296" t="s">
        <v>988</v>
      </c>
      <c r="H407" s="1296" t="s">
        <v>910</v>
      </c>
      <c r="I407" s="1296" t="s">
        <v>290</v>
      </c>
      <c r="J407" s="1296" t="s">
        <v>11223</v>
      </c>
      <c r="K407" s="1296" t="s">
        <v>291</v>
      </c>
      <c r="L407" s="1296" t="s">
        <v>11224</v>
      </c>
      <c r="M407" s="1296" t="s">
        <v>11225</v>
      </c>
      <c r="N407" s="1296"/>
      <c r="O407" s="1296"/>
      <c r="P407" s="1296"/>
      <c r="Q407" s="1296"/>
      <c r="R407" s="1296"/>
      <c r="S407" s="1296" t="s">
        <v>9750</v>
      </c>
      <c r="T407" s="1296" t="s">
        <v>11075</v>
      </c>
      <c r="U407" s="1296" t="s">
        <v>592</v>
      </c>
      <c r="V407" s="1296"/>
      <c r="W407" s="1296" t="s">
        <v>11226</v>
      </c>
      <c r="X407" s="1296" t="s">
        <v>3411</v>
      </c>
      <c r="Y407" s="1296" t="s">
        <v>11227</v>
      </c>
      <c r="Z407" s="1296" t="s">
        <v>11228</v>
      </c>
      <c r="AA407" s="1296" t="s">
        <v>11229</v>
      </c>
      <c r="AB407" s="1296" t="s">
        <v>3413</v>
      </c>
      <c r="AC407" s="1332"/>
      <c r="AD407" s="1296" t="s">
        <v>11230</v>
      </c>
      <c r="AE407" s="1296" t="s">
        <v>2346</v>
      </c>
      <c r="AF407" s="1296" t="s">
        <v>294</v>
      </c>
      <c r="AG407" s="1296" t="s">
        <v>295</v>
      </c>
      <c r="AH407" s="1296" t="s">
        <v>296</v>
      </c>
      <c r="AI407" s="1296" t="s">
        <v>297</v>
      </c>
      <c r="AJ407" s="1296"/>
      <c r="AK407" s="1296"/>
      <c r="AL407" s="1296"/>
      <c r="AM407" s="1296"/>
      <c r="AN407" s="1296" t="s">
        <v>11162</v>
      </c>
      <c r="AO407" s="1296" t="s">
        <v>11163</v>
      </c>
      <c r="AP407" s="1332" t="s">
        <v>11284</v>
      </c>
      <c r="AQ407" s="1296" t="s">
        <v>1548</v>
      </c>
      <c r="AR407" s="1296" t="s">
        <v>11164</v>
      </c>
      <c r="AS407" s="1296" t="s">
        <v>11165</v>
      </c>
      <c r="AT407" s="1296" t="s">
        <v>298</v>
      </c>
      <c r="AU407" s="1296" t="s">
        <v>11231</v>
      </c>
      <c r="AV407" s="1296" t="s">
        <v>57</v>
      </c>
      <c r="AW407" s="1296" t="s">
        <v>323</v>
      </c>
      <c r="AX407" s="1296" t="s">
        <v>11232</v>
      </c>
      <c r="AY407" s="1296"/>
      <c r="AZ407" s="1296" t="s">
        <v>11233</v>
      </c>
      <c r="BA407" s="1296" t="s">
        <v>6724</v>
      </c>
      <c r="BB407" s="1296" t="s">
        <v>1201</v>
      </c>
      <c r="BC407" s="1296" t="s">
        <v>32</v>
      </c>
      <c r="BD407" s="1296" t="s">
        <v>33</v>
      </c>
      <c r="BE407" s="1296" t="s">
        <v>102</v>
      </c>
      <c r="BF407" s="1296" t="s">
        <v>34</v>
      </c>
      <c r="BG407" s="1296" t="s">
        <v>164</v>
      </c>
      <c r="BH407" s="1296" t="s">
        <v>2216</v>
      </c>
      <c r="BI407" s="1296" t="s">
        <v>902</v>
      </c>
      <c r="BJ407" s="1296" t="s">
        <v>11234</v>
      </c>
      <c r="BK407" s="1296" t="s">
        <v>5215</v>
      </c>
      <c r="BL407" s="1296" t="s">
        <v>11235</v>
      </c>
      <c r="BM407" s="1296" t="s">
        <v>1327</v>
      </c>
      <c r="BN407" s="1296" t="s">
        <v>2346</v>
      </c>
      <c r="BO407" s="1296" t="s">
        <v>294</v>
      </c>
      <c r="BP407" s="1296" t="s">
        <v>57</v>
      </c>
      <c r="BQ407" s="1296" t="s">
        <v>295</v>
      </c>
      <c r="BR407" s="1296" t="s">
        <v>311</v>
      </c>
      <c r="BS407" s="1296" t="s">
        <v>1424</v>
      </c>
      <c r="BT407" s="1296" t="s">
        <v>703</v>
      </c>
      <c r="BU407" s="1296" t="s">
        <v>11236</v>
      </c>
      <c r="BV407" s="1296" t="s">
        <v>1061</v>
      </c>
      <c r="BW407" s="1296" t="s">
        <v>624</v>
      </c>
      <c r="BX407" s="1296" t="s">
        <v>296</v>
      </c>
      <c r="BY407" s="1296" t="s">
        <v>297</v>
      </c>
      <c r="BZ407" s="1296" t="s">
        <v>111</v>
      </c>
      <c r="CA407" s="1296" t="s">
        <v>11237</v>
      </c>
      <c r="CB407" s="1296" t="s">
        <v>304</v>
      </c>
      <c r="CC407" s="1296" t="s">
        <v>1122</v>
      </c>
      <c r="CD407" s="1296" t="s">
        <v>1209</v>
      </c>
      <c r="CE407" s="1296" t="s">
        <v>306</v>
      </c>
      <c r="CF407" s="1296" t="s">
        <v>797</v>
      </c>
      <c r="CG407" s="1296" t="s">
        <v>307</v>
      </c>
      <c r="CH407" s="1296" t="s">
        <v>57</v>
      </c>
      <c r="CI407" s="1296" t="s">
        <v>11238</v>
      </c>
      <c r="CJ407" s="1296" t="s">
        <v>99</v>
      </c>
      <c r="CK407" s="1296" t="s">
        <v>2467</v>
      </c>
      <c r="CL407" s="1296" t="s">
        <v>105</v>
      </c>
      <c r="CM407" s="1296" t="s">
        <v>11239</v>
      </c>
      <c r="CN407" s="1296" t="s">
        <v>99</v>
      </c>
      <c r="CO407" s="1296" t="s">
        <v>878</v>
      </c>
      <c r="CP407" s="1296" t="s">
        <v>105</v>
      </c>
      <c r="CQ407" s="1296" t="s">
        <v>57</v>
      </c>
      <c r="CR407" s="1296" t="s">
        <v>57</v>
      </c>
      <c r="CS407" s="1296" t="s">
        <v>57</v>
      </c>
      <c r="CT407" s="1296" t="s">
        <v>57</v>
      </c>
      <c r="CU407" s="1296" t="s">
        <v>328</v>
      </c>
      <c r="CV407" s="1296" t="s">
        <v>329</v>
      </c>
      <c r="CW407" s="1296" t="s">
        <v>330</v>
      </c>
      <c r="CX407" s="1296" t="s">
        <v>331</v>
      </c>
      <c r="CY407" s="1296" t="s">
        <v>57</v>
      </c>
      <c r="CZ407" s="1296" t="s">
        <v>57</v>
      </c>
      <c r="DA407" s="1296" t="s">
        <v>57</v>
      </c>
      <c r="DB407" s="1296" t="s">
        <v>57</v>
      </c>
      <c r="DC407" s="1296" t="s">
        <v>57</v>
      </c>
      <c r="DD407" s="1296" t="s">
        <v>57</v>
      </c>
      <c r="DE407" s="1296" t="s">
        <v>57</v>
      </c>
      <c r="DF407" s="1296" t="s">
        <v>57</v>
      </c>
      <c r="DG407" s="1296" t="s">
        <v>57</v>
      </c>
      <c r="DH407" s="1296" t="s">
        <v>57</v>
      </c>
      <c r="DI407" s="1296" t="s">
        <v>302</v>
      </c>
      <c r="DJ407" s="1296" t="s">
        <v>57</v>
      </c>
      <c r="DK407" s="1296" t="s">
        <v>57</v>
      </c>
      <c r="DL407" s="1296" t="s">
        <v>57</v>
      </c>
      <c r="DM407" s="1296" t="s">
        <v>57</v>
      </c>
      <c r="DN407" s="1296" t="s">
        <v>57</v>
      </c>
      <c r="DO407" s="1296" t="s">
        <v>57</v>
      </c>
      <c r="DP407" s="1296" t="s">
        <v>57</v>
      </c>
      <c r="DQ407" s="1296" t="s">
        <v>57</v>
      </c>
      <c r="DR407" s="1296" t="s">
        <v>57</v>
      </c>
      <c r="DS407" s="1296" t="s">
        <v>57</v>
      </c>
      <c r="DT407" s="1296" t="s">
        <v>11240</v>
      </c>
      <c r="DU407" s="1296" t="s">
        <v>1281</v>
      </c>
      <c r="DV407" s="1296" t="s">
        <v>114</v>
      </c>
      <c r="DW407" s="1296" t="s">
        <v>121</v>
      </c>
      <c r="DX407" s="1296" t="s">
        <v>317</v>
      </c>
      <c r="DY407" s="1296" t="s">
        <v>308</v>
      </c>
      <c r="DZ407" s="1296" t="s">
        <v>318</v>
      </c>
      <c r="EA407" s="1296" t="s">
        <v>319</v>
      </c>
      <c r="EB407" s="1296" t="s">
        <v>11241</v>
      </c>
      <c r="EC407" s="1296" t="s">
        <v>1281</v>
      </c>
      <c r="ED407" s="1296" t="s">
        <v>659</v>
      </c>
      <c r="EE407" s="1296" t="s">
        <v>121</v>
      </c>
      <c r="EF407" s="1296" t="s">
        <v>57</v>
      </c>
      <c r="EG407" s="1296" t="s">
        <v>57</v>
      </c>
      <c r="EH407" s="1296" t="s">
        <v>57</v>
      </c>
      <c r="EI407" s="1296" t="s">
        <v>57</v>
      </c>
      <c r="EJ407" s="1296" t="s">
        <v>11242</v>
      </c>
      <c r="EK407" s="1296" t="s">
        <v>885</v>
      </c>
      <c r="EL407" s="1296" t="s">
        <v>11243</v>
      </c>
      <c r="EM407" s="1296" t="s">
        <v>679</v>
      </c>
      <c r="EN407" s="1296" t="s">
        <v>767</v>
      </c>
      <c r="EO407" s="1296" t="s">
        <v>310</v>
      </c>
      <c r="EP407" s="1296" t="s">
        <v>88</v>
      </c>
      <c r="EQ407" s="1296" t="s">
        <v>4331</v>
      </c>
      <c r="ER407" s="1296" t="s">
        <v>311</v>
      </c>
      <c r="ES407" s="1296" t="s">
        <v>11244</v>
      </c>
      <c r="ET407" s="1332" t="s">
        <v>57</v>
      </c>
      <c r="EU407" s="104" t="str">
        <f t="shared" si="44"/>
        <v>2026050836</v>
      </c>
      <c r="EV407" s="56" t="str">
        <f t="shared" si="45"/>
        <v>22&amp;2026050836</v>
      </c>
      <c r="EW407" s="104" t="str">
        <f>IFERROR(VLOOKUP(EV407,시험용!CA:CE,4,FALSE),"")</f>
        <v/>
      </c>
      <c r="EX407" s="1334" t="s">
        <v>11420</v>
      </c>
    </row>
    <row r="408" spans="1:156" ht="49.95" customHeight="1">
      <c r="A408" s="367">
        <v>22</v>
      </c>
      <c r="B408" s="1296" t="s">
        <v>1404</v>
      </c>
      <c r="C408" s="1296" t="s">
        <v>336</v>
      </c>
      <c r="D408" s="1296" t="s">
        <v>2781</v>
      </c>
      <c r="E408" s="1296" t="s">
        <v>31</v>
      </c>
      <c r="F408" s="1296" t="s">
        <v>584</v>
      </c>
      <c r="G408" s="1296" t="s">
        <v>1404</v>
      </c>
      <c r="H408" s="1296" t="s">
        <v>1340</v>
      </c>
      <c r="I408" s="1296" t="s">
        <v>290</v>
      </c>
      <c r="J408" s="1296" t="s">
        <v>11245</v>
      </c>
      <c r="K408" s="1296" t="s">
        <v>291</v>
      </c>
      <c r="L408" s="1296" t="s">
        <v>11246</v>
      </c>
      <c r="M408" s="1296" t="s">
        <v>5073</v>
      </c>
      <c r="N408" s="1296"/>
      <c r="O408" s="1296" t="s">
        <v>11247</v>
      </c>
      <c r="P408" s="1296"/>
      <c r="Q408" s="1296"/>
      <c r="R408" s="1296"/>
      <c r="S408" s="1296" t="s">
        <v>9750</v>
      </c>
      <c r="T408" s="1296" t="s">
        <v>11075</v>
      </c>
      <c r="U408" s="1296" t="s">
        <v>592</v>
      </c>
      <c r="V408" s="1296"/>
      <c r="W408" s="1296" t="s">
        <v>5075</v>
      </c>
      <c r="X408" s="1296" t="s">
        <v>688</v>
      </c>
      <c r="Y408" s="1296" t="s">
        <v>11248</v>
      </c>
      <c r="Z408" s="1296" t="s">
        <v>11249</v>
      </c>
      <c r="AA408" s="1296" t="s">
        <v>11250</v>
      </c>
      <c r="AB408" s="1296" t="s">
        <v>293</v>
      </c>
      <c r="AC408" s="1332"/>
      <c r="AD408" s="1296" t="s">
        <v>107</v>
      </c>
      <c r="AE408" s="1296" t="s">
        <v>6124</v>
      </c>
      <c r="AF408" s="1296" t="s">
        <v>3937</v>
      </c>
      <c r="AG408" s="1296" t="s">
        <v>3352</v>
      </c>
      <c r="AH408" s="1296" t="s">
        <v>3353</v>
      </c>
      <c r="AI408" s="1296" t="s">
        <v>3354</v>
      </c>
      <c r="AJ408" s="1296"/>
      <c r="AK408" s="1296"/>
      <c r="AL408" s="1296"/>
      <c r="AM408" s="1296"/>
      <c r="AN408" s="1296" t="s">
        <v>741</v>
      </c>
      <c r="AO408" s="1296" t="s">
        <v>742</v>
      </c>
      <c r="AP408" s="1332" t="s">
        <v>11285</v>
      </c>
      <c r="AQ408" s="1296" t="s">
        <v>49</v>
      </c>
      <c r="AR408" s="1296" t="s">
        <v>11251</v>
      </c>
      <c r="AS408" s="1296" t="s">
        <v>11252</v>
      </c>
      <c r="AT408" s="1296" t="s">
        <v>298</v>
      </c>
      <c r="AU408" s="1296" t="s">
        <v>11253</v>
      </c>
      <c r="AV408" s="1296" t="s">
        <v>3075</v>
      </c>
      <c r="AW408" s="1296" t="s">
        <v>11254</v>
      </c>
      <c r="AX408" s="1296" t="s">
        <v>11255</v>
      </c>
      <c r="AY408" s="1296"/>
      <c r="AZ408" s="1296" t="s">
        <v>6129</v>
      </c>
      <c r="BA408" s="1296" t="s">
        <v>6210</v>
      </c>
      <c r="BB408" s="1296" t="s">
        <v>3083</v>
      </c>
      <c r="BC408" s="1296" t="s">
        <v>3084</v>
      </c>
      <c r="BD408" s="1296" t="s">
        <v>3085</v>
      </c>
      <c r="BE408" s="1296" t="s">
        <v>3075</v>
      </c>
      <c r="BF408" s="1296" t="s">
        <v>3087</v>
      </c>
      <c r="BG408" s="1296" t="s">
        <v>3088</v>
      </c>
      <c r="BH408" s="1296" t="s">
        <v>11256</v>
      </c>
      <c r="BI408" s="1296" t="s">
        <v>11257</v>
      </c>
      <c r="BJ408" s="1296" t="s">
        <v>6133</v>
      </c>
      <c r="BK408" s="1296" t="s">
        <v>3947</v>
      </c>
      <c r="BL408" s="1296" t="s">
        <v>11258</v>
      </c>
      <c r="BM408" s="1296" t="s">
        <v>3094</v>
      </c>
      <c r="BN408" s="1296" t="s">
        <v>6124</v>
      </c>
      <c r="BO408" s="1296" t="s">
        <v>3937</v>
      </c>
      <c r="BP408" s="1296" t="s">
        <v>3074</v>
      </c>
      <c r="BQ408" s="1296" t="s">
        <v>3352</v>
      </c>
      <c r="BR408" s="1296" t="s">
        <v>3371</v>
      </c>
      <c r="BS408" s="1296" t="s">
        <v>6137</v>
      </c>
      <c r="BT408" s="1296" t="s">
        <v>6138</v>
      </c>
      <c r="BU408" s="1296" t="s">
        <v>11259</v>
      </c>
      <c r="BV408" s="1296" t="s">
        <v>3094</v>
      </c>
      <c r="BW408" s="1296" t="s">
        <v>11260</v>
      </c>
      <c r="BX408" s="1296" t="s">
        <v>3353</v>
      </c>
      <c r="BY408" s="1296" t="s">
        <v>3354</v>
      </c>
      <c r="BZ408" s="1296" t="s">
        <v>11261</v>
      </c>
      <c r="CA408" s="1296" t="s">
        <v>11262</v>
      </c>
      <c r="CB408" s="1296" t="s">
        <v>3379</v>
      </c>
      <c r="CC408" s="1296" t="s">
        <v>7571</v>
      </c>
      <c r="CD408" s="1296" t="s">
        <v>3118</v>
      </c>
      <c r="CE408" s="1296" t="s">
        <v>3382</v>
      </c>
      <c r="CF408" s="1296" t="s">
        <v>11263</v>
      </c>
      <c r="CG408" s="1296" t="s">
        <v>3384</v>
      </c>
      <c r="CH408" s="1296" t="s">
        <v>3075</v>
      </c>
      <c r="CI408" s="1296" t="s">
        <v>11264</v>
      </c>
      <c r="CJ408" s="1296" t="s">
        <v>6146</v>
      </c>
      <c r="CK408" s="1296" t="s">
        <v>11265</v>
      </c>
      <c r="CL408" s="1296" t="s">
        <v>3388</v>
      </c>
      <c r="CM408" s="1296" t="s">
        <v>11266</v>
      </c>
      <c r="CN408" s="1296" t="s">
        <v>6146</v>
      </c>
      <c r="CO408" s="1296" t="s">
        <v>11267</v>
      </c>
      <c r="CP408" s="1296" t="s">
        <v>3388</v>
      </c>
      <c r="CQ408" s="1296" t="s">
        <v>3075</v>
      </c>
      <c r="CR408" s="1296" t="s">
        <v>3075</v>
      </c>
      <c r="CS408" s="1296" t="s">
        <v>3075</v>
      </c>
      <c r="CT408" s="1296" t="s">
        <v>3075</v>
      </c>
      <c r="CU408" s="1296" t="s">
        <v>3075</v>
      </c>
      <c r="CV408" s="1296" t="s">
        <v>3075</v>
      </c>
      <c r="CW408" s="1296" t="s">
        <v>3075</v>
      </c>
      <c r="CX408" s="1296" t="s">
        <v>3075</v>
      </c>
      <c r="CY408" s="1296" t="s">
        <v>3075</v>
      </c>
      <c r="CZ408" s="1296" t="s">
        <v>3075</v>
      </c>
      <c r="DA408" s="1296" t="s">
        <v>3075</v>
      </c>
      <c r="DB408" s="1296" t="s">
        <v>3075</v>
      </c>
      <c r="DC408" s="1296" t="s">
        <v>3075</v>
      </c>
      <c r="DD408" s="1296" t="s">
        <v>3075</v>
      </c>
      <c r="DE408" s="1296" t="s">
        <v>3075</v>
      </c>
      <c r="DF408" s="1296" t="s">
        <v>3075</v>
      </c>
      <c r="DG408" s="1296" t="s">
        <v>3075</v>
      </c>
      <c r="DH408" s="1296" t="s">
        <v>3075</v>
      </c>
      <c r="DI408" s="1296" t="s">
        <v>3094</v>
      </c>
      <c r="DJ408" s="1296" t="s">
        <v>3075</v>
      </c>
      <c r="DK408" s="1296" t="s">
        <v>3075</v>
      </c>
      <c r="DL408" s="1296" t="s">
        <v>3075</v>
      </c>
      <c r="DM408" s="1296" t="s">
        <v>3075</v>
      </c>
      <c r="DN408" s="1296" t="s">
        <v>3075</v>
      </c>
      <c r="DO408" s="1296" t="s">
        <v>3075</v>
      </c>
      <c r="DP408" s="1296" t="s">
        <v>3075</v>
      </c>
      <c r="DQ408" s="1296" t="s">
        <v>3075</v>
      </c>
      <c r="DR408" s="1296" t="s">
        <v>3075</v>
      </c>
      <c r="DS408" s="1296" t="s">
        <v>3075</v>
      </c>
      <c r="DT408" s="1296" t="s">
        <v>6150</v>
      </c>
      <c r="DU408" s="1296" t="s">
        <v>6151</v>
      </c>
      <c r="DV408" s="1296" t="s">
        <v>3451</v>
      </c>
      <c r="DW408" s="1296" t="s">
        <v>3449</v>
      </c>
      <c r="DX408" s="1296" t="s">
        <v>3116</v>
      </c>
      <c r="DY408" s="1296" t="s">
        <v>3117</v>
      </c>
      <c r="DZ408" s="1296" t="s">
        <v>3118</v>
      </c>
      <c r="EA408" s="1296" t="s">
        <v>3119</v>
      </c>
      <c r="EB408" s="1296" t="s">
        <v>6152</v>
      </c>
      <c r="EC408" s="1296" t="s">
        <v>6151</v>
      </c>
      <c r="ED408" s="1296" t="s">
        <v>6153</v>
      </c>
      <c r="EE408" s="1296" t="s">
        <v>3449</v>
      </c>
      <c r="EF408" s="1296" t="s">
        <v>3075</v>
      </c>
      <c r="EG408" s="1296" t="s">
        <v>3075</v>
      </c>
      <c r="EH408" s="1296" t="s">
        <v>3075</v>
      </c>
      <c r="EI408" s="1296" t="s">
        <v>3075</v>
      </c>
      <c r="EJ408" s="1296" t="s">
        <v>11268</v>
      </c>
      <c r="EK408" s="1296" t="s">
        <v>3123</v>
      </c>
      <c r="EL408" s="1296" t="s">
        <v>6156</v>
      </c>
      <c r="EM408" s="1296" t="s">
        <v>3125</v>
      </c>
      <c r="EN408" s="1296" t="s">
        <v>3126</v>
      </c>
      <c r="EO408" s="1296" t="s">
        <v>3967</v>
      </c>
      <c r="EP408" s="1296" t="s">
        <v>3968</v>
      </c>
      <c r="EQ408" s="1296" t="s">
        <v>11269</v>
      </c>
      <c r="ER408" s="1296" t="s">
        <v>3096</v>
      </c>
      <c r="ES408" s="1296" t="s">
        <v>11270</v>
      </c>
      <c r="ET408" s="1332" t="s">
        <v>57</v>
      </c>
      <c r="EU408" s="104" t="str">
        <f t="shared" si="44"/>
        <v>2026051672</v>
      </c>
      <c r="EV408" s="56" t="str">
        <f t="shared" si="45"/>
        <v>22&amp;2026051672</v>
      </c>
      <c r="EW408" s="104">
        <f>IFERROR(VLOOKUP(EV408,시험용!CA:CE,4,FALSE),"")</f>
        <v>0</v>
      </c>
      <c r="EX408" s="1297"/>
    </row>
    <row r="409" spans="1:156" ht="49.95" customHeight="1">
      <c r="A409" s="367">
        <v>22</v>
      </c>
      <c r="B409" s="1296" t="s">
        <v>1433</v>
      </c>
      <c r="C409" s="1296" t="s">
        <v>7649</v>
      </c>
      <c r="D409" s="1296" t="s">
        <v>2371</v>
      </c>
      <c r="E409" s="1296" t="s">
        <v>31</v>
      </c>
      <c r="F409" s="1296" t="s">
        <v>584</v>
      </c>
      <c r="G409" s="1296" t="s">
        <v>1433</v>
      </c>
      <c r="H409" s="1296"/>
      <c r="I409" s="1296" t="s">
        <v>290</v>
      </c>
      <c r="J409" s="1296" t="s">
        <v>6716</v>
      </c>
      <c r="K409" s="1296" t="s">
        <v>291</v>
      </c>
      <c r="L409" s="1296" t="s">
        <v>6717</v>
      </c>
      <c r="M409" s="1296" t="s">
        <v>6718</v>
      </c>
      <c r="N409" s="1296"/>
      <c r="O409" s="1296"/>
      <c r="P409" s="1296"/>
      <c r="Q409" s="1296" t="s">
        <v>2638</v>
      </c>
      <c r="R409" s="1296" t="s">
        <v>1466</v>
      </c>
      <c r="S409" s="1296" t="s">
        <v>6425</v>
      </c>
      <c r="T409" s="1296" t="s">
        <v>6426</v>
      </c>
      <c r="U409" s="1296" t="s">
        <v>592</v>
      </c>
      <c r="V409" s="1296"/>
      <c r="W409" s="1296" t="s">
        <v>6719</v>
      </c>
      <c r="X409" s="1296" t="s">
        <v>292</v>
      </c>
      <c r="Y409" s="1296" t="s">
        <v>9900</v>
      </c>
      <c r="Z409" s="1296" t="s">
        <v>9900</v>
      </c>
      <c r="AA409" s="1296" t="s">
        <v>10982</v>
      </c>
      <c r="AB409" s="1296" t="s">
        <v>293</v>
      </c>
      <c r="AC409" s="1332"/>
      <c r="AD409" s="1296" t="s">
        <v>107</v>
      </c>
      <c r="AE409" s="1296" t="s">
        <v>2346</v>
      </c>
      <c r="AF409" s="1296" t="s">
        <v>294</v>
      </c>
      <c r="AG409" s="1296" t="s">
        <v>295</v>
      </c>
      <c r="AH409" s="1296" t="s">
        <v>296</v>
      </c>
      <c r="AI409" s="1296" t="s">
        <v>297</v>
      </c>
      <c r="AJ409" s="1296"/>
      <c r="AK409" s="1296"/>
      <c r="AL409" s="1296"/>
      <c r="AM409" s="1296"/>
      <c r="AN409" s="1296" t="s">
        <v>2492</v>
      </c>
      <c r="AO409" s="1296" t="s">
        <v>2493</v>
      </c>
      <c r="AP409" s="1332" t="s">
        <v>11286</v>
      </c>
      <c r="AQ409" s="1296" t="s">
        <v>35</v>
      </c>
      <c r="AR409" s="1296"/>
      <c r="AS409" s="1296"/>
      <c r="AT409" s="1296" t="s">
        <v>599</v>
      </c>
      <c r="AU409" s="1296" t="s">
        <v>6721</v>
      </c>
      <c r="AV409" s="1296" t="s">
        <v>57</v>
      </c>
      <c r="AW409" s="1296" t="s">
        <v>323</v>
      </c>
      <c r="AX409" s="1296" t="s">
        <v>6722</v>
      </c>
      <c r="AY409" s="1296"/>
      <c r="AZ409" s="1296" t="s">
        <v>6723</v>
      </c>
      <c r="BA409" s="1296" t="s">
        <v>6724</v>
      </c>
      <c r="BB409" s="1296" t="s">
        <v>1201</v>
      </c>
      <c r="BC409" s="1296" t="s">
        <v>32</v>
      </c>
      <c r="BD409" s="1296" t="s">
        <v>33</v>
      </c>
      <c r="BE409" s="1296" t="s">
        <v>102</v>
      </c>
      <c r="BF409" s="1296" t="s">
        <v>34</v>
      </c>
      <c r="BG409" s="1296" t="s">
        <v>164</v>
      </c>
      <c r="BH409" s="1296" t="s">
        <v>327</v>
      </c>
      <c r="BI409" s="1296" t="s">
        <v>6725</v>
      </c>
      <c r="BJ409" s="1296" t="s">
        <v>6726</v>
      </c>
      <c r="BK409" s="1296" t="s">
        <v>300</v>
      </c>
      <c r="BL409" s="1296" t="s">
        <v>6727</v>
      </c>
      <c r="BM409" s="1296" t="s">
        <v>6728</v>
      </c>
      <c r="BN409" s="1296" t="s">
        <v>2346</v>
      </c>
      <c r="BO409" s="1296" t="s">
        <v>294</v>
      </c>
      <c r="BP409" s="1296" t="s">
        <v>57</v>
      </c>
      <c r="BQ409" s="1296" t="s">
        <v>295</v>
      </c>
      <c r="BR409" s="1296" t="s">
        <v>311</v>
      </c>
      <c r="BS409" s="1296" t="s">
        <v>6729</v>
      </c>
      <c r="BT409" s="1296" t="s">
        <v>703</v>
      </c>
      <c r="BU409" s="1296" t="s">
        <v>7267</v>
      </c>
      <c r="BV409" s="1296" t="s">
        <v>1061</v>
      </c>
      <c r="BW409" s="1296" t="s">
        <v>872</v>
      </c>
      <c r="BX409" s="1296" t="s">
        <v>296</v>
      </c>
      <c r="BY409" s="1296" t="s">
        <v>297</v>
      </c>
      <c r="BZ409" s="1296" t="s">
        <v>172</v>
      </c>
      <c r="CA409" s="1296" t="s">
        <v>4193</v>
      </c>
      <c r="CB409" s="1296" t="s">
        <v>304</v>
      </c>
      <c r="CC409" s="1296" t="s">
        <v>112</v>
      </c>
      <c r="CD409" s="1296" t="s">
        <v>1209</v>
      </c>
      <c r="CE409" s="1296" t="s">
        <v>306</v>
      </c>
      <c r="CF409" s="1296" t="s">
        <v>116</v>
      </c>
      <c r="CG409" s="1296" t="s">
        <v>307</v>
      </c>
      <c r="CH409" s="1296" t="s">
        <v>57</v>
      </c>
      <c r="CI409" s="1296" t="s">
        <v>6731</v>
      </c>
      <c r="CJ409" s="1296" t="s">
        <v>99</v>
      </c>
      <c r="CK409" s="1296" t="s">
        <v>1308</v>
      </c>
      <c r="CL409" s="1296" t="s">
        <v>105</v>
      </c>
      <c r="CM409" s="1296" t="s">
        <v>6732</v>
      </c>
      <c r="CN409" s="1296" t="s">
        <v>99</v>
      </c>
      <c r="CO409" s="1296" t="s">
        <v>797</v>
      </c>
      <c r="CP409" s="1296" t="s">
        <v>105</v>
      </c>
      <c r="CQ409" s="1296" t="s">
        <v>57</v>
      </c>
      <c r="CR409" s="1296" t="s">
        <v>57</v>
      </c>
      <c r="CS409" s="1296" t="s">
        <v>57</v>
      </c>
      <c r="CT409" s="1296" t="s">
        <v>57</v>
      </c>
      <c r="CU409" s="1296" t="s">
        <v>328</v>
      </c>
      <c r="CV409" s="1296" t="s">
        <v>329</v>
      </c>
      <c r="CW409" s="1296" t="s">
        <v>330</v>
      </c>
      <c r="CX409" s="1296" t="s">
        <v>331</v>
      </c>
      <c r="CY409" s="1296" t="s">
        <v>57</v>
      </c>
      <c r="CZ409" s="1296" t="s">
        <v>57</v>
      </c>
      <c r="DA409" s="1296" t="s">
        <v>57</v>
      </c>
      <c r="DB409" s="1296" t="s">
        <v>57</v>
      </c>
      <c r="DC409" s="1296" t="s">
        <v>57</v>
      </c>
      <c r="DD409" s="1296" t="s">
        <v>57</v>
      </c>
      <c r="DE409" s="1296" t="s">
        <v>1215</v>
      </c>
      <c r="DF409" s="1296" t="s">
        <v>1216</v>
      </c>
      <c r="DG409" s="1296" t="s">
        <v>673</v>
      </c>
      <c r="DH409" s="1296" t="s">
        <v>57</v>
      </c>
      <c r="DI409" s="1296" t="s">
        <v>302</v>
      </c>
      <c r="DJ409" s="1296" t="s">
        <v>57</v>
      </c>
      <c r="DK409" s="1296" t="s">
        <v>57</v>
      </c>
      <c r="DL409" s="1296" t="s">
        <v>57</v>
      </c>
      <c r="DM409" s="1296" t="s">
        <v>57</v>
      </c>
      <c r="DN409" s="1296" t="s">
        <v>57</v>
      </c>
      <c r="DO409" s="1296" t="s">
        <v>57</v>
      </c>
      <c r="DP409" s="1296" t="s">
        <v>57</v>
      </c>
      <c r="DQ409" s="1296" t="s">
        <v>57</v>
      </c>
      <c r="DR409" s="1296" t="s">
        <v>57</v>
      </c>
      <c r="DS409" s="1296" t="s">
        <v>57</v>
      </c>
      <c r="DT409" s="1296" t="s">
        <v>6733</v>
      </c>
      <c r="DU409" s="1296" t="s">
        <v>1281</v>
      </c>
      <c r="DV409" s="1296" t="s">
        <v>109</v>
      </c>
      <c r="DW409" s="1296" t="s">
        <v>121</v>
      </c>
      <c r="DX409" s="1296" t="s">
        <v>317</v>
      </c>
      <c r="DY409" s="1296" t="s">
        <v>308</v>
      </c>
      <c r="DZ409" s="1296" t="s">
        <v>318</v>
      </c>
      <c r="EA409" s="1296" t="s">
        <v>319</v>
      </c>
      <c r="EB409" s="1296" t="s">
        <v>6734</v>
      </c>
      <c r="EC409" s="1296" t="s">
        <v>1281</v>
      </c>
      <c r="ED409" s="1296" t="s">
        <v>171</v>
      </c>
      <c r="EE409" s="1296" t="s">
        <v>121</v>
      </c>
      <c r="EF409" s="1296" t="s">
        <v>57</v>
      </c>
      <c r="EG409" s="1296" t="s">
        <v>57</v>
      </c>
      <c r="EH409" s="1296" t="s">
        <v>57</v>
      </c>
      <c r="EI409" s="1296" t="s">
        <v>57</v>
      </c>
      <c r="EJ409" s="1296" t="s">
        <v>6735</v>
      </c>
      <c r="EK409" s="1296" t="s">
        <v>6736</v>
      </c>
      <c r="EL409" s="1296" t="s">
        <v>1458</v>
      </c>
      <c r="EM409" s="1296" t="s">
        <v>6737</v>
      </c>
      <c r="EN409" s="1296" t="s">
        <v>680</v>
      </c>
      <c r="EO409" s="1296" t="s">
        <v>310</v>
      </c>
      <c r="EP409" s="1296" t="s">
        <v>88</v>
      </c>
      <c r="EQ409" s="1296" t="s">
        <v>6738</v>
      </c>
      <c r="ER409" s="1296" t="s">
        <v>311</v>
      </c>
      <c r="ES409" s="1296" t="s">
        <v>6739</v>
      </c>
      <c r="ET409" s="1332" t="s">
        <v>57</v>
      </c>
      <c r="EU409" s="104" t="str">
        <f t="shared" si="44"/>
        <v>2026030032</v>
      </c>
      <c r="EV409" s="56" t="str">
        <f t="shared" si="45"/>
        <v>22&amp;2026030032</v>
      </c>
      <c r="EW409" s="104" t="str">
        <f>IFERROR(VLOOKUP(EV409,시험용!CA:CE,4,FALSE),"")</f>
        <v/>
      </c>
      <c r="EX409" s="1334" t="s">
        <v>11420</v>
      </c>
    </row>
    <row r="410" spans="1:156" ht="49.95" customHeight="1">
      <c r="A410" s="367">
        <v>22</v>
      </c>
      <c r="B410" s="1392" t="s">
        <v>4186</v>
      </c>
      <c r="C410" s="1392" t="s">
        <v>7649</v>
      </c>
      <c r="D410" s="1392" t="s">
        <v>2371</v>
      </c>
      <c r="E410" s="1392" t="s">
        <v>31</v>
      </c>
      <c r="F410" s="1392" t="s">
        <v>584</v>
      </c>
      <c r="G410" s="1392" t="s">
        <v>4186</v>
      </c>
      <c r="H410" s="1393" t="s">
        <v>11815</v>
      </c>
      <c r="I410" s="1393" t="s">
        <v>11816</v>
      </c>
      <c r="J410" s="1392" t="s">
        <v>10256</v>
      </c>
      <c r="K410" s="1392" t="s">
        <v>291</v>
      </c>
      <c r="L410" s="1392" t="s">
        <v>10257</v>
      </c>
      <c r="M410" s="1392" t="s">
        <v>3912</v>
      </c>
      <c r="N410" s="1392"/>
      <c r="O410" s="1392"/>
      <c r="P410" s="1392"/>
      <c r="Q410" s="1392"/>
      <c r="R410" s="1392" t="s">
        <v>2488</v>
      </c>
      <c r="S410" s="1392" t="s">
        <v>6082</v>
      </c>
      <c r="T410" s="1392" t="s">
        <v>9752</v>
      </c>
      <c r="U410" s="1392" t="s">
        <v>592</v>
      </c>
      <c r="V410" s="1392"/>
      <c r="W410" s="1392" t="s">
        <v>7698</v>
      </c>
      <c r="X410" s="1392" t="s">
        <v>292</v>
      </c>
      <c r="Y410" s="1392" t="s">
        <v>4829</v>
      </c>
      <c r="Z410" s="1392" t="s">
        <v>4738</v>
      </c>
      <c r="AA410" s="1392" t="s">
        <v>5242</v>
      </c>
      <c r="AB410" s="1392" t="s">
        <v>293</v>
      </c>
      <c r="AC410" s="1392"/>
      <c r="AD410" s="1392" t="s">
        <v>107</v>
      </c>
      <c r="AE410" s="1392" t="s">
        <v>594</v>
      </c>
      <c r="AF410" s="1392" t="s">
        <v>692</v>
      </c>
      <c r="AG410" s="1392" t="s">
        <v>295</v>
      </c>
      <c r="AH410" s="1392" t="s">
        <v>296</v>
      </c>
      <c r="AI410" s="1392" t="s">
        <v>297</v>
      </c>
      <c r="AJ410" s="1392"/>
      <c r="AK410" s="1392"/>
      <c r="AL410" s="1392"/>
      <c r="AM410" s="1392"/>
      <c r="AN410" s="1392" t="s">
        <v>2492</v>
      </c>
      <c r="AO410" s="1392" t="s">
        <v>3484</v>
      </c>
      <c r="AP410" s="1392" t="s">
        <v>10258</v>
      </c>
      <c r="AQ410" s="1392" t="s">
        <v>35</v>
      </c>
      <c r="AR410" s="1392"/>
      <c r="AS410" s="1392"/>
      <c r="AT410" s="1392" t="s">
        <v>298</v>
      </c>
      <c r="AU410" s="1392" t="s">
        <v>10259</v>
      </c>
      <c r="AV410" s="1392" t="s">
        <v>57</v>
      </c>
      <c r="AW410" s="1392" t="s">
        <v>323</v>
      </c>
      <c r="AX410" s="1392" t="s">
        <v>10260</v>
      </c>
      <c r="AY410" s="1392"/>
      <c r="AZ410" s="1392" t="s">
        <v>3917</v>
      </c>
      <c r="BA410" s="1392" t="s">
        <v>1474</v>
      </c>
      <c r="BB410" s="1392" t="s">
        <v>299</v>
      </c>
      <c r="BC410" s="1392" t="s">
        <v>32</v>
      </c>
      <c r="BD410" s="1392" t="s">
        <v>33</v>
      </c>
      <c r="BE410" s="1392" t="s">
        <v>1554</v>
      </c>
      <c r="BF410" s="1392" t="s">
        <v>48</v>
      </c>
      <c r="BG410" s="1392" t="s">
        <v>164</v>
      </c>
      <c r="BH410" s="1392" t="s">
        <v>3918</v>
      </c>
      <c r="BI410" s="1392" t="s">
        <v>3919</v>
      </c>
      <c r="BJ410" s="1392" t="s">
        <v>3920</v>
      </c>
      <c r="BK410" s="1392" t="s">
        <v>607</v>
      </c>
      <c r="BL410" s="1392" t="s">
        <v>10261</v>
      </c>
      <c r="BM410" s="1392" t="s">
        <v>302</v>
      </c>
      <c r="BN410" s="1392" t="s">
        <v>594</v>
      </c>
      <c r="BO410" s="1392" t="s">
        <v>692</v>
      </c>
      <c r="BP410" s="1392" t="s">
        <v>595</v>
      </c>
      <c r="BQ410" s="1392" t="s">
        <v>295</v>
      </c>
      <c r="BR410" s="1392" t="s">
        <v>102</v>
      </c>
      <c r="BS410" s="1392" t="s">
        <v>2357</v>
      </c>
      <c r="BT410" s="1392" t="s">
        <v>2795</v>
      </c>
      <c r="BU410" s="1392" t="s">
        <v>3922</v>
      </c>
      <c r="BV410" s="1392" t="s">
        <v>51</v>
      </c>
      <c r="BW410" s="1392" t="s">
        <v>659</v>
      </c>
      <c r="BX410" s="1392" t="s">
        <v>296</v>
      </c>
      <c r="BY410" s="1392" t="s">
        <v>297</v>
      </c>
      <c r="BZ410" s="1392" t="s">
        <v>3258</v>
      </c>
      <c r="CA410" s="1392" t="s">
        <v>5175</v>
      </c>
      <c r="CB410" s="1392" t="s">
        <v>304</v>
      </c>
      <c r="CC410" s="1392" t="s">
        <v>111</v>
      </c>
      <c r="CD410" s="1392" t="s">
        <v>305</v>
      </c>
      <c r="CE410" s="1392" t="s">
        <v>306</v>
      </c>
      <c r="CF410" s="1392" t="s">
        <v>2505</v>
      </c>
      <c r="CG410" s="1392" t="s">
        <v>307</v>
      </c>
      <c r="CH410" s="1392" t="s">
        <v>57</v>
      </c>
      <c r="CI410" s="1392" t="s">
        <v>2571</v>
      </c>
      <c r="CJ410" s="1392" t="s">
        <v>99</v>
      </c>
      <c r="CK410" s="1392" t="s">
        <v>901</v>
      </c>
      <c r="CL410" s="1392" t="s">
        <v>105</v>
      </c>
      <c r="CM410" s="1392" t="s">
        <v>57</v>
      </c>
      <c r="CN410" s="1392" t="s">
        <v>57</v>
      </c>
      <c r="CO410" s="1392" t="s">
        <v>57</v>
      </c>
      <c r="CP410" s="1392" t="s">
        <v>57</v>
      </c>
      <c r="CQ410" s="1392" t="s">
        <v>57</v>
      </c>
      <c r="CR410" s="1392" t="s">
        <v>57</v>
      </c>
      <c r="CS410" s="1392" t="s">
        <v>57</v>
      </c>
      <c r="CT410" s="1392" t="s">
        <v>57</v>
      </c>
      <c r="CU410" s="1392" t="s">
        <v>57</v>
      </c>
      <c r="CV410" s="1392" t="s">
        <v>57</v>
      </c>
      <c r="CW410" s="1392" t="s">
        <v>57</v>
      </c>
      <c r="CX410" s="1392" t="s">
        <v>57</v>
      </c>
      <c r="CY410" s="1392" t="s">
        <v>57</v>
      </c>
      <c r="CZ410" s="1392" t="s">
        <v>57</v>
      </c>
      <c r="DA410" s="1392" t="s">
        <v>57</v>
      </c>
      <c r="DB410" s="1392" t="s">
        <v>57</v>
      </c>
      <c r="DC410" s="1392" t="s">
        <v>57</v>
      </c>
      <c r="DD410" s="1392" t="s">
        <v>57</v>
      </c>
      <c r="DE410" s="1392" t="s">
        <v>57</v>
      </c>
      <c r="DF410" s="1392" t="s">
        <v>57</v>
      </c>
      <c r="DG410" s="1392" t="s">
        <v>57</v>
      </c>
      <c r="DH410" s="1392" t="s">
        <v>57</v>
      </c>
      <c r="DI410" s="1392" t="s">
        <v>302</v>
      </c>
      <c r="DJ410" s="1392" t="s">
        <v>57</v>
      </c>
      <c r="DK410" s="1392" t="s">
        <v>57</v>
      </c>
      <c r="DL410" s="1392" t="s">
        <v>57</v>
      </c>
      <c r="DM410" s="1392" t="s">
        <v>57</v>
      </c>
      <c r="DN410" s="1392" t="s">
        <v>57</v>
      </c>
      <c r="DO410" s="1392" t="s">
        <v>57</v>
      </c>
      <c r="DP410" s="1392" t="s">
        <v>57</v>
      </c>
      <c r="DQ410" s="1392" t="s">
        <v>57</v>
      </c>
      <c r="DR410" s="1392" t="s">
        <v>57</v>
      </c>
      <c r="DS410" s="1392" t="s">
        <v>57</v>
      </c>
      <c r="DT410" s="1392" t="s">
        <v>3923</v>
      </c>
      <c r="DU410" s="1392" t="s">
        <v>621</v>
      </c>
      <c r="DV410" s="1392" t="s">
        <v>624</v>
      </c>
      <c r="DW410" s="1392" t="s">
        <v>121</v>
      </c>
      <c r="DX410" s="1392" t="s">
        <v>333</v>
      </c>
      <c r="DY410" s="1392" t="s">
        <v>308</v>
      </c>
      <c r="DZ410" s="1392" t="s">
        <v>309</v>
      </c>
      <c r="EA410" s="1392" t="s">
        <v>319</v>
      </c>
      <c r="EB410" s="1392" t="s">
        <v>3924</v>
      </c>
      <c r="EC410" s="1392" t="s">
        <v>621</v>
      </c>
      <c r="ED410" s="1392" t="s">
        <v>192</v>
      </c>
      <c r="EE410" s="1392" t="s">
        <v>121</v>
      </c>
      <c r="EF410" s="1392" t="s">
        <v>57</v>
      </c>
      <c r="EG410" s="1392" t="s">
        <v>57</v>
      </c>
      <c r="EH410" s="1392" t="s">
        <v>57</v>
      </c>
      <c r="EI410" s="1392" t="s">
        <v>57</v>
      </c>
      <c r="EJ410" s="1392" t="s">
        <v>3925</v>
      </c>
      <c r="EK410" s="1392" t="s">
        <v>3926</v>
      </c>
      <c r="EL410" s="1392" t="s">
        <v>3927</v>
      </c>
      <c r="EM410" s="1392" t="s">
        <v>1373</v>
      </c>
      <c r="EN410" s="1392" t="s">
        <v>680</v>
      </c>
      <c r="EO410" s="1392" t="s">
        <v>681</v>
      </c>
      <c r="EP410" s="1392" t="s">
        <v>682</v>
      </c>
      <c r="EQ410" s="1392" t="s">
        <v>4356</v>
      </c>
      <c r="ER410" s="1392" t="s">
        <v>311</v>
      </c>
      <c r="ES410" s="1392" t="s">
        <v>7703</v>
      </c>
      <c r="ET410" s="1392" t="s">
        <v>7704</v>
      </c>
      <c r="EU410" s="104" t="str">
        <f t="shared" si="44"/>
        <v>2026042849</v>
      </c>
      <c r="EV410" s="56" t="str">
        <f t="shared" si="45"/>
        <v>22&amp;2026042849</v>
      </c>
      <c r="EW410" s="104">
        <f>IFERROR(VLOOKUP(EV410,시험용!CA:CE,4,FALSE),"")</f>
        <v>0</v>
      </c>
      <c r="EX410" s="952"/>
    </row>
    <row r="411" spans="1:156" ht="49.95" customHeight="1">
      <c r="A411" s="741">
        <v>23</v>
      </c>
      <c r="B411" s="1340" t="s">
        <v>287</v>
      </c>
      <c r="C411" s="1340" t="s">
        <v>336</v>
      </c>
      <c r="D411" s="1340" t="s">
        <v>1866</v>
      </c>
      <c r="E411" s="1340" t="s">
        <v>31</v>
      </c>
      <c r="F411" s="1340" t="s">
        <v>321</v>
      </c>
      <c r="G411" s="1340" t="s">
        <v>287</v>
      </c>
      <c r="H411" s="1340" t="s">
        <v>287</v>
      </c>
      <c r="I411" s="1340" t="s">
        <v>290</v>
      </c>
      <c r="J411" s="1340" t="s">
        <v>11459</v>
      </c>
      <c r="K411" s="1340" t="s">
        <v>291</v>
      </c>
      <c r="L411" s="1340" t="s">
        <v>11460</v>
      </c>
      <c r="M411" s="1340" t="s">
        <v>11461</v>
      </c>
      <c r="N411" s="1340"/>
      <c r="O411" s="1340"/>
      <c r="P411" s="1340"/>
      <c r="Q411" s="1340"/>
      <c r="R411" s="1340" t="s">
        <v>10370</v>
      </c>
      <c r="S411" s="1340" t="s">
        <v>9751</v>
      </c>
      <c r="T411" s="1340" t="s">
        <v>11462</v>
      </c>
      <c r="U411" s="1340" t="s">
        <v>592</v>
      </c>
      <c r="V411" s="1340"/>
      <c r="W411" s="1340" t="s">
        <v>11463</v>
      </c>
      <c r="X411" s="1340" t="s">
        <v>1047</v>
      </c>
      <c r="Y411" s="1340" t="s">
        <v>1135</v>
      </c>
      <c r="Z411" s="1340" t="s">
        <v>1135</v>
      </c>
      <c r="AA411" s="1340" t="s">
        <v>1135</v>
      </c>
      <c r="AB411" s="1340" t="s">
        <v>293</v>
      </c>
      <c r="AC411" s="1340" t="s">
        <v>2193</v>
      </c>
      <c r="AD411" s="1340" t="s">
        <v>1136</v>
      </c>
      <c r="AE411" s="1340" t="s">
        <v>594</v>
      </c>
      <c r="AF411" s="1340" t="s">
        <v>692</v>
      </c>
      <c r="AG411" s="1340" t="s">
        <v>295</v>
      </c>
      <c r="AH411" s="1340" t="s">
        <v>296</v>
      </c>
      <c r="AI411" s="1340" t="s">
        <v>297</v>
      </c>
      <c r="AJ411" s="1340"/>
      <c r="AK411" s="1340"/>
      <c r="AL411" s="1340"/>
      <c r="AM411" s="1340"/>
      <c r="AN411" s="1340" t="s">
        <v>1874</v>
      </c>
      <c r="AO411" s="1340" t="s">
        <v>1875</v>
      </c>
      <c r="AP411" s="1340" t="s">
        <v>11648</v>
      </c>
      <c r="AQ411" s="1340" t="s">
        <v>49</v>
      </c>
      <c r="AR411" s="1340"/>
      <c r="AS411" s="1340"/>
      <c r="AT411" s="1340" t="s">
        <v>298</v>
      </c>
      <c r="AU411" s="1340" t="s">
        <v>11464</v>
      </c>
      <c r="AV411" s="1340" t="s">
        <v>57</v>
      </c>
      <c r="AW411" s="1340" t="s">
        <v>988</v>
      </c>
      <c r="AX411" s="1340" t="s">
        <v>11465</v>
      </c>
      <c r="AY411" s="1340"/>
      <c r="AZ411" s="1340" t="s">
        <v>11466</v>
      </c>
      <c r="BA411" s="1340" t="s">
        <v>9054</v>
      </c>
      <c r="BB411" s="1340" t="s">
        <v>299</v>
      </c>
      <c r="BC411" s="1340" t="s">
        <v>32</v>
      </c>
      <c r="BD411" s="1340" t="s">
        <v>33</v>
      </c>
      <c r="BE411" s="1340" t="s">
        <v>57</v>
      </c>
      <c r="BF411" s="1340" t="s">
        <v>48</v>
      </c>
      <c r="BG411" s="1340" t="s">
        <v>603</v>
      </c>
      <c r="BH411" s="1340" t="s">
        <v>1616</v>
      </c>
      <c r="BI411" s="1340" t="s">
        <v>2622</v>
      </c>
      <c r="BJ411" s="1340" t="s">
        <v>11467</v>
      </c>
      <c r="BK411" s="1340" t="s">
        <v>47</v>
      </c>
      <c r="BL411" s="1340" t="s">
        <v>11468</v>
      </c>
      <c r="BM411" s="1340" t="s">
        <v>302</v>
      </c>
      <c r="BN411" s="1340" t="s">
        <v>594</v>
      </c>
      <c r="BO411" s="1340" t="s">
        <v>692</v>
      </c>
      <c r="BP411" s="1340" t="s">
        <v>595</v>
      </c>
      <c r="BQ411" s="1340" t="s">
        <v>295</v>
      </c>
      <c r="BR411" s="1340" t="s">
        <v>102</v>
      </c>
      <c r="BS411" s="1340" t="s">
        <v>905</v>
      </c>
      <c r="BT411" s="1340" t="s">
        <v>1176</v>
      </c>
      <c r="BU411" s="1340" t="s">
        <v>11469</v>
      </c>
      <c r="BV411" s="1340" t="s">
        <v>51</v>
      </c>
      <c r="BW411" s="1340" t="s">
        <v>171</v>
      </c>
      <c r="BX411" s="1340" t="s">
        <v>296</v>
      </c>
      <c r="BY411" s="1340" t="s">
        <v>297</v>
      </c>
      <c r="BZ411" s="1340" t="s">
        <v>2627</v>
      </c>
      <c r="CA411" s="1340" t="s">
        <v>2798</v>
      </c>
      <c r="CB411" s="1340" t="s">
        <v>304</v>
      </c>
      <c r="CC411" s="1340" t="s">
        <v>174</v>
      </c>
      <c r="CD411" s="1340" t="s">
        <v>305</v>
      </c>
      <c r="CE411" s="1340" t="s">
        <v>306</v>
      </c>
      <c r="CF411" s="1340" t="s">
        <v>2799</v>
      </c>
      <c r="CG411" s="1340" t="s">
        <v>307</v>
      </c>
      <c r="CH411" s="1340" t="s">
        <v>57</v>
      </c>
      <c r="CI411" s="1340" t="s">
        <v>11470</v>
      </c>
      <c r="CJ411" s="1340" t="s">
        <v>78</v>
      </c>
      <c r="CK411" s="1340" t="s">
        <v>1066</v>
      </c>
      <c r="CL411" s="1340" t="s">
        <v>105</v>
      </c>
      <c r="CM411" s="1340" t="s">
        <v>11471</v>
      </c>
      <c r="CN411" s="1340" t="s">
        <v>78</v>
      </c>
      <c r="CO411" s="1340" t="s">
        <v>1427</v>
      </c>
      <c r="CP411" s="1340" t="s">
        <v>105</v>
      </c>
      <c r="CQ411" s="1340" t="s">
        <v>57</v>
      </c>
      <c r="CR411" s="1340" t="s">
        <v>57</v>
      </c>
      <c r="CS411" s="1340" t="s">
        <v>57</v>
      </c>
      <c r="CT411" s="1340" t="s">
        <v>57</v>
      </c>
      <c r="CU411" s="1340" t="s">
        <v>328</v>
      </c>
      <c r="CV411" s="1340" t="s">
        <v>329</v>
      </c>
      <c r="CW411" s="1340" t="s">
        <v>330</v>
      </c>
      <c r="CX411" s="1340" t="s">
        <v>331</v>
      </c>
      <c r="CY411" s="1340" t="s">
        <v>798</v>
      </c>
      <c r="CZ411" s="1340" t="s">
        <v>329</v>
      </c>
      <c r="DA411" s="1340" t="s">
        <v>123</v>
      </c>
      <c r="DB411" s="1340" t="s">
        <v>617</v>
      </c>
      <c r="DC411" s="1340" t="s">
        <v>618</v>
      </c>
      <c r="DD411" s="1340" t="s">
        <v>619</v>
      </c>
      <c r="DE411" s="1340" t="s">
        <v>57</v>
      </c>
      <c r="DF411" s="1340" t="s">
        <v>57</v>
      </c>
      <c r="DG411" s="1340" t="s">
        <v>57</v>
      </c>
      <c r="DH411" s="1340" t="s">
        <v>57</v>
      </c>
      <c r="DI411" s="1340" t="s">
        <v>302</v>
      </c>
      <c r="DJ411" s="1340" t="s">
        <v>57</v>
      </c>
      <c r="DK411" s="1340" t="s">
        <v>57</v>
      </c>
      <c r="DL411" s="1340" t="s">
        <v>57</v>
      </c>
      <c r="DM411" s="1340" t="s">
        <v>57</v>
      </c>
      <c r="DN411" s="1340" t="s">
        <v>57</v>
      </c>
      <c r="DO411" s="1340" t="s">
        <v>57</v>
      </c>
      <c r="DP411" s="1340" t="s">
        <v>57</v>
      </c>
      <c r="DQ411" s="1340" t="s">
        <v>57</v>
      </c>
      <c r="DR411" s="1340" t="s">
        <v>57</v>
      </c>
      <c r="DS411" s="1340" t="s">
        <v>57</v>
      </c>
      <c r="DT411" s="1340" t="s">
        <v>11472</v>
      </c>
      <c r="DU411" s="1340" t="s">
        <v>86</v>
      </c>
      <c r="DV411" s="1340" t="s">
        <v>1892</v>
      </c>
      <c r="DW411" s="1340" t="s">
        <v>119</v>
      </c>
      <c r="DX411" s="1340" t="s">
        <v>317</v>
      </c>
      <c r="DY411" s="1340" t="s">
        <v>308</v>
      </c>
      <c r="DZ411" s="1340" t="s">
        <v>318</v>
      </c>
      <c r="EA411" s="1340" t="s">
        <v>319</v>
      </c>
      <c r="EB411" s="1340" t="s">
        <v>10873</v>
      </c>
      <c r="EC411" s="1340" t="s">
        <v>86</v>
      </c>
      <c r="ED411" s="1340" t="s">
        <v>1572</v>
      </c>
      <c r="EE411" s="1340" t="s">
        <v>119</v>
      </c>
      <c r="EF411" s="1340" t="s">
        <v>57</v>
      </c>
      <c r="EG411" s="1340" t="s">
        <v>57</v>
      </c>
      <c r="EH411" s="1340" t="s">
        <v>57</v>
      </c>
      <c r="EI411" s="1340" t="s">
        <v>57</v>
      </c>
      <c r="EJ411" s="1340" t="s">
        <v>11377</v>
      </c>
      <c r="EK411" s="1340" t="s">
        <v>764</v>
      </c>
      <c r="EL411" s="1340" t="s">
        <v>1628</v>
      </c>
      <c r="EM411" s="1340" t="s">
        <v>766</v>
      </c>
      <c r="EN411" s="1340" t="s">
        <v>680</v>
      </c>
      <c r="EO411" s="1340" t="s">
        <v>630</v>
      </c>
      <c r="EP411" s="1340" t="s">
        <v>122</v>
      </c>
      <c r="EQ411" s="1340" t="s">
        <v>4245</v>
      </c>
      <c r="ER411" s="1340" t="s">
        <v>311</v>
      </c>
      <c r="ES411" s="1340" t="s">
        <v>2579</v>
      </c>
      <c r="ET411" s="1340" t="s">
        <v>11473</v>
      </c>
      <c r="EU411" s="104" t="str">
        <f t="shared" ref="EU411:EU424" si="46">RIGHT(L411,10)</f>
        <v>2026050990</v>
      </c>
      <c r="EV411" s="56" t="str">
        <f t="shared" ref="EV411:EV424" si="47">A411&amp;"&amp;"&amp;EU411</f>
        <v>23&amp;2026050990</v>
      </c>
      <c r="EW411" s="104" t="str">
        <f>IFERROR(VLOOKUP(EV411,시험용!CA:CE,4,FALSE),"")</f>
        <v/>
      </c>
      <c r="EX411" s="1364" t="s">
        <v>11702</v>
      </c>
    </row>
    <row r="412" spans="1:156" ht="49.95" customHeight="1">
      <c r="A412" s="741">
        <v>23</v>
      </c>
      <c r="B412" s="1340" t="s">
        <v>312</v>
      </c>
      <c r="C412" s="1340" t="s">
        <v>336</v>
      </c>
      <c r="D412" s="1340" t="s">
        <v>1866</v>
      </c>
      <c r="E412" s="1340" t="s">
        <v>31</v>
      </c>
      <c r="F412" s="1340" t="s">
        <v>584</v>
      </c>
      <c r="G412" s="1340" t="s">
        <v>312</v>
      </c>
      <c r="H412" s="1340" t="s">
        <v>312</v>
      </c>
      <c r="I412" s="1340" t="s">
        <v>290</v>
      </c>
      <c r="J412" s="1340" t="s">
        <v>11474</v>
      </c>
      <c r="K412" s="1340" t="s">
        <v>291</v>
      </c>
      <c r="L412" s="1340" t="s">
        <v>11475</v>
      </c>
      <c r="M412" s="1340" t="s">
        <v>11476</v>
      </c>
      <c r="N412" s="1340"/>
      <c r="O412" s="1340" t="s">
        <v>11477</v>
      </c>
      <c r="P412" s="1340"/>
      <c r="Q412" s="1340"/>
      <c r="R412" s="1340" t="s">
        <v>5467</v>
      </c>
      <c r="S412" s="1340" t="s">
        <v>9751</v>
      </c>
      <c r="T412" s="1340" t="s">
        <v>11462</v>
      </c>
      <c r="U412" s="1340" t="s">
        <v>592</v>
      </c>
      <c r="V412" s="1340"/>
      <c r="W412" s="1340" t="s">
        <v>11478</v>
      </c>
      <c r="X412" s="1340" t="s">
        <v>322</v>
      </c>
      <c r="Y412" s="1340" t="s">
        <v>1135</v>
      </c>
      <c r="Z412" s="1340" t="s">
        <v>1135</v>
      </c>
      <c r="AA412" s="1340" t="s">
        <v>1135</v>
      </c>
      <c r="AB412" s="1340" t="s">
        <v>293</v>
      </c>
      <c r="AC412" s="1340" t="s">
        <v>2193</v>
      </c>
      <c r="AD412" s="1340" t="s">
        <v>1136</v>
      </c>
      <c r="AE412" s="1340" t="s">
        <v>594</v>
      </c>
      <c r="AF412" s="1340" t="s">
        <v>692</v>
      </c>
      <c r="AG412" s="1340" t="s">
        <v>295</v>
      </c>
      <c r="AH412" s="1340" t="s">
        <v>296</v>
      </c>
      <c r="AI412" s="1340" t="s">
        <v>297</v>
      </c>
      <c r="AJ412" s="1340"/>
      <c r="AK412" s="1340"/>
      <c r="AL412" s="1340"/>
      <c r="AM412" s="1340"/>
      <c r="AN412" s="1340" t="s">
        <v>10507</v>
      </c>
      <c r="AO412" s="1340" t="s">
        <v>10508</v>
      </c>
      <c r="AP412" s="1340" t="s">
        <v>11649</v>
      </c>
      <c r="AQ412" s="1340" t="s">
        <v>49</v>
      </c>
      <c r="AR412" s="1340"/>
      <c r="AS412" s="1340"/>
      <c r="AT412" s="1340" t="s">
        <v>298</v>
      </c>
      <c r="AU412" s="1340" t="s">
        <v>11479</v>
      </c>
      <c r="AV412" s="1340" t="s">
        <v>57</v>
      </c>
      <c r="AW412" s="1340" t="s">
        <v>910</v>
      </c>
      <c r="AX412" s="1340" t="s">
        <v>11480</v>
      </c>
      <c r="AY412" s="1340"/>
      <c r="AZ412" s="1340" t="s">
        <v>11481</v>
      </c>
      <c r="BA412" s="1340" t="s">
        <v>9054</v>
      </c>
      <c r="BB412" s="1340" t="s">
        <v>299</v>
      </c>
      <c r="BC412" s="1340" t="s">
        <v>32</v>
      </c>
      <c r="BD412" s="1340" t="s">
        <v>33</v>
      </c>
      <c r="BE412" s="1340" t="s">
        <v>57</v>
      </c>
      <c r="BF412" s="1340" t="s">
        <v>48</v>
      </c>
      <c r="BG412" s="1340" t="s">
        <v>900</v>
      </c>
      <c r="BH412" s="1340" t="s">
        <v>711</v>
      </c>
      <c r="BI412" s="1340" t="s">
        <v>10971</v>
      </c>
      <c r="BJ412" s="1340" t="s">
        <v>11482</v>
      </c>
      <c r="BK412" s="1340" t="s">
        <v>47</v>
      </c>
      <c r="BL412" s="1340" t="s">
        <v>10976</v>
      </c>
      <c r="BM412" s="1340" t="s">
        <v>752</v>
      </c>
      <c r="BN412" s="1340" t="s">
        <v>594</v>
      </c>
      <c r="BO412" s="1340" t="s">
        <v>692</v>
      </c>
      <c r="BP412" s="1340" t="s">
        <v>595</v>
      </c>
      <c r="BQ412" s="1340" t="s">
        <v>295</v>
      </c>
      <c r="BR412" s="1340" t="s">
        <v>102</v>
      </c>
      <c r="BS412" s="1340" t="s">
        <v>1086</v>
      </c>
      <c r="BT412" s="1340" t="s">
        <v>2305</v>
      </c>
      <c r="BU412" s="1340" t="s">
        <v>10514</v>
      </c>
      <c r="BV412" s="1340" t="s">
        <v>51</v>
      </c>
      <c r="BW412" s="1340" t="s">
        <v>185</v>
      </c>
      <c r="BX412" s="1340" t="s">
        <v>296</v>
      </c>
      <c r="BY412" s="1340" t="s">
        <v>297</v>
      </c>
      <c r="BZ412" s="1340" t="s">
        <v>104</v>
      </c>
      <c r="CA412" s="1340" t="s">
        <v>758</v>
      </c>
      <c r="CB412" s="1340" t="s">
        <v>304</v>
      </c>
      <c r="CC412" s="1340" t="s">
        <v>167</v>
      </c>
      <c r="CD412" s="1340" t="s">
        <v>305</v>
      </c>
      <c r="CE412" s="1340" t="s">
        <v>306</v>
      </c>
      <c r="CF412" s="1340" t="s">
        <v>166</v>
      </c>
      <c r="CG412" s="1340" t="s">
        <v>307</v>
      </c>
      <c r="CH412" s="1340" t="s">
        <v>57</v>
      </c>
      <c r="CI412" s="1340" t="s">
        <v>10977</v>
      </c>
      <c r="CJ412" s="1340" t="s">
        <v>99</v>
      </c>
      <c r="CK412" s="1340" t="s">
        <v>2308</v>
      </c>
      <c r="CL412" s="1340" t="s">
        <v>105</v>
      </c>
      <c r="CM412" s="1340" t="s">
        <v>57</v>
      </c>
      <c r="CN412" s="1340" t="s">
        <v>57</v>
      </c>
      <c r="CO412" s="1340" t="s">
        <v>57</v>
      </c>
      <c r="CP412" s="1340" t="s">
        <v>57</v>
      </c>
      <c r="CQ412" s="1340" t="s">
        <v>57</v>
      </c>
      <c r="CR412" s="1340" t="s">
        <v>57</v>
      </c>
      <c r="CS412" s="1340" t="s">
        <v>57</v>
      </c>
      <c r="CT412" s="1340" t="s">
        <v>57</v>
      </c>
      <c r="CU412" s="1340" t="s">
        <v>57</v>
      </c>
      <c r="CV412" s="1340" t="s">
        <v>57</v>
      </c>
      <c r="CW412" s="1340" t="s">
        <v>57</v>
      </c>
      <c r="CX412" s="1340" t="s">
        <v>57</v>
      </c>
      <c r="CY412" s="1340" t="s">
        <v>798</v>
      </c>
      <c r="CZ412" s="1340" t="s">
        <v>329</v>
      </c>
      <c r="DA412" s="1340" t="s">
        <v>123</v>
      </c>
      <c r="DB412" s="1340" t="s">
        <v>57</v>
      </c>
      <c r="DC412" s="1340" t="s">
        <v>57</v>
      </c>
      <c r="DD412" s="1340" t="s">
        <v>57</v>
      </c>
      <c r="DE412" s="1340" t="s">
        <v>57</v>
      </c>
      <c r="DF412" s="1340" t="s">
        <v>57</v>
      </c>
      <c r="DG412" s="1340" t="s">
        <v>57</v>
      </c>
      <c r="DH412" s="1340" t="s">
        <v>57</v>
      </c>
      <c r="DI412" s="1340" t="s">
        <v>302</v>
      </c>
      <c r="DJ412" s="1340" t="s">
        <v>57</v>
      </c>
      <c r="DK412" s="1340" t="s">
        <v>57</v>
      </c>
      <c r="DL412" s="1340" t="s">
        <v>57</v>
      </c>
      <c r="DM412" s="1340" t="s">
        <v>57</v>
      </c>
      <c r="DN412" s="1340" t="s">
        <v>57</v>
      </c>
      <c r="DO412" s="1340" t="s">
        <v>57</v>
      </c>
      <c r="DP412" s="1340" t="s">
        <v>57</v>
      </c>
      <c r="DQ412" s="1340" t="s">
        <v>57</v>
      </c>
      <c r="DR412" s="1340" t="s">
        <v>57</v>
      </c>
      <c r="DS412" s="1340" t="s">
        <v>57</v>
      </c>
      <c r="DT412" s="1340" t="s">
        <v>10516</v>
      </c>
      <c r="DU412" s="1340" t="s">
        <v>621</v>
      </c>
      <c r="DV412" s="1340" t="s">
        <v>1748</v>
      </c>
      <c r="DW412" s="1340" t="s">
        <v>119</v>
      </c>
      <c r="DX412" s="1340" t="s">
        <v>317</v>
      </c>
      <c r="DY412" s="1340" t="s">
        <v>308</v>
      </c>
      <c r="DZ412" s="1340" t="s">
        <v>318</v>
      </c>
      <c r="EA412" s="1340" t="s">
        <v>319</v>
      </c>
      <c r="EB412" s="1340" t="s">
        <v>10517</v>
      </c>
      <c r="EC412" s="1340" t="s">
        <v>621</v>
      </c>
      <c r="ED412" s="1340" t="s">
        <v>761</v>
      </c>
      <c r="EE412" s="1340" t="s">
        <v>119</v>
      </c>
      <c r="EF412" s="1340" t="s">
        <v>57</v>
      </c>
      <c r="EG412" s="1340" t="s">
        <v>57</v>
      </c>
      <c r="EH412" s="1340" t="s">
        <v>57</v>
      </c>
      <c r="EI412" s="1340" t="s">
        <v>57</v>
      </c>
      <c r="EJ412" s="1340" t="s">
        <v>11483</v>
      </c>
      <c r="EK412" s="1340" t="s">
        <v>2469</v>
      </c>
      <c r="EL412" s="1340" t="s">
        <v>1830</v>
      </c>
      <c r="EM412" s="1340" t="s">
        <v>2471</v>
      </c>
      <c r="EN412" s="1340" t="s">
        <v>680</v>
      </c>
      <c r="EO412" s="1340" t="s">
        <v>630</v>
      </c>
      <c r="EP412" s="1340" t="s">
        <v>122</v>
      </c>
      <c r="EQ412" s="1340" t="s">
        <v>768</v>
      </c>
      <c r="ER412" s="1340" t="s">
        <v>311</v>
      </c>
      <c r="ES412" s="1340" t="s">
        <v>3607</v>
      </c>
      <c r="ET412" s="1340" t="s">
        <v>11484</v>
      </c>
      <c r="EU412" s="104" t="str">
        <f t="shared" si="46"/>
        <v>2026051537</v>
      </c>
      <c r="EV412" s="56" t="str">
        <f t="shared" si="47"/>
        <v>23&amp;2026051537</v>
      </c>
      <c r="EW412" s="104" t="str">
        <f>IFERROR(VLOOKUP(EV412,시험용!CA:CE,4,FALSE),"")</f>
        <v/>
      </c>
      <c r="EX412" s="1334"/>
    </row>
    <row r="413" spans="1:156" ht="49.95" customHeight="1">
      <c r="A413" s="741">
        <v>23</v>
      </c>
      <c r="B413" s="1340" t="s">
        <v>320</v>
      </c>
      <c r="C413" s="1340" t="s">
        <v>336</v>
      </c>
      <c r="D413" s="1340" t="s">
        <v>3239</v>
      </c>
      <c r="E413" s="1340" t="s">
        <v>31</v>
      </c>
      <c r="F413" s="1340" t="s">
        <v>584</v>
      </c>
      <c r="G413" s="1340" t="s">
        <v>320</v>
      </c>
      <c r="H413" s="1340" t="s">
        <v>320</v>
      </c>
      <c r="I413" s="1340" t="s">
        <v>290</v>
      </c>
      <c r="J413" s="1340" t="s">
        <v>11098</v>
      </c>
      <c r="K413" s="1340" t="s">
        <v>291</v>
      </c>
      <c r="L413" s="1340" t="s">
        <v>11099</v>
      </c>
      <c r="M413" s="1340" t="s">
        <v>11100</v>
      </c>
      <c r="N413" s="1340"/>
      <c r="O413" s="1340" t="s">
        <v>11101</v>
      </c>
      <c r="P413" s="1340"/>
      <c r="Q413" s="1340"/>
      <c r="R413" s="1340" t="s">
        <v>188</v>
      </c>
      <c r="S413" s="1340" t="s">
        <v>9750</v>
      </c>
      <c r="T413" s="1340" t="s">
        <v>11048</v>
      </c>
      <c r="U413" s="1340" t="s">
        <v>592</v>
      </c>
      <c r="V413" s="1340"/>
      <c r="W413" s="1340" t="s">
        <v>11102</v>
      </c>
      <c r="X413" s="1340" t="s">
        <v>7207</v>
      </c>
      <c r="Y413" s="1340" t="s">
        <v>1135</v>
      </c>
      <c r="Z413" s="1340" t="s">
        <v>1135</v>
      </c>
      <c r="AA413" s="1340" t="s">
        <v>1135</v>
      </c>
      <c r="AB413" s="1340" t="s">
        <v>293</v>
      </c>
      <c r="AC413" s="1340" t="s">
        <v>2193</v>
      </c>
      <c r="AD413" s="1340" t="s">
        <v>1136</v>
      </c>
      <c r="AE413" s="1340" t="s">
        <v>2740</v>
      </c>
      <c r="AF413" s="1340" t="s">
        <v>692</v>
      </c>
      <c r="AG413" s="1340" t="s">
        <v>295</v>
      </c>
      <c r="AH413" s="1340" t="s">
        <v>296</v>
      </c>
      <c r="AI413" s="1340" t="s">
        <v>297</v>
      </c>
      <c r="AJ413" s="1340"/>
      <c r="AK413" s="1340"/>
      <c r="AL413" s="1340"/>
      <c r="AM413" s="1340"/>
      <c r="AN413" s="1340" t="s">
        <v>3248</v>
      </c>
      <c r="AO413" s="1340" t="s">
        <v>628</v>
      </c>
      <c r="AP413" s="1340" t="s">
        <v>11275</v>
      </c>
      <c r="AQ413" s="1340" t="s">
        <v>49</v>
      </c>
      <c r="AR413" s="1340"/>
      <c r="AS413" s="1340"/>
      <c r="AT413" s="1340" t="s">
        <v>298</v>
      </c>
      <c r="AU413" s="1340" t="s">
        <v>11103</v>
      </c>
      <c r="AV413" s="1340" t="s">
        <v>57</v>
      </c>
      <c r="AW413" s="1340" t="s">
        <v>323</v>
      </c>
      <c r="AX413" s="1340" t="s">
        <v>11104</v>
      </c>
      <c r="AY413" s="1340"/>
      <c r="AZ413" s="1340" t="s">
        <v>11105</v>
      </c>
      <c r="BA413" s="1340" t="s">
        <v>9189</v>
      </c>
      <c r="BB413" s="1340" t="s">
        <v>299</v>
      </c>
      <c r="BC413" s="1340" t="s">
        <v>32</v>
      </c>
      <c r="BD413" s="1340" t="s">
        <v>33</v>
      </c>
      <c r="BE413" s="1340" t="s">
        <v>57</v>
      </c>
      <c r="BF413" s="1340" t="s">
        <v>48</v>
      </c>
      <c r="BG413" s="1340" t="s">
        <v>164</v>
      </c>
      <c r="BH413" s="1340" t="s">
        <v>786</v>
      </c>
      <c r="BI413" s="1340" t="s">
        <v>11106</v>
      </c>
      <c r="BJ413" s="1340" t="s">
        <v>11107</v>
      </c>
      <c r="BK413" s="1340" t="s">
        <v>300</v>
      </c>
      <c r="BL413" s="1340" t="s">
        <v>11108</v>
      </c>
      <c r="BM413" s="1340" t="s">
        <v>302</v>
      </c>
      <c r="BN413" s="1340" t="s">
        <v>2740</v>
      </c>
      <c r="BO413" s="1340" t="s">
        <v>692</v>
      </c>
      <c r="BP413" s="1340" t="s">
        <v>595</v>
      </c>
      <c r="BQ413" s="1340" t="s">
        <v>295</v>
      </c>
      <c r="BR413" s="1340" t="s">
        <v>102</v>
      </c>
      <c r="BS413" s="1340" t="s">
        <v>8896</v>
      </c>
      <c r="BT413" s="1340" t="s">
        <v>2391</v>
      </c>
      <c r="BU413" s="1340" t="s">
        <v>11109</v>
      </c>
      <c r="BV413" s="1340" t="s">
        <v>302</v>
      </c>
      <c r="BW413" s="1340" t="s">
        <v>672</v>
      </c>
      <c r="BX413" s="1340" t="s">
        <v>296</v>
      </c>
      <c r="BY413" s="1340" t="s">
        <v>297</v>
      </c>
      <c r="BZ413" s="1340" t="s">
        <v>1912</v>
      </c>
      <c r="CA413" s="1340" t="s">
        <v>11110</v>
      </c>
      <c r="CB413" s="1340" t="s">
        <v>304</v>
      </c>
      <c r="CC413" s="1340" t="s">
        <v>907</v>
      </c>
      <c r="CD413" s="1340" t="s">
        <v>305</v>
      </c>
      <c r="CE413" s="1340" t="s">
        <v>306</v>
      </c>
      <c r="CF413" s="1340" t="s">
        <v>7162</v>
      </c>
      <c r="CG413" s="1340" t="s">
        <v>307</v>
      </c>
      <c r="CH413" s="1340" t="s">
        <v>57</v>
      </c>
      <c r="CI413" s="1340" t="s">
        <v>11111</v>
      </c>
      <c r="CJ413" s="1340" t="s">
        <v>78</v>
      </c>
      <c r="CK413" s="1340" t="s">
        <v>117</v>
      </c>
      <c r="CL413" s="1340" t="s">
        <v>105</v>
      </c>
      <c r="CM413" s="1340" t="s">
        <v>57</v>
      </c>
      <c r="CN413" s="1340" t="s">
        <v>57</v>
      </c>
      <c r="CO413" s="1340" t="s">
        <v>57</v>
      </c>
      <c r="CP413" s="1340" t="s">
        <v>57</v>
      </c>
      <c r="CQ413" s="1340" t="s">
        <v>57</v>
      </c>
      <c r="CR413" s="1340" t="s">
        <v>57</v>
      </c>
      <c r="CS413" s="1340" t="s">
        <v>57</v>
      </c>
      <c r="CT413" s="1340" t="s">
        <v>57</v>
      </c>
      <c r="CU413" s="1340" t="s">
        <v>57</v>
      </c>
      <c r="CV413" s="1340" t="s">
        <v>57</v>
      </c>
      <c r="CW413" s="1340" t="s">
        <v>57</v>
      </c>
      <c r="CX413" s="1340" t="s">
        <v>57</v>
      </c>
      <c r="CY413" s="1340" t="s">
        <v>57</v>
      </c>
      <c r="CZ413" s="1340" t="s">
        <v>57</v>
      </c>
      <c r="DA413" s="1340" t="s">
        <v>57</v>
      </c>
      <c r="DB413" s="1340" t="s">
        <v>57</v>
      </c>
      <c r="DC413" s="1340" t="s">
        <v>57</v>
      </c>
      <c r="DD413" s="1340" t="s">
        <v>57</v>
      </c>
      <c r="DE413" s="1340" t="s">
        <v>57</v>
      </c>
      <c r="DF413" s="1340" t="s">
        <v>57</v>
      </c>
      <c r="DG413" s="1340" t="s">
        <v>57</v>
      </c>
      <c r="DH413" s="1340" t="s">
        <v>57</v>
      </c>
      <c r="DI413" s="1340" t="s">
        <v>302</v>
      </c>
      <c r="DJ413" s="1340" t="s">
        <v>57</v>
      </c>
      <c r="DK413" s="1340" t="s">
        <v>57</v>
      </c>
      <c r="DL413" s="1340" t="s">
        <v>57</v>
      </c>
      <c r="DM413" s="1340" t="s">
        <v>57</v>
      </c>
      <c r="DN413" s="1340" t="s">
        <v>57</v>
      </c>
      <c r="DO413" s="1340" t="s">
        <v>57</v>
      </c>
      <c r="DP413" s="1340" t="s">
        <v>57</v>
      </c>
      <c r="DQ413" s="1340" t="s">
        <v>57</v>
      </c>
      <c r="DR413" s="1340" t="s">
        <v>57</v>
      </c>
      <c r="DS413" s="1340" t="s">
        <v>57</v>
      </c>
      <c r="DT413" s="1340" t="s">
        <v>11112</v>
      </c>
      <c r="DU413" s="1340" t="s">
        <v>79</v>
      </c>
      <c r="DV413" s="1340" t="s">
        <v>1062</v>
      </c>
      <c r="DW413" s="1340" t="s">
        <v>106</v>
      </c>
      <c r="DX413" s="1340" t="s">
        <v>333</v>
      </c>
      <c r="DY413" s="1340" t="s">
        <v>308</v>
      </c>
      <c r="DZ413" s="1340" t="s">
        <v>309</v>
      </c>
      <c r="EA413" s="1340" t="s">
        <v>319</v>
      </c>
      <c r="EB413" s="1340" t="s">
        <v>11113</v>
      </c>
      <c r="EC413" s="1340" t="s">
        <v>79</v>
      </c>
      <c r="ED413" s="1340" t="s">
        <v>109</v>
      </c>
      <c r="EE413" s="1340" t="s">
        <v>106</v>
      </c>
      <c r="EF413" s="1340" t="s">
        <v>57</v>
      </c>
      <c r="EG413" s="1340" t="s">
        <v>57</v>
      </c>
      <c r="EH413" s="1340" t="s">
        <v>57</v>
      </c>
      <c r="EI413" s="1340" t="s">
        <v>57</v>
      </c>
      <c r="EJ413" s="1340" t="s">
        <v>3287</v>
      </c>
      <c r="EK413" s="1340" t="s">
        <v>3288</v>
      </c>
      <c r="EL413" s="1340" t="s">
        <v>2366</v>
      </c>
      <c r="EM413" s="1340" t="s">
        <v>115</v>
      </c>
      <c r="EN413" s="1340" t="s">
        <v>629</v>
      </c>
      <c r="EO413" s="1340" t="s">
        <v>310</v>
      </c>
      <c r="EP413" s="1340" t="s">
        <v>88</v>
      </c>
      <c r="EQ413" s="1340" t="s">
        <v>11114</v>
      </c>
      <c r="ER413" s="1340" t="s">
        <v>311</v>
      </c>
      <c r="ES413" s="1340" t="s">
        <v>2718</v>
      </c>
      <c r="ET413" s="1340" t="s">
        <v>11485</v>
      </c>
      <c r="EU413" s="104" t="str">
        <f t="shared" si="46"/>
        <v>2026050850</v>
      </c>
      <c r="EV413" s="56" t="str">
        <f t="shared" si="47"/>
        <v>23&amp;2026050850</v>
      </c>
      <c r="EW413" s="104" t="str">
        <f>IFERROR(VLOOKUP(EV413,시험용!CA:CE,4,FALSE),"")</f>
        <v/>
      </c>
      <c r="EX413" s="1334" t="s">
        <v>5424</v>
      </c>
    </row>
    <row r="414" spans="1:156" ht="49.95" customHeight="1">
      <c r="A414" s="741">
        <v>23</v>
      </c>
      <c r="B414" s="1340" t="s">
        <v>724</v>
      </c>
      <c r="C414" s="1340" t="s">
        <v>336</v>
      </c>
      <c r="D414" s="1340" t="s">
        <v>3239</v>
      </c>
      <c r="E414" s="1340" t="s">
        <v>31</v>
      </c>
      <c r="F414" s="1340" t="s">
        <v>584</v>
      </c>
      <c r="G414" s="1340" t="s">
        <v>724</v>
      </c>
      <c r="H414" s="1340" t="s">
        <v>724</v>
      </c>
      <c r="I414" s="1340" t="s">
        <v>290</v>
      </c>
      <c r="J414" s="1340" t="s">
        <v>11115</v>
      </c>
      <c r="K414" s="1340" t="s">
        <v>291</v>
      </c>
      <c r="L414" s="1340" t="s">
        <v>11116</v>
      </c>
      <c r="M414" s="1340" t="s">
        <v>11117</v>
      </c>
      <c r="N414" s="1340"/>
      <c r="O414" s="1340"/>
      <c r="P414" s="1340"/>
      <c r="Q414" s="1340"/>
      <c r="R414" s="1340" t="s">
        <v>8306</v>
      </c>
      <c r="S414" s="1340" t="s">
        <v>9750</v>
      </c>
      <c r="T414" s="1340" t="s">
        <v>11075</v>
      </c>
      <c r="U414" s="1340" t="s">
        <v>592</v>
      </c>
      <c r="V414" s="1340"/>
      <c r="W414" s="1340" t="s">
        <v>11118</v>
      </c>
      <c r="X414" s="1340" t="s">
        <v>688</v>
      </c>
      <c r="Y414" s="1340" t="s">
        <v>1135</v>
      </c>
      <c r="Z414" s="1340" t="s">
        <v>1135</v>
      </c>
      <c r="AA414" s="1340" t="s">
        <v>1135</v>
      </c>
      <c r="AB414" s="1340" t="s">
        <v>293</v>
      </c>
      <c r="AC414" s="1340" t="s">
        <v>2193</v>
      </c>
      <c r="AD414" s="1340" t="s">
        <v>1136</v>
      </c>
      <c r="AE414" s="1340" t="s">
        <v>2740</v>
      </c>
      <c r="AF414" s="1340" t="s">
        <v>692</v>
      </c>
      <c r="AG414" s="1340" t="s">
        <v>295</v>
      </c>
      <c r="AH414" s="1340" t="s">
        <v>296</v>
      </c>
      <c r="AI414" s="1340" t="s">
        <v>297</v>
      </c>
      <c r="AJ414" s="1340"/>
      <c r="AK414" s="1340"/>
      <c r="AL414" s="1340"/>
      <c r="AM414" s="1340"/>
      <c r="AN414" s="1340" t="s">
        <v>5532</v>
      </c>
      <c r="AO414" s="1340" t="s">
        <v>11119</v>
      </c>
      <c r="AP414" s="1340" t="s">
        <v>11278</v>
      </c>
      <c r="AQ414" s="1340" t="s">
        <v>49</v>
      </c>
      <c r="AR414" s="1340"/>
      <c r="AS414" s="1340"/>
      <c r="AT414" s="1340" t="s">
        <v>298</v>
      </c>
      <c r="AU414" s="1340" t="s">
        <v>11120</v>
      </c>
      <c r="AV414" s="1340" t="s">
        <v>57</v>
      </c>
      <c r="AW414" s="1340" t="s">
        <v>323</v>
      </c>
      <c r="AX414" s="1340" t="s">
        <v>11121</v>
      </c>
      <c r="AY414" s="1340"/>
      <c r="AZ414" s="1340" t="s">
        <v>11122</v>
      </c>
      <c r="BA414" s="1340" t="s">
        <v>9189</v>
      </c>
      <c r="BB414" s="1340" t="s">
        <v>299</v>
      </c>
      <c r="BC414" s="1340" t="s">
        <v>32</v>
      </c>
      <c r="BD414" s="1340" t="s">
        <v>33</v>
      </c>
      <c r="BE414" s="1340" t="s">
        <v>57</v>
      </c>
      <c r="BF414" s="1340" t="s">
        <v>48</v>
      </c>
      <c r="BG414" s="1340" t="s">
        <v>603</v>
      </c>
      <c r="BH414" s="1340" t="s">
        <v>11123</v>
      </c>
      <c r="BI414" s="1340" t="s">
        <v>11124</v>
      </c>
      <c r="BJ414" s="1340" t="s">
        <v>11125</v>
      </c>
      <c r="BK414" s="1340" t="s">
        <v>2759</v>
      </c>
      <c r="BL414" s="1340" t="s">
        <v>11126</v>
      </c>
      <c r="BM414" s="1340" t="s">
        <v>302</v>
      </c>
      <c r="BN414" s="1340" t="s">
        <v>2740</v>
      </c>
      <c r="BO414" s="1340" t="s">
        <v>692</v>
      </c>
      <c r="BP414" s="1340" t="s">
        <v>595</v>
      </c>
      <c r="BQ414" s="1340" t="s">
        <v>295</v>
      </c>
      <c r="BR414" s="1340" t="s">
        <v>102</v>
      </c>
      <c r="BS414" s="1340" t="s">
        <v>1118</v>
      </c>
      <c r="BT414" s="1340" t="s">
        <v>1562</v>
      </c>
      <c r="BU414" s="1340" t="s">
        <v>11127</v>
      </c>
      <c r="BV414" s="1340" t="s">
        <v>51</v>
      </c>
      <c r="BW414" s="1340" t="s">
        <v>5587</v>
      </c>
      <c r="BX414" s="1340" t="s">
        <v>296</v>
      </c>
      <c r="BY414" s="1340" t="s">
        <v>297</v>
      </c>
      <c r="BZ414" s="1340" t="s">
        <v>8951</v>
      </c>
      <c r="CA414" s="1340" t="s">
        <v>613</v>
      </c>
      <c r="CB414" s="1340" t="s">
        <v>304</v>
      </c>
      <c r="CC414" s="1340" t="s">
        <v>614</v>
      </c>
      <c r="CD414" s="1340" t="s">
        <v>309</v>
      </c>
      <c r="CE414" s="1340" t="s">
        <v>306</v>
      </c>
      <c r="CF414" s="1340" t="s">
        <v>615</v>
      </c>
      <c r="CG414" s="1340" t="s">
        <v>307</v>
      </c>
      <c r="CH414" s="1340" t="s">
        <v>57</v>
      </c>
      <c r="CI414" s="1340" t="s">
        <v>7242</v>
      </c>
      <c r="CJ414" s="1340" t="s">
        <v>92</v>
      </c>
      <c r="CK414" s="1340" t="s">
        <v>797</v>
      </c>
      <c r="CL414" s="1340" t="s">
        <v>105</v>
      </c>
      <c r="CM414" s="1340" t="s">
        <v>11128</v>
      </c>
      <c r="CN414" s="1340" t="s">
        <v>92</v>
      </c>
      <c r="CO414" s="1340" t="s">
        <v>794</v>
      </c>
      <c r="CP414" s="1340" t="s">
        <v>105</v>
      </c>
      <c r="CQ414" s="1340" t="s">
        <v>57</v>
      </c>
      <c r="CR414" s="1340" t="s">
        <v>57</v>
      </c>
      <c r="CS414" s="1340" t="s">
        <v>57</v>
      </c>
      <c r="CT414" s="1340" t="s">
        <v>57</v>
      </c>
      <c r="CU414" s="1340" t="s">
        <v>57</v>
      </c>
      <c r="CV414" s="1340" t="s">
        <v>57</v>
      </c>
      <c r="CW414" s="1340" t="s">
        <v>57</v>
      </c>
      <c r="CX414" s="1340" t="s">
        <v>57</v>
      </c>
      <c r="CY414" s="1340" t="s">
        <v>798</v>
      </c>
      <c r="CZ414" s="1340" t="s">
        <v>329</v>
      </c>
      <c r="DA414" s="1340" t="s">
        <v>123</v>
      </c>
      <c r="DB414" s="1340" t="s">
        <v>57</v>
      </c>
      <c r="DC414" s="1340" t="s">
        <v>57</v>
      </c>
      <c r="DD414" s="1340" t="s">
        <v>57</v>
      </c>
      <c r="DE414" s="1340" t="s">
        <v>57</v>
      </c>
      <c r="DF414" s="1340" t="s">
        <v>57</v>
      </c>
      <c r="DG414" s="1340" t="s">
        <v>57</v>
      </c>
      <c r="DH414" s="1340" t="s">
        <v>57</v>
      </c>
      <c r="DI414" s="1340" t="s">
        <v>302</v>
      </c>
      <c r="DJ414" s="1340" t="s">
        <v>57</v>
      </c>
      <c r="DK414" s="1340" t="s">
        <v>57</v>
      </c>
      <c r="DL414" s="1340" t="s">
        <v>57</v>
      </c>
      <c r="DM414" s="1340" t="s">
        <v>57</v>
      </c>
      <c r="DN414" s="1340" t="s">
        <v>57</v>
      </c>
      <c r="DO414" s="1340" t="s">
        <v>57</v>
      </c>
      <c r="DP414" s="1340" t="s">
        <v>57</v>
      </c>
      <c r="DQ414" s="1340" t="s">
        <v>57</v>
      </c>
      <c r="DR414" s="1340" t="s">
        <v>57</v>
      </c>
      <c r="DS414" s="1340" t="s">
        <v>57</v>
      </c>
      <c r="DT414" s="1340" t="s">
        <v>9431</v>
      </c>
      <c r="DU414" s="1340" t="s">
        <v>79</v>
      </c>
      <c r="DV414" s="1340" t="s">
        <v>1038</v>
      </c>
      <c r="DW414" s="1340" t="s">
        <v>106</v>
      </c>
      <c r="DX414" s="1340" t="s">
        <v>317</v>
      </c>
      <c r="DY414" s="1340" t="s">
        <v>308</v>
      </c>
      <c r="DZ414" s="1340" t="s">
        <v>318</v>
      </c>
      <c r="EA414" s="1340" t="s">
        <v>319</v>
      </c>
      <c r="EB414" s="1340" t="s">
        <v>7780</v>
      </c>
      <c r="EC414" s="1340" t="s">
        <v>79</v>
      </c>
      <c r="ED414" s="1340" t="s">
        <v>622</v>
      </c>
      <c r="EE414" s="1340" t="s">
        <v>106</v>
      </c>
      <c r="EF414" s="1340" t="s">
        <v>57</v>
      </c>
      <c r="EG414" s="1340" t="s">
        <v>57</v>
      </c>
      <c r="EH414" s="1340" t="s">
        <v>57</v>
      </c>
      <c r="EI414" s="1340" t="s">
        <v>57</v>
      </c>
      <c r="EJ414" s="1340" t="s">
        <v>2777</v>
      </c>
      <c r="EK414" s="1340" t="s">
        <v>2081</v>
      </c>
      <c r="EL414" s="1340" t="s">
        <v>802</v>
      </c>
      <c r="EM414" s="1340" t="s">
        <v>2778</v>
      </c>
      <c r="EN414" s="1340" t="s">
        <v>629</v>
      </c>
      <c r="EO414" s="1340" t="s">
        <v>310</v>
      </c>
      <c r="EP414" s="1340" t="s">
        <v>88</v>
      </c>
      <c r="EQ414" s="1340" t="s">
        <v>11129</v>
      </c>
      <c r="ER414" s="1340" t="s">
        <v>311</v>
      </c>
      <c r="ES414" s="1340" t="s">
        <v>1677</v>
      </c>
      <c r="ET414" s="1340" t="s">
        <v>11486</v>
      </c>
      <c r="EU414" s="104" t="str">
        <f t="shared" si="46"/>
        <v>2026043338</v>
      </c>
      <c r="EV414" s="56" t="str">
        <f t="shared" si="47"/>
        <v>23&amp;2026043338</v>
      </c>
      <c r="EW414" s="104">
        <f>IFERROR(VLOOKUP(EV414,시험용!CA:CE,4,FALSE),"")</f>
        <v>0</v>
      </c>
      <c r="EX414" s="1334"/>
      <c r="EY414" s="1363" t="s">
        <v>11701</v>
      </c>
      <c r="EZ414" s="1364" t="s">
        <v>11700</v>
      </c>
    </row>
    <row r="415" spans="1:156" ht="49.95" customHeight="1">
      <c r="A415" s="741">
        <v>23</v>
      </c>
      <c r="B415" s="1340" t="s">
        <v>732</v>
      </c>
      <c r="C415" s="1340" t="s">
        <v>336</v>
      </c>
      <c r="D415" s="1340" t="s">
        <v>3239</v>
      </c>
      <c r="E415" s="1340" t="s">
        <v>31</v>
      </c>
      <c r="F415" s="1340" t="s">
        <v>584</v>
      </c>
      <c r="G415" s="1340" t="s">
        <v>732</v>
      </c>
      <c r="H415" s="1340" t="s">
        <v>732</v>
      </c>
      <c r="I415" s="1340" t="s">
        <v>290</v>
      </c>
      <c r="J415" s="1340" t="s">
        <v>11130</v>
      </c>
      <c r="K415" s="1340" t="s">
        <v>291</v>
      </c>
      <c r="L415" s="1340" t="s">
        <v>11131</v>
      </c>
      <c r="M415" s="1340" t="s">
        <v>11132</v>
      </c>
      <c r="N415" s="1340"/>
      <c r="O415" s="1340" t="s">
        <v>11133</v>
      </c>
      <c r="P415" s="1340"/>
      <c r="Q415" s="1340"/>
      <c r="R415" s="1340"/>
      <c r="S415" s="1340" t="s">
        <v>9750</v>
      </c>
      <c r="T415" s="1340" t="s">
        <v>11075</v>
      </c>
      <c r="U415" s="1340" t="s">
        <v>592</v>
      </c>
      <c r="V415" s="1340"/>
      <c r="W415" s="1340" t="s">
        <v>11134</v>
      </c>
      <c r="X415" s="1340" t="s">
        <v>688</v>
      </c>
      <c r="Y415" s="1340" t="s">
        <v>1135</v>
      </c>
      <c r="Z415" s="1340" t="s">
        <v>1135</v>
      </c>
      <c r="AA415" s="1340" t="s">
        <v>1135</v>
      </c>
      <c r="AB415" s="1340" t="s">
        <v>293</v>
      </c>
      <c r="AC415" s="1340" t="s">
        <v>2193</v>
      </c>
      <c r="AD415" s="1340" t="s">
        <v>1136</v>
      </c>
      <c r="AE415" s="1340" t="s">
        <v>2740</v>
      </c>
      <c r="AF415" s="1340" t="s">
        <v>692</v>
      </c>
      <c r="AG415" s="1340" t="s">
        <v>295</v>
      </c>
      <c r="AH415" s="1340" t="s">
        <v>296</v>
      </c>
      <c r="AI415" s="1340" t="s">
        <v>297</v>
      </c>
      <c r="AJ415" s="1340"/>
      <c r="AK415" s="1340"/>
      <c r="AL415" s="1340"/>
      <c r="AM415" s="1340"/>
      <c r="AN415" s="1340" t="s">
        <v>11135</v>
      </c>
      <c r="AO415" s="1340" t="s">
        <v>11136</v>
      </c>
      <c r="AP415" s="1340" t="s">
        <v>11279</v>
      </c>
      <c r="AQ415" s="1340" t="s">
        <v>49</v>
      </c>
      <c r="AR415" s="1340"/>
      <c r="AS415" s="1340"/>
      <c r="AT415" s="1340" t="s">
        <v>315</v>
      </c>
      <c r="AU415" s="1340" t="s">
        <v>11137</v>
      </c>
      <c r="AV415" s="1340" t="s">
        <v>57</v>
      </c>
      <c r="AW415" s="1340" t="s">
        <v>910</v>
      </c>
      <c r="AX415" s="1340" t="s">
        <v>11138</v>
      </c>
      <c r="AY415" s="1340"/>
      <c r="AZ415" s="1340" t="s">
        <v>11139</v>
      </c>
      <c r="BA415" s="1340" t="s">
        <v>9189</v>
      </c>
      <c r="BB415" s="1340" t="s">
        <v>299</v>
      </c>
      <c r="BC415" s="1340" t="s">
        <v>32</v>
      </c>
      <c r="BD415" s="1340" t="s">
        <v>33</v>
      </c>
      <c r="BE415" s="1340" t="s">
        <v>57</v>
      </c>
      <c r="BF415" s="1340" t="s">
        <v>48</v>
      </c>
      <c r="BG415" s="1340" t="s">
        <v>900</v>
      </c>
      <c r="BH415" s="1340" t="s">
        <v>191</v>
      </c>
      <c r="BI415" s="1340" t="s">
        <v>11124</v>
      </c>
      <c r="BJ415" s="1340" t="s">
        <v>11140</v>
      </c>
      <c r="BK415" s="1340" t="s">
        <v>2759</v>
      </c>
      <c r="BL415" s="1340" t="s">
        <v>11487</v>
      </c>
      <c r="BM415" s="1340" t="s">
        <v>302</v>
      </c>
      <c r="BN415" s="1340" t="s">
        <v>2740</v>
      </c>
      <c r="BO415" s="1340" t="s">
        <v>692</v>
      </c>
      <c r="BP415" s="1340" t="s">
        <v>595</v>
      </c>
      <c r="BQ415" s="1340" t="s">
        <v>295</v>
      </c>
      <c r="BR415" s="1340" t="s">
        <v>102</v>
      </c>
      <c r="BS415" s="1340" t="s">
        <v>753</v>
      </c>
      <c r="BT415" s="1340" t="s">
        <v>4239</v>
      </c>
      <c r="BU415" s="1340" t="s">
        <v>11142</v>
      </c>
      <c r="BV415" s="1340" t="s">
        <v>302</v>
      </c>
      <c r="BW415" s="1340" t="s">
        <v>611</v>
      </c>
      <c r="BX415" s="1340" t="s">
        <v>296</v>
      </c>
      <c r="BY415" s="1340" t="s">
        <v>297</v>
      </c>
      <c r="BZ415" s="1340" t="s">
        <v>1089</v>
      </c>
      <c r="CA415" s="1340" t="s">
        <v>3259</v>
      </c>
      <c r="CB415" s="1340" t="s">
        <v>304</v>
      </c>
      <c r="CC415" s="1340" t="s">
        <v>104</v>
      </c>
      <c r="CD415" s="1340" t="s">
        <v>309</v>
      </c>
      <c r="CE415" s="1340" t="s">
        <v>306</v>
      </c>
      <c r="CF415" s="1340" t="s">
        <v>3201</v>
      </c>
      <c r="CG415" s="1340" t="s">
        <v>307</v>
      </c>
      <c r="CH415" s="1340" t="s">
        <v>57</v>
      </c>
      <c r="CI415" s="1340" t="s">
        <v>3807</v>
      </c>
      <c r="CJ415" s="1340" t="s">
        <v>99</v>
      </c>
      <c r="CK415" s="1340" t="s">
        <v>182</v>
      </c>
      <c r="CL415" s="1340" t="s">
        <v>105</v>
      </c>
      <c r="CM415" s="1340" t="s">
        <v>57</v>
      </c>
      <c r="CN415" s="1340" t="s">
        <v>57</v>
      </c>
      <c r="CO415" s="1340" t="s">
        <v>57</v>
      </c>
      <c r="CP415" s="1340" t="s">
        <v>57</v>
      </c>
      <c r="CQ415" s="1340" t="s">
        <v>57</v>
      </c>
      <c r="CR415" s="1340" t="s">
        <v>57</v>
      </c>
      <c r="CS415" s="1340" t="s">
        <v>57</v>
      </c>
      <c r="CT415" s="1340" t="s">
        <v>57</v>
      </c>
      <c r="CU415" s="1340" t="s">
        <v>57</v>
      </c>
      <c r="CV415" s="1340" t="s">
        <v>57</v>
      </c>
      <c r="CW415" s="1340" t="s">
        <v>57</v>
      </c>
      <c r="CX415" s="1340" t="s">
        <v>57</v>
      </c>
      <c r="CY415" s="1340" t="s">
        <v>57</v>
      </c>
      <c r="CZ415" s="1340" t="s">
        <v>57</v>
      </c>
      <c r="DA415" s="1340" t="s">
        <v>57</v>
      </c>
      <c r="DB415" s="1340" t="s">
        <v>57</v>
      </c>
      <c r="DC415" s="1340" t="s">
        <v>57</v>
      </c>
      <c r="DD415" s="1340" t="s">
        <v>57</v>
      </c>
      <c r="DE415" s="1340" t="s">
        <v>57</v>
      </c>
      <c r="DF415" s="1340" t="s">
        <v>57</v>
      </c>
      <c r="DG415" s="1340" t="s">
        <v>57</v>
      </c>
      <c r="DH415" s="1340" t="s">
        <v>57</v>
      </c>
      <c r="DI415" s="1340" t="s">
        <v>302</v>
      </c>
      <c r="DJ415" s="1340" t="s">
        <v>57</v>
      </c>
      <c r="DK415" s="1340" t="s">
        <v>57</v>
      </c>
      <c r="DL415" s="1340" t="s">
        <v>57</v>
      </c>
      <c r="DM415" s="1340" t="s">
        <v>57</v>
      </c>
      <c r="DN415" s="1340" t="s">
        <v>57</v>
      </c>
      <c r="DO415" s="1340" t="s">
        <v>57</v>
      </c>
      <c r="DP415" s="1340" t="s">
        <v>57</v>
      </c>
      <c r="DQ415" s="1340" t="s">
        <v>57</v>
      </c>
      <c r="DR415" s="1340" t="s">
        <v>57</v>
      </c>
      <c r="DS415" s="1340" t="s">
        <v>57</v>
      </c>
      <c r="DT415" s="1340" t="s">
        <v>11144</v>
      </c>
      <c r="DU415" s="1340" t="s">
        <v>79</v>
      </c>
      <c r="DV415" s="1340" t="s">
        <v>761</v>
      </c>
      <c r="DW415" s="1340" t="s">
        <v>106</v>
      </c>
      <c r="DX415" s="1340" t="s">
        <v>317</v>
      </c>
      <c r="DY415" s="1340" t="s">
        <v>308</v>
      </c>
      <c r="DZ415" s="1340" t="s">
        <v>318</v>
      </c>
      <c r="EA415" s="1340" t="s">
        <v>319</v>
      </c>
      <c r="EB415" s="1340" t="s">
        <v>11145</v>
      </c>
      <c r="EC415" s="1340" t="s">
        <v>79</v>
      </c>
      <c r="ED415" s="1340" t="s">
        <v>762</v>
      </c>
      <c r="EE415" s="1340" t="s">
        <v>106</v>
      </c>
      <c r="EF415" s="1340" t="s">
        <v>57</v>
      </c>
      <c r="EG415" s="1340" t="s">
        <v>57</v>
      </c>
      <c r="EH415" s="1340" t="s">
        <v>57</v>
      </c>
      <c r="EI415" s="1340" t="s">
        <v>57</v>
      </c>
      <c r="EJ415" s="1340" t="s">
        <v>179</v>
      </c>
      <c r="EK415" s="1340" t="s">
        <v>180</v>
      </c>
      <c r="EL415" s="1340" t="s">
        <v>802</v>
      </c>
      <c r="EM415" s="1340" t="s">
        <v>181</v>
      </c>
      <c r="EN415" s="1340" t="s">
        <v>629</v>
      </c>
      <c r="EO415" s="1340" t="s">
        <v>681</v>
      </c>
      <c r="EP415" s="1340" t="s">
        <v>682</v>
      </c>
      <c r="EQ415" s="1340" t="s">
        <v>57</v>
      </c>
      <c r="ER415" s="1340" t="s">
        <v>311</v>
      </c>
      <c r="ES415" s="1340" t="s">
        <v>57</v>
      </c>
      <c r="ET415" s="1340" t="s">
        <v>57</v>
      </c>
      <c r="EU415" s="104" t="str">
        <f t="shared" si="46"/>
        <v>2026043356</v>
      </c>
      <c r="EV415" s="56" t="str">
        <f t="shared" si="47"/>
        <v>23&amp;2026043356</v>
      </c>
      <c r="EW415" s="104">
        <f>IFERROR(VLOOKUP(EV415,시험용!CA:CE,4,FALSE),"")</f>
        <v>0</v>
      </c>
      <c r="EX415" s="1334"/>
    </row>
    <row r="416" spans="1:156" ht="49.95" customHeight="1">
      <c r="A416" s="741">
        <v>23</v>
      </c>
      <c r="B416" s="1340" t="s">
        <v>771</v>
      </c>
      <c r="C416" s="1340" t="s">
        <v>336</v>
      </c>
      <c r="D416" s="1340" t="s">
        <v>3239</v>
      </c>
      <c r="E416" s="1340" t="s">
        <v>31</v>
      </c>
      <c r="F416" s="1340" t="s">
        <v>584</v>
      </c>
      <c r="G416" s="1340" t="s">
        <v>771</v>
      </c>
      <c r="H416" s="1340" t="s">
        <v>771</v>
      </c>
      <c r="I416" s="1340" t="s">
        <v>290</v>
      </c>
      <c r="J416" s="1340" t="s">
        <v>11488</v>
      </c>
      <c r="K416" s="1340" t="s">
        <v>291</v>
      </c>
      <c r="L416" s="1340" t="s">
        <v>11489</v>
      </c>
      <c r="M416" s="1340" t="s">
        <v>11490</v>
      </c>
      <c r="N416" s="1340"/>
      <c r="O416" s="1340" t="s">
        <v>11491</v>
      </c>
      <c r="P416" s="1340"/>
      <c r="Q416" s="1340"/>
      <c r="R416" s="1340" t="s">
        <v>8846</v>
      </c>
      <c r="S416" s="1340" t="s">
        <v>9751</v>
      </c>
      <c r="T416" s="1340" t="s">
        <v>11462</v>
      </c>
      <c r="U416" s="1340" t="s">
        <v>592</v>
      </c>
      <c r="V416" s="1340"/>
      <c r="W416" s="1340" t="s">
        <v>11492</v>
      </c>
      <c r="X416" s="1340" t="s">
        <v>292</v>
      </c>
      <c r="Y416" s="1340" t="s">
        <v>1135</v>
      </c>
      <c r="Z416" s="1340" t="s">
        <v>1135</v>
      </c>
      <c r="AA416" s="1340" t="s">
        <v>1135</v>
      </c>
      <c r="AB416" s="1340" t="s">
        <v>293</v>
      </c>
      <c r="AC416" s="1340" t="s">
        <v>2193</v>
      </c>
      <c r="AD416" s="1340" t="s">
        <v>1136</v>
      </c>
      <c r="AE416" s="1340" t="s">
        <v>2740</v>
      </c>
      <c r="AF416" s="1340" t="s">
        <v>692</v>
      </c>
      <c r="AG416" s="1340" t="s">
        <v>295</v>
      </c>
      <c r="AH416" s="1340" t="s">
        <v>296</v>
      </c>
      <c r="AI416" s="1340" t="s">
        <v>297</v>
      </c>
      <c r="AJ416" s="1340"/>
      <c r="AK416" s="1340"/>
      <c r="AL416" s="1340"/>
      <c r="AM416" s="1340"/>
      <c r="AN416" s="1340" t="s">
        <v>3248</v>
      </c>
      <c r="AO416" s="1340" t="s">
        <v>628</v>
      </c>
      <c r="AP416" s="1340" t="s">
        <v>11650</v>
      </c>
      <c r="AQ416" s="1340" t="s">
        <v>49</v>
      </c>
      <c r="AR416" s="1340"/>
      <c r="AS416" s="1340"/>
      <c r="AT416" s="1340" t="s">
        <v>315</v>
      </c>
      <c r="AU416" s="1340" t="s">
        <v>11493</v>
      </c>
      <c r="AV416" s="1340" t="s">
        <v>57</v>
      </c>
      <c r="AW416" s="1340" t="s">
        <v>323</v>
      </c>
      <c r="AX416" s="1340" t="s">
        <v>11494</v>
      </c>
      <c r="AY416" s="1340"/>
      <c r="AZ416" s="1340" t="s">
        <v>11495</v>
      </c>
      <c r="BA416" s="1340" t="s">
        <v>9189</v>
      </c>
      <c r="BB416" s="1340" t="s">
        <v>299</v>
      </c>
      <c r="BC416" s="1340" t="s">
        <v>32</v>
      </c>
      <c r="BD416" s="1340" t="s">
        <v>33</v>
      </c>
      <c r="BE416" s="1340" t="s">
        <v>57</v>
      </c>
      <c r="BF416" s="1340" t="s">
        <v>48</v>
      </c>
      <c r="BG416" s="1340" t="s">
        <v>603</v>
      </c>
      <c r="BH416" s="1340" t="s">
        <v>174</v>
      </c>
      <c r="BI416" s="1340" t="s">
        <v>11496</v>
      </c>
      <c r="BJ416" s="1340" t="s">
        <v>11497</v>
      </c>
      <c r="BK416" s="1340" t="s">
        <v>2759</v>
      </c>
      <c r="BL416" s="1340" t="s">
        <v>11498</v>
      </c>
      <c r="BM416" s="1340" t="s">
        <v>302</v>
      </c>
      <c r="BN416" s="1340" t="s">
        <v>2740</v>
      </c>
      <c r="BO416" s="1340" t="s">
        <v>692</v>
      </c>
      <c r="BP416" s="1340" t="s">
        <v>595</v>
      </c>
      <c r="BQ416" s="1340" t="s">
        <v>295</v>
      </c>
      <c r="BR416" s="1340" t="s">
        <v>102</v>
      </c>
      <c r="BS416" s="1340" t="s">
        <v>3223</v>
      </c>
      <c r="BT416" s="1340" t="s">
        <v>178</v>
      </c>
      <c r="BU416" s="1340" t="s">
        <v>11127</v>
      </c>
      <c r="BV416" s="1340" t="s">
        <v>51</v>
      </c>
      <c r="BW416" s="1340" t="s">
        <v>5587</v>
      </c>
      <c r="BX416" s="1340" t="s">
        <v>296</v>
      </c>
      <c r="BY416" s="1340" t="s">
        <v>297</v>
      </c>
      <c r="BZ416" s="1340" t="s">
        <v>1328</v>
      </c>
      <c r="CA416" s="1340" t="s">
        <v>11499</v>
      </c>
      <c r="CB416" s="1340" t="s">
        <v>304</v>
      </c>
      <c r="CC416" s="1340" t="s">
        <v>6523</v>
      </c>
      <c r="CD416" s="1340" t="s">
        <v>309</v>
      </c>
      <c r="CE416" s="1340" t="s">
        <v>306</v>
      </c>
      <c r="CF416" s="1340" t="s">
        <v>8724</v>
      </c>
      <c r="CG416" s="1340" t="s">
        <v>307</v>
      </c>
      <c r="CH416" s="1340" t="s">
        <v>57</v>
      </c>
      <c r="CI416" s="1340" t="s">
        <v>11500</v>
      </c>
      <c r="CJ416" s="1340" t="s">
        <v>78</v>
      </c>
      <c r="CK416" s="1340" t="s">
        <v>117</v>
      </c>
      <c r="CL416" s="1340" t="s">
        <v>105</v>
      </c>
      <c r="CM416" s="1340" t="s">
        <v>57</v>
      </c>
      <c r="CN416" s="1340" t="s">
        <v>57</v>
      </c>
      <c r="CO416" s="1340" t="s">
        <v>57</v>
      </c>
      <c r="CP416" s="1340" t="s">
        <v>57</v>
      </c>
      <c r="CQ416" s="1340" t="s">
        <v>57</v>
      </c>
      <c r="CR416" s="1340" t="s">
        <v>57</v>
      </c>
      <c r="CS416" s="1340" t="s">
        <v>57</v>
      </c>
      <c r="CT416" s="1340" t="s">
        <v>57</v>
      </c>
      <c r="CU416" s="1340" t="s">
        <v>57</v>
      </c>
      <c r="CV416" s="1340" t="s">
        <v>57</v>
      </c>
      <c r="CW416" s="1340" t="s">
        <v>57</v>
      </c>
      <c r="CX416" s="1340" t="s">
        <v>57</v>
      </c>
      <c r="CY416" s="1340" t="s">
        <v>57</v>
      </c>
      <c r="CZ416" s="1340" t="s">
        <v>57</v>
      </c>
      <c r="DA416" s="1340" t="s">
        <v>57</v>
      </c>
      <c r="DB416" s="1340" t="s">
        <v>617</v>
      </c>
      <c r="DC416" s="1340" t="s">
        <v>618</v>
      </c>
      <c r="DD416" s="1340" t="s">
        <v>619</v>
      </c>
      <c r="DE416" s="1340" t="s">
        <v>57</v>
      </c>
      <c r="DF416" s="1340" t="s">
        <v>57</v>
      </c>
      <c r="DG416" s="1340" t="s">
        <v>57</v>
      </c>
      <c r="DH416" s="1340" t="s">
        <v>57</v>
      </c>
      <c r="DI416" s="1340" t="s">
        <v>302</v>
      </c>
      <c r="DJ416" s="1340" t="s">
        <v>57</v>
      </c>
      <c r="DK416" s="1340" t="s">
        <v>57</v>
      </c>
      <c r="DL416" s="1340" t="s">
        <v>57</v>
      </c>
      <c r="DM416" s="1340" t="s">
        <v>57</v>
      </c>
      <c r="DN416" s="1340" t="s">
        <v>57</v>
      </c>
      <c r="DO416" s="1340" t="s">
        <v>57</v>
      </c>
      <c r="DP416" s="1340" t="s">
        <v>57</v>
      </c>
      <c r="DQ416" s="1340" t="s">
        <v>57</v>
      </c>
      <c r="DR416" s="1340" t="s">
        <v>57</v>
      </c>
      <c r="DS416" s="1340" t="s">
        <v>57</v>
      </c>
      <c r="DT416" s="1340" t="s">
        <v>3203</v>
      </c>
      <c r="DU416" s="1340" t="s">
        <v>79</v>
      </c>
      <c r="DV416" s="1340" t="s">
        <v>118</v>
      </c>
      <c r="DW416" s="1340" t="s">
        <v>106</v>
      </c>
      <c r="DX416" s="1340" t="s">
        <v>333</v>
      </c>
      <c r="DY416" s="1340" t="s">
        <v>308</v>
      </c>
      <c r="DZ416" s="1340" t="s">
        <v>309</v>
      </c>
      <c r="EA416" s="1340" t="s">
        <v>319</v>
      </c>
      <c r="EB416" s="1340" t="s">
        <v>3204</v>
      </c>
      <c r="EC416" s="1340" t="s">
        <v>79</v>
      </c>
      <c r="ED416" s="1340" t="s">
        <v>872</v>
      </c>
      <c r="EE416" s="1340" t="s">
        <v>106</v>
      </c>
      <c r="EF416" s="1340" t="s">
        <v>57</v>
      </c>
      <c r="EG416" s="1340" t="s">
        <v>57</v>
      </c>
      <c r="EH416" s="1340" t="s">
        <v>57</v>
      </c>
      <c r="EI416" s="1340" t="s">
        <v>57</v>
      </c>
      <c r="EJ416" s="1340" t="s">
        <v>11501</v>
      </c>
      <c r="EK416" s="1340" t="s">
        <v>1486</v>
      </c>
      <c r="EL416" s="1340" t="s">
        <v>802</v>
      </c>
      <c r="EM416" s="1340" t="s">
        <v>1487</v>
      </c>
      <c r="EN416" s="1340" t="s">
        <v>629</v>
      </c>
      <c r="EO416" s="1340" t="s">
        <v>310</v>
      </c>
      <c r="EP416" s="1340" t="s">
        <v>88</v>
      </c>
      <c r="EQ416" s="1340" t="s">
        <v>57</v>
      </c>
      <c r="ER416" s="1340" t="s">
        <v>311</v>
      </c>
      <c r="ES416" s="1340" t="s">
        <v>57</v>
      </c>
      <c r="ET416" s="1340" t="s">
        <v>57</v>
      </c>
      <c r="EU416" s="104" t="str">
        <f t="shared" si="46"/>
        <v>2026051548</v>
      </c>
      <c r="EV416" s="56" t="str">
        <f t="shared" si="47"/>
        <v>23&amp;2026051548</v>
      </c>
      <c r="EW416" s="104">
        <f>IFERROR(VLOOKUP(EV416,시험용!CA:CE,4,FALSE),"")</f>
        <v>0</v>
      </c>
      <c r="EX416" s="1334"/>
    </row>
    <row r="417" spans="1:156" ht="49.95" customHeight="1">
      <c r="A417" s="741">
        <v>23</v>
      </c>
      <c r="B417" s="1340" t="s">
        <v>47</v>
      </c>
      <c r="C417" s="1340" t="s">
        <v>336</v>
      </c>
      <c r="D417" s="1340" t="s">
        <v>3239</v>
      </c>
      <c r="E417" s="1340" t="s">
        <v>31</v>
      </c>
      <c r="F417" s="1340" t="s">
        <v>321</v>
      </c>
      <c r="G417" s="1340" t="s">
        <v>806</v>
      </c>
      <c r="H417" s="1340" t="s">
        <v>806</v>
      </c>
      <c r="I417" s="1340" t="s">
        <v>290</v>
      </c>
      <c r="J417" s="1340" t="s">
        <v>11502</v>
      </c>
      <c r="K417" s="1340" t="s">
        <v>291</v>
      </c>
      <c r="L417" s="1340" t="s">
        <v>11503</v>
      </c>
      <c r="M417" s="1340" t="s">
        <v>11504</v>
      </c>
      <c r="N417" s="1340"/>
      <c r="O417" s="1340"/>
      <c r="P417" s="1340"/>
      <c r="Q417" s="1340"/>
      <c r="R417" s="1340" t="s">
        <v>7482</v>
      </c>
      <c r="S417" s="1340" t="s">
        <v>9751</v>
      </c>
      <c r="T417" s="1340" t="s">
        <v>11442</v>
      </c>
      <c r="U417" s="1340" t="s">
        <v>592</v>
      </c>
      <c r="V417" s="1340"/>
      <c r="W417" s="1340" t="s">
        <v>11505</v>
      </c>
      <c r="X417" s="1340" t="s">
        <v>688</v>
      </c>
      <c r="Y417" s="1340" t="s">
        <v>1135</v>
      </c>
      <c r="Z417" s="1340" t="s">
        <v>1135</v>
      </c>
      <c r="AA417" s="1340" t="s">
        <v>1135</v>
      </c>
      <c r="AB417" s="1340" t="s">
        <v>293</v>
      </c>
      <c r="AC417" s="1340" t="s">
        <v>2193</v>
      </c>
      <c r="AD417" s="1340" t="s">
        <v>1136</v>
      </c>
      <c r="AE417" s="1340" t="s">
        <v>2740</v>
      </c>
      <c r="AF417" s="1340" t="s">
        <v>692</v>
      </c>
      <c r="AG417" s="1340" t="s">
        <v>295</v>
      </c>
      <c r="AH417" s="1340" t="s">
        <v>296</v>
      </c>
      <c r="AI417" s="1340" t="s">
        <v>297</v>
      </c>
      <c r="AJ417" s="1340"/>
      <c r="AK417" s="1340"/>
      <c r="AL417" s="1340"/>
      <c r="AM417" s="1340"/>
      <c r="AN417" s="1340" t="s">
        <v>10900</v>
      </c>
      <c r="AO417" s="1340" t="s">
        <v>10901</v>
      </c>
      <c r="AP417" s="1340" t="s">
        <v>11651</v>
      </c>
      <c r="AQ417" s="1340" t="s">
        <v>49</v>
      </c>
      <c r="AR417" s="1340"/>
      <c r="AS417" s="1340"/>
      <c r="AT417" s="1340" t="s">
        <v>315</v>
      </c>
      <c r="AU417" s="1340" t="s">
        <v>11506</v>
      </c>
      <c r="AV417" s="1340" t="s">
        <v>57</v>
      </c>
      <c r="AW417" s="1340" t="s">
        <v>323</v>
      </c>
      <c r="AX417" s="1340" t="s">
        <v>11507</v>
      </c>
      <c r="AY417" s="1340"/>
      <c r="AZ417" s="1340" t="s">
        <v>11508</v>
      </c>
      <c r="BA417" s="1340" t="s">
        <v>9189</v>
      </c>
      <c r="BB417" s="1340" t="s">
        <v>299</v>
      </c>
      <c r="BC417" s="1340" t="s">
        <v>32</v>
      </c>
      <c r="BD417" s="1340" t="s">
        <v>33</v>
      </c>
      <c r="BE417" s="1340" t="s">
        <v>57</v>
      </c>
      <c r="BF417" s="1340" t="s">
        <v>48</v>
      </c>
      <c r="BG417" s="1340" t="s">
        <v>603</v>
      </c>
      <c r="BH417" s="1340" t="s">
        <v>11509</v>
      </c>
      <c r="BI417" s="1340" t="s">
        <v>2326</v>
      </c>
      <c r="BJ417" s="1340" t="s">
        <v>11510</v>
      </c>
      <c r="BK417" s="1340" t="s">
        <v>2759</v>
      </c>
      <c r="BL417" s="1340" t="s">
        <v>11511</v>
      </c>
      <c r="BM417" s="1340" t="s">
        <v>302</v>
      </c>
      <c r="BN417" s="1340" t="s">
        <v>2740</v>
      </c>
      <c r="BO417" s="1340" t="s">
        <v>692</v>
      </c>
      <c r="BP417" s="1340" t="s">
        <v>595</v>
      </c>
      <c r="BQ417" s="1340" t="s">
        <v>295</v>
      </c>
      <c r="BR417" s="1340" t="s">
        <v>102</v>
      </c>
      <c r="BS417" s="1340" t="s">
        <v>334</v>
      </c>
      <c r="BT417" s="1340" t="s">
        <v>1912</v>
      </c>
      <c r="BU417" s="1340" t="s">
        <v>11512</v>
      </c>
      <c r="BV417" s="1340" t="s">
        <v>302</v>
      </c>
      <c r="BW417" s="1340" t="s">
        <v>663</v>
      </c>
      <c r="BX417" s="1340" t="s">
        <v>296</v>
      </c>
      <c r="BY417" s="1340" t="s">
        <v>297</v>
      </c>
      <c r="BZ417" s="1340" t="s">
        <v>3301</v>
      </c>
      <c r="CA417" s="1340" t="s">
        <v>1121</v>
      </c>
      <c r="CB417" s="1340" t="s">
        <v>304</v>
      </c>
      <c r="CC417" s="1340" t="s">
        <v>797</v>
      </c>
      <c r="CD417" s="1340" t="s">
        <v>305</v>
      </c>
      <c r="CE417" s="1340" t="s">
        <v>306</v>
      </c>
      <c r="CF417" s="1340" t="s">
        <v>1122</v>
      </c>
      <c r="CG417" s="1340" t="s">
        <v>307</v>
      </c>
      <c r="CH417" s="1340" t="s">
        <v>57</v>
      </c>
      <c r="CI417" s="1340" t="s">
        <v>1123</v>
      </c>
      <c r="CJ417" s="1340" t="s">
        <v>92</v>
      </c>
      <c r="CK417" s="1340" t="s">
        <v>1035</v>
      </c>
      <c r="CL417" s="1340" t="s">
        <v>105</v>
      </c>
      <c r="CM417" s="1340" t="s">
        <v>5126</v>
      </c>
      <c r="CN417" s="1340" t="s">
        <v>92</v>
      </c>
      <c r="CO417" s="1340" t="s">
        <v>878</v>
      </c>
      <c r="CP417" s="1340" t="s">
        <v>105</v>
      </c>
      <c r="CQ417" s="1340" t="s">
        <v>57</v>
      </c>
      <c r="CR417" s="1340" t="s">
        <v>57</v>
      </c>
      <c r="CS417" s="1340" t="s">
        <v>57</v>
      </c>
      <c r="CT417" s="1340" t="s">
        <v>57</v>
      </c>
      <c r="CU417" s="1340" t="s">
        <v>57</v>
      </c>
      <c r="CV417" s="1340" t="s">
        <v>57</v>
      </c>
      <c r="CW417" s="1340" t="s">
        <v>57</v>
      </c>
      <c r="CX417" s="1340" t="s">
        <v>57</v>
      </c>
      <c r="CY417" s="1340" t="s">
        <v>57</v>
      </c>
      <c r="CZ417" s="1340" t="s">
        <v>57</v>
      </c>
      <c r="DA417" s="1340" t="s">
        <v>57</v>
      </c>
      <c r="DB417" s="1340" t="s">
        <v>617</v>
      </c>
      <c r="DC417" s="1340" t="s">
        <v>618</v>
      </c>
      <c r="DD417" s="1340" t="s">
        <v>619</v>
      </c>
      <c r="DE417" s="1340" t="s">
        <v>57</v>
      </c>
      <c r="DF417" s="1340" t="s">
        <v>57</v>
      </c>
      <c r="DG417" s="1340" t="s">
        <v>57</v>
      </c>
      <c r="DH417" s="1340" t="s">
        <v>57</v>
      </c>
      <c r="DI417" s="1340" t="s">
        <v>302</v>
      </c>
      <c r="DJ417" s="1340" t="s">
        <v>57</v>
      </c>
      <c r="DK417" s="1340" t="s">
        <v>57</v>
      </c>
      <c r="DL417" s="1340" t="s">
        <v>57</v>
      </c>
      <c r="DM417" s="1340" t="s">
        <v>57</v>
      </c>
      <c r="DN417" s="1340" t="s">
        <v>57</v>
      </c>
      <c r="DO417" s="1340" t="s">
        <v>57</v>
      </c>
      <c r="DP417" s="1340" t="s">
        <v>57</v>
      </c>
      <c r="DQ417" s="1340" t="s">
        <v>57</v>
      </c>
      <c r="DR417" s="1340" t="s">
        <v>57</v>
      </c>
      <c r="DS417" s="1340" t="s">
        <v>57</v>
      </c>
      <c r="DT417" s="1340" t="s">
        <v>4573</v>
      </c>
      <c r="DU417" s="1340" t="s">
        <v>86</v>
      </c>
      <c r="DV417" s="1340" t="s">
        <v>1748</v>
      </c>
      <c r="DW417" s="1340" t="s">
        <v>106</v>
      </c>
      <c r="DX417" s="1340" t="s">
        <v>317</v>
      </c>
      <c r="DY417" s="1340" t="s">
        <v>308</v>
      </c>
      <c r="DZ417" s="1340" t="s">
        <v>318</v>
      </c>
      <c r="EA417" s="1340" t="s">
        <v>319</v>
      </c>
      <c r="EB417" s="1340" t="s">
        <v>4574</v>
      </c>
      <c r="EC417" s="1340" t="s">
        <v>86</v>
      </c>
      <c r="ED417" s="1340" t="s">
        <v>761</v>
      </c>
      <c r="EE417" s="1340" t="s">
        <v>106</v>
      </c>
      <c r="EF417" s="1340" t="s">
        <v>57</v>
      </c>
      <c r="EG417" s="1340" t="s">
        <v>57</v>
      </c>
      <c r="EH417" s="1340" t="s">
        <v>57</v>
      </c>
      <c r="EI417" s="1340" t="s">
        <v>57</v>
      </c>
      <c r="EJ417" s="1340" t="s">
        <v>11513</v>
      </c>
      <c r="EK417" s="1340" t="s">
        <v>2539</v>
      </c>
      <c r="EL417" s="1340" t="s">
        <v>8681</v>
      </c>
      <c r="EM417" s="1340" t="s">
        <v>2778</v>
      </c>
      <c r="EN417" s="1340" t="s">
        <v>680</v>
      </c>
      <c r="EO417" s="1340" t="s">
        <v>310</v>
      </c>
      <c r="EP417" s="1340" t="s">
        <v>88</v>
      </c>
      <c r="EQ417" s="1340" t="s">
        <v>57</v>
      </c>
      <c r="ER417" s="1340" t="s">
        <v>311</v>
      </c>
      <c r="ES417" s="1340" t="s">
        <v>57</v>
      </c>
      <c r="ET417" s="1340" t="s">
        <v>57</v>
      </c>
      <c r="EU417" s="104" t="str">
        <f t="shared" si="46"/>
        <v>2026052106</v>
      </c>
      <c r="EV417" s="56" t="str">
        <f t="shared" si="47"/>
        <v>23&amp;2026052106</v>
      </c>
      <c r="EW417" s="104">
        <f>IFERROR(VLOOKUP(EV417,시험용!CA:CE,4,FALSE),"")</f>
        <v>0</v>
      </c>
      <c r="EX417" s="1334"/>
    </row>
    <row r="418" spans="1:156" ht="49.95" customHeight="1">
      <c r="A418" s="741">
        <v>23</v>
      </c>
      <c r="B418" s="1340" t="s">
        <v>850</v>
      </c>
      <c r="C418" s="1340" t="s">
        <v>336</v>
      </c>
      <c r="D418" s="1340" t="s">
        <v>1866</v>
      </c>
      <c r="E418" s="1340" t="s">
        <v>31</v>
      </c>
      <c r="F418" s="1340" t="s">
        <v>321</v>
      </c>
      <c r="G418" s="1340" t="s">
        <v>47</v>
      </c>
      <c r="H418" s="1340" t="s">
        <v>47</v>
      </c>
      <c r="I418" s="1340" t="s">
        <v>290</v>
      </c>
      <c r="J418" s="1340" t="s">
        <v>11514</v>
      </c>
      <c r="K418" s="1340" t="s">
        <v>291</v>
      </c>
      <c r="L418" s="1340" t="s">
        <v>11515</v>
      </c>
      <c r="M418" s="1340" t="s">
        <v>6616</v>
      </c>
      <c r="N418" s="1340"/>
      <c r="O418" s="1340"/>
      <c r="P418" s="1340"/>
      <c r="Q418" s="1340"/>
      <c r="R418" s="1340"/>
      <c r="S418" s="1340" t="s">
        <v>9751</v>
      </c>
      <c r="T418" s="1340" t="s">
        <v>11442</v>
      </c>
      <c r="U418" s="1340" t="s">
        <v>592</v>
      </c>
      <c r="V418" s="1340"/>
      <c r="W418" s="1340" t="s">
        <v>6617</v>
      </c>
      <c r="X418" s="1340" t="s">
        <v>688</v>
      </c>
      <c r="Y418" s="1340" t="s">
        <v>11516</v>
      </c>
      <c r="Z418" s="1340" t="s">
        <v>11516</v>
      </c>
      <c r="AA418" s="1340" t="s">
        <v>11517</v>
      </c>
      <c r="AB418" s="1340" t="s">
        <v>293</v>
      </c>
      <c r="AC418" s="1340" t="s">
        <v>2193</v>
      </c>
      <c r="AD418" s="1340" t="s">
        <v>107</v>
      </c>
      <c r="AE418" s="1340" t="s">
        <v>1051</v>
      </c>
      <c r="AF418" s="1340" t="s">
        <v>595</v>
      </c>
      <c r="AG418" s="1340" t="s">
        <v>295</v>
      </c>
      <c r="AH418" s="1340" t="s">
        <v>296</v>
      </c>
      <c r="AI418" s="1340" t="s">
        <v>297</v>
      </c>
      <c r="AJ418" s="1340"/>
      <c r="AK418" s="1340"/>
      <c r="AL418" s="1340"/>
      <c r="AM418" s="1340"/>
      <c r="AN418" s="1340" t="s">
        <v>3216</v>
      </c>
      <c r="AO418" s="1340" t="s">
        <v>3217</v>
      </c>
      <c r="AP418" s="1340" t="s">
        <v>11652</v>
      </c>
      <c r="AQ418" s="1340" t="s">
        <v>49</v>
      </c>
      <c r="AR418" s="1340" t="s">
        <v>3773</v>
      </c>
      <c r="AS418" s="1340" t="s">
        <v>3774</v>
      </c>
      <c r="AT418" s="1340" t="s">
        <v>315</v>
      </c>
      <c r="AU418" s="1340" t="s">
        <v>11518</v>
      </c>
      <c r="AV418" s="1340" t="s">
        <v>57</v>
      </c>
      <c r="AW418" s="1340" t="s">
        <v>988</v>
      </c>
      <c r="AX418" s="1340" t="s">
        <v>11519</v>
      </c>
      <c r="AY418" s="1340"/>
      <c r="AZ418" s="1340" t="s">
        <v>6621</v>
      </c>
      <c r="BA418" s="1340" t="s">
        <v>6622</v>
      </c>
      <c r="BB418" s="1340" t="s">
        <v>299</v>
      </c>
      <c r="BC418" s="1340" t="s">
        <v>32</v>
      </c>
      <c r="BD418" s="1340" t="s">
        <v>33</v>
      </c>
      <c r="BE418" s="1340" t="s">
        <v>57</v>
      </c>
      <c r="BF418" s="1340" t="s">
        <v>48</v>
      </c>
      <c r="BG418" s="1340" t="s">
        <v>164</v>
      </c>
      <c r="BH418" s="1340" t="s">
        <v>9479</v>
      </c>
      <c r="BI418" s="1340" t="s">
        <v>2460</v>
      </c>
      <c r="BJ418" s="1340" t="s">
        <v>6623</v>
      </c>
      <c r="BK418" s="1340" t="s">
        <v>2674</v>
      </c>
      <c r="BL418" s="1340" t="s">
        <v>8527</v>
      </c>
      <c r="BM418" s="1340" t="s">
        <v>55</v>
      </c>
      <c r="BN418" s="1340" t="s">
        <v>1051</v>
      </c>
      <c r="BO418" s="1340" t="s">
        <v>595</v>
      </c>
      <c r="BP418" s="1340" t="s">
        <v>57</v>
      </c>
      <c r="BQ418" s="1340" t="s">
        <v>295</v>
      </c>
      <c r="BR418" s="1340" t="s">
        <v>1363</v>
      </c>
      <c r="BS418" s="1340" t="s">
        <v>1028</v>
      </c>
      <c r="BT418" s="1340" t="s">
        <v>1648</v>
      </c>
      <c r="BU418" s="1340" t="s">
        <v>11520</v>
      </c>
      <c r="BV418" s="1340" t="s">
        <v>302</v>
      </c>
      <c r="BW418" s="1340" t="s">
        <v>109</v>
      </c>
      <c r="BX418" s="1340" t="s">
        <v>296</v>
      </c>
      <c r="BY418" s="1340" t="s">
        <v>297</v>
      </c>
      <c r="BZ418" s="1340" t="s">
        <v>6701</v>
      </c>
      <c r="CA418" s="1340" t="s">
        <v>1622</v>
      </c>
      <c r="CB418" s="1340" t="s">
        <v>304</v>
      </c>
      <c r="CC418" s="1340" t="s">
        <v>668</v>
      </c>
      <c r="CD418" s="1340" t="s">
        <v>305</v>
      </c>
      <c r="CE418" s="1340" t="s">
        <v>306</v>
      </c>
      <c r="CF418" s="1340" t="s">
        <v>1623</v>
      </c>
      <c r="CG418" s="1340" t="s">
        <v>307</v>
      </c>
      <c r="CH418" s="1340" t="s">
        <v>57</v>
      </c>
      <c r="CI418" s="1340" t="s">
        <v>11521</v>
      </c>
      <c r="CJ418" s="1340" t="s">
        <v>78</v>
      </c>
      <c r="CK418" s="1340" t="s">
        <v>176</v>
      </c>
      <c r="CL418" s="1340" t="s">
        <v>105</v>
      </c>
      <c r="CM418" s="1340" t="s">
        <v>173</v>
      </c>
      <c r="CN418" s="1340" t="s">
        <v>78</v>
      </c>
      <c r="CO418" s="1340" t="s">
        <v>174</v>
      </c>
      <c r="CP418" s="1340" t="s">
        <v>105</v>
      </c>
      <c r="CQ418" s="1340" t="s">
        <v>57</v>
      </c>
      <c r="CR418" s="1340" t="s">
        <v>57</v>
      </c>
      <c r="CS418" s="1340" t="s">
        <v>57</v>
      </c>
      <c r="CT418" s="1340" t="s">
        <v>57</v>
      </c>
      <c r="CU418" s="1340" t="s">
        <v>57</v>
      </c>
      <c r="CV418" s="1340" t="s">
        <v>57</v>
      </c>
      <c r="CW418" s="1340" t="s">
        <v>57</v>
      </c>
      <c r="CX418" s="1340" t="s">
        <v>57</v>
      </c>
      <c r="CY418" s="1340" t="s">
        <v>57</v>
      </c>
      <c r="CZ418" s="1340" t="s">
        <v>57</v>
      </c>
      <c r="DA418" s="1340" t="s">
        <v>57</v>
      </c>
      <c r="DB418" s="1340" t="s">
        <v>57</v>
      </c>
      <c r="DC418" s="1340" t="s">
        <v>57</v>
      </c>
      <c r="DD418" s="1340" t="s">
        <v>57</v>
      </c>
      <c r="DE418" s="1340" t="s">
        <v>57</v>
      </c>
      <c r="DF418" s="1340" t="s">
        <v>57</v>
      </c>
      <c r="DG418" s="1340" t="s">
        <v>57</v>
      </c>
      <c r="DH418" s="1340" t="s">
        <v>57</v>
      </c>
      <c r="DI418" s="1340" t="s">
        <v>302</v>
      </c>
      <c r="DJ418" s="1340" t="s">
        <v>57</v>
      </c>
      <c r="DK418" s="1340" t="s">
        <v>57</v>
      </c>
      <c r="DL418" s="1340" t="s">
        <v>57</v>
      </c>
      <c r="DM418" s="1340" t="s">
        <v>57</v>
      </c>
      <c r="DN418" s="1340" t="s">
        <v>57</v>
      </c>
      <c r="DO418" s="1340" t="s">
        <v>57</v>
      </c>
      <c r="DP418" s="1340" t="s">
        <v>57</v>
      </c>
      <c r="DQ418" s="1340" t="s">
        <v>57</v>
      </c>
      <c r="DR418" s="1340" t="s">
        <v>57</v>
      </c>
      <c r="DS418" s="1340" t="s">
        <v>57</v>
      </c>
      <c r="DT418" s="1340" t="s">
        <v>5523</v>
      </c>
      <c r="DU418" s="1340" t="s">
        <v>1153</v>
      </c>
      <c r="DV418" s="1340" t="s">
        <v>801</v>
      </c>
      <c r="DW418" s="1340" t="s">
        <v>106</v>
      </c>
      <c r="DX418" s="1340" t="s">
        <v>333</v>
      </c>
      <c r="DY418" s="1340" t="s">
        <v>308</v>
      </c>
      <c r="DZ418" s="1340" t="s">
        <v>309</v>
      </c>
      <c r="EA418" s="1340" t="s">
        <v>319</v>
      </c>
      <c r="EB418" s="1340" t="s">
        <v>5524</v>
      </c>
      <c r="EC418" s="1340" t="s">
        <v>1153</v>
      </c>
      <c r="ED418" s="1340" t="s">
        <v>1038</v>
      </c>
      <c r="EE418" s="1340" t="s">
        <v>106</v>
      </c>
      <c r="EF418" s="1340" t="s">
        <v>57</v>
      </c>
      <c r="EG418" s="1340" t="s">
        <v>57</v>
      </c>
      <c r="EH418" s="1340" t="s">
        <v>57</v>
      </c>
      <c r="EI418" s="1340" t="s">
        <v>57</v>
      </c>
      <c r="EJ418" s="1340" t="s">
        <v>90</v>
      </c>
      <c r="EK418" s="1340" t="s">
        <v>91</v>
      </c>
      <c r="EL418" s="1340" t="s">
        <v>847</v>
      </c>
      <c r="EM418" s="1340" t="s">
        <v>188</v>
      </c>
      <c r="EN418" s="1340" t="s">
        <v>629</v>
      </c>
      <c r="EO418" s="1340" t="s">
        <v>310</v>
      </c>
      <c r="EP418" s="1340" t="s">
        <v>88</v>
      </c>
      <c r="EQ418" s="1340" t="s">
        <v>183</v>
      </c>
      <c r="ER418" s="1340" t="s">
        <v>311</v>
      </c>
      <c r="ES418" s="1340" t="s">
        <v>1696</v>
      </c>
      <c r="ET418" s="1340" t="s">
        <v>4295</v>
      </c>
      <c r="EU418" s="104" t="str">
        <f t="shared" si="46"/>
        <v>2026051502</v>
      </c>
      <c r="EV418" s="56" t="str">
        <f t="shared" si="47"/>
        <v>23&amp;2026051502</v>
      </c>
      <c r="EW418" s="104">
        <f>IFERROR(VLOOKUP(EV418,시험용!CA:CE,4,FALSE),"")</f>
        <v>0</v>
      </c>
      <c r="EX418" s="1334"/>
    </row>
    <row r="419" spans="1:156" ht="49.95" customHeight="1">
      <c r="A419" s="741">
        <v>23</v>
      </c>
      <c r="B419" s="1340" t="s">
        <v>323</v>
      </c>
      <c r="C419" s="1340" t="s">
        <v>336</v>
      </c>
      <c r="D419" s="1340" t="s">
        <v>3265</v>
      </c>
      <c r="E419" s="1340" t="s">
        <v>31</v>
      </c>
      <c r="F419" s="1340" t="s">
        <v>584</v>
      </c>
      <c r="G419" s="1340" t="s">
        <v>850</v>
      </c>
      <c r="H419" s="1340" t="s">
        <v>850</v>
      </c>
      <c r="I419" s="1340" t="s">
        <v>290</v>
      </c>
      <c r="J419" s="1340" t="s">
        <v>11522</v>
      </c>
      <c r="K419" s="1340" t="s">
        <v>291</v>
      </c>
      <c r="L419" s="1340" t="s">
        <v>11523</v>
      </c>
      <c r="M419" s="1340" t="s">
        <v>11524</v>
      </c>
      <c r="N419" s="1340"/>
      <c r="O419" s="1340"/>
      <c r="P419" s="1340"/>
      <c r="Q419" s="1340"/>
      <c r="R419" s="1340"/>
      <c r="S419" s="1340" t="s">
        <v>9751</v>
      </c>
      <c r="T419" s="1340" t="s">
        <v>11442</v>
      </c>
      <c r="U419" s="1340" t="s">
        <v>592</v>
      </c>
      <c r="V419" s="1340"/>
      <c r="W419" s="1340" t="s">
        <v>11525</v>
      </c>
      <c r="X419" s="1340" t="s">
        <v>688</v>
      </c>
      <c r="Y419" s="1340" t="s">
        <v>11526</v>
      </c>
      <c r="Z419" s="1340" t="s">
        <v>11527</v>
      </c>
      <c r="AA419" s="1340" t="s">
        <v>11527</v>
      </c>
      <c r="AB419" s="1340" t="s">
        <v>293</v>
      </c>
      <c r="AC419" s="1340" t="s">
        <v>2193</v>
      </c>
      <c r="AD419" s="1340" t="s">
        <v>107</v>
      </c>
      <c r="AE419" s="1340" t="s">
        <v>8541</v>
      </c>
      <c r="AF419" s="1340" t="s">
        <v>2116</v>
      </c>
      <c r="AG419" s="1340" t="s">
        <v>2117</v>
      </c>
      <c r="AH419" s="1340" t="s">
        <v>2118</v>
      </c>
      <c r="AI419" s="1340" t="s">
        <v>3140</v>
      </c>
      <c r="AJ419" s="1340"/>
      <c r="AK419" s="1340"/>
      <c r="AL419" s="1340"/>
      <c r="AM419" s="1340"/>
      <c r="AN419" s="1340" t="s">
        <v>11528</v>
      </c>
      <c r="AO419" s="1340" t="s">
        <v>11529</v>
      </c>
      <c r="AP419" s="1340" t="s">
        <v>11653</v>
      </c>
      <c r="AQ419" s="1340" t="s">
        <v>49</v>
      </c>
      <c r="AR419" s="1340"/>
      <c r="AS419" s="1340"/>
      <c r="AT419" s="1340" t="s">
        <v>315</v>
      </c>
      <c r="AU419" s="1340" t="s">
        <v>11530</v>
      </c>
      <c r="AV419" s="1340" t="s">
        <v>1135</v>
      </c>
      <c r="AW419" s="1340" t="s">
        <v>4903</v>
      </c>
      <c r="AX419" s="1340" t="s">
        <v>11531</v>
      </c>
      <c r="AY419" s="1340"/>
      <c r="AZ419" s="1340" t="s">
        <v>11532</v>
      </c>
      <c r="BA419" s="1340" t="s">
        <v>11533</v>
      </c>
      <c r="BB419" s="1340" t="s">
        <v>4653</v>
      </c>
      <c r="BC419" s="1340" t="s">
        <v>2132</v>
      </c>
      <c r="BD419" s="1340" t="s">
        <v>2133</v>
      </c>
      <c r="BE419" s="1340" t="s">
        <v>1135</v>
      </c>
      <c r="BF419" s="1340" t="s">
        <v>2135</v>
      </c>
      <c r="BG419" s="1340" t="s">
        <v>6093</v>
      </c>
      <c r="BH419" s="1340" t="s">
        <v>11534</v>
      </c>
      <c r="BI419" s="1340" t="s">
        <v>11535</v>
      </c>
      <c r="BJ419" s="1340" t="s">
        <v>11536</v>
      </c>
      <c r="BK419" s="1340" t="s">
        <v>11537</v>
      </c>
      <c r="BL419" s="1340" t="s">
        <v>11538</v>
      </c>
      <c r="BM419" s="1340" t="s">
        <v>2253</v>
      </c>
      <c r="BN419" s="1340" t="s">
        <v>8541</v>
      </c>
      <c r="BO419" s="1340" t="s">
        <v>2116</v>
      </c>
      <c r="BP419" s="1340" t="s">
        <v>2144</v>
      </c>
      <c r="BQ419" s="1340" t="s">
        <v>2117</v>
      </c>
      <c r="BR419" s="1340" t="s">
        <v>4661</v>
      </c>
      <c r="BS419" s="1340" t="s">
        <v>11539</v>
      </c>
      <c r="BT419" s="1340" t="s">
        <v>3154</v>
      </c>
      <c r="BU419" s="1340" t="s">
        <v>11540</v>
      </c>
      <c r="BV419" s="1340" t="s">
        <v>6101</v>
      </c>
      <c r="BW419" s="1340" t="s">
        <v>9699</v>
      </c>
      <c r="BX419" s="1340" t="s">
        <v>2118</v>
      </c>
      <c r="BY419" s="1340" t="s">
        <v>3140</v>
      </c>
      <c r="BZ419" s="1340" t="s">
        <v>11541</v>
      </c>
      <c r="CA419" s="1340" t="s">
        <v>11542</v>
      </c>
      <c r="CB419" s="1340" t="s">
        <v>2153</v>
      </c>
      <c r="CC419" s="1340" t="s">
        <v>9704</v>
      </c>
      <c r="CD419" s="1340" t="s">
        <v>6185</v>
      </c>
      <c r="CE419" s="1340" t="s">
        <v>2156</v>
      </c>
      <c r="CF419" s="1340" t="s">
        <v>11543</v>
      </c>
      <c r="CG419" s="1340" t="s">
        <v>2158</v>
      </c>
      <c r="CH419" s="1340" t="s">
        <v>1135</v>
      </c>
      <c r="CI419" s="1340" t="s">
        <v>11544</v>
      </c>
      <c r="CJ419" s="1340" t="s">
        <v>7185</v>
      </c>
      <c r="CK419" s="1340" t="s">
        <v>9886</v>
      </c>
      <c r="CL419" s="1340" t="s">
        <v>2162</v>
      </c>
      <c r="CM419" s="1340" t="s">
        <v>1135</v>
      </c>
      <c r="CN419" s="1340" t="s">
        <v>1135</v>
      </c>
      <c r="CO419" s="1340" t="s">
        <v>1135</v>
      </c>
      <c r="CP419" s="1340" t="s">
        <v>1135</v>
      </c>
      <c r="CQ419" s="1340" t="s">
        <v>1135</v>
      </c>
      <c r="CR419" s="1340" t="s">
        <v>1135</v>
      </c>
      <c r="CS419" s="1340" t="s">
        <v>1135</v>
      </c>
      <c r="CT419" s="1340" t="s">
        <v>1135</v>
      </c>
      <c r="CU419" s="1340" t="s">
        <v>1135</v>
      </c>
      <c r="CV419" s="1340" t="s">
        <v>1135</v>
      </c>
      <c r="CW419" s="1340" t="s">
        <v>1135</v>
      </c>
      <c r="CX419" s="1340" t="s">
        <v>1135</v>
      </c>
      <c r="CY419" s="1340" t="s">
        <v>6109</v>
      </c>
      <c r="CZ419" s="1340" t="s">
        <v>2166</v>
      </c>
      <c r="DA419" s="1340" t="s">
        <v>6110</v>
      </c>
      <c r="DB419" s="1340" t="s">
        <v>1135</v>
      </c>
      <c r="DC419" s="1340" t="s">
        <v>1135</v>
      </c>
      <c r="DD419" s="1340" t="s">
        <v>1135</v>
      </c>
      <c r="DE419" s="1340" t="s">
        <v>1135</v>
      </c>
      <c r="DF419" s="1340" t="s">
        <v>1135</v>
      </c>
      <c r="DG419" s="1340" t="s">
        <v>1135</v>
      </c>
      <c r="DH419" s="1340" t="s">
        <v>1135</v>
      </c>
      <c r="DI419" s="1340" t="s">
        <v>2142</v>
      </c>
      <c r="DJ419" s="1340" t="s">
        <v>1135</v>
      </c>
      <c r="DK419" s="1340" t="s">
        <v>1135</v>
      </c>
      <c r="DL419" s="1340" t="s">
        <v>1135</v>
      </c>
      <c r="DM419" s="1340" t="s">
        <v>1135</v>
      </c>
      <c r="DN419" s="1340" t="s">
        <v>1135</v>
      </c>
      <c r="DO419" s="1340" t="s">
        <v>1135</v>
      </c>
      <c r="DP419" s="1340" t="s">
        <v>1135</v>
      </c>
      <c r="DQ419" s="1340" t="s">
        <v>1135</v>
      </c>
      <c r="DR419" s="1340" t="s">
        <v>1135</v>
      </c>
      <c r="DS419" s="1340" t="s">
        <v>1135</v>
      </c>
      <c r="DT419" s="1340" t="s">
        <v>11545</v>
      </c>
      <c r="DU419" s="1340" t="s">
        <v>11546</v>
      </c>
      <c r="DV419" s="1340" t="s">
        <v>10601</v>
      </c>
      <c r="DW419" s="1340" t="s">
        <v>6011</v>
      </c>
      <c r="DX419" s="1340" t="s">
        <v>2179</v>
      </c>
      <c r="DY419" s="1340" t="s">
        <v>2180</v>
      </c>
      <c r="DZ419" s="1340" t="s">
        <v>2181</v>
      </c>
      <c r="EA419" s="1340" t="s">
        <v>2182</v>
      </c>
      <c r="EB419" s="1340" t="s">
        <v>11547</v>
      </c>
      <c r="EC419" s="1340" t="s">
        <v>11546</v>
      </c>
      <c r="ED419" s="1340" t="s">
        <v>4633</v>
      </c>
      <c r="EE419" s="1340" t="s">
        <v>6011</v>
      </c>
      <c r="EF419" s="1340" t="s">
        <v>1135</v>
      </c>
      <c r="EG419" s="1340" t="s">
        <v>1135</v>
      </c>
      <c r="EH419" s="1340" t="s">
        <v>1135</v>
      </c>
      <c r="EI419" s="1340" t="s">
        <v>1135</v>
      </c>
      <c r="EJ419" s="1340" t="s">
        <v>11548</v>
      </c>
      <c r="EK419" s="1340" t="s">
        <v>7618</v>
      </c>
      <c r="EL419" s="1340" t="s">
        <v>6115</v>
      </c>
      <c r="EM419" s="1340" t="s">
        <v>7620</v>
      </c>
      <c r="EN419" s="1340" t="s">
        <v>2189</v>
      </c>
      <c r="EO419" s="1340" t="s">
        <v>5947</v>
      </c>
      <c r="EP419" s="1340" t="s">
        <v>5948</v>
      </c>
      <c r="EQ419" s="1340" t="s">
        <v>6196</v>
      </c>
      <c r="ER419" s="1340" t="s">
        <v>2193</v>
      </c>
      <c r="ES419" s="1340" t="s">
        <v>11549</v>
      </c>
      <c r="ET419" s="1340" t="s">
        <v>11550</v>
      </c>
      <c r="EU419" s="104" t="str">
        <f t="shared" si="46"/>
        <v>2026052118</v>
      </c>
      <c r="EV419" s="56" t="str">
        <f t="shared" si="47"/>
        <v>23&amp;2026052118</v>
      </c>
      <c r="EW419" s="104">
        <f>IFERROR(VLOOKUP(EV419,시험용!CA:CE,4,FALSE),"")</f>
        <v>0</v>
      </c>
      <c r="EX419" s="1334"/>
    </row>
    <row r="420" spans="1:156" ht="49.95" customHeight="1">
      <c r="A420" s="741">
        <v>23</v>
      </c>
      <c r="B420" s="1340" t="s">
        <v>890</v>
      </c>
      <c r="C420" s="1340" t="s">
        <v>336</v>
      </c>
      <c r="D420" s="1340" t="s">
        <v>2400</v>
      </c>
      <c r="E420" s="1340" t="s">
        <v>31</v>
      </c>
      <c r="F420" s="1340" t="s">
        <v>584</v>
      </c>
      <c r="G420" s="1340" t="s">
        <v>323</v>
      </c>
      <c r="H420" s="1340" t="s">
        <v>323</v>
      </c>
      <c r="I420" s="1340" t="s">
        <v>290</v>
      </c>
      <c r="J420" s="1340" t="s">
        <v>11223</v>
      </c>
      <c r="K420" s="1340" t="s">
        <v>291</v>
      </c>
      <c r="L420" s="1340" t="s">
        <v>11224</v>
      </c>
      <c r="M420" s="1340" t="s">
        <v>11225</v>
      </c>
      <c r="N420" s="1340"/>
      <c r="O420" s="1340"/>
      <c r="P420" s="1340"/>
      <c r="Q420" s="1340"/>
      <c r="R420" s="1340"/>
      <c r="S420" s="1340" t="s">
        <v>9750</v>
      </c>
      <c r="T420" s="1340" t="s">
        <v>11075</v>
      </c>
      <c r="U420" s="1340" t="s">
        <v>592</v>
      </c>
      <c r="V420" s="1340"/>
      <c r="W420" s="1340" t="s">
        <v>11226</v>
      </c>
      <c r="X420" s="1340" t="s">
        <v>3411</v>
      </c>
      <c r="Y420" s="1340" t="s">
        <v>11227</v>
      </c>
      <c r="Z420" s="1340" t="s">
        <v>11228</v>
      </c>
      <c r="AA420" s="1340" t="s">
        <v>11229</v>
      </c>
      <c r="AB420" s="1340" t="s">
        <v>3413</v>
      </c>
      <c r="AC420" s="1340" t="s">
        <v>11551</v>
      </c>
      <c r="AD420" s="1340" t="s">
        <v>11552</v>
      </c>
      <c r="AE420" s="1340" t="s">
        <v>2346</v>
      </c>
      <c r="AF420" s="1340" t="s">
        <v>294</v>
      </c>
      <c r="AG420" s="1340" t="s">
        <v>295</v>
      </c>
      <c r="AH420" s="1340" t="s">
        <v>296</v>
      </c>
      <c r="AI420" s="1340" t="s">
        <v>297</v>
      </c>
      <c r="AJ420" s="1340"/>
      <c r="AK420" s="1340"/>
      <c r="AL420" s="1340"/>
      <c r="AM420" s="1340"/>
      <c r="AN420" s="1340" t="s">
        <v>11162</v>
      </c>
      <c r="AO420" s="1340" t="s">
        <v>11163</v>
      </c>
      <c r="AP420" s="1340" t="s">
        <v>11284</v>
      </c>
      <c r="AQ420" s="1340" t="s">
        <v>1548</v>
      </c>
      <c r="AR420" s="1340" t="s">
        <v>11164</v>
      </c>
      <c r="AS420" s="1340" t="s">
        <v>11165</v>
      </c>
      <c r="AT420" s="1340" t="s">
        <v>298</v>
      </c>
      <c r="AU420" s="1340" t="s">
        <v>11231</v>
      </c>
      <c r="AV420" s="1340" t="s">
        <v>57</v>
      </c>
      <c r="AW420" s="1340" t="s">
        <v>323</v>
      </c>
      <c r="AX420" s="1340" t="s">
        <v>11232</v>
      </c>
      <c r="AY420" s="1340"/>
      <c r="AZ420" s="1340" t="s">
        <v>11233</v>
      </c>
      <c r="BA420" s="1340" t="s">
        <v>6724</v>
      </c>
      <c r="BB420" s="1340" t="s">
        <v>1201</v>
      </c>
      <c r="BC420" s="1340" t="s">
        <v>32</v>
      </c>
      <c r="BD420" s="1340" t="s">
        <v>33</v>
      </c>
      <c r="BE420" s="1340" t="s">
        <v>102</v>
      </c>
      <c r="BF420" s="1340" t="s">
        <v>34</v>
      </c>
      <c r="BG420" s="1340" t="s">
        <v>164</v>
      </c>
      <c r="BH420" s="1340" t="s">
        <v>2216</v>
      </c>
      <c r="BI420" s="1340" t="s">
        <v>902</v>
      </c>
      <c r="BJ420" s="1340" t="s">
        <v>11234</v>
      </c>
      <c r="BK420" s="1340" t="s">
        <v>5215</v>
      </c>
      <c r="BL420" s="1340" t="s">
        <v>11235</v>
      </c>
      <c r="BM420" s="1340" t="s">
        <v>1327</v>
      </c>
      <c r="BN420" s="1340" t="s">
        <v>2346</v>
      </c>
      <c r="BO420" s="1340" t="s">
        <v>294</v>
      </c>
      <c r="BP420" s="1340" t="s">
        <v>57</v>
      </c>
      <c r="BQ420" s="1340" t="s">
        <v>295</v>
      </c>
      <c r="BR420" s="1340" t="s">
        <v>311</v>
      </c>
      <c r="BS420" s="1340" t="s">
        <v>1424</v>
      </c>
      <c r="BT420" s="1340" t="s">
        <v>703</v>
      </c>
      <c r="BU420" s="1340" t="s">
        <v>11236</v>
      </c>
      <c r="BV420" s="1340" t="s">
        <v>1061</v>
      </c>
      <c r="BW420" s="1340" t="s">
        <v>624</v>
      </c>
      <c r="BX420" s="1340" t="s">
        <v>296</v>
      </c>
      <c r="BY420" s="1340" t="s">
        <v>297</v>
      </c>
      <c r="BZ420" s="1340" t="s">
        <v>111</v>
      </c>
      <c r="CA420" s="1340" t="s">
        <v>11237</v>
      </c>
      <c r="CB420" s="1340" t="s">
        <v>304</v>
      </c>
      <c r="CC420" s="1340" t="s">
        <v>1122</v>
      </c>
      <c r="CD420" s="1340" t="s">
        <v>1209</v>
      </c>
      <c r="CE420" s="1340" t="s">
        <v>306</v>
      </c>
      <c r="CF420" s="1340" t="s">
        <v>797</v>
      </c>
      <c r="CG420" s="1340" t="s">
        <v>307</v>
      </c>
      <c r="CH420" s="1340" t="s">
        <v>57</v>
      </c>
      <c r="CI420" s="1340" t="s">
        <v>11238</v>
      </c>
      <c r="CJ420" s="1340" t="s">
        <v>99</v>
      </c>
      <c r="CK420" s="1340" t="s">
        <v>2467</v>
      </c>
      <c r="CL420" s="1340" t="s">
        <v>105</v>
      </c>
      <c r="CM420" s="1340" t="s">
        <v>11239</v>
      </c>
      <c r="CN420" s="1340" t="s">
        <v>99</v>
      </c>
      <c r="CO420" s="1340" t="s">
        <v>878</v>
      </c>
      <c r="CP420" s="1340" t="s">
        <v>105</v>
      </c>
      <c r="CQ420" s="1340" t="s">
        <v>57</v>
      </c>
      <c r="CR420" s="1340" t="s">
        <v>57</v>
      </c>
      <c r="CS420" s="1340" t="s">
        <v>57</v>
      </c>
      <c r="CT420" s="1340" t="s">
        <v>57</v>
      </c>
      <c r="CU420" s="1340" t="s">
        <v>328</v>
      </c>
      <c r="CV420" s="1340" t="s">
        <v>329</v>
      </c>
      <c r="CW420" s="1340" t="s">
        <v>330</v>
      </c>
      <c r="CX420" s="1340" t="s">
        <v>331</v>
      </c>
      <c r="CY420" s="1340" t="s">
        <v>57</v>
      </c>
      <c r="CZ420" s="1340" t="s">
        <v>57</v>
      </c>
      <c r="DA420" s="1340" t="s">
        <v>57</v>
      </c>
      <c r="DB420" s="1340" t="s">
        <v>57</v>
      </c>
      <c r="DC420" s="1340" t="s">
        <v>57</v>
      </c>
      <c r="DD420" s="1340" t="s">
        <v>57</v>
      </c>
      <c r="DE420" s="1340" t="s">
        <v>57</v>
      </c>
      <c r="DF420" s="1340" t="s">
        <v>57</v>
      </c>
      <c r="DG420" s="1340" t="s">
        <v>57</v>
      </c>
      <c r="DH420" s="1340" t="s">
        <v>57</v>
      </c>
      <c r="DI420" s="1340" t="s">
        <v>302</v>
      </c>
      <c r="DJ420" s="1340" t="s">
        <v>57</v>
      </c>
      <c r="DK420" s="1340" t="s">
        <v>57</v>
      </c>
      <c r="DL420" s="1340" t="s">
        <v>57</v>
      </c>
      <c r="DM420" s="1340" t="s">
        <v>57</v>
      </c>
      <c r="DN420" s="1340" t="s">
        <v>57</v>
      </c>
      <c r="DO420" s="1340" t="s">
        <v>57</v>
      </c>
      <c r="DP420" s="1340" t="s">
        <v>57</v>
      </c>
      <c r="DQ420" s="1340" t="s">
        <v>57</v>
      </c>
      <c r="DR420" s="1340" t="s">
        <v>57</v>
      </c>
      <c r="DS420" s="1340" t="s">
        <v>57</v>
      </c>
      <c r="DT420" s="1340" t="s">
        <v>11240</v>
      </c>
      <c r="DU420" s="1340" t="s">
        <v>1281</v>
      </c>
      <c r="DV420" s="1340" t="s">
        <v>114</v>
      </c>
      <c r="DW420" s="1340" t="s">
        <v>121</v>
      </c>
      <c r="DX420" s="1340" t="s">
        <v>317</v>
      </c>
      <c r="DY420" s="1340" t="s">
        <v>308</v>
      </c>
      <c r="DZ420" s="1340" t="s">
        <v>318</v>
      </c>
      <c r="EA420" s="1340" t="s">
        <v>319</v>
      </c>
      <c r="EB420" s="1340" t="s">
        <v>11241</v>
      </c>
      <c r="EC420" s="1340" t="s">
        <v>1281</v>
      </c>
      <c r="ED420" s="1340" t="s">
        <v>659</v>
      </c>
      <c r="EE420" s="1340" t="s">
        <v>121</v>
      </c>
      <c r="EF420" s="1340" t="s">
        <v>57</v>
      </c>
      <c r="EG420" s="1340" t="s">
        <v>57</v>
      </c>
      <c r="EH420" s="1340" t="s">
        <v>57</v>
      </c>
      <c r="EI420" s="1340" t="s">
        <v>57</v>
      </c>
      <c r="EJ420" s="1340" t="s">
        <v>11242</v>
      </c>
      <c r="EK420" s="1340" t="s">
        <v>885</v>
      </c>
      <c r="EL420" s="1340" t="s">
        <v>11243</v>
      </c>
      <c r="EM420" s="1340" t="s">
        <v>679</v>
      </c>
      <c r="EN420" s="1340" t="s">
        <v>767</v>
      </c>
      <c r="EO420" s="1340" t="s">
        <v>310</v>
      </c>
      <c r="EP420" s="1340" t="s">
        <v>88</v>
      </c>
      <c r="EQ420" s="1340" t="s">
        <v>4331</v>
      </c>
      <c r="ER420" s="1340" t="s">
        <v>311</v>
      </c>
      <c r="ES420" s="1340" t="s">
        <v>11244</v>
      </c>
      <c r="ET420" s="1340" t="s">
        <v>11553</v>
      </c>
      <c r="EU420" s="104" t="str">
        <f t="shared" si="46"/>
        <v>2026050836</v>
      </c>
      <c r="EV420" s="56" t="str">
        <f t="shared" si="47"/>
        <v>23&amp;2026050836</v>
      </c>
      <c r="EW420" s="104">
        <f>IFERROR(VLOOKUP(EV420,시험용!CA:CE,4,FALSE),"")</f>
        <v>0</v>
      </c>
      <c r="EX420" s="1334"/>
    </row>
    <row r="421" spans="1:156" ht="49.95" customHeight="1">
      <c r="A421" s="741">
        <v>23</v>
      </c>
      <c r="B421" s="1340" t="s">
        <v>910</v>
      </c>
      <c r="C421" s="1340" t="s">
        <v>288</v>
      </c>
      <c r="D421" s="1340" t="s">
        <v>2612</v>
      </c>
      <c r="E421" s="1340" t="s">
        <v>31</v>
      </c>
      <c r="F421" s="1340" t="s">
        <v>584</v>
      </c>
      <c r="G421" s="1340" t="s">
        <v>890</v>
      </c>
      <c r="H421" s="1340" t="s">
        <v>287</v>
      </c>
      <c r="I421" s="1340" t="s">
        <v>290</v>
      </c>
      <c r="J421" s="1340" t="s">
        <v>11554</v>
      </c>
      <c r="K421" s="1340" t="s">
        <v>291</v>
      </c>
      <c r="L421" s="1340" t="s">
        <v>11555</v>
      </c>
      <c r="M421" s="1340" t="s">
        <v>1808</v>
      </c>
      <c r="N421" s="1340"/>
      <c r="O421" s="1340" t="s">
        <v>11556</v>
      </c>
      <c r="P421" s="1340"/>
      <c r="Q421" s="1340"/>
      <c r="R421" s="1340" t="s">
        <v>590</v>
      </c>
      <c r="S421" s="1340" t="s">
        <v>9751</v>
      </c>
      <c r="T421" s="1340" t="s">
        <v>11442</v>
      </c>
      <c r="U421" s="1340" t="s">
        <v>592</v>
      </c>
      <c r="V421" s="1340"/>
      <c r="W421" s="1340" t="s">
        <v>1813</v>
      </c>
      <c r="X421" s="1340"/>
      <c r="Y421" s="1340"/>
      <c r="Z421" s="1340"/>
      <c r="AA421" s="1340"/>
      <c r="AB421" s="1340"/>
      <c r="AC421" s="1340"/>
      <c r="AD421" s="1340"/>
      <c r="AE421" s="1340" t="s">
        <v>3351</v>
      </c>
      <c r="AF421" s="1340" t="s">
        <v>3074</v>
      </c>
      <c r="AG421" s="1340" t="s">
        <v>3352</v>
      </c>
      <c r="AH421" s="1340" t="s">
        <v>3353</v>
      </c>
      <c r="AI421" s="1340" t="s">
        <v>3354</v>
      </c>
      <c r="AJ421" s="1340"/>
      <c r="AK421" s="1340"/>
      <c r="AL421" s="1340"/>
      <c r="AM421" s="1340"/>
      <c r="AN421" s="1340" t="s">
        <v>596</v>
      </c>
      <c r="AO421" s="1340" t="s">
        <v>597</v>
      </c>
      <c r="AP421" s="1340" t="s">
        <v>11654</v>
      </c>
      <c r="AQ421" s="1340" t="s">
        <v>35</v>
      </c>
      <c r="AR421" s="1340"/>
      <c r="AS421" s="1340"/>
      <c r="AT421" s="1340" t="s">
        <v>315</v>
      </c>
      <c r="AU421" s="1340" t="s">
        <v>11557</v>
      </c>
      <c r="AV421" s="1340" t="s">
        <v>3075</v>
      </c>
      <c r="AW421" s="1340" t="s">
        <v>11558</v>
      </c>
      <c r="AX421" s="1340" t="s">
        <v>11559</v>
      </c>
      <c r="AY421" s="1340"/>
      <c r="AZ421" s="1340" t="s">
        <v>11560</v>
      </c>
      <c r="BA421" s="1340" t="s">
        <v>11561</v>
      </c>
      <c r="BB421" s="1340" t="s">
        <v>3083</v>
      </c>
      <c r="BC421" s="1340" t="s">
        <v>3084</v>
      </c>
      <c r="BD421" s="1340" t="s">
        <v>3085</v>
      </c>
      <c r="BE421" s="1340" t="s">
        <v>3075</v>
      </c>
      <c r="BF421" s="1340" t="s">
        <v>3087</v>
      </c>
      <c r="BG421" s="1340" t="s">
        <v>3364</v>
      </c>
      <c r="BH421" s="1340" t="s">
        <v>3426</v>
      </c>
      <c r="BI421" s="1340" t="s">
        <v>11562</v>
      </c>
      <c r="BJ421" s="1340" t="s">
        <v>11563</v>
      </c>
      <c r="BK421" s="1340" t="s">
        <v>3368</v>
      </c>
      <c r="BL421" s="1340" t="s">
        <v>11564</v>
      </c>
      <c r="BM421" s="1340" t="s">
        <v>3094</v>
      </c>
      <c r="BN421" s="1340" t="s">
        <v>3351</v>
      </c>
      <c r="BO421" s="1340" t="s">
        <v>3074</v>
      </c>
      <c r="BP421" s="1340" t="s">
        <v>3075</v>
      </c>
      <c r="BQ421" s="1340" t="s">
        <v>3352</v>
      </c>
      <c r="BR421" s="1340" t="s">
        <v>3371</v>
      </c>
      <c r="BS421" s="1340" t="s">
        <v>11565</v>
      </c>
      <c r="BT421" s="1340" t="s">
        <v>11566</v>
      </c>
      <c r="BU421" s="1340" t="s">
        <v>11567</v>
      </c>
      <c r="BV421" s="1340" t="s">
        <v>3375</v>
      </c>
      <c r="BW421" s="1340" t="s">
        <v>3436</v>
      </c>
      <c r="BX421" s="1340" t="s">
        <v>3353</v>
      </c>
      <c r="BY421" s="1340" t="s">
        <v>3354</v>
      </c>
      <c r="BZ421" s="1340" t="s">
        <v>3437</v>
      </c>
      <c r="CA421" s="1340" t="s">
        <v>3438</v>
      </c>
      <c r="CB421" s="1340" t="s">
        <v>3379</v>
      </c>
      <c r="CC421" s="1340" t="s">
        <v>3439</v>
      </c>
      <c r="CD421" s="1340" t="s">
        <v>3440</v>
      </c>
      <c r="CE421" s="1340" t="s">
        <v>3382</v>
      </c>
      <c r="CF421" s="1340" t="s">
        <v>3441</v>
      </c>
      <c r="CG421" s="1340" t="s">
        <v>3384</v>
      </c>
      <c r="CH421" s="1340" t="s">
        <v>3075</v>
      </c>
      <c r="CI421" s="1340" t="s">
        <v>11568</v>
      </c>
      <c r="CJ421" s="1340" t="s">
        <v>3386</v>
      </c>
      <c r="CK421" s="1340" t="s">
        <v>11569</v>
      </c>
      <c r="CL421" s="1340" t="s">
        <v>3388</v>
      </c>
      <c r="CM421" s="1340" t="s">
        <v>3075</v>
      </c>
      <c r="CN421" s="1340" t="s">
        <v>3075</v>
      </c>
      <c r="CO421" s="1340" t="s">
        <v>3075</v>
      </c>
      <c r="CP421" s="1340" t="s">
        <v>3075</v>
      </c>
      <c r="CQ421" s="1340" t="s">
        <v>3075</v>
      </c>
      <c r="CR421" s="1340" t="s">
        <v>3075</v>
      </c>
      <c r="CS421" s="1340" t="s">
        <v>3075</v>
      </c>
      <c r="CT421" s="1340" t="s">
        <v>3075</v>
      </c>
      <c r="CU421" s="1340" t="s">
        <v>3075</v>
      </c>
      <c r="CV421" s="1340" t="s">
        <v>3075</v>
      </c>
      <c r="CW421" s="1340" t="s">
        <v>3075</v>
      </c>
      <c r="CX421" s="1340" t="s">
        <v>3075</v>
      </c>
      <c r="CY421" s="1340" t="s">
        <v>3075</v>
      </c>
      <c r="CZ421" s="1340" t="s">
        <v>3075</v>
      </c>
      <c r="DA421" s="1340" t="s">
        <v>3075</v>
      </c>
      <c r="DB421" s="1340" t="s">
        <v>3075</v>
      </c>
      <c r="DC421" s="1340" t="s">
        <v>3075</v>
      </c>
      <c r="DD421" s="1340" t="s">
        <v>3075</v>
      </c>
      <c r="DE421" s="1340" t="s">
        <v>3075</v>
      </c>
      <c r="DF421" s="1340" t="s">
        <v>3075</v>
      </c>
      <c r="DG421" s="1340" t="s">
        <v>3075</v>
      </c>
      <c r="DH421" s="1340" t="s">
        <v>3075</v>
      </c>
      <c r="DI421" s="1340" t="s">
        <v>3094</v>
      </c>
      <c r="DJ421" s="1340" t="s">
        <v>3075</v>
      </c>
      <c r="DK421" s="1340" t="s">
        <v>3075</v>
      </c>
      <c r="DL421" s="1340" t="s">
        <v>3075</v>
      </c>
      <c r="DM421" s="1340" t="s">
        <v>3075</v>
      </c>
      <c r="DN421" s="1340" t="s">
        <v>3075</v>
      </c>
      <c r="DO421" s="1340" t="s">
        <v>3075</v>
      </c>
      <c r="DP421" s="1340" t="s">
        <v>3075</v>
      </c>
      <c r="DQ421" s="1340" t="s">
        <v>3075</v>
      </c>
      <c r="DR421" s="1340" t="s">
        <v>3075</v>
      </c>
      <c r="DS421" s="1340" t="s">
        <v>3075</v>
      </c>
      <c r="DT421" s="1340" t="s">
        <v>11570</v>
      </c>
      <c r="DU421" s="1340" t="s">
        <v>6591</v>
      </c>
      <c r="DV421" s="1340" t="s">
        <v>11571</v>
      </c>
      <c r="DW421" s="1340" t="s">
        <v>11572</v>
      </c>
      <c r="DX421" s="1340" t="s">
        <v>5869</v>
      </c>
      <c r="DY421" s="1340" t="s">
        <v>3117</v>
      </c>
      <c r="DZ421" s="1340" t="s">
        <v>3381</v>
      </c>
      <c r="EA421" s="1340" t="s">
        <v>3119</v>
      </c>
      <c r="EB421" s="1340" t="s">
        <v>11573</v>
      </c>
      <c r="EC421" s="1340" t="s">
        <v>6591</v>
      </c>
      <c r="ED421" s="1340" t="s">
        <v>11574</v>
      </c>
      <c r="EE421" s="1340" t="s">
        <v>11572</v>
      </c>
      <c r="EF421" s="1340" t="s">
        <v>3075</v>
      </c>
      <c r="EG421" s="1340" t="s">
        <v>3075</v>
      </c>
      <c r="EH421" s="1340" t="s">
        <v>3075</v>
      </c>
      <c r="EI421" s="1340" t="s">
        <v>3075</v>
      </c>
      <c r="EJ421" s="1340" t="s">
        <v>11575</v>
      </c>
      <c r="EK421" s="1340" t="s">
        <v>3963</v>
      </c>
      <c r="EL421" s="1340" t="s">
        <v>11576</v>
      </c>
      <c r="EM421" s="1340" t="s">
        <v>3965</v>
      </c>
      <c r="EN421" s="1340" t="s">
        <v>9922</v>
      </c>
      <c r="EO421" s="1340" t="s">
        <v>3127</v>
      </c>
      <c r="EP421" s="1340" t="s">
        <v>3128</v>
      </c>
      <c r="EQ421" s="1340" t="s">
        <v>11577</v>
      </c>
      <c r="ER421" s="1340" t="s">
        <v>3096</v>
      </c>
      <c r="ES421" s="1340" t="s">
        <v>11578</v>
      </c>
      <c r="ET421" s="1340" t="s">
        <v>11579</v>
      </c>
      <c r="EU421" s="104" t="str">
        <f t="shared" si="46"/>
        <v>2026033700</v>
      </c>
      <c r="EV421" s="56" t="str">
        <f t="shared" si="47"/>
        <v>23&amp;2026033700</v>
      </c>
      <c r="EW421" s="104">
        <f>IFERROR(VLOOKUP(EV421,시험용!CA:CE,4,FALSE),"")</f>
        <v>0</v>
      </c>
      <c r="EX421" s="1334"/>
      <c r="EY421" s="1363" t="s">
        <v>11699</v>
      </c>
      <c r="EZ421" s="1364" t="s">
        <v>11700</v>
      </c>
    </row>
    <row r="422" spans="1:156" ht="49.95" customHeight="1">
      <c r="A422" s="741">
        <v>23</v>
      </c>
      <c r="B422" s="1340" t="s">
        <v>1340</v>
      </c>
      <c r="C422" s="1340" t="s">
        <v>4881</v>
      </c>
      <c r="D422" s="1340" t="s">
        <v>11580</v>
      </c>
      <c r="E422" s="1340" t="s">
        <v>31</v>
      </c>
      <c r="F422" s="1340" t="s">
        <v>584</v>
      </c>
      <c r="G422" s="1340" t="s">
        <v>910</v>
      </c>
      <c r="H422" s="1340" t="s">
        <v>287</v>
      </c>
      <c r="I422" s="1340" t="s">
        <v>290</v>
      </c>
      <c r="J422" s="1340" t="s">
        <v>11581</v>
      </c>
      <c r="K422" s="1340" t="s">
        <v>291</v>
      </c>
      <c r="L422" s="1340" t="s">
        <v>11582</v>
      </c>
      <c r="M422" s="1340" t="s">
        <v>3409</v>
      </c>
      <c r="N422" s="1340"/>
      <c r="O422" s="1340" t="s">
        <v>11583</v>
      </c>
      <c r="P422" s="1340"/>
      <c r="Q422" s="1340"/>
      <c r="R422" s="1340" t="s">
        <v>9751</v>
      </c>
      <c r="S422" s="1340" t="s">
        <v>9751</v>
      </c>
      <c r="T422" s="1340" t="s">
        <v>11584</v>
      </c>
      <c r="U422" s="1340" t="s">
        <v>592</v>
      </c>
      <c r="V422" s="1340" t="s">
        <v>1133</v>
      </c>
      <c r="W422" s="1340" t="s">
        <v>11585</v>
      </c>
      <c r="X422" s="1340" t="s">
        <v>820</v>
      </c>
      <c r="Y422" s="1340" t="s">
        <v>11586</v>
      </c>
      <c r="Z422" s="1340" t="s">
        <v>11586</v>
      </c>
      <c r="AA422" s="1340" t="s">
        <v>11587</v>
      </c>
      <c r="AB422" s="1340" t="s">
        <v>824</v>
      </c>
      <c r="AC422" s="1340" t="s">
        <v>11588</v>
      </c>
      <c r="AD422" s="1340" t="s">
        <v>11589</v>
      </c>
      <c r="AE422" s="1340" t="s">
        <v>11590</v>
      </c>
      <c r="AF422" s="1340" t="s">
        <v>4646</v>
      </c>
      <c r="AG422" s="1340" t="s">
        <v>2117</v>
      </c>
      <c r="AH422" s="1340" t="s">
        <v>2118</v>
      </c>
      <c r="AI422" s="1340" t="s">
        <v>3140</v>
      </c>
      <c r="AJ422" s="1340"/>
      <c r="AK422" s="1340"/>
      <c r="AL422" s="1340"/>
      <c r="AM422" s="1340"/>
      <c r="AN422" s="1340" t="s">
        <v>11591</v>
      </c>
      <c r="AO422" s="1340" t="s">
        <v>11592</v>
      </c>
      <c r="AP422" s="1340" t="s">
        <v>11655</v>
      </c>
      <c r="AQ422" s="1340" t="s">
        <v>3358</v>
      </c>
      <c r="AR422" s="1340" t="s">
        <v>11593</v>
      </c>
      <c r="AS422" s="1340" t="s">
        <v>11594</v>
      </c>
      <c r="AT422" s="1340" t="s">
        <v>315</v>
      </c>
      <c r="AU422" s="1340" t="s">
        <v>11595</v>
      </c>
      <c r="AV422" s="1340" t="s">
        <v>1135</v>
      </c>
      <c r="AW422" s="1340" t="s">
        <v>2127</v>
      </c>
      <c r="AX422" s="1340" t="s">
        <v>11596</v>
      </c>
      <c r="AY422" s="1340"/>
      <c r="AZ422" s="1340" t="s">
        <v>11597</v>
      </c>
      <c r="BA422" s="1340" t="s">
        <v>11598</v>
      </c>
      <c r="BB422" s="1340" t="s">
        <v>4653</v>
      </c>
      <c r="BC422" s="1340" t="s">
        <v>2132</v>
      </c>
      <c r="BD422" s="1340" t="s">
        <v>2133</v>
      </c>
      <c r="BE422" s="1340" t="s">
        <v>1135</v>
      </c>
      <c r="BF422" s="1340" t="s">
        <v>2135</v>
      </c>
      <c r="BG422" s="1340" t="s">
        <v>6093</v>
      </c>
      <c r="BH422" s="1340" t="s">
        <v>6108</v>
      </c>
      <c r="BI422" s="1340" t="s">
        <v>11599</v>
      </c>
      <c r="BJ422" s="1340" t="s">
        <v>11600</v>
      </c>
      <c r="BK422" s="1340" t="s">
        <v>7602</v>
      </c>
      <c r="BL422" s="1340" t="s">
        <v>11601</v>
      </c>
      <c r="BM422" s="1340" t="s">
        <v>7604</v>
      </c>
      <c r="BN422" s="1340" t="s">
        <v>11590</v>
      </c>
      <c r="BO422" s="1340" t="s">
        <v>4646</v>
      </c>
      <c r="BP422" s="1340" t="s">
        <v>1135</v>
      </c>
      <c r="BQ422" s="1340" t="s">
        <v>2117</v>
      </c>
      <c r="BR422" s="1340" t="s">
        <v>4661</v>
      </c>
      <c r="BS422" s="1340" t="s">
        <v>10599</v>
      </c>
      <c r="BT422" s="1340" t="s">
        <v>11602</v>
      </c>
      <c r="BU422" s="1340" t="s">
        <v>11603</v>
      </c>
      <c r="BV422" s="1340" t="s">
        <v>11604</v>
      </c>
      <c r="BW422" s="1340" t="s">
        <v>11605</v>
      </c>
      <c r="BX422" s="1340" t="s">
        <v>2118</v>
      </c>
      <c r="BY422" s="1340" t="s">
        <v>3140</v>
      </c>
      <c r="BZ422" s="1340" t="s">
        <v>9704</v>
      </c>
      <c r="CA422" s="1340" t="s">
        <v>11606</v>
      </c>
      <c r="CB422" s="1340" t="s">
        <v>2153</v>
      </c>
      <c r="CC422" s="1340" t="s">
        <v>11607</v>
      </c>
      <c r="CD422" s="1340" t="s">
        <v>6185</v>
      </c>
      <c r="CE422" s="1340" t="s">
        <v>2156</v>
      </c>
      <c r="CF422" s="1340" t="s">
        <v>11608</v>
      </c>
      <c r="CG422" s="1340" t="s">
        <v>2158</v>
      </c>
      <c r="CH422" s="1340" t="s">
        <v>1135</v>
      </c>
      <c r="CI422" s="1340" t="s">
        <v>11609</v>
      </c>
      <c r="CJ422" s="1340" t="s">
        <v>2160</v>
      </c>
      <c r="CK422" s="1340" t="s">
        <v>8982</v>
      </c>
      <c r="CL422" s="1340" t="s">
        <v>2162</v>
      </c>
      <c r="CM422" s="1340" t="s">
        <v>1135</v>
      </c>
      <c r="CN422" s="1340" t="s">
        <v>1135</v>
      </c>
      <c r="CO422" s="1340" t="s">
        <v>1135</v>
      </c>
      <c r="CP422" s="1340" t="s">
        <v>1135</v>
      </c>
      <c r="CQ422" s="1340" t="s">
        <v>1135</v>
      </c>
      <c r="CR422" s="1340" t="s">
        <v>1135</v>
      </c>
      <c r="CS422" s="1340" t="s">
        <v>1135</v>
      </c>
      <c r="CT422" s="1340" t="s">
        <v>1135</v>
      </c>
      <c r="CU422" s="1340" t="s">
        <v>1135</v>
      </c>
      <c r="CV422" s="1340" t="s">
        <v>1135</v>
      </c>
      <c r="CW422" s="1340" t="s">
        <v>1135</v>
      </c>
      <c r="CX422" s="1340" t="s">
        <v>1135</v>
      </c>
      <c r="CY422" s="1340" t="s">
        <v>6109</v>
      </c>
      <c r="CZ422" s="1340" t="s">
        <v>2166</v>
      </c>
      <c r="DA422" s="1340" t="s">
        <v>6110</v>
      </c>
      <c r="DB422" s="1340" t="s">
        <v>1135</v>
      </c>
      <c r="DC422" s="1340" t="s">
        <v>1135</v>
      </c>
      <c r="DD422" s="1340" t="s">
        <v>1135</v>
      </c>
      <c r="DE422" s="1340" t="s">
        <v>1135</v>
      </c>
      <c r="DF422" s="1340" t="s">
        <v>1135</v>
      </c>
      <c r="DG422" s="1340" t="s">
        <v>1135</v>
      </c>
      <c r="DH422" s="1340" t="s">
        <v>1135</v>
      </c>
      <c r="DI422" s="1340" t="s">
        <v>2142</v>
      </c>
      <c r="DJ422" s="1340" t="s">
        <v>1135</v>
      </c>
      <c r="DK422" s="1340" t="s">
        <v>1135</v>
      </c>
      <c r="DL422" s="1340" t="s">
        <v>1135</v>
      </c>
      <c r="DM422" s="1340" t="s">
        <v>1135</v>
      </c>
      <c r="DN422" s="1340" t="s">
        <v>1135</v>
      </c>
      <c r="DO422" s="1340" t="s">
        <v>1135</v>
      </c>
      <c r="DP422" s="1340" t="s">
        <v>1135</v>
      </c>
      <c r="DQ422" s="1340" t="s">
        <v>1135</v>
      </c>
      <c r="DR422" s="1340" t="s">
        <v>1135</v>
      </c>
      <c r="DS422" s="1340" t="s">
        <v>1135</v>
      </c>
      <c r="DT422" s="1340" t="s">
        <v>11610</v>
      </c>
      <c r="DU422" s="1340" t="s">
        <v>5938</v>
      </c>
      <c r="DV422" s="1340" t="s">
        <v>6064</v>
      </c>
      <c r="DW422" s="1340" t="s">
        <v>6011</v>
      </c>
      <c r="DX422" s="1340" t="s">
        <v>2179</v>
      </c>
      <c r="DY422" s="1340" t="s">
        <v>2180</v>
      </c>
      <c r="DZ422" s="1340" t="s">
        <v>2181</v>
      </c>
      <c r="EA422" s="1340" t="s">
        <v>2182</v>
      </c>
      <c r="EB422" s="1340" t="s">
        <v>11611</v>
      </c>
      <c r="EC422" s="1340" t="s">
        <v>5938</v>
      </c>
      <c r="ED422" s="1340" t="s">
        <v>3157</v>
      </c>
      <c r="EE422" s="1340" t="s">
        <v>6011</v>
      </c>
      <c r="EF422" s="1340" t="s">
        <v>1135</v>
      </c>
      <c r="EG422" s="1340" t="s">
        <v>1135</v>
      </c>
      <c r="EH422" s="1340" t="s">
        <v>1135</v>
      </c>
      <c r="EI422" s="1340" t="s">
        <v>1135</v>
      </c>
      <c r="EJ422" s="1340" t="s">
        <v>11612</v>
      </c>
      <c r="EK422" s="1340" t="s">
        <v>9090</v>
      </c>
      <c r="EL422" s="1340" t="s">
        <v>11613</v>
      </c>
      <c r="EM422" s="1340" t="s">
        <v>9092</v>
      </c>
      <c r="EN422" s="1340" t="s">
        <v>2189</v>
      </c>
      <c r="EO422" s="1340" t="s">
        <v>5947</v>
      </c>
      <c r="EP422" s="1340" t="s">
        <v>5948</v>
      </c>
      <c r="EQ422" s="1340" t="s">
        <v>11614</v>
      </c>
      <c r="ER422" s="1340" t="s">
        <v>2193</v>
      </c>
      <c r="ES422" s="1340" t="s">
        <v>11615</v>
      </c>
      <c r="ET422" s="1340" t="s">
        <v>11616</v>
      </c>
      <c r="EU422" s="104" t="str">
        <f t="shared" si="46"/>
        <v>2026043080</v>
      </c>
      <c r="EV422" s="56" t="str">
        <f t="shared" si="47"/>
        <v>23&amp;2026043080</v>
      </c>
      <c r="EW422" s="104">
        <f>IFERROR(VLOOKUP(EV422,시험용!CA:CE,4,FALSE),"")</f>
        <v>0</v>
      </c>
      <c r="EX422" s="1334"/>
    </row>
    <row r="423" spans="1:156" ht="49.95" customHeight="1">
      <c r="A423" s="741">
        <v>23</v>
      </c>
      <c r="B423" s="1340" t="s">
        <v>988</v>
      </c>
      <c r="C423" s="1340" t="s">
        <v>4881</v>
      </c>
      <c r="D423" s="1340" t="s">
        <v>11580</v>
      </c>
      <c r="E423" s="1340" t="s">
        <v>31</v>
      </c>
      <c r="F423" s="1340" t="s">
        <v>584</v>
      </c>
      <c r="G423" s="1340" t="s">
        <v>1340</v>
      </c>
      <c r="H423" s="1340" t="s">
        <v>312</v>
      </c>
      <c r="I423" s="1340" t="s">
        <v>290</v>
      </c>
      <c r="J423" s="1340" t="s">
        <v>11617</v>
      </c>
      <c r="K423" s="1340" t="s">
        <v>291</v>
      </c>
      <c r="L423" s="1340" t="s">
        <v>11618</v>
      </c>
      <c r="M423" s="1340" t="s">
        <v>11619</v>
      </c>
      <c r="N423" s="1340"/>
      <c r="O423" s="1340" t="s">
        <v>11620</v>
      </c>
      <c r="P423" s="1340"/>
      <c r="Q423" s="1340"/>
      <c r="R423" s="1340" t="s">
        <v>9751</v>
      </c>
      <c r="S423" s="1340" t="s">
        <v>9751</v>
      </c>
      <c r="T423" s="1340" t="s">
        <v>11584</v>
      </c>
      <c r="U423" s="1340" t="s">
        <v>592</v>
      </c>
      <c r="V423" s="1340" t="s">
        <v>1133</v>
      </c>
      <c r="W423" s="1340" t="s">
        <v>11621</v>
      </c>
      <c r="X423" s="1340" t="s">
        <v>820</v>
      </c>
      <c r="Y423" s="1340" t="s">
        <v>11622</v>
      </c>
      <c r="Z423" s="1340" t="s">
        <v>11623</v>
      </c>
      <c r="AA423" s="1340" t="s">
        <v>11624</v>
      </c>
      <c r="AB423" s="1340" t="s">
        <v>824</v>
      </c>
      <c r="AC423" s="1340" t="s">
        <v>3030</v>
      </c>
      <c r="AD423" s="1340" t="s">
        <v>11625</v>
      </c>
      <c r="AE423" s="1340" t="s">
        <v>11626</v>
      </c>
      <c r="AF423" s="1340" t="s">
        <v>2116</v>
      </c>
      <c r="AG423" s="1340" t="s">
        <v>2117</v>
      </c>
      <c r="AH423" s="1340" t="s">
        <v>2118</v>
      </c>
      <c r="AI423" s="1340" t="s">
        <v>3140</v>
      </c>
      <c r="AJ423" s="1340"/>
      <c r="AK423" s="1340"/>
      <c r="AL423" s="1340"/>
      <c r="AM423" s="1340"/>
      <c r="AN423" s="1340" t="s">
        <v>11591</v>
      </c>
      <c r="AO423" s="1340" t="s">
        <v>11592</v>
      </c>
      <c r="AP423" s="1340" t="s">
        <v>11656</v>
      </c>
      <c r="AQ423" s="1340" t="s">
        <v>3358</v>
      </c>
      <c r="AR423" s="1340" t="s">
        <v>11593</v>
      </c>
      <c r="AS423" s="1340" t="s">
        <v>11594</v>
      </c>
      <c r="AT423" s="1340" t="s">
        <v>315</v>
      </c>
      <c r="AU423" s="1340" t="s">
        <v>11627</v>
      </c>
      <c r="AV423" s="1340" t="s">
        <v>1135</v>
      </c>
      <c r="AW423" s="1340" t="s">
        <v>5939</v>
      </c>
      <c r="AX423" s="1340" t="s">
        <v>11628</v>
      </c>
      <c r="AY423" s="1340"/>
      <c r="AZ423" s="1340" t="s">
        <v>11629</v>
      </c>
      <c r="BA423" s="1340" t="s">
        <v>11630</v>
      </c>
      <c r="BB423" s="1340" t="s">
        <v>4653</v>
      </c>
      <c r="BC423" s="1340" t="s">
        <v>2132</v>
      </c>
      <c r="BD423" s="1340" t="s">
        <v>2133</v>
      </c>
      <c r="BE423" s="1340" t="s">
        <v>1135</v>
      </c>
      <c r="BF423" s="1340" t="s">
        <v>2135</v>
      </c>
      <c r="BG423" s="1340" t="s">
        <v>4654</v>
      </c>
      <c r="BH423" s="1340" t="s">
        <v>11631</v>
      </c>
      <c r="BI423" s="1340" t="s">
        <v>11632</v>
      </c>
      <c r="BJ423" s="1340" t="s">
        <v>11633</v>
      </c>
      <c r="BK423" s="1340" t="s">
        <v>11634</v>
      </c>
      <c r="BL423" s="1340" t="s">
        <v>11635</v>
      </c>
      <c r="BM423" s="1340" t="s">
        <v>2253</v>
      </c>
      <c r="BN423" s="1340" t="s">
        <v>11626</v>
      </c>
      <c r="BO423" s="1340" t="s">
        <v>2116</v>
      </c>
      <c r="BP423" s="1340" t="s">
        <v>2144</v>
      </c>
      <c r="BQ423" s="1340" t="s">
        <v>2117</v>
      </c>
      <c r="BR423" s="1340" t="s">
        <v>4661</v>
      </c>
      <c r="BS423" s="1340" t="s">
        <v>7605</v>
      </c>
      <c r="BT423" s="1340" t="s">
        <v>4905</v>
      </c>
      <c r="BU423" s="1340" t="s">
        <v>11636</v>
      </c>
      <c r="BV423" s="1340" t="s">
        <v>11637</v>
      </c>
      <c r="BW423" s="1340" t="s">
        <v>11638</v>
      </c>
      <c r="BX423" s="1340" t="s">
        <v>2118</v>
      </c>
      <c r="BY423" s="1340" t="s">
        <v>3140</v>
      </c>
      <c r="BZ423" s="1340" t="s">
        <v>11639</v>
      </c>
      <c r="CA423" s="1340" t="s">
        <v>6184</v>
      </c>
      <c r="CB423" s="1340" t="s">
        <v>2153</v>
      </c>
      <c r="CC423" s="1340" t="s">
        <v>6105</v>
      </c>
      <c r="CD423" s="1340" t="s">
        <v>6185</v>
      </c>
      <c r="CE423" s="1340" t="s">
        <v>2156</v>
      </c>
      <c r="CF423" s="1340" t="s">
        <v>6106</v>
      </c>
      <c r="CG423" s="1340" t="s">
        <v>2158</v>
      </c>
      <c r="CH423" s="1340" t="s">
        <v>1135</v>
      </c>
      <c r="CI423" s="1340" t="s">
        <v>11640</v>
      </c>
      <c r="CJ423" s="1340" t="s">
        <v>8021</v>
      </c>
      <c r="CK423" s="1340" t="s">
        <v>4630</v>
      </c>
      <c r="CL423" s="1340" t="s">
        <v>2162</v>
      </c>
      <c r="CM423" s="1340" t="s">
        <v>11641</v>
      </c>
      <c r="CN423" s="1340" t="s">
        <v>8021</v>
      </c>
      <c r="CO423" s="1340" t="s">
        <v>2260</v>
      </c>
      <c r="CP423" s="1340" t="s">
        <v>2162</v>
      </c>
      <c r="CQ423" s="1340" t="s">
        <v>1135</v>
      </c>
      <c r="CR423" s="1340" t="s">
        <v>1135</v>
      </c>
      <c r="CS423" s="1340" t="s">
        <v>1135</v>
      </c>
      <c r="CT423" s="1340" t="s">
        <v>1135</v>
      </c>
      <c r="CU423" s="1340" t="s">
        <v>1135</v>
      </c>
      <c r="CV423" s="1340" t="s">
        <v>1135</v>
      </c>
      <c r="CW423" s="1340" t="s">
        <v>1135</v>
      </c>
      <c r="CX423" s="1340" t="s">
        <v>1135</v>
      </c>
      <c r="CY423" s="1340" t="s">
        <v>1135</v>
      </c>
      <c r="CZ423" s="1340" t="s">
        <v>1135</v>
      </c>
      <c r="DA423" s="1340" t="s">
        <v>1135</v>
      </c>
      <c r="DB423" s="1340" t="s">
        <v>4671</v>
      </c>
      <c r="DC423" s="1340" t="s">
        <v>4672</v>
      </c>
      <c r="DD423" s="1340" t="s">
        <v>2127</v>
      </c>
      <c r="DE423" s="1340" t="s">
        <v>1135</v>
      </c>
      <c r="DF423" s="1340" t="s">
        <v>1135</v>
      </c>
      <c r="DG423" s="1340" t="s">
        <v>1135</v>
      </c>
      <c r="DH423" s="1340" t="s">
        <v>1135</v>
      </c>
      <c r="DI423" s="1340" t="s">
        <v>2142</v>
      </c>
      <c r="DJ423" s="1340" t="s">
        <v>1135</v>
      </c>
      <c r="DK423" s="1340" t="s">
        <v>1135</v>
      </c>
      <c r="DL423" s="1340" t="s">
        <v>1135</v>
      </c>
      <c r="DM423" s="1340" t="s">
        <v>1135</v>
      </c>
      <c r="DN423" s="1340" t="s">
        <v>1135</v>
      </c>
      <c r="DO423" s="1340" t="s">
        <v>1135</v>
      </c>
      <c r="DP423" s="1340" t="s">
        <v>1135</v>
      </c>
      <c r="DQ423" s="1340" t="s">
        <v>1135</v>
      </c>
      <c r="DR423" s="1340" t="s">
        <v>1135</v>
      </c>
      <c r="DS423" s="1340" t="s">
        <v>1135</v>
      </c>
      <c r="DT423" s="1340" t="s">
        <v>11642</v>
      </c>
      <c r="DU423" s="1340" t="s">
        <v>5938</v>
      </c>
      <c r="DV423" s="1340" t="s">
        <v>2184</v>
      </c>
      <c r="DW423" s="1340" t="s">
        <v>2273</v>
      </c>
      <c r="DX423" s="1340" t="s">
        <v>6012</v>
      </c>
      <c r="DY423" s="1340" t="s">
        <v>2180</v>
      </c>
      <c r="DZ423" s="1340" t="s">
        <v>5941</v>
      </c>
      <c r="EA423" s="1340" t="s">
        <v>3175</v>
      </c>
      <c r="EB423" s="1340" t="s">
        <v>11643</v>
      </c>
      <c r="EC423" s="1340" t="s">
        <v>5938</v>
      </c>
      <c r="ED423" s="1340" t="s">
        <v>2150</v>
      </c>
      <c r="EE423" s="1340" t="s">
        <v>2273</v>
      </c>
      <c r="EF423" s="1340" t="s">
        <v>1135</v>
      </c>
      <c r="EG423" s="1340" t="s">
        <v>1135</v>
      </c>
      <c r="EH423" s="1340" t="s">
        <v>1135</v>
      </c>
      <c r="EI423" s="1340" t="s">
        <v>1135</v>
      </c>
      <c r="EJ423" s="1340" t="s">
        <v>11644</v>
      </c>
      <c r="EK423" s="1340" t="s">
        <v>11645</v>
      </c>
      <c r="EL423" s="1340" t="s">
        <v>6193</v>
      </c>
      <c r="EM423" s="1340" t="s">
        <v>8563</v>
      </c>
      <c r="EN423" s="1340" t="s">
        <v>3182</v>
      </c>
      <c r="EO423" s="1340" t="s">
        <v>2281</v>
      </c>
      <c r="EP423" s="1340" t="s">
        <v>2282</v>
      </c>
      <c r="EQ423" s="1340" t="s">
        <v>6196</v>
      </c>
      <c r="ER423" s="1340" t="s">
        <v>2193</v>
      </c>
      <c r="ES423" s="1340" t="s">
        <v>11646</v>
      </c>
      <c r="ET423" s="1340" t="s">
        <v>11647</v>
      </c>
      <c r="EU423" s="104" t="str">
        <f t="shared" si="46"/>
        <v>2026043081</v>
      </c>
      <c r="EV423" s="56" t="str">
        <f t="shared" si="47"/>
        <v>23&amp;2026043081</v>
      </c>
      <c r="EW423" s="104">
        <f>IFERROR(VLOOKUP(EV423,시험용!CA:CE,4,FALSE),"")</f>
        <v>0</v>
      </c>
      <c r="EX423" s="1334"/>
    </row>
    <row r="424" spans="1:156" ht="49.95" customHeight="1">
      <c r="A424" s="741">
        <v>23</v>
      </c>
      <c r="B424" s="1340" t="s">
        <v>1404</v>
      </c>
      <c r="C424" s="1340" t="s">
        <v>7649</v>
      </c>
      <c r="D424" s="1340" t="s">
        <v>2371</v>
      </c>
      <c r="E424" s="1340" t="s">
        <v>31</v>
      </c>
      <c r="F424" s="1340" t="s">
        <v>584</v>
      </c>
      <c r="G424" s="1340" t="s">
        <v>988</v>
      </c>
      <c r="H424" s="1340"/>
      <c r="I424" s="1340" t="s">
        <v>290</v>
      </c>
      <c r="J424" s="1340" t="s">
        <v>6716</v>
      </c>
      <c r="K424" s="1340" t="s">
        <v>291</v>
      </c>
      <c r="L424" s="1340" t="s">
        <v>6717</v>
      </c>
      <c r="M424" s="1340" t="s">
        <v>6718</v>
      </c>
      <c r="N424" s="1340"/>
      <c r="O424" s="1340"/>
      <c r="P424" s="1340"/>
      <c r="Q424" s="1340" t="s">
        <v>2638</v>
      </c>
      <c r="R424" s="1340" t="s">
        <v>1466</v>
      </c>
      <c r="S424" s="1340" t="s">
        <v>6425</v>
      </c>
      <c r="T424" s="1340" t="s">
        <v>6426</v>
      </c>
      <c r="U424" s="1340" t="s">
        <v>592</v>
      </c>
      <c r="V424" s="1340"/>
      <c r="W424" s="1340" t="s">
        <v>6719</v>
      </c>
      <c r="X424" s="1340" t="s">
        <v>292</v>
      </c>
      <c r="Y424" s="1340" t="s">
        <v>9900</v>
      </c>
      <c r="Z424" s="1340" t="s">
        <v>9900</v>
      </c>
      <c r="AA424" s="1340" t="s">
        <v>10982</v>
      </c>
      <c r="AB424" s="1340" t="s">
        <v>293</v>
      </c>
      <c r="AC424" s="1340" t="s">
        <v>2193</v>
      </c>
      <c r="AD424" s="1340" t="s">
        <v>107</v>
      </c>
      <c r="AE424" s="1340" t="s">
        <v>2346</v>
      </c>
      <c r="AF424" s="1340" t="s">
        <v>294</v>
      </c>
      <c r="AG424" s="1340" t="s">
        <v>295</v>
      </c>
      <c r="AH424" s="1340" t="s">
        <v>296</v>
      </c>
      <c r="AI424" s="1340" t="s">
        <v>297</v>
      </c>
      <c r="AJ424" s="1340"/>
      <c r="AK424" s="1340"/>
      <c r="AL424" s="1340"/>
      <c r="AM424" s="1340"/>
      <c r="AN424" s="1340" t="s">
        <v>2492</v>
      </c>
      <c r="AO424" s="1340" t="s">
        <v>2493</v>
      </c>
      <c r="AP424" s="1340" t="s">
        <v>11286</v>
      </c>
      <c r="AQ424" s="1340" t="s">
        <v>35</v>
      </c>
      <c r="AR424" s="1340"/>
      <c r="AS424" s="1340"/>
      <c r="AT424" s="1340" t="s">
        <v>599</v>
      </c>
      <c r="AU424" s="1340" t="s">
        <v>6721</v>
      </c>
      <c r="AV424" s="1340" t="s">
        <v>57</v>
      </c>
      <c r="AW424" s="1340" t="s">
        <v>323</v>
      </c>
      <c r="AX424" s="1340" t="s">
        <v>6722</v>
      </c>
      <c r="AY424" s="1340"/>
      <c r="AZ424" s="1340" t="s">
        <v>6723</v>
      </c>
      <c r="BA424" s="1340" t="s">
        <v>6724</v>
      </c>
      <c r="BB424" s="1340" t="s">
        <v>1201</v>
      </c>
      <c r="BC424" s="1340" t="s">
        <v>32</v>
      </c>
      <c r="BD424" s="1340" t="s">
        <v>33</v>
      </c>
      <c r="BE424" s="1340" t="s">
        <v>102</v>
      </c>
      <c r="BF424" s="1340" t="s">
        <v>34</v>
      </c>
      <c r="BG424" s="1340" t="s">
        <v>164</v>
      </c>
      <c r="BH424" s="1340" t="s">
        <v>327</v>
      </c>
      <c r="BI424" s="1340" t="s">
        <v>6725</v>
      </c>
      <c r="BJ424" s="1340" t="s">
        <v>6726</v>
      </c>
      <c r="BK424" s="1340" t="s">
        <v>300</v>
      </c>
      <c r="BL424" s="1340" t="s">
        <v>6727</v>
      </c>
      <c r="BM424" s="1340" t="s">
        <v>6728</v>
      </c>
      <c r="BN424" s="1340" t="s">
        <v>2346</v>
      </c>
      <c r="BO424" s="1340" t="s">
        <v>294</v>
      </c>
      <c r="BP424" s="1340" t="s">
        <v>57</v>
      </c>
      <c r="BQ424" s="1340" t="s">
        <v>295</v>
      </c>
      <c r="BR424" s="1340" t="s">
        <v>311</v>
      </c>
      <c r="BS424" s="1340" t="s">
        <v>6729</v>
      </c>
      <c r="BT424" s="1340" t="s">
        <v>703</v>
      </c>
      <c r="BU424" s="1340" t="s">
        <v>7267</v>
      </c>
      <c r="BV424" s="1340" t="s">
        <v>1061</v>
      </c>
      <c r="BW424" s="1340" t="s">
        <v>872</v>
      </c>
      <c r="BX424" s="1340" t="s">
        <v>296</v>
      </c>
      <c r="BY424" s="1340" t="s">
        <v>297</v>
      </c>
      <c r="BZ424" s="1340" t="s">
        <v>172</v>
      </c>
      <c r="CA424" s="1340" t="s">
        <v>4193</v>
      </c>
      <c r="CB424" s="1340" t="s">
        <v>304</v>
      </c>
      <c r="CC424" s="1340" t="s">
        <v>112</v>
      </c>
      <c r="CD424" s="1340" t="s">
        <v>1209</v>
      </c>
      <c r="CE424" s="1340" t="s">
        <v>306</v>
      </c>
      <c r="CF424" s="1340" t="s">
        <v>116</v>
      </c>
      <c r="CG424" s="1340" t="s">
        <v>307</v>
      </c>
      <c r="CH424" s="1340" t="s">
        <v>57</v>
      </c>
      <c r="CI424" s="1340" t="s">
        <v>6731</v>
      </c>
      <c r="CJ424" s="1340" t="s">
        <v>99</v>
      </c>
      <c r="CK424" s="1340" t="s">
        <v>1308</v>
      </c>
      <c r="CL424" s="1340" t="s">
        <v>105</v>
      </c>
      <c r="CM424" s="1340" t="s">
        <v>6732</v>
      </c>
      <c r="CN424" s="1340" t="s">
        <v>99</v>
      </c>
      <c r="CO424" s="1340" t="s">
        <v>797</v>
      </c>
      <c r="CP424" s="1340" t="s">
        <v>105</v>
      </c>
      <c r="CQ424" s="1340" t="s">
        <v>57</v>
      </c>
      <c r="CR424" s="1340" t="s">
        <v>57</v>
      </c>
      <c r="CS424" s="1340" t="s">
        <v>57</v>
      </c>
      <c r="CT424" s="1340" t="s">
        <v>57</v>
      </c>
      <c r="CU424" s="1340" t="s">
        <v>328</v>
      </c>
      <c r="CV424" s="1340" t="s">
        <v>329</v>
      </c>
      <c r="CW424" s="1340" t="s">
        <v>330</v>
      </c>
      <c r="CX424" s="1340" t="s">
        <v>331</v>
      </c>
      <c r="CY424" s="1340" t="s">
        <v>57</v>
      </c>
      <c r="CZ424" s="1340" t="s">
        <v>57</v>
      </c>
      <c r="DA424" s="1340" t="s">
        <v>57</v>
      </c>
      <c r="DB424" s="1340" t="s">
        <v>57</v>
      </c>
      <c r="DC424" s="1340" t="s">
        <v>57</v>
      </c>
      <c r="DD424" s="1340" t="s">
        <v>57</v>
      </c>
      <c r="DE424" s="1340" t="s">
        <v>1215</v>
      </c>
      <c r="DF424" s="1340" t="s">
        <v>1216</v>
      </c>
      <c r="DG424" s="1340" t="s">
        <v>673</v>
      </c>
      <c r="DH424" s="1340" t="s">
        <v>57</v>
      </c>
      <c r="DI424" s="1340" t="s">
        <v>302</v>
      </c>
      <c r="DJ424" s="1340" t="s">
        <v>57</v>
      </c>
      <c r="DK424" s="1340" t="s">
        <v>57</v>
      </c>
      <c r="DL424" s="1340" t="s">
        <v>57</v>
      </c>
      <c r="DM424" s="1340" t="s">
        <v>57</v>
      </c>
      <c r="DN424" s="1340" t="s">
        <v>57</v>
      </c>
      <c r="DO424" s="1340" t="s">
        <v>57</v>
      </c>
      <c r="DP424" s="1340" t="s">
        <v>57</v>
      </c>
      <c r="DQ424" s="1340" t="s">
        <v>57</v>
      </c>
      <c r="DR424" s="1340" t="s">
        <v>57</v>
      </c>
      <c r="DS424" s="1340" t="s">
        <v>57</v>
      </c>
      <c r="DT424" s="1340" t="s">
        <v>6733</v>
      </c>
      <c r="DU424" s="1340" t="s">
        <v>1281</v>
      </c>
      <c r="DV424" s="1340" t="s">
        <v>109</v>
      </c>
      <c r="DW424" s="1340" t="s">
        <v>121</v>
      </c>
      <c r="DX424" s="1340" t="s">
        <v>317</v>
      </c>
      <c r="DY424" s="1340" t="s">
        <v>308</v>
      </c>
      <c r="DZ424" s="1340" t="s">
        <v>318</v>
      </c>
      <c r="EA424" s="1340" t="s">
        <v>319</v>
      </c>
      <c r="EB424" s="1340" t="s">
        <v>6734</v>
      </c>
      <c r="EC424" s="1340" t="s">
        <v>1281</v>
      </c>
      <c r="ED424" s="1340" t="s">
        <v>171</v>
      </c>
      <c r="EE424" s="1340" t="s">
        <v>121</v>
      </c>
      <c r="EF424" s="1340" t="s">
        <v>57</v>
      </c>
      <c r="EG424" s="1340" t="s">
        <v>57</v>
      </c>
      <c r="EH424" s="1340" t="s">
        <v>57</v>
      </c>
      <c r="EI424" s="1340" t="s">
        <v>57</v>
      </c>
      <c r="EJ424" s="1340" t="s">
        <v>6735</v>
      </c>
      <c r="EK424" s="1340" t="s">
        <v>6736</v>
      </c>
      <c r="EL424" s="1340" t="s">
        <v>1458</v>
      </c>
      <c r="EM424" s="1340" t="s">
        <v>6737</v>
      </c>
      <c r="EN424" s="1340" t="s">
        <v>680</v>
      </c>
      <c r="EO424" s="1340" t="s">
        <v>310</v>
      </c>
      <c r="EP424" s="1340" t="s">
        <v>88</v>
      </c>
      <c r="EQ424" s="1340" t="s">
        <v>6738</v>
      </c>
      <c r="ER424" s="1340" t="s">
        <v>311</v>
      </c>
      <c r="ES424" s="1340" t="s">
        <v>6739</v>
      </c>
      <c r="ET424" s="1340" t="s">
        <v>6740</v>
      </c>
      <c r="EU424" s="104" t="str">
        <f t="shared" si="46"/>
        <v>2026030032</v>
      </c>
      <c r="EV424" s="56" t="str">
        <f t="shared" si="47"/>
        <v>23&amp;2026030032</v>
      </c>
      <c r="EW424" s="104" t="str">
        <f>IFERROR(VLOOKUP(EV424,시험용!CA:CE,4,FALSE),"")</f>
        <v/>
      </c>
      <c r="EX424" s="1334" t="s">
        <v>5424</v>
      </c>
    </row>
  </sheetData>
  <phoneticPr fontId="16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226"/>
  <sheetViews>
    <sheetView showGridLines="0" zoomScale="80" zoomScaleNormal="80" workbookViewId="0">
      <pane xSplit="15" ySplit="11" topLeftCell="BB209" activePane="bottomRight" state="frozen"/>
      <selection pane="topRight" activeCell="P1" sqref="P1"/>
      <selection pane="bottomLeft" activeCell="A11" sqref="A11"/>
      <selection pane="bottomRight" activeCell="EX220" sqref="EX220"/>
    </sheetView>
  </sheetViews>
  <sheetFormatPr defaultRowHeight="30" customHeight="1"/>
  <cols>
    <col min="1" max="1" width="5" style="30" bestFit="1" customWidth="1"/>
    <col min="2" max="2" width="18.3984375" style="20" bestFit="1" customWidth="1"/>
    <col min="3" max="3" width="15.3984375" style="20" bestFit="1" customWidth="1"/>
    <col min="4" max="4" width="19.3984375" style="20" bestFit="1" customWidth="1"/>
    <col min="5" max="5" width="5.796875" style="20" bestFit="1" customWidth="1"/>
    <col min="6" max="6" width="6.69921875" style="20" customWidth="1"/>
    <col min="7" max="7" width="7.69921875" style="20" bestFit="1" customWidth="1"/>
    <col min="8" max="8" width="7.69921875" style="20" customWidth="1"/>
    <col min="9" max="9" width="17.59765625" style="20" customWidth="1"/>
    <col min="10" max="10" width="12.8984375" style="20" customWidth="1"/>
    <col min="11" max="11" width="6.5" style="20" customWidth="1"/>
    <col min="12" max="12" width="15.09765625" style="20" customWidth="1"/>
    <col min="13" max="13" width="18" style="20" bestFit="1" customWidth="1"/>
    <col min="14" max="14" width="14" style="20" customWidth="1"/>
    <col min="15" max="15" width="13.19921875" style="20" customWidth="1"/>
    <col min="16" max="16" width="15.19921875" style="20" bestFit="1" customWidth="1"/>
    <col min="17" max="17" width="17.796875" style="20" bestFit="1" customWidth="1"/>
    <col min="18" max="18" width="7.296875" style="20" customWidth="1"/>
    <col min="19" max="19" width="5.296875" style="20" customWidth="1"/>
    <col min="20" max="20" width="16.59765625" style="20" customWidth="1"/>
    <col min="21" max="21" width="13" style="20" customWidth="1"/>
    <col min="22" max="22" width="5.296875" style="20" customWidth="1"/>
    <col min="23" max="24" width="11" style="20" bestFit="1" customWidth="1"/>
    <col min="25" max="25" width="18.5" style="20" customWidth="1"/>
    <col min="26" max="30" width="11" style="20" customWidth="1"/>
    <col min="31" max="33" width="14.59765625" style="20" customWidth="1"/>
    <col min="34" max="35" width="15.09765625" style="20" customWidth="1"/>
    <col min="36" max="36" width="12.69921875" style="20" customWidth="1"/>
    <col min="37" max="37" width="17.09765625" style="20" customWidth="1"/>
    <col min="38" max="38" width="12.3984375" style="20" customWidth="1"/>
    <col min="39" max="39" width="8.3984375" style="20" customWidth="1"/>
    <col min="40" max="40" width="15.5" style="20" customWidth="1"/>
    <col min="41" max="41" width="17.296875" style="20" bestFit="1" customWidth="1"/>
    <col min="42" max="42" width="16.296875" style="20" bestFit="1" customWidth="1"/>
    <col min="43" max="43" width="19.8984375" style="20" bestFit="1" customWidth="1"/>
    <col min="44" max="44" width="19.3984375" style="20" customWidth="1"/>
    <col min="45" max="45" width="12.59765625" style="20" customWidth="1"/>
    <col min="46" max="46" width="13.296875" style="20" customWidth="1"/>
    <col min="47" max="47" width="20.3984375" style="20" customWidth="1"/>
    <col min="48" max="48" width="13.19921875" style="20" customWidth="1"/>
    <col min="49" max="49" width="19.69921875" style="20" customWidth="1"/>
    <col min="50" max="50" width="11.3984375" style="20" customWidth="1"/>
    <col min="51" max="51" width="7.09765625" style="20" customWidth="1"/>
    <col min="52" max="52" width="19.5" style="20" customWidth="1"/>
    <col min="53" max="53" width="7.3984375" style="20" customWidth="1"/>
    <col min="54" max="54" width="17.296875" style="20" customWidth="1"/>
    <col min="55" max="55" width="7.69921875" style="20" hidden="1" customWidth="1"/>
    <col min="56" max="150" width="8.796875" style="20" hidden="1" customWidth="1"/>
    <col min="151" max="152" width="12.8984375" style="104" customWidth="1"/>
    <col min="153" max="153" width="8.796875" style="20"/>
    <col min="154" max="154" width="37.09765625" style="104" customWidth="1"/>
    <col min="155" max="155" width="26.296875" style="415" customWidth="1"/>
    <col min="156" max="156" width="12.8984375" style="104" bestFit="1" customWidth="1"/>
    <col min="157" max="157" width="8.796875" style="20"/>
    <col min="158" max="158" width="37.09765625" style="20" customWidth="1"/>
    <col min="159" max="159" width="21.8984375" style="20" customWidth="1"/>
    <col min="160" max="16384" width="8.796875" style="20"/>
  </cols>
  <sheetData>
    <row r="1" spans="1:156" s="31" customFormat="1" ht="19.95" customHeight="1">
      <c r="A1" s="30"/>
      <c r="B1" s="105" t="s">
        <v>76</v>
      </c>
      <c r="C1" s="105">
        <v>1</v>
      </c>
      <c r="D1" s="105">
        <v>2</v>
      </c>
      <c r="E1" s="105">
        <v>3</v>
      </c>
      <c r="F1" s="105">
        <v>4</v>
      </c>
      <c r="G1" s="105">
        <v>5</v>
      </c>
      <c r="H1" s="105">
        <v>6</v>
      </c>
      <c r="I1" s="105">
        <v>7</v>
      </c>
      <c r="J1" s="105">
        <v>8</v>
      </c>
      <c r="K1" s="105">
        <v>9</v>
      </c>
      <c r="L1" s="105">
        <v>10</v>
      </c>
      <c r="M1" s="105">
        <v>11</v>
      </c>
      <c r="N1" s="105">
        <v>12</v>
      </c>
      <c r="O1" s="105">
        <v>13</v>
      </c>
      <c r="P1" s="105">
        <v>14</v>
      </c>
      <c r="Q1" s="105">
        <v>15</v>
      </c>
      <c r="R1" s="105">
        <v>16</v>
      </c>
      <c r="S1" s="105">
        <v>17</v>
      </c>
      <c r="T1" s="105">
        <v>18</v>
      </c>
      <c r="U1" s="105">
        <v>19</v>
      </c>
      <c r="V1" s="105">
        <v>20</v>
      </c>
      <c r="W1" s="105">
        <v>21</v>
      </c>
      <c r="X1" s="105">
        <v>22</v>
      </c>
      <c r="Y1" s="105">
        <v>23</v>
      </c>
      <c r="Z1" s="105">
        <v>24</v>
      </c>
      <c r="AA1" s="105">
        <v>25</v>
      </c>
      <c r="AB1" s="105">
        <v>26</v>
      </c>
      <c r="AC1" s="105">
        <v>27</v>
      </c>
      <c r="AD1" s="105">
        <v>28</v>
      </c>
      <c r="AE1" s="105">
        <v>29</v>
      </c>
      <c r="AF1" s="105">
        <v>30</v>
      </c>
      <c r="AG1" s="105">
        <v>31</v>
      </c>
      <c r="AH1" s="105">
        <v>32</v>
      </c>
      <c r="AI1" s="105">
        <v>33</v>
      </c>
      <c r="AJ1" s="105">
        <v>34</v>
      </c>
      <c r="AK1" s="105">
        <v>35</v>
      </c>
      <c r="AL1" s="105">
        <v>36</v>
      </c>
      <c r="AM1" s="105">
        <v>37</v>
      </c>
      <c r="AN1" s="105">
        <v>38</v>
      </c>
      <c r="AO1" s="105">
        <v>39</v>
      </c>
      <c r="AP1" s="105">
        <v>40</v>
      </c>
      <c r="AQ1" s="105">
        <v>41</v>
      </c>
      <c r="AR1" s="105">
        <v>42</v>
      </c>
      <c r="AS1" s="105">
        <v>43</v>
      </c>
      <c r="AT1" s="105">
        <v>44</v>
      </c>
      <c r="AU1" s="105">
        <v>45</v>
      </c>
      <c r="AV1" s="105">
        <v>46</v>
      </c>
      <c r="AW1" s="105">
        <v>47</v>
      </c>
      <c r="AX1" s="105">
        <v>48</v>
      </c>
      <c r="AY1" s="105">
        <v>49</v>
      </c>
      <c r="AZ1" s="105">
        <v>50</v>
      </c>
      <c r="BA1" s="105">
        <v>51</v>
      </c>
      <c r="BB1" s="105">
        <v>52</v>
      </c>
      <c r="EY1" s="404"/>
    </row>
    <row r="2" spans="1:156" s="31" customFormat="1" ht="19.95" customHeight="1">
      <c r="A2" s="30"/>
      <c r="B2" s="32" t="s">
        <v>339</v>
      </c>
      <c r="C2" s="32">
        <f t="shared" ref="C2:AB2" si="0">COUNTIFS($A:$A,C$1)</f>
        <v>12</v>
      </c>
      <c r="D2" s="32">
        <f t="shared" si="0"/>
        <v>1</v>
      </c>
      <c r="E2" s="32">
        <f t="shared" si="0"/>
        <v>10</v>
      </c>
      <c r="F2" s="32">
        <f t="shared" si="0"/>
        <v>14</v>
      </c>
      <c r="G2" s="32">
        <f t="shared" si="0"/>
        <v>13</v>
      </c>
      <c r="H2" s="32">
        <f t="shared" si="0"/>
        <v>13</v>
      </c>
      <c r="I2" s="32">
        <f t="shared" si="0"/>
        <v>9</v>
      </c>
      <c r="J2" s="32">
        <f t="shared" si="0"/>
        <v>17</v>
      </c>
      <c r="K2" s="32">
        <f t="shared" si="0"/>
        <v>9</v>
      </c>
      <c r="L2" s="32">
        <f t="shared" si="0"/>
        <v>14</v>
      </c>
      <c r="M2" s="32">
        <f t="shared" si="0"/>
        <v>11</v>
      </c>
      <c r="N2" s="32">
        <f t="shared" si="0"/>
        <v>13</v>
      </c>
      <c r="O2" s="32">
        <f t="shared" si="0"/>
        <v>8</v>
      </c>
      <c r="P2" s="32">
        <f t="shared" si="0"/>
        <v>8</v>
      </c>
      <c r="Q2" s="32">
        <f t="shared" si="0"/>
        <v>13</v>
      </c>
      <c r="R2" s="32">
        <f t="shared" si="0"/>
        <v>8</v>
      </c>
      <c r="S2" s="32">
        <f t="shared" si="0"/>
        <v>12</v>
      </c>
      <c r="T2" s="32">
        <f t="shared" si="0"/>
        <v>7</v>
      </c>
      <c r="U2" s="32">
        <f t="shared" si="0"/>
        <v>6</v>
      </c>
      <c r="V2" s="32">
        <f t="shared" si="0"/>
        <v>3</v>
      </c>
      <c r="W2" s="32">
        <f t="shared" si="0"/>
        <v>1</v>
      </c>
      <c r="X2" s="32">
        <f t="shared" si="0"/>
        <v>8</v>
      </c>
      <c r="Y2" s="32">
        <f t="shared" si="0"/>
        <v>5</v>
      </c>
      <c r="Z2" s="32">
        <f t="shared" si="0"/>
        <v>0</v>
      </c>
      <c r="AA2" s="32">
        <f t="shared" si="0"/>
        <v>0</v>
      </c>
      <c r="AB2" s="32">
        <f t="shared" si="0"/>
        <v>0</v>
      </c>
      <c r="AC2" s="32">
        <f t="shared" ref="AC2:BB2" si="1">COUNTIFS($A:$A,AC$1)</f>
        <v>0</v>
      </c>
      <c r="AD2" s="32">
        <f t="shared" si="1"/>
        <v>0</v>
      </c>
      <c r="AE2" s="32">
        <f t="shared" si="1"/>
        <v>0</v>
      </c>
      <c r="AF2" s="32">
        <f t="shared" si="1"/>
        <v>0</v>
      </c>
      <c r="AG2" s="32">
        <f t="shared" si="1"/>
        <v>0</v>
      </c>
      <c r="AH2" s="32">
        <f t="shared" si="1"/>
        <v>0</v>
      </c>
      <c r="AI2" s="32">
        <f t="shared" si="1"/>
        <v>0</v>
      </c>
      <c r="AJ2" s="32">
        <f t="shared" si="1"/>
        <v>0</v>
      </c>
      <c r="AK2" s="32">
        <f t="shared" si="1"/>
        <v>0</v>
      </c>
      <c r="AL2" s="32">
        <f t="shared" si="1"/>
        <v>0</v>
      </c>
      <c r="AM2" s="32">
        <f t="shared" si="1"/>
        <v>0</v>
      </c>
      <c r="AN2" s="32">
        <f t="shared" si="1"/>
        <v>0</v>
      </c>
      <c r="AO2" s="32">
        <f t="shared" si="1"/>
        <v>0</v>
      </c>
      <c r="AP2" s="32">
        <f t="shared" si="1"/>
        <v>0</v>
      </c>
      <c r="AQ2" s="32">
        <f t="shared" si="1"/>
        <v>0</v>
      </c>
      <c r="AR2" s="32">
        <f t="shared" si="1"/>
        <v>0</v>
      </c>
      <c r="AS2" s="32">
        <f t="shared" si="1"/>
        <v>0</v>
      </c>
      <c r="AT2" s="32">
        <f t="shared" si="1"/>
        <v>0</v>
      </c>
      <c r="AU2" s="32">
        <f t="shared" si="1"/>
        <v>0</v>
      </c>
      <c r="AV2" s="32">
        <f t="shared" si="1"/>
        <v>0</v>
      </c>
      <c r="AW2" s="32">
        <f t="shared" si="1"/>
        <v>0</v>
      </c>
      <c r="AX2" s="32">
        <f t="shared" si="1"/>
        <v>0</v>
      </c>
      <c r="AY2" s="32">
        <f t="shared" si="1"/>
        <v>0</v>
      </c>
      <c r="AZ2" s="32">
        <f t="shared" si="1"/>
        <v>0</v>
      </c>
      <c r="BA2" s="32">
        <f t="shared" si="1"/>
        <v>0</v>
      </c>
      <c r="BB2" s="32">
        <f t="shared" si="1"/>
        <v>0</v>
      </c>
      <c r="EY2" s="404"/>
    </row>
    <row r="3" spans="1:156" s="31" customFormat="1" ht="19.95" customHeight="1">
      <c r="A3" s="30"/>
      <c r="B3" s="32" t="s">
        <v>342</v>
      </c>
      <c r="C3" s="32">
        <f t="shared" ref="C3:AH3" si="2">COUNTIFS($A:$A,C$1,$EW:$EW,"0")+COUNTIFS($A:$A,C$1,$EW:$EW,"X")</f>
        <v>12</v>
      </c>
      <c r="D3" s="32">
        <f t="shared" si="2"/>
        <v>0</v>
      </c>
      <c r="E3" s="32">
        <f t="shared" si="2"/>
        <v>7</v>
      </c>
      <c r="F3" s="32">
        <f t="shared" si="2"/>
        <v>7</v>
      </c>
      <c r="G3" s="32">
        <f t="shared" si="2"/>
        <v>9</v>
      </c>
      <c r="H3" s="32">
        <f t="shared" si="2"/>
        <v>8</v>
      </c>
      <c r="I3" s="32">
        <f t="shared" si="2"/>
        <v>3</v>
      </c>
      <c r="J3" s="32">
        <f t="shared" si="2"/>
        <v>9</v>
      </c>
      <c r="K3" s="32">
        <f t="shared" si="2"/>
        <v>5</v>
      </c>
      <c r="L3" s="32">
        <f t="shared" si="2"/>
        <v>6</v>
      </c>
      <c r="M3" s="32">
        <f t="shared" si="2"/>
        <v>5</v>
      </c>
      <c r="N3" s="32">
        <f t="shared" si="2"/>
        <v>8</v>
      </c>
      <c r="O3" s="32">
        <f t="shared" si="2"/>
        <v>6</v>
      </c>
      <c r="P3" s="32">
        <f t="shared" si="2"/>
        <v>5</v>
      </c>
      <c r="Q3" s="32">
        <f t="shared" si="2"/>
        <v>8</v>
      </c>
      <c r="R3" s="32">
        <f t="shared" si="2"/>
        <v>6</v>
      </c>
      <c r="S3" s="32">
        <f t="shared" si="2"/>
        <v>6</v>
      </c>
      <c r="T3" s="32">
        <f t="shared" si="2"/>
        <v>5</v>
      </c>
      <c r="U3" s="32">
        <f t="shared" si="2"/>
        <v>3</v>
      </c>
      <c r="V3" s="32">
        <f t="shared" si="2"/>
        <v>3</v>
      </c>
      <c r="W3" s="32">
        <f t="shared" si="2"/>
        <v>1</v>
      </c>
      <c r="X3" s="32">
        <f t="shared" si="2"/>
        <v>6</v>
      </c>
      <c r="Y3" s="32">
        <f t="shared" si="2"/>
        <v>3</v>
      </c>
      <c r="Z3" s="32">
        <f t="shared" si="2"/>
        <v>0</v>
      </c>
      <c r="AA3" s="32">
        <f t="shared" si="2"/>
        <v>0</v>
      </c>
      <c r="AB3" s="32">
        <f t="shared" si="2"/>
        <v>0</v>
      </c>
      <c r="AC3" s="32">
        <f t="shared" si="2"/>
        <v>0</v>
      </c>
      <c r="AD3" s="32">
        <f t="shared" si="2"/>
        <v>0</v>
      </c>
      <c r="AE3" s="32">
        <f t="shared" si="2"/>
        <v>0</v>
      </c>
      <c r="AF3" s="32">
        <f t="shared" si="2"/>
        <v>0</v>
      </c>
      <c r="AG3" s="32">
        <f t="shared" si="2"/>
        <v>0</v>
      </c>
      <c r="AH3" s="32">
        <f t="shared" si="2"/>
        <v>0</v>
      </c>
      <c r="AI3" s="32">
        <f t="shared" ref="AI3:BB3" si="3">COUNTIFS($A:$A,AI$1,$EW:$EW,"0")+COUNTIFS($A:$A,AI$1,$EW:$EW,"X")</f>
        <v>0</v>
      </c>
      <c r="AJ3" s="32">
        <f t="shared" si="3"/>
        <v>0</v>
      </c>
      <c r="AK3" s="32">
        <f t="shared" si="3"/>
        <v>0</v>
      </c>
      <c r="AL3" s="32">
        <f t="shared" si="3"/>
        <v>0</v>
      </c>
      <c r="AM3" s="32">
        <f t="shared" si="3"/>
        <v>0</v>
      </c>
      <c r="AN3" s="32">
        <f t="shared" si="3"/>
        <v>0</v>
      </c>
      <c r="AO3" s="32">
        <f t="shared" si="3"/>
        <v>0</v>
      </c>
      <c r="AP3" s="32">
        <f t="shared" si="3"/>
        <v>0</v>
      </c>
      <c r="AQ3" s="32">
        <f t="shared" si="3"/>
        <v>0</v>
      </c>
      <c r="AR3" s="32">
        <f t="shared" si="3"/>
        <v>0</v>
      </c>
      <c r="AS3" s="32">
        <f t="shared" si="3"/>
        <v>0</v>
      </c>
      <c r="AT3" s="32">
        <f t="shared" si="3"/>
        <v>0</v>
      </c>
      <c r="AU3" s="32">
        <f t="shared" si="3"/>
        <v>0</v>
      </c>
      <c r="AV3" s="32">
        <f t="shared" si="3"/>
        <v>0</v>
      </c>
      <c r="AW3" s="32">
        <f t="shared" si="3"/>
        <v>0</v>
      </c>
      <c r="AX3" s="32">
        <f t="shared" si="3"/>
        <v>0</v>
      </c>
      <c r="AY3" s="32">
        <f t="shared" si="3"/>
        <v>0</v>
      </c>
      <c r="AZ3" s="32">
        <f t="shared" si="3"/>
        <v>0</v>
      </c>
      <c r="BA3" s="32">
        <f t="shared" si="3"/>
        <v>0</v>
      </c>
      <c r="BB3" s="32">
        <f t="shared" si="3"/>
        <v>0</v>
      </c>
      <c r="EY3" s="404"/>
    </row>
    <row r="4" spans="1:156" s="30" customFormat="1" ht="19.95" customHeight="1">
      <c r="B4" s="33" t="s">
        <v>346</v>
      </c>
      <c r="C4" s="34">
        <f>C3/C2</f>
        <v>1</v>
      </c>
      <c r="D4" s="34">
        <f>D3/D2</f>
        <v>0</v>
      </c>
      <c r="E4" s="34">
        <f>E3/E2</f>
        <v>0.7</v>
      </c>
      <c r="F4" s="34">
        <f>F3/F2</f>
        <v>0.5</v>
      </c>
      <c r="G4" s="34">
        <f t="shared" ref="G4:L4" si="4">G3/G2</f>
        <v>0.69230769230769229</v>
      </c>
      <c r="H4" s="34">
        <f t="shared" si="4"/>
        <v>0.61538461538461542</v>
      </c>
      <c r="I4" s="34">
        <f t="shared" si="4"/>
        <v>0.33333333333333331</v>
      </c>
      <c r="J4" s="34">
        <f t="shared" si="4"/>
        <v>0.52941176470588236</v>
      </c>
      <c r="K4" s="34">
        <f t="shared" si="4"/>
        <v>0.55555555555555558</v>
      </c>
      <c r="L4" s="34">
        <f t="shared" si="4"/>
        <v>0.42857142857142855</v>
      </c>
      <c r="M4" s="34">
        <f t="shared" ref="M4:S4" si="5">M3/M2</f>
        <v>0.45454545454545453</v>
      </c>
      <c r="N4" s="34">
        <f t="shared" si="5"/>
        <v>0.61538461538461542</v>
      </c>
      <c r="O4" s="34">
        <f t="shared" si="5"/>
        <v>0.75</v>
      </c>
      <c r="P4" s="34">
        <f t="shared" si="5"/>
        <v>0.625</v>
      </c>
      <c r="Q4" s="34">
        <f t="shared" si="5"/>
        <v>0.61538461538461542</v>
      </c>
      <c r="R4" s="34">
        <f t="shared" si="5"/>
        <v>0.75</v>
      </c>
      <c r="S4" s="34">
        <f t="shared" si="5"/>
        <v>0.5</v>
      </c>
      <c r="T4" s="34">
        <f t="shared" ref="T4:AB4" si="6">T3/T2</f>
        <v>0.7142857142857143</v>
      </c>
      <c r="U4" s="34">
        <f t="shared" si="6"/>
        <v>0.5</v>
      </c>
      <c r="V4" s="34">
        <f t="shared" si="6"/>
        <v>1</v>
      </c>
      <c r="W4" s="34">
        <f t="shared" si="6"/>
        <v>1</v>
      </c>
      <c r="X4" s="34">
        <f t="shared" si="6"/>
        <v>0.75</v>
      </c>
      <c r="Y4" s="34">
        <f t="shared" si="6"/>
        <v>0.6</v>
      </c>
      <c r="Z4" s="34" t="e">
        <f t="shared" si="6"/>
        <v>#DIV/0!</v>
      </c>
      <c r="AA4" s="34" t="e">
        <f t="shared" si="6"/>
        <v>#DIV/0!</v>
      </c>
      <c r="AB4" s="34" t="e">
        <f t="shared" si="6"/>
        <v>#DIV/0!</v>
      </c>
      <c r="AC4" s="34" t="e">
        <f t="shared" ref="AC4:AQ4" si="7">AC3/AC2</f>
        <v>#DIV/0!</v>
      </c>
      <c r="AD4" s="34" t="e">
        <f t="shared" si="7"/>
        <v>#DIV/0!</v>
      </c>
      <c r="AE4" s="34" t="e">
        <f t="shared" si="7"/>
        <v>#DIV/0!</v>
      </c>
      <c r="AF4" s="34" t="e">
        <f t="shared" si="7"/>
        <v>#DIV/0!</v>
      </c>
      <c r="AG4" s="34" t="e">
        <f t="shared" si="7"/>
        <v>#DIV/0!</v>
      </c>
      <c r="AH4" s="34" t="e">
        <f t="shared" si="7"/>
        <v>#DIV/0!</v>
      </c>
      <c r="AI4" s="34" t="e">
        <f t="shared" si="7"/>
        <v>#DIV/0!</v>
      </c>
      <c r="AJ4" s="34" t="e">
        <f t="shared" si="7"/>
        <v>#DIV/0!</v>
      </c>
      <c r="AK4" s="34" t="e">
        <f t="shared" si="7"/>
        <v>#DIV/0!</v>
      </c>
      <c r="AL4" s="34" t="e">
        <f t="shared" si="7"/>
        <v>#DIV/0!</v>
      </c>
      <c r="AM4" s="34" t="e">
        <f t="shared" si="7"/>
        <v>#DIV/0!</v>
      </c>
      <c r="AN4" s="34" t="e">
        <f t="shared" si="7"/>
        <v>#DIV/0!</v>
      </c>
      <c r="AO4" s="34" t="e">
        <f t="shared" si="7"/>
        <v>#DIV/0!</v>
      </c>
      <c r="AP4" s="34" t="e">
        <f t="shared" si="7"/>
        <v>#DIV/0!</v>
      </c>
      <c r="AQ4" s="34" t="e">
        <f t="shared" si="7"/>
        <v>#DIV/0!</v>
      </c>
      <c r="AR4" s="34" t="e">
        <f t="shared" ref="AR4:BA4" si="8">AR3/AR2</f>
        <v>#DIV/0!</v>
      </c>
      <c r="AS4" s="34" t="e">
        <f t="shared" si="8"/>
        <v>#DIV/0!</v>
      </c>
      <c r="AT4" s="34" t="e">
        <f t="shared" si="8"/>
        <v>#DIV/0!</v>
      </c>
      <c r="AU4" s="34" t="e">
        <f t="shared" si="8"/>
        <v>#DIV/0!</v>
      </c>
      <c r="AV4" s="34" t="e">
        <f t="shared" si="8"/>
        <v>#DIV/0!</v>
      </c>
      <c r="AW4" s="34" t="e">
        <f t="shared" si="8"/>
        <v>#DIV/0!</v>
      </c>
      <c r="AX4" s="34" t="e">
        <f t="shared" si="8"/>
        <v>#DIV/0!</v>
      </c>
      <c r="AY4" s="34" t="e">
        <f t="shared" si="8"/>
        <v>#DIV/0!</v>
      </c>
      <c r="AZ4" s="34" t="e">
        <f t="shared" si="8"/>
        <v>#DIV/0!</v>
      </c>
      <c r="BA4" s="34" t="e">
        <f t="shared" si="8"/>
        <v>#DIV/0!</v>
      </c>
      <c r="BB4" s="34" t="e">
        <f>BB3/BB2</f>
        <v>#DIV/0!</v>
      </c>
      <c r="EY4" s="405"/>
    </row>
    <row r="5" spans="1:156" s="65" customFormat="1" ht="19.95" customHeight="1">
      <c r="A5" s="30"/>
      <c r="B5" s="65" t="s">
        <v>343</v>
      </c>
      <c r="C5" s="65">
        <f t="shared" ref="C5:AH5" si="9">COUNTIFS($A:$A,C$1,$EW:$EW,"0",$C:$C,"R&amp;D양산개발팀")+COUNTIFS($A:$A,C$1,$EW:$EW,"X",$C:$C,"R&amp;D양산개발팀")</f>
        <v>1</v>
      </c>
      <c r="D5" s="65">
        <f t="shared" si="9"/>
        <v>0</v>
      </c>
      <c r="E5" s="65">
        <f t="shared" si="9"/>
        <v>0</v>
      </c>
      <c r="F5" s="65">
        <f t="shared" si="9"/>
        <v>2</v>
      </c>
      <c r="G5" s="65">
        <f t="shared" si="9"/>
        <v>5</v>
      </c>
      <c r="H5" s="65">
        <f t="shared" si="9"/>
        <v>4</v>
      </c>
      <c r="I5" s="65">
        <f t="shared" si="9"/>
        <v>2</v>
      </c>
      <c r="J5" s="65">
        <f t="shared" si="9"/>
        <v>3</v>
      </c>
      <c r="K5" s="65">
        <f t="shared" si="9"/>
        <v>2</v>
      </c>
      <c r="L5" s="65">
        <f t="shared" si="9"/>
        <v>1</v>
      </c>
      <c r="M5" s="65">
        <f t="shared" si="9"/>
        <v>2</v>
      </c>
      <c r="N5" s="65">
        <f t="shared" si="9"/>
        <v>2</v>
      </c>
      <c r="O5" s="65">
        <f t="shared" si="9"/>
        <v>2</v>
      </c>
      <c r="P5" s="65">
        <f t="shared" si="9"/>
        <v>2</v>
      </c>
      <c r="Q5" s="65">
        <f t="shared" si="9"/>
        <v>4</v>
      </c>
      <c r="R5" s="65">
        <f t="shared" si="9"/>
        <v>4</v>
      </c>
      <c r="S5" s="65">
        <f t="shared" si="9"/>
        <v>2</v>
      </c>
      <c r="T5" s="65">
        <f t="shared" si="9"/>
        <v>2</v>
      </c>
      <c r="U5" s="65">
        <f t="shared" si="9"/>
        <v>2</v>
      </c>
      <c r="V5" s="65">
        <f t="shared" si="9"/>
        <v>2</v>
      </c>
      <c r="W5" s="65">
        <f t="shared" si="9"/>
        <v>0</v>
      </c>
      <c r="X5" s="65">
        <f t="shared" si="9"/>
        <v>0</v>
      </c>
      <c r="Y5" s="65">
        <f t="shared" si="9"/>
        <v>1</v>
      </c>
      <c r="Z5" s="65">
        <f t="shared" si="9"/>
        <v>0</v>
      </c>
      <c r="AA5" s="65">
        <f t="shared" si="9"/>
        <v>0</v>
      </c>
      <c r="AB5" s="65">
        <f t="shared" si="9"/>
        <v>0</v>
      </c>
      <c r="AC5" s="65">
        <f t="shared" si="9"/>
        <v>0</v>
      </c>
      <c r="AD5" s="65">
        <f t="shared" si="9"/>
        <v>0</v>
      </c>
      <c r="AE5" s="65">
        <f t="shared" si="9"/>
        <v>0</v>
      </c>
      <c r="AF5" s="65">
        <f t="shared" si="9"/>
        <v>0</v>
      </c>
      <c r="AG5" s="65">
        <f t="shared" si="9"/>
        <v>0</v>
      </c>
      <c r="AH5" s="65">
        <f t="shared" si="9"/>
        <v>0</v>
      </c>
      <c r="AI5" s="65">
        <f t="shared" ref="AI5:BB5" si="10">COUNTIFS($A:$A,AI$1,$EW:$EW,"0",$C:$C,"R&amp;D양산개발팀")+COUNTIFS($A:$A,AI$1,$EW:$EW,"X",$C:$C,"R&amp;D양산개발팀")</f>
        <v>0</v>
      </c>
      <c r="AJ5" s="65">
        <f t="shared" si="10"/>
        <v>0</v>
      </c>
      <c r="AK5" s="65">
        <f t="shared" si="10"/>
        <v>0</v>
      </c>
      <c r="AL5" s="65">
        <f t="shared" si="10"/>
        <v>0</v>
      </c>
      <c r="AM5" s="65">
        <f t="shared" si="10"/>
        <v>0</v>
      </c>
      <c r="AN5" s="65">
        <f t="shared" si="10"/>
        <v>0</v>
      </c>
      <c r="AO5" s="65">
        <f t="shared" si="10"/>
        <v>0</v>
      </c>
      <c r="AP5" s="65">
        <f t="shared" si="10"/>
        <v>0</v>
      </c>
      <c r="AQ5" s="65">
        <f t="shared" si="10"/>
        <v>0</v>
      </c>
      <c r="AR5" s="65">
        <f t="shared" si="10"/>
        <v>0</v>
      </c>
      <c r="AS5" s="65">
        <f t="shared" si="10"/>
        <v>0</v>
      </c>
      <c r="AT5" s="65">
        <f t="shared" si="10"/>
        <v>0</v>
      </c>
      <c r="AU5" s="65">
        <f t="shared" si="10"/>
        <v>0</v>
      </c>
      <c r="AV5" s="65">
        <f t="shared" si="10"/>
        <v>0</v>
      </c>
      <c r="AW5" s="65">
        <f t="shared" si="10"/>
        <v>0</v>
      </c>
      <c r="AX5" s="65">
        <f t="shared" si="10"/>
        <v>0</v>
      </c>
      <c r="AY5" s="65">
        <f t="shared" si="10"/>
        <v>0</v>
      </c>
      <c r="AZ5" s="65">
        <f t="shared" si="10"/>
        <v>0</v>
      </c>
      <c r="BA5" s="65">
        <f t="shared" si="10"/>
        <v>0</v>
      </c>
      <c r="BB5" s="65">
        <f t="shared" si="10"/>
        <v>0</v>
      </c>
      <c r="EY5" s="406"/>
    </row>
    <row r="6" spans="1:156" s="65" customFormat="1" ht="19.95" customHeight="1">
      <c r="A6" s="30"/>
      <c r="B6" s="65" t="s">
        <v>344</v>
      </c>
      <c r="C6" s="65">
        <f>C3-C5-C7-C8-C9</f>
        <v>5</v>
      </c>
      <c r="D6" s="65">
        <f t="shared" ref="D6:AB6" si="11">D3-D5-D7-D8-D9</f>
        <v>0</v>
      </c>
      <c r="E6" s="65">
        <f t="shared" si="11"/>
        <v>5</v>
      </c>
      <c r="F6" s="65">
        <f t="shared" si="11"/>
        <v>3</v>
      </c>
      <c r="G6" s="65">
        <f t="shared" si="11"/>
        <v>1</v>
      </c>
      <c r="H6" s="65">
        <f t="shared" si="11"/>
        <v>4</v>
      </c>
      <c r="I6" s="65">
        <f t="shared" si="11"/>
        <v>1</v>
      </c>
      <c r="J6" s="65">
        <f t="shared" si="11"/>
        <v>5</v>
      </c>
      <c r="K6" s="65">
        <f t="shared" si="11"/>
        <v>3</v>
      </c>
      <c r="L6" s="65">
        <f t="shared" si="11"/>
        <v>3</v>
      </c>
      <c r="M6" s="65">
        <f t="shared" si="11"/>
        <v>3</v>
      </c>
      <c r="N6" s="65">
        <f t="shared" si="11"/>
        <v>2</v>
      </c>
      <c r="O6" s="65">
        <f t="shared" si="11"/>
        <v>3</v>
      </c>
      <c r="P6" s="65">
        <f t="shared" si="11"/>
        <v>3</v>
      </c>
      <c r="Q6" s="65">
        <f t="shared" si="11"/>
        <v>2</v>
      </c>
      <c r="R6" s="65">
        <f t="shared" si="11"/>
        <v>1</v>
      </c>
      <c r="S6" s="65">
        <f t="shared" si="11"/>
        <v>0</v>
      </c>
      <c r="T6" s="65">
        <f t="shared" si="11"/>
        <v>1</v>
      </c>
      <c r="U6" s="65">
        <f t="shared" si="11"/>
        <v>1</v>
      </c>
      <c r="V6" s="65">
        <f t="shared" si="11"/>
        <v>1</v>
      </c>
      <c r="W6" s="65">
        <f t="shared" si="11"/>
        <v>0</v>
      </c>
      <c r="X6" s="65">
        <f t="shared" si="11"/>
        <v>6</v>
      </c>
      <c r="Y6" s="65">
        <f t="shared" si="11"/>
        <v>2</v>
      </c>
      <c r="Z6" s="65">
        <f t="shared" si="11"/>
        <v>0</v>
      </c>
      <c r="AA6" s="65">
        <f t="shared" si="11"/>
        <v>0</v>
      </c>
      <c r="AB6" s="65">
        <f t="shared" si="11"/>
        <v>0</v>
      </c>
      <c r="AC6" s="65">
        <f t="shared" ref="AC6:BB6" si="12">AC3-AC5-AC7-AC8-AC9</f>
        <v>0</v>
      </c>
      <c r="AD6" s="65">
        <f t="shared" si="12"/>
        <v>0</v>
      </c>
      <c r="AE6" s="65">
        <f t="shared" si="12"/>
        <v>0</v>
      </c>
      <c r="AF6" s="65">
        <f t="shared" si="12"/>
        <v>0</v>
      </c>
      <c r="AG6" s="65">
        <f t="shared" si="12"/>
        <v>0</v>
      </c>
      <c r="AH6" s="65">
        <f t="shared" si="12"/>
        <v>0</v>
      </c>
      <c r="AI6" s="65">
        <f t="shared" si="12"/>
        <v>0</v>
      </c>
      <c r="AJ6" s="65">
        <f t="shared" si="12"/>
        <v>0</v>
      </c>
      <c r="AK6" s="65">
        <f t="shared" si="12"/>
        <v>0</v>
      </c>
      <c r="AL6" s="65">
        <f t="shared" si="12"/>
        <v>0</v>
      </c>
      <c r="AM6" s="65">
        <f t="shared" si="12"/>
        <v>0</v>
      </c>
      <c r="AN6" s="65">
        <f t="shared" si="12"/>
        <v>0</v>
      </c>
      <c r="AO6" s="65">
        <f t="shared" si="12"/>
        <v>0</v>
      </c>
      <c r="AP6" s="65">
        <f t="shared" si="12"/>
        <v>0</v>
      </c>
      <c r="AQ6" s="65">
        <f t="shared" si="12"/>
        <v>0</v>
      </c>
      <c r="AR6" s="65">
        <f t="shared" si="12"/>
        <v>0</v>
      </c>
      <c r="AS6" s="65">
        <f t="shared" si="12"/>
        <v>0</v>
      </c>
      <c r="AT6" s="65">
        <f t="shared" si="12"/>
        <v>0</v>
      </c>
      <c r="AU6" s="65">
        <f t="shared" si="12"/>
        <v>0</v>
      </c>
      <c r="AV6" s="65">
        <f t="shared" si="12"/>
        <v>0</v>
      </c>
      <c r="AW6" s="65">
        <f t="shared" si="12"/>
        <v>0</v>
      </c>
      <c r="AX6" s="65">
        <f t="shared" si="12"/>
        <v>0</v>
      </c>
      <c r="AY6" s="65">
        <f t="shared" si="12"/>
        <v>0</v>
      </c>
      <c r="AZ6" s="65">
        <f t="shared" si="12"/>
        <v>0</v>
      </c>
      <c r="BA6" s="65">
        <f t="shared" si="12"/>
        <v>0</v>
      </c>
      <c r="BB6" s="65">
        <f t="shared" si="12"/>
        <v>0</v>
      </c>
      <c r="EY6" s="406"/>
    </row>
    <row r="7" spans="1:156" s="65" customFormat="1" ht="19.95" customHeight="1">
      <c r="A7" s="30"/>
      <c r="B7" s="65" t="s">
        <v>345</v>
      </c>
      <c r="C7" s="65">
        <f t="shared" ref="C7:AH7" si="13">COUNTIFS($A:$A,C$1,$EW:$EW,"0",$C:$C,"DP)PI PJT")+COUNTIFS($A:$A,C$1,$EW:$EW,"X",$C:$C,"DP)PI PJT")+COUNTIFS($A:$A,C$1,$EW:$EW,"0",$C:$C,"DP)PI Project")+COUNTIFS($A:$A,C$1,$EW:$EW,"X",$C:$C,"DP)PI Project")</f>
        <v>0</v>
      </c>
      <c r="D7" s="65">
        <f t="shared" si="13"/>
        <v>0</v>
      </c>
      <c r="E7" s="65">
        <f t="shared" si="13"/>
        <v>1</v>
      </c>
      <c r="F7" s="65">
        <f t="shared" si="13"/>
        <v>2</v>
      </c>
      <c r="G7" s="65">
        <f t="shared" si="13"/>
        <v>1</v>
      </c>
      <c r="H7" s="65">
        <f t="shared" si="13"/>
        <v>0</v>
      </c>
      <c r="I7" s="65">
        <f t="shared" si="13"/>
        <v>0</v>
      </c>
      <c r="J7" s="65">
        <f t="shared" si="13"/>
        <v>1</v>
      </c>
      <c r="K7" s="65">
        <f t="shared" si="13"/>
        <v>0</v>
      </c>
      <c r="L7" s="65">
        <f t="shared" si="13"/>
        <v>0</v>
      </c>
      <c r="M7" s="65">
        <f t="shared" si="13"/>
        <v>0</v>
      </c>
      <c r="N7" s="65">
        <f t="shared" si="13"/>
        <v>2</v>
      </c>
      <c r="O7" s="65">
        <f t="shared" si="13"/>
        <v>1</v>
      </c>
      <c r="P7" s="65">
        <f t="shared" si="13"/>
        <v>0</v>
      </c>
      <c r="Q7" s="65">
        <f t="shared" si="13"/>
        <v>2</v>
      </c>
      <c r="R7" s="65">
        <f t="shared" si="13"/>
        <v>1</v>
      </c>
      <c r="S7" s="65">
        <f t="shared" si="13"/>
        <v>0</v>
      </c>
      <c r="T7" s="65">
        <f t="shared" si="13"/>
        <v>0</v>
      </c>
      <c r="U7" s="65">
        <f t="shared" si="13"/>
        <v>0</v>
      </c>
      <c r="V7" s="65">
        <f t="shared" si="13"/>
        <v>0</v>
      </c>
      <c r="W7" s="65">
        <f t="shared" si="13"/>
        <v>1</v>
      </c>
      <c r="X7" s="65">
        <f t="shared" si="13"/>
        <v>0</v>
      </c>
      <c r="Y7" s="65">
        <f t="shared" si="13"/>
        <v>0</v>
      </c>
      <c r="Z7" s="65">
        <f t="shared" si="13"/>
        <v>0</v>
      </c>
      <c r="AA7" s="65">
        <f t="shared" si="13"/>
        <v>0</v>
      </c>
      <c r="AB7" s="65">
        <f t="shared" si="13"/>
        <v>0</v>
      </c>
      <c r="AC7" s="65">
        <f t="shared" si="13"/>
        <v>0</v>
      </c>
      <c r="AD7" s="65">
        <f t="shared" si="13"/>
        <v>0</v>
      </c>
      <c r="AE7" s="65">
        <f t="shared" si="13"/>
        <v>0</v>
      </c>
      <c r="AF7" s="65">
        <f t="shared" si="13"/>
        <v>0</v>
      </c>
      <c r="AG7" s="65">
        <f t="shared" si="13"/>
        <v>0</v>
      </c>
      <c r="AH7" s="65">
        <f t="shared" si="13"/>
        <v>0</v>
      </c>
      <c r="AI7" s="65">
        <f t="shared" ref="AI7:BB7" si="14">COUNTIFS($A:$A,AI$1,$EW:$EW,"0",$C:$C,"DP)PI PJT")+COUNTIFS($A:$A,AI$1,$EW:$EW,"X",$C:$C,"DP)PI PJT")+COUNTIFS($A:$A,AI$1,$EW:$EW,"0",$C:$C,"DP)PI Project")+COUNTIFS($A:$A,AI$1,$EW:$EW,"X",$C:$C,"DP)PI Project")</f>
        <v>0</v>
      </c>
      <c r="AJ7" s="65">
        <f t="shared" si="14"/>
        <v>0</v>
      </c>
      <c r="AK7" s="65">
        <f t="shared" si="14"/>
        <v>0</v>
      </c>
      <c r="AL7" s="65">
        <f t="shared" si="14"/>
        <v>0</v>
      </c>
      <c r="AM7" s="65">
        <f t="shared" si="14"/>
        <v>0</v>
      </c>
      <c r="AN7" s="65">
        <f t="shared" si="14"/>
        <v>0</v>
      </c>
      <c r="AO7" s="65">
        <f t="shared" si="14"/>
        <v>0</v>
      </c>
      <c r="AP7" s="65">
        <f t="shared" si="14"/>
        <v>0</v>
      </c>
      <c r="AQ7" s="65">
        <f t="shared" si="14"/>
        <v>0</v>
      </c>
      <c r="AR7" s="65">
        <f t="shared" si="14"/>
        <v>0</v>
      </c>
      <c r="AS7" s="65">
        <f t="shared" si="14"/>
        <v>0</v>
      </c>
      <c r="AT7" s="65">
        <f t="shared" si="14"/>
        <v>0</v>
      </c>
      <c r="AU7" s="65">
        <f t="shared" si="14"/>
        <v>0</v>
      </c>
      <c r="AV7" s="65">
        <f t="shared" si="14"/>
        <v>0</v>
      </c>
      <c r="AW7" s="65">
        <f t="shared" si="14"/>
        <v>0</v>
      </c>
      <c r="AX7" s="65">
        <f t="shared" si="14"/>
        <v>0</v>
      </c>
      <c r="AY7" s="65">
        <f t="shared" si="14"/>
        <v>0</v>
      </c>
      <c r="AZ7" s="65">
        <f t="shared" si="14"/>
        <v>0</v>
      </c>
      <c r="BA7" s="65">
        <f t="shared" si="14"/>
        <v>0</v>
      </c>
      <c r="BB7" s="65">
        <f t="shared" si="14"/>
        <v>0</v>
      </c>
      <c r="EY7" s="406"/>
    </row>
    <row r="8" spans="1:156" s="65" customFormat="1" ht="19.95" customHeight="1">
      <c r="A8" s="30"/>
      <c r="B8" s="65" t="s">
        <v>581</v>
      </c>
      <c r="C8" s="65">
        <f t="shared" ref="C8:AH8" si="15">COUNTIFS($A:$A,C$1,$EW:$EW,"0",$C:$C,"Motor Sports")+COUNTIFS($A:$A,C$1,$EW:$EW,"X",$C:$C,"Motor Sports")</f>
        <v>6</v>
      </c>
      <c r="D8" s="65">
        <f t="shared" si="15"/>
        <v>0</v>
      </c>
      <c r="E8" s="65">
        <f t="shared" si="15"/>
        <v>1</v>
      </c>
      <c r="F8" s="65">
        <f t="shared" si="15"/>
        <v>0</v>
      </c>
      <c r="G8" s="65">
        <f t="shared" si="15"/>
        <v>2</v>
      </c>
      <c r="H8" s="65">
        <f t="shared" si="15"/>
        <v>0</v>
      </c>
      <c r="I8" s="65">
        <f t="shared" si="15"/>
        <v>0</v>
      </c>
      <c r="J8" s="65">
        <f t="shared" si="15"/>
        <v>0</v>
      </c>
      <c r="K8" s="65">
        <f t="shared" si="15"/>
        <v>0</v>
      </c>
      <c r="L8" s="65">
        <f t="shared" si="15"/>
        <v>0</v>
      </c>
      <c r="M8" s="65">
        <f t="shared" si="15"/>
        <v>0</v>
      </c>
      <c r="N8" s="65">
        <f t="shared" si="15"/>
        <v>2</v>
      </c>
      <c r="O8" s="65">
        <f t="shared" si="15"/>
        <v>0</v>
      </c>
      <c r="P8" s="65">
        <f t="shared" si="15"/>
        <v>0</v>
      </c>
      <c r="Q8" s="65">
        <f t="shared" si="15"/>
        <v>0</v>
      </c>
      <c r="R8" s="65">
        <f t="shared" si="15"/>
        <v>0</v>
      </c>
      <c r="S8" s="65">
        <f t="shared" si="15"/>
        <v>4</v>
      </c>
      <c r="T8" s="65">
        <f t="shared" si="15"/>
        <v>2</v>
      </c>
      <c r="U8" s="65">
        <f t="shared" si="15"/>
        <v>0</v>
      </c>
      <c r="V8" s="65">
        <f t="shared" si="15"/>
        <v>0</v>
      </c>
      <c r="W8" s="65">
        <f t="shared" si="15"/>
        <v>0</v>
      </c>
      <c r="X8" s="65">
        <f t="shared" si="15"/>
        <v>0</v>
      </c>
      <c r="Y8" s="65">
        <f t="shared" si="15"/>
        <v>0</v>
      </c>
      <c r="Z8" s="65">
        <f t="shared" si="15"/>
        <v>0</v>
      </c>
      <c r="AA8" s="65">
        <f t="shared" si="15"/>
        <v>0</v>
      </c>
      <c r="AB8" s="65">
        <f t="shared" si="15"/>
        <v>0</v>
      </c>
      <c r="AC8" s="65">
        <f t="shared" si="15"/>
        <v>0</v>
      </c>
      <c r="AD8" s="65">
        <f t="shared" si="15"/>
        <v>0</v>
      </c>
      <c r="AE8" s="65">
        <f t="shared" si="15"/>
        <v>0</v>
      </c>
      <c r="AF8" s="65">
        <f t="shared" si="15"/>
        <v>0</v>
      </c>
      <c r="AG8" s="65">
        <f t="shared" si="15"/>
        <v>0</v>
      </c>
      <c r="AH8" s="65">
        <f t="shared" si="15"/>
        <v>0</v>
      </c>
      <c r="AI8" s="65">
        <f t="shared" ref="AI8:BB8" si="16">COUNTIFS($A:$A,AI$1,$EW:$EW,"0",$C:$C,"Motor Sports")+COUNTIFS($A:$A,AI$1,$EW:$EW,"X",$C:$C,"Motor Sports")</f>
        <v>0</v>
      </c>
      <c r="AJ8" s="65">
        <f t="shared" si="16"/>
        <v>0</v>
      </c>
      <c r="AK8" s="65">
        <f t="shared" si="16"/>
        <v>0</v>
      </c>
      <c r="AL8" s="65">
        <f t="shared" si="16"/>
        <v>0</v>
      </c>
      <c r="AM8" s="65">
        <f t="shared" si="16"/>
        <v>0</v>
      </c>
      <c r="AN8" s="65">
        <f t="shared" si="16"/>
        <v>0</v>
      </c>
      <c r="AO8" s="65">
        <f t="shared" si="16"/>
        <v>0</v>
      </c>
      <c r="AP8" s="65">
        <f t="shared" si="16"/>
        <v>0</v>
      </c>
      <c r="AQ8" s="65">
        <f t="shared" si="16"/>
        <v>0</v>
      </c>
      <c r="AR8" s="65">
        <f t="shared" si="16"/>
        <v>0</v>
      </c>
      <c r="AS8" s="65">
        <f t="shared" si="16"/>
        <v>0</v>
      </c>
      <c r="AT8" s="65">
        <f t="shared" si="16"/>
        <v>0</v>
      </c>
      <c r="AU8" s="65">
        <f t="shared" si="16"/>
        <v>0</v>
      </c>
      <c r="AV8" s="65">
        <f t="shared" si="16"/>
        <v>0</v>
      </c>
      <c r="AW8" s="65">
        <f t="shared" si="16"/>
        <v>0</v>
      </c>
      <c r="AX8" s="65">
        <f t="shared" si="16"/>
        <v>0</v>
      </c>
      <c r="AY8" s="65">
        <f t="shared" si="16"/>
        <v>0</v>
      </c>
      <c r="AZ8" s="65">
        <f t="shared" si="16"/>
        <v>0</v>
      </c>
      <c r="BA8" s="65">
        <f t="shared" si="16"/>
        <v>0</v>
      </c>
      <c r="BB8" s="65">
        <f t="shared" si="16"/>
        <v>0</v>
      </c>
      <c r="EY8" s="406"/>
    </row>
    <row r="9" spans="1:156" s="65" customFormat="1" ht="19.95" customHeight="1">
      <c r="A9" s="30"/>
      <c r="B9" s="65" t="s">
        <v>6241</v>
      </c>
      <c r="C9" s="65">
        <f t="shared" ref="C9:AH9" si="17">COUNTIFS($A:$A,C$1,$EW:$EW,"0",$C:$C,"OE")+COUNTIFS($A:$A,C$1,$EW:$EW,"X",$C:$C,"OE")</f>
        <v>0</v>
      </c>
      <c r="D9" s="65">
        <f t="shared" si="17"/>
        <v>0</v>
      </c>
      <c r="E9" s="65">
        <f t="shared" si="17"/>
        <v>0</v>
      </c>
      <c r="F9" s="65">
        <f t="shared" si="17"/>
        <v>0</v>
      </c>
      <c r="G9" s="65">
        <f t="shared" si="17"/>
        <v>0</v>
      </c>
      <c r="H9" s="65">
        <f t="shared" si="17"/>
        <v>0</v>
      </c>
      <c r="I9" s="65">
        <f t="shared" si="17"/>
        <v>0</v>
      </c>
      <c r="J9" s="65">
        <f t="shared" si="17"/>
        <v>0</v>
      </c>
      <c r="K9" s="65">
        <f t="shared" si="17"/>
        <v>0</v>
      </c>
      <c r="L9" s="65">
        <f t="shared" si="17"/>
        <v>2</v>
      </c>
      <c r="M9" s="65">
        <f t="shared" si="17"/>
        <v>0</v>
      </c>
      <c r="N9" s="65">
        <f t="shared" si="17"/>
        <v>0</v>
      </c>
      <c r="O9" s="65">
        <f t="shared" si="17"/>
        <v>0</v>
      </c>
      <c r="P9" s="65">
        <f t="shared" si="17"/>
        <v>0</v>
      </c>
      <c r="Q9" s="65">
        <f t="shared" si="17"/>
        <v>0</v>
      </c>
      <c r="R9" s="65">
        <f t="shared" si="17"/>
        <v>0</v>
      </c>
      <c r="S9" s="65">
        <f t="shared" si="17"/>
        <v>0</v>
      </c>
      <c r="T9" s="65">
        <f t="shared" si="17"/>
        <v>0</v>
      </c>
      <c r="U9" s="65">
        <f t="shared" si="17"/>
        <v>0</v>
      </c>
      <c r="V9" s="65">
        <f t="shared" si="17"/>
        <v>0</v>
      </c>
      <c r="W9" s="65">
        <f t="shared" si="17"/>
        <v>0</v>
      </c>
      <c r="X9" s="65">
        <f t="shared" si="17"/>
        <v>0</v>
      </c>
      <c r="Y9" s="65">
        <f t="shared" si="17"/>
        <v>0</v>
      </c>
      <c r="Z9" s="65">
        <f t="shared" si="17"/>
        <v>0</v>
      </c>
      <c r="AA9" s="65">
        <f t="shared" si="17"/>
        <v>0</v>
      </c>
      <c r="AB9" s="65">
        <f t="shared" si="17"/>
        <v>0</v>
      </c>
      <c r="AC9" s="65">
        <f t="shared" si="17"/>
        <v>0</v>
      </c>
      <c r="AD9" s="65">
        <f t="shared" si="17"/>
        <v>0</v>
      </c>
      <c r="AE9" s="65">
        <f t="shared" si="17"/>
        <v>0</v>
      </c>
      <c r="AF9" s="65">
        <f t="shared" si="17"/>
        <v>0</v>
      </c>
      <c r="AG9" s="65">
        <f t="shared" si="17"/>
        <v>0</v>
      </c>
      <c r="AH9" s="65">
        <f t="shared" si="17"/>
        <v>0</v>
      </c>
      <c r="AI9" s="65">
        <f t="shared" ref="AI9:BB9" si="18">COUNTIFS($A:$A,AI$1,$EW:$EW,"0",$C:$C,"OE")+COUNTIFS($A:$A,AI$1,$EW:$EW,"X",$C:$C,"OE")</f>
        <v>0</v>
      </c>
      <c r="AJ9" s="65">
        <f t="shared" si="18"/>
        <v>0</v>
      </c>
      <c r="AK9" s="65">
        <f t="shared" si="18"/>
        <v>0</v>
      </c>
      <c r="AL9" s="65">
        <f t="shared" si="18"/>
        <v>0</v>
      </c>
      <c r="AM9" s="65">
        <f t="shared" si="18"/>
        <v>0</v>
      </c>
      <c r="AN9" s="65">
        <f t="shared" si="18"/>
        <v>0</v>
      </c>
      <c r="AO9" s="65">
        <f t="shared" si="18"/>
        <v>0</v>
      </c>
      <c r="AP9" s="65">
        <f t="shared" si="18"/>
        <v>0</v>
      </c>
      <c r="AQ9" s="65">
        <f t="shared" si="18"/>
        <v>0</v>
      </c>
      <c r="AR9" s="65">
        <f t="shared" si="18"/>
        <v>0</v>
      </c>
      <c r="AS9" s="65">
        <f t="shared" si="18"/>
        <v>0</v>
      </c>
      <c r="AT9" s="65">
        <f t="shared" si="18"/>
        <v>0</v>
      </c>
      <c r="AU9" s="65">
        <f t="shared" si="18"/>
        <v>0</v>
      </c>
      <c r="AV9" s="65">
        <f t="shared" si="18"/>
        <v>0</v>
      </c>
      <c r="AW9" s="65">
        <f t="shared" si="18"/>
        <v>0</v>
      </c>
      <c r="AX9" s="65">
        <f t="shared" si="18"/>
        <v>0</v>
      </c>
      <c r="AY9" s="65">
        <f t="shared" si="18"/>
        <v>0</v>
      </c>
      <c r="AZ9" s="65">
        <f t="shared" si="18"/>
        <v>0</v>
      </c>
      <c r="BA9" s="65">
        <f t="shared" si="18"/>
        <v>0</v>
      </c>
      <c r="BB9" s="65">
        <f t="shared" si="18"/>
        <v>0</v>
      </c>
      <c r="BD9" s="65">
        <f t="shared" ref="BD9:CI9" si="19">COUNTIFS($A:$A,BD$1,$EW:$EW,"0",$C:$C,"OE")+COUNTIFS($A:$A,BD$1,$EW:$EW,"X",$C:$C,"OE")</f>
        <v>0</v>
      </c>
      <c r="BE9" s="65">
        <f t="shared" si="19"/>
        <v>0</v>
      </c>
      <c r="BF9" s="65">
        <f t="shared" si="19"/>
        <v>0</v>
      </c>
      <c r="BG9" s="65">
        <f t="shared" si="19"/>
        <v>0</v>
      </c>
      <c r="BH9" s="65">
        <f t="shared" si="19"/>
        <v>0</v>
      </c>
      <c r="BI9" s="65">
        <f t="shared" si="19"/>
        <v>0</v>
      </c>
      <c r="BJ9" s="65">
        <f t="shared" si="19"/>
        <v>0</v>
      </c>
      <c r="BK9" s="65">
        <f t="shared" si="19"/>
        <v>0</v>
      </c>
      <c r="BL9" s="65">
        <f t="shared" si="19"/>
        <v>0</v>
      </c>
      <c r="BM9" s="65">
        <f t="shared" si="19"/>
        <v>0</v>
      </c>
      <c r="BN9" s="65">
        <f t="shared" si="19"/>
        <v>0</v>
      </c>
      <c r="BO9" s="65">
        <f t="shared" si="19"/>
        <v>0</v>
      </c>
      <c r="BP9" s="65">
        <f t="shared" si="19"/>
        <v>0</v>
      </c>
      <c r="BQ9" s="65">
        <f t="shared" si="19"/>
        <v>0</v>
      </c>
      <c r="BR9" s="65">
        <f t="shared" si="19"/>
        <v>0</v>
      </c>
      <c r="BS9" s="65">
        <f t="shared" si="19"/>
        <v>0</v>
      </c>
      <c r="BT9" s="65">
        <f t="shared" si="19"/>
        <v>0</v>
      </c>
      <c r="BU9" s="65">
        <f t="shared" si="19"/>
        <v>0</v>
      </c>
      <c r="BV9" s="65">
        <f t="shared" si="19"/>
        <v>0</v>
      </c>
      <c r="BW9" s="65">
        <f t="shared" si="19"/>
        <v>0</v>
      </c>
      <c r="BX9" s="65">
        <f t="shared" si="19"/>
        <v>0</v>
      </c>
      <c r="BY9" s="65">
        <f t="shared" si="19"/>
        <v>0</v>
      </c>
      <c r="BZ9" s="65">
        <f t="shared" si="19"/>
        <v>0</v>
      </c>
      <c r="CA9" s="65">
        <f t="shared" si="19"/>
        <v>0</v>
      </c>
      <c r="CB9" s="65">
        <f t="shared" si="19"/>
        <v>0</v>
      </c>
      <c r="CC9" s="65">
        <f t="shared" si="19"/>
        <v>0</v>
      </c>
      <c r="CD9" s="65">
        <f t="shared" si="19"/>
        <v>0</v>
      </c>
      <c r="CE9" s="65">
        <f t="shared" si="19"/>
        <v>0</v>
      </c>
      <c r="CF9" s="65">
        <f t="shared" si="19"/>
        <v>0</v>
      </c>
      <c r="CG9" s="65">
        <f t="shared" si="19"/>
        <v>0</v>
      </c>
      <c r="CH9" s="65">
        <f t="shared" si="19"/>
        <v>0</v>
      </c>
      <c r="CI9" s="65">
        <f t="shared" si="19"/>
        <v>0</v>
      </c>
      <c r="CJ9" s="65">
        <f t="shared" ref="CJ9:DO9" si="20">COUNTIFS($A:$A,CJ$1,$EW:$EW,"0",$C:$C,"OE")+COUNTIFS($A:$A,CJ$1,$EW:$EW,"X",$C:$C,"OE")</f>
        <v>0</v>
      </c>
      <c r="CK9" s="65">
        <f t="shared" si="20"/>
        <v>0</v>
      </c>
      <c r="CL9" s="65">
        <f t="shared" si="20"/>
        <v>0</v>
      </c>
      <c r="CM9" s="65">
        <f t="shared" si="20"/>
        <v>0</v>
      </c>
      <c r="CN9" s="65">
        <f t="shared" si="20"/>
        <v>0</v>
      </c>
      <c r="CO9" s="65">
        <f t="shared" si="20"/>
        <v>0</v>
      </c>
      <c r="CP9" s="65">
        <f t="shared" si="20"/>
        <v>0</v>
      </c>
      <c r="CQ9" s="65">
        <f t="shared" si="20"/>
        <v>0</v>
      </c>
      <c r="CR9" s="65">
        <f t="shared" si="20"/>
        <v>0</v>
      </c>
      <c r="CS9" s="65">
        <f t="shared" si="20"/>
        <v>0</v>
      </c>
      <c r="CT9" s="65">
        <f t="shared" si="20"/>
        <v>0</v>
      </c>
      <c r="CU9" s="65">
        <f t="shared" si="20"/>
        <v>0</v>
      </c>
      <c r="CV9" s="65">
        <f t="shared" si="20"/>
        <v>0</v>
      </c>
      <c r="CW9" s="65">
        <f t="shared" si="20"/>
        <v>0</v>
      </c>
      <c r="CX9" s="65">
        <f t="shared" si="20"/>
        <v>0</v>
      </c>
      <c r="CY9" s="65">
        <f t="shared" si="20"/>
        <v>0</v>
      </c>
      <c r="CZ9" s="65">
        <f t="shared" si="20"/>
        <v>0</v>
      </c>
      <c r="DA9" s="65">
        <f t="shared" si="20"/>
        <v>0</v>
      </c>
      <c r="DB9" s="65">
        <f t="shared" si="20"/>
        <v>0</v>
      </c>
      <c r="DC9" s="65">
        <f t="shared" si="20"/>
        <v>0</v>
      </c>
      <c r="DD9" s="65">
        <f t="shared" si="20"/>
        <v>0</v>
      </c>
      <c r="DE9" s="65">
        <f t="shared" si="20"/>
        <v>0</v>
      </c>
      <c r="DF9" s="65">
        <f t="shared" si="20"/>
        <v>0</v>
      </c>
      <c r="DG9" s="65">
        <f t="shared" si="20"/>
        <v>0</v>
      </c>
      <c r="DH9" s="65">
        <f t="shared" si="20"/>
        <v>0</v>
      </c>
      <c r="DI9" s="65">
        <f t="shared" si="20"/>
        <v>0</v>
      </c>
      <c r="DJ9" s="65">
        <f t="shared" si="20"/>
        <v>0</v>
      </c>
      <c r="DK9" s="65">
        <f t="shared" si="20"/>
        <v>0</v>
      </c>
      <c r="DL9" s="65">
        <f t="shared" si="20"/>
        <v>0</v>
      </c>
      <c r="DM9" s="65">
        <f t="shared" si="20"/>
        <v>0</v>
      </c>
      <c r="DN9" s="65">
        <f t="shared" si="20"/>
        <v>0</v>
      </c>
      <c r="DO9" s="65">
        <f t="shared" si="20"/>
        <v>0</v>
      </c>
      <c r="DP9" s="65">
        <f t="shared" ref="DP9:ET9" si="21">COUNTIFS($A:$A,DP$1,$EW:$EW,"0",$C:$C,"OE")+COUNTIFS($A:$A,DP$1,$EW:$EW,"X",$C:$C,"OE")</f>
        <v>0</v>
      </c>
      <c r="DQ9" s="65">
        <f t="shared" si="21"/>
        <v>0</v>
      </c>
      <c r="DR9" s="65">
        <f t="shared" si="21"/>
        <v>0</v>
      </c>
      <c r="DS9" s="65">
        <f t="shared" si="21"/>
        <v>0</v>
      </c>
      <c r="DT9" s="65">
        <f t="shared" si="21"/>
        <v>0</v>
      </c>
      <c r="DU9" s="65">
        <f t="shared" si="21"/>
        <v>0</v>
      </c>
      <c r="DV9" s="65">
        <f t="shared" si="21"/>
        <v>0</v>
      </c>
      <c r="DW9" s="65">
        <f t="shared" si="21"/>
        <v>0</v>
      </c>
      <c r="DX9" s="65">
        <f t="shared" si="21"/>
        <v>0</v>
      </c>
      <c r="DY9" s="65">
        <f t="shared" si="21"/>
        <v>0</v>
      </c>
      <c r="DZ9" s="65">
        <f t="shared" si="21"/>
        <v>0</v>
      </c>
      <c r="EA9" s="65">
        <f t="shared" si="21"/>
        <v>0</v>
      </c>
      <c r="EB9" s="65">
        <f t="shared" si="21"/>
        <v>0</v>
      </c>
      <c r="EC9" s="65">
        <f t="shared" si="21"/>
        <v>0</v>
      </c>
      <c r="ED9" s="65">
        <f t="shared" si="21"/>
        <v>0</v>
      </c>
      <c r="EE9" s="65">
        <f t="shared" si="21"/>
        <v>0</v>
      </c>
      <c r="EF9" s="65">
        <f t="shared" si="21"/>
        <v>0</v>
      </c>
      <c r="EG9" s="65">
        <f t="shared" si="21"/>
        <v>0</v>
      </c>
      <c r="EH9" s="65">
        <f t="shared" si="21"/>
        <v>0</v>
      </c>
      <c r="EI9" s="65">
        <f t="shared" si="21"/>
        <v>0</v>
      </c>
      <c r="EJ9" s="65">
        <f t="shared" si="21"/>
        <v>0</v>
      </c>
      <c r="EK9" s="65">
        <f t="shared" si="21"/>
        <v>0</v>
      </c>
      <c r="EL9" s="65">
        <f t="shared" si="21"/>
        <v>0</v>
      </c>
      <c r="EM9" s="65">
        <f t="shared" si="21"/>
        <v>0</v>
      </c>
      <c r="EN9" s="65">
        <f t="shared" si="21"/>
        <v>0</v>
      </c>
      <c r="EO9" s="65">
        <f t="shared" si="21"/>
        <v>0</v>
      </c>
      <c r="EP9" s="65">
        <f t="shared" si="21"/>
        <v>0</v>
      </c>
      <c r="EQ9" s="65">
        <f t="shared" si="21"/>
        <v>0</v>
      </c>
      <c r="ER9" s="65">
        <f t="shared" si="21"/>
        <v>0</v>
      </c>
      <c r="ES9" s="65">
        <f t="shared" si="21"/>
        <v>0</v>
      </c>
      <c r="ET9" s="65">
        <f t="shared" si="21"/>
        <v>0</v>
      </c>
      <c r="EY9" s="406"/>
    </row>
    <row r="10" spans="1:156" ht="19.95" customHeight="1"/>
    <row r="11" spans="1:156" s="350" customFormat="1" ht="49.95" customHeight="1">
      <c r="A11" s="39" t="s">
        <v>1767</v>
      </c>
      <c r="B11" s="19" t="s">
        <v>206</v>
      </c>
      <c r="C11" s="19" t="s">
        <v>207</v>
      </c>
      <c r="D11" s="19" t="s">
        <v>67</v>
      </c>
      <c r="E11" s="19" t="s">
        <v>208</v>
      </c>
      <c r="F11" s="19" t="s">
        <v>3</v>
      </c>
      <c r="G11" s="19" t="s">
        <v>209</v>
      </c>
      <c r="H11" s="19" t="s">
        <v>210</v>
      </c>
      <c r="I11" s="19" t="s">
        <v>213</v>
      </c>
      <c r="J11" s="19" t="s">
        <v>436</v>
      </c>
      <c r="K11" s="19" t="s">
        <v>214</v>
      </c>
      <c r="L11" s="19" t="s">
        <v>4</v>
      </c>
      <c r="M11" s="19" t="s">
        <v>217</v>
      </c>
      <c r="N11" s="19" t="s">
        <v>218</v>
      </c>
      <c r="O11" s="19" t="s">
        <v>160</v>
      </c>
      <c r="P11" s="19" t="s">
        <v>236</v>
      </c>
      <c r="Q11" s="19" t="s">
        <v>211</v>
      </c>
      <c r="R11" s="19" t="s">
        <v>219</v>
      </c>
      <c r="S11" s="19" t="s">
        <v>215</v>
      </c>
      <c r="T11" s="19" t="s">
        <v>216</v>
      </c>
      <c r="U11" s="19" t="s">
        <v>212</v>
      </c>
      <c r="V11" s="19" t="s">
        <v>220</v>
      </c>
      <c r="W11" s="19" t="s">
        <v>221</v>
      </c>
      <c r="X11" s="19" t="s">
        <v>222</v>
      </c>
      <c r="Y11" s="19" t="s">
        <v>223</v>
      </c>
      <c r="Z11" s="19" t="s">
        <v>224</v>
      </c>
      <c r="AA11" s="19" t="s">
        <v>225</v>
      </c>
      <c r="AB11" s="19" t="s">
        <v>226</v>
      </c>
      <c r="AC11" s="19"/>
      <c r="AD11" s="19" t="s">
        <v>161</v>
      </c>
      <c r="AE11" s="19" t="s">
        <v>227</v>
      </c>
      <c r="AF11" s="19" t="s">
        <v>228</v>
      </c>
      <c r="AG11" s="19" t="s">
        <v>229</v>
      </c>
      <c r="AH11" s="19" t="s">
        <v>230</v>
      </c>
      <c r="AI11" s="19" t="s">
        <v>231</v>
      </c>
      <c r="AJ11" s="19" t="s">
        <v>232</v>
      </c>
      <c r="AK11" s="19" t="s">
        <v>233</v>
      </c>
      <c r="AL11" s="19" t="s">
        <v>234</v>
      </c>
      <c r="AM11" s="19" t="s">
        <v>235</v>
      </c>
      <c r="AN11" s="19" t="s">
        <v>68</v>
      </c>
      <c r="AO11" s="19" t="s">
        <v>237</v>
      </c>
      <c r="AP11" s="19" t="s">
        <v>238</v>
      </c>
      <c r="AQ11" s="19" t="s">
        <v>18</v>
      </c>
      <c r="AR11" s="19" t="s">
        <v>239</v>
      </c>
      <c r="AS11" s="19" t="s">
        <v>240</v>
      </c>
      <c r="AT11" s="19" t="s">
        <v>241</v>
      </c>
      <c r="AU11" s="19" t="s">
        <v>14</v>
      </c>
      <c r="AV11" s="19" t="s">
        <v>242</v>
      </c>
      <c r="AW11" s="19" t="s">
        <v>15</v>
      </c>
      <c r="AX11" s="19" t="s">
        <v>243</v>
      </c>
      <c r="AY11" s="19" t="s">
        <v>244</v>
      </c>
      <c r="AZ11" s="19" t="s">
        <v>7</v>
      </c>
      <c r="BA11" s="19" t="s">
        <v>8</v>
      </c>
      <c r="BB11" s="19" t="s">
        <v>9</v>
      </c>
      <c r="BC11" s="19" t="s">
        <v>10</v>
      </c>
      <c r="BD11" s="19" t="s">
        <v>11</v>
      </c>
      <c r="BE11" s="19" t="s">
        <v>12</v>
      </c>
      <c r="BF11" s="19" t="s">
        <v>13</v>
      </c>
      <c r="BG11" s="19" t="s">
        <v>245</v>
      </c>
      <c r="BH11" s="19" t="s">
        <v>126</v>
      </c>
      <c r="BI11" s="19" t="s">
        <v>127</v>
      </c>
      <c r="BJ11" s="19" t="s">
        <v>246</v>
      </c>
      <c r="BK11" s="19" t="s">
        <v>247</v>
      </c>
      <c r="BL11" s="19" t="s">
        <v>23</v>
      </c>
      <c r="BM11" s="19" t="s">
        <v>24</v>
      </c>
      <c r="BN11" s="19" t="s">
        <v>19</v>
      </c>
      <c r="BO11" s="19" t="s">
        <v>20</v>
      </c>
      <c r="BP11" s="19" t="s">
        <v>248</v>
      </c>
      <c r="BQ11" s="19" t="s">
        <v>21</v>
      </c>
      <c r="BR11" s="19" t="s">
        <v>22</v>
      </c>
      <c r="BS11" s="19" t="s">
        <v>249</v>
      </c>
      <c r="BT11" s="19" t="s">
        <v>124</v>
      </c>
      <c r="BU11" s="19" t="s">
        <v>27</v>
      </c>
      <c r="BV11" s="19" t="s">
        <v>28</v>
      </c>
      <c r="BW11" s="19" t="s">
        <v>125</v>
      </c>
      <c r="BX11" s="19" t="s">
        <v>25</v>
      </c>
      <c r="BY11" s="19" t="s">
        <v>26</v>
      </c>
      <c r="BZ11" s="19" t="s">
        <v>250</v>
      </c>
      <c r="CA11" s="19" t="s">
        <v>128</v>
      </c>
      <c r="CB11" s="19" t="s">
        <v>251</v>
      </c>
      <c r="CC11" s="19" t="s">
        <v>129</v>
      </c>
      <c r="CD11" s="19" t="s">
        <v>252</v>
      </c>
      <c r="CE11" s="19" t="s">
        <v>253</v>
      </c>
      <c r="CF11" s="19" t="s">
        <v>130</v>
      </c>
      <c r="CG11" s="19" t="s">
        <v>254</v>
      </c>
      <c r="CH11" s="19" t="s">
        <v>255</v>
      </c>
      <c r="CI11" s="19" t="s">
        <v>131</v>
      </c>
      <c r="CJ11" s="19" t="s">
        <v>132</v>
      </c>
      <c r="CK11" s="19" t="s">
        <v>133</v>
      </c>
      <c r="CL11" s="19" t="s">
        <v>134</v>
      </c>
      <c r="CM11" s="19" t="s">
        <v>135</v>
      </c>
      <c r="CN11" s="19" t="s">
        <v>136</v>
      </c>
      <c r="CO11" s="19" t="s">
        <v>137</v>
      </c>
      <c r="CP11" s="19" t="s">
        <v>138</v>
      </c>
      <c r="CQ11" s="19" t="s">
        <v>256</v>
      </c>
      <c r="CR11" s="19" t="s">
        <v>257</v>
      </c>
      <c r="CS11" s="19" t="s">
        <v>258</v>
      </c>
      <c r="CT11" s="19" t="s">
        <v>259</v>
      </c>
      <c r="CU11" s="19" t="s">
        <v>260</v>
      </c>
      <c r="CV11" s="19" t="s">
        <v>261</v>
      </c>
      <c r="CW11" s="19" t="s">
        <v>262</v>
      </c>
      <c r="CX11" s="19" t="s">
        <v>263</v>
      </c>
      <c r="CY11" s="19" t="s">
        <v>264</v>
      </c>
      <c r="CZ11" s="19" t="s">
        <v>265</v>
      </c>
      <c r="DA11" s="19" t="s">
        <v>148</v>
      </c>
      <c r="DB11" s="19" t="s">
        <v>266</v>
      </c>
      <c r="DC11" s="19" t="s">
        <v>267</v>
      </c>
      <c r="DD11" s="19" t="s">
        <v>268</v>
      </c>
      <c r="DE11" s="19" t="s">
        <v>269</v>
      </c>
      <c r="DF11" s="19" t="s">
        <v>270</v>
      </c>
      <c r="DG11" s="19" t="s">
        <v>271</v>
      </c>
      <c r="DH11" s="19" t="s">
        <v>272</v>
      </c>
      <c r="DI11" s="19" t="s">
        <v>273</v>
      </c>
      <c r="DJ11" s="19" t="s">
        <v>274</v>
      </c>
      <c r="DK11" s="19" t="s">
        <v>275</v>
      </c>
      <c r="DL11" s="19" t="s">
        <v>276</v>
      </c>
      <c r="DM11" s="19" t="s">
        <v>277</v>
      </c>
      <c r="DN11" s="19" t="s">
        <v>149</v>
      </c>
      <c r="DO11" s="19" t="s">
        <v>150</v>
      </c>
      <c r="DP11" s="19" t="s">
        <v>151</v>
      </c>
      <c r="DQ11" s="19" t="s">
        <v>278</v>
      </c>
      <c r="DR11" s="19" t="s">
        <v>279</v>
      </c>
      <c r="DS11" s="19" t="s">
        <v>280</v>
      </c>
      <c r="DT11" s="19" t="s">
        <v>139</v>
      </c>
      <c r="DU11" s="19" t="s">
        <v>140</v>
      </c>
      <c r="DV11" s="19" t="s">
        <v>141</v>
      </c>
      <c r="DW11" s="19" t="s">
        <v>142</v>
      </c>
      <c r="DX11" s="19" t="s">
        <v>281</v>
      </c>
      <c r="DY11" s="19" t="s">
        <v>282</v>
      </c>
      <c r="DZ11" s="19" t="s">
        <v>283</v>
      </c>
      <c r="EA11" s="19" t="s">
        <v>284</v>
      </c>
      <c r="EB11" s="19" t="s">
        <v>143</v>
      </c>
      <c r="EC11" s="19" t="s">
        <v>144</v>
      </c>
      <c r="ED11" s="19" t="s">
        <v>145</v>
      </c>
      <c r="EE11" s="19" t="s">
        <v>146</v>
      </c>
      <c r="EF11" s="19" t="s">
        <v>200</v>
      </c>
      <c r="EG11" s="19" t="s">
        <v>201</v>
      </c>
      <c r="EH11" s="19" t="s">
        <v>202</v>
      </c>
      <c r="EI11" s="19" t="s">
        <v>203</v>
      </c>
      <c r="EJ11" s="19" t="s">
        <v>157</v>
      </c>
      <c r="EK11" s="19" t="s">
        <v>158</v>
      </c>
      <c r="EL11" s="19" t="s">
        <v>194</v>
      </c>
      <c r="EM11" s="19" t="s">
        <v>159</v>
      </c>
      <c r="EN11" s="19" t="s">
        <v>394</v>
      </c>
      <c r="EO11" s="19" t="s">
        <v>285</v>
      </c>
      <c r="EP11" s="19" t="s">
        <v>147</v>
      </c>
      <c r="EQ11" s="19" t="s">
        <v>153</v>
      </c>
      <c r="ER11" s="19" t="s">
        <v>235</v>
      </c>
      <c r="ES11" s="19" t="s">
        <v>154</v>
      </c>
      <c r="ET11" s="19" t="s">
        <v>286</v>
      </c>
      <c r="EW11" s="30" t="s">
        <v>341</v>
      </c>
      <c r="EX11" s="30" t="s">
        <v>4145</v>
      </c>
      <c r="EY11" s="407" t="s">
        <v>1763</v>
      </c>
      <c r="EZ11" s="839" t="s">
        <v>6992</v>
      </c>
    </row>
    <row r="12" spans="1:156" ht="30" customHeight="1">
      <c r="A12" s="30">
        <v>1</v>
      </c>
      <c r="B12" s="262" t="s">
        <v>287</v>
      </c>
      <c r="C12" s="261" t="s">
        <v>915</v>
      </c>
      <c r="D12" s="262" t="s">
        <v>289</v>
      </c>
      <c r="E12" s="262" t="s">
        <v>31</v>
      </c>
      <c r="F12" s="262" t="s">
        <v>584</v>
      </c>
      <c r="G12" s="262"/>
      <c r="H12" s="262" t="s">
        <v>287</v>
      </c>
      <c r="I12" s="262" t="s">
        <v>585</v>
      </c>
      <c r="J12" s="262" t="s">
        <v>586</v>
      </c>
      <c r="K12" s="262" t="s">
        <v>291</v>
      </c>
      <c r="L12" s="262" t="s">
        <v>587</v>
      </c>
      <c r="M12" s="262" t="s">
        <v>588</v>
      </c>
      <c r="N12" s="262"/>
      <c r="O12" s="262" t="s">
        <v>589</v>
      </c>
      <c r="P12" s="262"/>
      <c r="Q12" s="262"/>
      <c r="R12" s="262"/>
      <c r="S12" s="262" t="s">
        <v>590</v>
      </c>
      <c r="T12" s="262" t="s">
        <v>591</v>
      </c>
      <c r="U12" s="262" t="s">
        <v>592</v>
      </c>
      <c r="V12" s="262"/>
      <c r="W12" s="262" t="s">
        <v>593</v>
      </c>
      <c r="X12" s="262"/>
      <c r="Y12" s="262"/>
      <c r="Z12" s="262"/>
      <c r="AA12" s="262"/>
      <c r="AB12" s="262"/>
      <c r="AC12" s="1338"/>
      <c r="AD12" s="262"/>
      <c r="AE12" s="262" t="s">
        <v>594</v>
      </c>
      <c r="AF12" s="262" t="s">
        <v>595</v>
      </c>
      <c r="AG12" s="262" t="s">
        <v>295</v>
      </c>
      <c r="AH12" s="262" t="s">
        <v>296</v>
      </c>
      <c r="AI12" s="262" t="s">
        <v>297</v>
      </c>
      <c r="AJ12" s="262"/>
      <c r="AK12" s="262"/>
      <c r="AL12" s="262"/>
      <c r="AM12" s="262"/>
      <c r="AN12" s="262" t="s">
        <v>596</v>
      </c>
      <c r="AO12" s="262" t="s">
        <v>597</v>
      </c>
      <c r="AP12" s="262" t="s">
        <v>598</v>
      </c>
      <c r="AQ12" s="262" t="s">
        <v>35</v>
      </c>
      <c r="AR12" s="262"/>
      <c r="AS12" s="262"/>
      <c r="AT12" s="262" t="s">
        <v>599</v>
      </c>
      <c r="AU12" s="262" t="s">
        <v>600</v>
      </c>
      <c r="AV12" s="262" t="s">
        <v>57</v>
      </c>
      <c r="AW12" s="262" t="s">
        <v>57</v>
      </c>
      <c r="AX12" s="262"/>
      <c r="AY12" s="262"/>
      <c r="AZ12" s="262" t="s">
        <v>601</v>
      </c>
      <c r="BA12" s="262" t="s">
        <v>602</v>
      </c>
      <c r="BB12" s="262" t="s">
        <v>299</v>
      </c>
      <c r="BC12" s="262" t="s">
        <v>32</v>
      </c>
      <c r="BD12" s="262" t="s">
        <v>33</v>
      </c>
      <c r="BE12" s="262" t="s">
        <v>57</v>
      </c>
      <c r="BF12" s="262" t="s">
        <v>48</v>
      </c>
      <c r="BG12" s="262" t="s">
        <v>603</v>
      </c>
      <c r="BH12" s="262" t="s">
        <v>604</v>
      </c>
      <c r="BI12" s="262" t="s">
        <v>605</v>
      </c>
      <c r="BJ12" s="262" t="s">
        <v>606</v>
      </c>
      <c r="BK12" s="262" t="s">
        <v>607</v>
      </c>
      <c r="BL12" s="262" t="s">
        <v>608</v>
      </c>
      <c r="BM12" s="262" t="s">
        <v>55</v>
      </c>
      <c r="BN12" s="262" t="s">
        <v>594</v>
      </c>
      <c r="BO12" s="262" t="s">
        <v>595</v>
      </c>
      <c r="BP12" s="262" t="s">
        <v>57</v>
      </c>
      <c r="BQ12" s="262" t="s">
        <v>295</v>
      </c>
      <c r="BR12" s="262" t="s">
        <v>102</v>
      </c>
      <c r="BS12" s="262" t="s">
        <v>118</v>
      </c>
      <c r="BT12" s="262" t="s">
        <v>609</v>
      </c>
      <c r="BU12" s="262" t="s">
        <v>610</v>
      </c>
      <c r="BV12" s="262" t="s">
        <v>302</v>
      </c>
      <c r="BW12" s="262" t="s">
        <v>611</v>
      </c>
      <c r="BX12" s="262" t="s">
        <v>296</v>
      </c>
      <c r="BY12" s="262" t="s">
        <v>297</v>
      </c>
      <c r="BZ12" s="262" t="s">
        <v>612</v>
      </c>
      <c r="CA12" s="262" t="s">
        <v>613</v>
      </c>
      <c r="CB12" s="262" t="s">
        <v>304</v>
      </c>
      <c r="CC12" s="262" t="s">
        <v>614</v>
      </c>
      <c r="CD12" s="262" t="s">
        <v>309</v>
      </c>
      <c r="CE12" s="262" t="s">
        <v>306</v>
      </c>
      <c r="CF12" s="262" t="s">
        <v>615</v>
      </c>
      <c r="CG12" s="262" t="s">
        <v>307</v>
      </c>
      <c r="CH12" s="262" t="s">
        <v>57</v>
      </c>
      <c r="CI12" s="262" t="s">
        <v>616</v>
      </c>
      <c r="CJ12" s="262" t="s">
        <v>78</v>
      </c>
      <c r="CK12" s="262" t="s">
        <v>167</v>
      </c>
      <c r="CL12" s="262" t="s">
        <v>105</v>
      </c>
      <c r="CM12" s="262" t="s">
        <v>57</v>
      </c>
      <c r="CN12" s="262" t="s">
        <v>57</v>
      </c>
      <c r="CO12" s="262" t="s">
        <v>57</v>
      </c>
      <c r="CP12" s="262" t="s">
        <v>57</v>
      </c>
      <c r="CQ12" s="262" t="s">
        <v>57</v>
      </c>
      <c r="CR12" s="262" t="s">
        <v>57</v>
      </c>
      <c r="CS12" s="262" t="s">
        <v>57</v>
      </c>
      <c r="CT12" s="262" t="s">
        <v>57</v>
      </c>
      <c r="CU12" s="262" t="s">
        <v>57</v>
      </c>
      <c r="CV12" s="262" t="s">
        <v>57</v>
      </c>
      <c r="CW12" s="262" t="s">
        <v>57</v>
      </c>
      <c r="CX12" s="262" t="s">
        <v>57</v>
      </c>
      <c r="CY12" s="262" t="s">
        <v>57</v>
      </c>
      <c r="CZ12" s="262" t="s">
        <v>57</v>
      </c>
      <c r="DA12" s="262" t="s">
        <v>57</v>
      </c>
      <c r="DB12" s="262" t="s">
        <v>617</v>
      </c>
      <c r="DC12" s="262" t="s">
        <v>618</v>
      </c>
      <c r="DD12" s="262" t="s">
        <v>619</v>
      </c>
      <c r="DE12" s="262" t="s">
        <v>57</v>
      </c>
      <c r="DF12" s="262" t="s">
        <v>57</v>
      </c>
      <c r="DG12" s="262" t="s">
        <v>57</v>
      </c>
      <c r="DH12" s="262" t="s">
        <v>57</v>
      </c>
      <c r="DI12" s="262" t="s">
        <v>302</v>
      </c>
      <c r="DJ12" s="262" t="s">
        <v>57</v>
      </c>
      <c r="DK12" s="262" t="s">
        <v>57</v>
      </c>
      <c r="DL12" s="262" t="s">
        <v>57</v>
      </c>
      <c r="DM12" s="262" t="s">
        <v>57</v>
      </c>
      <c r="DN12" s="262" t="s">
        <v>57</v>
      </c>
      <c r="DO12" s="262" t="s">
        <v>57</v>
      </c>
      <c r="DP12" s="262" t="s">
        <v>57</v>
      </c>
      <c r="DQ12" s="262" t="s">
        <v>57</v>
      </c>
      <c r="DR12" s="262" t="s">
        <v>57</v>
      </c>
      <c r="DS12" s="262" t="s">
        <v>57</v>
      </c>
      <c r="DT12" s="262" t="s">
        <v>620</v>
      </c>
      <c r="DU12" s="262" t="s">
        <v>621</v>
      </c>
      <c r="DV12" s="262" t="s">
        <v>622</v>
      </c>
      <c r="DW12" s="262" t="s">
        <v>119</v>
      </c>
      <c r="DX12" s="262" t="s">
        <v>317</v>
      </c>
      <c r="DY12" s="262" t="s">
        <v>308</v>
      </c>
      <c r="DZ12" s="262" t="s">
        <v>318</v>
      </c>
      <c r="EA12" s="262" t="s">
        <v>319</v>
      </c>
      <c r="EB12" s="262" t="s">
        <v>623</v>
      </c>
      <c r="EC12" s="262" t="s">
        <v>621</v>
      </c>
      <c r="ED12" s="262" t="s">
        <v>624</v>
      </c>
      <c r="EE12" s="262" t="s">
        <v>119</v>
      </c>
      <c r="EF12" s="262" t="s">
        <v>57</v>
      </c>
      <c r="EG12" s="262" t="s">
        <v>57</v>
      </c>
      <c r="EH12" s="262" t="s">
        <v>57</v>
      </c>
      <c r="EI12" s="262" t="s">
        <v>57</v>
      </c>
      <c r="EJ12" s="262" t="s">
        <v>625</v>
      </c>
      <c r="EK12" s="262" t="s">
        <v>626</v>
      </c>
      <c r="EL12" s="262" t="s">
        <v>627</v>
      </c>
      <c r="EM12" s="262" t="s">
        <v>628</v>
      </c>
      <c r="EN12" s="262" t="s">
        <v>629</v>
      </c>
      <c r="EO12" s="262" t="s">
        <v>630</v>
      </c>
      <c r="EP12" s="262" t="s">
        <v>122</v>
      </c>
      <c r="EQ12" s="262" t="s">
        <v>631</v>
      </c>
      <c r="ER12" s="262" t="s">
        <v>311</v>
      </c>
      <c r="ES12" s="262" t="s">
        <v>632</v>
      </c>
      <c r="ET12" s="262" t="s">
        <v>633</v>
      </c>
      <c r="EU12" s="189" t="str">
        <f>MID(AU12,5,8)&amp;RIGHT(AU12,2)</f>
        <v>1035165T00</v>
      </c>
      <c r="EV12" s="56" t="str">
        <f>A12&amp;EU12</f>
        <v>11035165T00</v>
      </c>
      <c r="EW12" s="189">
        <f>IFERROR(VLOOKUP(EV12,양시!BZ:CJ,10,FALSE),"")</f>
        <v>0</v>
      </c>
    </row>
    <row r="13" spans="1:156" ht="30" customHeight="1">
      <c r="A13" s="30">
        <v>1</v>
      </c>
      <c r="B13" s="262" t="s">
        <v>312</v>
      </c>
      <c r="C13" s="261" t="s">
        <v>916</v>
      </c>
      <c r="D13" s="262" t="s">
        <v>635</v>
      </c>
      <c r="E13" s="262" t="s">
        <v>31</v>
      </c>
      <c r="F13" s="262" t="s">
        <v>287</v>
      </c>
      <c r="G13" s="262"/>
      <c r="H13" s="262" t="s">
        <v>287</v>
      </c>
      <c r="I13" s="262" t="s">
        <v>585</v>
      </c>
      <c r="J13" s="262" t="s">
        <v>636</v>
      </c>
      <c r="K13" s="262" t="s">
        <v>291</v>
      </c>
      <c r="L13" s="262" t="s">
        <v>637</v>
      </c>
      <c r="M13" s="262" t="s">
        <v>638</v>
      </c>
      <c r="N13" s="262"/>
      <c r="O13" s="262"/>
      <c r="P13" s="262" t="s">
        <v>639</v>
      </c>
      <c r="Q13" s="262"/>
      <c r="R13" s="262"/>
      <c r="S13" s="262" t="s">
        <v>590</v>
      </c>
      <c r="T13" s="262" t="s">
        <v>591</v>
      </c>
      <c r="U13" s="262" t="s">
        <v>592</v>
      </c>
      <c r="V13" s="262"/>
      <c r="W13" s="262" t="s">
        <v>640</v>
      </c>
      <c r="X13" s="262" t="s">
        <v>81</v>
      </c>
      <c r="Y13" s="262" t="s">
        <v>641</v>
      </c>
      <c r="Z13" s="262" t="s">
        <v>641</v>
      </c>
      <c r="AA13" s="262" t="s">
        <v>642</v>
      </c>
      <c r="AB13" s="262" t="s">
        <v>31</v>
      </c>
      <c r="AC13" s="1338"/>
      <c r="AD13" s="262" t="s">
        <v>643</v>
      </c>
      <c r="AE13" s="262" t="s">
        <v>644</v>
      </c>
      <c r="AF13" s="262" t="s">
        <v>595</v>
      </c>
      <c r="AG13" s="262" t="s">
        <v>57</v>
      </c>
      <c r="AH13" s="262" t="s">
        <v>645</v>
      </c>
      <c r="AI13" s="262" t="s">
        <v>57</v>
      </c>
      <c r="AJ13" s="262"/>
      <c r="AK13" s="262"/>
      <c r="AL13" s="262"/>
      <c r="AM13" s="262"/>
      <c r="AN13" s="262" t="s">
        <v>646</v>
      </c>
      <c r="AO13" s="262" t="s">
        <v>647</v>
      </c>
      <c r="AP13" s="262" t="s">
        <v>648</v>
      </c>
      <c r="AQ13" s="262" t="s">
        <v>49</v>
      </c>
      <c r="AR13" s="262"/>
      <c r="AS13" s="262"/>
      <c r="AT13" s="262" t="s">
        <v>315</v>
      </c>
      <c r="AU13" s="262" t="s">
        <v>649</v>
      </c>
      <c r="AV13" s="262" t="s">
        <v>57</v>
      </c>
      <c r="AW13" s="262" t="s">
        <v>123</v>
      </c>
      <c r="AX13" s="262"/>
      <c r="AY13" s="262"/>
      <c r="AZ13" s="262" t="s">
        <v>650</v>
      </c>
      <c r="BA13" s="262" t="s">
        <v>651</v>
      </c>
      <c r="BB13" s="262" t="s">
        <v>299</v>
      </c>
      <c r="BC13" s="262" t="s">
        <v>32</v>
      </c>
      <c r="BD13" s="262" t="s">
        <v>33</v>
      </c>
      <c r="BE13" s="262" t="s">
        <v>652</v>
      </c>
      <c r="BF13" s="262" t="s">
        <v>93</v>
      </c>
      <c r="BG13" s="262" t="s">
        <v>164</v>
      </c>
      <c r="BH13" s="262" t="s">
        <v>110</v>
      </c>
      <c r="BI13" s="262" t="s">
        <v>653</v>
      </c>
      <c r="BJ13" s="262" t="s">
        <v>654</v>
      </c>
      <c r="BK13" s="262" t="s">
        <v>655</v>
      </c>
      <c r="BL13" s="262" t="s">
        <v>656</v>
      </c>
      <c r="BM13" s="262" t="s">
        <v>657</v>
      </c>
      <c r="BN13" s="262" t="s">
        <v>644</v>
      </c>
      <c r="BO13" s="262" t="s">
        <v>595</v>
      </c>
      <c r="BP13" s="262" t="s">
        <v>57</v>
      </c>
      <c r="BQ13" s="262" t="s">
        <v>57</v>
      </c>
      <c r="BR13" s="262" t="s">
        <v>311</v>
      </c>
      <c r="BS13" s="262" t="s">
        <v>204</v>
      </c>
      <c r="BT13" s="262" t="s">
        <v>178</v>
      </c>
      <c r="BU13" s="262" t="s">
        <v>658</v>
      </c>
      <c r="BV13" s="262" t="s">
        <v>657</v>
      </c>
      <c r="BW13" s="262" t="s">
        <v>114</v>
      </c>
      <c r="BX13" s="262" t="s">
        <v>645</v>
      </c>
      <c r="BY13" s="262" t="s">
        <v>57</v>
      </c>
      <c r="BZ13" s="262" t="s">
        <v>659</v>
      </c>
      <c r="CA13" s="262" t="s">
        <v>660</v>
      </c>
      <c r="CB13" s="262" t="s">
        <v>304</v>
      </c>
      <c r="CC13" s="262" t="s">
        <v>661</v>
      </c>
      <c r="CD13" s="262" t="s">
        <v>662</v>
      </c>
      <c r="CE13" s="262" t="s">
        <v>306</v>
      </c>
      <c r="CF13" s="262" t="s">
        <v>659</v>
      </c>
      <c r="CG13" s="262" t="s">
        <v>307</v>
      </c>
      <c r="CH13" s="262" t="s">
        <v>663</v>
      </c>
      <c r="CI13" s="262" t="s">
        <v>664</v>
      </c>
      <c r="CJ13" s="262" t="s">
        <v>665</v>
      </c>
      <c r="CK13" s="262" t="s">
        <v>191</v>
      </c>
      <c r="CL13" s="262" t="s">
        <v>666</v>
      </c>
      <c r="CM13" s="262" t="s">
        <v>667</v>
      </c>
      <c r="CN13" s="262" t="s">
        <v>665</v>
      </c>
      <c r="CO13" s="262" t="s">
        <v>668</v>
      </c>
      <c r="CP13" s="262" t="s">
        <v>666</v>
      </c>
      <c r="CQ13" s="262" t="s">
        <v>669</v>
      </c>
      <c r="CR13" s="262" t="s">
        <v>665</v>
      </c>
      <c r="CS13" s="262" t="s">
        <v>104</v>
      </c>
      <c r="CT13" s="262" t="s">
        <v>666</v>
      </c>
      <c r="CU13" s="262" t="s">
        <v>57</v>
      </c>
      <c r="CV13" s="262" t="s">
        <v>57</v>
      </c>
      <c r="CW13" s="262" t="s">
        <v>57</v>
      </c>
      <c r="CX13" s="262" t="s">
        <v>57</v>
      </c>
      <c r="CY13" s="262" t="s">
        <v>57</v>
      </c>
      <c r="CZ13" s="262" t="s">
        <v>57</v>
      </c>
      <c r="DA13" s="262" t="s">
        <v>57</v>
      </c>
      <c r="DB13" s="262" t="s">
        <v>57</v>
      </c>
      <c r="DC13" s="262" t="s">
        <v>57</v>
      </c>
      <c r="DD13" s="262" t="s">
        <v>57</v>
      </c>
      <c r="DE13" s="262" t="s">
        <v>57</v>
      </c>
      <c r="DF13" s="262" t="s">
        <v>57</v>
      </c>
      <c r="DG13" s="262" t="s">
        <v>57</v>
      </c>
      <c r="DH13" s="262" t="s">
        <v>57</v>
      </c>
      <c r="DI13" s="262" t="s">
        <v>302</v>
      </c>
      <c r="DJ13" s="262" t="s">
        <v>57</v>
      </c>
      <c r="DK13" s="262" t="s">
        <v>57</v>
      </c>
      <c r="DL13" s="262" t="s">
        <v>57</v>
      </c>
      <c r="DM13" s="262" t="s">
        <v>57</v>
      </c>
      <c r="DN13" s="262" t="s">
        <v>670</v>
      </c>
      <c r="DO13" s="262" t="s">
        <v>123</v>
      </c>
      <c r="DP13" s="262" t="s">
        <v>121</v>
      </c>
      <c r="DQ13" s="262" t="s">
        <v>671</v>
      </c>
      <c r="DR13" s="262" t="s">
        <v>672</v>
      </c>
      <c r="DS13" s="262" t="s">
        <v>673</v>
      </c>
      <c r="DT13" s="262" t="s">
        <v>674</v>
      </c>
      <c r="DU13" s="262" t="s">
        <v>621</v>
      </c>
      <c r="DV13" s="262" t="s">
        <v>192</v>
      </c>
      <c r="DW13" s="262" t="s">
        <v>119</v>
      </c>
      <c r="DX13" s="262" t="s">
        <v>57</v>
      </c>
      <c r="DY13" s="262" t="s">
        <v>57</v>
      </c>
      <c r="DZ13" s="262" t="s">
        <v>57</v>
      </c>
      <c r="EA13" s="262" t="s">
        <v>57</v>
      </c>
      <c r="EB13" s="262" t="s">
        <v>675</v>
      </c>
      <c r="EC13" s="262" t="s">
        <v>621</v>
      </c>
      <c r="ED13" s="262" t="s">
        <v>113</v>
      </c>
      <c r="EE13" s="262" t="s">
        <v>119</v>
      </c>
      <c r="EF13" s="262" t="s">
        <v>57</v>
      </c>
      <c r="EG13" s="262" t="s">
        <v>57</v>
      </c>
      <c r="EH13" s="262" t="s">
        <v>57</v>
      </c>
      <c r="EI13" s="262" t="s">
        <v>57</v>
      </c>
      <c r="EJ13" s="262" t="s">
        <v>676</v>
      </c>
      <c r="EK13" s="262" t="s">
        <v>677</v>
      </c>
      <c r="EL13" s="262" t="s">
        <v>678</v>
      </c>
      <c r="EM13" s="262" t="s">
        <v>679</v>
      </c>
      <c r="EN13" s="262" t="s">
        <v>680</v>
      </c>
      <c r="EO13" s="262" t="s">
        <v>681</v>
      </c>
      <c r="EP13" s="262" t="s">
        <v>682</v>
      </c>
      <c r="EQ13" s="262" t="s">
        <v>57</v>
      </c>
      <c r="ER13" s="262" t="s">
        <v>311</v>
      </c>
      <c r="ES13" s="262" t="s">
        <v>57</v>
      </c>
      <c r="ET13" s="262" t="s">
        <v>57</v>
      </c>
      <c r="EU13" s="189" t="str">
        <f>MID(AU13,5,8)&amp;RIGHT(AU13,2)</f>
        <v>1038776T00</v>
      </c>
      <c r="EV13" s="56" t="str">
        <f>A13&amp;EU13</f>
        <v>11038776T00</v>
      </c>
      <c r="EW13" s="189">
        <f>IFERROR(VLOOKUP(EV13,양시!BZ:CJ,10,FALSE),"")</f>
        <v>0</v>
      </c>
    </row>
    <row r="14" spans="1:156" ht="30" customHeight="1">
      <c r="A14" s="30">
        <v>1</v>
      </c>
      <c r="B14" s="262" t="s">
        <v>320</v>
      </c>
      <c r="C14" s="262" t="s">
        <v>336</v>
      </c>
      <c r="D14" s="262" t="s">
        <v>683</v>
      </c>
      <c r="E14" s="262" t="s">
        <v>31</v>
      </c>
      <c r="F14" s="262" t="s">
        <v>584</v>
      </c>
      <c r="G14" s="262"/>
      <c r="H14" s="262" t="s">
        <v>287</v>
      </c>
      <c r="I14" s="262" t="s">
        <v>585</v>
      </c>
      <c r="J14" s="262" t="s">
        <v>684</v>
      </c>
      <c r="K14" s="262" t="s">
        <v>291</v>
      </c>
      <c r="L14" s="262" t="s">
        <v>685</v>
      </c>
      <c r="M14" s="262" t="s">
        <v>686</v>
      </c>
      <c r="N14" s="262"/>
      <c r="O14" s="262"/>
      <c r="P14" s="262"/>
      <c r="Q14" s="262"/>
      <c r="R14" s="262"/>
      <c r="S14" s="262" t="s">
        <v>590</v>
      </c>
      <c r="T14" s="262" t="s">
        <v>591</v>
      </c>
      <c r="U14" s="262" t="s">
        <v>592</v>
      </c>
      <c r="V14" s="262"/>
      <c r="W14" s="262" t="s">
        <v>687</v>
      </c>
      <c r="X14" s="262" t="s">
        <v>688</v>
      </c>
      <c r="Y14" s="262" t="s">
        <v>689</v>
      </c>
      <c r="Z14" s="262" t="s">
        <v>689</v>
      </c>
      <c r="AA14" s="262" t="s">
        <v>690</v>
      </c>
      <c r="AB14" s="262" t="s">
        <v>293</v>
      </c>
      <c r="AC14" s="1338"/>
      <c r="AD14" s="262" t="s">
        <v>107</v>
      </c>
      <c r="AE14" s="262" t="s">
        <v>691</v>
      </c>
      <c r="AF14" s="262" t="s">
        <v>692</v>
      </c>
      <c r="AG14" s="262" t="s">
        <v>295</v>
      </c>
      <c r="AH14" s="262" t="s">
        <v>296</v>
      </c>
      <c r="AI14" s="262" t="s">
        <v>297</v>
      </c>
      <c r="AJ14" s="262"/>
      <c r="AK14" s="262"/>
      <c r="AL14" s="262"/>
      <c r="AM14" s="262"/>
      <c r="AN14" s="262" t="s">
        <v>693</v>
      </c>
      <c r="AO14" s="262" t="s">
        <v>694</v>
      </c>
      <c r="AP14" s="262" t="s">
        <v>695</v>
      </c>
      <c r="AQ14" s="262" t="s">
        <v>49</v>
      </c>
      <c r="AR14" s="262"/>
      <c r="AS14" s="262"/>
      <c r="AT14" s="262" t="s">
        <v>315</v>
      </c>
      <c r="AU14" s="262" t="s">
        <v>696</v>
      </c>
      <c r="AV14" s="262" t="s">
        <v>57</v>
      </c>
      <c r="AW14" s="262" t="s">
        <v>57</v>
      </c>
      <c r="AX14" s="262"/>
      <c r="AY14" s="262"/>
      <c r="AZ14" s="262" t="s">
        <v>697</v>
      </c>
      <c r="BA14" s="262" t="s">
        <v>698</v>
      </c>
      <c r="BB14" s="262" t="s">
        <v>299</v>
      </c>
      <c r="BC14" s="262" t="s">
        <v>32</v>
      </c>
      <c r="BD14" s="262" t="s">
        <v>33</v>
      </c>
      <c r="BE14" s="262" t="s">
        <v>57</v>
      </c>
      <c r="BF14" s="262" t="s">
        <v>48</v>
      </c>
      <c r="BG14" s="262" t="s">
        <v>164</v>
      </c>
      <c r="BH14" s="262" t="s">
        <v>699</v>
      </c>
      <c r="BI14" s="262" t="s">
        <v>700</v>
      </c>
      <c r="BJ14" s="262" t="s">
        <v>701</v>
      </c>
      <c r="BK14" s="262" t="s">
        <v>47</v>
      </c>
      <c r="BL14" s="262" t="s">
        <v>702</v>
      </c>
      <c r="BM14" s="262" t="s">
        <v>302</v>
      </c>
      <c r="BN14" s="262" t="s">
        <v>691</v>
      </c>
      <c r="BO14" s="262" t="s">
        <v>692</v>
      </c>
      <c r="BP14" s="262" t="s">
        <v>595</v>
      </c>
      <c r="BQ14" s="262" t="s">
        <v>295</v>
      </c>
      <c r="BR14" s="262" t="s">
        <v>102</v>
      </c>
      <c r="BS14" s="262" t="s">
        <v>703</v>
      </c>
      <c r="BT14" s="262" t="s">
        <v>704</v>
      </c>
      <c r="BU14" s="262" t="s">
        <v>705</v>
      </c>
      <c r="BV14" s="262" t="s">
        <v>302</v>
      </c>
      <c r="BW14" s="262" t="s">
        <v>624</v>
      </c>
      <c r="BX14" s="262" t="s">
        <v>296</v>
      </c>
      <c r="BY14" s="262" t="s">
        <v>297</v>
      </c>
      <c r="BZ14" s="262" t="s">
        <v>706</v>
      </c>
      <c r="CA14" s="262" t="s">
        <v>707</v>
      </c>
      <c r="CB14" s="262" t="s">
        <v>304</v>
      </c>
      <c r="CC14" s="262" t="s">
        <v>708</v>
      </c>
      <c r="CD14" s="262" t="s">
        <v>318</v>
      </c>
      <c r="CE14" s="262" t="s">
        <v>306</v>
      </c>
      <c r="CF14" s="262" t="s">
        <v>709</v>
      </c>
      <c r="CG14" s="262" t="s">
        <v>307</v>
      </c>
      <c r="CH14" s="262" t="s">
        <v>57</v>
      </c>
      <c r="CI14" s="262" t="s">
        <v>710</v>
      </c>
      <c r="CJ14" s="262" t="s">
        <v>78</v>
      </c>
      <c r="CK14" s="262" t="s">
        <v>711</v>
      </c>
      <c r="CL14" s="262" t="s">
        <v>105</v>
      </c>
      <c r="CM14" s="262" t="s">
        <v>712</v>
      </c>
      <c r="CN14" s="262" t="s">
        <v>78</v>
      </c>
      <c r="CO14" s="262" t="s">
        <v>713</v>
      </c>
      <c r="CP14" s="262" t="s">
        <v>105</v>
      </c>
      <c r="CQ14" s="262" t="s">
        <v>57</v>
      </c>
      <c r="CR14" s="262" t="s">
        <v>57</v>
      </c>
      <c r="CS14" s="262" t="s">
        <v>57</v>
      </c>
      <c r="CT14" s="262" t="s">
        <v>57</v>
      </c>
      <c r="CU14" s="262" t="s">
        <v>57</v>
      </c>
      <c r="CV14" s="262" t="s">
        <v>57</v>
      </c>
      <c r="CW14" s="262" t="s">
        <v>57</v>
      </c>
      <c r="CX14" s="262" t="s">
        <v>57</v>
      </c>
      <c r="CY14" s="262" t="s">
        <v>57</v>
      </c>
      <c r="CZ14" s="262" t="s">
        <v>57</v>
      </c>
      <c r="DA14" s="262" t="s">
        <v>57</v>
      </c>
      <c r="DB14" s="262" t="s">
        <v>57</v>
      </c>
      <c r="DC14" s="262" t="s">
        <v>57</v>
      </c>
      <c r="DD14" s="262" t="s">
        <v>57</v>
      </c>
      <c r="DE14" s="262" t="s">
        <v>57</v>
      </c>
      <c r="DF14" s="262" t="s">
        <v>57</v>
      </c>
      <c r="DG14" s="262" t="s">
        <v>57</v>
      </c>
      <c r="DH14" s="262" t="s">
        <v>57</v>
      </c>
      <c r="DI14" s="262" t="s">
        <v>302</v>
      </c>
      <c r="DJ14" s="262" t="s">
        <v>57</v>
      </c>
      <c r="DK14" s="262" t="s">
        <v>57</v>
      </c>
      <c r="DL14" s="262" t="s">
        <v>57</v>
      </c>
      <c r="DM14" s="262" t="s">
        <v>57</v>
      </c>
      <c r="DN14" s="262" t="s">
        <v>57</v>
      </c>
      <c r="DO14" s="262" t="s">
        <v>57</v>
      </c>
      <c r="DP14" s="262" t="s">
        <v>57</v>
      </c>
      <c r="DQ14" s="262" t="s">
        <v>57</v>
      </c>
      <c r="DR14" s="262" t="s">
        <v>57</v>
      </c>
      <c r="DS14" s="262" t="s">
        <v>57</v>
      </c>
      <c r="DT14" s="262" t="s">
        <v>714</v>
      </c>
      <c r="DU14" s="262" t="s">
        <v>86</v>
      </c>
      <c r="DV14" s="262" t="s">
        <v>715</v>
      </c>
      <c r="DW14" s="262" t="s">
        <v>106</v>
      </c>
      <c r="DX14" s="262" t="s">
        <v>317</v>
      </c>
      <c r="DY14" s="262" t="s">
        <v>308</v>
      </c>
      <c r="DZ14" s="262" t="s">
        <v>318</v>
      </c>
      <c r="EA14" s="262" t="s">
        <v>319</v>
      </c>
      <c r="EB14" s="262" t="s">
        <v>716</v>
      </c>
      <c r="EC14" s="262" t="s">
        <v>86</v>
      </c>
      <c r="ED14" s="262" t="s">
        <v>118</v>
      </c>
      <c r="EE14" s="262" t="s">
        <v>106</v>
      </c>
      <c r="EF14" s="262" t="s">
        <v>57</v>
      </c>
      <c r="EG14" s="262" t="s">
        <v>57</v>
      </c>
      <c r="EH14" s="262" t="s">
        <v>57</v>
      </c>
      <c r="EI14" s="262" t="s">
        <v>57</v>
      </c>
      <c r="EJ14" s="262" t="s">
        <v>717</v>
      </c>
      <c r="EK14" s="262" t="s">
        <v>718</v>
      </c>
      <c r="EL14" s="262" t="s">
        <v>719</v>
      </c>
      <c r="EM14" s="262" t="s">
        <v>720</v>
      </c>
      <c r="EN14" s="262" t="s">
        <v>629</v>
      </c>
      <c r="EO14" s="262" t="s">
        <v>681</v>
      </c>
      <c r="EP14" s="262" t="s">
        <v>682</v>
      </c>
      <c r="EQ14" s="262" t="s">
        <v>721</v>
      </c>
      <c r="ER14" s="262" t="s">
        <v>311</v>
      </c>
      <c r="ES14" s="262" t="s">
        <v>722</v>
      </c>
      <c r="ET14" s="262" t="s">
        <v>723</v>
      </c>
      <c r="EU14" s="189" t="str">
        <f>MID(AU14,5,8)&amp;RIGHT(AU14,2)</f>
        <v>1037824T02</v>
      </c>
      <c r="EV14" s="56" t="str">
        <f>A14&amp;EU14</f>
        <v>11037824T02</v>
      </c>
      <c r="EW14" s="519" t="s">
        <v>4146</v>
      </c>
      <c r="EX14" s="104" t="s">
        <v>1797</v>
      </c>
    </row>
    <row r="15" spans="1:156" ht="30" customHeight="1">
      <c r="A15" s="30">
        <v>1</v>
      </c>
      <c r="B15" s="262" t="s">
        <v>724</v>
      </c>
      <c r="C15" s="261" t="s">
        <v>916</v>
      </c>
      <c r="D15" s="262" t="s">
        <v>635</v>
      </c>
      <c r="E15" s="262" t="s">
        <v>31</v>
      </c>
      <c r="F15" s="262"/>
      <c r="G15" s="262"/>
      <c r="H15" s="262" t="s">
        <v>312</v>
      </c>
      <c r="I15" s="262" t="s">
        <v>585</v>
      </c>
      <c r="J15" s="262" t="s">
        <v>725</v>
      </c>
      <c r="K15" s="262" t="s">
        <v>291</v>
      </c>
      <c r="L15" s="262" t="s">
        <v>726</v>
      </c>
      <c r="M15" s="262" t="s">
        <v>727</v>
      </c>
      <c r="N15" s="262"/>
      <c r="O15" s="262"/>
      <c r="P15" s="262" t="s">
        <v>728</v>
      </c>
      <c r="Q15" s="262"/>
      <c r="R15" s="262"/>
      <c r="S15" s="262" t="s">
        <v>590</v>
      </c>
      <c r="T15" s="262" t="s">
        <v>591</v>
      </c>
      <c r="U15" s="262" t="s">
        <v>592</v>
      </c>
      <c r="V15" s="262"/>
      <c r="W15" s="262" t="s">
        <v>729</v>
      </c>
      <c r="X15" s="262" t="s">
        <v>81</v>
      </c>
      <c r="Y15" s="262" t="s">
        <v>641</v>
      </c>
      <c r="Z15" s="262" t="s">
        <v>641</v>
      </c>
      <c r="AA15" s="262" t="s">
        <v>642</v>
      </c>
      <c r="AB15" s="262" t="s">
        <v>31</v>
      </c>
      <c r="AC15" s="1338"/>
      <c r="AD15" s="262" t="s">
        <v>643</v>
      </c>
      <c r="AE15" s="262" t="s">
        <v>644</v>
      </c>
      <c r="AF15" s="262" t="s">
        <v>595</v>
      </c>
      <c r="AG15" s="262" t="s">
        <v>57</v>
      </c>
      <c r="AH15" s="262" t="s">
        <v>645</v>
      </c>
      <c r="AI15" s="262" t="s">
        <v>57</v>
      </c>
      <c r="AJ15" s="262"/>
      <c r="AK15" s="262"/>
      <c r="AL15" s="262"/>
      <c r="AM15" s="262"/>
      <c r="AN15" s="262" t="s">
        <v>646</v>
      </c>
      <c r="AO15" s="262" t="s">
        <v>647</v>
      </c>
      <c r="AP15" s="262" t="s">
        <v>730</v>
      </c>
      <c r="AQ15" s="262" t="s">
        <v>49</v>
      </c>
      <c r="AR15" s="262"/>
      <c r="AS15" s="262"/>
      <c r="AT15" s="262" t="s">
        <v>315</v>
      </c>
      <c r="AU15" s="262" t="s">
        <v>731</v>
      </c>
      <c r="AV15" s="262" t="s">
        <v>57</v>
      </c>
      <c r="AW15" s="262" t="s">
        <v>123</v>
      </c>
      <c r="AX15" s="262"/>
      <c r="AY15" s="262"/>
      <c r="AZ15" s="262" t="s">
        <v>650</v>
      </c>
      <c r="BA15" s="262" t="s">
        <v>651</v>
      </c>
      <c r="BB15" s="262" t="s">
        <v>299</v>
      </c>
      <c r="BC15" s="262" t="s">
        <v>32</v>
      </c>
      <c r="BD15" s="262" t="s">
        <v>33</v>
      </c>
      <c r="BE15" s="262" t="s">
        <v>652</v>
      </c>
      <c r="BF15" s="262" t="s">
        <v>94</v>
      </c>
      <c r="BG15" s="262" t="s">
        <v>164</v>
      </c>
      <c r="BH15" s="262" t="s">
        <v>110</v>
      </c>
      <c r="BI15" s="262" t="s">
        <v>653</v>
      </c>
      <c r="BJ15" s="262" t="s">
        <v>654</v>
      </c>
      <c r="BK15" s="262" t="s">
        <v>655</v>
      </c>
      <c r="BL15" s="262" t="s">
        <v>656</v>
      </c>
      <c r="BM15" s="262" t="s">
        <v>657</v>
      </c>
      <c r="BN15" s="262" t="s">
        <v>644</v>
      </c>
      <c r="BO15" s="262" t="s">
        <v>595</v>
      </c>
      <c r="BP15" s="262" t="s">
        <v>57</v>
      </c>
      <c r="BQ15" s="262" t="s">
        <v>57</v>
      </c>
      <c r="BR15" s="262" t="s">
        <v>311</v>
      </c>
      <c r="BS15" s="262" t="s">
        <v>204</v>
      </c>
      <c r="BT15" s="262" t="s">
        <v>178</v>
      </c>
      <c r="BU15" s="262" t="s">
        <v>658</v>
      </c>
      <c r="BV15" s="262" t="s">
        <v>657</v>
      </c>
      <c r="BW15" s="262" t="s">
        <v>114</v>
      </c>
      <c r="BX15" s="262" t="s">
        <v>645</v>
      </c>
      <c r="BY15" s="262" t="s">
        <v>57</v>
      </c>
      <c r="BZ15" s="262" t="s">
        <v>659</v>
      </c>
      <c r="CA15" s="262" t="s">
        <v>660</v>
      </c>
      <c r="CB15" s="262" t="s">
        <v>304</v>
      </c>
      <c r="CC15" s="262" t="s">
        <v>661</v>
      </c>
      <c r="CD15" s="262" t="s">
        <v>662</v>
      </c>
      <c r="CE15" s="262" t="s">
        <v>306</v>
      </c>
      <c r="CF15" s="262" t="s">
        <v>659</v>
      </c>
      <c r="CG15" s="262" t="s">
        <v>307</v>
      </c>
      <c r="CH15" s="262" t="s">
        <v>663</v>
      </c>
      <c r="CI15" s="262" t="s">
        <v>664</v>
      </c>
      <c r="CJ15" s="262" t="s">
        <v>665</v>
      </c>
      <c r="CK15" s="262" t="s">
        <v>191</v>
      </c>
      <c r="CL15" s="262" t="s">
        <v>666</v>
      </c>
      <c r="CM15" s="262" t="s">
        <v>667</v>
      </c>
      <c r="CN15" s="262" t="s">
        <v>665</v>
      </c>
      <c r="CO15" s="262" t="s">
        <v>668</v>
      </c>
      <c r="CP15" s="262" t="s">
        <v>666</v>
      </c>
      <c r="CQ15" s="262" t="s">
        <v>669</v>
      </c>
      <c r="CR15" s="262" t="s">
        <v>665</v>
      </c>
      <c r="CS15" s="262" t="s">
        <v>104</v>
      </c>
      <c r="CT15" s="262" t="s">
        <v>666</v>
      </c>
      <c r="CU15" s="262" t="s">
        <v>57</v>
      </c>
      <c r="CV15" s="262" t="s">
        <v>57</v>
      </c>
      <c r="CW15" s="262" t="s">
        <v>57</v>
      </c>
      <c r="CX15" s="262" t="s">
        <v>57</v>
      </c>
      <c r="CY15" s="262" t="s">
        <v>57</v>
      </c>
      <c r="CZ15" s="262" t="s">
        <v>57</v>
      </c>
      <c r="DA15" s="262" t="s">
        <v>57</v>
      </c>
      <c r="DB15" s="262" t="s">
        <v>57</v>
      </c>
      <c r="DC15" s="262" t="s">
        <v>57</v>
      </c>
      <c r="DD15" s="262" t="s">
        <v>57</v>
      </c>
      <c r="DE15" s="262" t="s">
        <v>57</v>
      </c>
      <c r="DF15" s="262" t="s">
        <v>57</v>
      </c>
      <c r="DG15" s="262" t="s">
        <v>57</v>
      </c>
      <c r="DH15" s="262" t="s">
        <v>57</v>
      </c>
      <c r="DI15" s="262" t="s">
        <v>302</v>
      </c>
      <c r="DJ15" s="262" t="s">
        <v>57</v>
      </c>
      <c r="DK15" s="262" t="s">
        <v>57</v>
      </c>
      <c r="DL15" s="262" t="s">
        <v>57</v>
      </c>
      <c r="DM15" s="262" t="s">
        <v>57</v>
      </c>
      <c r="DN15" s="262" t="s">
        <v>670</v>
      </c>
      <c r="DO15" s="262" t="s">
        <v>123</v>
      </c>
      <c r="DP15" s="262" t="s">
        <v>121</v>
      </c>
      <c r="DQ15" s="262" t="s">
        <v>671</v>
      </c>
      <c r="DR15" s="262" t="s">
        <v>672</v>
      </c>
      <c r="DS15" s="262" t="s">
        <v>673</v>
      </c>
      <c r="DT15" s="262" t="s">
        <v>674</v>
      </c>
      <c r="DU15" s="262" t="s">
        <v>621</v>
      </c>
      <c r="DV15" s="262" t="s">
        <v>192</v>
      </c>
      <c r="DW15" s="262" t="s">
        <v>119</v>
      </c>
      <c r="DX15" s="262" t="s">
        <v>57</v>
      </c>
      <c r="DY15" s="262" t="s">
        <v>57</v>
      </c>
      <c r="DZ15" s="262" t="s">
        <v>57</v>
      </c>
      <c r="EA15" s="262" t="s">
        <v>57</v>
      </c>
      <c r="EB15" s="262" t="s">
        <v>675</v>
      </c>
      <c r="EC15" s="262" t="s">
        <v>621</v>
      </c>
      <c r="ED15" s="262" t="s">
        <v>113</v>
      </c>
      <c r="EE15" s="262" t="s">
        <v>119</v>
      </c>
      <c r="EF15" s="262" t="s">
        <v>57</v>
      </c>
      <c r="EG15" s="262" t="s">
        <v>57</v>
      </c>
      <c r="EH15" s="262" t="s">
        <v>57</v>
      </c>
      <c r="EI15" s="262" t="s">
        <v>57</v>
      </c>
      <c r="EJ15" s="262" t="s">
        <v>676</v>
      </c>
      <c r="EK15" s="262" t="s">
        <v>677</v>
      </c>
      <c r="EL15" s="262" t="s">
        <v>678</v>
      </c>
      <c r="EM15" s="262" t="s">
        <v>679</v>
      </c>
      <c r="EN15" s="262" t="s">
        <v>680</v>
      </c>
      <c r="EO15" s="262" t="s">
        <v>681</v>
      </c>
      <c r="EP15" s="262" t="s">
        <v>682</v>
      </c>
      <c r="EQ15" s="262" t="s">
        <v>57</v>
      </c>
      <c r="ER15" s="262" t="s">
        <v>311</v>
      </c>
      <c r="ES15" s="262" t="s">
        <v>57</v>
      </c>
      <c r="ET15" s="262" t="s">
        <v>57</v>
      </c>
      <c r="EU15" s="189" t="str">
        <f>MID(AU15,5,8)&amp;RIGHT(AU15,2)</f>
        <v>1038777T00</v>
      </c>
      <c r="EV15" s="56" t="str">
        <f>A15&amp;EU15</f>
        <v>11038777T00</v>
      </c>
      <c r="EW15" s="189">
        <f>IFERROR(VLOOKUP(EV15,양시!BZ:CJ,10,FALSE),"")</f>
        <v>0</v>
      </c>
    </row>
    <row r="16" spans="1:156" ht="30" customHeight="1">
      <c r="A16" s="30">
        <v>1</v>
      </c>
      <c r="B16" s="262" t="s">
        <v>732</v>
      </c>
      <c r="C16" s="262" t="s">
        <v>336</v>
      </c>
      <c r="D16" s="262" t="s">
        <v>733</v>
      </c>
      <c r="E16" s="262" t="s">
        <v>31</v>
      </c>
      <c r="F16" s="262" t="s">
        <v>584</v>
      </c>
      <c r="G16" s="262"/>
      <c r="H16" s="262" t="s">
        <v>312</v>
      </c>
      <c r="I16" s="262" t="s">
        <v>585</v>
      </c>
      <c r="J16" s="262" t="s">
        <v>734</v>
      </c>
      <c r="K16" s="262" t="s">
        <v>291</v>
      </c>
      <c r="L16" s="262" t="s">
        <v>735</v>
      </c>
      <c r="M16" s="262" t="s">
        <v>736</v>
      </c>
      <c r="N16" s="262"/>
      <c r="O16" s="262" t="s">
        <v>737</v>
      </c>
      <c r="P16" s="262"/>
      <c r="Q16" s="262"/>
      <c r="R16" s="262"/>
      <c r="S16" s="262" t="s">
        <v>590</v>
      </c>
      <c r="T16" s="262" t="s">
        <v>591</v>
      </c>
      <c r="U16" s="262" t="s">
        <v>592</v>
      </c>
      <c r="V16" s="262"/>
      <c r="W16" s="262" t="s">
        <v>738</v>
      </c>
      <c r="X16" s="262" t="s">
        <v>322</v>
      </c>
      <c r="Y16" s="262" t="s">
        <v>739</v>
      </c>
      <c r="Z16" s="262" t="s">
        <v>739</v>
      </c>
      <c r="AA16" s="262" t="s">
        <v>740</v>
      </c>
      <c r="AB16" s="262" t="s">
        <v>293</v>
      </c>
      <c r="AC16" s="1338"/>
      <c r="AD16" s="262" t="s">
        <v>107</v>
      </c>
      <c r="AE16" s="262" t="s">
        <v>691</v>
      </c>
      <c r="AF16" s="262" t="s">
        <v>692</v>
      </c>
      <c r="AG16" s="262" t="s">
        <v>295</v>
      </c>
      <c r="AH16" s="262" t="s">
        <v>296</v>
      </c>
      <c r="AI16" s="262" t="s">
        <v>297</v>
      </c>
      <c r="AJ16" s="262"/>
      <c r="AK16" s="262"/>
      <c r="AL16" s="262"/>
      <c r="AM16" s="262"/>
      <c r="AN16" s="262" t="s">
        <v>741</v>
      </c>
      <c r="AO16" s="262" t="s">
        <v>742</v>
      </c>
      <c r="AP16" s="262" t="s">
        <v>743</v>
      </c>
      <c r="AQ16" s="262" t="s">
        <v>49</v>
      </c>
      <c r="AR16" s="262" t="s">
        <v>744</v>
      </c>
      <c r="AS16" s="262" t="s">
        <v>745</v>
      </c>
      <c r="AT16" s="262" t="s">
        <v>298</v>
      </c>
      <c r="AU16" s="262" t="s">
        <v>746</v>
      </c>
      <c r="AV16" s="262" t="s">
        <v>57</v>
      </c>
      <c r="AW16" s="262" t="s">
        <v>57</v>
      </c>
      <c r="AX16" s="262"/>
      <c r="AY16" s="262"/>
      <c r="AZ16" s="262" t="s">
        <v>747</v>
      </c>
      <c r="BA16" s="262" t="s">
        <v>698</v>
      </c>
      <c r="BB16" s="262" t="s">
        <v>299</v>
      </c>
      <c r="BC16" s="262" t="s">
        <v>32</v>
      </c>
      <c r="BD16" s="262" t="s">
        <v>33</v>
      </c>
      <c r="BE16" s="262" t="s">
        <v>57</v>
      </c>
      <c r="BF16" s="262" t="s">
        <v>48</v>
      </c>
      <c r="BG16" s="262" t="s">
        <v>603</v>
      </c>
      <c r="BH16" s="262" t="s">
        <v>748</v>
      </c>
      <c r="BI16" s="262" t="s">
        <v>749</v>
      </c>
      <c r="BJ16" s="262" t="s">
        <v>750</v>
      </c>
      <c r="BK16" s="262" t="s">
        <v>47</v>
      </c>
      <c r="BL16" s="262" t="s">
        <v>751</v>
      </c>
      <c r="BM16" s="262" t="s">
        <v>752</v>
      </c>
      <c r="BN16" s="262" t="s">
        <v>691</v>
      </c>
      <c r="BO16" s="262" t="s">
        <v>692</v>
      </c>
      <c r="BP16" s="262" t="s">
        <v>595</v>
      </c>
      <c r="BQ16" s="262" t="s">
        <v>295</v>
      </c>
      <c r="BR16" s="262" t="s">
        <v>102</v>
      </c>
      <c r="BS16" s="262" t="s">
        <v>753</v>
      </c>
      <c r="BT16" s="262" t="s">
        <v>754</v>
      </c>
      <c r="BU16" s="262" t="s">
        <v>755</v>
      </c>
      <c r="BV16" s="262" t="s">
        <v>51</v>
      </c>
      <c r="BW16" s="262" t="s">
        <v>756</v>
      </c>
      <c r="BX16" s="262" t="s">
        <v>296</v>
      </c>
      <c r="BY16" s="262" t="s">
        <v>297</v>
      </c>
      <c r="BZ16" s="262" t="s">
        <v>757</v>
      </c>
      <c r="CA16" s="262" t="s">
        <v>758</v>
      </c>
      <c r="CB16" s="262" t="s">
        <v>304</v>
      </c>
      <c r="CC16" s="262" t="s">
        <v>167</v>
      </c>
      <c r="CD16" s="262" t="s">
        <v>305</v>
      </c>
      <c r="CE16" s="262" t="s">
        <v>306</v>
      </c>
      <c r="CF16" s="262" t="s">
        <v>166</v>
      </c>
      <c r="CG16" s="262" t="s">
        <v>307</v>
      </c>
      <c r="CH16" s="262" t="s">
        <v>57</v>
      </c>
      <c r="CI16" s="262" t="s">
        <v>77</v>
      </c>
      <c r="CJ16" s="262" t="s">
        <v>78</v>
      </c>
      <c r="CK16" s="262" t="s">
        <v>191</v>
      </c>
      <c r="CL16" s="262" t="s">
        <v>105</v>
      </c>
      <c r="CM16" s="262" t="s">
        <v>759</v>
      </c>
      <c r="CN16" s="262" t="s">
        <v>78</v>
      </c>
      <c r="CO16" s="262" t="s">
        <v>186</v>
      </c>
      <c r="CP16" s="262" t="s">
        <v>105</v>
      </c>
      <c r="CQ16" s="262" t="s">
        <v>57</v>
      </c>
      <c r="CR16" s="262" t="s">
        <v>57</v>
      </c>
      <c r="CS16" s="262" t="s">
        <v>57</v>
      </c>
      <c r="CT16" s="262" t="s">
        <v>57</v>
      </c>
      <c r="CU16" s="262" t="s">
        <v>57</v>
      </c>
      <c r="CV16" s="262" t="s">
        <v>57</v>
      </c>
      <c r="CW16" s="262" t="s">
        <v>57</v>
      </c>
      <c r="CX16" s="262" t="s">
        <v>57</v>
      </c>
      <c r="CY16" s="262" t="s">
        <v>57</v>
      </c>
      <c r="CZ16" s="262" t="s">
        <v>57</v>
      </c>
      <c r="DA16" s="262" t="s">
        <v>57</v>
      </c>
      <c r="DB16" s="262" t="s">
        <v>617</v>
      </c>
      <c r="DC16" s="262" t="s">
        <v>618</v>
      </c>
      <c r="DD16" s="262" t="s">
        <v>619</v>
      </c>
      <c r="DE16" s="262" t="s">
        <v>57</v>
      </c>
      <c r="DF16" s="262" t="s">
        <v>57</v>
      </c>
      <c r="DG16" s="262" t="s">
        <v>57</v>
      </c>
      <c r="DH16" s="262" t="s">
        <v>57</v>
      </c>
      <c r="DI16" s="262" t="s">
        <v>302</v>
      </c>
      <c r="DJ16" s="262" t="s">
        <v>57</v>
      </c>
      <c r="DK16" s="262" t="s">
        <v>57</v>
      </c>
      <c r="DL16" s="262" t="s">
        <v>57</v>
      </c>
      <c r="DM16" s="262" t="s">
        <v>57</v>
      </c>
      <c r="DN16" s="262" t="s">
        <v>57</v>
      </c>
      <c r="DO16" s="262" t="s">
        <v>57</v>
      </c>
      <c r="DP16" s="262" t="s">
        <v>57</v>
      </c>
      <c r="DQ16" s="262" t="s">
        <v>57</v>
      </c>
      <c r="DR16" s="262" t="s">
        <v>57</v>
      </c>
      <c r="DS16" s="262" t="s">
        <v>57</v>
      </c>
      <c r="DT16" s="262" t="s">
        <v>760</v>
      </c>
      <c r="DU16" s="262" t="s">
        <v>86</v>
      </c>
      <c r="DV16" s="262" t="s">
        <v>761</v>
      </c>
      <c r="DW16" s="262" t="s">
        <v>106</v>
      </c>
      <c r="DX16" s="262" t="s">
        <v>317</v>
      </c>
      <c r="DY16" s="262" t="s">
        <v>308</v>
      </c>
      <c r="DZ16" s="262" t="s">
        <v>318</v>
      </c>
      <c r="EA16" s="262" t="s">
        <v>319</v>
      </c>
      <c r="EB16" s="262" t="s">
        <v>87</v>
      </c>
      <c r="EC16" s="262" t="s">
        <v>86</v>
      </c>
      <c r="ED16" s="262" t="s">
        <v>762</v>
      </c>
      <c r="EE16" s="262" t="s">
        <v>106</v>
      </c>
      <c r="EF16" s="262" t="s">
        <v>57</v>
      </c>
      <c r="EG16" s="262" t="s">
        <v>57</v>
      </c>
      <c r="EH16" s="262" t="s">
        <v>57</v>
      </c>
      <c r="EI16" s="262" t="s">
        <v>57</v>
      </c>
      <c r="EJ16" s="262" t="s">
        <v>763</v>
      </c>
      <c r="EK16" s="262" t="s">
        <v>764</v>
      </c>
      <c r="EL16" s="262" t="s">
        <v>765</v>
      </c>
      <c r="EM16" s="262" t="s">
        <v>766</v>
      </c>
      <c r="EN16" s="262" t="s">
        <v>767</v>
      </c>
      <c r="EO16" s="262" t="s">
        <v>681</v>
      </c>
      <c r="EP16" s="262" t="s">
        <v>682</v>
      </c>
      <c r="EQ16" s="262" t="s">
        <v>768</v>
      </c>
      <c r="ER16" s="262" t="s">
        <v>311</v>
      </c>
      <c r="ES16" s="262" t="s">
        <v>769</v>
      </c>
      <c r="ET16" s="262" t="s">
        <v>770</v>
      </c>
      <c r="EU16" s="189" t="str">
        <f t="shared" ref="EU16:EU58" si="22">MID(AU16,5,8)&amp;RIGHT(AU16,2)</f>
        <v>1037807T00</v>
      </c>
      <c r="EV16" s="56" t="str">
        <f t="shared" ref="EV16:EV58" si="23">A16&amp;EU16</f>
        <v>11037807T00</v>
      </c>
      <c r="EW16" s="189">
        <f>IFERROR(VLOOKUP(EV16,양시!BZ:CJ,10,FALSE),"")</f>
        <v>0</v>
      </c>
    </row>
    <row r="17" spans="1:154" ht="30" customHeight="1">
      <c r="A17" s="30">
        <v>1</v>
      </c>
      <c r="B17" s="262" t="s">
        <v>771</v>
      </c>
      <c r="C17" s="262" t="s">
        <v>336</v>
      </c>
      <c r="D17" s="262" t="s">
        <v>683</v>
      </c>
      <c r="E17" s="262" t="s">
        <v>31</v>
      </c>
      <c r="F17" s="262" t="s">
        <v>584</v>
      </c>
      <c r="G17" s="262"/>
      <c r="H17" s="262" t="s">
        <v>320</v>
      </c>
      <c r="I17" s="262" t="s">
        <v>585</v>
      </c>
      <c r="J17" s="262" t="s">
        <v>772</v>
      </c>
      <c r="K17" s="262" t="s">
        <v>291</v>
      </c>
      <c r="L17" s="262" t="s">
        <v>773</v>
      </c>
      <c r="M17" s="262" t="s">
        <v>774</v>
      </c>
      <c r="N17" s="262"/>
      <c r="O17" s="262"/>
      <c r="P17" s="262"/>
      <c r="Q17" s="262"/>
      <c r="R17" s="262"/>
      <c r="S17" s="262" t="s">
        <v>775</v>
      </c>
      <c r="T17" s="262" t="s">
        <v>776</v>
      </c>
      <c r="U17" s="262" t="s">
        <v>592</v>
      </c>
      <c r="V17" s="262"/>
      <c r="W17" s="262" t="s">
        <v>777</v>
      </c>
      <c r="X17" s="262" t="s">
        <v>778</v>
      </c>
      <c r="Y17" s="262" t="s">
        <v>779</v>
      </c>
      <c r="Z17" s="262" t="s">
        <v>780</v>
      </c>
      <c r="AA17" s="262" t="s">
        <v>781</v>
      </c>
      <c r="AB17" s="262" t="s">
        <v>293</v>
      </c>
      <c r="AC17" s="1338"/>
      <c r="AD17" s="262" t="s">
        <v>107</v>
      </c>
      <c r="AE17" s="262" t="s">
        <v>691</v>
      </c>
      <c r="AF17" s="262" t="s">
        <v>692</v>
      </c>
      <c r="AG17" s="262" t="s">
        <v>295</v>
      </c>
      <c r="AH17" s="262" t="s">
        <v>296</v>
      </c>
      <c r="AI17" s="262" t="s">
        <v>297</v>
      </c>
      <c r="AJ17" s="262"/>
      <c r="AK17" s="262"/>
      <c r="AL17" s="262"/>
      <c r="AM17" s="262"/>
      <c r="AN17" s="262" t="s">
        <v>693</v>
      </c>
      <c r="AO17" s="262" t="s">
        <v>694</v>
      </c>
      <c r="AP17" s="262" t="s">
        <v>782</v>
      </c>
      <c r="AQ17" s="262" t="s">
        <v>49</v>
      </c>
      <c r="AR17" s="262"/>
      <c r="AS17" s="262"/>
      <c r="AT17" s="262" t="s">
        <v>298</v>
      </c>
      <c r="AU17" s="262" t="s">
        <v>783</v>
      </c>
      <c r="AV17" s="262" t="s">
        <v>57</v>
      </c>
      <c r="AW17" s="262" t="s">
        <v>57</v>
      </c>
      <c r="AX17" s="262"/>
      <c r="AY17" s="262"/>
      <c r="AZ17" s="262" t="s">
        <v>784</v>
      </c>
      <c r="BA17" s="262" t="s">
        <v>785</v>
      </c>
      <c r="BB17" s="262" t="s">
        <v>299</v>
      </c>
      <c r="BC17" s="262" t="s">
        <v>32</v>
      </c>
      <c r="BD17" s="262" t="s">
        <v>33</v>
      </c>
      <c r="BE17" s="262" t="s">
        <v>57</v>
      </c>
      <c r="BF17" s="262" t="s">
        <v>48</v>
      </c>
      <c r="BG17" s="262" t="s">
        <v>603</v>
      </c>
      <c r="BH17" s="262" t="s">
        <v>786</v>
      </c>
      <c r="BI17" s="262" t="s">
        <v>787</v>
      </c>
      <c r="BJ17" s="262" t="s">
        <v>788</v>
      </c>
      <c r="BK17" s="262" t="s">
        <v>47</v>
      </c>
      <c r="BL17" s="262" t="s">
        <v>789</v>
      </c>
      <c r="BM17" s="262" t="s">
        <v>302</v>
      </c>
      <c r="BN17" s="262" t="s">
        <v>691</v>
      </c>
      <c r="BO17" s="262" t="s">
        <v>692</v>
      </c>
      <c r="BP17" s="262" t="s">
        <v>595</v>
      </c>
      <c r="BQ17" s="262" t="s">
        <v>295</v>
      </c>
      <c r="BR17" s="262" t="s">
        <v>102</v>
      </c>
      <c r="BS17" s="262" t="s">
        <v>178</v>
      </c>
      <c r="BT17" s="262" t="s">
        <v>790</v>
      </c>
      <c r="BU17" s="262" t="s">
        <v>791</v>
      </c>
      <c r="BV17" s="262" t="s">
        <v>302</v>
      </c>
      <c r="BW17" s="262" t="s">
        <v>105</v>
      </c>
      <c r="BX17" s="262" t="s">
        <v>296</v>
      </c>
      <c r="BY17" s="262" t="s">
        <v>297</v>
      </c>
      <c r="BZ17" s="262" t="s">
        <v>792</v>
      </c>
      <c r="CA17" s="262" t="s">
        <v>793</v>
      </c>
      <c r="CB17" s="262" t="s">
        <v>304</v>
      </c>
      <c r="CC17" s="262" t="s">
        <v>794</v>
      </c>
      <c r="CD17" s="262" t="s">
        <v>309</v>
      </c>
      <c r="CE17" s="262" t="s">
        <v>306</v>
      </c>
      <c r="CF17" s="262" t="s">
        <v>795</v>
      </c>
      <c r="CG17" s="262" t="s">
        <v>307</v>
      </c>
      <c r="CH17" s="262" t="s">
        <v>57</v>
      </c>
      <c r="CI17" s="262" t="s">
        <v>796</v>
      </c>
      <c r="CJ17" s="262" t="s">
        <v>99</v>
      </c>
      <c r="CK17" s="262" t="s">
        <v>797</v>
      </c>
      <c r="CL17" s="262" t="s">
        <v>105</v>
      </c>
      <c r="CM17" s="262" t="s">
        <v>57</v>
      </c>
      <c r="CN17" s="262" t="s">
        <v>57</v>
      </c>
      <c r="CO17" s="262" t="s">
        <v>57</v>
      </c>
      <c r="CP17" s="262" t="s">
        <v>57</v>
      </c>
      <c r="CQ17" s="262" t="s">
        <v>57</v>
      </c>
      <c r="CR17" s="262" t="s">
        <v>57</v>
      </c>
      <c r="CS17" s="262" t="s">
        <v>57</v>
      </c>
      <c r="CT17" s="262" t="s">
        <v>57</v>
      </c>
      <c r="CU17" s="262" t="s">
        <v>57</v>
      </c>
      <c r="CV17" s="262" t="s">
        <v>57</v>
      </c>
      <c r="CW17" s="262" t="s">
        <v>57</v>
      </c>
      <c r="CX17" s="262" t="s">
        <v>57</v>
      </c>
      <c r="CY17" s="262" t="s">
        <v>798</v>
      </c>
      <c r="CZ17" s="262" t="s">
        <v>329</v>
      </c>
      <c r="DA17" s="262" t="s">
        <v>123</v>
      </c>
      <c r="DB17" s="262" t="s">
        <v>57</v>
      </c>
      <c r="DC17" s="262" t="s">
        <v>57</v>
      </c>
      <c r="DD17" s="262" t="s">
        <v>57</v>
      </c>
      <c r="DE17" s="262" t="s">
        <v>57</v>
      </c>
      <c r="DF17" s="262" t="s">
        <v>57</v>
      </c>
      <c r="DG17" s="262" t="s">
        <v>57</v>
      </c>
      <c r="DH17" s="262" t="s">
        <v>57</v>
      </c>
      <c r="DI17" s="262" t="s">
        <v>302</v>
      </c>
      <c r="DJ17" s="262" t="s">
        <v>57</v>
      </c>
      <c r="DK17" s="262" t="s">
        <v>57</v>
      </c>
      <c r="DL17" s="262" t="s">
        <v>57</v>
      </c>
      <c r="DM17" s="262" t="s">
        <v>57</v>
      </c>
      <c r="DN17" s="262" t="s">
        <v>57</v>
      </c>
      <c r="DO17" s="262" t="s">
        <v>57</v>
      </c>
      <c r="DP17" s="262" t="s">
        <v>57</v>
      </c>
      <c r="DQ17" s="262" t="s">
        <v>57</v>
      </c>
      <c r="DR17" s="262" t="s">
        <v>57</v>
      </c>
      <c r="DS17" s="262" t="s">
        <v>57</v>
      </c>
      <c r="DT17" s="262" t="s">
        <v>799</v>
      </c>
      <c r="DU17" s="262" t="s">
        <v>79</v>
      </c>
      <c r="DV17" s="262" t="s">
        <v>762</v>
      </c>
      <c r="DW17" s="262" t="s">
        <v>106</v>
      </c>
      <c r="DX17" s="262" t="s">
        <v>317</v>
      </c>
      <c r="DY17" s="262" t="s">
        <v>308</v>
      </c>
      <c r="DZ17" s="262" t="s">
        <v>318</v>
      </c>
      <c r="EA17" s="262" t="s">
        <v>319</v>
      </c>
      <c r="EB17" s="262" t="s">
        <v>800</v>
      </c>
      <c r="EC17" s="262" t="s">
        <v>79</v>
      </c>
      <c r="ED17" s="262" t="s">
        <v>801</v>
      </c>
      <c r="EE17" s="262" t="s">
        <v>106</v>
      </c>
      <c r="EF17" s="262" t="s">
        <v>57</v>
      </c>
      <c r="EG17" s="262" t="s">
        <v>57</v>
      </c>
      <c r="EH17" s="262" t="s">
        <v>57</v>
      </c>
      <c r="EI17" s="262" t="s">
        <v>57</v>
      </c>
      <c r="EJ17" s="262" t="s">
        <v>179</v>
      </c>
      <c r="EK17" s="262" t="s">
        <v>180</v>
      </c>
      <c r="EL17" s="262" t="s">
        <v>802</v>
      </c>
      <c r="EM17" s="262" t="s">
        <v>181</v>
      </c>
      <c r="EN17" s="262" t="s">
        <v>629</v>
      </c>
      <c r="EO17" s="262" t="s">
        <v>310</v>
      </c>
      <c r="EP17" s="262" t="s">
        <v>88</v>
      </c>
      <c r="EQ17" s="262" t="s">
        <v>803</v>
      </c>
      <c r="ER17" s="262" t="s">
        <v>311</v>
      </c>
      <c r="ES17" s="262" t="s">
        <v>804</v>
      </c>
      <c r="ET17" s="262" t="s">
        <v>805</v>
      </c>
      <c r="EU17" s="189" t="str">
        <f t="shared" si="22"/>
        <v>1037789T00</v>
      </c>
      <c r="EV17" s="56" t="str">
        <f t="shared" si="23"/>
        <v>11037789T00</v>
      </c>
      <c r="EW17" s="189">
        <f>IFERROR(VLOOKUP(EV17,양시!BZ:CJ,10,FALSE),"")</f>
        <v>0</v>
      </c>
    </row>
    <row r="18" spans="1:154" ht="30" customHeight="1">
      <c r="A18" s="30">
        <v>1</v>
      </c>
      <c r="B18" s="262" t="s">
        <v>806</v>
      </c>
      <c r="C18" s="261" t="s">
        <v>916</v>
      </c>
      <c r="D18" s="262" t="s">
        <v>635</v>
      </c>
      <c r="E18" s="262" t="s">
        <v>31</v>
      </c>
      <c r="F18" s="262" t="s">
        <v>287</v>
      </c>
      <c r="G18" s="262"/>
      <c r="H18" s="262" t="s">
        <v>320</v>
      </c>
      <c r="I18" s="262" t="s">
        <v>585</v>
      </c>
      <c r="J18" s="262" t="s">
        <v>807</v>
      </c>
      <c r="K18" s="262" t="s">
        <v>291</v>
      </c>
      <c r="L18" s="262" t="s">
        <v>808</v>
      </c>
      <c r="M18" s="262" t="s">
        <v>809</v>
      </c>
      <c r="N18" s="262"/>
      <c r="O18" s="262"/>
      <c r="P18" s="262" t="s">
        <v>639</v>
      </c>
      <c r="Q18" s="262"/>
      <c r="R18" s="262"/>
      <c r="S18" s="262" t="s">
        <v>590</v>
      </c>
      <c r="T18" s="262" t="s">
        <v>591</v>
      </c>
      <c r="U18" s="262" t="s">
        <v>592</v>
      </c>
      <c r="V18" s="262"/>
      <c r="W18" s="262" t="s">
        <v>640</v>
      </c>
      <c r="X18" s="262" t="s">
        <v>81</v>
      </c>
      <c r="Y18" s="262" t="s">
        <v>641</v>
      </c>
      <c r="Z18" s="262" t="s">
        <v>641</v>
      </c>
      <c r="AA18" s="262" t="s">
        <v>642</v>
      </c>
      <c r="AB18" s="262" t="s">
        <v>31</v>
      </c>
      <c r="AC18" s="1338"/>
      <c r="AD18" s="262" t="s">
        <v>643</v>
      </c>
      <c r="AE18" s="262" t="s">
        <v>810</v>
      </c>
      <c r="AF18" s="262" t="s">
        <v>595</v>
      </c>
      <c r="AG18" s="262" t="s">
        <v>57</v>
      </c>
      <c r="AH18" s="262" t="s">
        <v>645</v>
      </c>
      <c r="AI18" s="262" t="s">
        <v>57</v>
      </c>
      <c r="AJ18" s="262"/>
      <c r="AK18" s="262"/>
      <c r="AL18" s="262"/>
      <c r="AM18" s="262"/>
      <c r="AN18" s="262" t="s">
        <v>646</v>
      </c>
      <c r="AO18" s="262" t="s">
        <v>647</v>
      </c>
      <c r="AP18" s="262" t="s">
        <v>811</v>
      </c>
      <c r="AQ18" s="262" t="s">
        <v>49</v>
      </c>
      <c r="AR18" s="262"/>
      <c r="AS18" s="262"/>
      <c r="AT18" s="262" t="s">
        <v>315</v>
      </c>
      <c r="AU18" s="262" t="s">
        <v>812</v>
      </c>
      <c r="AV18" s="262" t="s">
        <v>57</v>
      </c>
      <c r="AW18" s="262" t="s">
        <v>123</v>
      </c>
      <c r="AX18" s="262"/>
      <c r="AY18" s="262"/>
      <c r="AZ18" s="262" t="s">
        <v>650</v>
      </c>
      <c r="BA18" s="262" t="s">
        <v>651</v>
      </c>
      <c r="BB18" s="262" t="s">
        <v>299</v>
      </c>
      <c r="BC18" s="262" t="s">
        <v>32</v>
      </c>
      <c r="BD18" s="262" t="s">
        <v>33</v>
      </c>
      <c r="BE18" s="262" t="s">
        <v>813</v>
      </c>
      <c r="BF18" s="262" t="s">
        <v>93</v>
      </c>
      <c r="BG18" s="262" t="s">
        <v>164</v>
      </c>
      <c r="BH18" s="262" t="s">
        <v>110</v>
      </c>
      <c r="BI18" s="262" t="s">
        <v>653</v>
      </c>
      <c r="BJ18" s="262" t="s">
        <v>654</v>
      </c>
      <c r="BK18" s="262" t="s">
        <v>655</v>
      </c>
      <c r="BL18" s="262" t="s">
        <v>814</v>
      </c>
      <c r="BM18" s="262" t="s">
        <v>657</v>
      </c>
      <c r="BN18" s="262" t="s">
        <v>810</v>
      </c>
      <c r="BO18" s="262" t="s">
        <v>595</v>
      </c>
      <c r="BP18" s="262" t="s">
        <v>57</v>
      </c>
      <c r="BQ18" s="262" t="s">
        <v>57</v>
      </c>
      <c r="BR18" s="262" t="s">
        <v>311</v>
      </c>
      <c r="BS18" s="262" t="s">
        <v>204</v>
      </c>
      <c r="BT18" s="262" t="s">
        <v>178</v>
      </c>
      <c r="BU18" s="262" t="s">
        <v>658</v>
      </c>
      <c r="BV18" s="262" t="s">
        <v>657</v>
      </c>
      <c r="BW18" s="262" t="s">
        <v>114</v>
      </c>
      <c r="BX18" s="262" t="s">
        <v>645</v>
      </c>
      <c r="BY18" s="262" t="s">
        <v>57</v>
      </c>
      <c r="BZ18" s="262" t="s">
        <v>659</v>
      </c>
      <c r="CA18" s="262" t="s">
        <v>660</v>
      </c>
      <c r="CB18" s="262" t="s">
        <v>304</v>
      </c>
      <c r="CC18" s="262" t="s">
        <v>661</v>
      </c>
      <c r="CD18" s="262" t="s">
        <v>662</v>
      </c>
      <c r="CE18" s="262" t="s">
        <v>306</v>
      </c>
      <c r="CF18" s="262" t="s">
        <v>659</v>
      </c>
      <c r="CG18" s="262" t="s">
        <v>307</v>
      </c>
      <c r="CH18" s="262" t="s">
        <v>663</v>
      </c>
      <c r="CI18" s="262" t="s">
        <v>664</v>
      </c>
      <c r="CJ18" s="262" t="s">
        <v>665</v>
      </c>
      <c r="CK18" s="262" t="s">
        <v>191</v>
      </c>
      <c r="CL18" s="262" t="s">
        <v>666</v>
      </c>
      <c r="CM18" s="262" t="s">
        <v>667</v>
      </c>
      <c r="CN18" s="262" t="s">
        <v>665</v>
      </c>
      <c r="CO18" s="262" t="s">
        <v>668</v>
      </c>
      <c r="CP18" s="262" t="s">
        <v>666</v>
      </c>
      <c r="CQ18" s="262" t="s">
        <v>669</v>
      </c>
      <c r="CR18" s="262" t="s">
        <v>665</v>
      </c>
      <c r="CS18" s="262" t="s">
        <v>104</v>
      </c>
      <c r="CT18" s="262" t="s">
        <v>666</v>
      </c>
      <c r="CU18" s="262" t="s">
        <v>57</v>
      </c>
      <c r="CV18" s="262" t="s">
        <v>57</v>
      </c>
      <c r="CW18" s="262" t="s">
        <v>57</v>
      </c>
      <c r="CX18" s="262" t="s">
        <v>57</v>
      </c>
      <c r="CY18" s="262" t="s">
        <v>57</v>
      </c>
      <c r="CZ18" s="262" t="s">
        <v>57</v>
      </c>
      <c r="DA18" s="262" t="s">
        <v>57</v>
      </c>
      <c r="DB18" s="262" t="s">
        <v>57</v>
      </c>
      <c r="DC18" s="262" t="s">
        <v>57</v>
      </c>
      <c r="DD18" s="262" t="s">
        <v>57</v>
      </c>
      <c r="DE18" s="262" t="s">
        <v>57</v>
      </c>
      <c r="DF18" s="262" t="s">
        <v>57</v>
      </c>
      <c r="DG18" s="262" t="s">
        <v>57</v>
      </c>
      <c r="DH18" s="262" t="s">
        <v>57</v>
      </c>
      <c r="DI18" s="262" t="s">
        <v>302</v>
      </c>
      <c r="DJ18" s="262" t="s">
        <v>57</v>
      </c>
      <c r="DK18" s="262" t="s">
        <v>57</v>
      </c>
      <c r="DL18" s="262" t="s">
        <v>57</v>
      </c>
      <c r="DM18" s="262" t="s">
        <v>57</v>
      </c>
      <c r="DN18" s="262" t="s">
        <v>670</v>
      </c>
      <c r="DO18" s="262" t="s">
        <v>123</v>
      </c>
      <c r="DP18" s="262" t="s">
        <v>121</v>
      </c>
      <c r="DQ18" s="262" t="s">
        <v>671</v>
      </c>
      <c r="DR18" s="262" t="s">
        <v>672</v>
      </c>
      <c r="DS18" s="262" t="s">
        <v>673</v>
      </c>
      <c r="DT18" s="262" t="s">
        <v>674</v>
      </c>
      <c r="DU18" s="262" t="s">
        <v>621</v>
      </c>
      <c r="DV18" s="262" t="s">
        <v>192</v>
      </c>
      <c r="DW18" s="262" t="s">
        <v>119</v>
      </c>
      <c r="DX18" s="262" t="s">
        <v>57</v>
      </c>
      <c r="DY18" s="262" t="s">
        <v>57</v>
      </c>
      <c r="DZ18" s="262" t="s">
        <v>57</v>
      </c>
      <c r="EA18" s="262" t="s">
        <v>57</v>
      </c>
      <c r="EB18" s="262" t="s">
        <v>675</v>
      </c>
      <c r="EC18" s="262" t="s">
        <v>621</v>
      </c>
      <c r="ED18" s="262" t="s">
        <v>113</v>
      </c>
      <c r="EE18" s="262" t="s">
        <v>119</v>
      </c>
      <c r="EF18" s="262" t="s">
        <v>57</v>
      </c>
      <c r="EG18" s="262" t="s">
        <v>57</v>
      </c>
      <c r="EH18" s="262" t="s">
        <v>57</v>
      </c>
      <c r="EI18" s="262" t="s">
        <v>57</v>
      </c>
      <c r="EJ18" s="262" t="s">
        <v>676</v>
      </c>
      <c r="EK18" s="262" t="s">
        <v>677</v>
      </c>
      <c r="EL18" s="262" t="s">
        <v>678</v>
      </c>
      <c r="EM18" s="262" t="s">
        <v>679</v>
      </c>
      <c r="EN18" s="262" t="s">
        <v>680</v>
      </c>
      <c r="EO18" s="262" t="s">
        <v>681</v>
      </c>
      <c r="EP18" s="262" t="s">
        <v>682</v>
      </c>
      <c r="EQ18" s="262" t="s">
        <v>57</v>
      </c>
      <c r="ER18" s="262" t="s">
        <v>311</v>
      </c>
      <c r="ES18" s="262" t="s">
        <v>57</v>
      </c>
      <c r="ET18" s="262" t="s">
        <v>57</v>
      </c>
      <c r="EU18" s="189" t="str">
        <f t="shared" si="22"/>
        <v>1038778T00</v>
      </c>
      <c r="EV18" s="56" t="str">
        <f t="shared" si="23"/>
        <v>11038778T00</v>
      </c>
      <c r="EW18" s="189">
        <f>IFERROR(VLOOKUP(EV18,양시!BZ:CJ,10,FALSE),"")</f>
        <v>0</v>
      </c>
    </row>
    <row r="19" spans="1:154" ht="30" customHeight="1">
      <c r="A19" s="30">
        <v>1</v>
      </c>
      <c r="B19" s="262" t="s">
        <v>47</v>
      </c>
      <c r="C19" s="262" t="s">
        <v>336</v>
      </c>
      <c r="D19" s="262" t="s">
        <v>683</v>
      </c>
      <c r="E19" s="262" t="s">
        <v>31</v>
      </c>
      <c r="F19" s="262" t="s">
        <v>584</v>
      </c>
      <c r="G19" s="262"/>
      <c r="H19" s="262" t="s">
        <v>724</v>
      </c>
      <c r="I19" s="262" t="s">
        <v>585</v>
      </c>
      <c r="J19" s="262" t="s">
        <v>815</v>
      </c>
      <c r="K19" s="262" t="s">
        <v>291</v>
      </c>
      <c r="L19" s="262" t="s">
        <v>816</v>
      </c>
      <c r="M19" s="262" t="s">
        <v>817</v>
      </c>
      <c r="N19" s="262"/>
      <c r="O19" s="262"/>
      <c r="P19" s="262" t="s">
        <v>818</v>
      </c>
      <c r="Q19" s="262"/>
      <c r="R19" s="262"/>
      <c r="S19" s="262" t="s">
        <v>775</v>
      </c>
      <c r="T19" s="262" t="s">
        <v>776</v>
      </c>
      <c r="U19" s="262" t="s">
        <v>592</v>
      </c>
      <c r="V19" s="262"/>
      <c r="W19" s="262" t="s">
        <v>819</v>
      </c>
      <c r="X19" s="262" t="s">
        <v>820</v>
      </c>
      <c r="Y19" s="262" t="s">
        <v>821</v>
      </c>
      <c r="Z19" s="262" t="s">
        <v>822</v>
      </c>
      <c r="AA19" s="262" t="s">
        <v>823</v>
      </c>
      <c r="AB19" s="262" t="s">
        <v>824</v>
      </c>
      <c r="AC19" s="1338"/>
      <c r="AD19" s="262" t="s">
        <v>825</v>
      </c>
      <c r="AE19" s="262" t="s">
        <v>826</v>
      </c>
      <c r="AF19" s="262" t="s">
        <v>692</v>
      </c>
      <c r="AG19" s="262" t="s">
        <v>295</v>
      </c>
      <c r="AH19" s="262" t="s">
        <v>296</v>
      </c>
      <c r="AI19" s="262" t="s">
        <v>297</v>
      </c>
      <c r="AJ19" s="262"/>
      <c r="AK19" s="262"/>
      <c r="AL19" s="262"/>
      <c r="AM19" s="262"/>
      <c r="AN19" s="262" t="s">
        <v>827</v>
      </c>
      <c r="AO19" s="262" t="s">
        <v>828</v>
      </c>
      <c r="AP19" s="262" t="s">
        <v>829</v>
      </c>
      <c r="AQ19" s="262" t="s">
        <v>49</v>
      </c>
      <c r="AR19" s="262"/>
      <c r="AS19" s="262"/>
      <c r="AT19" s="262" t="s">
        <v>298</v>
      </c>
      <c r="AU19" s="262" t="s">
        <v>830</v>
      </c>
      <c r="AV19" s="262" t="s">
        <v>57</v>
      </c>
      <c r="AW19" s="262" t="s">
        <v>831</v>
      </c>
      <c r="AX19" s="262"/>
      <c r="AY19" s="262"/>
      <c r="AZ19" s="262" t="s">
        <v>832</v>
      </c>
      <c r="BA19" s="262" t="s">
        <v>698</v>
      </c>
      <c r="BB19" s="262" t="s">
        <v>299</v>
      </c>
      <c r="BC19" s="262" t="s">
        <v>32</v>
      </c>
      <c r="BD19" s="262" t="s">
        <v>33</v>
      </c>
      <c r="BE19" s="262" t="s">
        <v>57</v>
      </c>
      <c r="BF19" s="262" t="s">
        <v>48</v>
      </c>
      <c r="BG19" s="262" t="s">
        <v>164</v>
      </c>
      <c r="BH19" s="262" t="s">
        <v>833</v>
      </c>
      <c r="BI19" s="262" t="s">
        <v>834</v>
      </c>
      <c r="BJ19" s="262" t="s">
        <v>835</v>
      </c>
      <c r="BK19" s="262" t="s">
        <v>47</v>
      </c>
      <c r="BL19" s="262" t="s">
        <v>836</v>
      </c>
      <c r="BM19" s="262" t="s">
        <v>302</v>
      </c>
      <c r="BN19" s="262" t="s">
        <v>826</v>
      </c>
      <c r="BO19" s="262" t="s">
        <v>692</v>
      </c>
      <c r="BP19" s="262" t="s">
        <v>595</v>
      </c>
      <c r="BQ19" s="262" t="s">
        <v>295</v>
      </c>
      <c r="BR19" s="262" t="s">
        <v>102</v>
      </c>
      <c r="BS19" s="262" t="s">
        <v>118</v>
      </c>
      <c r="BT19" s="262" t="s">
        <v>837</v>
      </c>
      <c r="BU19" s="262" t="s">
        <v>838</v>
      </c>
      <c r="BV19" s="262" t="s">
        <v>302</v>
      </c>
      <c r="BW19" s="262" t="s">
        <v>109</v>
      </c>
      <c r="BX19" s="262" t="s">
        <v>296</v>
      </c>
      <c r="BY19" s="262" t="s">
        <v>297</v>
      </c>
      <c r="BZ19" s="262" t="s">
        <v>839</v>
      </c>
      <c r="CA19" s="262" t="s">
        <v>840</v>
      </c>
      <c r="CB19" s="262" t="s">
        <v>304</v>
      </c>
      <c r="CC19" s="262" t="s">
        <v>117</v>
      </c>
      <c r="CD19" s="262" t="s">
        <v>305</v>
      </c>
      <c r="CE19" s="262" t="s">
        <v>306</v>
      </c>
      <c r="CF19" s="262" t="s">
        <v>841</v>
      </c>
      <c r="CG19" s="262" t="s">
        <v>307</v>
      </c>
      <c r="CH19" s="262" t="s">
        <v>57</v>
      </c>
      <c r="CI19" s="262" t="s">
        <v>842</v>
      </c>
      <c r="CJ19" s="262" t="s">
        <v>843</v>
      </c>
      <c r="CK19" s="262" t="s">
        <v>191</v>
      </c>
      <c r="CL19" s="262" t="s">
        <v>105</v>
      </c>
      <c r="CM19" s="262" t="s">
        <v>57</v>
      </c>
      <c r="CN19" s="262" t="s">
        <v>57</v>
      </c>
      <c r="CO19" s="262" t="s">
        <v>57</v>
      </c>
      <c r="CP19" s="262" t="s">
        <v>57</v>
      </c>
      <c r="CQ19" s="262" t="s">
        <v>57</v>
      </c>
      <c r="CR19" s="262" t="s">
        <v>57</v>
      </c>
      <c r="CS19" s="262" t="s">
        <v>57</v>
      </c>
      <c r="CT19" s="262" t="s">
        <v>57</v>
      </c>
      <c r="CU19" s="262" t="s">
        <v>57</v>
      </c>
      <c r="CV19" s="262" t="s">
        <v>57</v>
      </c>
      <c r="CW19" s="262" t="s">
        <v>57</v>
      </c>
      <c r="CX19" s="262" t="s">
        <v>57</v>
      </c>
      <c r="CY19" s="262" t="s">
        <v>57</v>
      </c>
      <c r="CZ19" s="262" t="s">
        <v>57</v>
      </c>
      <c r="DA19" s="262" t="s">
        <v>57</v>
      </c>
      <c r="DB19" s="262" t="s">
        <v>57</v>
      </c>
      <c r="DC19" s="262" t="s">
        <v>57</v>
      </c>
      <c r="DD19" s="262" t="s">
        <v>57</v>
      </c>
      <c r="DE19" s="262" t="s">
        <v>57</v>
      </c>
      <c r="DF19" s="262" t="s">
        <v>57</v>
      </c>
      <c r="DG19" s="262" t="s">
        <v>57</v>
      </c>
      <c r="DH19" s="262" t="s">
        <v>57</v>
      </c>
      <c r="DI19" s="262" t="s">
        <v>302</v>
      </c>
      <c r="DJ19" s="262" t="s">
        <v>57</v>
      </c>
      <c r="DK19" s="262" t="s">
        <v>57</v>
      </c>
      <c r="DL19" s="262" t="s">
        <v>57</v>
      </c>
      <c r="DM19" s="262" t="s">
        <v>57</v>
      </c>
      <c r="DN19" s="262" t="s">
        <v>57</v>
      </c>
      <c r="DO19" s="262" t="s">
        <v>57</v>
      </c>
      <c r="DP19" s="262" t="s">
        <v>57</v>
      </c>
      <c r="DQ19" s="262" t="s">
        <v>57</v>
      </c>
      <c r="DR19" s="262" t="s">
        <v>57</v>
      </c>
      <c r="DS19" s="262" t="s">
        <v>57</v>
      </c>
      <c r="DT19" s="262" t="s">
        <v>844</v>
      </c>
      <c r="DU19" s="262" t="s">
        <v>79</v>
      </c>
      <c r="DV19" s="262" t="s">
        <v>622</v>
      </c>
      <c r="DW19" s="262" t="s">
        <v>106</v>
      </c>
      <c r="DX19" s="262" t="s">
        <v>317</v>
      </c>
      <c r="DY19" s="262" t="s">
        <v>308</v>
      </c>
      <c r="DZ19" s="262" t="s">
        <v>318</v>
      </c>
      <c r="EA19" s="262" t="s">
        <v>319</v>
      </c>
      <c r="EB19" s="262" t="s">
        <v>845</v>
      </c>
      <c r="EC19" s="262" t="s">
        <v>79</v>
      </c>
      <c r="ED19" s="262" t="s">
        <v>624</v>
      </c>
      <c r="EE19" s="262" t="s">
        <v>106</v>
      </c>
      <c r="EF19" s="262" t="s">
        <v>57</v>
      </c>
      <c r="EG19" s="262" t="s">
        <v>57</v>
      </c>
      <c r="EH19" s="262" t="s">
        <v>57</v>
      </c>
      <c r="EI19" s="262" t="s">
        <v>57</v>
      </c>
      <c r="EJ19" s="262" t="s">
        <v>846</v>
      </c>
      <c r="EK19" s="262" t="s">
        <v>180</v>
      </c>
      <c r="EL19" s="262" t="s">
        <v>847</v>
      </c>
      <c r="EM19" s="262" t="s">
        <v>181</v>
      </c>
      <c r="EN19" s="262" t="s">
        <v>629</v>
      </c>
      <c r="EO19" s="262" t="s">
        <v>681</v>
      </c>
      <c r="EP19" s="262" t="s">
        <v>682</v>
      </c>
      <c r="EQ19" s="262" t="s">
        <v>183</v>
      </c>
      <c r="ER19" s="262" t="s">
        <v>311</v>
      </c>
      <c r="ES19" s="262" t="s">
        <v>848</v>
      </c>
      <c r="ET19" s="262" t="s">
        <v>849</v>
      </c>
      <c r="EU19" s="189" t="str">
        <f t="shared" si="22"/>
        <v>1037671T00</v>
      </c>
      <c r="EV19" s="56" t="str">
        <f t="shared" si="23"/>
        <v>11037671T00</v>
      </c>
      <c r="EW19" s="189">
        <f>IFERROR(VLOOKUP(EV19,양시!BZ:CJ,10,FALSE),"")</f>
        <v>0</v>
      </c>
    </row>
    <row r="20" spans="1:154" ht="30" customHeight="1">
      <c r="A20" s="30">
        <v>1</v>
      </c>
      <c r="B20" s="262" t="s">
        <v>850</v>
      </c>
      <c r="C20" s="261" t="s">
        <v>916</v>
      </c>
      <c r="D20" s="262" t="s">
        <v>635</v>
      </c>
      <c r="E20" s="262" t="s">
        <v>31</v>
      </c>
      <c r="F20" s="262"/>
      <c r="G20" s="262"/>
      <c r="H20" s="262" t="s">
        <v>724</v>
      </c>
      <c r="I20" s="262" t="s">
        <v>585</v>
      </c>
      <c r="J20" s="262" t="s">
        <v>851</v>
      </c>
      <c r="K20" s="262" t="s">
        <v>291</v>
      </c>
      <c r="L20" s="262" t="s">
        <v>852</v>
      </c>
      <c r="M20" s="262" t="s">
        <v>853</v>
      </c>
      <c r="N20" s="262"/>
      <c r="O20" s="262"/>
      <c r="P20" s="262" t="s">
        <v>639</v>
      </c>
      <c r="Q20" s="262"/>
      <c r="R20" s="262"/>
      <c r="S20" s="262" t="s">
        <v>590</v>
      </c>
      <c r="T20" s="262" t="s">
        <v>591</v>
      </c>
      <c r="U20" s="262" t="s">
        <v>592</v>
      </c>
      <c r="V20" s="262"/>
      <c r="W20" s="262" t="s">
        <v>729</v>
      </c>
      <c r="X20" s="262" t="s">
        <v>81</v>
      </c>
      <c r="Y20" s="262" t="s">
        <v>641</v>
      </c>
      <c r="Z20" s="262" t="s">
        <v>641</v>
      </c>
      <c r="AA20" s="262" t="s">
        <v>642</v>
      </c>
      <c r="AB20" s="262" t="s">
        <v>31</v>
      </c>
      <c r="AC20" s="1338"/>
      <c r="AD20" s="262" t="s">
        <v>643</v>
      </c>
      <c r="AE20" s="262" t="s">
        <v>810</v>
      </c>
      <c r="AF20" s="262" t="s">
        <v>595</v>
      </c>
      <c r="AG20" s="262" t="s">
        <v>57</v>
      </c>
      <c r="AH20" s="262" t="s">
        <v>645</v>
      </c>
      <c r="AI20" s="262" t="s">
        <v>57</v>
      </c>
      <c r="AJ20" s="262"/>
      <c r="AK20" s="262"/>
      <c r="AL20" s="262"/>
      <c r="AM20" s="262"/>
      <c r="AN20" s="262" t="s">
        <v>646</v>
      </c>
      <c r="AO20" s="262" t="s">
        <v>647</v>
      </c>
      <c r="AP20" s="262" t="s">
        <v>854</v>
      </c>
      <c r="AQ20" s="262" t="s">
        <v>49</v>
      </c>
      <c r="AR20" s="262"/>
      <c r="AS20" s="262"/>
      <c r="AT20" s="262" t="s">
        <v>315</v>
      </c>
      <c r="AU20" s="262" t="s">
        <v>855</v>
      </c>
      <c r="AV20" s="262" t="s">
        <v>57</v>
      </c>
      <c r="AW20" s="262" t="s">
        <v>123</v>
      </c>
      <c r="AX20" s="262"/>
      <c r="AY20" s="262"/>
      <c r="AZ20" s="262" t="s">
        <v>650</v>
      </c>
      <c r="BA20" s="262" t="s">
        <v>651</v>
      </c>
      <c r="BB20" s="262" t="s">
        <v>299</v>
      </c>
      <c r="BC20" s="262" t="s">
        <v>32</v>
      </c>
      <c r="BD20" s="262" t="s">
        <v>33</v>
      </c>
      <c r="BE20" s="262" t="s">
        <v>813</v>
      </c>
      <c r="BF20" s="262" t="s">
        <v>94</v>
      </c>
      <c r="BG20" s="262" t="s">
        <v>164</v>
      </c>
      <c r="BH20" s="262" t="s">
        <v>110</v>
      </c>
      <c r="BI20" s="262" t="s">
        <v>653</v>
      </c>
      <c r="BJ20" s="262" t="s">
        <v>654</v>
      </c>
      <c r="BK20" s="262" t="s">
        <v>655</v>
      </c>
      <c r="BL20" s="262" t="s">
        <v>814</v>
      </c>
      <c r="BM20" s="262" t="s">
        <v>657</v>
      </c>
      <c r="BN20" s="262" t="s">
        <v>810</v>
      </c>
      <c r="BO20" s="262" t="s">
        <v>595</v>
      </c>
      <c r="BP20" s="262" t="s">
        <v>57</v>
      </c>
      <c r="BQ20" s="262" t="s">
        <v>57</v>
      </c>
      <c r="BR20" s="262" t="s">
        <v>311</v>
      </c>
      <c r="BS20" s="262" t="s">
        <v>204</v>
      </c>
      <c r="BT20" s="262" t="s">
        <v>178</v>
      </c>
      <c r="BU20" s="262" t="s">
        <v>658</v>
      </c>
      <c r="BV20" s="262" t="s">
        <v>657</v>
      </c>
      <c r="BW20" s="262" t="s">
        <v>114</v>
      </c>
      <c r="BX20" s="262" t="s">
        <v>645</v>
      </c>
      <c r="BY20" s="262" t="s">
        <v>57</v>
      </c>
      <c r="BZ20" s="262" t="s">
        <v>659</v>
      </c>
      <c r="CA20" s="262" t="s">
        <v>660</v>
      </c>
      <c r="CB20" s="262" t="s">
        <v>304</v>
      </c>
      <c r="CC20" s="262" t="s">
        <v>661</v>
      </c>
      <c r="CD20" s="262" t="s">
        <v>662</v>
      </c>
      <c r="CE20" s="262" t="s">
        <v>306</v>
      </c>
      <c r="CF20" s="262" t="s">
        <v>659</v>
      </c>
      <c r="CG20" s="262" t="s">
        <v>307</v>
      </c>
      <c r="CH20" s="262" t="s">
        <v>663</v>
      </c>
      <c r="CI20" s="262" t="s">
        <v>664</v>
      </c>
      <c r="CJ20" s="262" t="s">
        <v>665</v>
      </c>
      <c r="CK20" s="262" t="s">
        <v>191</v>
      </c>
      <c r="CL20" s="262" t="s">
        <v>666</v>
      </c>
      <c r="CM20" s="262" t="s">
        <v>667</v>
      </c>
      <c r="CN20" s="262" t="s">
        <v>665</v>
      </c>
      <c r="CO20" s="262" t="s">
        <v>668</v>
      </c>
      <c r="CP20" s="262" t="s">
        <v>666</v>
      </c>
      <c r="CQ20" s="262" t="s">
        <v>669</v>
      </c>
      <c r="CR20" s="262" t="s">
        <v>665</v>
      </c>
      <c r="CS20" s="262" t="s">
        <v>104</v>
      </c>
      <c r="CT20" s="262" t="s">
        <v>666</v>
      </c>
      <c r="CU20" s="262" t="s">
        <v>57</v>
      </c>
      <c r="CV20" s="262" t="s">
        <v>57</v>
      </c>
      <c r="CW20" s="262" t="s">
        <v>57</v>
      </c>
      <c r="CX20" s="262" t="s">
        <v>57</v>
      </c>
      <c r="CY20" s="262" t="s">
        <v>57</v>
      </c>
      <c r="CZ20" s="262" t="s">
        <v>57</v>
      </c>
      <c r="DA20" s="262" t="s">
        <v>57</v>
      </c>
      <c r="DB20" s="262" t="s">
        <v>57</v>
      </c>
      <c r="DC20" s="262" t="s">
        <v>57</v>
      </c>
      <c r="DD20" s="262" t="s">
        <v>57</v>
      </c>
      <c r="DE20" s="262" t="s">
        <v>57</v>
      </c>
      <c r="DF20" s="262" t="s">
        <v>57</v>
      </c>
      <c r="DG20" s="262" t="s">
        <v>57</v>
      </c>
      <c r="DH20" s="262" t="s">
        <v>57</v>
      </c>
      <c r="DI20" s="262" t="s">
        <v>302</v>
      </c>
      <c r="DJ20" s="262" t="s">
        <v>57</v>
      </c>
      <c r="DK20" s="262" t="s">
        <v>57</v>
      </c>
      <c r="DL20" s="262" t="s">
        <v>57</v>
      </c>
      <c r="DM20" s="262" t="s">
        <v>57</v>
      </c>
      <c r="DN20" s="262" t="s">
        <v>670</v>
      </c>
      <c r="DO20" s="262" t="s">
        <v>123</v>
      </c>
      <c r="DP20" s="262" t="s">
        <v>121</v>
      </c>
      <c r="DQ20" s="262" t="s">
        <v>671</v>
      </c>
      <c r="DR20" s="262" t="s">
        <v>672</v>
      </c>
      <c r="DS20" s="262" t="s">
        <v>673</v>
      </c>
      <c r="DT20" s="262" t="s">
        <v>674</v>
      </c>
      <c r="DU20" s="262" t="s">
        <v>621</v>
      </c>
      <c r="DV20" s="262" t="s">
        <v>192</v>
      </c>
      <c r="DW20" s="262" t="s">
        <v>119</v>
      </c>
      <c r="DX20" s="262" t="s">
        <v>57</v>
      </c>
      <c r="DY20" s="262" t="s">
        <v>57</v>
      </c>
      <c r="DZ20" s="262" t="s">
        <v>57</v>
      </c>
      <c r="EA20" s="262" t="s">
        <v>57</v>
      </c>
      <c r="EB20" s="262" t="s">
        <v>675</v>
      </c>
      <c r="EC20" s="262" t="s">
        <v>621</v>
      </c>
      <c r="ED20" s="262" t="s">
        <v>113</v>
      </c>
      <c r="EE20" s="262" t="s">
        <v>119</v>
      </c>
      <c r="EF20" s="262" t="s">
        <v>57</v>
      </c>
      <c r="EG20" s="262" t="s">
        <v>57</v>
      </c>
      <c r="EH20" s="262" t="s">
        <v>57</v>
      </c>
      <c r="EI20" s="262" t="s">
        <v>57</v>
      </c>
      <c r="EJ20" s="262" t="s">
        <v>676</v>
      </c>
      <c r="EK20" s="262" t="s">
        <v>677</v>
      </c>
      <c r="EL20" s="262" t="s">
        <v>678</v>
      </c>
      <c r="EM20" s="262" t="s">
        <v>679</v>
      </c>
      <c r="EN20" s="262" t="s">
        <v>680</v>
      </c>
      <c r="EO20" s="262" t="s">
        <v>681</v>
      </c>
      <c r="EP20" s="262" t="s">
        <v>682</v>
      </c>
      <c r="EQ20" s="262" t="s">
        <v>57</v>
      </c>
      <c r="ER20" s="262" t="s">
        <v>311</v>
      </c>
      <c r="ES20" s="262" t="s">
        <v>57</v>
      </c>
      <c r="ET20" s="262" t="s">
        <v>57</v>
      </c>
      <c r="EU20" s="189" t="str">
        <f t="shared" si="22"/>
        <v>1038767T00</v>
      </c>
      <c r="EV20" s="56" t="str">
        <f t="shared" si="23"/>
        <v>11038767T00</v>
      </c>
      <c r="EW20" s="189">
        <f>IFERROR(VLOOKUP(EV20,양시!BZ:CJ,10,FALSE),"")</f>
        <v>0</v>
      </c>
    </row>
    <row r="21" spans="1:154" ht="30" customHeight="1">
      <c r="A21" s="30">
        <v>1</v>
      </c>
      <c r="B21" s="262" t="s">
        <v>323</v>
      </c>
      <c r="C21" s="261" t="s">
        <v>916</v>
      </c>
      <c r="D21" s="262" t="s">
        <v>635</v>
      </c>
      <c r="E21" s="262" t="s">
        <v>31</v>
      </c>
      <c r="F21" s="262" t="s">
        <v>287</v>
      </c>
      <c r="G21" s="262"/>
      <c r="H21" s="262" t="s">
        <v>732</v>
      </c>
      <c r="I21" s="262" t="s">
        <v>585</v>
      </c>
      <c r="J21" s="262" t="s">
        <v>856</v>
      </c>
      <c r="K21" s="262" t="s">
        <v>291</v>
      </c>
      <c r="L21" s="389" t="s">
        <v>2090</v>
      </c>
      <c r="M21" s="262" t="s">
        <v>857</v>
      </c>
      <c r="N21" s="262"/>
      <c r="O21" s="262" t="s">
        <v>858</v>
      </c>
      <c r="P21" s="262" t="s">
        <v>859</v>
      </c>
      <c r="Q21" s="262"/>
      <c r="R21" s="262"/>
      <c r="S21" s="262" t="s">
        <v>590</v>
      </c>
      <c r="T21" s="262" t="s">
        <v>591</v>
      </c>
      <c r="U21" s="262" t="s">
        <v>592</v>
      </c>
      <c r="V21" s="262"/>
      <c r="W21" s="262" t="s">
        <v>860</v>
      </c>
      <c r="X21" s="262" t="s">
        <v>778</v>
      </c>
      <c r="Y21" s="262" t="s">
        <v>780</v>
      </c>
      <c r="Z21" s="262" t="s">
        <v>861</v>
      </c>
      <c r="AA21" s="262" t="s">
        <v>862</v>
      </c>
      <c r="AB21" s="262" t="s">
        <v>293</v>
      </c>
      <c r="AC21" s="1338"/>
      <c r="AD21" s="262" t="s">
        <v>107</v>
      </c>
      <c r="AE21" s="262" t="s">
        <v>863</v>
      </c>
      <c r="AF21" s="262" t="s">
        <v>692</v>
      </c>
      <c r="AG21" s="262" t="s">
        <v>57</v>
      </c>
      <c r="AH21" s="262" t="s">
        <v>296</v>
      </c>
      <c r="AI21" s="262" t="s">
        <v>297</v>
      </c>
      <c r="AJ21" s="262"/>
      <c r="AK21" s="262"/>
      <c r="AL21" s="262"/>
      <c r="AM21" s="262"/>
      <c r="AN21" s="262" t="s">
        <v>646</v>
      </c>
      <c r="AO21" s="262" t="s">
        <v>647</v>
      </c>
      <c r="AP21" s="262" t="s">
        <v>864</v>
      </c>
      <c r="AQ21" s="262" t="s">
        <v>49</v>
      </c>
      <c r="AR21" s="262"/>
      <c r="AS21" s="262"/>
      <c r="AT21" s="262" t="s">
        <v>298</v>
      </c>
      <c r="AU21" s="389" t="s">
        <v>2093</v>
      </c>
      <c r="AV21" s="262" t="s">
        <v>57</v>
      </c>
      <c r="AW21" s="262" t="s">
        <v>865</v>
      </c>
      <c r="AX21" s="262"/>
      <c r="AY21" s="262"/>
      <c r="AZ21" s="262" t="s">
        <v>866</v>
      </c>
      <c r="BA21" s="262" t="s">
        <v>867</v>
      </c>
      <c r="BB21" s="262" t="s">
        <v>299</v>
      </c>
      <c r="BC21" s="262" t="s">
        <v>32</v>
      </c>
      <c r="BD21" s="262" t="s">
        <v>33</v>
      </c>
      <c r="BE21" s="262" t="s">
        <v>868</v>
      </c>
      <c r="BF21" s="262" t="s">
        <v>93</v>
      </c>
      <c r="BG21" s="262" t="s">
        <v>164</v>
      </c>
      <c r="BH21" s="262" t="s">
        <v>110</v>
      </c>
      <c r="BI21" s="262" t="s">
        <v>869</v>
      </c>
      <c r="BJ21" s="262" t="s">
        <v>654</v>
      </c>
      <c r="BK21" s="262" t="s">
        <v>870</v>
      </c>
      <c r="BL21" s="262" t="s">
        <v>871</v>
      </c>
      <c r="BM21" s="262" t="s">
        <v>302</v>
      </c>
      <c r="BN21" s="262" t="s">
        <v>863</v>
      </c>
      <c r="BO21" s="262" t="s">
        <v>692</v>
      </c>
      <c r="BP21" s="262" t="s">
        <v>57</v>
      </c>
      <c r="BQ21" s="262" t="s">
        <v>57</v>
      </c>
      <c r="BR21" s="262" t="s">
        <v>311</v>
      </c>
      <c r="BS21" s="262" t="s">
        <v>872</v>
      </c>
      <c r="BT21" s="262" t="s">
        <v>177</v>
      </c>
      <c r="BU21" s="262" t="s">
        <v>873</v>
      </c>
      <c r="BV21" s="262" t="s">
        <v>657</v>
      </c>
      <c r="BW21" s="262" t="s">
        <v>114</v>
      </c>
      <c r="BX21" s="262" t="s">
        <v>296</v>
      </c>
      <c r="BY21" s="262" t="s">
        <v>297</v>
      </c>
      <c r="BZ21" s="262" t="s">
        <v>109</v>
      </c>
      <c r="CA21" s="262" t="s">
        <v>874</v>
      </c>
      <c r="CB21" s="262" t="s">
        <v>304</v>
      </c>
      <c r="CC21" s="262" t="s">
        <v>797</v>
      </c>
      <c r="CD21" s="262" t="s">
        <v>662</v>
      </c>
      <c r="CE21" s="262" t="s">
        <v>306</v>
      </c>
      <c r="CF21" s="262" t="s">
        <v>185</v>
      </c>
      <c r="CG21" s="262" t="s">
        <v>662</v>
      </c>
      <c r="CH21" s="262" t="s">
        <v>756</v>
      </c>
      <c r="CI21" s="262" t="s">
        <v>875</v>
      </c>
      <c r="CJ21" s="262" t="s">
        <v>665</v>
      </c>
      <c r="CK21" s="262" t="s">
        <v>176</v>
      </c>
      <c r="CL21" s="262" t="s">
        <v>876</v>
      </c>
      <c r="CM21" s="262" t="s">
        <v>877</v>
      </c>
      <c r="CN21" s="262" t="s">
        <v>665</v>
      </c>
      <c r="CO21" s="262" t="s">
        <v>878</v>
      </c>
      <c r="CP21" s="262" t="s">
        <v>876</v>
      </c>
      <c r="CQ21" s="262" t="s">
        <v>879</v>
      </c>
      <c r="CR21" s="262" t="s">
        <v>665</v>
      </c>
      <c r="CS21" s="262" t="s">
        <v>104</v>
      </c>
      <c r="CT21" s="262" t="s">
        <v>876</v>
      </c>
      <c r="CU21" s="262" t="s">
        <v>57</v>
      </c>
      <c r="CV21" s="262" t="s">
        <v>57</v>
      </c>
      <c r="CW21" s="262" t="s">
        <v>57</v>
      </c>
      <c r="CX21" s="262" t="s">
        <v>57</v>
      </c>
      <c r="CY21" s="262" t="s">
        <v>57</v>
      </c>
      <c r="CZ21" s="262" t="s">
        <v>57</v>
      </c>
      <c r="DA21" s="262" t="s">
        <v>57</v>
      </c>
      <c r="DB21" s="262" t="s">
        <v>57</v>
      </c>
      <c r="DC21" s="262" t="s">
        <v>57</v>
      </c>
      <c r="DD21" s="262" t="s">
        <v>57</v>
      </c>
      <c r="DE21" s="262" t="s">
        <v>57</v>
      </c>
      <c r="DF21" s="262" t="s">
        <v>57</v>
      </c>
      <c r="DG21" s="262" t="s">
        <v>57</v>
      </c>
      <c r="DH21" s="262" t="s">
        <v>57</v>
      </c>
      <c r="DI21" s="262" t="s">
        <v>302</v>
      </c>
      <c r="DJ21" s="262" t="s">
        <v>57</v>
      </c>
      <c r="DK21" s="262" t="s">
        <v>57</v>
      </c>
      <c r="DL21" s="262" t="s">
        <v>57</v>
      </c>
      <c r="DM21" s="262" t="s">
        <v>57</v>
      </c>
      <c r="DN21" s="262" t="s">
        <v>880</v>
      </c>
      <c r="DO21" s="262" t="s">
        <v>881</v>
      </c>
      <c r="DP21" s="262" t="s">
        <v>121</v>
      </c>
      <c r="DQ21" s="262" t="s">
        <v>882</v>
      </c>
      <c r="DR21" s="262" t="s">
        <v>171</v>
      </c>
      <c r="DS21" s="262" t="s">
        <v>673</v>
      </c>
      <c r="DT21" s="262" t="s">
        <v>623</v>
      </c>
      <c r="DU21" s="262" t="s">
        <v>621</v>
      </c>
      <c r="DV21" s="262" t="s">
        <v>624</v>
      </c>
      <c r="DW21" s="262" t="s">
        <v>119</v>
      </c>
      <c r="DX21" s="262" t="s">
        <v>57</v>
      </c>
      <c r="DY21" s="262" t="s">
        <v>57</v>
      </c>
      <c r="DZ21" s="262" t="s">
        <v>57</v>
      </c>
      <c r="EA21" s="262" t="s">
        <v>57</v>
      </c>
      <c r="EB21" s="262" t="s">
        <v>883</v>
      </c>
      <c r="EC21" s="262" t="s">
        <v>621</v>
      </c>
      <c r="ED21" s="262" t="s">
        <v>204</v>
      </c>
      <c r="EE21" s="262" t="s">
        <v>119</v>
      </c>
      <c r="EF21" s="262" t="s">
        <v>57</v>
      </c>
      <c r="EG21" s="262" t="s">
        <v>57</v>
      </c>
      <c r="EH21" s="262" t="s">
        <v>57</v>
      </c>
      <c r="EI21" s="262" t="s">
        <v>57</v>
      </c>
      <c r="EJ21" s="262" t="s">
        <v>884</v>
      </c>
      <c r="EK21" s="262" t="s">
        <v>885</v>
      </c>
      <c r="EL21" s="262" t="s">
        <v>886</v>
      </c>
      <c r="EM21" s="262" t="s">
        <v>679</v>
      </c>
      <c r="EN21" s="262" t="s">
        <v>680</v>
      </c>
      <c r="EO21" s="262" t="s">
        <v>681</v>
      </c>
      <c r="EP21" s="262" t="s">
        <v>682</v>
      </c>
      <c r="EQ21" s="262" t="s">
        <v>887</v>
      </c>
      <c r="ER21" s="262" t="s">
        <v>311</v>
      </c>
      <c r="ES21" s="262" t="s">
        <v>888</v>
      </c>
      <c r="ET21" s="262" t="s">
        <v>889</v>
      </c>
      <c r="EU21" s="189" t="str">
        <f t="shared" si="22"/>
        <v>1037534T02</v>
      </c>
      <c r="EV21" s="56" t="str">
        <f t="shared" si="23"/>
        <v>11037534T02</v>
      </c>
      <c r="EW21" s="189">
        <f>IFERROR(VLOOKUP(EV21,양시!BZ:CJ,10,FALSE),"")</f>
        <v>0</v>
      </c>
    </row>
    <row r="22" spans="1:154" ht="30" customHeight="1">
      <c r="A22" s="30">
        <v>1</v>
      </c>
      <c r="B22" s="262" t="s">
        <v>890</v>
      </c>
      <c r="C22" s="262" t="s">
        <v>336</v>
      </c>
      <c r="D22" s="262" t="s">
        <v>683</v>
      </c>
      <c r="E22" s="262" t="s">
        <v>31</v>
      </c>
      <c r="F22" s="262" t="s">
        <v>584</v>
      </c>
      <c r="G22" s="262"/>
      <c r="H22" s="262" t="s">
        <v>732</v>
      </c>
      <c r="I22" s="262" t="s">
        <v>585</v>
      </c>
      <c r="J22" s="262" t="s">
        <v>891</v>
      </c>
      <c r="K22" s="262" t="s">
        <v>291</v>
      </c>
      <c r="L22" s="262" t="s">
        <v>892</v>
      </c>
      <c r="M22" s="262" t="s">
        <v>893</v>
      </c>
      <c r="N22" s="262"/>
      <c r="O22" s="262"/>
      <c r="P22" s="262"/>
      <c r="Q22" s="262"/>
      <c r="R22" s="262"/>
      <c r="S22" s="262" t="s">
        <v>590</v>
      </c>
      <c r="T22" s="262" t="s">
        <v>591</v>
      </c>
      <c r="U22" s="262" t="s">
        <v>592</v>
      </c>
      <c r="V22" s="262"/>
      <c r="W22" s="262" t="s">
        <v>894</v>
      </c>
      <c r="X22" s="262" t="s">
        <v>688</v>
      </c>
      <c r="Y22" s="262" t="s">
        <v>895</v>
      </c>
      <c r="Z22" s="262" t="s">
        <v>895</v>
      </c>
      <c r="AA22" s="262" t="s">
        <v>896</v>
      </c>
      <c r="AB22" s="262" t="s">
        <v>293</v>
      </c>
      <c r="AC22" s="1338"/>
      <c r="AD22" s="262" t="s">
        <v>107</v>
      </c>
      <c r="AE22" s="262" t="s">
        <v>826</v>
      </c>
      <c r="AF22" s="262" t="s">
        <v>692</v>
      </c>
      <c r="AG22" s="262" t="s">
        <v>295</v>
      </c>
      <c r="AH22" s="262" t="s">
        <v>296</v>
      </c>
      <c r="AI22" s="262" t="s">
        <v>297</v>
      </c>
      <c r="AJ22" s="262"/>
      <c r="AK22" s="262"/>
      <c r="AL22" s="262"/>
      <c r="AM22" s="262"/>
      <c r="AN22" s="262" t="s">
        <v>693</v>
      </c>
      <c r="AO22" s="262" t="s">
        <v>694</v>
      </c>
      <c r="AP22" s="262" t="s">
        <v>897</v>
      </c>
      <c r="AQ22" s="262" t="s">
        <v>49</v>
      </c>
      <c r="AR22" s="262"/>
      <c r="AS22" s="262"/>
      <c r="AT22" s="262" t="s">
        <v>315</v>
      </c>
      <c r="AU22" s="262" t="s">
        <v>898</v>
      </c>
      <c r="AV22" s="262" t="s">
        <v>57</v>
      </c>
      <c r="AW22" s="262" t="s">
        <v>57</v>
      </c>
      <c r="AX22" s="262"/>
      <c r="AY22" s="262"/>
      <c r="AZ22" s="262" t="s">
        <v>899</v>
      </c>
      <c r="BA22" s="262" t="s">
        <v>785</v>
      </c>
      <c r="BB22" s="262" t="s">
        <v>299</v>
      </c>
      <c r="BC22" s="262" t="s">
        <v>32</v>
      </c>
      <c r="BD22" s="262" t="s">
        <v>33</v>
      </c>
      <c r="BE22" s="262" t="s">
        <v>57</v>
      </c>
      <c r="BF22" s="262" t="s">
        <v>48</v>
      </c>
      <c r="BG22" s="262" t="s">
        <v>900</v>
      </c>
      <c r="BH22" s="262" t="s">
        <v>901</v>
      </c>
      <c r="BI22" s="262" t="s">
        <v>902</v>
      </c>
      <c r="BJ22" s="262" t="s">
        <v>903</v>
      </c>
      <c r="BK22" s="262" t="s">
        <v>47</v>
      </c>
      <c r="BL22" s="262" t="s">
        <v>904</v>
      </c>
      <c r="BM22" s="262" t="s">
        <v>302</v>
      </c>
      <c r="BN22" s="262" t="s">
        <v>826</v>
      </c>
      <c r="BO22" s="262" t="s">
        <v>692</v>
      </c>
      <c r="BP22" s="262" t="s">
        <v>595</v>
      </c>
      <c r="BQ22" s="262" t="s">
        <v>295</v>
      </c>
      <c r="BR22" s="262" t="s">
        <v>102</v>
      </c>
      <c r="BS22" s="262" t="s">
        <v>178</v>
      </c>
      <c r="BT22" s="262" t="s">
        <v>905</v>
      </c>
      <c r="BU22" s="262" t="s">
        <v>906</v>
      </c>
      <c r="BV22" s="262" t="s">
        <v>302</v>
      </c>
      <c r="BW22" s="262" t="s">
        <v>105</v>
      </c>
      <c r="BX22" s="262" t="s">
        <v>296</v>
      </c>
      <c r="BY22" s="262" t="s">
        <v>297</v>
      </c>
      <c r="BZ22" s="262" t="s">
        <v>907</v>
      </c>
      <c r="CA22" s="262" t="s">
        <v>793</v>
      </c>
      <c r="CB22" s="262" t="s">
        <v>304</v>
      </c>
      <c r="CC22" s="262" t="s">
        <v>794</v>
      </c>
      <c r="CD22" s="262" t="s">
        <v>309</v>
      </c>
      <c r="CE22" s="262" t="s">
        <v>306</v>
      </c>
      <c r="CF22" s="262" t="s">
        <v>795</v>
      </c>
      <c r="CG22" s="262" t="s">
        <v>307</v>
      </c>
      <c r="CH22" s="262" t="s">
        <v>57</v>
      </c>
      <c r="CI22" s="262" t="s">
        <v>908</v>
      </c>
      <c r="CJ22" s="262" t="s">
        <v>99</v>
      </c>
      <c r="CK22" s="262" t="s">
        <v>909</v>
      </c>
      <c r="CL22" s="262" t="s">
        <v>105</v>
      </c>
      <c r="CM22" s="262" t="s">
        <v>57</v>
      </c>
      <c r="CN22" s="262" t="s">
        <v>57</v>
      </c>
      <c r="CO22" s="262" t="s">
        <v>57</v>
      </c>
      <c r="CP22" s="262" t="s">
        <v>57</v>
      </c>
      <c r="CQ22" s="262" t="s">
        <v>57</v>
      </c>
      <c r="CR22" s="262" t="s">
        <v>57</v>
      </c>
      <c r="CS22" s="262" t="s">
        <v>57</v>
      </c>
      <c r="CT22" s="262" t="s">
        <v>57</v>
      </c>
      <c r="CU22" s="262" t="s">
        <v>57</v>
      </c>
      <c r="CV22" s="262" t="s">
        <v>57</v>
      </c>
      <c r="CW22" s="262" t="s">
        <v>57</v>
      </c>
      <c r="CX22" s="262" t="s">
        <v>57</v>
      </c>
      <c r="CY22" s="262" t="s">
        <v>57</v>
      </c>
      <c r="CZ22" s="262" t="s">
        <v>57</v>
      </c>
      <c r="DA22" s="262" t="s">
        <v>57</v>
      </c>
      <c r="DB22" s="262" t="s">
        <v>57</v>
      </c>
      <c r="DC22" s="262" t="s">
        <v>57</v>
      </c>
      <c r="DD22" s="262" t="s">
        <v>57</v>
      </c>
      <c r="DE22" s="262" t="s">
        <v>57</v>
      </c>
      <c r="DF22" s="262" t="s">
        <v>57</v>
      </c>
      <c r="DG22" s="262" t="s">
        <v>57</v>
      </c>
      <c r="DH22" s="262" t="s">
        <v>57</v>
      </c>
      <c r="DI22" s="262" t="s">
        <v>302</v>
      </c>
      <c r="DJ22" s="262" t="s">
        <v>57</v>
      </c>
      <c r="DK22" s="262" t="s">
        <v>57</v>
      </c>
      <c r="DL22" s="262" t="s">
        <v>57</v>
      </c>
      <c r="DM22" s="262" t="s">
        <v>57</v>
      </c>
      <c r="DN22" s="262" t="s">
        <v>57</v>
      </c>
      <c r="DO22" s="262" t="s">
        <v>57</v>
      </c>
      <c r="DP22" s="262" t="s">
        <v>57</v>
      </c>
      <c r="DQ22" s="262" t="s">
        <v>57</v>
      </c>
      <c r="DR22" s="262" t="s">
        <v>57</v>
      </c>
      <c r="DS22" s="262" t="s">
        <v>57</v>
      </c>
      <c r="DT22" s="262" t="s">
        <v>799</v>
      </c>
      <c r="DU22" s="262" t="s">
        <v>79</v>
      </c>
      <c r="DV22" s="262" t="s">
        <v>762</v>
      </c>
      <c r="DW22" s="262" t="s">
        <v>106</v>
      </c>
      <c r="DX22" s="262" t="s">
        <v>317</v>
      </c>
      <c r="DY22" s="262" t="s">
        <v>308</v>
      </c>
      <c r="DZ22" s="262" t="s">
        <v>318</v>
      </c>
      <c r="EA22" s="262" t="s">
        <v>319</v>
      </c>
      <c r="EB22" s="262" t="s">
        <v>800</v>
      </c>
      <c r="EC22" s="262" t="s">
        <v>79</v>
      </c>
      <c r="ED22" s="262" t="s">
        <v>801</v>
      </c>
      <c r="EE22" s="262" t="s">
        <v>106</v>
      </c>
      <c r="EF22" s="262" t="s">
        <v>57</v>
      </c>
      <c r="EG22" s="262" t="s">
        <v>57</v>
      </c>
      <c r="EH22" s="262" t="s">
        <v>57</v>
      </c>
      <c r="EI22" s="262" t="s">
        <v>57</v>
      </c>
      <c r="EJ22" s="262" t="s">
        <v>100</v>
      </c>
      <c r="EK22" s="262" t="s">
        <v>101</v>
      </c>
      <c r="EL22" s="262" t="s">
        <v>802</v>
      </c>
      <c r="EM22" s="262" t="s">
        <v>184</v>
      </c>
      <c r="EN22" s="262" t="s">
        <v>629</v>
      </c>
      <c r="EO22" s="262" t="s">
        <v>681</v>
      </c>
      <c r="EP22" s="262" t="s">
        <v>682</v>
      </c>
      <c r="EQ22" s="262" t="s">
        <v>57</v>
      </c>
      <c r="ER22" s="262" t="s">
        <v>311</v>
      </c>
      <c r="ES22" s="262" t="s">
        <v>57</v>
      </c>
      <c r="ET22" s="262" t="s">
        <v>57</v>
      </c>
      <c r="EU22" s="189" t="str">
        <f t="shared" si="22"/>
        <v>1037795T00</v>
      </c>
      <c r="EV22" s="56" t="str">
        <f t="shared" si="23"/>
        <v>11037795T00</v>
      </c>
      <c r="EW22" s="189">
        <f>IFERROR(VLOOKUP(EV22,양시!BZ:CJ,10,FALSE),"")</f>
        <v>0</v>
      </c>
    </row>
    <row r="23" spans="1:154" ht="30" customHeight="1">
      <c r="A23" s="30">
        <v>1</v>
      </c>
      <c r="B23" s="262" t="s">
        <v>910</v>
      </c>
      <c r="C23" s="261" t="s">
        <v>916</v>
      </c>
      <c r="D23" s="262" t="s">
        <v>635</v>
      </c>
      <c r="E23" s="262" t="s">
        <v>31</v>
      </c>
      <c r="F23" s="262" t="s">
        <v>287</v>
      </c>
      <c r="G23" s="262"/>
      <c r="H23" s="262" t="s">
        <v>771</v>
      </c>
      <c r="I23" s="262" t="s">
        <v>585</v>
      </c>
      <c r="J23" s="262" t="s">
        <v>911</v>
      </c>
      <c r="K23" s="262" t="s">
        <v>291</v>
      </c>
      <c r="L23" s="389" t="s">
        <v>2091</v>
      </c>
      <c r="M23" s="262" t="s">
        <v>912</v>
      </c>
      <c r="N23" s="262"/>
      <c r="O23" s="262" t="s">
        <v>858</v>
      </c>
      <c r="P23" s="262" t="s">
        <v>859</v>
      </c>
      <c r="Q23" s="262"/>
      <c r="R23" s="262"/>
      <c r="S23" s="262" t="s">
        <v>590</v>
      </c>
      <c r="T23" s="262" t="s">
        <v>591</v>
      </c>
      <c r="U23" s="262" t="s">
        <v>592</v>
      </c>
      <c r="V23" s="262"/>
      <c r="W23" s="262" t="s">
        <v>913</v>
      </c>
      <c r="X23" s="262" t="s">
        <v>778</v>
      </c>
      <c r="Y23" s="262" t="s">
        <v>780</v>
      </c>
      <c r="Z23" s="262" t="s">
        <v>861</v>
      </c>
      <c r="AA23" s="262" t="s">
        <v>862</v>
      </c>
      <c r="AB23" s="262" t="s">
        <v>293</v>
      </c>
      <c r="AC23" s="1338"/>
      <c r="AD23" s="262" t="s">
        <v>107</v>
      </c>
      <c r="AE23" s="262" t="s">
        <v>863</v>
      </c>
      <c r="AF23" s="262" t="s">
        <v>692</v>
      </c>
      <c r="AG23" s="262" t="s">
        <v>57</v>
      </c>
      <c r="AH23" s="262" t="s">
        <v>296</v>
      </c>
      <c r="AI23" s="262" t="s">
        <v>297</v>
      </c>
      <c r="AJ23" s="262"/>
      <c r="AK23" s="262"/>
      <c r="AL23" s="262"/>
      <c r="AM23" s="262"/>
      <c r="AN23" s="262" t="s">
        <v>646</v>
      </c>
      <c r="AO23" s="262" t="s">
        <v>647</v>
      </c>
      <c r="AP23" s="262" t="s">
        <v>914</v>
      </c>
      <c r="AQ23" s="262" t="s">
        <v>49</v>
      </c>
      <c r="AR23" s="262"/>
      <c r="AS23" s="262"/>
      <c r="AT23" s="262" t="s">
        <v>298</v>
      </c>
      <c r="AU23" s="389" t="s">
        <v>2092</v>
      </c>
      <c r="AV23" s="262" t="s">
        <v>57</v>
      </c>
      <c r="AW23" s="262" t="s">
        <v>865</v>
      </c>
      <c r="AX23" s="262"/>
      <c r="AY23" s="262"/>
      <c r="AZ23" s="262" t="s">
        <v>866</v>
      </c>
      <c r="BA23" s="262" t="s">
        <v>867</v>
      </c>
      <c r="BB23" s="262" t="s">
        <v>299</v>
      </c>
      <c r="BC23" s="262" t="s">
        <v>32</v>
      </c>
      <c r="BD23" s="262" t="s">
        <v>33</v>
      </c>
      <c r="BE23" s="262" t="s">
        <v>868</v>
      </c>
      <c r="BF23" s="262" t="s">
        <v>94</v>
      </c>
      <c r="BG23" s="262" t="s">
        <v>164</v>
      </c>
      <c r="BH23" s="262" t="s">
        <v>110</v>
      </c>
      <c r="BI23" s="262" t="s">
        <v>869</v>
      </c>
      <c r="BJ23" s="262" t="s">
        <v>654</v>
      </c>
      <c r="BK23" s="262" t="s">
        <v>870</v>
      </c>
      <c r="BL23" s="262" t="s">
        <v>871</v>
      </c>
      <c r="BM23" s="262" t="s">
        <v>302</v>
      </c>
      <c r="BN23" s="262" t="s">
        <v>863</v>
      </c>
      <c r="BO23" s="262" t="s">
        <v>692</v>
      </c>
      <c r="BP23" s="262" t="s">
        <v>57</v>
      </c>
      <c r="BQ23" s="262" t="s">
        <v>57</v>
      </c>
      <c r="BR23" s="262" t="s">
        <v>311</v>
      </c>
      <c r="BS23" s="262" t="s">
        <v>872</v>
      </c>
      <c r="BT23" s="262" t="s">
        <v>177</v>
      </c>
      <c r="BU23" s="262" t="s">
        <v>873</v>
      </c>
      <c r="BV23" s="262" t="s">
        <v>657</v>
      </c>
      <c r="BW23" s="262" t="s">
        <v>114</v>
      </c>
      <c r="BX23" s="262" t="s">
        <v>296</v>
      </c>
      <c r="BY23" s="262" t="s">
        <v>297</v>
      </c>
      <c r="BZ23" s="262" t="s">
        <v>109</v>
      </c>
      <c r="CA23" s="262" t="s">
        <v>874</v>
      </c>
      <c r="CB23" s="262" t="s">
        <v>304</v>
      </c>
      <c r="CC23" s="262" t="s">
        <v>797</v>
      </c>
      <c r="CD23" s="262" t="s">
        <v>662</v>
      </c>
      <c r="CE23" s="262" t="s">
        <v>306</v>
      </c>
      <c r="CF23" s="262" t="s">
        <v>185</v>
      </c>
      <c r="CG23" s="262" t="s">
        <v>662</v>
      </c>
      <c r="CH23" s="262" t="s">
        <v>756</v>
      </c>
      <c r="CI23" s="262" t="s">
        <v>875</v>
      </c>
      <c r="CJ23" s="262" t="s">
        <v>665</v>
      </c>
      <c r="CK23" s="262" t="s">
        <v>176</v>
      </c>
      <c r="CL23" s="262" t="s">
        <v>876</v>
      </c>
      <c r="CM23" s="262" t="s">
        <v>877</v>
      </c>
      <c r="CN23" s="262" t="s">
        <v>665</v>
      </c>
      <c r="CO23" s="262" t="s">
        <v>878</v>
      </c>
      <c r="CP23" s="262" t="s">
        <v>876</v>
      </c>
      <c r="CQ23" s="262" t="s">
        <v>879</v>
      </c>
      <c r="CR23" s="262" t="s">
        <v>665</v>
      </c>
      <c r="CS23" s="262" t="s">
        <v>104</v>
      </c>
      <c r="CT23" s="262" t="s">
        <v>876</v>
      </c>
      <c r="CU23" s="262" t="s">
        <v>57</v>
      </c>
      <c r="CV23" s="262" t="s">
        <v>57</v>
      </c>
      <c r="CW23" s="262" t="s">
        <v>57</v>
      </c>
      <c r="CX23" s="262" t="s">
        <v>57</v>
      </c>
      <c r="CY23" s="262" t="s">
        <v>57</v>
      </c>
      <c r="CZ23" s="262" t="s">
        <v>57</v>
      </c>
      <c r="DA23" s="262" t="s">
        <v>57</v>
      </c>
      <c r="DB23" s="262" t="s">
        <v>57</v>
      </c>
      <c r="DC23" s="262" t="s">
        <v>57</v>
      </c>
      <c r="DD23" s="262" t="s">
        <v>57</v>
      </c>
      <c r="DE23" s="262" t="s">
        <v>57</v>
      </c>
      <c r="DF23" s="262" t="s">
        <v>57</v>
      </c>
      <c r="DG23" s="262" t="s">
        <v>57</v>
      </c>
      <c r="DH23" s="262" t="s">
        <v>57</v>
      </c>
      <c r="DI23" s="262" t="s">
        <v>302</v>
      </c>
      <c r="DJ23" s="262" t="s">
        <v>57</v>
      </c>
      <c r="DK23" s="262" t="s">
        <v>57</v>
      </c>
      <c r="DL23" s="262" t="s">
        <v>57</v>
      </c>
      <c r="DM23" s="262" t="s">
        <v>57</v>
      </c>
      <c r="DN23" s="262" t="s">
        <v>880</v>
      </c>
      <c r="DO23" s="262" t="s">
        <v>881</v>
      </c>
      <c r="DP23" s="262" t="s">
        <v>121</v>
      </c>
      <c r="DQ23" s="262" t="s">
        <v>882</v>
      </c>
      <c r="DR23" s="262" t="s">
        <v>171</v>
      </c>
      <c r="DS23" s="262" t="s">
        <v>673</v>
      </c>
      <c r="DT23" s="262" t="s">
        <v>623</v>
      </c>
      <c r="DU23" s="262" t="s">
        <v>621</v>
      </c>
      <c r="DV23" s="262" t="s">
        <v>624</v>
      </c>
      <c r="DW23" s="262" t="s">
        <v>119</v>
      </c>
      <c r="DX23" s="262" t="s">
        <v>57</v>
      </c>
      <c r="DY23" s="262" t="s">
        <v>57</v>
      </c>
      <c r="DZ23" s="262" t="s">
        <v>57</v>
      </c>
      <c r="EA23" s="262" t="s">
        <v>57</v>
      </c>
      <c r="EB23" s="262" t="s">
        <v>883</v>
      </c>
      <c r="EC23" s="262" t="s">
        <v>621</v>
      </c>
      <c r="ED23" s="262" t="s">
        <v>204</v>
      </c>
      <c r="EE23" s="262" t="s">
        <v>119</v>
      </c>
      <c r="EF23" s="262" t="s">
        <v>57</v>
      </c>
      <c r="EG23" s="262" t="s">
        <v>57</v>
      </c>
      <c r="EH23" s="262" t="s">
        <v>57</v>
      </c>
      <c r="EI23" s="262" t="s">
        <v>57</v>
      </c>
      <c r="EJ23" s="262" t="s">
        <v>884</v>
      </c>
      <c r="EK23" s="262" t="s">
        <v>885</v>
      </c>
      <c r="EL23" s="262" t="s">
        <v>886</v>
      </c>
      <c r="EM23" s="262" t="s">
        <v>679</v>
      </c>
      <c r="EN23" s="262" t="s">
        <v>680</v>
      </c>
      <c r="EO23" s="262" t="s">
        <v>681</v>
      </c>
      <c r="EP23" s="262" t="s">
        <v>682</v>
      </c>
      <c r="EQ23" s="262" t="s">
        <v>887</v>
      </c>
      <c r="ER23" s="262" t="s">
        <v>311</v>
      </c>
      <c r="ES23" s="262" t="s">
        <v>888</v>
      </c>
      <c r="ET23" s="262" t="s">
        <v>889</v>
      </c>
      <c r="EU23" s="189" t="str">
        <f t="shared" si="22"/>
        <v>1037535T02</v>
      </c>
      <c r="EV23" s="56" t="str">
        <f t="shared" si="23"/>
        <v>11037535T02</v>
      </c>
      <c r="EW23" s="189">
        <f>IFERROR(VLOOKUP(EV23,양시!BZ:CJ,10,FALSE),"")</f>
        <v>0</v>
      </c>
    </row>
    <row r="24" spans="1:154" ht="30" customHeight="1">
      <c r="A24" s="367">
        <v>2</v>
      </c>
      <c r="B24" s="262" t="s">
        <v>287</v>
      </c>
      <c r="C24" s="261" t="s">
        <v>916</v>
      </c>
      <c r="D24" s="262" t="s">
        <v>1534</v>
      </c>
      <c r="E24" s="262" t="s">
        <v>31</v>
      </c>
      <c r="F24" s="262" t="s">
        <v>287</v>
      </c>
      <c r="G24" s="262"/>
      <c r="H24" s="262" t="s">
        <v>287</v>
      </c>
      <c r="I24" s="262" t="s">
        <v>585</v>
      </c>
      <c r="J24" s="262" t="s">
        <v>1725</v>
      </c>
      <c r="K24" s="262" t="s">
        <v>291</v>
      </c>
      <c r="L24" s="262" t="s">
        <v>1726</v>
      </c>
      <c r="M24" s="262" t="s">
        <v>1727</v>
      </c>
      <c r="N24" s="262"/>
      <c r="O24" s="262"/>
      <c r="P24" s="262"/>
      <c r="Q24" s="262"/>
      <c r="R24" s="262"/>
      <c r="S24" s="262" t="s">
        <v>1193</v>
      </c>
      <c r="T24" s="262" t="s">
        <v>1540</v>
      </c>
      <c r="U24" s="262" t="s">
        <v>592</v>
      </c>
      <c r="V24" s="262"/>
      <c r="W24" s="262" t="s">
        <v>1728</v>
      </c>
      <c r="X24" s="262" t="s">
        <v>778</v>
      </c>
      <c r="Y24" s="262" t="s">
        <v>1729</v>
      </c>
      <c r="Z24" s="262" t="s">
        <v>1729</v>
      </c>
      <c r="AA24" s="262" t="s">
        <v>1729</v>
      </c>
      <c r="AB24" s="262" t="s">
        <v>293</v>
      </c>
      <c r="AC24" s="1338"/>
      <c r="AD24" s="262" t="s">
        <v>107</v>
      </c>
      <c r="AE24" s="262" t="s">
        <v>1730</v>
      </c>
      <c r="AF24" s="262" t="s">
        <v>595</v>
      </c>
      <c r="AG24" s="262" t="s">
        <v>57</v>
      </c>
      <c r="AH24" s="262" t="s">
        <v>645</v>
      </c>
      <c r="AI24" s="262" t="s">
        <v>57</v>
      </c>
      <c r="AJ24" s="262"/>
      <c r="AK24" s="262"/>
      <c r="AL24" s="262"/>
      <c r="AM24" s="262"/>
      <c r="AN24" s="262" t="s">
        <v>1731</v>
      </c>
      <c r="AO24" s="262" t="s">
        <v>1732</v>
      </c>
      <c r="AP24" s="262" t="s">
        <v>1733</v>
      </c>
      <c r="AQ24" s="262" t="s">
        <v>35</v>
      </c>
      <c r="AR24" s="262"/>
      <c r="AS24" s="262"/>
      <c r="AT24" s="262" t="s">
        <v>315</v>
      </c>
      <c r="AU24" s="262" t="s">
        <v>1734</v>
      </c>
      <c r="AV24" s="262" t="s">
        <v>57</v>
      </c>
      <c r="AW24" s="262" t="s">
        <v>831</v>
      </c>
      <c r="AX24" s="262"/>
      <c r="AY24" s="262"/>
      <c r="AZ24" s="262" t="s">
        <v>1735</v>
      </c>
      <c r="BA24" s="262" t="s">
        <v>1736</v>
      </c>
      <c r="BB24" s="262" t="s">
        <v>299</v>
      </c>
      <c r="BC24" s="262" t="s">
        <v>32</v>
      </c>
      <c r="BD24" s="262" t="s">
        <v>33</v>
      </c>
      <c r="BE24" s="262" t="s">
        <v>1554</v>
      </c>
      <c r="BF24" s="262" t="s">
        <v>48</v>
      </c>
      <c r="BG24" s="262" t="s">
        <v>164</v>
      </c>
      <c r="BH24" s="262" t="s">
        <v>110</v>
      </c>
      <c r="BI24" s="262" t="s">
        <v>1737</v>
      </c>
      <c r="BJ24" s="262" t="s">
        <v>1738</v>
      </c>
      <c r="BK24" s="262" t="s">
        <v>1739</v>
      </c>
      <c r="BL24" s="262" t="s">
        <v>1740</v>
      </c>
      <c r="BM24" s="262" t="s">
        <v>302</v>
      </c>
      <c r="BN24" s="262" t="s">
        <v>1730</v>
      </c>
      <c r="BO24" s="262" t="s">
        <v>595</v>
      </c>
      <c r="BP24" s="262" t="s">
        <v>57</v>
      </c>
      <c r="BQ24" s="262" t="s">
        <v>57</v>
      </c>
      <c r="BR24" s="262" t="s">
        <v>311</v>
      </c>
      <c r="BS24" s="262" t="s">
        <v>1648</v>
      </c>
      <c r="BT24" s="262" t="s">
        <v>1741</v>
      </c>
      <c r="BU24" s="262" t="s">
        <v>1742</v>
      </c>
      <c r="BV24" s="262" t="s">
        <v>302</v>
      </c>
      <c r="BW24" s="262" t="s">
        <v>171</v>
      </c>
      <c r="BX24" s="262" t="s">
        <v>645</v>
      </c>
      <c r="BY24" s="262" t="s">
        <v>57</v>
      </c>
      <c r="BZ24" s="262" t="s">
        <v>177</v>
      </c>
      <c r="CA24" s="262" t="s">
        <v>1743</v>
      </c>
      <c r="CB24" s="262" t="s">
        <v>304</v>
      </c>
      <c r="CC24" s="262" t="s">
        <v>668</v>
      </c>
      <c r="CD24" s="262" t="s">
        <v>662</v>
      </c>
      <c r="CE24" s="262" t="s">
        <v>57</v>
      </c>
      <c r="CF24" s="262" t="s">
        <v>57</v>
      </c>
      <c r="CG24" s="262" t="s">
        <v>57</v>
      </c>
      <c r="CH24" s="262" t="s">
        <v>57</v>
      </c>
      <c r="CI24" s="262" t="s">
        <v>1744</v>
      </c>
      <c r="CJ24" s="262" t="s">
        <v>665</v>
      </c>
      <c r="CK24" s="262" t="s">
        <v>176</v>
      </c>
      <c r="CL24" s="262" t="s">
        <v>666</v>
      </c>
      <c r="CM24" s="262" t="s">
        <v>1745</v>
      </c>
      <c r="CN24" s="262" t="s">
        <v>665</v>
      </c>
      <c r="CO24" s="262" t="s">
        <v>797</v>
      </c>
      <c r="CP24" s="262" t="s">
        <v>666</v>
      </c>
      <c r="CQ24" s="262" t="s">
        <v>57</v>
      </c>
      <c r="CR24" s="262" t="s">
        <v>57</v>
      </c>
      <c r="CS24" s="262" t="s">
        <v>57</v>
      </c>
      <c r="CT24" s="262" t="s">
        <v>57</v>
      </c>
      <c r="CU24" s="262" t="s">
        <v>57</v>
      </c>
      <c r="CV24" s="262" t="s">
        <v>57</v>
      </c>
      <c r="CW24" s="262" t="s">
        <v>57</v>
      </c>
      <c r="CX24" s="262" t="s">
        <v>57</v>
      </c>
      <c r="CY24" s="262" t="s">
        <v>57</v>
      </c>
      <c r="CZ24" s="262" t="s">
        <v>57</v>
      </c>
      <c r="DA24" s="262" t="s">
        <v>57</v>
      </c>
      <c r="DB24" s="262" t="s">
        <v>57</v>
      </c>
      <c r="DC24" s="262" t="s">
        <v>57</v>
      </c>
      <c r="DD24" s="262" t="s">
        <v>57</v>
      </c>
      <c r="DE24" s="262" t="s">
        <v>57</v>
      </c>
      <c r="DF24" s="262" t="s">
        <v>57</v>
      </c>
      <c r="DG24" s="262" t="s">
        <v>57</v>
      </c>
      <c r="DH24" s="262" t="s">
        <v>57</v>
      </c>
      <c r="DI24" s="262" t="s">
        <v>302</v>
      </c>
      <c r="DJ24" s="262" t="s">
        <v>57</v>
      </c>
      <c r="DK24" s="262" t="s">
        <v>57</v>
      </c>
      <c r="DL24" s="262" t="s">
        <v>57</v>
      </c>
      <c r="DM24" s="262" t="s">
        <v>57</v>
      </c>
      <c r="DN24" s="262" t="s">
        <v>57</v>
      </c>
      <c r="DO24" s="262" t="s">
        <v>57</v>
      </c>
      <c r="DP24" s="262" t="s">
        <v>57</v>
      </c>
      <c r="DQ24" s="262" t="s">
        <v>1567</v>
      </c>
      <c r="DR24" s="262" t="s">
        <v>105</v>
      </c>
      <c r="DS24" s="262" t="s">
        <v>673</v>
      </c>
      <c r="DT24" s="262" t="s">
        <v>1746</v>
      </c>
      <c r="DU24" s="262" t="s">
        <v>621</v>
      </c>
      <c r="DV24" s="262" t="s">
        <v>905</v>
      </c>
      <c r="DW24" s="262" t="s">
        <v>119</v>
      </c>
      <c r="DX24" s="262" t="s">
        <v>333</v>
      </c>
      <c r="DY24" s="262" t="s">
        <v>308</v>
      </c>
      <c r="DZ24" s="262" t="s">
        <v>309</v>
      </c>
      <c r="EA24" s="262" t="s">
        <v>319</v>
      </c>
      <c r="EB24" s="262" t="s">
        <v>1747</v>
      </c>
      <c r="EC24" s="262" t="s">
        <v>621</v>
      </c>
      <c r="ED24" s="262" t="s">
        <v>1748</v>
      </c>
      <c r="EE24" s="262" t="s">
        <v>119</v>
      </c>
      <c r="EF24" s="262" t="s">
        <v>57</v>
      </c>
      <c r="EG24" s="262" t="s">
        <v>57</v>
      </c>
      <c r="EH24" s="262" t="s">
        <v>57</v>
      </c>
      <c r="EI24" s="262" t="s">
        <v>57</v>
      </c>
      <c r="EJ24" s="262" t="s">
        <v>1749</v>
      </c>
      <c r="EK24" s="262" t="s">
        <v>1750</v>
      </c>
      <c r="EL24" s="262" t="s">
        <v>1751</v>
      </c>
      <c r="EM24" s="262" t="s">
        <v>1255</v>
      </c>
      <c r="EN24" s="262" t="s">
        <v>680</v>
      </c>
      <c r="EO24" s="262" t="s">
        <v>681</v>
      </c>
      <c r="EP24" s="262" t="s">
        <v>682</v>
      </c>
      <c r="EQ24" s="262" t="s">
        <v>57</v>
      </c>
      <c r="ER24" s="262" t="s">
        <v>311</v>
      </c>
      <c r="ES24" s="262" t="s">
        <v>57</v>
      </c>
      <c r="ET24" s="262" t="s">
        <v>57</v>
      </c>
      <c r="EU24" s="189" t="str">
        <f t="shared" si="22"/>
        <v>1038719T00</v>
      </c>
      <c r="EV24" s="56" t="str">
        <f t="shared" si="23"/>
        <v>21038719T00</v>
      </c>
      <c r="EW24" s="189" t="str">
        <f>IFERROR(VLOOKUP(EV24,양시!BZ:CJ,10,FALSE),"")</f>
        <v/>
      </c>
      <c r="EX24" s="104" t="s">
        <v>1795</v>
      </c>
    </row>
    <row r="25" spans="1:154" ht="30" customHeight="1">
      <c r="A25" s="30">
        <v>3</v>
      </c>
      <c r="B25" s="262" t="s">
        <v>287</v>
      </c>
      <c r="C25" s="262" t="s">
        <v>336</v>
      </c>
      <c r="D25" s="262" t="s">
        <v>683</v>
      </c>
      <c r="E25" s="262" t="s">
        <v>31</v>
      </c>
      <c r="F25" s="262" t="s">
        <v>584</v>
      </c>
      <c r="G25" s="262"/>
      <c r="H25" s="262" t="s">
        <v>287</v>
      </c>
      <c r="I25" s="262" t="s">
        <v>585</v>
      </c>
      <c r="J25" s="262" t="s">
        <v>684</v>
      </c>
      <c r="K25" s="262" t="s">
        <v>1857</v>
      </c>
      <c r="L25" s="262" t="s">
        <v>685</v>
      </c>
      <c r="M25" s="262" t="s">
        <v>686</v>
      </c>
      <c r="N25" s="262"/>
      <c r="O25" s="262"/>
      <c r="P25" s="262"/>
      <c r="Q25" s="262" t="s">
        <v>1858</v>
      </c>
      <c r="R25" s="262"/>
      <c r="S25" s="262" t="s">
        <v>590</v>
      </c>
      <c r="T25" s="262" t="s">
        <v>591</v>
      </c>
      <c r="U25" s="262" t="s">
        <v>592</v>
      </c>
      <c r="V25" s="262"/>
      <c r="W25" s="262" t="s">
        <v>687</v>
      </c>
      <c r="X25" s="262" t="s">
        <v>688</v>
      </c>
      <c r="Y25" s="262" t="s">
        <v>1859</v>
      </c>
      <c r="Z25" s="262" t="s">
        <v>1860</v>
      </c>
      <c r="AA25" s="262" t="s">
        <v>1135</v>
      </c>
      <c r="AB25" s="262" t="s">
        <v>293</v>
      </c>
      <c r="AC25" s="1338"/>
      <c r="AD25" s="262" t="s">
        <v>1861</v>
      </c>
      <c r="AE25" s="262" t="s">
        <v>691</v>
      </c>
      <c r="AF25" s="262" t="s">
        <v>692</v>
      </c>
      <c r="AG25" s="262" t="s">
        <v>295</v>
      </c>
      <c r="AH25" s="262" t="s">
        <v>296</v>
      </c>
      <c r="AI25" s="262" t="s">
        <v>297</v>
      </c>
      <c r="AJ25" s="262"/>
      <c r="AK25" s="262"/>
      <c r="AL25" s="262"/>
      <c r="AM25" s="262"/>
      <c r="AN25" s="262" t="s">
        <v>693</v>
      </c>
      <c r="AO25" s="262" t="s">
        <v>694</v>
      </c>
      <c r="AP25" s="262" t="s">
        <v>695</v>
      </c>
      <c r="AQ25" s="262" t="s">
        <v>49</v>
      </c>
      <c r="AR25" s="262"/>
      <c r="AS25" s="262"/>
      <c r="AT25" s="262" t="s">
        <v>599</v>
      </c>
      <c r="AU25" s="262" t="s">
        <v>696</v>
      </c>
      <c r="AV25" s="262" t="s">
        <v>57</v>
      </c>
      <c r="AW25" s="262" t="s">
        <v>57</v>
      </c>
      <c r="AX25" s="262"/>
      <c r="AY25" s="262"/>
      <c r="AZ25" s="262" t="s">
        <v>697</v>
      </c>
      <c r="BA25" s="262" t="s">
        <v>698</v>
      </c>
      <c r="BB25" s="262" t="s">
        <v>299</v>
      </c>
      <c r="BC25" s="262" t="s">
        <v>32</v>
      </c>
      <c r="BD25" s="262" t="s">
        <v>33</v>
      </c>
      <c r="BE25" s="262" t="s">
        <v>57</v>
      </c>
      <c r="BF25" s="262" t="s">
        <v>48</v>
      </c>
      <c r="BG25" s="262" t="s">
        <v>164</v>
      </c>
      <c r="BH25" s="262" t="s">
        <v>699</v>
      </c>
      <c r="BI25" s="262" t="s">
        <v>700</v>
      </c>
      <c r="BJ25" s="262" t="s">
        <v>701</v>
      </c>
      <c r="BK25" s="262" t="s">
        <v>47</v>
      </c>
      <c r="BL25" s="262" t="s">
        <v>702</v>
      </c>
      <c r="BM25" s="262" t="s">
        <v>752</v>
      </c>
      <c r="BN25" s="262" t="s">
        <v>691</v>
      </c>
      <c r="BO25" s="262" t="s">
        <v>692</v>
      </c>
      <c r="BP25" s="262" t="s">
        <v>595</v>
      </c>
      <c r="BQ25" s="262" t="s">
        <v>295</v>
      </c>
      <c r="BR25" s="262" t="s">
        <v>102</v>
      </c>
      <c r="BS25" s="262" t="s">
        <v>703</v>
      </c>
      <c r="BT25" s="262" t="s">
        <v>704</v>
      </c>
      <c r="BU25" s="262" t="s">
        <v>705</v>
      </c>
      <c r="BV25" s="262" t="s">
        <v>1061</v>
      </c>
      <c r="BW25" s="262" t="s">
        <v>624</v>
      </c>
      <c r="BX25" s="262" t="s">
        <v>296</v>
      </c>
      <c r="BY25" s="262" t="s">
        <v>297</v>
      </c>
      <c r="BZ25" s="262" t="s">
        <v>706</v>
      </c>
      <c r="CA25" s="262" t="s">
        <v>707</v>
      </c>
      <c r="CB25" s="262" t="s">
        <v>304</v>
      </c>
      <c r="CC25" s="262" t="s">
        <v>708</v>
      </c>
      <c r="CD25" s="262" t="s">
        <v>318</v>
      </c>
      <c r="CE25" s="262" t="s">
        <v>306</v>
      </c>
      <c r="CF25" s="262" t="s">
        <v>709</v>
      </c>
      <c r="CG25" s="262" t="s">
        <v>307</v>
      </c>
      <c r="CH25" s="262" t="s">
        <v>57</v>
      </c>
      <c r="CI25" s="262" t="s">
        <v>710</v>
      </c>
      <c r="CJ25" s="262" t="s">
        <v>78</v>
      </c>
      <c r="CK25" s="262" t="s">
        <v>711</v>
      </c>
      <c r="CL25" s="262" t="s">
        <v>105</v>
      </c>
      <c r="CM25" s="262" t="s">
        <v>712</v>
      </c>
      <c r="CN25" s="262" t="s">
        <v>78</v>
      </c>
      <c r="CO25" s="262" t="s">
        <v>713</v>
      </c>
      <c r="CP25" s="262" t="s">
        <v>105</v>
      </c>
      <c r="CQ25" s="262" t="s">
        <v>57</v>
      </c>
      <c r="CR25" s="262" t="s">
        <v>57</v>
      </c>
      <c r="CS25" s="262" t="s">
        <v>57</v>
      </c>
      <c r="CT25" s="262" t="s">
        <v>57</v>
      </c>
      <c r="CU25" s="262" t="s">
        <v>57</v>
      </c>
      <c r="CV25" s="262" t="s">
        <v>57</v>
      </c>
      <c r="CW25" s="262" t="s">
        <v>57</v>
      </c>
      <c r="CX25" s="262" t="s">
        <v>57</v>
      </c>
      <c r="CY25" s="262" t="s">
        <v>57</v>
      </c>
      <c r="CZ25" s="262" t="s">
        <v>57</v>
      </c>
      <c r="DA25" s="262" t="s">
        <v>57</v>
      </c>
      <c r="DB25" s="262" t="s">
        <v>57</v>
      </c>
      <c r="DC25" s="262" t="s">
        <v>57</v>
      </c>
      <c r="DD25" s="262" t="s">
        <v>57</v>
      </c>
      <c r="DE25" s="262" t="s">
        <v>57</v>
      </c>
      <c r="DF25" s="262" t="s">
        <v>57</v>
      </c>
      <c r="DG25" s="262" t="s">
        <v>57</v>
      </c>
      <c r="DH25" s="262" t="s">
        <v>57</v>
      </c>
      <c r="DI25" s="262" t="s">
        <v>302</v>
      </c>
      <c r="DJ25" s="262" t="s">
        <v>57</v>
      </c>
      <c r="DK25" s="262" t="s">
        <v>57</v>
      </c>
      <c r="DL25" s="262" t="s">
        <v>57</v>
      </c>
      <c r="DM25" s="262" t="s">
        <v>57</v>
      </c>
      <c r="DN25" s="262" t="s">
        <v>57</v>
      </c>
      <c r="DO25" s="262" t="s">
        <v>57</v>
      </c>
      <c r="DP25" s="262" t="s">
        <v>57</v>
      </c>
      <c r="DQ25" s="262" t="s">
        <v>57</v>
      </c>
      <c r="DR25" s="262" t="s">
        <v>57</v>
      </c>
      <c r="DS25" s="262" t="s">
        <v>57</v>
      </c>
      <c r="DT25" s="262" t="s">
        <v>714</v>
      </c>
      <c r="DU25" s="262" t="s">
        <v>86</v>
      </c>
      <c r="DV25" s="262" t="s">
        <v>715</v>
      </c>
      <c r="DW25" s="262" t="s">
        <v>106</v>
      </c>
      <c r="DX25" s="262" t="s">
        <v>317</v>
      </c>
      <c r="DY25" s="262" t="s">
        <v>308</v>
      </c>
      <c r="DZ25" s="262" t="s">
        <v>318</v>
      </c>
      <c r="EA25" s="262" t="s">
        <v>319</v>
      </c>
      <c r="EB25" s="262" t="s">
        <v>716</v>
      </c>
      <c r="EC25" s="262" t="s">
        <v>86</v>
      </c>
      <c r="ED25" s="262" t="s">
        <v>118</v>
      </c>
      <c r="EE25" s="262" t="s">
        <v>106</v>
      </c>
      <c r="EF25" s="262" t="s">
        <v>57</v>
      </c>
      <c r="EG25" s="262" t="s">
        <v>57</v>
      </c>
      <c r="EH25" s="262" t="s">
        <v>57</v>
      </c>
      <c r="EI25" s="262" t="s">
        <v>57</v>
      </c>
      <c r="EJ25" s="262" t="s">
        <v>717</v>
      </c>
      <c r="EK25" s="262" t="s">
        <v>718</v>
      </c>
      <c r="EL25" s="262" t="s">
        <v>719</v>
      </c>
      <c r="EM25" s="262" t="s">
        <v>720</v>
      </c>
      <c r="EN25" s="262" t="s">
        <v>629</v>
      </c>
      <c r="EO25" s="262" t="s">
        <v>681</v>
      </c>
      <c r="EP25" s="262" t="s">
        <v>682</v>
      </c>
      <c r="EQ25" s="262" t="s">
        <v>721</v>
      </c>
      <c r="ER25" s="262" t="s">
        <v>311</v>
      </c>
      <c r="ES25" s="262" t="s">
        <v>722</v>
      </c>
      <c r="ET25" s="262" t="s">
        <v>723</v>
      </c>
      <c r="EU25" s="189" t="str">
        <f t="shared" si="22"/>
        <v>1037824T02</v>
      </c>
      <c r="EV25" s="56" t="str">
        <f t="shared" si="23"/>
        <v>31037824T02</v>
      </c>
      <c r="EW25" s="189" t="str">
        <f>IFERROR(VLOOKUP(EV25,양시!BZ:CJ,10,FALSE),"")</f>
        <v/>
      </c>
      <c r="EX25" s="104" t="s">
        <v>1797</v>
      </c>
    </row>
    <row r="26" spans="1:154" ht="30" customHeight="1">
      <c r="A26" s="30">
        <v>3</v>
      </c>
      <c r="B26" s="262" t="s">
        <v>312</v>
      </c>
      <c r="C26" s="564" t="s">
        <v>916</v>
      </c>
      <c r="D26" s="262" t="s">
        <v>1534</v>
      </c>
      <c r="E26" s="262" t="s">
        <v>31</v>
      </c>
      <c r="F26" s="262" t="s">
        <v>287</v>
      </c>
      <c r="G26" s="262"/>
      <c r="H26" s="262" t="s">
        <v>287</v>
      </c>
      <c r="I26" s="262" t="s">
        <v>585</v>
      </c>
      <c r="J26" s="262" t="s">
        <v>1725</v>
      </c>
      <c r="K26" s="262" t="s">
        <v>291</v>
      </c>
      <c r="L26" s="262" t="s">
        <v>1726</v>
      </c>
      <c r="M26" s="262" t="s">
        <v>1727</v>
      </c>
      <c r="N26" s="262"/>
      <c r="O26" s="262"/>
      <c r="P26" s="262"/>
      <c r="Q26" s="262" t="s">
        <v>1863</v>
      </c>
      <c r="R26" s="262"/>
      <c r="S26" s="262" t="s">
        <v>1193</v>
      </c>
      <c r="T26" s="262" t="s">
        <v>1540</v>
      </c>
      <c r="U26" s="262" t="s">
        <v>592</v>
      </c>
      <c r="V26" s="262"/>
      <c r="W26" s="262" t="s">
        <v>1728</v>
      </c>
      <c r="X26" s="262" t="s">
        <v>778</v>
      </c>
      <c r="Y26" s="262" t="s">
        <v>1729</v>
      </c>
      <c r="Z26" s="262" t="s">
        <v>1729</v>
      </c>
      <c r="AA26" s="262" t="s">
        <v>1729</v>
      </c>
      <c r="AB26" s="262" t="s">
        <v>293</v>
      </c>
      <c r="AC26" s="1338"/>
      <c r="AD26" s="262" t="s">
        <v>107</v>
      </c>
      <c r="AE26" s="262" t="s">
        <v>1730</v>
      </c>
      <c r="AF26" s="262" t="s">
        <v>595</v>
      </c>
      <c r="AG26" s="262" t="s">
        <v>57</v>
      </c>
      <c r="AH26" s="262" t="s">
        <v>645</v>
      </c>
      <c r="AI26" s="262" t="s">
        <v>57</v>
      </c>
      <c r="AJ26" s="262"/>
      <c r="AK26" s="262"/>
      <c r="AL26" s="262"/>
      <c r="AM26" s="262"/>
      <c r="AN26" s="262" t="s">
        <v>1731</v>
      </c>
      <c r="AO26" s="262" t="s">
        <v>1732</v>
      </c>
      <c r="AP26" s="262" t="s">
        <v>1733</v>
      </c>
      <c r="AQ26" s="262" t="s">
        <v>35</v>
      </c>
      <c r="AR26" s="262"/>
      <c r="AS26" s="262"/>
      <c r="AT26" s="262" t="s">
        <v>599</v>
      </c>
      <c r="AU26" s="262" t="s">
        <v>1734</v>
      </c>
      <c r="AV26" s="262" t="s">
        <v>57</v>
      </c>
      <c r="AW26" s="262" t="s">
        <v>831</v>
      </c>
      <c r="AX26" s="262"/>
      <c r="AY26" s="262"/>
      <c r="AZ26" s="262" t="s">
        <v>1735</v>
      </c>
      <c r="BA26" s="262" t="s">
        <v>1736</v>
      </c>
      <c r="BB26" s="262" t="s">
        <v>299</v>
      </c>
      <c r="BC26" s="262" t="s">
        <v>32</v>
      </c>
      <c r="BD26" s="262" t="s">
        <v>33</v>
      </c>
      <c r="BE26" s="262" t="s">
        <v>1554</v>
      </c>
      <c r="BF26" s="262" t="s">
        <v>48</v>
      </c>
      <c r="BG26" s="262" t="s">
        <v>164</v>
      </c>
      <c r="BH26" s="262" t="s">
        <v>110</v>
      </c>
      <c r="BI26" s="262" t="s">
        <v>1737</v>
      </c>
      <c r="BJ26" s="262" t="s">
        <v>1738</v>
      </c>
      <c r="BK26" s="262" t="s">
        <v>1739</v>
      </c>
      <c r="BL26" s="262" t="s">
        <v>1740</v>
      </c>
      <c r="BM26" s="262" t="s">
        <v>657</v>
      </c>
      <c r="BN26" s="262" t="s">
        <v>1730</v>
      </c>
      <c r="BO26" s="262" t="s">
        <v>595</v>
      </c>
      <c r="BP26" s="262" t="s">
        <v>57</v>
      </c>
      <c r="BQ26" s="262" t="s">
        <v>57</v>
      </c>
      <c r="BR26" s="262" t="s">
        <v>311</v>
      </c>
      <c r="BS26" s="262" t="s">
        <v>1648</v>
      </c>
      <c r="BT26" s="262" t="s">
        <v>1741</v>
      </c>
      <c r="BU26" s="262" t="s">
        <v>1742</v>
      </c>
      <c r="BV26" s="262" t="s">
        <v>657</v>
      </c>
      <c r="BW26" s="262" t="s">
        <v>171</v>
      </c>
      <c r="BX26" s="262" t="s">
        <v>645</v>
      </c>
      <c r="BY26" s="262" t="s">
        <v>57</v>
      </c>
      <c r="BZ26" s="262" t="s">
        <v>177</v>
      </c>
      <c r="CA26" s="262" t="s">
        <v>1743</v>
      </c>
      <c r="CB26" s="262" t="s">
        <v>304</v>
      </c>
      <c r="CC26" s="262" t="s">
        <v>668</v>
      </c>
      <c r="CD26" s="262" t="s">
        <v>662</v>
      </c>
      <c r="CE26" s="262" t="s">
        <v>57</v>
      </c>
      <c r="CF26" s="262" t="s">
        <v>57</v>
      </c>
      <c r="CG26" s="262" t="s">
        <v>57</v>
      </c>
      <c r="CH26" s="262" t="s">
        <v>57</v>
      </c>
      <c r="CI26" s="262" t="s">
        <v>1744</v>
      </c>
      <c r="CJ26" s="262" t="s">
        <v>665</v>
      </c>
      <c r="CK26" s="262" t="s">
        <v>176</v>
      </c>
      <c r="CL26" s="262" t="s">
        <v>666</v>
      </c>
      <c r="CM26" s="262" t="s">
        <v>1745</v>
      </c>
      <c r="CN26" s="262" t="s">
        <v>665</v>
      </c>
      <c r="CO26" s="262" t="s">
        <v>797</v>
      </c>
      <c r="CP26" s="262" t="s">
        <v>666</v>
      </c>
      <c r="CQ26" s="262" t="s">
        <v>57</v>
      </c>
      <c r="CR26" s="262" t="s">
        <v>57</v>
      </c>
      <c r="CS26" s="262" t="s">
        <v>57</v>
      </c>
      <c r="CT26" s="262" t="s">
        <v>57</v>
      </c>
      <c r="CU26" s="262" t="s">
        <v>57</v>
      </c>
      <c r="CV26" s="262" t="s">
        <v>57</v>
      </c>
      <c r="CW26" s="262" t="s">
        <v>57</v>
      </c>
      <c r="CX26" s="262" t="s">
        <v>57</v>
      </c>
      <c r="CY26" s="262" t="s">
        <v>57</v>
      </c>
      <c r="CZ26" s="262" t="s">
        <v>57</v>
      </c>
      <c r="DA26" s="262" t="s">
        <v>57</v>
      </c>
      <c r="DB26" s="262" t="s">
        <v>57</v>
      </c>
      <c r="DC26" s="262" t="s">
        <v>57</v>
      </c>
      <c r="DD26" s="262" t="s">
        <v>57</v>
      </c>
      <c r="DE26" s="262" t="s">
        <v>57</v>
      </c>
      <c r="DF26" s="262" t="s">
        <v>57</v>
      </c>
      <c r="DG26" s="262" t="s">
        <v>57</v>
      </c>
      <c r="DH26" s="262" t="s">
        <v>57</v>
      </c>
      <c r="DI26" s="262" t="s">
        <v>302</v>
      </c>
      <c r="DJ26" s="262" t="s">
        <v>57</v>
      </c>
      <c r="DK26" s="262" t="s">
        <v>57</v>
      </c>
      <c r="DL26" s="262" t="s">
        <v>57</v>
      </c>
      <c r="DM26" s="262" t="s">
        <v>57</v>
      </c>
      <c r="DN26" s="262" t="s">
        <v>57</v>
      </c>
      <c r="DO26" s="262" t="s">
        <v>57</v>
      </c>
      <c r="DP26" s="262" t="s">
        <v>57</v>
      </c>
      <c r="DQ26" s="262" t="s">
        <v>1567</v>
      </c>
      <c r="DR26" s="262" t="s">
        <v>105</v>
      </c>
      <c r="DS26" s="262" t="s">
        <v>673</v>
      </c>
      <c r="DT26" s="262" t="s">
        <v>1746</v>
      </c>
      <c r="DU26" s="262" t="s">
        <v>621</v>
      </c>
      <c r="DV26" s="262" t="s">
        <v>905</v>
      </c>
      <c r="DW26" s="262" t="s">
        <v>119</v>
      </c>
      <c r="DX26" s="262" t="s">
        <v>333</v>
      </c>
      <c r="DY26" s="262" t="s">
        <v>308</v>
      </c>
      <c r="DZ26" s="262" t="s">
        <v>309</v>
      </c>
      <c r="EA26" s="262" t="s">
        <v>319</v>
      </c>
      <c r="EB26" s="262" t="s">
        <v>1747</v>
      </c>
      <c r="EC26" s="262" t="s">
        <v>621</v>
      </c>
      <c r="ED26" s="262" t="s">
        <v>1748</v>
      </c>
      <c r="EE26" s="262" t="s">
        <v>119</v>
      </c>
      <c r="EF26" s="262" t="s">
        <v>57</v>
      </c>
      <c r="EG26" s="262" t="s">
        <v>57</v>
      </c>
      <c r="EH26" s="262" t="s">
        <v>57</v>
      </c>
      <c r="EI26" s="262" t="s">
        <v>57</v>
      </c>
      <c r="EJ26" s="262" t="s">
        <v>1749</v>
      </c>
      <c r="EK26" s="262" t="s">
        <v>1750</v>
      </c>
      <c r="EL26" s="262" t="s">
        <v>1751</v>
      </c>
      <c r="EM26" s="262" t="s">
        <v>1255</v>
      </c>
      <c r="EN26" s="262" t="s">
        <v>680</v>
      </c>
      <c r="EO26" s="262" t="s">
        <v>681</v>
      </c>
      <c r="EP26" s="262" t="s">
        <v>682</v>
      </c>
      <c r="EQ26" s="262" t="s">
        <v>1754</v>
      </c>
      <c r="ER26" s="262" t="s">
        <v>311</v>
      </c>
      <c r="ES26" s="262" t="s">
        <v>1864</v>
      </c>
      <c r="ET26" s="262" t="s">
        <v>1865</v>
      </c>
      <c r="EU26" s="189" t="str">
        <f t="shared" si="22"/>
        <v>1038719T00</v>
      </c>
      <c r="EV26" s="56" t="str">
        <f t="shared" si="23"/>
        <v>31038719T00</v>
      </c>
      <c r="EW26" s="189">
        <f>IFERROR(VLOOKUP(EV26,양시!BZ:CJ,10,FALSE),"")</f>
        <v>0</v>
      </c>
    </row>
    <row r="27" spans="1:154" ht="30" customHeight="1">
      <c r="A27" s="30">
        <v>3</v>
      </c>
      <c r="B27" s="262" t="s">
        <v>320</v>
      </c>
      <c r="C27" s="262" t="s">
        <v>336</v>
      </c>
      <c r="D27" s="262" t="s">
        <v>1866</v>
      </c>
      <c r="E27" s="262" t="s">
        <v>31</v>
      </c>
      <c r="F27" s="262" t="s">
        <v>321</v>
      </c>
      <c r="G27" s="262"/>
      <c r="H27" s="262" t="s">
        <v>287</v>
      </c>
      <c r="I27" s="262" t="s">
        <v>585</v>
      </c>
      <c r="J27" s="262" t="s">
        <v>1867</v>
      </c>
      <c r="K27" s="262" t="s">
        <v>291</v>
      </c>
      <c r="L27" s="262" t="s">
        <v>1868</v>
      </c>
      <c r="M27" s="262" t="s">
        <v>1869</v>
      </c>
      <c r="N27" s="262"/>
      <c r="O27" s="262"/>
      <c r="P27" s="262"/>
      <c r="Q27" s="262" t="s">
        <v>1870</v>
      </c>
      <c r="R27" s="262"/>
      <c r="S27" s="262" t="s">
        <v>1811</v>
      </c>
      <c r="T27" s="262" t="s">
        <v>1812</v>
      </c>
      <c r="U27" s="262" t="s">
        <v>592</v>
      </c>
      <c r="V27" s="262"/>
      <c r="W27" s="262" t="s">
        <v>1871</v>
      </c>
      <c r="X27" s="262" t="s">
        <v>1264</v>
      </c>
      <c r="Y27" s="262" t="s">
        <v>1729</v>
      </c>
      <c r="Z27" s="262" t="s">
        <v>1872</v>
      </c>
      <c r="AA27" s="262" t="s">
        <v>1873</v>
      </c>
      <c r="AB27" s="262" t="s">
        <v>293</v>
      </c>
      <c r="AC27" s="1338"/>
      <c r="AD27" s="262" t="s">
        <v>107</v>
      </c>
      <c r="AE27" s="262" t="s">
        <v>1137</v>
      </c>
      <c r="AF27" s="262" t="s">
        <v>1196</v>
      </c>
      <c r="AG27" s="262" t="s">
        <v>295</v>
      </c>
      <c r="AH27" s="262" t="s">
        <v>296</v>
      </c>
      <c r="AI27" s="262" t="s">
        <v>297</v>
      </c>
      <c r="AJ27" s="262"/>
      <c r="AK27" s="262"/>
      <c r="AL27" s="262"/>
      <c r="AM27" s="262"/>
      <c r="AN27" s="262" t="s">
        <v>1874</v>
      </c>
      <c r="AO27" s="262" t="s">
        <v>1875</v>
      </c>
      <c r="AP27" s="262" t="s">
        <v>1876</v>
      </c>
      <c r="AQ27" s="262" t="s">
        <v>49</v>
      </c>
      <c r="AR27" s="262"/>
      <c r="AS27" s="262"/>
      <c r="AT27" s="262" t="s">
        <v>315</v>
      </c>
      <c r="AU27" s="262" t="s">
        <v>1877</v>
      </c>
      <c r="AV27" s="262" t="s">
        <v>57</v>
      </c>
      <c r="AW27" s="262" t="s">
        <v>57</v>
      </c>
      <c r="AX27" s="262"/>
      <c r="AY27" s="262"/>
      <c r="AZ27" s="262" t="s">
        <v>1878</v>
      </c>
      <c r="BA27" s="262" t="s">
        <v>1879</v>
      </c>
      <c r="BB27" s="262" t="s">
        <v>910</v>
      </c>
      <c r="BC27" s="262" t="s">
        <v>32</v>
      </c>
      <c r="BD27" s="262" t="s">
        <v>33</v>
      </c>
      <c r="BE27" s="262" t="s">
        <v>57</v>
      </c>
      <c r="BF27" s="262" t="s">
        <v>34</v>
      </c>
      <c r="BG27" s="262" t="s">
        <v>164</v>
      </c>
      <c r="BH27" s="262" t="s">
        <v>1297</v>
      </c>
      <c r="BI27" s="262" t="s">
        <v>1880</v>
      </c>
      <c r="BJ27" s="262" t="s">
        <v>1881</v>
      </c>
      <c r="BK27" s="262" t="s">
        <v>1272</v>
      </c>
      <c r="BL27" s="262" t="s">
        <v>1882</v>
      </c>
      <c r="BM27" s="262" t="s">
        <v>302</v>
      </c>
      <c r="BN27" s="262" t="s">
        <v>1137</v>
      </c>
      <c r="BO27" s="262" t="s">
        <v>1196</v>
      </c>
      <c r="BP27" s="262" t="s">
        <v>57</v>
      </c>
      <c r="BQ27" s="262" t="s">
        <v>295</v>
      </c>
      <c r="BR27" s="262" t="s">
        <v>311</v>
      </c>
      <c r="BS27" s="262" t="s">
        <v>1648</v>
      </c>
      <c r="BT27" s="262" t="s">
        <v>1883</v>
      </c>
      <c r="BU27" s="262" t="s">
        <v>1884</v>
      </c>
      <c r="BV27" s="262" t="s">
        <v>302</v>
      </c>
      <c r="BW27" s="262" t="s">
        <v>622</v>
      </c>
      <c r="BX27" s="262" t="s">
        <v>296</v>
      </c>
      <c r="BY27" s="262" t="s">
        <v>297</v>
      </c>
      <c r="BZ27" s="262" t="s">
        <v>1885</v>
      </c>
      <c r="CA27" s="262" t="s">
        <v>1886</v>
      </c>
      <c r="CB27" s="262" t="s">
        <v>304</v>
      </c>
      <c r="CC27" s="262" t="s">
        <v>182</v>
      </c>
      <c r="CD27" s="262" t="s">
        <v>1276</v>
      </c>
      <c r="CE27" s="262" t="s">
        <v>306</v>
      </c>
      <c r="CF27" s="262" t="s">
        <v>1246</v>
      </c>
      <c r="CG27" s="262" t="s">
        <v>307</v>
      </c>
      <c r="CH27" s="262" t="s">
        <v>57</v>
      </c>
      <c r="CI27" s="262" t="s">
        <v>1887</v>
      </c>
      <c r="CJ27" s="262" t="s">
        <v>1212</v>
      </c>
      <c r="CK27" s="262" t="s">
        <v>1278</v>
      </c>
      <c r="CL27" s="262" t="s">
        <v>105</v>
      </c>
      <c r="CM27" s="262" t="s">
        <v>1888</v>
      </c>
      <c r="CN27" s="262" t="s">
        <v>1212</v>
      </c>
      <c r="CO27" s="262" t="s">
        <v>1889</v>
      </c>
      <c r="CP27" s="262" t="s">
        <v>105</v>
      </c>
      <c r="CQ27" s="262" t="s">
        <v>1890</v>
      </c>
      <c r="CR27" s="262" t="s">
        <v>1212</v>
      </c>
      <c r="CS27" s="262" t="s">
        <v>1066</v>
      </c>
      <c r="CT27" s="262" t="s">
        <v>105</v>
      </c>
      <c r="CU27" s="262" t="s">
        <v>328</v>
      </c>
      <c r="CV27" s="262" t="s">
        <v>329</v>
      </c>
      <c r="CW27" s="262" t="s">
        <v>330</v>
      </c>
      <c r="CX27" s="262" t="s">
        <v>331</v>
      </c>
      <c r="CY27" s="262" t="s">
        <v>57</v>
      </c>
      <c r="CZ27" s="262" t="s">
        <v>57</v>
      </c>
      <c r="DA27" s="262" t="s">
        <v>57</v>
      </c>
      <c r="DB27" s="262" t="s">
        <v>57</v>
      </c>
      <c r="DC27" s="262" t="s">
        <v>57</v>
      </c>
      <c r="DD27" s="262" t="s">
        <v>57</v>
      </c>
      <c r="DE27" s="262" t="s">
        <v>1215</v>
      </c>
      <c r="DF27" s="262" t="s">
        <v>1216</v>
      </c>
      <c r="DG27" s="262" t="s">
        <v>673</v>
      </c>
      <c r="DH27" s="262" t="s">
        <v>57</v>
      </c>
      <c r="DI27" s="262" t="s">
        <v>302</v>
      </c>
      <c r="DJ27" s="262" t="s">
        <v>57</v>
      </c>
      <c r="DK27" s="262" t="s">
        <v>57</v>
      </c>
      <c r="DL27" s="262" t="s">
        <v>57</v>
      </c>
      <c r="DM27" s="262" t="s">
        <v>57</v>
      </c>
      <c r="DN27" s="262" t="s">
        <v>57</v>
      </c>
      <c r="DO27" s="262" t="s">
        <v>57</v>
      </c>
      <c r="DP27" s="262" t="s">
        <v>57</v>
      </c>
      <c r="DQ27" s="262" t="s">
        <v>57</v>
      </c>
      <c r="DR27" s="262" t="s">
        <v>57</v>
      </c>
      <c r="DS27" s="262" t="s">
        <v>57</v>
      </c>
      <c r="DT27" s="262" t="s">
        <v>1891</v>
      </c>
      <c r="DU27" s="262" t="s">
        <v>1218</v>
      </c>
      <c r="DV27" s="262" t="s">
        <v>1892</v>
      </c>
      <c r="DW27" s="262" t="s">
        <v>121</v>
      </c>
      <c r="DX27" s="262" t="s">
        <v>1219</v>
      </c>
      <c r="DY27" s="262" t="s">
        <v>1220</v>
      </c>
      <c r="DZ27" s="262" t="s">
        <v>330</v>
      </c>
      <c r="EA27" s="262" t="s">
        <v>205</v>
      </c>
      <c r="EB27" s="262" t="s">
        <v>1893</v>
      </c>
      <c r="EC27" s="262" t="s">
        <v>1218</v>
      </c>
      <c r="ED27" s="262" t="s">
        <v>332</v>
      </c>
      <c r="EE27" s="262" t="s">
        <v>121</v>
      </c>
      <c r="EF27" s="262" t="s">
        <v>57</v>
      </c>
      <c r="EG27" s="262" t="s">
        <v>57</v>
      </c>
      <c r="EH27" s="262" t="s">
        <v>57</v>
      </c>
      <c r="EI27" s="262" t="s">
        <v>57</v>
      </c>
      <c r="EJ27" s="262" t="s">
        <v>1894</v>
      </c>
      <c r="EK27" s="262" t="s">
        <v>1895</v>
      </c>
      <c r="EL27" s="262" t="s">
        <v>1224</v>
      </c>
      <c r="EM27" s="262" t="s">
        <v>1896</v>
      </c>
      <c r="EN27" s="262" t="s">
        <v>767</v>
      </c>
      <c r="EO27" s="262" t="s">
        <v>310</v>
      </c>
      <c r="EP27" s="262" t="s">
        <v>88</v>
      </c>
      <c r="EQ27" s="262" t="s">
        <v>1897</v>
      </c>
      <c r="ER27" s="262" t="s">
        <v>311</v>
      </c>
      <c r="ES27" s="262" t="s">
        <v>1898</v>
      </c>
      <c r="ET27" s="262" t="s">
        <v>1899</v>
      </c>
      <c r="EU27" s="189" t="str">
        <f t="shared" si="22"/>
        <v>2022562T02</v>
      </c>
      <c r="EV27" s="56" t="str">
        <f t="shared" si="23"/>
        <v>32022562T02</v>
      </c>
      <c r="EW27" s="189">
        <f>IFERROR(VLOOKUP(EV27,양시!BZ:CJ,10,FALSE),"")</f>
        <v>0</v>
      </c>
    </row>
    <row r="28" spans="1:154" ht="30" customHeight="1">
      <c r="A28" s="30">
        <v>3</v>
      </c>
      <c r="B28" s="262" t="s">
        <v>724</v>
      </c>
      <c r="C28" s="262" t="s">
        <v>336</v>
      </c>
      <c r="D28" s="262" t="s">
        <v>1156</v>
      </c>
      <c r="E28" s="262" t="s">
        <v>31</v>
      </c>
      <c r="F28" s="262"/>
      <c r="G28" s="262"/>
      <c r="H28" s="262" t="s">
        <v>312</v>
      </c>
      <c r="I28" s="262" t="s">
        <v>585</v>
      </c>
      <c r="J28" s="262" t="s">
        <v>1900</v>
      </c>
      <c r="K28" s="262" t="s">
        <v>291</v>
      </c>
      <c r="L28" s="262" t="s">
        <v>1901</v>
      </c>
      <c r="M28" s="262" t="s">
        <v>1902</v>
      </c>
      <c r="N28" s="262"/>
      <c r="O28" s="262"/>
      <c r="P28" s="262"/>
      <c r="Q28" s="262"/>
      <c r="R28" s="262"/>
      <c r="S28" s="262" t="s">
        <v>1811</v>
      </c>
      <c r="T28" s="262" t="s">
        <v>1812</v>
      </c>
      <c r="U28" s="262" t="s">
        <v>592</v>
      </c>
      <c r="V28" s="262"/>
      <c r="W28" s="262" t="s">
        <v>1903</v>
      </c>
      <c r="X28" s="262" t="s">
        <v>1047</v>
      </c>
      <c r="Y28" s="262" t="s">
        <v>1904</v>
      </c>
      <c r="Z28" s="262" t="s">
        <v>1904</v>
      </c>
      <c r="AA28" s="262" t="s">
        <v>1135</v>
      </c>
      <c r="AB28" s="262" t="s">
        <v>293</v>
      </c>
      <c r="AC28" s="1338"/>
      <c r="AD28" s="262" t="s">
        <v>1136</v>
      </c>
      <c r="AE28" s="262" t="s">
        <v>314</v>
      </c>
      <c r="AF28" s="262" t="s">
        <v>1196</v>
      </c>
      <c r="AG28" s="262" t="s">
        <v>295</v>
      </c>
      <c r="AH28" s="262" t="s">
        <v>296</v>
      </c>
      <c r="AI28" s="262" t="s">
        <v>297</v>
      </c>
      <c r="AJ28" s="262"/>
      <c r="AK28" s="262"/>
      <c r="AL28" s="262"/>
      <c r="AM28" s="262"/>
      <c r="AN28" s="262" t="s">
        <v>1162</v>
      </c>
      <c r="AO28" s="262" t="s">
        <v>1163</v>
      </c>
      <c r="AP28" s="262" t="s">
        <v>1905</v>
      </c>
      <c r="AQ28" s="262" t="s">
        <v>49</v>
      </c>
      <c r="AR28" s="262" t="s">
        <v>1165</v>
      </c>
      <c r="AS28" s="262" t="s">
        <v>1166</v>
      </c>
      <c r="AT28" s="262" t="s">
        <v>298</v>
      </c>
      <c r="AU28" s="262" t="s">
        <v>1906</v>
      </c>
      <c r="AV28" s="262" t="s">
        <v>57</v>
      </c>
      <c r="AW28" s="262" t="s">
        <v>57</v>
      </c>
      <c r="AX28" s="262"/>
      <c r="AY28" s="262"/>
      <c r="AZ28" s="262" t="s">
        <v>1907</v>
      </c>
      <c r="BA28" s="262" t="s">
        <v>1170</v>
      </c>
      <c r="BB28" s="262" t="s">
        <v>323</v>
      </c>
      <c r="BC28" s="262" t="s">
        <v>32</v>
      </c>
      <c r="BD28" s="262" t="s">
        <v>33</v>
      </c>
      <c r="BE28" s="262" t="s">
        <v>57</v>
      </c>
      <c r="BF28" s="262" t="s">
        <v>48</v>
      </c>
      <c r="BG28" s="262" t="s">
        <v>164</v>
      </c>
      <c r="BH28" s="262" t="s">
        <v>1908</v>
      </c>
      <c r="BI28" s="262" t="s">
        <v>1909</v>
      </c>
      <c r="BJ28" s="262" t="s">
        <v>1910</v>
      </c>
      <c r="BK28" s="262" t="s">
        <v>910</v>
      </c>
      <c r="BL28" s="262" t="s">
        <v>1911</v>
      </c>
      <c r="BM28" s="262" t="s">
        <v>1327</v>
      </c>
      <c r="BN28" s="262" t="s">
        <v>314</v>
      </c>
      <c r="BO28" s="262" t="s">
        <v>1196</v>
      </c>
      <c r="BP28" s="262" t="s">
        <v>57</v>
      </c>
      <c r="BQ28" s="262" t="s">
        <v>295</v>
      </c>
      <c r="BR28" s="262" t="s">
        <v>311</v>
      </c>
      <c r="BS28" s="262" t="s">
        <v>1393</v>
      </c>
      <c r="BT28" s="262" t="s">
        <v>1912</v>
      </c>
      <c r="BU28" s="262" t="s">
        <v>1913</v>
      </c>
      <c r="BV28" s="262" t="s">
        <v>1330</v>
      </c>
      <c r="BW28" s="262" t="s">
        <v>178</v>
      </c>
      <c r="BX28" s="262" t="s">
        <v>296</v>
      </c>
      <c r="BY28" s="262" t="s">
        <v>297</v>
      </c>
      <c r="BZ28" s="262" t="s">
        <v>1914</v>
      </c>
      <c r="CA28" s="262" t="s">
        <v>1915</v>
      </c>
      <c r="CB28" s="262" t="s">
        <v>304</v>
      </c>
      <c r="CC28" s="262" t="s">
        <v>1308</v>
      </c>
      <c r="CD28" s="262" t="s">
        <v>1276</v>
      </c>
      <c r="CE28" s="262" t="s">
        <v>306</v>
      </c>
      <c r="CF28" s="262" t="s">
        <v>1916</v>
      </c>
      <c r="CG28" s="262" t="s">
        <v>307</v>
      </c>
      <c r="CH28" s="262" t="s">
        <v>57</v>
      </c>
      <c r="CI28" s="262" t="s">
        <v>1917</v>
      </c>
      <c r="CJ28" s="262" t="s">
        <v>1212</v>
      </c>
      <c r="CK28" s="262" t="s">
        <v>1278</v>
      </c>
      <c r="CL28" s="262" t="s">
        <v>105</v>
      </c>
      <c r="CM28" s="262" t="s">
        <v>1888</v>
      </c>
      <c r="CN28" s="262" t="s">
        <v>1212</v>
      </c>
      <c r="CO28" s="262" t="s">
        <v>1889</v>
      </c>
      <c r="CP28" s="262" t="s">
        <v>105</v>
      </c>
      <c r="CQ28" s="262" t="s">
        <v>1918</v>
      </c>
      <c r="CR28" s="262" t="s">
        <v>1212</v>
      </c>
      <c r="CS28" s="262" t="s">
        <v>998</v>
      </c>
      <c r="CT28" s="262" t="s">
        <v>105</v>
      </c>
      <c r="CU28" s="262" t="s">
        <v>328</v>
      </c>
      <c r="CV28" s="262" t="s">
        <v>329</v>
      </c>
      <c r="CW28" s="262" t="s">
        <v>330</v>
      </c>
      <c r="CX28" s="262" t="s">
        <v>331</v>
      </c>
      <c r="CY28" s="262" t="s">
        <v>57</v>
      </c>
      <c r="CZ28" s="262" t="s">
        <v>57</v>
      </c>
      <c r="DA28" s="262" t="s">
        <v>57</v>
      </c>
      <c r="DB28" s="262" t="s">
        <v>57</v>
      </c>
      <c r="DC28" s="262" t="s">
        <v>57</v>
      </c>
      <c r="DD28" s="262" t="s">
        <v>57</v>
      </c>
      <c r="DE28" s="262" t="s">
        <v>1215</v>
      </c>
      <c r="DF28" s="262" t="s">
        <v>1216</v>
      </c>
      <c r="DG28" s="262" t="s">
        <v>673</v>
      </c>
      <c r="DH28" s="262" t="s">
        <v>57</v>
      </c>
      <c r="DI28" s="262" t="s">
        <v>302</v>
      </c>
      <c r="DJ28" s="262" t="s">
        <v>57</v>
      </c>
      <c r="DK28" s="262" t="s">
        <v>57</v>
      </c>
      <c r="DL28" s="262" t="s">
        <v>57</v>
      </c>
      <c r="DM28" s="262" t="s">
        <v>57</v>
      </c>
      <c r="DN28" s="262" t="s">
        <v>57</v>
      </c>
      <c r="DO28" s="262" t="s">
        <v>57</v>
      </c>
      <c r="DP28" s="262" t="s">
        <v>57</v>
      </c>
      <c r="DQ28" s="262" t="s">
        <v>57</v>
      </c>
      <c r="DR28" s="262" t="s">
        <v>57</v>
      </c>
      <c r="DS28" s="262" t="s">
        <v>57</v>
      </c>
      <c r="DT28" s="262" t="s">
        <v>1217</v>
      </c>
      <c r="DU28" s="262" t="s">
        <v>1218</v>
      </c>
      <c r="DV28" s="262" t="s">
        <v>334</v>
      </c>
      <c r="DW28" s="262" t="s">
        <v>121</v>
      </c>
      <c r="DX28" s="262" t="s">
        <v>1219</v>
      </c>
      <c r="DY28" s="262" t="s">
        <v>1220</v>
      </c>
      <c r="DZ28" s="262" t="s">
        <v>330</v>
      </c>
      <c r="EA28" s="262" t="s">
        <v>205</v>
      </c>
      <c r="EB28" s="262" t="s">
        <v>1221</v>
      </c>
      <c r="EC28" s="262" t="s">
        <v>1218</v>
      </c>
      <c r="ED28" s="262" t="s">
        <v>762</v>
      </c>
      <c r="EE28" s="262" t="s">
        <v>121</v>
      </c>
      <c r="EF28" s="262" t="s">
        <v>57</v>
      </c>
      <c r="EG28" s="262" t="s">
        <v>57</v>
      </c>
      <c r="EH28" s="262" t="s">
        <v>57</v>
      </c>
      <c r="EI28" s="262" t="s">
        <v>57</v>
      </c>
      <c r="EJ28" s="262" t="s">
        <v>1919</v>
      </c>
      <c r="EK28" s="262" t="s">
        <v>1920</v>
      </c>
      <c r="EL28" s="262" t="s">
        <v>1224</v>
      </c>
      <c r="EM28" s="262" t="s">
        <v>1921</v>
      </c>
      <c r="EN28" s="262" t="s">
        <v>767</v>
      </c>
      <c r="EO28" s="262" t="s">
        <v>310</v>
      </c>
      <c r="EP28" s="262" t="s">
        <v>88</v>
      </c>
      <c r="EQ28" s="262" t="s">
        <v>1922</v>
      </c>
      <c r="ER28" s="262" t="s">
        <v>311</v>
      </c>
      <c r="ES28" s="262" t="s">
        <v>1923</v>
      </c>
      <c r="ET28" s="262" t="s">
        <v>1924</v>
      </c>
      <c r="EU28" s="189" t="str">
        <f t="shared" si="22"/>
        <v>2022671T00</v>
      </c>
      <c r="EV28" s="56" t="str">
        <f t="shared" si="23"/>
        <v>32022671T00</v>
      </c>
      <c r="EW28" s="189" t="str">
        <f>IFERROR(VLOOKUP(EV28,양시!BZ:CJ,10,FALSE),"")</f>
        <v/>
      </c>
      <c r="EX28" s="104" t="s">
        <v>2025</v>
      </c>
    </row>
    <row r="29" spans="1:154" ht="30" customHeight="1">
      <c r="A29" s="30">
        <v>3</v>
      </c>
      <c r="B29" s="262" t="s">
        <v>732</v>
      </c>
      <c r="C29" s="262" t="s">
        <v>336</v>
      </c>
      <c r="D29" s="262" t="s">
        <v>1156</v>
      </c>
      <c r="E29" s="262" t="s">
        <v>31</v>
      </c>
      <c r="F29" s="262"/>
      <c r="G29" s="262"/>
      <c r="H29" s="262" t="s">
        <v>320</v>
      </c>
      <c r="I29" s="262" t="s">
        <v>585</v>
      </c>
      <c r="J29" s="262" t="s">
        <v>1925</v>
      </c>
      <c r="K29" s="262" t="s">
        <v>291</v>
      </c>
      <c r="L29" s="262" t="s">
        <v>1926</v>
      </c>
      <c r="M29" s="262" t="s">
        <v>1927</v>
      </c>
      <c r="N29" s="262"/>
      <c r="O29" s="262"/>
      <c r="P29" s="262"/>
      <c r="Q29" s="262" t="s">
        <v>1870</v>
      </c>
      <c r="R29" s="262"/>
      <c r="S29" s="262" t="s">
        <v>1811</v>
      </c>
      <c r="T29" s="262" t="s">
        <v>1812</v>
      </c>
      <c r="U29" s="262" t="s">
        <v>592</v>
      </c>
      <c r="V29" s="262"/>
      <c r="W29" s="262" t="s">
        <v>1928</v>
      </c>
      <c r="X29" s="262" t="s">
        <v>1264</v>
      </c>
      <c r="Y29" s="262" t="s">
        <v>1135</v>
      </c>
      <c r="Z29" s="262" t="s">
        <v>1135</v>
      </c>
      <c r="AA29" s="262" t="s">
        <v>1135</v>
      </c>
      <c r="AB29" s="262" t="s">
        <v>293</v>
      </c>
      <c r="AC29" s="1338"/>
      <c r="AD29" s="262" t="s">
        <v>1136</v>
      </c>
      <c r="AE29" s="262" t="s">
        <v>314</v>
      </c>
      <c r="AF29" s="262" t="s">
        <v>1196</v>
      </c>
      <c r="AG29" s="262" t="s">
        <v>295</v>
      </c>
      <c r="AH29" s="262" t="s">
        <v>296</v>
      </c>
      <c r="AI29" s="262" t="s">
        <v>297</v>
      </c>
      <c r="AJ29" s="262"/>
      <c r="AK29" s="262"/>
      <c r="AL29" s="262"/>
      <c r="AM29" s="262"/>
      <c r="AN29" s="262" t="s">
        <v>1162</v>
      </c>
      <c r="AO29" s="262" t="s">
        <v>1163</v>
      </c>
      <c r="AP29" s="262" t="s">
        <v>1929</v>
      </c>
      <c r="AQ29" s="262" t="s">
        <v>49</v>
      </c>
      <c r="AR29" s="262" t="s">
        <v>1165</v>
      </c>
      <c r="AS29" s="262" t="s">
        <v>1166</v>
      </c>
      <c r="AT29" s="262" t="s">
        <v>298</v>
      </c>
      <c r="AU29" s="262" t="s">
        <v>1930</v>
      </c>
      <c r="AV29" s="262" t="s">
        <v>57</v>
      </c>
      <c r="AW29" s="262" t="s">
        <v>57</v>
      </c>
      <c r="AX29" s="262"/>
      <c r="AY29" s="262"/>
      <c r="AZ29" s="262" t="s">
        <v>1931</v>
      </c>
      <c r="BA29" s="262" t="s">
        <v>1170</v>
      </c>
      <c r="BB29" s="262" t="s">
        <v>1201</v>
      </c>
      <c r="BC29" s="262" t="s">
        <v>32</v>
      </c>
      <c r="BD29" s="262" t="s">
        <v>33</v>
      </c>
      <c r="BE29" s="262" t="s">
        <v>57</v>
      </c>
      <c r="BF29" s="262" t="s">
        <v>48</v>
      </c>
      <c r="BG29" s="262" t="s">
        <v>164</v>
      </c>
      <c r="BH29" s="262" t="s">
        <v>1932</v>
      </c>
      <c r="BI29" s="262" t="s">
        <v>1880</v>
      </c>
      <c r="BJ29" s="262" t="s">
        <v>1325</v>
      </c>
      <c r="BK29" s="262" t="s">
        <v>910</v>
      </c>
      <c r="BL29" s="262" t="s">
        <v>1933</v>
      </c>
      <c r="BM29" s="262" t="s">
        <v>302</v>
      </c>
      <c r="BN29" s="262" t="s">
        <v>314</v>
      </c>
      <c r="BO29" s="262" t="s">
        <v>1196</v>
      </c>
      <c r="BP29" s="262" t="s">
        <v>57</v>
      </c>
      <c r="BQ29" s="262" t="s">
        <v>295</v>
      </c>
      <c r="BR29" s="262" t="s">
        <v>311</v>
      </c>
      <c r="BS29" s="262" t="s">
        <v>178</v>
      </c>
      <c r="BT29" s="262" t="s">
        <v>1934</v>
      </c>
      <c r="BU29" s="262" t="s">
        <v>1935</v>
      </c>
      <c r="BV29" s="262" t="s">
        <v>1061</v>
      </c>
      <c r="BW29" s="262" t="s">
        <v>715</v>
      </c>
      <c r="BX29" s="262" t="s">
        <v>296</v>
      </c>
      <c r="BY29" s="262" t="s">
        <v>297</v>
      </c>
      <c r="BZ29" s="262" t="s">
        <v>708</v>
      </c>
      <c r="CA29" s="262" t="s">
        <v>1936</v>
      </c>
      <c r="CB29" s="262" t="s">
        <v>304</v>
      </c>
      <c r="CC29" s="262" t="s">
        <v>1035</v>
      </c>
      <c r="CD29" s="262" t="s">
        <v>1209</v>
      </c>
      <c r="CE29" s="262" t="s">
        <v>306</v>
      </c>
      <c r="CF29" s="262" t="s">
        <v>1937</v>
      </c>
      <c r="CG29" s="262" t="s">
        <v>307</v>
      </c>
      <c r="CH29" s="262" t="s">
        <v>57</v>
      </c>
      <c r="CI29" s="262" t="s">
        <v>1306</v>
      </c>
      <c r="CJ29" s="262" t="s">
        <v>1212</v>
      </c>
      <c r="CK29" s="262" t="s">
        <v>327</v>
      </c>
      <c r="CL29" s="262" t="s">
        <v>105</v>
      </c>
      <c r="CM29" s="262" t="s">
        <v>1938</v>
      </c>
      <c r="CN29" s="262" t="s">
        <v>1212</v>
      </c>
      <c r="CO29" s="262" t="s">
        <v>182</v>
      </c>
      <c r="CP29" s="262" t="s">
        <v>105</v>
      </c>
      <c r="CQ29" s="262" t="s">
        <v>57</v>
      </c>
      <c r="CR29" s="262" t="s">
        <v>57</v>
      </c>
      <c r="CS29" s="262" t="s">
        <v>57</v>
      </c>
      <c r="CT29" s="262" t="s">
        <v>57</v>
      </c>
      <c r="CU29" s="262" t="s">
        <v>328</v>
      </c>
      <c r="CV29" s="262" t="s">
        <v>329</v>
      </c>
      <c r="CW29" s="262" t="s">
        <v>330</v>
      </c>
      <c r="CX29" s="262" t="s">
        <v>331</v>
      </c>
      <c r="CY29" s="262" t="s">
        <v>57</v>
      </c>
      <c r="CZ29" s="262" t="s">
        <v>57</v>
      </c>
      <c r="DA29" s="262" t="s">
        <v>57</v>
      </c>
      <c r="DB29" s="262" t="s">
        <v>57</v>
      </c>
      <c r="DC29" s="262" t="s">
        <v>57</v>
      </c>
      <c r="DD29" s="262" t="s">
        <v>57</v>
      </c>
      <c r="DE29" s="262" t="s">
        <v>1215</v>
      </c>
      <c r="DF29" s="262" t="s">
        <v>1216</v>
      </c>
      <c r="DG29" s="262" t="s">
        <v>673</v>
      </c>
      <c r="DH29" s="262" t="s">
        <v>57</v>
      </c>
      <c r="DI29" s="262" t="s">
        <v>302</v>
      </c>
      <c r="DJ29" s="262" t="s">
        <v>57</v>
      </c>
      <c r="DK29" s="262" t="s">
        <v>57</v>
      </c>
      <c r="DL29" s="262" t="s">
        <v>57</v>
      </c>
      <c r="DM29" s="262" t="s">
        <v>57</v>
      </c>
      <c r="DN29" s="262" t="s">
        <v>57</v>
      </c>
      <c r="DO29" s="262" t="s">
        <v>57</v>
      </c>
      <c r="DP29" s="262" t="s">
        <v>57</v>
      </c>
      <c r="DQ29" s="262" t="s">
        <v>57</v>
      </c>
      <c r="DR29" s="262" t="s">
        <v>57</v>
      </c>
      <c r="DS29" s="262" t="s">
        <v>57</v>
      </c>
      <c r="DT29" s="262" t="s">
        <v>1939</v>
      </c>
      <c r="DU29" s="262" t="s">
        <v>1218</v>
      </c>
      <c r="DV29" s="262" t="s">
        <v>761</v>
      </c>
      <c r="DW29" s="262" t="s">
        <v>121</v>
      </c>
      <c r="DX29" s="262" t="s">
        <v>1219</v>
      </c>
      <c r="DY29" s="262" t="s">
        <v>1220</v>
      </c>
      <c r="DZ29" s="262" t="s">
        <v>330</v>
      </c>
      <c r="EA29" s="262" t="s">
        <v>205</v>
      </c>
      <c r="EB29" s="262" t="s">
        <v>1940</v>
      </c>
      <c r="EC29" s="262" t="s">
        <v>1218</v>
      </c>
      <c r="ED29" s="262" t="s">
        <v>178</v>
      </c>
      <c r="EE29" s="262" t="s">
        <v>121</v>
      </c>
      <c r="EF29" s="262" t="s">
        <v>57</v>
      </c>
      <c r="EG29" s="262" t="s">
        <v>57</v>
      </c>
      <c r="EH29" s="262" t="s">
        <v>57</v>
      </c>
      <c r="EI29" s="262" t="s">
        <v>57</v>
      </c>
      <c r="EJ29" s="262" t="s">
        <v>1222</v>
      </c>
      <c r="EK29" s="262" t="s">
        <v>1223</v>
      </c>
      <c r="EL29" s="262" t="s">
        <v>1224</v>
      </c>
      <c r="EM29" s="262" t="s">
        <v>1225</v>
      </c>
      <c r="EN29" s="262" t="s">
        <v>767</v>
      </c>
      <c r="EO29" s="262" t="s">
        <v>310</v>
      </c>
      <c r="EP29" s="262" t="s">
        <v>88</v>
      </c>
      <c r="EQ29" s="262" t="s">
        <v>1226</v>
      </c>
      <c r="ER29" s="262" t="s">
        <v>311</v>
      </c>
      <c r="ES29" s="262" t="s">
        <v>1941</v>
      </c>
      <c r="ET29" s="262" t="s">
        <v>1942</v>
      </c>
      <c r="EU29" s="189" t="str">
        <f t="shared" si="22"/>
        <v>2022674T00</v>
      </c>
      <c r="EV29" s="56" t="str">
        <f t="shared" si="23"/>
        <v>32022674T00</v>
      </c>
      <c r="EW29" s="189">
        <f>IFERROR(VLOOKUP(EV29,양시!BZ:CJ,10,FALSE),"")</f>
        <v>0</v>
      </c>
    </row>
    <row r="30" spans="1:154" ht="30" customHeight="1">
      <c r="A30" s="30">
        <v>3</v>
      </c>
      <c r="B30" s="262" t="s">
        <v>771</v>
      </c>
      <c r="C30" s="262" t="s">
        <v>336</v>
      </c>
      <c r="D30" s="262" t="s">
        <v>1866</v>
      </c>
      <c r="E30" s="262" t="s">
        <v>31</v>
      </c>
      <c r="F30" s="262" t="s">
        <v>321</v>
      </c>
      <c r="G30" s="262"/>
      <c r="H30" s="262" t="s">
        <v>724</v>
      </c>
      <c r="I30" s="262" t="s">
        <v>585</v>
      </c>
      <c r="J30" s="262" t="s">
        <v>1943</v>
      </c>
      <c r="K30" s="262" t="s">
        <v>291</v>
      </c>
      <c r="L30" s="262" t="s">
        <v>1944</v>
      </c>
      <c r="M30" s="262" t="s">
        <v>1945</v>
      </c>
      <c r="N30" s="262"/>
      <c r="O30" s="262"/>
      <c r="P30" s="262"/>
      <c r="Q30" s="262" t="s">
        <v>1870</v>
      </c>
      <c r="R30" s="262"/>
      <c r="S30" s="262" t="s">
        <v>1811</v>
      </c>
      <c r="T30" s="262" t="s">
        <v>1812</v>
      </c>
      <c r="U30" s="262" t="s">
        <v>592</v>
      </c>
      <c r="V30" s="262"/>
      <c r="W30" s="262" t="s">
        <v>1946</v>
      </c>
      <c r="X30" s="262" t="s">
        <v>688</v>
      </c>
      <c r="Y30" s="262" t="s">
        <v>1947</v>
      </c>
      <c r="Z30" s="262" t="s">
        <v>1872</v>
      </c>
      <c r="AA30" s="262" t="s">
        <v>1873</v>
      </c>
      <c r="AB30" s="262" t="s">
        <v>293</v>
      </c>
      <c r="AC30" s="1338"/>
      <c r="AD30" s="262" t="s">
        <v>107</v>
      </c>
      <c r="AE30" s="262" t="s">
        <v>314</v>
      </c>
      <c r="AF30" s="262" t="s">
        <v>1196</v>
      </c>
      <c r="AG30" s="262" t="s">
        <v>295</v>
      </c>
      <c r="AH30" s="262" t="s">
        <v>296</v>
      </c>
      <c r="AI30" s="262" t="s">
        <v>297</v>
      </c>
      <c r="AJ30" s="262"/>
      <c r="AK30" s="262"/>
      <c r="AL30" s="262"/>
      <c r="AM30" s="262"/>
      <c r="AN30" s="262" t="s">
        <v>1948</v>
      </c>
      <c r="AO30" s="262" t="s">
        <v>1949</v>
      </c>
      <c r="AP30" s="262" t="s">
        <v>1950</v>
      </c>
      <c r="AQ30" s="262" t="s">
        <v>49</v>
      </c>
      <c r="AR30" s="262"/>
      <c r="AS30" s="262"/>
      <c r="AT30" s="262" t="s">
        <v>298</v>
      </c>
      <c r="AU30" s="262" t="s">
        <v>1951</v>
      </c>
      <c r="AV30" s="262" t="s">
        <v>57</v>
      </c>
      <c r="AW30" s="262" t="s">
        <v>57</v>
      </c>
      <c r="AX30" s="262"/>
      <c r="AY30" s="262" t="s">
        <v>1952</v>
      </c>
      <c r="AZ30" s="262" t="s">
        <v>1953</v>
      </c>
      <c r="BA30" s="262" t="s">
        <v>1954</v>
      </c>
      <c r="BB30" s="262" t="s">
        <v>323</v>
      </c>
      <c r="BC30" s="262" t="s">
        <v>32</v>
      </c>
      <c r="BD30" s="262" t="s">
        <v>33</v>
      </c>
      <c r="BE30" s="262" t="s">
        <v>57</v>
      </c>
      <c r="BF30" s="262" t="s">
        <v>1955</v>
      </c>
      <c r="BG30" s="262" t="s">
        <v>164</v>
      </c>
      <c r="BH30" s="262" t="s">
        <v>1956</v>
      </c>
      <c r="BI30" s="262" t="s">
        <v>1957</v>
      </c>
      <c r="BJ30" s="262" t="s">
        <v>1958</v>
      </c>
      <c r="BK30" s="262" t="s">
        <v>1272</v>
      </c>
      <c r="BL30" s="262" t="s">
        <v>1959</v>
      </c>
      <c r="BM30" s="262" t="s">
        <v>302</v>
      </c>
      <c r="BN30" s="262" t="s">
        <v>314</v>
      </c>
      <c r="BO30" s="262" t="s">
        <v>1196</v>
      </c>
      <c r="BP30" s="262" t="s">
        <v>57</v>
      </c>
      <c r="BQ30" s="262" t="s">
        <v>295</v>
      </c>
      <c r="BR30" s="262" t="s">
        <v>311</v>
      </c>
      <c r="BS30" s="262" t="s">
        <v>1960</v>
      </c>
      <c r="BT30" s="262" t="s">
        <v>1961</v>
      </c>
      <c r="BU30" s="262" t="s">
        <v>1962</v>
      </c>
      <c r="BV30" s="262" t="s">
        <v>302</v>
      </c>
      <c r="BW30" s="262" t="s">
        <v>801</v>
      </c>
      <c r="BX30" s="262" t="s">
        <v>296</v>
      </c>
      <c r="BY30" s="262" t="s">
        <v>297</v>
      </c>
      <c r="BZ30" s="262" t="s">
        <v>1963</v>
      </c>
      <c r="CA30" s="262" t="s">
        <v>1275</v>
      </c>
      <c r="CB30" s="262" t="s">
        <v>304</v>
      </c>
      <c r="CC30" s="262" t="s">
        <v>191</v>
      </c>
      <c r="CD30" s="262" t="s">
        <v>1276</v>
      </c>
      <c r="CE30" s="262" t="s">
        <v>306</v>
      </c>
      <c r="CF30" s="262" t="s">
        <v>326</v>
      </c>
      <c r="CG30" s="262" t="s">
        <v>307</v>
      </c>
      <c r="CH30" s="262" t="s">
        <v>57</v>
      </c>
      <c r="CI30" s="262" t="s">
        <v>1964</v>
      </c>
      <c r="CJ30" s="262" t="s">
        <v>1212</v>
      </c>
      <c r="CK30" s="262" t="s">
        <v>1965</v>
      </c>
      <c r="CL30" s="262" t="s">
        <v>105</v>
      </c>
      <c r="CM30" s="262" t="s">
        <v>1966</v>
      </c>
      <c r="CN30" s="262" t="s">
        <v>1212</v>
      </c>
      <c r="CO30" s="262" t="s">
        <v>1592</v>
      </c>
      <c r="CP30" s="262" t="s">
        <v>105</v>
      </c>
      <c r="CQ30" s="262" t="s">
        <v>1967</v>
      </c>
      <c r="CR30" s="262" t="s">
        <v>1212</v>
      </c>
      <c r="CS30" s="262" t="s">
        <v>176</v>
      </c>
      <c r="CT30" s="262" t="s">
        <v>105</v>
      </c>
      <c r="CU30" s="262" t="s">
        <v>328</v>
      </c>
      <c r="CV30" s="262" t="s">
        <v>329</v>
      </c>
      <c r="CW30" s="262" t="s">
        <v>330</v>
      </c>
      <c r="CX30" s="262" t="s">
        <v>331</v>
      </c>
      <c r="CY30" s="262" t="s">
        <v>57</v>
      </c>
      <c r="CZ30" s="262" t="s">
        <v>57</v>
      </c>
      <c r="DA30" s="262" t="s">
        <v>57</v>
      </c>
      <c r="DB30" s="262" t="s">
        <v>57</v>
      </c>
      <c r="DC30" s="262" t="s">
        <v>57</v>
      </c>
      <c r="DD30" s="262" t="s">
        <v>57</v>
      </c>
      <c r="DE30" s="262" t="s">
        <v>1215</v>
      </c>
      <c r="DF30" s="262" t="s">
        <v>1216</v>
      </c>
      <c r="DG30" s="262" t="s">
        <v>673</v>
      </c>
      <c r="DH30" s="262" t="s">
        <v>57</v>
      </c>
      <c r="DI30" s="262" t="s">
        <v>302</v>
      </c>
      <c r="DJ30" s="262" t="s">
        <v>57</v>
      </c>
      <c r="DK30" s="262" t="s">
        <v>57</v>
      </c>
      <c r="DL30" s="262" t="s">
        <v>57</v>
      </c>
      <c r="DM30" s="262" t="s">
        <v>57</v>
      </c>
      <c r="DN30" s="262" t="s">
        <v>57</v>
      </c>
      <c r="DO30" s="262" t="s">
        <v>57</v>
      </c>
      <c r="DP30" s="262" t="s">
        <v>57</v>
      </c>
      <c r="DQ30" s="262" t="s">
        <v>57</v>
      </c>
      <c r="DR30" s="262" t="s">
        <v>57</v>
      </c>
      <c r="DS30" s="262" t="s">
        <v>57</v>
      </c>
      <c r="DT30" s="262" t="s">
        <v>1217</v>
      </c>
      <c r="DU30" s="262" t="s">
        <v>1218</v>
      </c>
      <c r="DV30" s="262" t="s">
        <v>334</v>
      </c>
      <c r="DW30" s="262" t="s">
        <v>121</v>
      </c>
      <c r="DX30" s="262" t="s">
        <v>1219</v>
      </c>
      <c r="DY30" s="262" t="s">
        <v>1220</v>
      </c>
      <c r="DZ30" s="262" t="s">
        <v>330</v>
      </c>
      <c r="EA30" s="262" t="s">
        <v>205</v>
      </c>
      <c r="EB30" s="262" t="s">
        <v>1221</v>
      </c>
      <c r="EC30" s="262" t="s">
        <v>1218</v>
      </c>
      <c r="ED30" s="262" t="s">
        <v>762</v>
      </c>
      <c r="EE30" s="262" t="s">
        <v>121</v>
      </c>
      <c r="EF30" s="262" t="s">
        <v>57</v>
      </c>
      <c r="EG30" s="262" t="s">
        <v>57</v>
      </c>
      <c r="EH30" s="262" t="s">
        <v>57</v>
      </c>
      <c r="EI30" s="262" t="s">
        <v>57</v>
      </c>
      <c r="EJ30" s="262" t="s">
        <v>1894</v>
      </c>
      <c r="EK30" s="262" t="s">
        <v>1895</v>
      </c>
      <c r="EL30" s="262" t="s">
        <v>1224</v>
      </c>
      <c r="EM30" s="262" t="s">
        <v>1896</v>
      </c>
      <c r="EN30" s="262" t="s">
        <v>767</v>
      </c>
      <c r="EO30" s="262" t="s">
        <v>310</v>
      </c>
      <c r="EP30" s="262" t="s">
        <v>88</v>
      </c>
      <c r="EQ30" s="262" t="s">
        <v>1897</v>
      </c>
      <c r="ER30" s="262" t="s">
        <v>311</v>
      </c>
      <c r="ES30" s="262" t="s">
        <v>1968</v>
      </c>
      <c r="ET30" s="262" t="s">
        <v>1969</v>
      </c>
      <c r="EU30" s="189" t="str">
        <f t="shared" si="22"/>
        <v>2022563T00</v>
      </c>
      <c r="EV30" s="56" t="str">
        <f t="shared" si="23"/>
        <v>32022563T00</v>
      </c>
      <c r="EW30" s="189">
        <f>IFERROR(VLOOKUP(EV30,양시!BZ:CJ,10,FALSE),"")</f>
        <v>0</v>
      </c>
    </row>
    <row r="31" spans="1:154" ht="30" customHeight="1">
      <c r="A31" s="30">
        <v>3</v>
      </c>
      <c r="B31" s="262" t="s">
        <v>806</v>
      </c>
      <c r="C31" s="262" t="s">
        <v>336</v>
      </c>
      <c r="D31" s="262" t="s">
        <v>1970</v>
      </c>
      <c r="E31" s="262" t="s">
        <v>31</v>
      </c>
      <c r="F31" s="262" t="s">
        <v>584</v>
      </c>
      <c r="G31" s="262"/>
      <c r="H31" s="262" t="s">
        <v>732</v>
      </c>
      <c r="I31" s="262" t="s">
        <v>585</v>
      </c>
      <c r="J31" s="262" t="s">
        <v>1971</v>
      </c>
      <c r="K31" s="262" t="s">
        <v>291</v>
      </c>
      <c r="L31" s="262" t="s">
        <v>1972</v>
      </c>
      <c r="M31" s="262" t="s">
        <v>1973</v>
      </c>
      <c r="N31" s="262"/>
      <c r="O31" s="262" t="s">
        <v>1974</v>
      </c>
      <c r="P31" s="262"/>
      <c r="Q31" s="262"/>
      <c r="R31" s="262"/>
      <c r="S31" s="262" t="s">
        <v>1811</v>
      </c>
      <c r="T31" s="262" t="s">
        <v>1812</v>
      </c>
      <c r="U31" s="262" t="s">
        <v>592</v>
      </c>
      <c r="V31" s="262"/>
      <c r="W31" s="262" t="s">
        <v>1975</v>
      </c>
      <c r="X31" s="262" t="s">
        <v>1047</v>
      </c>
      <c r="Y31" s="262" t="s">
        <v>1976</v>
      </c>
      <c r="Z31" s="262" t="s">
        <v>1977</v>
      </c>
      <c r="AA31" s="262" t="s">
        <v>1978</v>
      </c>
      <c r="AB31" s="262" t="s">
        <v>293</v>
      </c>
      <c r="AC31" s="1338"/>
      <c r="AD31" s="262" t="s">
        <v>107</v>
      </c>
      <c r="AE31" s="262" t="s">
        <v>691</v>
      </c>
      <c r="AF31" s="262" t="s">
        <v>692</v>
      </c>
      <c r="AG31" s="262" t="s">
        <v>295</v>
      </c>
      <c r="AH31" s="262" t="s">
        <v>296</v>
      </c>
      <c r="AI31" s="262" t="s">
        <v>297</v>
      </c>
      <c r="AJ31" s="262"/>
      <c r="AK31" s="262"/>
      <c r="AL31" s="262"/>
      <c r="AM31" s="262"/>
      <c r="AN31" s="262" t="s">
        <v>984</v>
      </c>
      <c r="AO31" s="262" t="s">
        <v>985</v>
      </c>
      <c r="AP31" s="262" t="s">
        <v>1979</v>
      </c>
      <c r="AQ31" s="262" t="s">
        <v>49</v>
      </c>
      <c r="AR31" s="262"/>
      <c r="AS31" s="262"/>
      <c r="AT31" s="262" t="s">
        <v>298</v>
      </c>
      <c r="AU31" s="262" t="s">
        <v>1980</v>
      </c>
      <c r="AV31" s="262" t="s">
        <v>57</v>
      </c>
      <c r="AW31" s="262" t="s">
        <v>988</v>
      </c>
      <c r="AX31" s="262"/>
      <c r="AY31" s="262"/>
      <c r="AZ31" s="262" t="s">
        <v>1981</v>
      </c>
      <c r="BA31" s="262" t="s">
        <v>785</v>
      </c>
      <c r="BB31" s="262" t="s">
        <v>299</v>
      </c>
      <c r="BC31" s="262" t="s">
        <v>32</v>
      </c>
      <c r="BD31" s="262" t="s">
        <v>33</v>
      </c>
      <c r="BE31" s="262" t="s">
        <v>57</v>
      </c>
      <c r="BF31" s="262" t="s">
        <v>48</v>
      </c>
      <c r="BG31" s="262" t="s">
        <v>164</v>
      </c>
      <c r="BH31" s="262" t="s">
        <v>1592</v>
      </c>
      <c r="BI31" s="262" t="s">
        <v>1298</v>
      </c>
      <c r="BJ31" s="262" t="s">
        <v>1982</v>
      </c>
      <c r="BK31" s="262" t="s">
        <v>47</v>
      </c>
      <c r="BL31" s="262" t="s">
        <v>1983</v>
      </c>
      <c r="BM31" s="262" t="s">
        <v>302</v>
      </c>
      <c r="BN31" s="262" t="s">
        <v>691</v>
      </c>
      <c r="BO31" s="262" t="s">
        <v>692</v>
      </c>
      <c r="BP31" s="262" t="s">
        <v>595</v>
      </c>
      <c r="BQ31" s="262" t="s">
        <v>295</v>
      </c>
      <c r="BR31" s="262" t="s">
        <v>102</v>
      </c>
      <c r="BS31" s="262" t="s">
        <v>178</v>
      </c>
      <c r="BT31" s="262" t="s">
        <v>1559</v>
      </c>
      <c r="BU31" s="262" t="s">
        <v>1984</v>
      </c>
      <c r="BV31" s="262" t="s">
        <v>51</v>
      </c>
      <c r="BW31" s="262" t="s">
        <v>114</v>
      </c>
      <c r="BX31" s="262" t="s">
        <v>296</v>
      </c>
      <c r="BY31" s="262" t="s">
        <v>297</v>
      </c>
      <c r="BZ31" s="262" t="s">
        <v>112</v>
      </c>
      <c r="CA31" s="262" t="s">
        <v>1063</v>
      </c>
      <c r="CB31" s="262" t="s">
        <v>304</v>
      </c>
      <c r="CC31" s="262" t="s">
        <v>878</v>
      </c>
      <c r="CD31" s="262" t="s">
        <v>305</v>
      </c>
      <c r="CE31" s="262" t="s">
        <v>306</v>
      </c>
      <c r="CF31" s="262" t="s">
        <v>1064</v>
      </c>
      <c r="CG31" s="262" t="s">
        <v>307</v>
      </c>
      <c r="CH31" s="262" t="s">
        <v>57</v>
      </c>
      <c r="CI31" s="262" t="s">
        <v>85</v>
      </c>
      <c r="CJ31" s="262" t="s">
        <v>78</v>
      </c>
      <c r="CK31" s="262" t="s">
        <v>998</v>
      </c>
      <c r="CL31" s="262" t="s">
        <v>105</v>
      </c>
      <c r="CM31" s="262" t="s">
        <v>999</v>
      </c>
      <c r="CN31" s="262" t="s">
        <v>78</v>
      </c>
      <c r="CO31" s="262" t="s">
        <v>708</v>
      </c>
      <c r="CP31" s="262" t="s">
        <v>105</v>
      </c>
      <c r="CQ31" s="262" t="s">
        <v>57</v>
      </c>
      <c r="CR31" s="262" t="s">
        <v>57</v>
      </c>
      <c r="CS31" s="262" t="s">
        <v>57</v>
      </c>
      <c r="CT31" s="262" t="s">
        <v>57</v>
      </c>
      <c r="CU31" s="262" t="s">
        <v>57</v>
      </c>
      <c r="CV31" s="262" t="s">
        <v>57</v>
      </c>
      <c r="CW31" s="262" t="s">
        <v>57</v>
      </c>
      <c r="CX31" s="262" t="s">
        <v>57</v>
      </c>
      <c r="CY31" s="262" t="s">
        <v>57</v>
      </c>
      <c r="CZ31" s="262" t="s">
        <v>57</v>
      </c>
      <c r="DA31" s="262" t="s">
        <v>57</v>
      </c>
      <c r="DB31" s="262" t="s">
        <v>57</v>
      </c>
      <c r="DC31" s="262" t="s">
        <v>57</v>
      </c>
      <c r="DD31" s="262" t="s">
        <v>57</v>
      </c>
      <c r="DE31" s="262" t="s">
        <v>57</v>
      </c>
      <c r="DF31" s="262" t="s">
        <v>57</v>
      </c>
      <c r="DG31" s="262" t="s">
        <v>57</v>
      </c>
      <c r="DH31" s="262" t="s">
        <v>57</v>
      </c>
      <c r="DI31" s="262" t="s">
        <v>302</v>
      </c>
      <c r="DJ31" s="262" t="s">
        <v>57</v>
      </c>
      <c r="DK31" s="262" t="s">
        <v>57</v>
      </c>
      <c r="DL31" s="262" t="s">
        <v>57</v>
      </c>
      <c r="DM31" s="262" t="s">
        <v>57</v>
      </c>
      <c r="DN31" s="262" t="s">
        <v>57</v>
      </c>
      <c r="DO31" s="262" t="s">
        <v>57</v>
      </c>
      <c r="DP31" s="262" t="s">
        <v>57</v>
      </c>
      <c r="DQ31" s="262" t="s">
        <v>57</v>
      </c>
      <c r="DR31" s="262" t="s">
        <v>57</v>
      </c>
      <c r="DS31" s="262" t="s">
        <v>57</v>
      </c>
      <c r="DT31" s="262" t="s">
        <v>1000</v>
      </c>
      <c r="DU31" s="262" t="s">
        <v>86</v>
      </c>
      <c r="DV31" s="262" t="s">
        <v>762</v>
      </c>
      <c r="DW31" s="262" t="s">
        <v>106</v>
      </c>
      <c r="DX31" s="262" t="s">
        <v>317</v>
      </c>
      <c r="DY31" s="262" t="s">
        <v>308</v>
      </c>
      <c r="DZ31" s="262" t="s">
        <v>318</v>
      </c>
      <c r="EA31" s="262" t="s">
        <v>319</v>
      </c>
      <c r="EB31" s="262" t="s">
        <v>1001</v>
      </c>
      <c r="EC31" s="262" t="s">
        <v>86</v>
      </c>
      <c r="ED31" s="262" t="s">
        <v>801</v>
      </c>
      <c r="EE31" s="262" t="s">
        <v>106</v>
      </c>
      <c r="EF31" s="262" t="s">
        <v>57</v>
      </c>
      <c r="EG31" s="262" t="s">
        <v>57</v>
      </c>
      <c r="EH31" s="262" t="s">
        <v>57</v>
      </c>
      <c r="EI31" s="262" t="s">
        <v>57</v>
      </c>
      <c r="EJ31" s="262" t="s">
        <v>1985</v>
      </c>
      <c r="EK31" s="262" t="s">
        <v>764</v>
      </c>
      <c r="EL31" s="262" t="s">
        <v>847</v>
      </c>
      <c r="EM31" s="262" t="s">
        <v>766</v>
      </c>
      <c r="EN31" s="262" t="s">
        <v>629</v>
      </c>
      <c r="EO31" s="262" t="s">
        <v>681</v>
      </c>
      <c r="EP31" s="262" t="s">
        <v>682</v>
      </c>
      <c r="EQ31" s="262" t="s">
        <v>1986</v>
      </c>
      <c r="ER31" s="262" t="s">
        <v>311</v>
      </c>
      <c r="ES31" s="262" t="s">
        <v>1987</v>
      </c>
      <c r="ET31" s="262" t="s">
        <v>1988</v>
      </c>
      <c r="EU31" s="189" t="str">
        <f t="shared" si="22"/>
        <v>1037717T01</v>
      </c>
      <c r="EV31" s="56" t="str">
        <f t="shared" si="23"/>
        <v>31037717T01</v>
      </c>
      <c r="EW31" s="189">
        <f>IFERROR(VLOOKUP(EV31,양시!BZ:CJ,10,FALSE),"")</f>
        <v>0</v>
      </c>
    </row>
    <row r="32" spans="1:154" ht="30" customHeight="1">
      <c r="A32" s="30">
        <v>3</v>
      </c>
      <c r="B32" s="262" t="s">
        <v>47</v>
      </c>
      <c r="C32" s="262" t="s">
        <v>336</v>
      </c>
      <c r="D32" s="262" t="s">
        <v>1156</v>
      </c>
      <c r="E32" s="262" t="s">
        <v>31</v>
      </c>
      <c r="F32" s="262"/>
      <c r="G32" s="262"/>
      <c r="H32" s="262" t="s">
        <v>771</v>
      </c>
      <c r="I32" s="262" t="s">
        <v>585</v>
      </c>
      <c r="J32" s="262" t="s">
        <v>1989</v>
      </c>
      <c r="K32" s="262" t="s">
        <v>291</v>
      </c>
      <c r="L32" s="262" t="s">
        <v>1990</v>
      </c>
      <c r="M32" s="262" t="s">
        <v>1991</v>
      </c>
      <c r="N32" s="262"/>
      <c r="O32" s="262"/>
      <c r="P32" s="262"/>
      <c r="Q32" s="262" t="s">
        <v>1870</v>
      </c>
      <c r="R32" s="262"/>
      <c r="S32" s="262" t="s">
        <v>1811</v>
      </c>
      <c r="T32" s="262" t="s">
        <v>1812</v>
      </c>
      <c r="U32" s="262" t="s">
        <v>592</v>
      </c>
      <c r="V32" s="262"/>
      <c r="W32" s="262" t="s">
        <v>1992</v>
      </c>
      <c r="X32" s="262" t="s">
        <v>1047</v>
      </c>
      <c r="Y32" s="262" t="s">
        <v>1993</v>
      </c>
      <c r="Z32" s="262" t="s">
        <v>1993</v>
      </c>
      <c r="AA32" s="262" t="s">
        <v>1135</v>
      </c>
      <c r="AB32" s="262" t="s">
        <v>293</v>
      </c>
      <c r="AC32" s="1338"/>
      <c r="AD32" s="262" t="s">
        <v>1136</v>
      </c>
      <c r="AE32" s="262" t="s">
        <v>314</v>
      </c>
      <c r="AF32" s="262" t="s">
        <v>294</v>
      </c>
      <c r="AG32" s="262" t="s">
        <v>295</v>
      </c>
      <c r="AH32" s="262" t="s">
        <v>296</v>
      </c>
      <c r="AI32" s="262" t="s">
        <v>297</v>
      </c>
      <c r="AJ32" s="262"/>
      <c r="AK32" s="262"/>
      <c r="AL32" s="262"/>
      <c r="AM32" s="262"/>
      <c r="AN32" s="262" t="s">
        <v>1162</v>
      </c>
      <c r="AO32" s="262" t="s">
        <v>1163</v>
      </c>
      <c r="AP32" s="262" t="s">
        <v>1994</v>
      </c>
      <c r="AQ32" s="262" t="s">
        <v>49</v>
      </c>
      <c r="AR32" s="262" t="s">
        <v>1165</v>
      </c>
      <c r="AS32" s="262" t="s">
        <v>1166</v>
      </c>
      <c r="AT32" s="262" t="s">
        <v>298</v>
      </c>
      <c r="AU32" s="262" t="s">
        <v>1995</v>
      </c>
      <c r="AV32" s="262" t="s">
        <v>57</v>
      </c>
      <c r="AW32" s="262" t="s">
        <v>57</v>
      </c>
      <c r="AX32" s="262"/>
      <c r="AY32" s="262"/>
      <c r="AZ32" s="262" t="s">
        <v>1996</v>
      </c>
      <c r="BA32" s="262" t="s">
        <v>1170</v>
      </c>
      <c r="BB32" s="262" t="s">
        <v>299</v>
      </c>
      <c r="BC32" s="262" t="s">
        <v>32</v>
      </c>
      <c r="BD32" s="262" t="s">
        <v>33</v>
      </c>
      <c r="BE32" s="262" t="s">
        <v>57</v>
      </c>
      <c r="BF32" s="262" t="s">
        <v>48</v>
      </c>
      <c r="BG32" s="262" t="s">
        <v>164</v>
      </c>
      <c r="BH32" s="262" t="s">
        <v>1997</v>
      </c>
      <c r="BI32" s="262" t="s">
        <v>1998</v>
      </c>
      <c r="BJ32" s="262" t="s">
        <v>1999</v>
      </c>
      <c r="BK32" s="262" t="s">
        <v>1174</v>
      </c>
      <c r="BL32" s="262" t="s">
        <v>1326</v>
      </c>
      <c r="BM32" s="262" t="s">
        <v>1327</v>
      </c>
      <c r="BN32" s="262" t="s">
        <v>314</v>
      </c>
      <c r="BO32" s="262" t="s">
        <v>294</v>
      </c>
      <c r="BP32" s="262" t="s">
        <v>57</v>
      </c>
      <c r="BQ32" s="262" t="s">
        <v>295</v>
      </c>
      <c r="BR32" s="262" t="s">
        <v>311</v>
      </c>
      <c r="BS32" s="262" t="s">
        <v>753</v>
      </c>
      <c r="BT32" s="262" t="s">
        <v>1328</v>
      </c>
      <c r="BU32" s="262" t="s">
        <v>2000</v>
      </c>
      <c r="BV32" s="262" t="s">
        <v>1061</v>
      </c>
      <c r="BW32" s="262" t="s">
        <v>1028</v>
      </c>
      <c r="BX32" s="262" t="s">
        <v>296</v>
      </c>
      <c r="BY32" s="262" t="s">
        <v>297</v>
      </c>
      <c r="BZ32" s="262" t="s">
        <v>1331</v>
      </c>
      <c r="CA32" s="262" t="s">
        <v>2001</v>
      </c>
      <c r="CB32" s="262" t="s">
        <v>304</v>
      </c>
      <c r="CC32" s="262" t="s">
        <v>1308</v>
      </c>
      <c r="CD32" s="262" t="s">
        <v>318</v>
      </c>
      <c r="CE32" s="262" t="s">
        <v>306</v>
      </c>
      <c r="CF32" s="262" t="s">
        <v>1916</v>
      </c>
      <c r="CG32" s="262" t="s">
        <v>307</v>
      </c>
      <c r="CH32" s="262" t="s">
        <v>57</v>
      </c>
      <c r="CI32" s="262" t="s">
        <v>2002</v>
      </c>
      <c r="CJ32" s="262" t="s">
        <v>99</v>
      </c>
      <c r="CK32" s="262" t="s">
        <v>1889</v>
      </c>
      <c r="CL32" s="262" t="s">
        <v>105</v>
      </c>
      <c r="CM32" s="262" t="s">
        <v>2003</v>
      </c>
      <c r="CN32" s="262" t="s">
        <v>99</v>
      </c>
      <c r="CO32" s="262" t="s">
        <v>998</v>
      </c>
      <c r="CP32" s="262" t="s">
        <v>105</v>
      </c>
      <c r="CQ32" s="262" t="s">
        <v>57</v>
      </c>
      <c r="CR32" s="262" t="s">
        <v>57</v>
      </c>
      <c r="CS32" s="262" t="s">
        <v>57</v>
      </c>
      <c r="CT32" s="262" t="s">
        <v>57</v>
      </c>
      <c r="CU32" s="262" t="s">
        <v>328</v>
      </c>
      <c r="CV32" s="262" t="s">
        <v>329</v>
      </c>
      <c r="CW32" s="262" t="s">
        <v>330</v>
      </c>
      <c r="CX32" s="262" t="s">
        <v>331</v>
      </c>
      <c r="CY32" s="262" t="s">
        <v>57</v>
      </c>
      <c r="CZ32" s="262" t="s">
        <v>57</v>
      </c>
      <c r="DA32" s="262" t="s">
        <v>57</v>
      </c>
      <c r="DB32" s="262" t="s">
        <v>57</v>
      </c>
      <c r="DC32" s="262" t="s">
        <v>57</v>
      </c>
      <c r="DD32" s="262" t="s">
        <v>57</v>
      </c>
      <c r="DE32" s="262" t="s">
        <v>1215</v>
      </c>
      <c r="DF32" s="262" t="s">
        <v>1216</v>
      </c>
      <c r="DG32" s="262" t="s">
        <v>673</v>
      </c>
      <c r="DH32" s="262" t="s">
        <v>57</v>
      </c>
      <c r="DI32" s="262" t="s">
        <v>302</v>
      </c>
      <c r="DJ32" s="262" t="s">
        <v>57</v>
      </c>
      <c r="DK32" s="262" t="s">
        <v>57</v>
      </c>
      <c r="DL32" s="262" t="s">
        <v>57</v>
      </c>
      <c r="DM32" s="262" t="s">
        <v>57</v>
      </c>
      <c r="DN32" s="262" t="s">
        <v>57</v>
      </c>
      <c r="DO32" s="262" t="s">
        <v>57</v>
      </c>
      <c r="DP32" s="262" t="s">
        <v>57</v>
      </c>
      <c r="DQ32" s="262" t="s">
        <v>57</v>
      </c>
      <c r="DR32" s="262" t="s">
        <v>57</v>
      </c>
      <c r="DS32" s="262" t="s">
        <v>57</v>
      </c>
      <c r="DT32" s="262" t="s">
        <v>2004</v>
      </c>
      <c r="DU32" s="262" t="s">
        <v>1153</v>
      </c>
      <c r="DV32" s="262" t="s">
        <v>761</v>
      </c>
      <c r="DW32" s="262" t="s">
        <v>121</v>
      </c>
      <c r="DX32" s="262" t="s">
        <v>333</v>
      </c>
      <c r="DY32" s="262" t="s">
        <v>308</v>
      </c>
      <c r="DZ32" s="262" t="s">
        <v>309</v>
      </c>
      <c r="EA32" s="262" t="s">
        <v>319</v>
      </c>
      <c r="EB32" s="262" t="s">
        <v>2005</v>
      </c>
      <c r="EC32" s="262" t="s">
        <v>1153</v>
      </c>
      <c r="ED32" s="262" t="s">
        <v>178</v>
      </c>
      <c r="EE32" s="262" t="s">
        <v>121</v>
      </c>
      <c r="EF32" s="262" t="s">
        <v>57</v>
      </c>
      <c r="EG32" s="262" t="s">
        <v>57</v>
      </c>
      <c r="EH32" s="262" t="s">
        <v>57</v>
      </c>
      <c r="EI32" s="262" t="s">
        <v>57</v>
      </c>
      <c r="EJ32" s="262" t="s">
        <v>2006</v>
      </c>
      <c r="EK32" s="262" t="s">
        <v>1574</v>
      </c>
      <c r="EL32" s="262" t="s">
        <v>1337</v>
      </c>
      <c r="EM32" s="262" t="s">
        <v>1576</v>
      </c>
      <c r="EN32" s="262" t="s">
        <v>767</v>
      </c>
      <c r="EO32" s="262" t="s">
        <v>310</v>
      </c>
      <c r="EP32" s="262" t="s">
        <v>88</v>
      </c>
      <c r="EQ32" s="262" t="s">
        <v>1922</v>
      </c>
      <c r="ER32" s="262" t="s">
        <v>311</v>
      </c>
      <c r="ES32" s="262" t="s">
        <v>2007</v>
      </c>
      <c r="ET32" s="262" t="s">
        <v>2008</v>
      </c>
      <c r="EU32" s="189" t="str">
        <f t="shared" si="22"/>
        <v>1038858T00</v>
      </c>
      <c r="EV32" s="56" t="str">
        <f t="shared" si="23"/>
        <v>31038858T00</v>
      </c>
      <c r="EW32" s="189" t="str">
        <f>IFERROR(VLOOKUP(EV32,양시!BZ:CJ,10,FALSE),"")</f>
        <v/>
      </c>
      <c r="EX32" s="104" t="s">
        <v>2025</v>
      </c>
    </row>
    <row r="33" spans="1:154" ht="30" customHeight="1">
      <c r="A33" s="30">
        <v>3</v>
      </c>
      <c r="B33" s="262"/>
      <c r="C33" s="261" t="s">
        <v>2054</v>
      </c>
      <c r="D33" s="262"/>
      <c r="E33" s="262"/>
      <c r="F33" s="262"/>
      <c r="G33" s="262"/>
      <c r="H33" s="389" t="s">
        <v>2055</v>
      </c>
      <c r="I33" s="389" t="s">
        <v>2089</v>
      </c>
      <c r="J33" s="262"/>
      <c r="K33" s="262"/>
      <c r="L33" s="389" t="s">
        <v>2056</v>
      </c>
      <c r="M33" s="262"/>
      <c r="N33" s="262"/>
      <c r="O33" s="262"/>
      <c r="P33" s="262"/>
      <c r="Q33" s="262"/>
      <c r="R33" s="262"/>
      <c r="S33" s="262"/>
      <c r="T33" s="262"/>
      <c r="U33" s="262"/>
      <c r="V33" s="262"/>
      <c r="W33" s="262"/>
      <c r="X33" s="262"/>
      <c r="Y33" s="262"/>
      <c r="Z33" s="262"/>
      <c r="AA33" s="262"/>
      <c r="AB33" s="262"/>
      <c r="AC33" s="1338"/>
      <c r="AD33" s="262"/>
      <c r="AE33" s="262"/>
      <c r="AF33" s="262"/>
      <c r="AG33" s="262"/>
      <c r="AH33" s="262"/>
      <c r="AI33" s="262"/>
      <c r="AJ33" s="262"/>
      <c r="AK33" s="262"/>
      <c r="AL33" s="262"/>
      <c r="AM33" s="262"/>
      <c r="AN33" s="262"/>
      <c r="AO33" s="262"/>
      <c r="AP33" s="262"/>
      <c r="AQ33" s="262"/>
      <c r="AR33" s="262"/>
      <c r="AS33" s="262"/>
      <c r="AT33" s="262"/>
      <c r="AU33" s="389" t="s">
        <v>2057</v>
      </c>
      <c r="AV33" s="262"/>
      <c r="AW33" s="262"/>
      <c r="AX33" s="262"/>
      <c r="AY33" s="262"/>
      <c r="AZ33" s="262"/>
      <c r="BA33" s="262"/>
      <c r="BB33" s="262"/>
      <c r="BC33" s="262"/>
      <c r="BD33" s="262"/>
      <c r="BE33" s="262"/>
      <c r="BF33" s="262"/>
      <c r="BG33" s="262"/>
      <c r="BH33" s="262"/>
      <c r="BI33" s="262"/>
      <c r="BJ33" s="262"/>
      <c r="BK33" s="262"/>
      <c r="BL33" s="262"/>
      <c r="BM33" s="262"/>
      <c r="BN33" s="262"/>
      <c r="BO33" s="262"/>
      <c r="BP33" s="262"/>
      <c r="BQ33" s="262"/>
      <c r="BR33" s="262"/>
      <c r="BS33" s="262"/>
      <c r="BT33" s="262"/>
      <c r="BU33" s="262"/>
      <c r="BV33" s="262"/>
      <c r="BW33" s="262"/>
      <c r="BX33" s="262"/>
      <c r="BY33" s="262"/>
      <c r="BZ33" s="262"/>
      <c r="CA33" s="262"/>
      <c r="CB33" s="262"/>
      <c r="CC33" s="262"/>
      <c r="CD33" s="262"/>
      <c r="CE33" s="262"/>
      <c r="CF33" s="262"/>
      <c r="CG33" s="262"/>
      <c r="CH33" s="262"/>
      <c r="CI33" s="262"/>
      <c r="CJ33" s="262"/>
      <c r="CK33" s="262"/>
      <c r="CL33" s="262"/>
      <c r="CM33" s="262"/>
      <c r="CN33" s="262"/>
      <c r="CO33" s="262"/>
      <c r="CP33" s="262"/>
      <c r="CQ33" s="262"/>
      <c r="CR33" s="262"/>
      <c r="CS33" s="262"/>
      <c r="CT33" s="262"/>
      <c r="CU33" s="262"/>
      <c r="CV33" s="262"/>
      <c r="CW33" s="262"/>
      <c r="CX33" s="262"/>
      <c r="CY33" s="262"/>
      <c r="CZ33" s="262"/>
      <c r="DA33" s="262"/>
      <c r="DB33" s="262"/>
      <c r="DC33" s="262"/>
      <c r="DD33" s="262"/>
      <c r="DE33" s="262"/>
      <c r="DF33" s="262"/>
      <c r="DG33" s="262"/>
      <c r="DH33" s="262"/>
      <c r="DI33" s="262"/>
      <c r="DJ33" s="262"/>
      <c r="DK33" s="262"/>
      <c r="DL33" s="262"/>
      <c r="DM33" s="262"/>
      <c r="DN33" s="262"/>
      <c r="DO33" s="262"/>
      <c r="DP33" s="262"/>
      <c r="DQ33" s="262"/>
      <c r="DR33" s="262"/>
      <c r="DS33" s="262"/>
      <c r="DT33" s="262"/>
      <c r="DU33" s="262"/>
      <c r="DV33" s="262"/>
      <c r="DW33" s="262"/>
      <c r="DX33" s="262"/>
      <c r="DY33" s="262"/>
      <c r="DZ33" s="262"/>
      <c r="EA33" s="262"/>
      <c r="EB33" s="262"/>
      <c r="EC33" s="262"/>
      <c r="ED33" s="262"/>
      <c r="EE33" s="262"/>
      <c r="EF33" s="262"/>
      <c r="EG33" s="262"/>
      <c r="EH33" s="262"/>
      <c r="EI33" s="262"/>
      <c r="EJ33" s="262"/>
      <c r="EK33" s="262"/>
      <c r="EL33" s="262"/>
      <c r="EM33" s="262"/>
      <c r="EN33" s="262"/>
      <c r="EO33" s="262"/>
      <c r="EP33" s="262"/>
      <c r="EQ33" s="262"/>
      <c r="ER33" s="262"/>
      <c r="ES33" s="262"/>
      <c r="ET33" s="262"/>
      <c r="EU33" s="189" t="str">
        <f t="shared" si="22"/>
        <v>1026387T16</v>
      </c>
      <c r="EV33" s="56" t="str">
        <f t="shared" si="23"/>
        <v>31026387T16</v>
      </c>
      <c r="EW33" s="189">
        <f>IFERROR(VLOOKUP(EV33,양시!BZ:CJ,10,FALSE),"")</f>
        <v>0</v>
      </c>
    </row>
    <row r="34" spans="1:154" ht="30" customHeight="1">
      <c r="A34" s="30">
        <v>3</v>
      </c>
      <c r="B34" s="262"/>
      <c r="C34" s="262" t="s">
        <v>2059</v>
      </c>
      <c r="D34" s="262"/>
      <c r="E34" s="262"/>
      <c r="F34" s="262"/>
      <c r="G34" s="262"/>
      <c r="H34" s="389" t="s">
        <v>2055</v>
      </c>
      <c r="I34" s="389" t="s">
        <v>2089</v>
      </c>
      <c r="J34" s="262"/>
      <c r="K34" s="262"/>
      <c r="L34" s="389" t="s">
        <v>2060</v>
      </c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262"/>
      <c r="AC34" s="1338"/>
      <c r="AD34" s="262"/>
      <c r="AE34" s="262"/>
      <c r="AF34" s="262"/>
      <c r="AG34" s="262"/>
      <c r="AH34" s="262"/>
      <c r="AI34" s="262"/>
      <c r="AJ34" s="262"/>
      <c r="AK34" s="262"/>
      <c r="AL34" s="262"/>
      <c r="AM34" s="262"/>
      <c r="AN34" s="262"/>
      <c r="AO34" s="262"/>
      <c r="AP34" s="262"/>
      <c r="AQ34" s="262"/>
      <c r="AR34" s="262"/>
      <c r="AS34" s="262"/>
      <c r="AT34" s="262"/>
      <c r="AU34" s="389" t="s">
        <v>2061</v>
      </c>
      <c r="AV34" s="262"/>
      <c r="AW34" s="262"/>
      <c r="AX34" s="262"/>
      <c r="AY34" s="262"/>
      <c r="AZ34" s="262"/>
      <c r="BA34" s="262"/>
      <c r="BB34" s="262"/>
      <c r="BC34" s="262"/>
      <c r="BD34" s="262"/>
      <c r="BE34" s="262"/>
      <c r="BF34" s="262"/>
      <c r="BG34" s="262"/>
      <c r="BH34" s="262"/>
      <c r="BI34" s="262"/>
      <c r="BJ34" s="262"/>
      <c r="BK34" s="262"/>
      <c r="BL34" s="262"/>
      <c r="BM34" s="262"/>
      <c r="BN34" s="262"/>
      <c r="BO34" s="262"/>
      <c r="BP34" s="262"/>
      <c r="BQ34" s="262"/>
      <c r="BR34" s="262"/>
      <c r="BS34" s="262"/>
      <c r="BT34" s="262"/>
      <c r="BU34" s="262"/>
      <c r="BV34" s="262"/>
      <c r="BW34" s="262"/>
      <c r="BX34" s="262"/>
      <c r="BY34" s="262"/>
      <c r="BZ34" s="262"/>
      <c r="CA34" s="262"/>
      <c r="CB34" s="262"/>
      <c r="CC34" s="262"/>
      <c r="CD34" s="262"/>
      <c r="CE34" s="262"/>
      <c r="CF34" s="262"/>
      <c r="CG34" s="262"/>
      <c r="CH34" s="262"/>
      <c r="CI34" s="262"/>
      <c r="CJ34" s="262"/>
      <c r="CK34" s="262"/>
      <c r="CL34" s="262"/>
      <c r="CM34" s="262"/>
      <c r="CN34" s="262"/>
      <c r="CO34" s="262"/>
      <c r="CP34" s="262"/>
      <c r="CQ34" s="262"/>
      <c r="CR34" s="262"/>
      <c r="CS34" s="262"/>
      <c r="CT34" s="262"/>
      <c r="CU34" s="262"/>
      <c r="CV34" s="262"/>
      <c r="CW34" s="262"/>
      <c r="CX34" s="262"/>
      <c r="CY34" s="262"/>
      <c r="CZ34" s="262"/>
      <c r="DA34" s="262"/>
      <c r="DB34" s="262"/>
      <c r="DC34" s="262"/>
      <c r="DD34" s="262"/>
      <c r="DE34" s="262"/>
      <c r="DF34" s="262"/>
      <c r="DG34" s="262"/>
      <c r="DH34" s="262"/>
      <c r="DI34" s="262"/>
      <c r="DJ34" s="262"/>
      <c r="DK34" s="262"/>
      <c r="DL34" s="262"/>
      <c r="DM34" s="262"/>
      <c r="DN34" s="262"/>
      <c r="DO34" s="262"/>
      <c r="DP34" s="262"/>
      <c r="DQ34" s="262"/>
      <c r="DR34" s="262"/>
      <c r="DS34" s="262"/>
      <c r="DT34" s="262"/>
      <c r="DU34" s="262"/>
      <c r="DV34" s="262"/>
      <c r="DW34" s="262"/>
      <c r="DX34" s="262"/>
      <c r="DY34" s="262"/>
      <c r="DZ34" s="262"/>
      <c r="EA34" s="262"/>
      <c r="EB34" s="262"/>
      <c r="EC34" s="262"/>
      <c r="ED34" s="262"/>
      <c r="EE34" s="262"/>
      <c r="EF34" s="262"/>
      <c r="EG34" s="262"/>
      <c r="EH34" s="262"/>
      <c r="EI34" s="262"/>
      <c r="EJ34" s="262"/>
      <c r="EK34" s="262"/>
      <c r="EL34" s="262"/>
      <c r="EM34" s="262"/>
      <c r="EN34" s="262"/>
      <c r="EO34" s="262"/>
      <c r="EP34" s="262"/>
      <c r="EQ34" s="262"/>
      <c r="ER34" s="262"/>
      <c r="ES34" s="262"/>
      <c r="ET34" s="262"/>
      <c r="EU34" s="189" t="str">
        <f t="shared" si="22"/>
        <v>1038341T01</v>
      </c>
      <c r="EV34" s="56" t="str">
        <f t="shared" si="23"/>
        <v>31038341T01</v>
      </c>
      <c r="EW34" s="189">
        <f>IFERROR(VLOOKUP(EV34,양시!BZ:CJ,10,FALSE),"")</f>
        <v>0</v>
      </c>
    </row>
    <row r="35" spans="1:154" ht="30" customHeight="1">
      <c r="A35" s="367">
        <v>4</v>
      </c>
      <c r="B35" s="262" t="s">
        <v>287</v>
      </c>
      <c r="C35" s="261" t="s">
        <v>915</v>
      </c>
      <c r="D35" s="262" t="s">
        <v>2612</v>
      </c>
      <c r="E35" s="262" t="s">
        <v>31</v>
      </c>
      <c r="F35" s="262" t="s">
        <v>321</v>
      </c>
      <c r="G35" s="262" t="s">
        <v>312</v>
      </c>
      <c r="H35" s="262" t="s">
        <v>287</v>
      </c>
      <c r="I35" s="262" t="s">
        <v>585</v>
      </c>
      <c r="J35" s="262" t="s">
        <v>2613</v>
      </c>
      <c r="K35" s="262" t="s">
        <v>291</v>
      </c>
      <c r="L35" s="262" t="s">
        <v>2614</v>
      </c>
      <c r="M35" s="262" t="s">
        <v>2615</v>
      </c>
      <c r="N35" s="262"/>
      <c r="O35" s="262" t="s">
        <v>2616</v>
      </c>
      <c r="P35" s="262"/>
      <c r="Q35" s="262"/>
      <c r="R35" s="262"/>
      <c r="S35" s="262" t="s">
        <v>1838</v>
      </c>
      <c r="T35" s="262" t="s">
        <v>1839</v>
      </c>
      <c r="U35" s="262" t="s">
        <v>592</v>
      </c>
      <c r="V35" s="262"/>
      <c r="W35" s="262" t="s">
        <v>2617</v>
      </c>
      <c r="X35" s="262" t="s">
        <v>1047</v>
      </c>
      <c r="Y35" s="262" t="s">
        <v>1135</v>
      </c>
      <c r="Z35" s="262" t="s">
        <v>1135</v>
      </c>
      <c r="AA35" s="262" t="s">
        <v>1135</v>
      </c>
      <c r="AB35" s="262" t="s">
        <v>293</v>
      </c>
      <c r="AC35" s="1338"/>
      <c r="AD35" s="262" t="s">
        <v>1861</v>
      </c>
      <c r="AE35" s="262" t="s">
        <v>2204</v>
      </c>
      <c r="AF35" s="262" t="s">
        <v>692</v>
      </c>
      <c r="AG35" s="262" t="s">
        <v>295</v>
      </c>
      <c r="AH35" s="262" t="s">
        <v>296</v>
      </c>
      <c r="AI35" s="262" t="s">
        <v>297</v>
      </c>
      <c r="AJ35" s="262"/>
      <c r="AK35" s="262"/>
      <c r="AL35" s="262"/>
      <c r="AM35" s="262"/>
      <c r="AN35" s="262" t="s">
        <v>1411</v>
      </c>
      <c r="AO35" s="262" t="s">
        <v>1412</v>
      </c>
      <c r="AP35" s="262" t="s">
        <v>2618</v>
      </c>
      <c r="AQ35" s="262" t="s">
        <v>35</v>
      </c>
      <c r="AR35" s="262"/>
      <c r="AS35" s="262"/>
      <c r="AT35" s="262" t="s">
        <v>298</v>
      </c>
      <c r="AU35" s="262" t="s">
        <v>2619</v>
      </c>
      <c r="AV35" s="262" t="s">
        <v>57</v>
      </c>
      <c r="AW35" s="262" t="s">
        <v>57</v>
      </c>
      <c r="AX35" s="262"/>
      <c r="AY35" s="262"/>
      <c r="AZ35" s="262" t="s">
        <v>2620</v>
      </c>
      <c r="BA35" s="262" t="s">
        <v>2435</v>
      </c>
      <c r="BB35" s="262" t="s">
        <v>299</v>
      </c>
      <c r="BC35" s="262" t="s">
        <v>32</v>
      </c>
      <c r="BD35" s="262" t="s">
        <v>33</v>
      </c>
      <c r="BE35" s="262" t="s">
        <v>57</v>
      </c>
      <c r="BF35" s="262" t="s">
        <v>48</v>
      </c>
      <c r="BG35" s="262" t="s">
        <v>603</v>
      </c>
      <c r="BH35" s="262" t="s">
        <v>2621</v>
      </c>
      <c r="BI35" s="262" t="s">
        <v>2622</v>
      </c>
      <c r="BJ35" s="262" t="s">
        <v>2623</v>
      </c>
      <c r="BK35" s="262" t="s">
        <v>2438</v>
      </c>
      <c r="BL35" s="262" t="s">
        <v>2624</v>
      </c>
      <c r="BM35" s="262" t="s">
        <v>302</v>
      </c>
      <c r="BN35" s="262" t="s">
        <v>2204</v>
      </c>
      <c r="BO35" s="262" t="s">
        <v>692</v>
      </c>
      <c r="BP35" s="262" t="s">
        <v>595</v>
      </c>
      <c r="BQ35" s="262" t="s">
        <v>295</v>
      </c>
      <c r="BR35" s="262" t="s">
        <v>102</v>
      </c>
      <c r="BS35" s="262" t="s">
        <v>609</v>
      </c>
      <c r="BT35" s="262" t="s">
        <v>2625</v>
      </c>
      <c r="BU35" s="262" t="s">
        <v>2626</v>
      </c>
      <c r="BV35" s="262" t="s">
        <v>302</v>
      </c>
      <c r="BW35" s="262" t="s">
        <v>114</v>
      </c>
      <c r="BX35" s="262" t="s">
        <v>296</v>
      </c>
      <c r="BY35" s="262" t="s">
        <v>297</v>
      </c>
      <c r="BZ35" s="262" t="s">
        <v>2627</v>
      </c>
      <c r="CA35" s="262" t="s">
        <v>2628</v>
      </c>
      <c r="CB35" s="262" t="s">
        <v>304</v>
      </c>
      <c r="CC35" s="262" t="s">
        <v>708</v>
      </c>
      <c r="CD35" s="262" t="s">
        <v>305</v>
      </c>
      <c r="CE35" s="262" t="s">
        <v>306</v>
      </c>
      <c r="CF35" s="262" t="s">
        <v>709</v>
      </c>
      <c r="CG35" s="262" t="s">
        <v>307</v>
      </c>
      <c r="CH35" s="262" t="s">
        <v>57</v>
      </c>
      <c r="CI35" s="262" t="s">
        <v>2629</v>
      </c>
      <c r="CJ35" s="262" t="s">
        <v>78</v>
      </c>
      <c r="CK35" s="262" t="s">
        <v>2223</v>
      </c>
      <c r="CL35" s="262" t="s">
        <v>105</v>
      </c>
      <c r="CM35" s="262" t="s">
        <v>2630</v>
      </c>
      <c r="CN35" s="262" t="s">
        <v>78</v>
      </c>
      <c r="CO35" s="262" t="s">
        <v>1427</v>
      </c>
      <c r="CP35" s="262" t="s">
        <v>105</v>
      </c>
      <c r="CQ35" s="262" t="s">
        <v>57</v>
      </c>
      <c r="CR35" s="262" t="s">
        <v>57</v>
      </c>
      <c r="CS35" s="262" t="s">
        <v>57</v>
      </c>
      <c r="CT35" s="262" t="s">
        <v>57</v>
      </c>
      <c r="CU35" s="262" t="s">
        <v>328</v>
      </c>
      <c r="CV35" s="262" t="s">
        <v>329</v>
      </c>
      <c r="CW35" s="262" t="s">
        <v>330</v>
      </c>
      <c r="CX35" s="262" t="s">
        <v>331</v>
      </c>
      <c r="CY35" s="262" t="s">
        <v>57</v>
      </c>
      <c r="CZ35" s="262" t="s">
        <v>57</v>
      </c>
      <c r="DA35" s="262" t="s">
        <v>57</v>
      </c>
      <c r="DB35" s="262" t="s">
        <v>617</v>
      </c>
      <c r="DC35" s="262" t="s">
        <v>618</v>
      </c>
      <c r="DD35" s="262" t="s">
        <v>619</v>
      </c>
      <c r="DE35" s="262" t="s">
        <v>57</v>
      </c>
      <c r="DF35" s="262" t="s">
        <v>57</v>
      </c>
      <c r="DG35" s="262" t="s">
        <v>57</v>
      </c>
      <c r="DH35" s="262" t="s">
        <v>57</v>
      </c>
      <c r="DI35" s="262" t="s">
        <v>302</v>
      </c>
      <c r="DJ35" s="262" t="s">
        <v>57</v>
      </c>
      <c r="DK35" s="262" t="s">
        <v>57</v>
      </c>
      <c r="DL35" s="262" t="s">
        <v>57</v>
      </c>
      <c r="DM35" s="262" t="s">
        <v>57</v>
      </c>
      <c r="DN35" s="262" t="s">
        <v>57</v>
      </c>
      <c r="DO35" s="262" t="s">
        <v>57</v>
      </c>
      <c r="DP35" s="262" t="s">
        <v>57</v>
      </c>
      <c r="DQ35" s="262" t="s">
        <v>57</v>
      </c>
      <c r="DR35" s="262" t="s">
        <v>57</v>
      </c>
      <c r="DS35" s="262" t="s">
        <v>57</v>
      </c>
      <c r="DT35" s="262" t="s">
        <v>2631</v>
      </c>
      <c r="DU35" s="262" t="s">
        <v>86</v>
      </c>
      <c r="DV35" s="262" t="s">
        <v>177</v>
      </c>
      <c r="DW35" s="262" t="s">
        <v>106</v>
      </c>
      <c r="DX35" s="262" t="s">
        <v>333</v>
      </c>
      <c r="DY35" s="262" t="s">
        <v>308</v>
      </c>
      <c r="DZ35" s="262" t="s">
        <v>309</v>
      </c>
      <c r="EA35" s="262" t="s">
        <v>319</v>
      </c>
      <c r="EB35" s="262" t="s">
        <v>2632</v>
      </c>
      <c r="EC35" s="262" t="s">
        <v>86</v>
      </c>
      <c r="ED35" s="262" t="s">
        <v>178</v>
      </c>
      <c r="EE35" s="262" t="s">
        <v>106</v>
      </c>
      <c r="EF35" s="262" t="s">
        <v>57</v>
      </c>
      <c r="EG35" s="262" t="s">
        <v>57</v>
      </c>
      <c r="EH35" s="262" t="s">
        <v>57</v>
      </c>
      <c r="EI35" s="262" t="s">
        <v>57</v>
      </c>
      <c r="EJ35" s="262" t="s">
        <v>2633</v>
      </c>
      <c r="EK35" s="262" t="s">
        <v>91</v>
      </c>
      <c r="EL35" s="262" t="s">
        <v>2634</v>
      </c>
      <c r="EM35" s="262" t="s">
        <v>188</v>
      </c>
      <c r="EN35" s="262" t="s">
        <v>680</v>
      </c>
      <c r="EO35" s="262" t="s">
        <v>681</v>
      </c>
      <c r="EP35" s="262" t="s">
        <v>682</v>
      </c>
      <c r="EQ35" s="262" t="s">
        <v>1188</v>
      </c>
      <c r="ER35" s="262" t="s">
        <v>311</v>
      </c>
      <c r="ES35" s="262" t="s">
        <v>1002</v>
      </c>
      <c r="ET35" s="262" t="s">
        <v>1003</v>
      </c>
      <c r="EU35" s="189" t="str">
        <f t="shared" si="22"/>
        <v>1035086T02</v>
      </c>
      <c r="EV35" s="56" t="str">
        <f t="shared" si="23"/>
        <v>41035086T02</v>
      </c>
      <c r="EW35" s="189">
        <f>IFERROR(VLOOKUP(EV35,양시!BZ:CJ,10,FALSE),"")</f>
        <v>0</v>
      </c>
    </row>
    <row r="36" spans="1:154" ht="30" customHeight="1">
      <c r="A36" s="367">
        <v>4</v>
      </c>
      <c r="B36" s="262" t="s">
        <v>312</v>
      </c>
      <c r="C36" s="261" t="s">
        <v>2054</v>
      </c>
      <c r="D36" s="262" t="s">
        <v>2371</v>
      </c>
      <c r="E36" s="262" t="s">
        <v>31</v>
      </c>
      <c r="F36" s="262" t="s">
        <v>287</v>
      </c>
      <c r="G36" s="262" t="s">
        <v>320</v>
      </c>
      <c r="H36" s="262"/>
      <c r="I36" s="262" t="s">
        <v>585</v>
      </c>
      <c r="J36" s="262" t="s">
        <v>2635</v>
      </c>
      <c r="K36" s="262" t="s">
        <v>291</v>
      </c>
      <c r="L36" s="262" t="s">
        <v>2636</v>
      </c>
      <c r="M36" s="262" t="s">
        <v>2637</v>
      </c>
      <c r="N36" s="262"/>
      <c r="O36" s="262"/>
      <c r="P36" s="262"/>
      <c r="Q36" s="262" t="s">
        <v>2638</v>
      </c>
      <c r="R36" s="262"/>
      <c r="S36" s="262" t="s">
        <v>2451</v>
      </c>
      <c r="T36" s="262" t="s">
        <v>2639</v>
      </c>
      <c r="U36" s="262" t="s">
        <v>592</v>
      </c>
      <c r="V36" s="262"/>
      <c r="W36" s="262" t="s">
        <v>2640</v>
      </c>
      <c r="X36" s="262" t="s">
        <v>292</v>
      </c>
      <c r="Y36" s="262" t="s">
        <v>1135</v>
      </c>
      <c r="Z36" s="262" t="s">
        <v>1135</v>
      </c>
      <c r="AA36" s="262" t="s">
        <v>1135</v>
      </c>
      <c r="AB36" s="262" t="s">
        <v>2641</v>
      </c>
      <c r="AC36" s="1338"/>
      <c r="AD36" s="262" t="s">
        <v>1861</v>
      </c>
      <c r="AE36" s="262" t="s">
        <v>2346</v>
      </c>
      <c r="AF36" s="262" t="s">
        <v>294</v>
      </c>
      <c r="AG36" s="262" t="s">
        <v>295</v>
      </c>
      <c r="AH36" s="262" t="s">
        <v>296</v>
      </c>
      <c r="AI36" s="262" t="s">
        <v>297</v>
      </c>
      <c r="AJ36" s="262"/>
      <c r="AK36" s="262"/>
      <c r="AL36" s="262"/>
      <c r="AM36" s="262"/>
      <c r="AN36" s="262" t="s">
        <v>2642</v>
      </c>
      <c r="AO36" s="262" t="s">
        <v>2643</v>
      </c>
      <c r="AP36" s="262" t="s">
        <v>2644</v>
      </c>
      <c r="AQ36" s="262" t="s">
        <v>35</v>
      </c>
      <c r="AR36" s="262"/>
      <c r="AS36" s="262"/>
      <c r="AT36" s="262" t="s">
        <v>599</v>
      </c>
      <c r="AU36" s="262" t="s">
        <v>2645</v>
      </c>
      <c r="AV36" s="262" t="s">
        <v>57</v>
      </c>
      <c r="AW36" s="262" t="s">
        <v>57</v>
      </c>
      <c r="AX36" s="262"/>
      <c r="AY36" s="262"/>
      <c r="AZ36" s="262" t="s">
        <v>2646</v>
      </c>
      <c r="BA36" s="262" t="s">
        <v>2352</v>
      </c>
      <c r="BB36" s="262" t="s">
        <v>299</v>
      </c>
      <c r="BC36" s="262" t="s">
        <v>32</v>
      </c>
      <c r="BD36" s="262" t="s">
        <v>33</v>
      </c>
      <c r="BE36" s="262" t="s">
        <v>57</v>
      </c>
      <c r="BF36" s="262" t="s">
        <v>34</v>
      </c>
      <c r="BG36" s="262" t="s">
        <v>164</v>
      </c>
      <c r="BH36" s="262" t="s">
        <v>110</v>
      </c>
      <c r="BI36" s="262" t="s">
        <v>2647</v>
      </c>
      <c r="BJ36" s="262" t="s">
        <v>2648</v>
      </c>
      <c r="BK36" s="262" t="s">
        <v>1146</v>
      </c>
      <c r="BL36" s="262" t="s">
        <v>2649</v>
      </c>
      <c r="BM36" s="262" t="s">
        <v>302</v>
      </c>
      <c r="BN36" s="262" t="s">
        <v>2346</v>
      </c>
      <c r="BO36" s="262" t="s">
        <v>294</v>
      </c>
      <c r="BP36" s="262" t="s">
        <v>57</v>
      </c>
      <c r="BQ36" s="262" t="s">
        <v>295</v>
      </c>
      <c r="BR36" s="262" t="s">
        <v>311</v>
      </c>
      <c r="BS36" s="262" t="s">
        <v>1449</v>
      </c>
      <c r="BT36" s="262" t="s">
        <v>1028</v>
      </c>
      <c r="BU36" s="262" t="s">
        <v>2650</v>
      </c>
      <c r="BV36" s="262" t="s">
        <v>302</v>
      </c>
      <c r="BW36" s="262" t="s">
        <v>109</v>
      </c>
      <c r="BX36" s="262" t="s">
        <v>296</v>
      </c>
      <c r="BY36" s="262" t="s">
        <v>297</v>
      </c>
      <c r="BZ36" s="262" t="s">
        <v>659</v>
      </c>
      <c r="CA36" s="262" t="s">
        <v>2651</v>
      </c>
      <c r="CB36" s="262" t="s">
        <v>304</v>
      </c>
      <c r="CC36" s="262" t="s">
        <v>104</v>
      </c>
      <c r="CD36" s="262" t="s">
        <v>305</v>
      </c>
      <c r="CE36" s="262" t="s">
        <v>306</v>
      </c>
      <c r="CF36" s="262" t="s">
        <v>661</v>
      </c>
      <c r="CG36" s="262" t="s">
        <v>307</v>
      </c>
      <c r="CH36" s="262" t="s">
        <v>57</v>
      </c>
      <c r="CI36" s="262" t="s">
        <v>2652</v>
      </c>
      <c r="CJ36" s="262" t="s">
        <v>78</v>
      </c>
      <c r="CK36" s="262" t="s">
        <v>1035</v>
      </c>
      <c r="CL36" s="262" t="s">
        <v>105</v>
      </c>
      <c r="CM36" s="262" t="s">
        <v>57</v>
      </c>
      <c r="CN36" s="262" t="s">
        <v>57</v>
      </c>
      <c r="CO36" s="262" t="s">
        <v>57</v>
      </c>
      <c r="CP36" s="262" t="s">
        <v>57</v>
      </c>
      <c r="CQ36" s="262" t="s">
        <v>57</v>
      </c>
      <c r="CR36" s="262" t="s">
        <v>57</v>
      </c>
      <c r="CS36" s="262" t="s">
        <v>57</v>
      </c>
      <c r="CT36" s="262" t="s">
        <v>57</v>
      </c>
      <c r="CU36" s="262" t="s">
        <v>57</v>
      </c>
      <c r="CV36" s="262" t="s">
        <v>57</v>
      </c>
      <c r="CW36" s="262" t="s">
        <v>57</v>
      </c>
      <c r="CX36" s="262" t="s">
        <v>57</v>
      </c>
      <c r="CY36" s="262" t="s">
        <v>57</v>
      </c>
      <c r="CZ36" s="262" t="s">
        <v>57</v>
      </c>
      <c r="DA36" s="262" t="s">
        <v>57</v>
      </c>
      <c r="DB36" s="262" t="s">
        <v>57</v>
      </c>
      <c r="DC36" s="262" t="s">
        <v>57</v>
      </c>
      <c r="DD36" s="262" t="s">
        <v>57</v>
      </c>
      <c r="DE36" s="262" t="s">
        <v>57</v>
      </c>
      <c r="DF36" s="262" t="s">
        <v>57</v>
      </c>
      <c r="DG36" s="262" t="s">
        <v>57</v>
      </c>
      <c r="DH36" s="262" t="s">
        <v>57</v>
      </c>
      <c r="DI36" s="262" t="s">
        <v>302</v>
      </c>
      <c r="DJ36" s="262" t="s">
        <v>57</v>
      </c>
      <c r="DK36" s="262" t="s">
        <v>57</v>
      </c>
      <c r="DL36" s="262" t="s">
        <v>57</v>
      </c>
      <c r="DM36" s="262" t="s">
        <v>57</v>
      </c>
      <c r="DN36" s="262" t="s">
        <v>57</v>
      </c>
      <c r="DO36" s="262" t="s">
        <v>57</v>
      </c>
      <c r="DP36" s="262" t="s">
        <v>57</v>
      </c>
      <c r="DQ36" s="262" t="s">
        <v>57</v>
      </c>
      <c r="DR36" s="262" t="s">
        <v>57</v>
      </c>
      <c r="DS36" s="262" t="s">
        <v>57</v>
      </c>
      <c r="DT36" s="262" t="s">
        <v>2653</v>
      </c>
      <c r="DU36" s="262" t="s">
        <v>79</v>
      </c>
      <c r="DV36" s="262" t="s">
        <v>204</v>
      </c>
      <c r="DW36" s="262" t="s">
        <v>121</v>
      </c>
      <c r="DX36" s="262" t="s">
        <v>333</v>
      </c>
      <c r="DY36" s="262" t="s">
        <v>308</v>
      </c>
      <c r="DZ36" s="262" t="s">
        <v>309</v>
      </c>
      <c r="EA36" s="262" t="s">
        <v>319</v>
      </c>
      <c r="EB36" s="262" t="s">
        <v>2654</v>
      </c>
      <c r="EC36" s="262" t="s">
        <v>79</v>
      </c>
      <c r="ED36" s="262" t="s">
        <v>1062</v>
      </c>
      <c r="EE36" s="262" t="s">
        <v>121</v>
      </c>
      <c r="EF36" s="262" t="s">
        <v>57</v>
      </c>
      <c r="EG36" s="262" t="s">
        <v>57</v>
      </c>
      <c r="EH36" s="262" t="s">
        <v>57</v>
      </c>
      <c r="EI36" s="262" t="s">
        <v>57</v>
      </c>
      <c r="EJ36" s="262" t="s">
        <v>2655</v>
      </c>
      <c r="EK36" s="262" t="s">
        <v>2656</v>
      </c>
      <c r="EL36" s="262" t="s">
        <v>1430</v>
      </c>
      <c r="EM36" s="262" t="s">
        <v>115</v>
      </c>
      <c r="EN36" s="262" t="s">
        <v>629</v>
      </c>
      <c r="EO36" s="262" t="s">
        <v>310</v>
      </c>
      <c r="EP36" s="262" t="s">
        <v>88</v>
      </c>
      <c r="EQ36" s="262" t="s">
        <v>2657</v>
      </c>
      <c r="ER36" s="262" t="s">
        <v>311</v>
      </c>
      <c r="ES36" s="262" t="s">
        <v>2658</v>
      </c>
      <c r="ET36" s="262" t="s">
        <v>2659</v>
      </c>
      <c r="EU36" s="189" t="str">
        <f t="shared" si="22"/>
        <v>1027951T00</v>
      </c>
      <c r="EV36" s="56" t="str">
        <f t="shared" si="23"/>
        <v>41027951T00</v>
      </c>
      <c r="EW36" s="189">
        <f>IFERROR(VLOOKUP(EV36,양시!BZ:CJ,10,FALSE),"")</f>
        <v>0</v>
      </c>
    </row>
    <row r="37" spans="1:154" ht="30" customHeight="1">
      <c r="A37" s="367">
        <v>4</v>
      </c>
      <c r="B37" s="262" t="s">
        <v>320</v>
      </c>
      <c r="C37" s="262" t="s">
        <v>336</v>
      </c>
      <c r="D37" s="262" t="s">
        <v>1866</v>
      </c>
      <c r="E37" s="262" t="s">
        <v>31</v>
      </c>
      <c r="F37" s="262" t="s">
        <v>321</v>
      </c>
      <c r="G37" s="262" t="s">
        <v>724</v>
      </c>
      <c r="H37" s="262" t="s">
        <v>312</v>
      </c>
      <c r="I37" s="262" t="s">
        <v>585</v>
      </c>
      <c r="J37" s="262" t="s">
        <v>1900</v>
      </c>
      <c r="K37" s="262" t="s">
        <v>291</v>
      </c>
      <c r="L37" s="262" t="s">
        <v>1901</v>
      </c>
      <c r="M37" s="262" t="s">
        <v>1902</v>
      </c>
      <c r="N37" s="262"/>
      <c r="O37" s="262"/>
      <c r="P37" s="262"/>
      <c r="Q37" s="262"/>
      <c r="R37" s="262"/>
      <c r="S37" s="262" t="s">
        <v>1811</v>
      </c>
      <c r="T37" s="262" t="s">
        <v>1812</v>
      </c>
      <c r="U37" s="262" t="s">
        <v>592</v>
      </c>
      <c r="V37" s="262"/>
      <c r="W37" s="262" t="s">
        <v>1903</v>
      </c>
      <c r="X37" s="262" t="s">
        <v>1047</v>
      </c>
      <c r="Y37" s="262" t="s">
        <v>1904</v>
      </c>
      <c r="Z37" s="262" t="s">
        <v>1904</v>
      </c>
      <c r="AA37" s="262" t="s">
        <v>1135</v>
      </c>
      <c r="AB37" s="262" t="s">
        <v>293</v>
      </c>
      <c r="AC37" s="1338"/>
      <c r="AD37" s="262" t="s">
        <v>1136</v>
      </c>
      <c r="AE37" s="262" t="s">
        <v>314</v>
      </c>
      <c r="AF37" s="262" t="s">
        <v>1196</v>
      </c>
      <c r="AG37" s="262" t="s">
        <v>295</v>
      </c>
      <c r="AH37" s="262" t="s">
        <v>296</v>
      </c>
      <c r="AI37" s="262" t="s">
        <v>297</v>
      </c>
      <c r="AJ37" s="262"/>
      <c r="AK37" s="262"/>
      <c r="AL37" s="262"/>
      <c r="AM37" s="262"/>
      <c r="AN37" s="262" t="s">
        <v>1162</v>
      </c>
      <c r="AO37" s="262" t="s">
        <v>1163</v>
      </c>
      <c r="AP37" s="262" t="s">
        <v>1905</v>
      </c>
      <c r="AQ37" s="262" t="s">
        <v>49</v>
      </c>
      <c r="AR37" s="262" t="s">
        <v>1165</v>
      </c>
      <c r="AS37" s="262" t="s">
        <v>1166</v>
      </c>
      <c r="AT37" s="262" t="s">
        <v>298</v>
      </c>
      <c r="AU37" s="262" t="s">
        <v>1906</v>
      </c>
      <c r="AV37" s="262" t="s">
        <v>57</v>
      </c>
      <c r="AW37" s="262" t="s">
        <v>57</v>
      </c>
      <c r="AX37" s="262"/>
      <c r="AY37" s="262"/>
      <c r="AZ37" s="262" t="s">
        <v>1907</v>
      </c>
      <c r="BA37" s="262" t="s">
        <v>1170</v>
      </c>
      <c r="BB37" s="262" t="s">
        <v>323</v>
      </c>
      <c r="BC37" s="262" t="s">
        <v>32</v>
      </c>
      <c r="BD37" s="262" t="s">
        <v>33</v>
      </c>
      <c r="BE37" s="262" t="s">
        <v>57</v>
      </c>
      <c r="BF37" s="262" t="s">
        <v>48</v>
      </c>
      <c r="BG37" s="262" t="s">
        <v>164</v>
      </c>
      <c r="BH37" s="262" t="s">
        <v>1908</v>
      </c>
      <c r="BI37" s="262" t="s">
        <v>1909</v>
      </c>
      <c r="BJ37" s="262" t="s">
        <v>1910</v>
      </c>
      <c r="BK37" s="262" t="s">
        <v>910</v>
      </c>
      <c r="BL37" s="262" t="s">
        <v>1911</v>
      </c>
      <c r="BM37" s="262" t="s">
        <v>1327</v>
      </c>
      <c r="BN37" s="262" t="s">
        <v>314</v>
      </c>
      <c r="BO37" s="262" t="s">
        <v>1196</v>
      </c>
      <c r="BP37" s="262" t="s">
        <v>57</v>
      </c>
      <c r="BQ37" s="262" t="s">
        <v>295</v>
      </c>
      <c r="BR37" s="262" t="s">
        <v>311</v>
      </c>
      <c r="BS37" s="262" t="s">
        <v>1393</v>
      </c>
      <c r="BT37" s="262" t="s">
        <v>1912</v>
      </c>
      <c r="BU37" s="262" t="s">
        <v>1913</v>
      </c>
      <c r="BV37" s="262" t="s">
        <v>1330</v>
      </c>
      <c r="BW37" s="262" t="s">
        <v>178</v>
      </c>
      <c r="BX37" s="262" t="s">
        <v>296</v>
      </c>
      <c r="BY37" s="262" t="s">
        <v>297</v>
      </c>
      <c r="BZ37" s="262" t="s">
        <v>1914</v>
      </c>
      <c r="CA37" s="262" t="s">
        <v>1915</v>
      </c>
      <c r="CB37" s="262" t="s">
        <v>304</v>
      </c>
      <c r="CC37" s="262" t="s">
        <v>1308</v>
      </c>
      <c r="CD37" s="262" t="s">
        <v>1276</v>
      </c>
      <c r="CE37" s="262" t="s">
        <v>306</v>
      </c>
      <c r="CF37" s="262" t="s">
        <v>1916</v>
      </c>
      <c r="CG37" s="262" t="s">
        <v>307</v>
      </c>
      <c r="CH37" s="262" t="s">
        <v>57</v>
      </c>
      <c r="CI37" s="262" t="s">
        <v>1917</v>
      </c>
      <c r="CJ37" s="262" t="s">
        <v>1212</v>
      </c>
      <c r="CK37" s="262" t="s">
        <v>1278</v>
      </c>
      <c r="CL37" s="262" t="s">
        <v>105</v>
      </c>
      <c r="CM37" s="262" t="s">
        <v>1888</v>
      </c>
      <c r="CN37" s="262" t="s">
        <v>1212</v>
      </c>
      <c r="CO37" s="262" t="s">
        <v>1889</v>
      </c>
      <c r="CP37" s="262" t="s">
        <v>105</v>
      </c>
      <c r="CQ37" s="262" t="s">
        <v>1918</v>
      </c>
      <c r="CR37" s="262" t="s">
        <v>1212</v>
      </c>
      <c r="CS37" s="262" t="s">
        <v>998</v>
      </c>
      <c r="CT37" s="262" t="s">
        <v>105</v>
      </c>
      <c r="CU37" s="262" t="s">
        <v>328</v>
      </c>
      <c r="CV37" s="262" t="s">
        <v>329</v>
      </c>
      <c r="CW37" s="262" t="s">
        <v>330</v>
      </c>
      <c r="CX37" s="262" t="s">
        <v>331</v>
      </c>
      <c r="CY37" s="262" t="s">
        <v>57</v>
      </c>
      <c r="CZ37" s="262" t="s">
        <v>57</v>
      </c>
      <c r="DA37" s="262" t="s">
        <v>57</v>
      </c>
      <c r="DB37" s="262" t="s">
        <v>57</v>
      </c>
      <c r="DC37" s="262" t="s">
        <v>57</v>
      </c>
      <c r="DD37" s="262" t="s">
        <v>57</v>
      </c>
      <c r="DE37" s="262" t="s">
        <v>1215</v>
      </c>
      <c r="DF37" s="262" t="s">
        <v>1216</v>
      </c>
      <c r="DG37" s="262" t="s">
        <v>673</v>
      </c>
      <c r="DH37" s="262" t="s">
        <v>57</v>
      </c>
      <c r="DI37" s="262" t="s">
        <v>302</v>
      </c>
      <c r="DJ37" s="262" t="s">
        <v>57</v>
      </c>
      <c r="DK37" s="262" t="s">
        <v>57</v>
      </c>
      <c r="DL37" s="262" t="s">
        <v>57</v>
      </c>
      <c r="DM37" s="262" t="s">
        <v>57</v>
      </c>
      <c r="DN37" s="262" t="s">
        <v>57</v>
      </c>
      <c r="DO37" s="262" t="s">
        <v>57</v>
      </c>
      <c r="DP37" s="262" t="s">
        <v>57</v>
      </c>
      <c r="DQ37" s="262" t="s">
        <v>57</v>
      </c>
      <c r="DR37" s="262" t="s">
        <v>57</v>
      </c>
      <c r="DS37" s="262" t="s">
        <v>57</v>
      </c>
      <c r="DT37" s="262" t="s">
        <v>1217</v>
      </c>
      <c r="DU37" s="262" t="s">
        <v>1218</v>
      </c>
      <c r="DV37" s="262" t="s">
        <v>334</v>
      </c>
      <c r="DW37" s="262" t="s">
        <v>121</v>
      </c>
      <c r="DX37" s="262" t="s">
        <v>1219</v>
      </c>
      <c r="DY37" s="262" t="s">
        <v>1220</v>
      </c>
      <c r="DZ37" s="262" t="s">
        <v>330</v>
      </c>
      <c r="EA37" s="262" t="s">
        <v>205</v>
      </c>
      <c r="EB37" s="262" t="s">
        <v>1221</v>
      </c>
      <c r="EC37" s="262" t="s">
        <v>1218</v>
      </c>
      <c r="ED37" s="262" t="s">
        <v>762</v>
      </c>
      <c r="EE37" s="262" t="s">
        <v>121</v>
      </c>
      <c r="EF37" s="262" t="s">
        <v>57</v>
      </c>
      <c r="EG37" s="262" t="s">
        <v>57</v>
      </c>
      <c r="EH37" s="262" t="s">
        <v>57</v>
      </c>
      <c r="EI37" s="262" t="s">
        <v>57</v>
      </c>
      <c r="EJ37" s="262" t="s">
        <v>1919</v>
      </c>
      <c r="EK37" s="262" t="s">
        <v>1920</v>
      </c>
      <c r="EL37" s="262" t="s">
        <v>1224</v>
      </c>
      <c r="EM37" s="262" t="s">
        <v>1921</v>
      </c>
      <c r="EN37" s="262" t="s">
        <v>767</v>
      </c>
      <c r="EO37" s="262" t="s">
        <v>310</v>
      </c>
      <c r="EP37" s="262" t="s">
        <v>88</v>
      </c>
      <c r="EQ37" s="262" t="s">
        <v>1922</v>
      </c>
      <c r="ER37" s="262" t="s">
        <v>311</v>
      </c>
      <c r="ES37" s="262" t="s">
        <v>1923</v>
      </c>
      <c r="ET37" s="262" t="s">
        <v>1924</v>
      </c>
      <c r="EU37" s="189" t="str">
        <f t="shared" si="22"/>
        <v>2022671T00</v>
      </c>
      <c r="EV37" s="56" t="str">
        <f t="shared" si="23"/>
        <v>42022671T00</v>
      </c>
      <c r="EW37" s="189" t="str">
        <f>IFERROR(VLOOKUP(EV37,양시!BZ:CJ,10,FALSE),"")</f>
        <v/>
      </c>
      <c r="EX37" s="104" t="s">
        <v>2853</v>
      </c>
    </row>
    <row r="38" spans="1:154" ht="30" customHeight="1">
      <c r="A38" s="367">
        <v>4</v>
      </c>
      <c r="B38" s="262" t="s">
        <v>724</v>
      </c>
      <c r="C38" s="262" t="s">
        <v>336</v>
      </c>
      <c r="D38" s="262" t="s">
        <v>1866</v>
      </c>
      <c r="E38" s="262" t="s">
        <v>31</v>
      </c>
      <c r="F38" s="262" t="s">
        <v>321</v>
      </c>
      <c r="G38" s="262" t="s">
        <v>732</v>
      </c>
      <c r="H38" s="262" t="s">
        <v>771</v>
      </c>
      <c r="I38" s="262" t="s">
        <v>585</v>
      </c>
      <c r="J38" s="262" t="s">
        <v>1989</v>
      </c>
      <c r="K38" s="262" t="s">
        <v>291</v>
      </c>
      <c r="L38" s="262" t="s">
        <v>1990</v>
      </c>
      <c r="M38" s="262" t="s">
        <v>1991</v>
      </c>
      <c r="N38" s="262"/>
      <c r="O38" s="262"/>
      <c r="P38" s="262"/>
      <c r="Q38" s="262" t="s">
        <v>1870</v>
      </c>
      <c r="R38" s="262"/>
      <c r="S38" s="262" t="s">
        <v>1811</v>
      </c>
      <c r="T38" s="262" t="s">
        <v>1812</v>
      </c>
      <c r="U38" s="262" t="s">
        <v>592</v>
      </c>
      <c r="V38" s="262"/>
      <c r="W38" s="262" t="s">
        <v>1992</v>
      </c>
      <c r="X38" s="262" t="s">
        <v>1047</v>
      </c>
      <c r="Y38" s="262" t="s">
        <v>1993</v>
      </c>
      <c r="Z38" s="262" t="s">
        <v>1993</v>
      </c>
      <c r="AA38" s="262" t="s">
        <v>1135</v>
      </c>
      <c r="AB38" s="262" t="s">
        <v>293</v>
      </c>
      <c r="AC38" s="1338"/>
      <c r="AD38" s="262" t="s">
        <v>1136</v>
      </c>
      <c r="AE38" s="262" t="s">
        <v>314</v>
      </c>
      <c r="AF38" s="262" t="s">
        <v>294</v>
      </c>
      <c r="AG38" s="262" t="s">
        <v>295</v>
      </c>
      <c r="AH38" s="262" t="s">
        <v>296</v>
      </c>
      <c r="AI38" s="262" t="s">
        <v>297</v>
      </c>
      <c r="AJ38" s="262"/>
      <c r="AK38" s="262"/>
      <c r="AL38" s="262"/>
      <c r="AM38" s="262"/>
      <c r="AN38" s="262" t="s">
        <v>1162</v>
      </c>
      <c r="AO38" s="262" t="s">
        <v>1163</v>
      </c>
      <c r="AP38" s="262" t="s">
        <v>1994</v>
      </c>
      <c r="AQ38" s="262" t="s">
        <v>49</v>
      </c>
      <c r="AR38" s="262" t="s">
        <v>1165</v>
      </c>
      <c r="AS38" s="262" t="s">
        <v>1166</v>
      </c>
      <c r="AT38" s="262" t="s">
        <v>298</v>
      </c>
      <c r="AU38" s="262" t="s">
        <v>1995</v>
      </c>
      <c r="AV38" s="262" t="s">
        <v>57</v>
      </c>
      <c r="AW38" s="262" t="s">
        <v>57</v>
      </c>
      <c r="AX38" s="262"/>
      <c r="AY38" s="262"/>
      <c r="AZ38" s="262" t="s">
        <v>1996</v>
      </c>
      <c r="BA38" s="262" t="s">
        <v>1170</v>
      </c>
      <c r="BB38" s="262" t="s">
        <v>299</v>
      </c>
      <c r="BC38" s="262" t="s">
        <v>32</v>
      </c>
      <c r="BD38" s="262" t="s">
        <v>33</v>
      </c>
      <c r="BE38" s="262" t="s">
        <v>57</v>
      </c>
      <c r="BF38" s="262" t="s">
        <v>48</v>
      </c>
      <c r="BG38" s="262" t="s">
        <v>164</v>
      </c>
      <c r="BH38" s="262" t="s">
        <v>1997</v>
      </c>
      <c r="BI38" s="262" t="s">
        <v>1998</v>
      </c>
      <c r="BJ38" s="262" t="s">
        <v>1999</v>
      </c>
      <c r="BK38" s="262" t="s">
        <v>1174</v>
      </c>
      <c r="BL38" s="262" t="s">
        <v>1326</v>
      </c>
      <c r="BM38" s="262" t="s">
        <v>1327</v>
      </c>
      <c r="BN38" s="262" t="s">
        <v>314</v>
      </c>
      <c r="BO38" s="262" t="s">
        <v>294</v>
      </c>
      <c r="BP38" s="262" t="s">
        <v>57</v>
      </c>
      <c r="BQ38" s="262" t="s">
        <v>295</v>
      </c>
      <c r="BR38" s="262" t="s">
        <v>311</v>
      </c>
      <c r="BS38" s="262" t="s">
        <v>753</v>
      </c>
      <c r="BT38" s="262" t="s">
        <v>1328</v>
      </c>
      <c r="BU38" s="262" t="s">
        <v>2000</v>
      </c>
      <c r="BV38" s="262" t="s">
        <v>1061</v>
      </c>
      <c r="BW38" s="262" t="s">
        <v>1028</v>
      </c>
      <c r="BX38" s="262" t="s">
        <v>296</v>
      </c>
      <c r="BY38" s="262" t="s">
        <v>297</v>
      </c>
      <c r="BZ38" s="262" t="s">
        <v>1331</v>
      </c>
      <c r="CA38" s="262" t="s">
        <v>2001</v>
      </c>
      <c r="CB38" s="262" t="s">
        <v>304</v>
      </c>
      <c r="CC38" s="262" t="s">
        <v>1308</v>
      </c>
      <c r="CD38" s="262" t="s">
        <v>318</v>
      </c>
      <c r="CE38" s="262" t="s">
        <v>306</v>
      </c>
      <c r="CF38" s="262" t="s">
        <v>1916</v>
      </c>
      <c r="CG38" s="262" t="s">
        <v>307</v>
      </c>
      <c r="CH38" s="262" t="s">
        <v>57</v>
      </c>
      <c r="CI38" s="262" t="s">
        <v>2002</v>
      </c>
      <c r="CJ38" s="262" t="s">
        <v>99</v>
      </c>
      <c r="CK38" s="262" t="s">
        <v>1889</v>
      </c>
      <c r="CL38" s="262" t="s">
        <v>105</v>
      </c>
      <c r="CM38" s="262" t="s">
        <v>2003</v>
      </c>
      <c r="CN38" s="262" t="s">
        <v>99</v>
      </c>
      <c r="CO38" s="262" t="s">
        <v>998</v>
      </c>
      <c r="CP38" s="262" t="s">
        <v>105</v>
      </c>
      <c r="CQ38" s="262" t="s">
        <v>57</v>
      </c>
      <c r="CR38" s="262" t="s">
        <v>57</v>
      </c>
      <c r="CS38" s="262" t="s">
        <v>57</v>
      </c>
      <c r="CT38" s="262" t="s">
        <v>57</v>
      </c>
      <c r="CU38" s="262" t="s">
        <v>328</v>
      </c>
      <c r="CV38" s="262" t="s">
        <v>329</v>
      </c>
      <c r="CW38" s="262" t="s">
        <v>330</v>
      </c>
      <c r="CX38" s="262" t="s">
        <v>331</v>
      </c>
      <c r="CY38" s="262" t="s">
        <v>57</v>
      </c>
      <c r="CZ38" s="262" t="s">
        <v>57</v>
      </c>
      <c r="DA38" s="262" t="s">
        <v>57</v>
      </c>
      <c r="DB38" s="262" t="s">
        <v>57</v>
      </c>
      <c r="DC38" s="262" t="s">
        <v>57</v>
      </c>
      <c r="DD38" s="262" t="s">
        <v>57</v>
      </c>
      <c r="DE38" s="262" t="s">
        <v>1215</v>
      </c>
      <c r="DF38" s="262" t="s">
        <v>1216</v>
      </c>
      <c r="DG38" s="262" t="s">
        <v>673</v>
      </c>
      <c r="DH38" s="262" t="s">
        <v>57</v>
      </c>
      <c r="DI38" s="262" t="s">
        <v>302</v>
      </c>
      <c r="DJ38" s="262" t="s">
        <v>57</v>
      </c>
      <c r="DK38" s="262" t="s">
        <v>57</v>
      </c>
      <c r="DL38" s="262" t="s">
        <v>57</v>
      </c>
      <c r="DM38" s="262" t="s">
        <v>57</v>
      </c>
      <c r="DN38" s="262" t="s">
        <v>57</v>
      </c>
      <c r="DO38" s="262" t="s">
        <v>57</v>
      </c>
      <c r="DP38" s="262" t="s">
        <v>57</v>
      </c>
      <c r="DQ38" s="262" t="s">
        <v>57</v>
      </c>
      <c r="DR38" s="262" t="s">
        <v>57</v>
      </c>
      <c r="DS38" s="262" t="s">
        <v>57</v>
      </c>
      <c r="DT38" s="262" t="s">
        <v>2004</v>
      </c>
      <c r="DU38" s="262" t="s">
        <v>1153</v>
      </c>
      <c r="DV38" s="262" t="s">
        <v>761</v>
      </c>
      <c r="DW38" s="262" t="s">
        <v>121</v>
      </c>
      <c r="DX38" s="262" t="s">
        <v>333</v>
      </c>
      <c r="DY38" s="262" t="s">
        <v>308</v>
      </c>
      <c r="DZ38" s="262" t="s">
        <v>309</v>
      </c>
      <c r="EA38" s="262" t="s">
        <v>319</v>
      </c>
      <c r="EB38" s="262" t="s">
        <v>2005</v>
      </c>
      <c r="EC38" s="262" t="s">
        <v>1153</v>
      </c>
      <c r="ED38" s="262" t="s">
        <v>178</v>
      </c>
      <c r="EE38" s="262" t="s">
        <v>121</v>
      </c>
      <c r="EF38" s="262" t="s">
        <v>57</v>
      </c>
      <c r="EG38" s="262" t="s">
        <v>57</v>
      </c>
      <c r="EH38" s="262" t="s">
        <v>57</v>
      </c>
      <c r="EI38" s="262" t="s">
        <v>57</v>
      </c>
      <c r="EJ38" s="262" t="s">
        <v>2006</v>
      </c>
      <c r="EK38" s="262" t="s">
        <v>1574</v>
      </c>
      <c r="EL38" s="262" t="s">
        <v>1337</v>
      </c>
      <c r="EM38" s="262" t="s">
        <v>1576</v>
      </c>
      <c r="EN38" s="262" t="s">
        <v>767</v>
      </c>
      <c r="EO38" s="262" t="s">
        <v>310</v>
      </c>
      <c r="EP38" s="262" t="s">
        <v>88</v>
      </c>
      <c r="EQ38" s="262" t="s">
        <v>1922</v>
      </c>
      <c r="ER38" s="262" t="s">
        <v>311</v>
      </c>
      <c r="ES38" s="262" t="s">
        <v>2007</v>
      </c>
      <c r="ET38" s="262" t="s">
        <v>2008</v>
      </c>
      <c r="EU38" s="189" t="str">
        <f t="shared" si="22"/>
        <v>1038858T00</v>
      </c>
      <c r="EV38" s="56" t="str">
        <f t="shared" si="23"/>
        <v>41038858T00</v>
      </c>
      <c r="EW38" s="189" t="str">
        <f>IFERROR(VLOOKUP(EV38,양시!BZ:CJ,10,FALSE),"")</f>
        <v/>
      </c>
      <c r="EX38" s="104" t="s">
        <v>2853</v>
      </c>
    </row>
    <row r="39" spans="1:154" ht="30" customHeight="1">
      <c r="A39" s="367">
        <v>4</v>
      </c>
      <c r="B39" s="262" t="s">
        <v>732</v>
      </c>
      <c r="C39" s="262" t="s">
        <v>336</v>
      </c>
      <c r="D39" s="262" t="s">
        <v>1970</v>
      </c>
      <c r="E39" s="262" t="s">
        <v>31</v>
      </c>
      <c r="F39" s="262" t="s">
        <v>584</v>
      </c>
      <c r="G39" s="262"/>
      <c r="H39" s="262" t="s">
        <v>287</v>
      </c>
      <c r="I39" s="262" t="s">
        <v>585</v>
      </c>
      <c r="J39" s="262" t="s">
        <v>2660</v>
      </c>
      <c r="K39" s="262" t="s">
        <v>291</v>
      </c>
      <c r="L39" s="262" t="s">
        <v>2661</v>
      </c>
      <c r="M39" s="262" t="s">
        <v>2662</v>
      </c>
      <c r="N39" s="262"/>
      <c r="O39" s="262" t="s">
        <v>2663</v>
      </c>
      <c r="P39" s="262"/>
      <c r="Q39" s="262"/>
      <c r="R39" s="262"/>
      <c r="S39" s="262" t="s">
        <v>1838</v>
      </c>
      <c r="T39" s="262" t="s">
        <v>1839</v>
      </c>
      <c r="U39" s="262" t="s">
        <v>592</v>
      </c>
      <c r="V39" s="262"/>
      <c r="W39" s="262" t="s">
        <v>2664</v>
      </c>
      <c r="X39" s="262" t="s">
        <v>688</v>
      </c>
      <c r="Y39" s="262" t="s">
        <v>1135</v>
      </c>
      <c r="Z39" s="262" t="s">
        <v>1135</v>
      </c>
      <c r="AA39" s="262" t="s">
        <v>1135</v>
      </c>
      <c r="AB39" s="262" t="s">
        <v>293</v>
      </c>
      <c r="AC39" s="1338"/>
      <c r="AD39" s="262" t="s">
        <v>107</v>
      </c>
      <c r="AE39" s="262" t="s">
        <v>826</v>
      </c>
      <c r="AF39" s="262" t="s">
        <v>692</v>
      </c>
      <c r="AG39" s="262" t="s">
        <v>295</v>
      </c>
      <c r="AH39" s="262" t="s">
        <v>296</v>
      </c>
      <c r="AI39" s="262" t="s">
        <v>297</v>
      </c>
      <c r="AJ39" s="262"/>
      <c r="AK39" s="262"/>
      <c r="AL39" s="262"/>
      <c r="AM39" s="262"/>
      <c r="AN39" s="262" t="s">
        <v>2665</v>
      </c>
      <c r="AO39" s="262" t="s">
        <v>2666</v>
      </c>
      <c r="AP39" s="262" t="s">
        <v>2667</v>
      </c>
      <c r="AQ39" s="262" t="s">
        <v>49</v>
      </c>
      <c r="AR39" s="262"/>
      <c r="AS39" s="262"/>
      <c r="AT39" s="262" t="s">
        <v>298</v>
      </c>
      <c r="AU39" s="262" t="s">
        <v>2668</v>
      </c>
      <c r="AV39" s="262" t="s">
        <v>57</v>
      </c>
      <c r="AW39" s="262" t="s">
        <v>57</v>
      </c>
      <c r="AX39" s="262"/>
      <c r="AY39" s="262" t="s">
        <v>2669</v>
      </c>
      <c r="AZ39" s="262" t="s">
        <v>2670</v>
      </c>
      <c r="BA39" s="262" t="s">
        <v>2671</v>
      </c>
      <c r="BB39" s="262" t="s">
        <v>299</v>
      </c>
      <c r="BC39" s="262" t="s">
        <v>32</v>
      </c>
      <c r="BD39" s="262" t="s">
        <v>33</v>
      </c>
      <c r="BE39" s="262" t="s">
        <v>57</v>
      </c>
      <c r="BF39" s="262" t="s">
        <v>48</v>
      </c>
      <c r="BG39" s="262" t="s">
        <v>900</v>
      </c>
      <c r="BH39" s="262" t="s">
        <v>2672</v>
      </c>
      <c r="BI39" s="262" t="s">
        <v>2673</v>
      </c>
      <c r="BJ39" s="262" t="s">
        <v>2308</v>
      </c>
      <c r="BK39" s="262" t="s">
        <v>2674</v>
      </c>
      <c r="BL39" s="262" t="s">
        <v>2675</v>
      </c>
      <c r="BM39" s="262" t="s">
        <v>302</v>
      </c>
      <c r="BN39" s="262" t="s">
        <v>826</v>
      </c>
      <c r="BO39" s="262" t="s">
        <v>692</v>
      </c>
      <c r="BP39" s="262" t="s">
        <v>595</v>
      </c>
      <c r="BQ39" s="262" t="s">
        <v>295</v>
      </c>
      <c r="BR39" s="262" t="s">
        <v>102</v>
      </c>
      <c r="BS39" s="262" t="s">
        <v>324</v>
      </c>
      <c r="BT39" s="262" t="s">
        <v>2305</v>
      </c>
      <c r="BU39" s="262" t="s">
        <v>2676</v>
      </c>
      <c r="BV39" s="262" t="s">
        <v>302</v>
      </c>
      <c r="BW39" s="262" t="s">
        <v>876</v>
      </c>
      <c r="BX39" s="262" t="s">
        <v>296</v>
      </c>
      <c r="BY39" s="262" t="s">
        <v>297</v>
      </c>
      <c r="BZ39" s="262" t="s">
        <v>2677</v>
      </c>
      <c r="CA39" s="262" t="s">
        <v>2678</v>
      </c>
      <c r="CB39" s="262" t="s">
        <v>304</v>
      </c>
      <c r="CC39" s="262" t="s">
        <v>795</v>
      </c>
      <c r="CD39" s="262" t="s">
        <v>309</v>
      </c>
      <c r="CE39" s="262" t="s">
        <v>306</v>
      </c>
      <c r="CF39" s="262" t="s">
        <v>794</v>
      </c>
      <c r="CG39" s="262" t="s">
        <v>307</v>
      </c>
      <c r="CH39" s="262" t="s">
        <v>57</v>
      </c>
      <c r="CI39" s="262" t="s">
        <v>2679</v>
      </c>
      <c r="CJ39" s="262" t="s">
        <v>99</v>
      </c>
      <c r="CK39" s="262" t="s">
        <v>909</v>
      </c>
      <c r="CL39" s="262" t="s">
        <v>105</v>
      </c>
      <c r="CM39" s="262" t="s">
        <v>57</v>
      </c>
      <c r="CN39" s="262" t="s">
        <v>57</v>
      </c>
      <c r="CO39" s="262" t="s">
        <v>57</v>
      </c>
      <c r="CP39" s="262" t="s">
        <v>57</v>
      </c>
      <c r="CQ39" s="262" t="s">
        <v>57</v>
      </c>
      <c r="CR39" s="262" t="s">
        <v>57</v>
      </c>
      <c r="CS39" s="262" t="s">
        <v>57</v>
      </c>
      <c r="CT39" s="262" t="s">
        <v>57</v>
      </c>
      <c r="CU39" s="262" t="s">
        <v>57</v>
      </c>
      <c r="CV39" s="262" t="s">
        <v>57</v>
      </c>
      <c r="CW39" s="262" t="s">
        <v>57</v>
      </c>
      <c r="CX39" s="262" t="s">
        <v>57</v>
      </c>
      <c r="CY39" s="262" t="s">
        <v>798</v>
      </c>
      <c r="CZ39" s="262" t="s">
        <v>329</v>
      </c>
      <c r="DA39" s="262" t="s">
        <v>123</v>
      </c>
      <c r="DB39" s="262" t="s">
        <v>57</v>
      </c>
      <c r="DC39" s="262" t="s">
        <v>57</v>
      </c>
      <c r="DD39" s="262" t="s">
        <v>57</v>
      </c>
      <c r="DE39" s="262" t="s">
        <v>57</v>
      </c>
      <c r="DF39" s="262" t="s">
        <v>57</v>
      </c>
      <c r="DG39" s="262" t="s">
        <v>57</v>
      </c>
      <c r="DH39" s="262" t="s">
        <v>57</v>
      </c>
      <c r="DI39" s="262" t="s">
        <v>302</v>
      </c>
      <c r="DJ39" s="262" t="s">
        <v>57</v>
      </c>
      <c r="DK39" s="262" t="s">
        <v>57</v>
      </c>
      <c r="DL39" s="262" t="s">
        <v>57</v>
      </c>
      <c r="DM39" s="262" t="s">
        <v>57</v>
      </c>
      <c r="DN39" s="262" t="s">
        <v>57</v>
      </c>
      <c r="DO39" s="262" t="s">
        <v>57</v>
      </c>
      <c r="DP39" s="262" t="s">
        <v>57</v>
      </c>
      <c r="DQ39" s="262" t="s">
        <v>57</v>
      </c>
      <c r="DR39" s="262" t="s">
        <v>57</v>
      </c>
      <c r="DS39" s="262" t="s">
        <v>57</v>
      </c>
      <c r="DT39" s="262" t="s">
        <v>2680</v>
      </c>
      <c r="DU39" s="262" t="s">
        <v>86</v>
      </c>
      <c r="DV39" s="262" t="s">
        <v>332</v>
      </c>
      <c r="DW39" s="262" t="s">
        <v>119</v>
      </c>
      <c r="DX39" s="262" t="s">
        <v>317</v>
      </c>
      <c r="DY39" s="262" t="s">
        <v>308</v>
      </c>
      <c r="DZ39" s="262" t="s">
        <v>318</v>
      </c>
      <c r="EA39" s="262" t="s">
        <v>319</v>
      </c>
      <c r="EB39" s="262" t="s">
        <v>2681</v>
      </c>
      <c r="EC39" s="262" t="s">
        <v>86</v>
      </c>
      <c r="ED39" s="262" t="s">
        <v>334</v>
      </c>
      <c r="EE39" s="262" t="s">
        <v>119</v>
      </c>
      <c r="EF39" s="262" t="s">
        <v>57</v>
      </c>
      <c r="EG39" s="262" t="s">
        <v>57</v>
      </c>
      <c r="EH39" s="262" t="s">
        <v>57</v>
      </c>
      <c r="EI39" s="262" t="s">
        <v>57</v>
      </c>
      <c r="EJ39" s="262" t="s">
        <v>100</v>
      </c>
      <c r="EK39" s="262" t="s">
        <v>101</v>
      </c>
      <c r="EL39" s="262" t="s">
        <v>802</v>
      </c>
      <c r="EM39" s="262" t="s">
        <v>184</v>
      </c>
      <c r="EN39" s="262" t="s">
        <v>629</v>
      </c>
      <c r="EO39" s="262" t="s">
        <v>630</v>
      </c>
      <c r="EP39" s="262" t="s">
        <v>122</v>
      </c>
      <c r="EQ39" s="262" t="s">
        <v>2682</v>
      </c>
      <c r="ER39" s="262" t="s">
        <v>311</v>
      </c>
      <c r="ES39" s="262" t="s">
        <v>2683</v>
      </c>
      <c r="ET39" s="262" t="s">
        <v>2684</v>
      </c>
      <c r="EU39" s="189" t="str">
        <f t="shared" si="22"/>
        <v>1037465T02</v>
      </c>
      <c r="EV39" s="56" t="str">
        <f t="shared" si="23"/>
        <v>41037465T02</v>
      </c>
      <c r="EW39" s="189">
        <f>IFERROR(VLOOKUP(EV39,양시!BZ:CJ,10,FALSE),"")</f>
        <v>0</v>
      </c>
    </row>
    <row r="40" spans="1:154" ht="30" customHeight="1">
      <c r="A40" s="367">
        <v>4</v>
      </c>
      <c r="B40" s="262" t="s">
        <v>771</v>
      </c>
      <c r="C40" s="261" t="s">
        <v>915</v>
      </c>
      <c r="D40" s="262" t="s">
        <v>2612</v>
      </c>
      <c r="E40" s="262" t="s">
        <v>31</v>
      </c>
      <c r="F40" s="262" t="s">
        <v>584</v>
      </c>
      <c r="G40" s="262"/>
      <c r="H40" s="262" t="s">
        <v>312</v>
      </c>
      <c r="I40" s="262" t="s">
        <v>585</v>
      </c>
      <c r="J40" s="262" t="s">
        <v>2685</v>
      </c>
      <c r="K40" s="262" t="s">
        <v>291</v>
      </c>
      <c r="L40" s="262" t="s">
        <v>2686</v>
      </c>
      <c r="M40" s="262" t="s">
        <v>2687</v>
      </c>
      <c r="N40" s="262"/>
      <c r="O40" s="262" t="s">
        <v>2688</v>
      </c>
      <c r="P40" s="262" t="s">
        <v>818</v>
      </c>
      <c r="Q40" s="262"/>
      <c r="R40" s="262"/>
      <c r="S40" s="262" t="s">
        <v>1838</v>
      </c>
      <c r="T40" s="262" t="s">
        <v>1839</v>
      </c>
      <c r="U40" s="262" t="s">
        <v>592</v>
      </c>
      <c r="V40" s="262" t="s">
        <v>1133</v>
      </c>
      <c r="W40" s="262" t="s">
        <v>2689</v>
      </c>
      <c r="X40" s="262" t="s">
        <v>688</v>
      </c>
      <c r="Y40" s="262" t="s">
        <v>1135</v>
      </c>
      <c r="Z40" s="262" t="s">
        <v>1135</v>
      </c>
      <c r="AA40" s="262" t="s">
        <v>1135</v>
      </c>
      <c r="AB40" s="262" t="s">
        <v>293</v>
      </c>
      <c r="AC40" s="1338"/>
      <c r="AD40" s="262" t="s">
        <v>1861</v>
      </c>
      <c r="AE40" s="262" t="s">
        <v>1352</v>
      </c>
      <c r="AF40" s="262" t="s">
        <v>692</v>
      </c>
      <c r="AG40" s="262" t="s">
        <v>295</v>
      </c>
      <c r="AH40" s="262" t="s">
        <v>296</v>
      </c>
      <c r="AI40" s="262" t="s">
        <v>297</v>
      </c>
      <c r="AJ40" s="262"/>
      <c r="AK40" s="262"/>
      <c r="AL40" s="262"/>
      <c r="AM40" s="262"/>
      <c r="AN40" s="262" t="s">
        <v>1138</v>
      </c>
      <c r="AO40" s="262" t="s">
        <v>1139</v>
      </c>
      <c r="AP40" s="262" t="s">
        <v>2690</v>
      </c>
      <c r="AQ40" s="262" t="s">
        <v>35</v>
      </c>
      <c r="AR40" s="262"/>
      <c r="AS40" s="262"/>
      <c r="AT40" s="262" t="s">
        <v>315</v>
      </c>
      <c r="AU40" s="262" t="s">
        <v>2691</v>
      </c>
      <c r="AV40" s="262" t="s">
        <v>57</v>
      </c>
      <c r="AW40" s="262" t="s">
        <v>57</v>
      </c>
      <c r="AX40" s="262"/>
      <c r="AY40" s="262"/>
      <c r="AZ40" s="262" t="s">
        <v>2692</v>
      </c>
      <c r="BA40" s="262" t="s">
        <v>1359</v>
      </c>
      <c r="BB40" s="262" t="s">
        <v>1201</v>
      </c>
      <c r="BC40" s="262" t="s">
        <v>32</v>
      </c>
      <c r="BD40" s="262" t="s">
        <v>33</v>
      </c>
      <c r="BE40" s="262" t="s">
        <v>57</v>
      </c>
      <c r="BF40" s="262" t="s">
        <v>48</v>
      </c>
      <c r="BG40" s="262" t="s">
        <v>164</v>
      </c>
      <c r="BH40" s="262" t="s">
        <v>2693</v>
      </c>
      <c r="BI40" s="262" t="s">
        <v>2694</v>
      </c>
      <c r="BJ40" s="262" t="s">
        <v>2695</v>
      </c>
      <c r="BK40" s="262" t="s">
        <v>850</v>
      </c>
      <c r="BL40" s="262" t="s">
        <v>2696</v>
      </c>
      <c r="BM40" s="262" t="s">
        <v>302</v>
      </c>
      <c r="BN40" s="262" t="s">
        <v>1352</v>
      </c>
      <c r="BO40" s="262" t="s">
        <v>692</v>
      </c>
      <c r="BP40" s="262" t="s">
        <v>595</v>
      </c>
      <c r="BQ40" s="262" t="s">
        <v>295</v>
      </c>
      <c r="BR40" s="262" t="s">
        <v>1363</v>
      </c>
      <c r="BS40" s="262" t="s">
        <v>2697</v>
      </c>
      <c r="BT40" s="262" t="s">
        <v>1960</v>
      </c>
      <c r="BU40" s="262" t="s">
        <v>2698</v>
      </c>
      <c r="BV40" s="262" t="s">
        <v>302</v>
      </c>
      <c r="BW40" s="262" t="s">
        <v>1062</v>
      </c>
      <c r="BX40" s="262" t="s">
        <v>296</v>
      </c>
      <c r="BY40" s="262" t="s">
        <v>297</v>
      </c>
      <c r="BZ40" s="262" t="s">
        <v>1650</v>
      </c>
      <c r="CA40" s="262" t="s">
        <v>2699</v>
      </c>
      <c r="CB40" s="262" t="s">
        <v>304</v>
      </c>
      <c r="CC40" s="262" t="s">
        <v>167</v>
      </c>
      <c r="CD40" s="262" t="s">
        <v>1209</v>
      </c>
      <c r="CE40" s="262" t="s">
        <v>306</v>
      </c>
      <c r="CF40" s="262" t="s">
        <v>166</v>
      </c>
      <c r="CG40" s="262" t="s">
        <v>307</v>
      </c>
      <c r="CH40" s="262" t="s">
        <v>57</v>
      </c>
      <c r="CI40" s="262" t="s">
        <v>2700</v>
      </c>
      <c r="CJ40" s="262" t="s">
        <v>843</v>
      </c>
      <c r="CK40" s="262" t="s">
        <v>1066</v>
      </c>
      <c r="CL40" s="262" t="s">
        <v>105</v>
      </c>
      <c r="CM40" s="262" t="s">
        <v>57</v>
      </c>
      <c r="CN40" s="262" t="s">
        <v>57</v>
      </c>
      <c r="CO40" s="262" t="s">
        <v>57</v>
      </c>
      <c r="CP40" s="262" t="s">
        <v>57</v>
      </c>
      <c r="CQ40" s="262" t="s">
        <v>57</v>
      </c>
      <c r="CR40" s="262" t="s">
        <v>57</v>
      </c>
      <c r="CS40" s="262" t="s">
        <v>57</v>
      </c>
      <c r="CT40" s="262" t="s">
        <v>57</v>
      </c>
      <c r="CU40" s="262" t="s">
        <v>57</v>
      </c>
      <c r="CV40" s="262" t="s">
        <v>57</v>
      </c>
      <c r="CW40" s="262" t="s">
        <v>57</v>
      </c>
      <c r="CX40" s="262" t="s">
        <v>57</v>
      </c>
      <c r="CY40" s="262" t="s">
        <v>57</v>
      </c>
      <c r="CZ40" s="262" t="s">
        <v>57</v>
      </c>
      <c r="DA40" s="262" t="s">
        <v>57</v>
      </c>
      <c r="DB40" s="262" t="s">
        <v>57</v>
      </c>
      <c r="DC40" s="262" t="s">
        <v>57</v>
      </c>
      <c r="DD40" s="262" t="s">
        <v>57</v>
      </c>
      <c r="DE40" s="262" t="s">
        <v>1215</v>
      </c>
      <c r="DF40" s="262" t="s">
        <v>1216</v>
      </c>
      <c r="DG40" s="262" t="s">
        <v>673</v>
      </c>
      <c r="DH40" s="262" t="s">
        <v>57</v>
      </c>
      <c r="DI40" s="262" t="s">
        <v>302</v>
      </c>
      <c r="DJ40" s="262" t="s">
        <v>57</v>
      </c>
      <c r="DK40" s="262" t="s">
        <v>57</v>
      </c>
      <c r="DL40" s="262" t="s">
        <v>57</v>
      </c>
      <c r="DM40" s="262" t="s">
        <v>57</v>
      </c>
      <c r="DN40" s="262" t="s">
        <v>57</v>
      </c>
      <c r="DO40" s="262" t="s">
        <v>57</v>
      </c>
      <c r="DP40" s="262" t="s">
        <v>57</v>
      </c>
      <c r="DQ40" s="262" t="s">
        <v>57</v>
      </c>
      <c r="DR40" s="262" t="s">
        <v>57</v>
      </c>
      <c r="DS40" s="262" t="s">
        <v>57</v>
      </c>
      <c r="DT40" s="262" t="s">
        <v>2701</v>
      </c>
      <c r="DU40" s="262" t="s">
        <v>1281</v>
      </c>
      <c r="DV40" s="262" t="s">
        <v>622</v>
      </c>
      <c r="DW40" s="262" t="s">
        <v>106</v>
      </c>
      <c r="DX40" s="262" t="s">
        <v>317</v>
      </c>
      <c r="DY40" s="262" t="s">
        <v>308</v>
      </c>
      <c r="DZ40" s="262" t="s">
        <v>318</v>
      </c>
      <c r="EA40" s="262" t="s">
        <v>319</v>
      </c>
      <c r="EB40" s="262" t="s">
        <v>2702</v>
      </c>
      <c r="EC40" s="262" t="s">
        <v>1281</v>
      </c>
      <c r="ED40" s="262" t="s">
        <v>872</v>
      </c>
      <c r="EE40" s="262" t="s">
        <v>106</v>
      </c>
      <c r="EF40" s="262" t="s">
        <v>57</v>
      </c>
      <c r="EG40" s="262" t="s">
        <v>57</v>
      </c>
      <c r="EH40" s="262" t="s">
        <v>57</v>
      </c>
      <c r="EI40" s="262" t="s">
        <v>57</v>
      </c>
      <c r="EJ40" s="262" t="s">
        <v>2509</v>
      </c>
      <c r="EK40" s="262" t="s">
        <v>2510</v>
      </c>
      <c r="EL40" s="262" t="s">
        <v>1458</v>
      </c>
      <c r="EM40" s="262" t="s">
        <v>1373</v>
      </c>
      <c r="EN40" s="262" t="s">
        <v>680</v>
      </c>
      <c r="EO40" s="262" t="s">
        <v>310</v>
      </c>
      <c r="EP40" s="262" t="s">
        <v>88</v>
      </c>
      <c r="EQ40" s="262" t="s">
        <v>57</v>
      </c>
      <c r="ER40" s="262" t="s">
        <v>311</v>
      </c>
      <c r="ES40" s="262" t="s">
        <v>57</v>
      </c>
      <c r="ET40" s="262" t="s">
        <v>57</v>
      </c>
      <c r="EU40" s="189" t="str">
        <f t="shared" si="22"/>
        <v>2021719T00</v>
      </c>
      <c r="EV40" s="56" t="str">
        <f t="shared" si="23"/>
        <v>42021719T00</v>
      </c>
      <c r="EW40" s="189" t="str">
        <f>IFERROR(VLOOKUP(EV40,양시!BZ:CJ,10,FALSE),"")</f>
        <v/>
      </c>
      <c r="EX40" s="104" t="s">
        <v>2854</v>
      </c>
    </row>
    <row r="41" spans="1:154" ht="30" customHeight="1">
      <c r="A41" s="367">
        <v>4</v>
      </c>
      <c r="B41" s="262" t="s">
        <v>806</v>
      </c>
      <c r="C41" s="262" t="s">
        <v>336</v>
      </c>
      <c r="D41" s="262" t="s">
        <v>2400</v>
      </c>
      <c r="E41" s="262" t="s">
        <v>31</v>
      </c>
      <c r="F41" s="262" t="s">
        <v>584</v>
      </c>
      <c r="G41" s="262"/>
      <c r="H41" s="262" t="s">
        <v>312</v>
      </c>
      <c r="I41" s="262" t="s">
        <v>585</v>
      </c>
      <c r="J41" s="262" t="s">
        <v>2703</v>
      </c>
      <c r="K41" s="262" t="s">
        <v>291</v>
      </c>
      <c r="L41" s="262" t="s">
        <v>2704</v>
      </c>
      <c r="M41" s="262" t="s">
        <v>2705</v>
      </c>
      <c r="N41" s="262"/>
      <c r="O41" s="262"/>
      <c r="P41" s="262" t="s">
        <v>818</v>
      </c>
      <c r="Q41" s="262"/>
      <c r="R41" s="262"/>
      <c r="S41" s="262" t="s">
        <v>1838</v>
      </c>
      <c r="T41" s="262" t="s">
        <v>1839</v>
      </c>
      <c r="U41" s="262" t="s">
        <v>592</v>
      </c>
      <c r="V41" s="262"/>
      <c r="W41" s="262" t="s">
        <v>2706</v>
      </c>
      <c r="X41" s="262" t="s">
        <v>688</v>
      </c>
      <c r="Y41" s="262" t="s">
        <v>1135</v>
      </c>
      <c r="Z41" s="262" t="s">
        <v>1135</v>
      </c>
      <c r="AA41" s="262" t="s">
        <v>1135</v>
      </c>
      <c r="AB41" s="262" t="s">
        <v>293</v>
      </c>
      <c r="AC41" s="1338"/>
      <c r="AD41" s="262" t="s">
        <v>1861</v>
      </c>
      <c r="AE41" s="262" t="s">
        <v>1137</v>
      </c>
      <c r="AF41" s="262" t="s">
        <v>294</v>
      </c>
      <c r="AG41" s="262" t="s">
        <v>295</v>
      </c>
      <c r="AH41" s="262" t="s">
        <v>296</v>
      </c>
      <c r="AI41" s="262" t="s">
        <v>297</v>
      </c>
      <c r="AJ41" s="262"/>
      <c r="AK41" s="262"/>
      <c r="AL41" s="262"/>
      <c r="AM41" s="262"/>
      <c r="AN41" s="262" t="s">
        <v>2406</v>
      </c>
      <c r="AO41" s="262" t="s">
        <v>2407</v>
      </c>
      <c r="AP41" s="262" t="s">
        <v>2707</v>
      </c>
      <c r="AQ41" s="262" t="s">
        <v>2381</v>
      </c>
      <c r="AR41" s="262"/>
      <c r="AS41" s="262"/>
      <c r="AT41" s="262" t="s">
        <v>315</v>
      </c>
      <c r="AU41" s="262" t="s">
        <v>2708</v>
      </c>
      <c r="AV41" s="262" t="s">
        <v>57</v>
      </c>
      <c r="AW41" s="262" t="s">
        <v>57</v>
      </c>
      <c r="AX41" s="262"/>
      <c r="AY41" s="262"/>
      <c r="AZ41" s="262" t="s">
        <v>2709</v>
      </c>
      <c r="BA41" s="262" t="s">
        <v>1143</v>
      </c>
      <c r="BB41" s="262" t="s">
        <v>299</v>
      </c>
      <c r="BC41" s="262" t="s">
        <v>32</v>
      </c>
      <c r="BD41" s="262" t="s">
        <v>33</v>
      </c>
      <c r="BE41" s="262" t="s">
        <v>57</v>
      </c>
      <c r="BF41" s="262" t="s">
        <v>34</v>
      </c>
      <c r="BG41" s="262" t="s">
        <v>603</v>
      </c>
      <c r="BH41" s="262" t="s">
        <v>748</v>
      </c>
      <c r="BI41" s="262" t="s">
        <v>902</v>
      </c>
      <c r="BJ41" s="262" t="s">
        <v>2710</v>
      </c>
      <c r="BK41" s="262" t="s">
        <v>1146</v>
      </c>
      <c r="BL41" s="262" t="s">
        <v>2711</v>
      </c>
      <c r="BM41" s="262" t="s">
        <v>302</v>
      </c>
      <c r="BN41" s="262" t="s">
        <v>1137</v>
      </c>
      <c r="BO41" s="262" t="s">
        <v>294</v>
      </c>
      <c r="BP41" s="262" t="s">
        <v>57</v>
      </c>
      <c r="BQ41" s="262" t="s">
        <v>295</v>
      </c>
      <c r="BR41" s="262" t="s">
        <v>311</v>
      </c>
      <c r="BS41" s="262" t="s">
        <v>703</v>
      </c>
      <c r="BT41" s="262" t="s">
        <v>334</v>
      </c>
      <c r="BU41" s="262" t="s">
        <v>2712</v>
      </c>
      <c r="BV41" s="262" t="s">
        <v>302</v>
      </c>
      <c r="BW41" s="262" t="s">
        <v>659</v>
      </c>
      <c r="BX41" s="262" t="s">
        <v>296</v>
      </c>
      <c r="BY41" s="262" t="s">
        <v>297</v>
      </c>
      <c r="BZ41" s="262" t="s">
        <v>2713</v>
      </c>
      <c r="CA41" s="262" t="s">
        <v>1121</v>
      </c>
      <c r="CB41" s="262" t="s">
        <v>304</v>
      </c>
      <c r="CC41" s="262" t="s">
        <v>797</v>
      </c>
      <c r="CD41" s="262" t="s">
        <v>305</v>
      </c>
      <c r="CE41" s="262" t="s">
        <v>306</v>
      </c>
      <c r="CF41" s="262" t="s">
        <v>1122</v>
      </c>
      <c r="CG41" s="262" t="s">
        <v>307</v>
      </c>
      <c r="CH41" s="262" t="s">
        <v>57</v>
      </c>
      <c r="CI41" s="262" t="s">
        <v>2714</v>
      </c>
      <c r="CJ41" s="262" t="s">
        <v>843</v>
      </c>
      <c r="CK41" s="262" t="s">
        <v>1035</v>
      </c>
      <c r="CL41" s="262" t="s">
        <v>105</v>
      </c>
      <c r="CM41" s="262" t="s">
        <v>57</v>
      </c>
      <c r="CN41" s="262" t="s">
        <v>57</v>
      </c>
      <c r="CO41" s="262" t="s">
        <v>57</v>
      </c>
      <c r="CP41" s="262" t="s">
        <v>57</v>
      </c>
      <c r="CQ41" s="262" t="s">
        <v>57</v>
      </c>
      <c r="CR41" s="262" t="s">
        <v>57</v>
      </c>
      <c r="CS41" s="262" t="s">
        <v>57</v>
      </c>
      <c r="CT41" s="262" t="s">
        <v>57</v>
      </c>
      <c r="CU41" s="262" t="s">
        <v>57</v>
      </c>
      <c r="CV41" s="262" t="s">
        <v>57</v>
      </c>
      <c r="CW41" s="262" t="s">
        <v>57</v>
      </c>
      <c r="CX41" s="262" t="s">
        <v>57</v>
      </c>
      <c r="CY41" s="262" t="s">
        <v>57</v>
      </c>
      <c r="CZ41" s="262" t="s">
        <v>57</v>
      </c>
      <c r="DA41" s="262" t="s">
        <v>57</v>
      </c>
      <c r="DB41" s="262" t="s">
        <v>617</v>
      </c>
      <c r="DC41" s="262" t="s">
        <v>618</v>
      </c>
      <c r="DD41" s="262" t="s">
        <v>619</v>
      </c>
      <c r="DE41" s="262" t="s">
        <v>57</v>
      </c>
      <c r="DF41" s="262" t="s">
        <v>57</v>
      </c>
      <c r="DG41" s="262" t="s">
        <v>57</v>
      </c>
      <c r="DH41" s="262" t="s">
        <v>57</v>
      </c>
      <c r="DI41" s="262" t="s">
        <v>302</v>
      </c>
      <c r="DJ41" s="262" t="s">
        <v>57</v>
      </c>
      <c r="DK41" s="262" t="s">
        <v>57</v>
      </c>
      <c r="DL41" s="262" t="s">
        <v>57</v>
      </c>
      <c r="DM41" s="262" t="s">
        <v>57</v>
      </c>
      <c r="DN41" s="262" t="s">
        <v>57</v>
      </c>
      <c r="DO41" s="262" t="s">
        <v>57</v>
      </c>
      <c r="DP41" s="262" t="s">
        <v>57</v>
      </c>
      <c r="DQ41" s="262" t="s">
        <v>57</v>
      </c>
      <c r="DR41" s="262" t="s">
        <v>57</v>
      </c>
      <c r="DS41" s="262" t="s">
        <v>57</v>
      </c>
      <c r="DT41" s="262" t="s">
        <v>2715</v>
      </c>
      <c r="DU41" s="262" t="s">
        <v>1153</v>
      </c>
      <c r="DV41" s="262" t="s">
        <v>622</v>
      </c>
      <c r="DW41" s="262" t="s">
        <v>106</v>
      </c>
      <c r="DX41" s="262" t="s">
        <v>317</v>
      </c>
      <c r="DY41" s="262" t="s">
        <v>308</v>
      </c>
      <c r="DZ41" s="262" t="s">
        <v>318</v>
      </c>
      <c r="EA41" s="262" t="s">
        <v>319</v>
      </c>
      <c r="EB41" s="262" t="s">
        <v>2716</v>
      </c>
      <c r="EC41" s="262" t="s">
        <v>1153</v>
      </c>
      <c r="ED41" s="262" t="s">
        <v>624</v>
      </c>
      <c r="EE41" s="262" t="s">
        <v>106</v>
      </c>
      <c r="EF41" s="262" t="s">
        <v>57</v>
      </c>
      <c r="EG41" s="262" t="s">
        <v>57</v>
      </c>
      <c r="EH41" s="262" t="s">
        <v>57</v>
      </c>
      <c r="EI41" s="262" t="s">
        <v>57</v>
      </c>
      <c r="EJ41" s="262" t="s">
        <v>1125</v>
      </c>
      <c r="EK41" s="262" t="s">
        <v>1126</v>
      </c>
      <c r="EL41" s="262" t="s">
        <v>765</v>
      </c>
      <c r="EM41" s="262" t="s">
        <v>720</v>
      </c>
      <c r="EN41" s="262" t="s">
        <v>767</v>
      </c>
      <c r="EO41" s="262" t="s">
        <v>310</v>
      </c>
      <c r="EP41" s="262" t="s">
        <v>88</v>
      </c>
      <c r="EQ41" s="262" t="s">
        <v>2717</v>
      </c>
      <c r="ER41" s="262" t="s">
        <v>311</v>
      </c>
      <c r="ES41" s="262" t="s">
        <v>2718</v>
      </c>
      <c r="ET41" s="262" t="s">
        <v>2719</v>
      </c>
      <c r="EU41" s="189" t="str">
        <f t="shared" si="22"/>
        <v>1030545T04</v>
      </c>
      <c r="EV41" s="56" t="str">
        <f t="shared" si="23"/>
        <v>41030545T04</v>
      </c>
      <c r="EW41" s="189" t="str">
        <f>IFERROR(VLOOKUP(EV41,양시!BZ:CJ,10,FALSE),"")</f>
        <v/>
      </c>
      <c r="EX41" s="104" t="s">
        <v>2854</v>
      </c>
    </row>
    <row r="42" spans="1:154" ht="30" customHeight="1">
      <c r="A42" s="367">
        <v>4</v>
      </c>
      <c r="B42" s="262" t="s">
        <v>47</v>
      </c>
      <c r="C42" s="261" t="s">
        <v>915</v>
      </c>
      <c r="D42" s="262" t="s">
        <v>2612</v>
      </c>
      <c r="E42" s="262" t="s">
        <v>31</v>
      </c>
      <c r="F42" s="262" t="s">
        <v>584</v>
      </c>
      <c r="G42" s="262"/>
      <c r="H42" s="262" t="s">
        <v>320</v>
      </c>
      <c r="I42" s="262" t="s">
        <v>585</v>
      </c>
      <c r="J42" s="262" t="s">
        <v>2720</v>
      </c>
      <c r="K42" s="262" t="s">
        <v>291</v>
      </c>
      <c r="L42" s="262" t="s">
        <v>2721</v>
      </c>
      <c r="M42" s="262" t="s">
        <v>2722</v>
      </c>
      <c r="N42" s="262"/>
      <c r="O42" s="262"/>
      <c r="P42" s="262"/>
      <c r="Q42" s="262"/>
      <c r="R42" s="262"/>
      <c r="S42" s="262" t="s">
        <v>1838</v>
      </c>
      <c r="T42" s="262" t="s">
        <v>1839</v>
      </c>
      <c r="U42" s="262" t="s">
        <v>592</v>
      </c>
      <c r="V42" s="262" t="s">
        <v>1133</v>
      </c>
      <c r="W42" s="262" t="s">
        <v>2723</v>
      </c>
      <c r="X42" s="262" t="s">
        <v>688</v>
      </c>
      <c r="Y42" s="262" t="s">
        <v>2724</v>
      </c>
      <c r="Z42" s="262" t="s">
        <v>2724</v>
      </c>
      <c r="AA42" s="262" t="s">
        <v>2725</v>
      </c>
      <c r="AB42" s="262" t="s">
        <v>293</v>
      </c>
      <c r="AC42" s="1338"/>
      <c r="AD42" s="262" t="s">
        <v>107</v>
      </c>
      <c r="AE42" s="262" t="s">
        <v>1352</v>
      </c>
      <c r="AF42" s="262" t="s">
        <v>692</v>
      </c>
      <c r="AG42" s="262" t="s">
        <v>295</v>
      </c>
      <c r="AH42" s="262" t="s">
        <v>296</v>
      </c>
      <c r="AI42" s="262" t="s">
        <v>297</v>
      </c>
      <c r="AJ42" s="262"/>
      <c r="AK42" s="262"/>
      <c r="AL42" s="262"/>
      <c r="AM42" s="262"/>
      <c r="AN42" s="262" t="s">
        <v>1138</v>
      </c>
      <c r="AO42" s="262" t="s">
        <v>1139</v>
      </c>
      <c r="AP42" s="262" t="s">
        <v>2726</v>
      </c>
      <c r="AQ42" s="262" t="s">
        <v>35</v>
      </c>
      <c r="AR42" s="262"/>
      <c r="AS42" s="262"/>
      <c r="AT42" s="262" t="s">
        <v>315</v>
      </c>
      <c r="AU42" s="262" t="s">
        <v>2727</v>
      </c>
      <c r="AV42" s="262" t="s">
        <v>57</v>
      </c>
      <c r="AW42" s="262" t="s">
        <v>57</v>
      </c>
      <c r="AX42" s="262"/>
      <c r="AY42" s="262"/>
      <c r="AZ42" s="262" t="s">
        <v>2728</v>
      </c>
      <c r="BA42" s="262" t="s">
        <v>1359</v>
      </c>
      <c r="BB42" s="262" t="s">
        <v>1201</v>
      </c>
      <c r="BC42" s="262" t="s">
        <v>32</v>
      </c>
      <c r="BD42" s="262" t="s">
        <v>33</v>
      </c>
      <c r="BE42" s="262" t="s">
        <v>57</v>
      </c>
      <c r="BF42" s="262" t="s">
        <v>48</v>
      </c>
      <c r="BG42" s="262" t="s">
        <v>164</v>
      </c>
      <c r="BH42" s="262" t="s">
        <v>2729</v>
      </c>
      <c r="BI42" s="262" t="s">
        <v>1360</v>
      </c>
      <c r="BJ42" s="262" t="s">
        <v>2730</v>
      </c>
      <c r="BK42" s="262" t="s">
        <v>316</v>
      </c>
      <c r="BL42" s="262" t="s">
        <v>2731</v>
      </c>
      <c r="BM42" s="262" t="s">
        <v>39</v>
      </c>
      <c r="BN42" s="262" t="s">
        <v>1352</v>
      </c>
      <c r="BO42" s="262" t="s">
        <v>692</v>
      </c>
      <c r="BP42" s="262" t="s">
        <v>595</v>
      </c>
      <c r="BQ42" s="262" t="s">
        <v>295</v>
      </c>
      <c r="BR42" s="262" t="s">
        <v>1363</v>
      </c>
      <c r="BS42" s="262" t="s">
        <v>1148</v>
      </c>
      <c r="BT42" s="262" t="s">
        <v>334</v>
      </c>
      <c r="BU42" s="262" t="s">
        <v>2732</v>
      </c>
      <c r="BV42" s="262" t="s">
        <v>302</v>
      </c>
      <c r="BW42" s="262" t="s">
        <v>192</v>
      </c>
      <c r="BX42" s="262" t="s">
        <v>296</v>
      </c>
      <c r="BY42" s="262" t="s">
        <v>297</v>
      </c>
      <c r="BZ42" s="262" t="s">
        <v>2733</v>
      </c>
      <c r="CA42" s="262" t="s">
        <v>2221</v>
      </c>
      <c r="CB42" s="262" t="s">
        <v>304</v>
      </c>
      <c r="CC42" s="262" t="s">
        <v>878</v>
      </c>
      <c r="CD42" s="262" t="s">
        <v>1209</v>
      </c>
      <c r="CE42" s="262" t="s">
        <v>306</v>
      </c>
      <c r="CF42" s="262" t="s">
        <v>1064</v>
      </c>
      <c r="CG42" s="262" t="s">
        <v>307</v>
      </c>
      <c r="CH42" s="262" t="s">
        <v>57</v>
      </c>
      <c r="CI42" s="262" t="s">
        <v>2734</v>
      </c>
      <c r="CJ42" s="262" t="s">
        <v>99</v>
      </c>
      <c r="CK42" s="262" t="s">
        <v>711</v>
      </c>
      <c r="CL42" s="262" t="s">
        <v>105</v>
      </c>
      <c r="CM42" s="262" t="s">
        <v>2735</v>
      </c>
      <c r="CN42" s="262" t="s">
        <v>99</v>
      </c>
      <c r="CO42" s="262" t="s">
        <v>708</v>
      </c>
      <c r="CP42" s="262" t="s">
        <v>105</v>
      </c>
      <c r="CQ42" s="262" t="s">
        <v>57</v>
      </c>
      <c r="CR42" s="262" t="s">
        <v>57</v>
      </c>
      <c r="CS42" s="262" t="s">
        <v>57</v>
      </c>
      <c r="CT42" s="262" t="s">
        <v>57</v>
      </c>
      <c r="CU42" s="262" t="s">
        <v>328</v>
      </c>
      <c r="CV42" s="262" t="s">
        <v>329</v>
      </c>
      <c r="CW42" s="262" t="s">
        <v>330</v>
      </c>
      <c r="CX42" s="262" t="s">
        <v>331</v>
      </c>
      <c r="CY42" s="262" t="s">
        <v>57</v>
      </c>
      <c r="CZ42" s="262" t="s">
        <v>57</v>
      </c>
      <c r="DA42" s="262" t="s">
        <v>57</v>
      </c>
      <c r="DB42" s="262" t="s">
        <v>57</v>
      </c>
      <c r="DC42" s="262" t="s">
        <v>57</v>
      </c>
      <c r="DD42" s="262" t="s">
        <v>57</v>
      </c>
      <c r="DE42" s="262" t="s">
        <v>1215</v>
      </c>
      <c r="DF42" s="262" t="s">
        <v>1216</v>
      </c>
      <c r="DG42" s="262" t="s">
        <v>673</v>
      </c>
      <c r="DH42" s="262" t="s">
        <v>57</v>
      </c>
      <c r="DI42" s="262" t="s">
        <v>302</v>
      </c>
      <c r="DJ42" s="262" t="s">
        <v>57</v>
      </c>
      <c r="DK42" s="262" t="s">
        <v>57</v>
      </c>
      <c r="DL42" s="262" t="s">
        <v>57</v>
      </c>
      <c r="DM42" s="262" t="s">
        <v>57</v>
      </c>
      <c r="DN42" s="262" t="s">
        <v>57</v>
      </c>
      <c r="DO42" s="262" t="s">
        <v>57</v>
      </c>
      <c r="DP42" s="262" t="s">
        <v>57</v>
      </c>
      <c r="DQ42" s="262" t="s">
        <v>57</v>
      </c>
      <c r="DR42" s="262" t="s">
        <v>57</v>
      </c>
      <c r="DS42" s="262" t="s">
        <v>57</v>
      </c>
      <c r="DT42" s="262" t="s">
        <v>2572</v>
      </c>
      <c r="DU42" s="262" t="s">
        <v>1281</v>
      </c>
      <c r="DV42" s="262" t="s">
        <v>1038</v>
      </c>
      <c r="DW42" s="262" t="s">
        <v>106</v>
      </c>
      <c r="DX42" s="262" t="s">
        <v>317</v>
      </c>
      <c r="DY42" s="262" t="s">
        <v>308</v>
      </c>
      <c r="DZ42" s="262" t="s">
        <v>318</v>
      </c>
      <c r="EA42" s="262" t="s">
        <v>319</v>
      </c>
      <c r="EB42" s="262" t="s">
        <v>2573</v>
      </c>
      <c r="EC42" s="262" t="s">
        <v>1281</v>
      </c>
      <c r="ED42" s="262" t="s">
        <v>118</v>
      </c>
      <c r="EE42" s="262" t="s">
        <v>106</v>
      </c>
      <c r="EF42" s="262" t="s">
        <v>57</v>
      </c>
      <c r="EG42" s="262" t="s">
        <v>57</v>
      </c>
      <c r="EH42" s="262" t="s">
        <v>57</v>
      </c>
      <c r="EI42" s="262" t="s">
        <v>57</v>
      </c>
      <c r="EJ42" s="262" t="s">
        <v>1252</v>
      </c>
      <c r="EK42" s="262" t="s">
        <v>1253</v>
      </c>
      <c r="EL42" s="262" t="s">
        <v>1254</v>
      </c>
      <c r="EM42" s="262" t="s">
        <v>1255</v>
      </c>
      <c r="EN42" s="262" t="s">
        <v>680</v>
      </c>
      <c r="EO42" s="262" t="s">
        <v>310</v>
      </c>
      <c r="EP42" s="262" t="s">
        <v>88</v>
      </c>
      <c r="EQ42" s="262" t="s">
        <v>57</v>
      </c>
      <c r="ER42" s="262" t="s">
        <v>311</v>
      </c>
      <c r="ES42" s="262" t="s">
        <v>57</v>
      </c>
      <c r="ET42" s="262" t="s">
        <v>57</v>
      </c>
      <c r="EU42" s="189" t="str">
        <f t="shared" si="22"/>
        <v>2022627T00</v>
      </c>
      <c r="EV42" s="56" t="str">
        <f t="shared" si="23"/>
        <v>42022627T00</v>
      </c>
      <c r="EW42" s="519" t="s">
        <v>6420</v>
      </c>
    </row>
    <row r="43" spans="1:154" ht="30" customHeight="1">
      <c r="A43" s="367">
        <v>4</v>
      </c>
      <c r="B43" s="262" t="s">
        <v>850</v>
      </c>
      <c r="C43" s="262" t="s">
        <v>336</v>
      </c>
      <c r="D43" s="262" t="s">
        <v>2400</v>
      </c>
      <c r="E43" s="262" t="s">
        <v>31</v>
      </c>
      <c r="F43" s="262" t="s">
        <v>584</v>
      </c>
      <c r="G43" s="262"/>
      <c r="H43" s="262" t="s">
        <v>320</v>
      </c>
      <c r="I43" s="262" t="s">
        <v>585</v>
      </c>
      <c r="J43" s="262" t="s">
        <v>2736</v>
      </c>
      <c r="K43" s="262" t="s">
        <v>291</v>
      </c>
      <c r="L43" s="262" t="s">
        <v>2737</v>
      </c>
      <c r="M43" s="262" t="s">
        <v>2738</v>
      </c>
      <c r="N43" s="262"/>
      <c r="O43" s="262"/>
      <c r="P43" s="262" t="s">
        <v>818</v>
      </c>
      <c r="Q43" s="262"/>
      <c r="R43" s="262"/>
      <c r="S43" s="262" t="s">
        <v>1838</v>
      </c>
      <c r="T43" s="262" t="s">
        <v>1839</v>
      </c>
      <c r="U43" s="262" t="s">
        <v>592</v>
      </c>
      <c r="V43" s="262"/>
      <c r="W43" s="262" t="s">
        <v>2739</v>
      </c>
      <c r="X43" s="262" t="s">
        <v>688</v>
      </c>
      <c r="Y43" s="262" t="s">
        <v>1135</v>
      </c>
      <c r="Z43" s="262" t="s">
        <v>1135</v>
      </c>
      <c r="AA43" s="262" t="s">
        <v>1135</v>
      </c>
      <c r="AB43" s="262" t="s">
        <v>293</v>
      </c>
      <c r="AC43" s="1338"/>
      <c r="AD43" s="262" t="s">
        <v>1861</v>
      </c>
      <c r="AE43" s="262" t="s">
        <v>2740</v>
      </c>
      <c r="AF43" s="262" t="s">
        <v>692</v>
      </c>
      <c r="AG43" s="262" t="s">
        <v>295</v>
      </c>
      <c r="AH43" s="262" t="s">
        <v>296</v>
      </c>
      <c r="AI43" s="262" t="s">
        <v>297</v>
      </c>
      <c r="AJ43" s="262"/>
      <c r="AK43" s="262"/>
      <c r="AL43" s="262"/>
      <c r="AM43" s="262"/>
      <c r="AN43" s="262" t="s">
        <v>2406</v>
      </c>
      <c r="AO43" s="262" t="s">
        <v>2407</v>
      </c>
      <c r="AP43" s="262" t="s">
        <v>2741</v>
      </c>
      <c r="AQ43" s="262" t="s">
        <v>2381</v>
      </c>
      <c r="AR43" s="262"/>
      <c r="AS43" s="262"/>
      <c r="AT43" s="262" t="s">
        <v>315</v>
      </c>
      <c r="AU43" s="262" t="s">
        <v>2742</v>
      </c>
      <c r="AV43" s="262" t="s">
        <v>57</v>
      </c>
      <c r="AW43" s="262" t="s">
        <v>57</v>
      </c>
      <c r="AX43" s="262"/>
      <c r="AY43" s="262"/>
      <c r="AZ43" s="262" t="s">
        <v>2743</v>
      </c>
      <c r="BA43" s="262" t="s">
        <v>2435</v>
      </c>
      <c r="BB43" s="262" t="s">
        <v>299</v>
      </c>
      <c r="BC43" s="262" t="s">
        <v>32</v>
      </c>
      <c r="BD43" s="262" t="s">
        <v>33</v>
      </c>
      <c r="BE43" s="262" t="s">
        <v>57</v>
      </c>
      <c r="BF43" s="262" t="s">
        <v>48</v>
      </c>
      <c r="BG43" s="262" t="s">
        <v>164</v>
      </c>
      <c r="BH43" s="262" t="s">
        <v>2744</v>
      </c>
      <c r="BI43" s="262" t="s">
        <v>2745</v>
      </c>
      <c r="BJ43" s="262" t="s">
        <v>2746</v>
      </c>
      <c r="BK43" s="262" t="s">
        <v>2438</v>
      </c>
      <c r="BL43" s="262" t="s">
        <v>2747</v>
      </c>
      <c r="BM43" s="262" t="s">
        <v>302</v>
      </c>
      <c r="BN43" s="262" t="s">
        <v>2740</v>
      </c>
      <c r="BO43" s="262" t="s">
        <v>692</v>
      </c>
      <c r="BP43" s="262" t="s">
        <v>595</v>
      </c>
      <c r="BQ43" s="262" t="s">
        <v>295</v>
      </c>
      <c r="BR43" s="262" t="s">
        <v>102</v>
      </c>
      <c r="BS43" s="262" t="s">
        <v>1085</v>
      </c>
      <c r="BT43" s="262" t="s">
        <v>1086</v>
      </c>
      <c r="BU43" s="262" t="s">
        <v>2748</v>
      </c>
      <c r="BV43" s="262" t="s">
        <v>1061</v>
      </c>
      <c r="BW43" s="262" t="s">
        <v>1062</v>
      </c>
      <c r="BX43" s="262" t="s">
        <v>296</v>
      </c>
      <c r="BY43" s="262" t="s">
        <v>297</v>
      </c>
      <c r="BZ43" s="262" t="s">
        <v>2749</v>
      </c>
      <c r="CA43" s="262" t="s">
        <v>758</v>
      </c>
      <c r="CB43" s="262" t="s">
        <v>304</v>
      </c>
      <c r="CC43" s="262" t="s">
        <v>167</v>
      </c>
      <c r="CD43" s="262" t="s">
        <v>305</v>
      </c>
      <c r="CE43" s="262" t="s">
        <v>306</v>
      </c>
      <c r="CF43" s="262" t="s">
        <v>166</v>
      </c>
      <c r="CG43" s="262" t="s">
        <v>307</v>
      </c>
      <c r="CH43" s="262" t="s">
        <v>57</v>
      </c>
      <c r="CI43" s="262" t="s">
        <v>2419</v>
      </c>
      <c r="CJ43" s="262" t="s">
        <v>843</v>
      </c>
      <c r="CK43" s="262" t="s">
        <v>182</v>
      </c>
      <c r="CL43" s="262" t="s">
        <v>105</v>
      </c>
      <c r="CM43" s="262" t="s">
        <v>57</v>
      </c>
      <c r="CN43" s="262" t="s">
        <v>57</v>
      </c>
      <c r="CO43" s="262" t="s">
        <v>57</v>
      </c>
      <c r="CP43" s="262" t="s">
        <v>57</v>
      </c>
      <c r="CQ43" s="262" t="s">
        <v>57</v>
      </c>
      <c r="CR43" s="262" t="s">
        <v>57</v>
      </c>
      <c r="CS43" s="262" t="s">
        <v>57</v>
      </c>
      <c r="CT43" s="262" t="s">
        <v>57</v>
      </c>
      <c r="CU43" s="262" t="s">
        <v>57</v>
      </c>
      <c r="CV43" s="262" t="s">
        <v>57</v>
      </c>
      <c r="CW43" s="262" t="s">
        <v>57</v>
      </c>
      <c r="CX43" s="262" t="s">
        <v>57</v>
      </c>
      <c r="CY43" s="262" t="s">
        <v>57</v>
      </c>
      <c r="CZ43" s="262" t="s">
        <v>57</v>
      </c>
      <c r="DA43" s="262" t="s">
        <v>57</v>
      </c>
      <c r="DB43" s="262" t="s">
        <v>57</v>
      </c>
      <c r="DC43" s="262" t="s">
        <v>57</v>
      </c>
      <c r="DD43" s="262" t="s">
        <v>57</v>
      </c>
      <c r="DE43" s="262" t="s">
        <v>57</v>
      </c>
      <c r="DF43" s="262" t="s">
        <v>57</v>
      </c>
      <c r="DG43" s="262" t="s">
        <v>57</v>
      </c>
      <c r="DH43" s="262" t="s">
        <v>57</v>
      </c>
      <c r="DI43" s="262" t="s">
        <v>302</v>
      </c>
      <c r="DJ43" s="262" t="s">
        <v>57</v>
      </c>
      <c r="DK43" s="262" t="s">
        <v>57</v>
      </c>
      <c r="DL43" s="262" t="s">
        <v>57</v>
      </c>
      <c r="DM43" s="262" t="s">
        <v>57</v>
      </c>
      <c r="DN43" s="262" t="s">
        <v>57</v>
      </c>
      <c r="DO43" s="262" t="s">
        <v>57</v>
      </c>
      <c r="DP43" s="262" t="s">
        <v>57</v>
      </c>
      <c r="DQ43" s="262" t="s">
        <v>57</v>
      </c>
      <c r="DR43" s="262" t="s">
        <v>57</v>
      </c>
      <c r="DS43" s="262" t="s">
        <v>57</v>
      </c>
      <c r="DT43" s="262" t="s">
        <v>2441</v>
      </c>
      <c r="DU43" s="262" t="s">
        <v>79</v>
      </c>
      <c r="DV43" s="262" t="s">
        <v>801</v>
      </c>
      <c r="DW43" s="262" t="s">
        <v>106</v>
      </c>
      <c r="DX43" s="262" t="s">
        <v>317</v>
      </c>
      <c r="DY43" s="262" t="s">
        <v>308</v>
      </c>
      <c r="DZ43" s="262" t="s">
        <v>318</v>
      </c>
      <c r="EA43" s="262" t="s">
        <v>319</v>
      </c>
      <c r="EB43" s="262" t="s">
        <v>2442</v>
      </c>
      <c r="EC43" s="262" t="s">
        <v>79</v>
      </c>
      <c r="ED43" s="262" t="s">
        <v>1038</v>
      </c>
      <c r="EE43" s="262" t="s">
        <v>106</v>
      </c>
      <c r="EF43" s="262" t="s">
        <v>57</v>
      </c>
      <c r="EG43" s="262" t="s">
        <v>57</v>
      </c>
      <c r="EH43" s="262" t="s">
        <v>57</v>
      </c>
      <c r="EI43" s="262" t="s">
        <v>57</v>
      </c>
      <c r="EJ43" s="262" t="s">
        <v>846</v>
      </c>
      <c r="EK43" s="262" t="s">
        <v>180</v>
      </c>
      <c r="EL43" s="262" t="s">
        <v>847</v>
      </c>
      <c r="EM43" s="262" t="s">
        <v>181</v>
      </c>
      <c r="EN43" s="262" t="s">
        <v>680</v>
      </c>
      <c r="EO43" s="262" t="s">
        <v>310</v>
      </c>
      <c r="EP43" s="262" t="s">
        <v>88</v>
      </c>
      <c r="EQ43" s="262" t="s">
        <v>187</v>
      </c>
      <c r="ER43" s="262" t="s">
        <v>311</v>
      </c>
      <c r="ES43" s="262" t="s">
        <v>2602</v>
      </c>
      <c r="ET43" s="262" t="s">
        <v>2750</v>
      </c>
      <c r="EU43" s="189" t="str">
        <f t="shared" si="22"/>
        <v>1035098T06</v>
      </c>
      <c r="EV43" s="56" t="str">
        <f t="shared" si="23"/>
        <v>41035098T06</v>
      </c>
      <c r="EW43" s="189" t="str">
        <f>IFERROR(VLOOKUP(EV43,양시!BZ:CJ,10,FALSE),"")</f>
        <v/>
      </c>
      <c r="EX43" s="104" t="s">
        <v>2854</v>
      </c>
    </row>
    <row r="44" spans="1:154" ht="30" customHeight="1">
      <c r="A44" s="367">
        <v>4</v>
      </c>
      <c r="B44" s="262" t="s">
        <v>323</v>
      </c>
      <c r="C44" s="262" t="s">
        <v>336</v>
      </c>
      <c r="D44" s="262" t="s">
        <v>2400</v>
      </c>
      <c r="E44" s="262" t="s">
        <v>31</v>
      </c>
      <c r="F44" s="262" t="s">
        <v>584</v>
      </c>
      <c r="G44" s="262"/>
      <c r="H44" s="262" t="s">
        <v>724</v>
      </c>
      <c r="I44" s="262" t="s">
        <v>585</v>
      </c>
      <c r="J44" s="262" t="s">
        <v>2751</v>
      </c>
      <c r="K44" s="262" t="s">
        <v>291</v>
      </c>
      <c r="L44" s="262" t="s">
        <v>2752</v>
      </c>
      <c r="M44" s="262" t="s">
        <v>2753</v>
      </c>
      <c r="N44" s="262"/>
      <c r="O44" s="262"/>
      <c r="P44" s="262" t="s">
        <v>818</v>
      </c>
      <c r="Q44" s="262"/>
      <c r="R44" s="262"/>
      <c r="S44" s="262" t="s">
        <v>1838</v>
      </c>
      <c r="T44" s="262" t="s">
        <v>1839</v>
      </c>
      <c r="U44" s="262" t="s">
        <v>592</v>
      </c>
      <c r="V44" s="262"/>
      <c r="W44" s="262" t="s">
        <v>2754</v>
      </c>
      <c r="X44" s="262" t="s">
        <v>688</v>
      </c>
      <c r="Y44" s="262" t="s">
        <v>1135</v>
      </c>
      <c r="Z44" s="262" t="s">
        <v>1135</v>
      </c>
      <c r="AA44" s="262" t="s">
        <v>1135</v>
      </c>
      <c r="AB44" s="262" t="s">
        <v>293</v>
      </c>
      <c r="AC44" s="1338"/>
      <c r="AD44" s="262" t="s">
        <v>1861</v>
      </c>
      <c r="AE44" s="262" t="s">
        <v>2204</v>
      </c>
      <c r="AF44" s="262" t="s">
        <v>692</v>
      </c>
      <c r="AG44" s="262" t="s">
        <v>295</v>
      </c>
      <c r="AH44" s="262" t="s">
        <v>296</v>
      </c>
      <c r="AI44" s="262" t="s">
        <v>297</v>
      </c>
      <c r="AJ44" s="262"/>
      <c r="AK44" s="262"/>
      <c r="AL44" s="262"/>
      <c r="AM44" s="262"/>
      <c r="AN44" s="262" t="s">
        <v>2406</v>
      </c>
      <c r="AO44" s="262" t="s">
        <v>2407</v>
      </c>
      <c r="AP44" s="262" t="s">
        <v>2755</v>
      </c>
      <c r="AQ44" s="262" t="s">
        <v>2381</v>
      </c>
      <c r="AR44" s="262"/>
      <c r="AS44" s="262"/>
      <c r="AT44" s="262" t="s">
        <v>315</v>
      </c>
      <c r="AU44" s="262" t="s">
        <v>2756</v>
      </c>
      <c r="AV44" s="262" t="s">
        <v>57</v>
      </c>
      <c r="AW44" s="262" t="s">
        <v>57</v>
      </c>
      <c r="AX44" s="262"/>
      <c r="AY44" s="262"/>
      <c r="AZ44" s="262" t="s">
        <v>2757</v>
      </c>
      <c r="BA44" s="262" t="s">
        <v>2435</v>
      </c>
      <c r="BB44" s="262" t="s">
        <v>299</v>
      </c>
      <c r="BC44" s="262" t="s">
        <v>32</v>
      </c>
      <c r="BD44" s="262" t="s">
        <v>33</v>
      </c>
      <c r="BE44" s="262" t="s">
        <v>57</v>
      </c>
      <c r="BF44" s="262" t="s">
        <v>48</v>
      </c>
      <c r="BG44" s="262" t="s">
        <v>164</v>
      </c>
      <c r="BH44" s="262" t="s">
        <v>2758</v>
      </c>
      <c r="BI44" s="262" t="s">
        <v>2387</v>
      </c>
      <c r="BJ44" s="262" t="s">
        <v>2693</v>
      </c>
      <c r="BK44" s="262" t="s">
        <v>2759</v>
      </c>
      <c r="BL44" s="262" t="s">
        <v>2760</v>
      </c>
      <c r="BM44" s="262" t="s">
        <v>302</v>
      </c>
      <c r="BN44" s="262" t="s">
        <v>2204</v>
      </c>
      <c r="BO44" s="262" t="s">
        <v>692</v>
      </c>
      <c r="BP44" s="262" t="s">
        <v>595</v>
      </c>
      <c r="BQ44" s="262" t="s">
        <v>295</v>
      </c>
      <c r="BR44" s="262" t="s">
        <v>102</v>
      </c>
      <c r="BS44" s="262" t="s">
        <v>2697</v>
      </c>
      <c r="BT44" s="262" t="s">
        <v>837</v>
      </c>
      <c r="BU44" s="262" t="s">
        <v>2761</v>
      </c>
      <c r="BV44" s="262" t="s">
        <v>1061</v>
      </c>
      <c r="BW44" s="262" t="s">
        <v>113</v>
      </c>
      <c r="BX44" s="262" t="s">
        <v>296</v>
      </c>
      <c r="BY44" s="262" t="s">
        <v>297</v>
      </c>
      <c r="BZ44" s="262" t="s">
        <v>757</v>
      </c>
      <c r="CA44" s="262" t="s">
        <v>1121</v>
      </c>
      <c r="CB44" s="262" t="s">
        <v>304</v>
      </c>
      <c r="CC44" s="262" t="s">
        <v>797</v>
      </c>
      <c r="CD44" s="262" t="s">
        <v>305</v>
      </c>
      <c r="CE44" s="262" t="s">
        <v>306</v>
      </c>
      <c r="CF44" s="262" t="s">
        <v>1122</v>
      </c>
      <c r="CG44" s="262" t="s">
        <v>307</v>
      </c>
      <c r="CH44" s="262" t="s">
        <v>57</v>
      </c>
      <c r="CI44" s="262" t="s">
        <v>2762</v>
      </c>
      <c r="CJ44" s="262" t="s">
        <v>843</v>
      </c>
      <c r="CK44" s="262" t="s">
        <v>1308</v>
      </c>
      <c r="CL44" s="262" t="s">
        <v>105</v>
      </c>
      <c r="CM44" s="262" t="s">
        <v>57</v>
      </c>
      <c r="CN44" s="262" t="s">
        <v>57</v>
      </c>
      <c r="CO44" s="262" t="s">
        <v>57</v>
      </c>
      <c r="CP44" s="262" t="s">
        <v>57</v>
      </c>
      <c r="CQ44" s="262" t="s">
        <v>57</v>
      </c>
      <c r="CR44" s="262" t="s">
        <v>57</v>
      </c>
      <c r="CS44" s="262" t="s">
        <v>57</v>
      </c>
      <c r="CT44" s="262" t="s">
        <v>57</v>
      </c>
      <c r="CU44" s="262" t="s">
        <v>57</v>
      </c>
      <c r="CV44" s="262" t="s">
        <v>57</v>
      </c>
      <c r="CW44" s="262" t="s">
        <v>57</v>
      </c>
      <c r="CX44" s="262" t="s">
        <v>57</v>
      </c>
      <c r="CY44" s="262" t="s">
        <v>57</v>
      </c>
      <c r="CZ44" s="262" t="s">
        <v>57</v>
      </c>
      <c r="DA44" s="262" t="s">
        <v>57</v>
      </c>
      <c r="DB44" s="262" t="s">
        <v>57</v>
      </c>
      <c r="DC44" s="262" t="s">
        <v>57</v>
      </c>
      <c r="DD44" s="262" t="s">
        <v>57</v>
      </c>
      <c r="DE44" s="262" t="s">
        <v>57</v>
      </c>
      <c r="DF44" s="262" t="s">
        <v>57</v>
      </c>
      <c r="DG44" s="262" t="s">
        <v>57</v>
      </c>
      <c r="DH44" s="262" t="s">
        <v>57</v>
      </c>
      <c r="DI44" s="262" t="s">
        <v>302</v>
      </c>
      <c r="DJ44" s="262" t="s">
        <v>57</v>
      </c>
      <c r="DK44" s="262" t="s">
        <v>57</v>
      </c>
      <c r="DL44" s="262" t="s">
        <v>57</v>
      </c>
      <c r="DM44" s="262" t="s">
        <v>57</v>
      </c>
      <c r="DN44" s="262" t="s">
        <v>57</v>
      </c>
      <c r="DO44" s="262" t="s">
        <v>57</v>
      </c>
      <c r="DP44" s="262" t="s">
        <v>57</v>
      </c>
      <c r="DQ44" s="262" t="s">
        <v>57</v>
      </c>
      <c r="DR44" s="262" t="s">
        <v>57</v>
      </c>
      <c r="DS44" s="262" t="s">
        <v>57</v>
      </c>
      <c r="DT44" s="262" t="s">
        <v>844</v>
      </c>
      <c r="DU44" s="262" t="s">
        <v>79</v>
      </c>
      <c r="DV44" s="262" t="s">
        <v>622</v>
      </c>
      <c r="DW44" s="262" t="s">
        <v>106</v>
      </c>
      <c r="DX44" s="262" t="s">
        <v>317</v>
      </c>
      <c r="DY44" s="262" t="s">
        <v>308</v>
      </c>
      <c r="DZ44" s="262" t="s">
        <v>318</v>
      </c>
      <c r="EA44" s="262" t="s">
        <v>319</v>
      </c>
      <c r="EB44" s="262" t="s">
        <v>845</v>
      </c>
      <c r="EC44" s="262" t="s">
        <v>79</v>
      </c>
      <c r="ED44" s="262" t="s">
        <v>624</v>
      </c>
      <c r="EE44" s="262" t="s">
        <v>106</v>
      </c>
      <c r="EF44" s="262" t="s">
        <v>57</v>
      </c>
      <c r="EG44" s="262" t="s">
        <v>57</v>
      </c>
      <c r="EH44" s="262" t="s">
        <v>57</v>
      </c>
      <c r="EI44" s="262" t="s">
        <v>57</v>
      </c>
      <c r="EJ44" s="262" t="s">
        <v>2763</v>
      </c>
      <c r="EK44" s="262" t="s">
        <v>626</v>
      </c>
      <c r="EL44" s="262" t="s">
        <v>2445</v>
      </c>
      <c r="EM44" s="262" t="s">
        <v>628</v>
      </c>
      <c r="EN44" s="262" t="s">
        <v>680</v>
      </c>
      <c r="EO44" s="262" t="s">
        <v>310</v>
      </c>
      <c r="EP44" s="262" t="s">
        <v>88</v>
      </c>
      <c r="EQ44" s="262" t="s">
        <v>2764</v>
      </c>
      <c r="ER44" s="262" t="s">
        <v>311</v>
      </c>
      <c r="ES44" s="262" t="s">
        <v>722</v>
      </c>
      <c r="ET44" s="262" t="s">
        <v>2765</v>
      </c>
      <c r="EU44" s="189" t="str">
        <f t="shared" si="22"/>
        <v>1035096T02</v>
      </c>
      <c r="EV44" s="56" t="str">
        <f t="shared" si="23"/>
        <v>41035096T02</v>
      </c>
      <c r="EW44" s="189" t="str">
        <f>IFERROR(VLOOKUP(EV44,양시!BZ:CJ,10,FALSE),"")</f>
        <v/>
      </c>
      <c r="EX44" s="104" t="s">
        <v>2959</v>
      </c>
    </row>
    <row r="45" spans="1:154" ht="30" customHeight="1">
      <c r="A45" s="367">
        <v>4</v>
      </c>
      <c r="B45" s="262" t="s">
        <v>890</v>
      </c>
      <c r="C45" s="262" t="s">
        <v>336</v>
      </c>
      <c r="D45" s="262" t="s">
        <v>1970</v>
      </c>
      <c r="E45" s="262" t="s">
        <v>31</v>
      </c>
      <c r="F45" s="262" t="s">
        <v>584</v>
      </c>
      <c r="G45" s="262"/>
      <c r="H45" s="262" t="s">
        <v>732</v>
      </c>
      <c r="I45" s="262" t="s">
        <v>585</v>
      </c>
      <c r="J45" s="262" t="s">
        <v>2766</v>
      </c>
      <c r="K45" s="262" t="s">
        <v>291</v>
      </c>
      <c r="L45" s="262" t="s">
        <v>2767</v>
      </c>
      <c r="M45" s="262" t="s">
        <v>2768</v>
      </c>
      <c r="N45" s="262"/>
      <c r="O45" s="262" t="s">
        <v>2769</v>
      </c>
      <c r="P45" s="262"/>
      <c r="Q45" s="262"/>
      <c r="R45" s="262"/>
      <c r="S45" s="262" t="s">
        <v>1838</v>
      </c>
      <c r="T45" s="262" t="s">
        <v>1839</v>
      </c>
      <c r="U45" s="262" t="s">
        <v>592</v>
      </c>
      <c r="V45" s="262"/>
      <c r="W45" s="262" t="s">
        <v>2770</v>
      </c>
      <c r="X45" s="262" t="s">
        <v>1542</v>
      </c>
      <c r="Y45" s="262" t="s">
        <v>2771</v>
      </c>
      <c r="Z45" s="262" t="s">
        <v>2771</v>
      </c>
      <c r="AA45" s="262" t="s">
        <v>1872</v>
      </c>
      <c r="AB45" s="262" t="s">
        <v>293</v>
      </c>
      <c r="AC45" s="1338"/>
      <c r="AD45" s="262" t="s">
        <v>107</v>
      </c>
      <c r="AE45" s="262" t="s">
        <v>691</v>
      </c>
      <c r="AF45" s="262" t="s">
        <v>692</v>
      </c>
      <c r="AG45" s="262" t="s">
        <v>295</v>
      </c>
      <c r="AH45" s="262" t="s">
        <v>296</v>
      </c>
      <c r="AI45" s="262" t="s">
        <v>297</v>
      </c>
      <c r="AJ45" s="262"/>
      <c r="AK45" s="262"/>
      <c r="AL45" s="262"/>
      <c r="AM45" s="262"/>
      <c r="AN45" s="262" t="s">
        <v>984</v>
      </c>
      <c r="AO45" s="262" t="s">
        <v>985</v>
      </c>
      <c r="AP45" s="262" t="s">
        <v>2772</v>
      </c>
      <c r="AQ45" s="262" t="s">
        <v>49</v>
      </c>
      <c r="AR45" s="262"/>
      <c r="AS45" s="262"/>
      <c r="AT45" s="262" t="s">
        <v>298</v>
      </c>
      <c r="AU45" s="262" t="s">
        <v>2773</v>
      </c>
      <c r="AV45" s="262" t="s">
        <v>57</v>
      </c>
      <c r="AW45" s="262" t="s">
        <v>715</v>
      </c>
      <c r="AX45" s="262"/>
      <c r="AY45" s="262"/>
      <c r="AZ45" s="262" t="s">
        <v>2774</v>
      </c>
      <c r="BA45" s="262" t="s">
        <v>785</v>
      </c>
      <c r="BB45" s="262" t="s">
        <v>299</v>
      </c>
      <c r="BC45" s="262" t="s">
        <v>32</v>
      </c>
      <c r="BD45" s="262" t="s">
        <v>33</v>
      </c>
      <c r="BE45" s="262" t="s">
        <v>57</v>
      </c>
      <c r="BF45" s="262" t="s">
        <v>48</v>
      </c>
      <c r="BG45" s="262" t="s">
        <v>603</v>
      </c>
      <c r="BH45" s="262" t="s">
        <v>1738</v>
      </c>
      <c r="BI45" s="262" t="s">
        <v>1845</v>
      </c>
      <c r="BJ45" s="262" t="s">
        <v>2775</v>
      </c>
      <c r="BK45" s="262" t="s">
        <v>47</v>
      </c>
      <c r="BL45" s="262" t="s">
        <v>2776</v>
      </c>
      <c r="BM45" s="262" t="s">
        <v>302</v>
      </c>
      <c r="BN45" s="262" t="s">
        <v>691</v>
      </c>
      <c r="BO45" s="262" t="s">
        <v>692</v>
      </c>
      <c r="BP45" s="262" t="s">
        <v>595</v>
      </c>
      <c r="BQ45" s="262" t="s">
        <v>295</v>
      </c>
      <c r="BR45" s="262" t="s">
        <v>102</v>
      </c>
      <c r="BS45" s="262" t="s">
        <v>324</v>
      </c>
      <c r="BT45" s="262" t="s">
        <v>1934</v>
      </c>
      <c r="BU45" s="262" t="s">
        <v>2329</v>
      </c>
      <c r="BV45" s="262" t="s">
        <v>51</v>
      </c>
      <c r="BW45" s="262" t="s">
        <v>175</v>
      </c>
      <c r="BX45" s="262" t="s">
        <v>296</v>
      </c>
      <c r="BY45" s="262" t="s">
        <v>297</v>
      </c>
      <c r="BZ45" s="262" t="s">
        <v>2330</v>
      </c>
      <c r="CA45" s="262" t="s">
        <v>2331</v>
      </c>
      <c r="CB45" s="262" t="s">
        <v>304</v>
      </c>
      <c r="CC45" s="262" t="s">
        <v>797</v>
      </c>
      <c r="CD45" s="262" t="s">
        <v>309</v>
      </c>
      <c r="CE45" s="262" t="s">
        <v>306</v>
      </c>
      <c r="CF45" s="262" t="s">
        <v>1122</v>
      </c>
      <c r="CG45" s="262" t="s">
        <v>307</v>
      </c>
      <c r="CH45" s="262" t="s">
        <v>57</v>
      </c>
      <c r="CI45" s="262" t="s">
        <v>2332</v>
      </c>
      <c r="CJ45" s="262" t="s">
        <v>92</v>
      </c>
      <c r="CK45" s="262" t="s">
        <v>1427</v>
      </c>
      <c r="CL45" s="262" t="s">
        <v>105</v>
      </c>
      <c r="CM45" s="262" t="s">
        <v>2333</v>
      </c>
      <c r="CN45" s="262" t="s">
        <v>92</v>
      </c>
      <c r="CO45" s="262" t="s">
        <v>167</v>
      </c>
      <c r="CP45" s="262" t="s">
        <v>105</v>
      </c>
      <c r="CQ45" s="262" t="s">
        <v>57</v>
      </c>
      <c r="CR45" s="262" t="s">
        <v>57</v>
      </c>
      <c r="CS45" s="262" t="s">
        <v>57</v>
      </c>
      <c r="CT45" s="262" t="s">
        <v>57</v>
      </c>
      <c r="CU45" s="262" t="s">
        <v>57</v>
      </c>
      <c r="CV45" s="262" t="s">
        <v>57</v>
      </c>
      <c r="CW45" s="262" t="s">
        <v>57</v>
      </c>
      <c r="CX45" s="262" t="s">
        <v>57</v>
      </c>
      <c r="CY45" s="262" t="s">
        <v>57</v>
      </c>
      <c r="CZ45" s="262" t="s">
        <v>57</v>
      </c>
      <c r="DA45" s="262" t="s">
        <v>57</v>
      </c>
      <c r="DB45" s="262" t="s">
        <v>617</v>
      </c>
      <c r="DC45" s="262" t="s">
        <v>618</v>
      </c>
      <c r="DD45" s="262" t="s">
        <v>619</v>
      </c>
      <c r="DE45" s="262" t="s">
        <v>57</v>
      </c>
      <c r="DF45" s="262" t="s">
        <v>57</v>
      </c>
      <c r="DG45" s="262" t="s">
        <v>57</v>
      </c>
      <c r="DH45" s="262" t="s">
        <v>57</v>
      </c>
      <c r="DI45" s="262" t="s">
        <v>302</v>
      </c>
      <c r="DJ45" s="262" t="s">
        <v>57</v>
      </c>
      <c r="DK45" s="262" t="s">
        <v>57</v>
      </c>
      <c r="DL45" s="262" t="s">
        <v>57</v>
      </c>
      <c r="DM45" s="262" t="s">
        <v>57</v>
      </c>
      <c r="DN45" s="262" t="s">
        <v>57</v>
      </c>
      <c r="DO45" s="262" t="s">
        <v>57</v>
      </c>
      <c r="DP45" s="262" t="s">
        <v>57</v>
      </c>
      <c r="DQ45" s="262" t="s">
        <v>57</v>
      </c>
      <c r="DR45" s="262" t="s">
        <v>57</v>
      </c>
      <c r="DS45" s="262" t="s">
        <v>57</v>
      </c>
      <c r="DT45" s="262" t="s">
        <v>2334</v>
      </c>
      <c r="DU45" s="262" t="s">
        <v>86</v>
      </c>
      <c r="DV45" s="262" t="s">
        <v>332</v>
      </c>
      <c r="DW45" s="262" t="s">
        <v>106</v>
      </c>
      <c r="DX45" s="262" t="s">
        <v>317</v>
      </c>
      <c r="DY45" s="262" t="s">
        <v>308</v>
      </c>
      <c r="DZ45" s="262" t="s">
        <v>318</v>
      </c>
      <c r="EA45" s="262" t="s">
        <v>319</v>
      </c>
      <c r="EB45" s="262" t="s">
        <v>2335</v>
      </c>
      <c r="EC45" s="262" t="s">
        <v>86</v>
      </c>
      <c r="ED45" s="262" t="s">
        <v>334</v>
      </c>
      <c r="EE45" s="262" t="s">
        <v>106</v>
      </c>
      <c r="EF45" s="262" t="s">
        <v>57</v>
      </c>
      <c r="EG45" s="262" t="s">
        <v>57</v>
      </c>
      <c r="EH45" s="262" t="s">
        <v>57</v>
      </c>
      <c r="EI45" s="262" t="s">
        <v>57</v>
      </c>
      <c r="EJ45" s="262" t="s">
        <v>2777</v>
      </c>
      <c r="EK45" s="262" t="s">
        <v>2081</v>
      </c>
      <c r="EL45" s="262" t="s">
        <v>802</v>
      </c>
      <c r="EM45" s="262" t="s">
        <v>2778</v>
      </c>
      <c r="EN45" s="262" t="s">
        <v>629</v>
      </c>
      <c r="EO45" s="262" t="s">
        <v>681</v>
      </c>
      <c r="EP45" s="262" t="s">
        <v>682</v>
      </c>
      <c r="EQ45" s="262" t="s">
        <v>2779</v>
      </c>
      <c r="ER45" s="262" t="s">
        <v>311</v>
      </c>
      <c r="ES45" s="262" t="s">
        <v>1002</v>
      </c>
      <c r="ET45" s="262" t="s">
        <v>2780</v>
      </c>
      <c r="EU45" s="189" t="str">
        <f t="shared" si="22"/>
        <v>1037786T00</v>
      </c>
      <c r="EV45" s="56" t="str">
        <f t="shared" si="23"/>
        <v>41037786T00</v>
      </c>
      <c r="EW45" s="189">
        <f>IFERROR(VLOOKUP(EV45,양시!BZ:CJ,10,FALSE),"")</f>
        <v>0</v>
      </c>
    </row>
    <row r="46" spans="1:154" ht="30" customHeight="1">
      <c r="A46" s="367">
        <v>4</v>
      </c>
      <c r="B46" s="262" t="s">
        <v>910</v>
      </c>
      <c r="C46" s="262" t="s">
        <v>336</v>
      </c>
      <c r="D46" s="262" t="s">
        <v>2781</v>
      </c>
      <c r="E46" s="262" t="s">
        <v>31</v>
      </c>
      <c r="F46" s="262" t="s">
        <v>584</v>
      </c>
      <c r="G46" s="262"/>
      <c r="H46" s="262" t="s">
        <v>771</v>
      </c>
      <c r="I46" s="262" t="s">
        <v>585</v>
      </c>
      <c r="J46" s="262" t="s">
        <v>2782</v>
      </c>
      <c r="K46" s="262" t="s">
        <v>291</v>
      </c>
      <c r="L46" s="262" t="s">
        <v>2783</v>
      </c>
      <c r="M46" s="262" t="s">
        <v>2784</v>
      </c>
      <c r="N46" s="262"/>
      <c r="O46" s="262" t="s">
        <v>2785</v>
      </c>
      <c r="P46" s="262"/>
      <c r="Q46" s="262"/>
      <c r="R46" s="262"/>
      <c r="S46" s="262" t="s">
        <v>1838</v>
      </c>
      <c r="T46" s="262" t="s">
        <v>1839</v>
      </c>
      <c r="U46" s="262" t="s">
        <v>592</v>
      </c>
      <c r="V46" s="262"/>
      <c r="W46" s="262" t="s">
        <v>2786</v>
      </c>
      <c r="X46" s="262" t="s">
        <v>322</v>
      </c>
      <c r="Y46" s="262" t="s">
        <v>1105</v>
      </c>
      <c r="Z46" s="262" t="s">
        <v>1106</v>
      </c>
      <c r="AA46" s="262" t="s">
        <v>2787</v>
      </c>
      <c r="AB46" s="262" t="s">
        <v>293</v>
      </c>
      <c r="AC46" s="1338"/>
      <c r="AD46" s="262" t="s">
        <v>107</v>
      </c>
      <c r="AE46" s="262" t="s">
        <v>691</v>
      </c>
      <c r="AF46" s="262" t="s">
        <v>692</v>
      </c>
      <c r="AG46" s="262" t="s">
        <v>295</v>
      </c>
      <c r="AH46" s="262" t="s">
        <v>296</v>
      </c>
      <c r="AI46" s="262" t="s">
        <v>297</v>
      </c>
      <c r="AJ46" s="262"/>
      <c r="AK46" s="262"/>
      <c r="AL46" s="262"/>
      <c r="AM46" s="262"/>
      <c r="AN46" s="262" t="s">
        <v>741</v>
      </c>
      <c r="AO46" s="262" t="s">
        <v>742</v>
      </c>
      <c r="AP46" s="262" t="s">
        <v>2788</v>
      </c>
      <c r="AQ46" s="262" t="s">
        <v>49</v>
      </c>
      <c r="AR46" s="262"/>
      <c r="AS46" s="262"/>
      <c r="AT46" s="262" t="s">
        <v>298</v>
      </c>
      <c r="AU46" s="262" t="s">
        <v>2789</v>
      </c>
      <c r="AV46" s="262" t="s">
        <v>57</v>
      </c>
      <c r="AW46" s="262" t="s">
        <v>57</v>
      </c>
      <c r="AX46" s="262"/>
      <c r="AY46" s="262"/>
      <c r="AZ46" s="262" t="s">
        <v>2790</v>
      </c>
      <c r="BA46" s="262" t="s">
        <v>698</v>
      </c>
      <c r="BB46" s="262" t="s">
        <v>299</v>
      </c>
      <c r="BC46" s="262" t="s">
        <v>32</v>
      </c>
      <c r="BD46" s="262" t="s">
        <v>33</v>
      </c>
      <c r="BE46" s="262" t="s">
        <v>57</v>
      </c>
      <c r="BF46" s="262" t="s">
        <v>48</v>
      </c>
      <c r="BG46" s="262" t="s">
        <v>164</v>
      </c>
      <c r="BH46" s="262" t="s">
        <v>2791</v>
      </c>
      <c r="BI46" s="262" t="s">
        <v>2792</v>
      </c>
      <c r="BJ46" s="262" t="s">
        <v>2793</v>
      </c>
      <c r="BK46" s="262" t="s">
        <v>47</v>
      </c>
      <c r="BL46" s="262" t="s">
        <v>2794</v>
      </c>
      <c r="BM46" s="262" t="s">
        <v>302</v>
      </c>
      <c r="BN46" s="262" t="s">
        <v>691</v>
      </c>
      <c r="BO46" s="262" t="s">
        <v>692</v>
      </c>
      <c r="BP46" s="262" t="s">
        <v>595</v>
      </c>
      <c r="BQ46" s="262" t="s">
        <v>295</v>
      </c>
      <c r="BR46" s="262" t="s">
        <v>102</v>
      </c>
      <c r="BS46" s="262" t="s">
        <v>2795</v>
      </c>
      <c r="BT46" s="262" t="s">
        <v>754</v>
      </c>
      <c r="BU46" s="262" t="s">
        <v>2796</v>
      </c>
      <c r="BV46" s="262" t="s">
        <v>302</v>
      </c>
      <c r="BW46" s="262" t="s">
        <v>114</v>
      </c>
      <c r="BX46" s="262" t="s">
        <v>296</v>
      </c>
      <c r="BY46" s="262" t="s">
        <v>297</v>
      </c>
      <c r="BZ46" s="262" t="s">
        <v>2797</v>
      </c>
      <c r="CA46" s="262" t="s">
        <v>2798</v>
      </c>
      <c r="CB46" s="262" t="s">
        <v>304</v>
      </c>
      <c r="CC46" s="262" t="s">
        <v>174</v>
      </c>
      <c r="CD46" s="262" t="s">
        <v>305</v>
      </c>
      <c r="CE46" s="262" t="s">
        <v>306</v>
      </c>
      <c r="CF46" s="262" t="s">
        <v>2799</v>
      </c>
      <c r="CG46" s="262" t="s">
        <v>307</v>
      </c>
      <c r="CH46" s="262" t="s">
        <v>57</v>
      </c>
      <c r="CI46" s="262" t="s">
        <v>2800</v>
      </c>
      <c r="CJ46" s="262" t="s">
        <v>78</v>
      </c>
      <c r="CK46" s="262" t="s">
        <v>2467</v>
      </c>
      <c r="CL46" s="262" t="s">
        <v>105</v>
      </c>
      <c r="CM46" s="262" t="s">
        <v>1426</v>
      </c>
      <c r="CN46" s="262" t="s">
        <v>78</v>
      </c>
      <c r="CO46" s="262" t="s">
        <v>1427</v>
      </c>
      <c r="CP46" s="262" t="s">
        <v>105</v>
      </c>
      <c r="CQ46" s="262" t="s">
        <v>57</v>
      </c>
      <c r="CR46" s="262" t="s">
        <v>57</v>
      </c>
      <c r="CS46" s="262" t="s">
        <v>57</v>
      </c>
      <c r="CT46" s="262" t="s">
        <v>57</v>
      </c>
      <c r="CU46" s="262" t="s">
        <v>57</v>
      </c>
      <c r="CV46" s="262" t="s">
        <v>57</v>
      </c>
      <c r="CW46" s="262" t="s">
        <v>57</v>
      </c>
      <c r="CX46" s="262" t="s">
        <v>57</v>
      </c>
      <c r="CY46" s="262" t="s">
        <v>57</v>
      </c>
      <c r="CZ46" s="262" t="s">
        <v>57</v>
      </c>
      <c r="DA46" s="262" t="s">
        <v>57</v>
      </c>
      <c r="DB46" s="262" t="s">
        <v>57</v>
      </c>
      <c r="DC46" s="262" t="s">
        <v>57</v>
      </c>
      <c r="DD46" s="262" t="s">
        <v>57</v>
      </c>
      <c r="DE46" s="262" t="s">
        <v>57</v>
      </c>
      <c r="DF46" s="262" t="s">
        <v>57</v>
      </c>
      <c r="DG46" s="262" t="s">
        <v>57</v>
      </c>
      <c r="DH46" s="262" t="s">
        <v>57</v>
      </c>
      <c r="DI46" s="262" t="s">
        <v>302</v>
      </c>
      <c r="DJ46" s="262" t="s">
        <v>57</v>
      </c>
      <c r="DK46" s="262" t="s">
        <v>57</v>
      </c>
      <c r="DL46" s="262" t="s">
        <v>57</v>
      </c>
      <c r="DM46" s="262" t="s">
        <v>57</v>
      </c>
      <c r="DN46" s="262" t="s">
        <v>57</v>
      </c>
      <c r="DO46" s="262" t="s">
        <v>57</v>
      </c>
      <c r="DP46" s="262" t="s">
        <v>57</v>
      </c>
      <c r="DQ46" s="262" t="s">
        <v>57</v>
      </c>
      <c r="DR46" s="262" t="s">
        <v>57</v>
      </c>
      <c r="DS46" s="262" t="s">
        <v>57</v>
      </c>
      <c r="DT46" s="262" t="s">
        <v>2801</v>
      </c>
      <c r="DU46" s="262" t="s">
        <v>86</v>
      </c>
      <c r="DV46" s="262" t="s">
        <v>177</v>
      </c>
      <c r="DW46" s="262" t="s">
        <v>106</v>
      </c>
      <c r="DX46" s="262" t="s">
        <v>317</v>
      </c>
      <c r="DY46" s="262" t="s">
        <v>308</v>
      </c>
      <c r="DZ46" s="262" t="s">
        <v>318</v>
      </c>
      <c r="EA46" s="262" t="s">
        <v>319</v>
      </c>
      <c r="EB46" s="262" t="s">
        <v>2632</v>
      </c>
      <c r="EC46" s="262" t="s">
        <v>86</v>
      </c>
      <c r="ED46" s="262" t="s">
        <v>178</v>
      </c>
      <c r="EE46" s="262" t="s">
        <v>106</v>
      </c>
      <c r="EF46" s="262" t="s">
        <v>57</v>
      </c>
      <c r="EG46" s="262" t="s">
        <v>57</v>
      </c>
      <c r="EH46" s="262" t="s">
        <v>57</v>
      </c>
      <c r="EI46" s="262" t="s">
        <v>57</v>
      </c>
      <c r="EJ46" s="262" t="s">
        <v>2802</v>
      </c>
      <c r="EK46" s="262" t="s">
        <v>2539</v>
      </c>
      <c r="EL46" s="262" t="s">
        <v>847</v>
      </c>
      <c r="EM46" s="262" t="s">
        <v>2778</v>
      </c>
      <c r="EN46" s="262" t="s">
        <v>767</v>
      </c>
      <c r="EO46" s="262" t="s">
        <v>310</v>
      </c>
      <c r="EP46" s="262" t="s">
        <v>88</v>
      </c>
      <c r="EQ46" s="262" t="s">
        <v>89</v>
      </c>
      <c r="ER46" s="262" t="s">
        <v>311</v>
      </c>
      <c r="ES46" s="262" t="s">
        <v>2803</v>
      </c>
      <c r="ET46" s="262" t="s">
        <v>2804</v>
      </c>
      <c r="EU46" s="189" t="str">
        <f t="shared" si="22"/>
        <v>1037794T00</v>
      </c>
      <c r="EV46" s="56" t="str">
        <f t="shared" si="23"/>
        <v>41037794T00</v>
      </c>
      <c r="EW46" s="189">
        <f>IFERROR(VLOOKUP(EV46,양시!BZ:CJ,10,FALSE),"")</f>
        <v>0</v>
      </c>
    </row>
    <row r="47" spans="1:154" ht="30" customHeight="1">
      <c r="A47" s="367">
        <v>4</v>
      </c>
      <c r="B47" s="262" t="s">
        <v>1340</v>
      </c>
      <c r="C47" s="261" t="s">
        <v>2054</v>
      </c>
      <c r="D47" s="262" t="s">
        <v>2371</v>
      </c>
      <c r="E47" s="262" t="s">
        <v>31</v>
      </c>
      <c r="F47" s="262" t="s">
        <v>584</v>
      </c>
      <c r="G47" s="262"/>
      <c r="H47" s="262"/>
      <c r="I47" s="262" t="s">
        <v>585</v>
      </c>
      <c r="J47" s="262" t="s">
        <v>2805</v>
      </c>
      <c r="K47" s="262" t="s">
        <v>1857</v>
      </c>
      <c r="L47" s="262" t="s">
        <v>2806</v>
      </c>
      <c r="M47" s="262" t="s">
        <v>2807</v>
      </c>
      <c r="N47" s="262"/>
      <c r="O47" s="262" t="s">
        <v>2808</v>
      </c>
      <c r="P47" s="262" t="s">
        <v>818</v>
      </c>
      <c r="Q47" s="262"/>
      <c r="R47" s="262"/>
      <c r="S47" s="262" t="s">
        <v>1838</v>
      </c>
      <c r="T47" s="262" t="s">
        <v>1839</v>
      </c>
      <c r="U47" s="262" t="s">
        <v>592</v>
      </c>
      <c r="V47" s="262"/>
      <c r="W47" s="262" t="s">
        <v>2809</v>
      </c>
      <c r="X47" s="262" t="s">
        <v>688</v>
      </c>
      <c r="Y47" s="262" t="s">
        <v>2810</v>
      </c>
      <c r="Z47" s="262" t="s">
        <v>2810</v>
      </c>
      <c r="AA47" s="262" t="s">
        <v>2810</v>
      </c>
      <c r="AB47" s="262" t="s">
        <v>293</v>
      </c>
      <c r="AC47" s="1338"/>
      <c r="AD47" s="262" t="s">
        <v>107</v>
      </c>
      <c r="AE47" s="262" t="s">
        <v>2811</v>
      </c>
      <c r="AF47" s="262" t="s">
        <v>692</v>
      </c>
      <c r="AG47" s="262" t="s">
        <v>295</v>
      </c>
      <c r="AH47" s="262" t="s">
        <v>296</v>
      </c>
      <c r="AI47" s="262" t="s">
        <v>297</v>
      </c>
      <c r="AJ47" s="262"/>
      <c r="AK47" s="262"/>
      <c r="AL47" s="262"/>
      <c r="AM47" s="262"/>
      <c r="AN47" s="262" t="s">
        <v>2378</v>
      </c>
      <c r="AO47" s="262" t="s">
        <v>2379</v>
      </c>
      <c r="AP47" s="262" t="s">
        <v>2812</v>
      </c>
      <c r="AQ47" s="262" t="s">
        <v>2381</v>
      </c>
      <c r="AR47" s="262"/>
      <c r="AS47" s="262"/>
      <c r="AT47" s="262" t="s">
        <v>315</v>
      </c>
      <c r="AU47" s="262" t="s">
        <v>2813</v>
      </c>
      <c r="AV47" s="262" t="s">
        <v>57</v>
      </c>
      <c r="AW47" s="262" t="s">
        <v>57</v>
      </c>
      <c r="AX47" s="262"/>
      <c r="AY47" s="262"/>
      <c r="AZ47" s="262" t="s">
        <v>832</v>
      </c>
      <c r="BA47" s="262" t="s">
        <v>2038</v>
      </c>
      <c r="BB47" s="262" t="s">
        <v>299</v>
      </c>
      <c r="BC47" s="262" t="s">
        <v>32</v>
      </c>
      <c r="BD47" s="262" t="s">
        <v>33</v>
      </c>
      <c r="BE47" s="262" t="s">
        <v>57</v>
      </c>
      <c r="BF47" s="262" t="s">
        <v>48</v>
      </c>
      <c r="BG47" s="262" t="s">
        <v>603</v>
      </c>
      <c r="BH47" s="262" t="s">
        <v>1114</v>
      </c>
      <c r="BI47" s="262" t="s">
        <v>2814</v>
      </c>
      <c r="BJ47" s="262" t="s">
        <v>1145</v>
      </c>
      <c r="BK47" s="262" t="s">
        <v>2674</v>
      </c>
      <c r="BL47" s="262" t="s">
        <v>2815</v>
      </c>
      <c r="BM47" s="262" t="s">
        <v>2816</v>
      </c>
      <c r="BN47" s="262" t="s">
        <v>2811</v>
      </c>
      <c r="BO47" s="262" t="s">
        <v>692</v>
      </c>
      <c r="BP47" s="262" t="s">
        <v>595</v>
      </c>
      <c r="BQ47" s="262" t="s">
        <v>295</v>
      </c>
      <c r="BR47" s="262" t="s">
        <v>102</v>
      </c>
      <c r="BS47" s="262" t="s">
        <v>118</v>
      </c>
      <c r="BT47" s="262" t="s">
        <v>837</v>
      </c>
      <c r="BU47" s="262" t="s">
        <v>2817</v>
      </c>
      <c r="BV47" s="262" t="s">
        <v>302</v>
      </c>
      <c r="BW47" s="262" t="s">
        <v>659</v>
      </c>
      <c r="BX47" s="262" t="s">
        <v>296</v>
      </c>
      <c r="BY47" s="262" t="s">
        <v>297</v>
      </c>
      <c r="BZ47" s="262" t="s">
        <v>1120</v>
      </c>
      <c r="CA47" s="262" t="s">
        <v>840</v>
      </c>
      <c r="CB47" s="262" t="s">
        <v>304</v>
      </c>
      <c r="CC47" s="262" t="s">
        <v>117</v>
      </c>
      <c r="CD47" s="262" t="s">
        <v>305</v>
      </c>
      <c r="CE47" s="262" t="s">
        <v>306</v>
      </c>
      <c r="CF47" s="262" t="s">
        <v>841</v>
      </c>
      <c r="CG47" s="262" t="s">
        <v>307</v>
      </c>
      <c r="CH47" s="262" t="s">
        <v>57</v>
      </c>
      <c r="CI47" s="262" t="s">
        <v>2046</v>
      </c>
      <c r="CJ47" s="262" t="s">
        <v>843</v>
      </c>
      <c r="CK47" s="262" t="s">
        <v>1035</v>
      </c>
      <c r="CL47" s="262" t="s">
        <v>105</v>
      </c>
      <c r="CM47" s="262" t="s">
        <v>57</v>
      </c>
      <c r="CN47" s="262" t="s">
        <v>57</v>
      </c>
      <c r="CO47" s="262" t="s">
        <v>57</v>
      </c>
      <c r="CP47" s="262" t="s">
        <v>57</v>
      </c>
      <c r="CQ47" s="262" t="s">
        <v>57</v>
      </c>
      <c r="CR47" s="262" t="s">
        <v>57</v>
      </c>
      <c r="CS47" s="262" t="s">
        <v>57</v>
      </c>
      <c r="CT47" s="262" t="s">
        <v>57</v>
      </c>
      <c r="CU47" s="262" t="s">
        <v>57</v>
      </c>
      <c r="CV47" s="262" t="s">
        <v>57</v>
      </c>
      <c r="CW47" s="262" t="s">
        <v>57</v>
      </c>
      <c r="CX47" s="262" t="s">
        <v>57</v>
      </c>
      <c r="CY47" s="262" t="s">
        <v>57</v>
      </c>
      <c r="CZ47" s="262" t="s">
        <v>57</v>
      </c>
      <c r="DA47" s="262" t="s">
        <v>57</v>
      </c>
      <c r="DB47" s="262" t="s">
        <v>617</v>
      </c>
      <c r="DC47" s="262" t="s">
        <v>618</v>
      </c>
      <c r="DD47" s="262" t="s">
        <v>619</v>
      </c>
      <c r="DE47" s="262" t="s">
        <v>57</v>
      </c>
      <c r="DF47" s="262" t="s">
        <v>57</v>
      </c>
      <c r="DG47" s="262" t="s">
        <v>57</v>
      </c>
      <c r="DH47" s="262" t="s">
        <v>57</v>
      </c>
      <c r="DI47" s="262" t="s">
        <v>302</v>
      </c>
      <c r="DJ47" s="262" t="s">
        <v>57</v>
      </c>
      <c r="DK47" s="262" t="s">
        <v>57</v>
      </c>
      <c r="DL47" s="262" t="s">
        <v>57</v>
      </c>
      <c r="DM47" s="262" t="s">
        <v>57</v>
      </c>
      <c r="DN47" s="262" t="s">
        <v>57</v>
      </c>
      <c r="DO47" s="262" t="s">
        <v>57</v>
      </c>
      <c r="DP47" s="262" t="s">
        <v>57</v>
      </c>
      <c r="DQ47" s="262" t="s">
        <v>57</v>
      </c>
      <c r="DR47" s="262" t="s">
        <v>57</v>
      </c>
      <c r="DS47" s="262" t="s">
        <v>57</v>
      </c>
      <c r="DT47" s="262" t="s">
        <v>2715</v>
      </c>
      <c r="DU47" s="262" t="s">
        <v>1153</v>
      </c>
      <c r="DV47" s="262" t="s">
        <v>622</v>
      </c>
      <c r="DW47" s="262" t="s">
        <v>106</v>
      </c>
      <c r="DX47" s="262" t="s">
        <v>317</v>
      </c>
      <c r="DY47" s="262" t="s">
        <v>308</v>
      </c>
      <c r="DZ47" s="262" t="s">
        <v>318</v>
      </c>
      <c r="EA47" s="262" t="s">
        <v>319</v>
      </c>
      <c r="EB47" s="262" t="s">
        <v>2716</v>
      </c>
      <c r="EC47" s="262" t="s">
        <v>1153</v>
      </c>
      <c r="ED47" s="262" t="s">
        <v>624</v>
      </c>
      <c r="EE47" s="262" t="s">
        <v>106</v>
      </c>
      <c r="EF47" s="262" t="s">
        <v>57</v>
      </c>
      <c r="EG47" s="262" t="s">
        <v>57</v>
      </c>
      <c r="EH47" s="262" t="s">
        <v>57</v>
      </c>
      <c r="EI47" s="262" t="s">
        <v>57</v>
      </c>
      <c r="EJ47" s="262" t="s">
        <v>846</v>
      </c>
      <c r="EK47" s="262" t="s">
        <v>180</v>
      </c>
      <c r="EL47" s="262" t="s">
        <v>847</v>
      </c>
      <c r="EM47" s="262" t="s">
        <v>181</v>
      </c>
      <c r="EN47" s="262" t="s">
        <v>767</v>
      </c>
      <c r="EO47" s="262" t="s">
        <v>310</v>
      </c>
      <c r="EP47" s="262" t="s">
        <v>88</v>
      </c>
      <c r="EQ47" s="262" t="s">
        <v>2601</v>
      </c>
      <c r="ER47" s="262" t="s">
        <v>311</v>
      </c>
      <c r="ES47" s="262" t="s">
        <v>2424</v>
      </c>
      <c r="ET47" s="262" t="s">
        <v>2818</v>
      </c>
      <c r="EU47" s="189" t="str">
        <f t="shared" si="22"/>
        <v>1026408T07</v>
      </c>
      <c r="EV47" s="56" t="str">
        <f t="shared" si="23"/>
        <v>41026408T07</v>
      </c>
      <c r="EW47" s="189">
        <f>IFERROR(VLOOKUP(EV47,양시!BZ:CJ,10,FALSE),"")</f>
        <v>0</v>
      </c>
    </row>
    <row r="48" spans="1:154" ht="30" customHeight="1">
      <c r="A48" s="367">
        <v>4</v>
      </c>
      <c r="B48" s="262" t="s">
        <v>988</v>
      </c>
      <c r="C48" s="261" t="s">
        <v>2054</v>
      </c>
      <c r="D48" s="262" t="s">
        <v>2371</v>
      </c>
      <c r="E48" s="262" t="s">
        <v>31</v>
      </c>
      <c r="F48" s="262" t="s">
        <v>584</v>
      </c>
      <c r="G48" s="262"/>
      <c r="H48" s="262"/>
      <c r="I48" s="262" t="s">
        <v>585</v>
      </c>
      <c r="J48" s="262" t="s">
        <v>2819</v>
      </c>
      <c r="K48" s="262" t="s">
        <v>1857</v>
      </c>
      <c r="L48" s="262" t="s">
        <v>2820</v>
      </c>
      <c r="M48" s="262" t="s">
        <v>2821</v>
      </c>
      <c r="N48" s="262"/>
      <c r="O48" s="262" t="s">
        <v>2822</v>
      </c>
      <c r="P48" s="262" t="s">
        <v>818</v>
      </c>
      <c r="Q48" s="262"/>
      <c r="R48" s="262"/>
      <c r="S48" s="262" t="s">
        <v>1838</v>
      </c>
      <c r="T48" s="262" t="s">
        <v>1839</v>
      </c>
      <c r="U48" s="262" t="s">
        <v>592</v>
      </c>
      <c r="V48" s="262"/>
      <c r="W48" s="262" t="s">
        <v>2823</v>
      </c>
      <c r="X48" s="262" t="s">
        <v>688</v>
      </c>
      <c r="Y48" s="262" t="s">
        <v>1135</v>
      </c>
      <c r="Z48" s="262" t="s">
        <v>1135</v>
      </c>
      <c r="AA48" s="262" t="s">
        <v>1135</v>
      </c>
      <c r="AB48" s="262" t="s">
        <v>293</v>
      </c>
      <c r="AC48" s="1338"/>
      <c r="AD48" s="262" t="s">
        <v>1861</v>
      </c>
      <c r="AE48" s="262" t="s">
        <v>2377</v>
      </c>
      <c r="AF48" s="262" t="s">
        <v>595</v>
      </c>
      <c r="AG48" s="262" t="s">
        <v>295</v>
      </c>
      <c r="AH48" s="262" t="s">
        <v>296</v>
      </c>
      <c r="AI48" s="262" t="s">
        <v>297</v>
      </c>
      <c r="AJ48" s="262"/>
      <c r="AK48" s="262"/>
      <c r="AL48" s="262"/>
      <c r="AM48" s="262"/>
      <c r="AN48" s="262" t="s">
        <v>2378</v>
      </c>
      <c r="AO48" s="262" t="s">
        <v>2379</v>
      </c>
      <c r="AP48" s="262" t="s">
        <v>2824</v>
      </c>
      <c r="AQ48" s="262" t="s">
        <v>2381</v>
      </c>
      <c r="AR48" s="262"/>
      <c r="AS48" s="262"/>
      <c r="AT48" s="262" t="s">
        <v>315</v>
      </c>
      <c r="AU48" s="262" t="s">
        <v>2825</v>
      </c>
      <c r="AV48" s="262" t="s">
        <v>57</v>
      </c>
      <c r="AW48" s="262" t="s">
        <v>57</v>
      </c>
      <c r="AX48" s="262"/>
      <c r="AY48" s="262"/>
      <c r="AZ48" s="262" t="s">
        <v>2826</v>
      </c>
      <c r="BA48" s="262" t="s">
        <v>2385</v>
      </c>
      <c r="BB48" s="262" t="s">
        <v>299</v>
      </c>
      <c r="BC48" s="262" t="s">
        <v>32</v>
      </c>
      <c r="BD48" s="262" t="s">
        <v>33</v>
      </c>
      <c r="BE48" s="262" t="s">
        <v>57</v>
      </c>
      <c r="BF48" s="262" t="s">
        <v>48</v>
      </c>
      <c r="BG48" s="262" t="s">
        <v>164</v>
      </c>
      <c r="BH48" s="262" t="s">
        <v>2827</v>
      </c>
      <c r="BI48" s="262" t="s">
        <v>2828</v>
      </c>
      <c r="BJ48" s="262" t="s">
        <v>2829</v>
      </c>
      <c r="BK48" s="262" t="s">
        <v>2389</v>
      </c>
      <c r="BL48" s="262" t="s">
        <v>2830</v>
      </c>
      <c r="BM48" s="262" t="s">
        <v>302</v>
      </c>
      <c r="BN48" s="262" t="s">
        <v>2377</v>
      </c>
      <c r="BO48" s="262" t="s">
        <v>595</v>
      </c>
      <c r="BP48" s="262" t="s">
        <v>57</v>
      </c>
      <c r="BQ48" s="262" t="s">
        <v>295</v>
      </c>
      <c r="BR48" s="262" t="s">
        <v>311</v>
      </c>
      <c r="BS48" s="262" t="s">
        <v>2391</v>
      </c>
      <c r="BT48" s="262" t="s">
        <v>1086</v>
      </c>
      <c r="BU48" s="262" t="s">
        <v>2831</v>
      </c>
      <c r="BV48" s="262" t="s">
        <v>302</v>
      </c>
      <c r="BW48" s="262" t="s">
        <v>109</v>
      </c>
      <c r="BX48" s="262" t="s">
        <v>296</v>
      </c>
      <c r="BY48" s="262" t="s">
        <v>297</v>
      </c>
      <c r="BZ48" s="262" t="s">
        <v>2832</v>
      </c>
      <c r="CA48" s="262" t="s">
        <v>1824</v>
      </c>
      <c r="CB48" s="262" t="s">
        <v>304</v>
      </c>
      <c r="CC48" s="262" t="s">
        <v>661</v>
      </c>
      <c r="CD48" s="262" t="s">
        <v>305</v>
      </c>
      <c r="CE48" s="262" t="s">
        <v>306</v>
      </c>
      <c r="CF48" s="262" t="s">
        <v>1825</v>
      </c>
      <c r="CG48" s="262" t="s">
        <v>307</v>
      </c>
      <c r="CH48" s="262" t="s">
        <v>57</v>
      </c>
      <c r="CI48" s="262" t="s">
        <v>842</v>
      </c>
      <c r="CJ48" s="262" t="s">
        <v>843</v>
      </c>
      <c r="CK48" s="262" t="s">
        <v>191</v>
      </c>
      <c r="CL48" s="262" t="s">
        <v>105</v>
      </c>
      <c r="CM48" s="262" t="s">
        <v>57</v>
      </c>
      <c r="CN48" s="262" t="s">
        <v>57</v>
      </c>
      <c r="CO48" s="262" t="s">
        <v>57</v>
      </c>
      <c r="CP48" s="262" t="s">
        <v>57</v>
      </c>
      <c r="CQ48" s="262" t="s">
        <v>57</v>
      </c>
      <c r="CR48" s="262" t="s">
        <v>57</v>
      </c>
      <c r="CS48" s="262" t="s">
        <v>57</v>
      </c>
      <c r="CT48" s="262" t="s">
        <v>57</v>
      </c>
      <c r="CU48" s="262" t="s">
        <v>57</v>
      </c>
      <c r="CV48" s="262" t="s">
        <v>57</v>
      </c>
      <c r="CW48" s="262" t="s">
        <v>57</v>
      </c>
      <c r="CX48" s="262" t="s">
        <v>57</v>
      </c>
      <c r="CY48" s="262" t="s">
        <v>57</v>
      </c>
      <c r="CZ48" s="262" t="s">
        <v>57</v>
      </c>
      <c r="DA48" s="262" t="s">
        <v>57</v>
      </c>
      <c r="DB48" s="262" t="s">
        <v>57</v>
      </c>
      <c r="DC48" s="262" t="s">
        <v>57</v>
      </c>
      <c r="DD48" s="262" t="s">
        <v>57</v>
      </c>
      <c r="DE48" s="262" t="s">
        <v>57</v>
      </c>
      <c r="DF48" s="262" t="s">
        <v>57</v>
      </c>
      <c r="DG48" s="262" t="s">
        <v>57</v>
      </c>
      <c r="DH48" s="262" t="s">
        <v>57</v>
      </c>
      <c r="DI48" s="262" t="s">
        <v>302</v>
      </c>
      <c r="DJ48" s="262" t="s">
        <v>57</v>
      </c>
      <c r="DK48" s="262" t="s">
        <v>57</v>
      </c>
      <c r="DL48" s="262" t="s">
        <v>57</v>
      </c>
      <c r="DM48" s="262" t="s">
        <v>57</v>
      </c>
      <c r="DN48" s="262" t="s">
        <v>57</v>
      </c>
      <c r="DO48" s="262" t="s">
        <v>57</v>
      </c>
      <c r="DP48" s="262" t="s">
        <v>57</v>
      </c>
      <c r="DQ48" s="262" t="s">
        <v>57</v>
      </c>
      <c r="DR48" s="262" t="s">
        <v>57</v>
      </c>
      <c r="DS48" s="262" t="s">
        <v>57</v>
      </c>
      <c r="DT48" s="262" t="s">
        <v>2395</v>
      </c>
      <c r="DU48" s="262" t="s">
        <v>1153</v>
      </c>
      <c r="DV48" s="262" t="s">
        <v>715</v>
      </c>
      <c r="DW48" s="262" t="s">
        <v>121</v>
      </c>
      <c r="DX48" s="262" t="s">
        <v>317</v>
      </c>
      <c r="DY48" s="262" t="s">
        <v>308</v>
      </c>
      <c r="DZ48" s="262" t="s">
        <v>318</v>
      </c>
      <c r="EA48" s="262" t="s">
        <v>319</v>
      </c>
      <c r="EB48" s="262" t="s">
        <v>2396</v>
      </c>
      <c r="EC48" s="262" t="s">
        <v>1153</v>
      </c>
      <c r="ED48" s="262" t="s">
        <v>118</v>
      </c>
      <c r="EE48" s="262" t="s">
        <v>121</v>
      </c>
      <c r="EF48" s="262" t="s">
        <v>57</v>
      </c>
      <c r="EG48" s="262" t="s">
        <v>57</v>
      </c>
      <c r="EH48" s="262" t="s">
        <v>57</v>
      </c>
      <c r="EI48" s="262" t="s">
        <v>57</v>
      </c>
      <c r="EJ48" s="262" t="s">
        <v>2833</v>
      </c>
      <c r="EK48" s="262" t="s">
        <v>626</v>
      </c>
      <c r="EL48" s="262" t="s">
        <v>1337</v>
      </c>
      <c r="EM48" s="262" t="s">
        <v>628</v>
      </c>
      <c r="EN48" s="262" t="s">
        <v>629</v>
      </c>
      <c r="EO48" s="262" t="s">
        <v>310</v>
      </c>
      <c r="EP48" s="262" t="s">
        <v>88</v>
      </c>
      <c r="EQ48" s="262" t="s">
        <v>1831</v>
      </c>
      <c r="ER48" s="262" t="s">
        <v>311</v>
      </c>
      <c r="ES48" s="262" t="s">
        <v>1655</v>
      </c>
      <c r="ET48" s="262" t="s">
        <v>2834</v>
      </c>
      <c r="EU48" s="189" t="str">
        <f t="shared" si="22"/>
        <v>1023384T14</v>
      </c>
      <c r="EV48" s="56" t="str">
        <f t="shared" si="23"/>
        <v>41023384T14</v>
      </c>
      <c r="EW48" s="189" t="str">
        <f>IFERROR(VLOOKUP(EV48,양시!BZ:CJ,10,FALSE),"")</f>
        <v/>
      </c>
      <c r="EX48" s="104" t="s">
        <v>2854</v>
      </c>
    </row>
    <row r="49" spans="1:154" ht="30" customHeight="1">
      <c r="A49" s="30">
        <v>5</v>
      </c>
      <c r="B49" s="466" t="s">
        <v>287</v>
      </c>
      <c r="C49" s="466" t="s">
        <v>336</v>
      </c>
      <c r="D49" s="466" t="s">
        <v>683</v>
      </c>
      <c r="E49" s="466" t="s">
        <v>31</v>
      </c>
      <c r="F49" s="466" t="s">
        <v>584</v>
      </c>
      <c r="G49" s="466" t="s">
        <v>287</v>
      </c>
      <c r="H49" s="466" t="s">
        <v>287</v>
      </c>
      <c r="I49" s="466" t="s">
        <v>585</v>
      </c>
      <c r="J49" s="466" t="s">
        <v>684</v>
      </c>
      <c r="K49" s="466" t="s">
        <v>291</v>
      </c>
      <c r="L49" s="466" t="s">
        <v>685</v>
      </c>
      <c r="M49" s="466" t="s">
        <v>686</v>
      </c>
      <c r="N49" s="466"/>
      <c r="O49" s="466"/>
      <c r="P49" s="466"/>
      <c r="Q49" s="466" t="s">
        <v>2638</v>
      </c>
      <c r="R49" s="466"/>
      <c r="S49" s="466" t="s">
        <v>590</v>
      </c>
      <c r="T49" s="466" t="s">
        <v>591</v>
      </c>
      <c r="U49" s="466" t="s">
        <v>592</v>
      </c>
      <c r="V49" s="466"/>
      <c r="W49" s="466" t="s">
        <v>687</v>
      </c>
      <c r="X49" s="466" t="s">
        <v>688</v>
      </c>
      <c r="Y49" s="466" t="s">
        <v>1859</v>
      </c>
      <c r="Z49" s="466" t="s">
        <v>1860</v>
      </c>
      <c r="AA49" s="466" t="s">
        <v>1860</v>
      </c>
      <c r="AB49" s="466" t="s">
        <v>293</v>
      </c>
      <c r="AC49" s="1338"/>
      <c r="AD49" s="466" t="s">
        <v>107</v>
      </c>
      <c r="AE49" s="466" t="s">
        <v>691</v>
      </c>
      <c r="AF49" s="466" t="s">
        <v>692</v>
      </c>
      <c r="AG49" s="466" t="s">
        <v>295</v>
      </c>
      <c r="AH49" s="466" t="s">
        <v>296</v>
      </c>
      <c r="AI49" s="466" t="s">
        <v>297</v>
      </c>
      <c r="AJ49" s="466"/>
      <c r="AK49" s="466"/>
      <c r="AL49" s="466"/>
      <c r="AM49" s="466"/>
      <c r="AN49" s="466" t="s">
        <v>693</v>
      </c>
      <c r="AO49" s="466" t="s">
        <v>694</v>
      </c>
      <c r="AP49" s="466" t="s">
        <v>695</v>
      </c>
      <c r="AQ49" s="466" t="s">
        <v>49</v>
      </c>
      <c r="AR49" s="466"/>
      <c r="AS49" s="466"/>
      <c r="AT49" s="466" t="s">
        <v>599</v>
      </c>
      <c r="AU49" s="466" t="s">
        <v>696</v>
      </c>
      <c r="AV49" s="466" t="s">
        <v>57</v>
      </c>
      <c r="AW49" s="466" t="s">
        <v>57</v>
      </c>
      <c r="AX49" s="466"/>
      <c r="AY49" s="466"/>
      <c r="AZ49" s="466" t="s">
        <v>697</v>
      </c>
      <c r="BA49" s="466" t="s">
        <v>698</v>
      </c>
      <c r="BB49" s="466" t="s">
        <v>299</v>
      </c>
      <c r="BC49" s="466" t="s">
        <v>32</v>
      </c>
      <c r="BD49" s="466" t="s">
        <v>33</v>
      </c>
      <c r="BE49" s="466" t="s">
        <v>57</v>
      </c>
      <c r="BF49" s="466" t="s">
        <v>48</v>
      </c>
      <c r="BG49" s="466" t="s">
        <v>164</v>
      </c>
      <c r="BH49" s="466" t="s">
        <v>699</v>
      </c>
      <c r="BI49" s="466" t="s">
        <v>700</v>
      </c>
      <c r="BJ49" s="466" t="s">
        <v>701</v>
      </c>
      <c r="BK49" s="466" t="s">
        <v>47</v>
      </c>
      <c r="BL49" s="466" t="s">
        <v>702</v>
      </c>
      <c r="BM49" s="466" t="s">
        <v>752</v>
      </c>
      <c r="BN49" s="466" t="s">
        <v>691</v>
      </c>
      <c r="BO49" s="466" t="s">
        <v>692</v>
      </c>
      <c r="BP49" s="466" t="s">
        <v>595</v>
      </c>
      <c r="BQ49" s="466" t="s">
        <v>295</v>
      </c>
      <c r="BR49" s="466" t="s">
        <v>102</v>
      </c>
      <c r="BS49" s="466" t="s">
        <v>703</v>
      </c>
      <c r="BT49" s="466" t="s">
        <v>704</v>
      </c>
      <c r="BU49" s="466" t="s">
        <v>705</v>
      </c>
      <c r="BV49" s="466" t="s">
        <v>1061</v>
      </c>
      <c r="BW49" s="466" t="s">
        <v>624</v>
      </c>
      <c r="BX49" s="466" t="s">
        <v>296</v>
      </c>
      <c r="BY49" s="466" t="s">
        <v>297</v>
      </c>
      <c r="BZ49" s="466" t="s">
        <v>706</v>
      </c>
      <c r="CA49" s="466" t="s">
        <v>707</v>
      </c>
      <c r="CB49" s="466" t="s">
        <v>304</v>
      </c>
      <c r="CC49" s="466" t="s">
        <v>708</v>
      </c>
      <c r="CD49" s="466" t="s">
        <v>318</v>
      </c>
      <c r="CE49" s="466" t="s">
        <v>306</v>
      </c>
      <c r="CF49" s="466" t="s">
        <v>709</v>
      </c>
      <c r="CG49" s="466" t="s">
        <v>307</v>
      </c>
      <c r="CH49" s="466" t="s">
        <v>57</v>
      </c>
      <c r="CI49" s="466" t="s">
        <v>710</v>
      </c>
      <c r="CJ49" s="466" t="s">
        <v>78</v>
      </c>
      <c r="CK49" s="466" t="s">
        <v>711</v>
      </c>
      <c r="CL49" s="466" t="s">
        <v>105</v>
      </c>
      <c r="CM49" s="466" t="s">
        <v>712</v>
      </c>
      <c r="CN49" s="466" t="s">
        <v>78</v>
      </c>
      <c r="CO49" s="466" t="s">
        <v>713</v>
      </c>
      <c r="CP49" s="466" t="s">
        <v>105</v>
      </c>
      <c r="CQ49" s="466" t="s">
        <v>57</v>
      </c>
      <c r="CR49" s="466" t="s">
        <v>57</v>
      </c>
      <c r="CS49" s="466" t="s">
        <v>57</v>
      </c>
      <c r="CT49" s="466" t="s">
        <v>57</v>
      </c>
      <c r="CU49" s="466" t="s">
        <v>57</v>
      </c>
      <c r="CV49" s="466" t="s">
        <v>57</v>
      </c>
      <c r="CW49" s="466" t="s">
        <v>57</v>
      </c>
      <c r="CX49" s="466" t="s">
        <v>57</v>
      </c>
      <c r="CY49" s="466" t="s">
        <v>57</v>
      </c>
      <c r="CZ49" s="466" t="s">
        <v>57</v>
      </c>
      <c r="DA49" s="466" t="s">
        <v>57</v>
      </c>
      <c r="DB49" s="466" t="s">
        <v>57</v>
      </c>
      <c r="DC49" s="466" t="s">
        <v>57</v>
      </c>
      <c r="DD49" s="466" t="s">
        <v>57</v>
      </c>
      <c r="DE49" s="466" t="s">
        <v>57</v>
      </c>
      <c r="DF49" s="466" t="s">
        <v>57</v>
      </c>
      <c r="DG49" s="466" t="s">
        <v>57</v>
      </c>
      <c r="DH49" s="466" t="s">
        <v>57</v>
      </c>
      <c r="DI49" s="466" t="s">
        <v>302</v>
      </c>
      <c r="DJ49" s="466" t="s">
        <v>57</v>
      </c>
      <c r="DK49" s="466" t="s">
        <v>57</v>
      </c>
      <c r="DL49" s="466" t="s">
        <v>57</v>
      </c>
      <c r="DM49" s="466" t="s">
        <v>57</v>
      </c>
      <c r="DN49" s="466" t="s">
        <v>57</v>
      </c>
      <c r="DO49" s="466" t="s">
        <v>57</v>
      </c>
      <c r="DP49" s="466" t="s">
        <v>57</v>
      </c>
      <c r="DQ49" s="466" t="s">
        <v>57</v>
      </c>
      <c r="DR49" s="466" t="s">
        <v>57</v>
      </c>
      <c r="DS49" s="466" t="s">
        <v>57</v>
      </c>
      <c r="DT49" s="466" t="s">
        <v>714</v>
      </c>
      <c r="DU49" s="466" t="s">
        <v>86</v>
      </c>
      <c r="DV49" s="466" t="s">
        <v>715</v>
      </c>
      <c r="DW49" s="466" t="s">
        <v>106</v>
      </c>
      <c r="DX49" s="466" t="s">
        <v>317</v>
      </c>
      <c r="DY49" s="466" t="s">
        <v>308</v>
      </c>
      <c r="DZ49" s="466" t="s">
        <v>318</v>
      </c>
      <c r="EA49" s="466" t="s">
        <v>319</v>
      </c>
      <c r="EB49" s="466" t="s">
        <v>716</v>
      </c>
      <c r="EC49" s="466" t="s">
        <v>86</v>
      </c>
      <c r="ED49" s="466" t="s">
        <v>118</v>
      </c>
      <c r="EE49" s="466" t="s">
        <v>106</v>
      </c>
      <c r="EF49" s="466" t="s">
        <v>57</v>
      </c>
      <c r="EG49" s="466" t="s">
        <v>57</v>
      </c>
      <c r="EH49" s="466" t="s">
        <v>57</v>
      </c>
      <c r="EI49" s="466" t="s">
        <v>57</v>
      </c>
      <c r="EJ49" s="466" t="s">
        <v>717</v>
      </c>
      <c r="EK49" s="466" t="s">
        <v>718</v>
      </c>
      <c r="EL49" s="466" t="s">
        <v>719</v>
      </c>
      <c r="EM49" s="466" t="s">
        <v>720</v>
      </c>
      <c r="EN49" s="466" t="s">
        <v>629</v>
      </c>
      <c r="EO49" s="466" t="s">
        <v>681</v>
      </c>
      <c r="EP49" s="466" t="s">
        <v>682</v>
      </c>
      <c r="EQ49" s="466" t="s">
        <v>721</v>
      </c>
      <c r="ER49" s="466" t="s">
        <v>311</v>
      </c>
      <c r="ES49" s="466" t="s">
        <v>722</v>
      </c>
      <c r="ET49" s="466" t="s">
        <v>723</v>
      </c>
      <c r="EU49" s="189" t="str">
        <f t="shared" si="22"/>
        <v>1037824T02</v>
      </c>
      <c r="EV49" s="56" t="str">
        <f t="shared" si="23"/>
        <v>51037824T02</v>
      </c>
      <c r="EW49" s="189" t="str">
        <f>IFERROR(VLOOKUP(EV49,양시!BZ:CJ,10,FALSE),"")</f>
        <v/>
      </c>
      <c r="EX49" s="104" t="s">
        <v>1797</v>
      </c>
    </row>
    <row r="50" spans="1:154" ht="30" customHeight="1">
      <c r="A50" s="30">
        <v>5</v>
      </c>
      <c r="B50" s="466" t="s">
        <v>312</v>
      </c>
      <c r="C50" s="466" t="s">
        <v>336</v>
      </c>
      <c r="D50" s="466" t="s">
        <v>1866</v>
      </c>
      <c r="E50" s="466" t="s">
        <v>31</v>
      </c>
      <c r="F50" s="466" t="s">
        <v>321</v>
      </c>
      <c r="G50" s="466" t="s">
        <v>724</v>
      </c>
      <c r="H50" s="466" t="s">
        <v>312</v>
      </c>
      <c r="I50" s="466" t="s">
        <v>585</v>
      </c>
      <c r="J50" s="466" t="s">
        <v>1900</v>
      </c>
      <c r="K50" s="466" t="s">
        <v>291</v>
      </c>
      <c r="L50" s="466" t="s">
        <v>1901</v>
      </c>
      <c r="M50" s="466" t="s">
        <v>1902</v>
      </c>
      <c r="N50" s="466"/>
      <c r="O50" s="466"/>
      <c r="P50" s="466"/>
      <c r="Q50" s="466" t="s">
        <v>3462</v>
      </c>
      <c r="R50" s="466"/>
      <c r="S50" s="466" t="s">
        <v>1811</v>
      </c>
      <c r="T50" s="466" t="s">
        <v>1812</v>
      </c>
      <c r="U50" s="466" t="s">
        <v>592</v>
      </c>
      <c r="V50" s="466"/>
      <c r="W50" s="466" t="s">
        <v>1903</v>
      </c>
      <c r="X50" s="466" t="s">
        <v>1047</v>
      </c>
      <c r="Y50" s="466" t="s">
        <v>1904</v>
      </c>
      <c r="Z50" s="466" t="s">
        <v>1904</v>
      </c>
      <c r="AA50" s="466" t="s">
        <v>1135</v>
      </c>
      <c r="AB50" s="466" t="s">
        <v>293</v>
      </c>
      <c r="AC50" s="1338"/>
      <c r="AD50" s="466" t="s">
        <v>1136</v>
      </c>
      <c r="AE50" s="466" t="s">
        <v>314</v>
      </c>
      <c r="AF50" s="466" t="s">
        <v>1196</v>
      </c>
      <c r="AG50" s="466" t="s">
        <v>295</v>
      </c>
      <c r="AH50" s="466" t="s">
        <v>296</v>
      </c>
      <c r="AI50" s="466" t="s">
        <v>297</v>
      </c>
      <c r="AJ50" s="466"/>
      <c r="AK50" s="466"/>
      <c r="AL50" s="466"/>
      <c r="AM50" s="466"/>
      <c r="AN50" s="466" t="s">
        <v>1162</v>
      </c>
      <c r="AO50" s="466" t="s">
        <v>1163</v>
      </c>
      <c r="AP50" s="466" t="s">
        <v>1905</v>
      </c>
      <c r="AQ50" s="466" t="s">
        <v>49</v>
      </c>
      <c r="AR50" s="466" t="s">
        <v>1165</v>
      </c>
      <c r="AS50" s="466" t="s">
        <v>1166</v>
      </c>
      <c r="AT50" s="466" t="s">
        <v>298</v>
      </c>
      <c r="AU50" s="466" t="s">
        <v>1906</v>
      </c>
      <c r="AV50" s="466" t="s">
        <v>57</v>
      </c>
      <c r="AW50" s="466" t="s">
        <v>57</v>
      </c>
      <c r="AX50" s="466"/>
      <c r="AY50" s="466"/>
      <c r="AZ50" s="466" t="s">
        <v>1907</v>
      </c>
      <c r="BA50" s="466" t="s">
        <v>1170</v>
      </c>
      <c r="BB50" s="466" t="s">
        <v>323</v>
      </c>
      <c r="BC50" s="466" t="s">
        <v>32</v>
      </c>
      <c r="BD50" s="466" t="s">
        <v>33</v>
      </c>
      <c r="BE50" s="466" t="s">
        <v>57</v>
      </c>
      <c r="BF50" s="466" t="s">
        <v>48</v>
      </c>
      <c r="BG50" s="466" t="s">
        <v>164</v>
      </c>
      <c r="BH50" s="466" t="s">
        <v>1908</v>
      </c>
      <c r="BI50" s="466" t="s">
        <v>1909</v>
      </c>
      <c r="BJ50" s="466" t="s">
        <v>1910</v>
      </c>
      <c r="BK50" s="466" t="s">
        <v>910</v>
      </c>
      <c r="BL50" s="466" t="s">
        <v>1911</v>
      </c>
      <c r="BM50" s="466" t="s">
        <v>1327</v>
      </c>
      <c r="BN50" s="466" t="s">
        <v>314</v>
      </c>
      <c r="BO50" s="466" t="s">
        <v>1196</v>
      </c>
      <c r="BP50" s="466" t="s">
        <v>57</v>
      </c>
      <c r="BQ50" s="466" t="s">
        <v>295</v>
      </c>
      <c r="BR50" s="466" t="s">
        <v>311</v>
      </c>
      <c r="BS50" s="466" t="s">
        <v>1393</v>
      </c>
      <c r="BT50" s="466" t="s">
        <v>1912</v>
      </c>
      <c r="BU50" s="466" t="s">
        <v>1913</v>
      </c>
      <c r="BV50" s="466" t="s">
        <v>1330</v>
      </c>
      <c r="BW50" s="466" t="s">
        <v>178</v>
      </c>
      <c r="BX50" s="466" t="s">
        <v>296</v>
      </c>
      <c r="BY50" s="466" t="s">
        <v>297</v>
      </c>
      <c r="BZ50" s="466" t="s">
        <v>1914</v>
      </c>
      <c r="CA50" s="466" t="s">
        <v>1915</v>
      </c>
      <c r="CB50" s="466" t="s">
        <v>304</v>
      </c>
      <c r="CC50" s="466" t="s">
        <v>1308</v>
      </c>
      <c r="CD50" s="466" t="s">
        <v>1276</v>
      </c>
      <c r="CE50" s="466" t="s">
        <v>306</v>
      </c>
      <c r="CF50" s="466" t="s">
        <v>1916</v>
      </c>
      <c r="CG50" s="466" t="s">
        <v>307</v>
      </c>
      <c r="CH50" s="466" t="s">
        <v>57</v>
      </c>
      <c r="CI50" s="466" t="s">
        <v>1917</v>
      </c>
      <c r="CJ50" s="466" t="s">
        <v>1212</v>
      </c>
      <c r="CK50" s="466" t="s">
        <v>1278</v>
      </c>
      <c r="CL50" s="466" t="s">
        <v>105</v>
      </c>
      <c r="CM50" s="466" t="s">
        <v>1888</v>
      </c>
      <c r="CN50" s="466" t="s">
        <v>1212</v>
      </c>
      <c r="CO50" s="466" t="s">
        <v>1889</v>
      </c>
      <c r="CP50" s="466" t="s">
        <v>105</v>
      </c>
      <c r="CQ50" s="466" t="s">
        <v>1918</v>
      </c>
      <c r="CR50" s="466" t="s">
        <v>1212</v>
      </c>
      <c r="CS50" s="466" t="s">
        <v>998</v>
      </c>
      <c r="CT50" s="466" t="s">
        <v>105</v>
      </c>
      <c r="CU50" s="466" t="s">
        <v>328</v>
      </c>
      <c r="CV50" s="466" t="s">
        <v>329</v>
      </c>
      <c r="CW50" s="466" t="s">
        <v>330</v>
      </c>
      <c r="CX50" s="466" t="s">
        <v>331</v>
      </c>
      <c r="CY50" s="466" t="s">
        <v>57</v>
      </c>
      <c r="CZ50" s="466" t="s">
        <v>57</v>
      </c>
      <c r="DA50" s="466" t="s">
        <v>57</v>
      </c>
      <c r="DB50" s="466" t="s">
        <v>57</v>
      </c>
      <c r="DC50" s="466" t="s">
        <v>57</v>
      </c>
      <c r="DD50" s="466" t="s">
        <v>57</v>
      </c>
      <c r="DE50" s="466" t="s">
        <v>1215</v>
      </c>
      <c r="DF50" s="466" t="s">
        <v>1216</v>
      </c>
      <c r="DG50" s="466" t="s">
        <v>673</v>
      </c>
      <c r="DH50" s="466" t="s">
        <v>57</v>
      </c>
      <c r="DI50" s="466" t="s">
        <v>302</v>
      </c>
      <c r="DJ50" s="466" t="s">
        <v>57</v>
      </c>
      <c r="DK50" s="466" t="s">
        <v>57</v>
      </c>
      <c r="DL50" s="466" t="s">
        <v>57</v>
      </c>
      <c r="DM50" s="466" t="s">
        <v>57</v>
      </c>
      <c r="DN50" s="466" t="s">
        <v>57</v>
      </c>
      <c r="DO50" s="466" t="s">
        <v>57</v>
      </c>
      <c r="DP50" s="466" t="s">
        <v>57</v>
      </c>
      <c r="DQ50" s="466" t="s">
        <v>57</v>
      </c>
      <c r="DR50" s="466" t="s">
        <v>57</v>
      </c>
      <c r="DS50" s="466" t="s">
        <v>57</v>
      </c>
      <c r="DT50" s="466" t="s">
        <v>1217</v>
      </c>
      <c r="DU50" s="466" t="s">
        <v>1218</v>
      </c>
      <c r="DV50" s="466" t="s">
        <v>334</v>
      </c>
      <c r="DW50" s="466" t="s">
        <v>121</v>
      </c>
      <c r="DX50" s="466" t="s">
        <v>1219</v>
      </c>
      <c r="DY50" s="466" t="s">
        <v>1220</v>
      </c>
      <c r="DZ50" s="466" t="s">
        <v>330</v>
      </c>
      <c r="EA50" s="466" t="s">
        <v>205</v>
      </c>
      <c r="EB50" s="466" t="s">
        <v>1221</v>
      </c>
      <c r="EC50" s="466" t="s">
        <v>1218</v>
      </c>
      <c r="ED50" s="466" t="s">
        <v>762</v>
      </c>
      <c r="EE50" s="466" t="s">
        <v>121</v>
      </c>
      <c r="EF50" s="466" t="s">
        <v>57</v>
      </c>
      <c r="EG50" s="466" t="s">
        <v>57</v>
      </c>
      <c r="EH50" s="466" t="s">
        <v>57</v>
      </c>
      <c r="EI50" s="466" t="s">
        <v>57</v>
      </c>
      <c r="EJ50" s="466" t="s">
        <v>1919</v>
      </c>
      <c r="EK50" s="466" t="s">
        <v>1920</v>
      </c>
      <c r="EL50" s="466" t="s">
        <v>1224</v>
      </c>
      <c r="EM50" s="466" t="s">
        <v>1921</v>
      </c>
      <c r="EN50" s="466" t="s">
        <v>767</v>
      </c>
      <c r="EO50" s="466" t="s">
        <v>310</v>
      </c>
      <c r="EP50" s="466" t="s">
        <v>88</v>
      </c>
      <c r="EQ50" s="466" t="s">
        <v>1922</v>
      </c>
      <c r="ER50" s="466" t="s">
        <v>311</v>
      </c>
      <c r="ES50" s="466" t="s">
        <v>1923</v>
      </c>
      <c r="ET50" s="466" t="s">
        <v>1924</v>
      </c>
      <c r="EU50" s="189" t="str">
        <f t="shared" si="22"/>
        <v>2022671T00</v>
      </c>
      <c r="EV50" s="56" t="str">
        <f t="shared" si="23"/>
        <v>52022671T00</v>
      </c>
      <c r="EW50" s="189" t="str">
        <f>IFERROR(VLOOKUP(EV50,양시!BZ:CJ,10,FALSE),"")</f>
        <v/>
      </c>
      <c r="EX50" s="104" t="s">
        <v>2853</v>
      </c>
    </row>
    <row r="51" spans="1:154" ht="30" customHeight="1">
      <c r="A51" s="30">
        <v>5</v>
      </c>
      <c r="B51" s="466" t="s">
        <v>320</v>
      </c>
      <c r="C51" s="466" t="s">
        <v>336</v>
      </c>
      <c r="D51" s="466" t="s">
        <v>1866</v>
      </c>
      <c r="E51" s="466" t="s">
        <v>31</v>
      </c>
      <c r="F51" s="466" t="s">
        <v>321</v>
      </c>
      <c r="G51" s="466" t="s">
        <v>732</v>
      </c>
      <c r="H51" s="466" t="s">
        <v>320</v>
      </c>
      <c r="I51" s="466" t="s">
        <v>585</v>
      </c>
      <c r="J51" s="466" t="s">
        <v>1989</v>
      </c>
      <c r="K51" s="466" t="s">
        <v>291</v>
      </c>
      <c r="L51" s="466" t="s">
        <v>1990</v>
      </c>
      <c r="M51" s="466" t="s">
        <v>1991</v>
      </c>
      <c r="N51" s="466"/>
      <c r="O51" s="466"/>
      <c r="P51" s="466"/>
      <c r="Q51" s="466" t="s">
        <v>3462</v>
      </c>
      <c r="R51" s="466"/>
      <c r="S51" s="466" t="s">
        <v>1811</v>
      </c>
      <c r="T51" s="466" t="s">
        <v>1812</v>
      </c>
      <c r="U51" s="466" t="s">
        <v>592</v>
      </c>
      <c r="V51" s="466"/>
      <c r="W51" s="466" t="s">
        <v>1992</v>
      </c>
      <c r="X51" s="466" t="s">
        <v>1047</v>
      </c>
      <c r="Y51" s="466" t="s">
        <v>1993</v>
      </c>
      <c r="Z51" s="466" t="s">
        <v>1993</v>
      </c>
      <c r="AA51" s="466" t="s">
        <v>1135</v>
      </c>
      <c r="AB51" s="466" t="s">
        <v>293</v>
      </c>
      <c r="AC51" s="1338"/>
      <c r="AD51" s="466" t="s">
        <v>1136</v>
      </c>
      <c r="AE51" s="466" t="s">
        <v>314</v>
      </c>
      <c r="AF51" s="466" t="s">
        <v>294</v>
      </c>
      <c r="AG51" s="466" t="s">
        <v>295</v>
      </c>
      <c r="AH51" s="466" t="s">
        <v>296</v>
      </c>
      <c r="AI51" s="466" t="s">
        <v>297</v>
      </c>
      <c r="AJ51" s="466"/>
      <c r="AK51" s="466"/>
      <c r="AL51" s="466"/>
      <c r="AM51" s="466"/>
      <c r="AN51" s="466" t="s">
        <v>1162</v>
      </c>
      <c r="AO51" s="466" t="s">
        <v>1163</v>
      </c>
      <c r="AP51" s="466" t="s">
        <v>1994</v>
      </c>
      <c r="AQ51" s="466" t="s">
        <v>49</v>
      </c>
      <c r="AR51" s="466" t="s">
        <v>1165</v>
      </c>
      <c r="AS51" s="466" t="s">
        <v>1166</v>
      </c>
      <c r="AT51" s="466" t="s">
        <v>298</v>
      </c>
      <c r="AU51" s="466" t="s">
        <v>1995</v>
      </c>
      <c r="AV51" s="466" t="s">
        <v>57</v>
      </c>
      <c r="AW51" s="466" t="s">
        <v>57</v>
      </c>
      <c r="AX51" s="466"/>
      <c r="AY51" s="466"/>
      <c r="AZ51" s="466" t="s">
        <v>1996</v>
      </c>
      <c r="BA51" s="466" t="s">
        <v>1170</v>
      </c>
      <c r="BB51" s="466" t="s">
        <v>299</v>
      </c>
      <c r="BC51" s="466" t="s">
        <v>32</v>
      </c>
      <c r="BD51" s="466" t="s">
        <v>33</v>
      </c>
      <c r="BE51" s="466" t="s">
        <v>57</v>
      </c>
      <c r="BF51" s="466" t="s">
        <v>48</v>
      </c>
      <c r="BG51" s="466" t="s">
        <v>164</v>
      </c>
      <c r="BH51" s="466" t="s">
        <v>1997</v>
      </c>
      <c r="BI51" s="466" t="s">
        <v>1998</v>
      </c>
      <c r="BJ51" s="466" t="s">
        <v>1999</v>
      </c>
      <c r="BK51" s="466" t="s">
        <v>1174</v>
      </c>
      <c r="BL51" s="466" t="s">
        <v>1326</v>
      </c>
      <c r="BM51" s="466" t="s">
        <v>1327</v>
      </c>
      <c r="BN51" s="466" t="s">
        <v>314</v>
      </c>
      <c r="BO51" s="466" t="s">
        <v>294</v>
      </c>
      <c r="BP51" s="466" t="s">
        <v>57</v>
      </c>
      <c r="BQ51" s="466" t="s">
        <v>295</v>
      </c>
      <c r="BR51" s="466" t="s">
        <v>311</v>
      </c>
      <c r="BS51" s="466" t="s">
        <v>753</v>
      </c>
      <c r="BT51" s="466" t="s">
        <v>1328</v>
      </c>
      <c r="BU51" s="466" t="s">
        <v>2000</v>
      </c>
      <c r="BV51" s="466" t="s">
        <v>1061</v>
      </c>
      <c r="BW51" s="466" t="s">
        <v>1028</v>
      </c>
      <c r="BX51" s="466" t="s">
        <v>296</v>
      </c>
      <c r="BY51" s="466" t="s">
        <v>297</v>
      </c>
      <c r="BZ51" s="466" t="s">
        <v>1331</v>
      </c>
      <c r="CA51" s="466" t="s">
        <v>2001</v>
      </c>
      <c r="CB51" s="466" t="s">
        <v>304</v>
      </c>
      <c r="CC51" s="466" t="s">
        <v>1308</v>
      </c>
      <c r="CD51" s="466" t="s">
        <v>318</v>
      </c>
      <c r="CE51" s="466" t="s">
        <v>306</v>
      </c>
      <c r="CF51" s="466" t="s">
        <v>1916</v>
      </c>
      <c r="CG51" s="466" t="s">
        <v>307</v>
      </c>
      <c r="CH51" s="466" t="s">
        <v>57</v>
      </c>
      <c r="CI51" s="466" t="s">
        <v>2002</v>
      </c>
      <c r="CJ51" s="466" t="s">
        <v>99</v>
      </c>
      <c r="CK51" s="466" t="s">
        <v>1889</v>
      </c>
      <c r="CL51" s="466" t="s">
        <v>105</v>
      </c>
      <c r="CM51" s="466" t="s">
        <v>2003</v>
      </c>
      <c r="CN51" s="466" t="s">
        <v>99</v>
      </c>
      <c r="CO51" s="466" t="s">
        <v>998</v>
      </c>
      <c r="CP51" s="466" t="s">
        <v>105</v>
      </c>
      <c r="CQ51" s="466" t="s">
        <v>57</v>
      </c>
      <c r="CR51" s="466" t="s">
        <v>57</v>
      </c>
      <c r="CS51" s="466" t="s">
        <v>57</v>
      </c>
      <c r="CT51" s="466" t="s">
        <v>57</v>
      </c>
      <c r="CU51" s="466" t="s">
        <v>328</v>
      </c>
      <c r="CV51" s="466" t="s">
        <v>329</v>
      </c>
      <c r="CW51" s="466" t="s">
        <v>330</v>
      </c>
      <c r="CX51" s="466" t="s">
        <v>331</v>
      </c>
      <c r="CY51" s="466" t="s">
        <v>57</v>
      </c>
      <c r="CZ51" s="466" t="s">
        <v>57</v>
      </c>
      <c r="DA51" s="466" t="s">
        <v>57</v>
      </c>
      <c r="DB51" s="466" t="s">
        <v>57</v>
      </c>
      <c r="DC51" s="466" t="s">
        <v>57</v>
      </c>
      <c r="DD51" s="466" t="s">
        <v>57</v>
      </c>
      <c r="DE51" s="466" t="s">
        <v>1215</v>
      </c>
      <c r="DF51" s="466" t="s">
        <v>1216</v>
      </c>
      <c r="DG51" s="466" t="s">
        <v>673</v>
      </c>
      <c r="DH51" s="466" t="s">
        <v>57</v>
      </c>
      <c r="DI51" s="466" t="s">
        <v>302</v>
      </c>
      <c r="DJ51" s="466" t="s">
        <v>57</v>
      </c>
      <c r="DK51" s="466" t="s">
        <v>57</v>
      </c>
      <c r="DL51" s="466" t="s">
        <v>57</v>
      </c>
      <c r="DM51" s="466" t="s">
        <v>57</v>
      </c>
      <c r="DN51" s="466" t="s">
        <v>57</v>
      </c>
      <c r="DO51" s="466" t="s">
        <v>57</v>
      </c>
      <c r="DP51" s="466" t="s">
        <v>57</v>
      </c>
      <c r="DQ51" s="466" t="s">
        <v>57</v>
      </c>
      <c r="DR51" s="466" t="s">
        <v>57</v>
      </c>
      <c r="DS51" s="466" t="s">
        <v>57</v>
      </c>
      <c r="DT51" s="466" t="s">
        <v>2004</v>
      </c>
      <c r="DU51" s="466" t="s">
        <v>1153</v>
      </c>
      <c r="DV51" s="466" t="s">
        <v>761</v>
      </c>
      <c r="DW51" s="466" t="s">
        <v>121</v>
      </c>
      <c r="DX51" s="466" t="s">
        <v>333</v>
      </c>
      <c r="DY51" s="466" t="s">
        <v>308</v>
      </c>
      <c r="DZ51" s="466" t="s">
        <v>309</v>
      </c>
      <c r="EA51" s="466" t="s">
        <v>319</v>
      </c>
      <c r="EB51" s="466" t="s">
        <v>2005</v>
      </c>
      <c r="EC51" s="466" t="s">
        <v>1153</v>
      </c>
      <c r="ED51" s="466" t="s">
        <v>178</v>
      </c>
      <c r="EE51" s="466" t="s">
        <v>121</v>
      </c>
      <c r="EF51" s="466" t="s">
        <v>57</v>
      </c>
      <c r="EG51" s="466" t="s">
        <v>57</v>
      </c>
      <c r="EH51" s="466" t="s">
        <v>57</v>
      </c>
      <c r="EI51" s="466" t="s">
        <v>57</v>
      </c>
      <c r="EJ51" s="466" t="s">
        <v>2006</v>
      </c>
      <c r="EK51" s="466" t="s">
        <v>1574</v>
      </c>
      <c r="EL51" s="466" t="s">
        <v>1337</v>
      </c>
      <c r="EM51" s="466" t="s">
        <v>1576</v>
      </c>
      <c r="EN51" s="466" t="s">
        <v>767</v>
      </c>
      <c r="EO51" s="466" t="s">
        <v>310</v>
      </c>
      <c r="EP51" s="466" t="s">
        <v>88</v>
      </c>
      <c r="EQ51" s="466" t="s">
        <v>1922</v>
      </c>
      <c r="ER51" s="466" t="s">
        <v>311</v>
      </c>
      <c r="ES51" s="466" t="s">
        <v>2007</v>
      </c>
      <c r="ET51" s="466" t="s">
        <v>2008</v>
      </c>
      <c r="EU51" s="189" t="str">
        <f t="shared" si="22"/>
        <v>1038858T00</v>
      </c>
      <c r="EV51" s="56" t="str">
        <f t="shared" si="23"/>
        <v>51038858T00</v>
      </c>
      <c r="EW51" s="189" t="str">
        <f>IFERROR(VLOOKUP(EV51,양시!BZ:CJ,10,FALSE),"")</f>
        <v/>
      </c>
      <c r="EX51" s="104" t="s">
        <v>2853</v>
      </c>
    </row>
    <row r="52" spans="1:154" ht="30" customHeight="1">
      <c r="A52" s="30">
        <v>5</v>
      </c>
      <c r="B52" s="466" t="s">
        <v>724</v>
      </c>
      <c r="C52" s="501" t="s">
        <v>915</v>
      </c>
      <c r="D52" s="466" t="s">
        <v>2612</v>
      </c>
      <c r="E52" s="466" t="s">
        <v>31</v>
      </c>
      <c r="F52" s="466" t="s">
        <v>584</v>
      </c>
      <c r="G52" s="466"/>
      <c r="H52" s="466" t="s">
        <v>287</v>
      </c>
      <c r="I52" s="466" t="s">
        <v>585</v>
      </c>
      <c r="J52" s="466" t="s">
        <v>2685</v>
      </c>
      <c r="K52" s="466" t="s">
        <v>291</v>
      </c>
      <c r="L52" s="466" t="s">
        <v>2686</v>
      </c>
      <c r="M52" s="466" t="s">
        <v>2687</v>
      </c>
      <c r="N52" s="466"/>
      <c r="O52" s="466" t="s">
        <v>2688</v>
      </c>
      <c r="P52" s="466" t="s">
        <v>818</v>
      </c>
      <c r="Q52" s="466"/>
      <c r="R52" s="466"/>
      <c r="S52" s="466" t="s">
        <v>1838</v>
      </c>
      <c r="T52" s="466" t="s">
        <v>1839</v>
      </c>
      <c r="U52" s="466" t="s">
        <v>592</v>
      </c>
      <c r="V52" s="466" t="s">
        <v>1133</v>
      </c>
      <c r="W52" s="466" t="s">
        <v>2689</v>
      </c>
      <c r="X52" s="466" t="s">
        <v>688</v>
      </c>
      <c r="Y52" s="466" t="s">
        <v>1135</v>
      </c>
      <c r="Z52" s="466" t="s">
        <v>1135</v>
      </c>
      <c r="AA52" s="466" t="s">
        <v>1135</v>
      </c>
      <c r="AB52" s="466" t="s">
        <v>293</v>
      </c>
      <c r="AC52" s="1338"/>
      <c r="AD52" s="466" t="s">
        <v>1861</v>
      </c>
      <c r="AE52" s="466" t="s">
        <v>1352</v>
      </c>
      <c r="AF52" s="466" t="s">
        <v>692</v>
      </c>
      <c r="AG52" s="466" t="s">
        <v>295</v>
      </c>
      <c r="AH52" s="466" t="s">
        <v>296</v>
      </c>
      <c r="AI52" s="466" t="s">
        <v>297</v>
      </c>
      <c r="AJ52" s="466"/>
      <c r="AK52" s="466"/>
      <c r="AL52" s="466"/>
      <c r="AM52" s="466"/>
      <c r="AN52" s="466" t="s">
        <v>1138</v>
      </c>
      <c r="AO52" s="466" t="s">
        <v>1139</v>
      </c>
      <c r="AP52" s="466" t="s">
        <v>2690</v>
      </c>
      <c r="AQ52" s="466" t="s">
        <v>35</v>
      </c>
      <c r="AR52" s="466"/>
      <c r="AS52" s="466"/>
      <c r="AT52" s="466" t="s">
        <v>298</v>
      </c>
      <c r="AU52" s="466" t="s">
        <v>2691</v>
      </c>
      <c r="AV52" s="466" t="s">
        <v>57</v>
      </c>
      <c r="AW52" s="466" t="s">
        <v>57</v>
      </c>
      <c r="AX52" s="466"/>
      <c r="AY52" s="466"/>
      <c r="AZ52" s="466" t="s">
        <v>2692</v>
      </c>
      <c r="BA52" s="466" t="s">
        <v>1359</v>
      </c>
      <c r="BB52" s="466" t="s">
        <v>1201</v>
      </c>
      <c r="BC52" s="466" t="s">
        <v>32</v>
      </c>
      <c r="BD52" s="466" t="s">
        <v>33</v>
      </c>
      <c r="BE52" s="466" t="s">
        <v>57</v>
      </c>
      <c r="BF52" s="466" t="s">
        <v>48</v>
      </c>
      <c r="BG52" s="466" t="s">
        <v>164</v>
      </c>
      <c r="BH52" s="466" t="s">
        <v>2693</v>
      </c>
      <c r="BI52" s="466" t="s">
        <v>2694</v>
      </c>
      <c r="BJ52" s="466" t="s">
        <v>2695</v>
      </c>
      <c r="BK52" s="466" t="s">
        <v>850</v>
      </c>
      <c r="BL52" s="466" t="s">
        <v>2696</v>
      </c>
      <c r="BM52" s="466" t="s">
        <v>302</v>
      </c>
      <c r="BN52" s="466" t="s">
        <v>1352</v>
      </c>
      <c r="BO52" s="466" t="s">
        <v>692</v>
      </c>
      <c r="BP52" s="466" t="s">
        <v>595</v>
      </c>
      <c r="BQ52" s="466" t="s">
        <v>295</v>
      </c>
      <c r="BR52" s="466" t="s">
        <v>1363</v>
      </c>
      <c r="BS52" s="466" t="s">
        <v>2697</v>
      </c>
      <c r="BT52" s="466" t="s">
        <v>1960</v>
      </c>
      <c r="BU52" s="466" t="s">
        <v>2698</v>
      </c>
      <c r="BV52" s="466" t="s">
        <v>302</v>
      </c>
      <c r="BW52" s="466" t="s">
        <v>1062</v>
      </c>
      <c r="BX52" s="466" t="s">
        <v>296</v>
      </c>
      <c r="BY52" s="466" t="s">
        <v>297</v>
      </c>
      <c r="BZ52" s="466" t="s">
        <v>1650</v>
      </c>
      <c r="CA52" s="466" t="s">
        <v>2699</v>
      </c>
      <c r="CB52" s="466" t="s">
        <v>304</v>
      </c>
      <c r="CC52" s="466" t="s">
        <v>167</v>
      </c>
      <c r="CD52" s="466" t="s">
        <v>1209</v>
      </c>
      <c r="CE52" s="466" t="s">
        <v>306</v>
      </c>
      <c r="CF52" s="466" t="s">
        <v>166</v>
      </c>
      <c r="CG52" s="466" t="s">
        <v>307</v>
      </c>
      <c r="CH52" s="466" t="s">
        <v>57</v>
      </c>
      <c r="CI52" s="466" t="s">
        <v>2700</v>
      </c>
      <c r="CJ52" s="466" t="s">
        <v>843</v>
      </c>
      <c r="CK52" s="466" t="s">
        <v>1066</v>
      </c>
      <c r="CL52" s="466" t="s">
        <v>105</v>
      </c>
      <c r="CM52" s="466" t="s">
        <v>57</v>
      </c>
      <c r="CN52" s="466" t="s">
        <v>57</v>
      </c>
      <c r="CO52" s="466" t="s">
        <v>57</v>
      </c>
      <c r="CP52" s="466" t="s">
        <v>57</v>
      </c>
      <c r="CQ52" s="466" t="s">
        <v>57</v>
      </c>
      <c r="CR52" s="466" t="s">
        <v>57</v>
      </c>
      <c r="CS52" s="466" t="s">
        <v>57</v>
      </c>
      <c r="CT52" s="466" t="s">
        <v>57</v>
      </c>
      <c r="CU52" s="466" t="s">
        <v>57</v>
      </c>
      <c r="CV52" s="466" t="s">
        <v>57</v>
      </c>
      <c r="CW52" s="466" t="s">
        <v>57</v>
      </c>
      <c r="CX52" s="466" t="s">
        <v>57</v>
      </c>
      <c r="CY52" s="466" t="s">
        <v>57</v>
      </c>
      <c r="CZ52" s="466" t="s">
        <v>57</v>
      </c>
      <c r="DA52" s="466" t="s">
        <v>57</v>
      </c>
      <c r="DB52" s="466" t="s">
        <v>57</v>
      </c>
      <c r="DC52" s="466" t="s">
        <v>57</v>
      </c>
      <c r="DD52" s="466" t="s">
        <v>57</v>
      </c>
      <c r="DE52" s="466" t="s">
        <v>1215</v>
      </c>
      <c r="DF52" s="466" t="s">
        <v>1216</v>
      </c>
      <c r="DG52" s="466" t="s">
        <v>673</v>
      </c>
      <c r="DH52" s="466" t="s">
        <v>57</v>
      </c>
      <c r="DI52" s="466" t="s">
        <v>302</v>
      </c>
      <c r="DJ52" s="466" t="s">
        <v>57</v>
      </c>
      <c r="DK52" s="466" t="s">
        <v>57</v>
      </c>
      <c r="DL52" s="466" t="s">
        <v>57</v>
      </c>
      <c r="DM52" s="466" t="s">
        <v>57</v>
      </c>
      <c r="DN52" s="466" t="s">
        <v>57</v>
      </c>
      <c r="DO52" s="466" t="s">
        <v>57</v>
      </c>
      <c r="DP52" s="466" t="s">
        <v>57</v>
      </c>
      <c r="DQ52" s="466" t="s">
        <v>57</v>
      </c>
      <c r="DR52" s="466" t="s">
        <v>57</v>
      </c>
      <c r="DS52" s="466" t="s">
        <v>57</v>
      </c>
      <c r="DT52" s="466" t="s">
        <v>2701</v>
      </c>
      <c r="DU52" s="466" t="s">
        <v>1281</v>
      </c>
      <c r="DV52" s="466" t="s">
        <v>622</v>
      </c>
      <c r="DW52" s="466" t="s">
        <v>106</v>
      </c>
      <c r="DX52" s="466" t="s">
        <v>317</v>
      </c>
      <c r="DY52" s="466" t="s">
        <v>308</v>
      </c>
      <c r="DZ52" s="466" t="s">
        <v>318</v>
      </c>
      <c r="EA52" s="466" t="s">
        <v>319</v>
      </c>
      <c r="EB52" s="466" t="s">
        <v>2702</v>
      </c>
      <c r="EC52" s="466" t="s">
        <v>1281</v>
      </c>
      <c r="ED52" s="466" t="s">
        <v>872</v>
      </c>
      <c r="EE52" s="466" t="s">
        <v>106</v>
      </c>
      <c r="EF52" s="466" t="s">
        <v>57</v>
      </c>
      <c r="EG52" s="466" t="s">
        <v>57</v>
      </c>
      <c r="EH52" s="466" t="s">
        <v>57</v>
      </c>
      <c r="EI52" s="466" t="s">
        <v>57</v>
      </c>
      <c r="EJ52" s="466" t="s">
        <v>2509</v>
      </c>
      <c r="EK52" s="466" t="s">
        <v>2510</v>
      </c>
      <c r="EL52" s="466" t="s">
        <v>1458</v>
      </c>
      <c r="EM52" s="466" t="s">
        <v>1373</v>
      </c>
      <c r="EN52" s="466" t="s">
        <v>680</v>
      </c>
      <c r="EO52" s="466" t="s">
        <v>310</v>
      </c>
      <c r="EP52" s="466" t="s">
        <v>88</v>
      </c>
      <c r="EQ52" s="466" t="s">
        <v>3500</v>
      </c>
      <c r="ER52" s="466" t="s">
        <v>311</v>
      </c>
      <c r="ES52" s="466" t="s">
        <v>3501</v>
      </c>
      <c r="ET52" s="466" t="s">
        <v>3502</v>
      </c>
      <c r="EU52" s="189" t="str">
        <f t="shared" si="22"/>
        <v>2021719T00</v>
      </c>
      <c r="EV52" s="56" t="str">
        <f t="shared" si="23"/>
        <v>52021719T00</v>
      </c>
      <c r="EW52" s="189">
        <f>IFERROR(VLOOKUP(EV52,양시!BZ:CJ,10,FALSE),"")</f>
        <v>0</v>
      </c>
    </row>
    <row r="53" spans="1:154" ht="30" customHeight="1">
      <c r="A53" s="30">
        <v>5</v>
      </c>
      <c r="B53" s="466" t="s">
        <v>732</v>
      </c>
      <c r="C53" s="501" t="s">
        <v>916</v>
      </c>
      <c r="D53" s="466" t="s">
        <v>2963</v>
      </c>
      <c r="E53" s="466" t="s">
        <v>31</v>
      </c>
      <c r="F53" s="466" t="s">
        <v>287</v>
      </c>
      <c r="G53" s="466"/>
      <c r="H53" s="466" t="s">
        <v>287</v>
      </c>
      <c r="I53" s="466" t="s">
        <v>585</v>
      </c>
      <c r="J53" s="466" t="s">
        <v>3503</v>
      </c>
      <c r="K53" s="466" t="s">
        <v>291</v>
      </c>
      <c r="L53" s="466" t="s">
        <v>3504</v>
      </c>
      <c r="M53" s="466" t="s">
        <v>1537</v>
      </c>
      <c r="N53" s="466"/>
      <c r="O53" s="466" t="s">
        <v>3505</v>
      </c>
      <c r="P53" s="466" t="s">
        <v>1539</v>
      </c>
      <c r="Q53" s="466"/>
      <c r="R53" s="466"/>
      <c r="S53" s="466" t="s">
        <v>2488</v>
      </c>
      <c r="T53" s="466" t="s">
        <v>2967</v>
      </c>
      <c r="U53" s="466" t="s">
        <v>592</v>
      </c>
      <c r="V53" s="466"/>
      <c r="W53" s="466" t="s">
        <v>1541</v>
      </c>
      <c r="X53" s="466" t="s">
        <v>1542</v>
      </c>
      <c r="Y53" s="466" t="s">
        <v>1543</v>
      </c>
      <c r="Z53" s="466" t="s">
        <v>1543</v>
      </c>
      <c r="AA53" s="466" t="s">
        <v>1543</v>
      </c>
      <c r="AB53" s="466" t="s">
        <v>293</v>
      </c>
      <c r="AC53" s="1338"/>
      <c r="AD53" s="466" t="s">
        <v>107</v>
      </c>
      <c r="AE53" s="466" t="s">
        <v>1544</v>
      </c>
      <c r="AF53" s="466" t="s">
        <v>595</v>
      </c>
      <c r="AG53" s="466" t="s">
        <v>57</v>
      </c>
      <c r="AH53" s="466" t="s">
        <v>645</v>
      </c>
      <c r="AI53" s="466" t="s">
        <v>57</v>
      </c>
      <c r="AJ53" s="466"/>
      <c r="AK53" s="466"/>
      <c r="AL53" s="466"/>
      <c r="AM53" s="466"/>
      <c r="AN53" s="466" t="s">
        <v>1545</v>
      </c>
      <c r="AO53" s="466" t="s">
        <v>1546</v>
      </c>
      <c r="AP53" s="466" t="s">
        <v>3506</v>
      </c>
      <c r="AQ53" s="466" t="s">
        <v>1548</v>
      </c>
      <c r="AR53" s="466"/>
      <c r="AS53" s="466"/>
      <c r="AT53" s="466" t="s">
        <v>315</v>
      </c>
      <c r="AU53" s="466" t="s">
        <v>3507</v>
      </c>
      <c r="AV53" s="466" t="s">
        <v>57</v>
      </c>
      <c r="AW53" s="466" t="s">
        <v>663</v>
      </c>
      <c r="AX53" s="466"/>
      <c r="AY53" s="466"/>
      <c r="AZ53" s="466" t="s">
        <v>1552</v>
      </c>
      <c r="BA53" s="466" t="s">
        <v>1553</v>
      </c>
      <c r="BB53" s="466" t="s">
        <v>299</v>
      </c>
      <c r="BC53" s="466" t="s">
        <v>32</v>
      </c>
      <c r="BD53" s="466" t="s">
        <v>33</v>
      </c>
      <c r="BE53" s="466" t="s">
        <v>1554</v>
      </c>
      <c r="BF53" s="466" t="s">
        <v>48</v>
      </c>
      <c r="BG53" s="466" t="s">
        <v>164</v>
      </c>
      <c r="BH53" s="466" t="s">
        <v>110</v>
      </c>
      <c r="BI53" s="466" t="s">
        <v>1555</v>
      </c>
      <c r="BJ53" s="466" t="s">
        <v>1556</v>
      </c>
      <c r="BK53" s="466" t="s">
        <v>1557</v>
      </c>
      <c r="BL53" s="466" t="s">
        <v>1558</v>
      </c>
      <c r="BM53" s="466" t="s">
        <v>657</v>
      </c>
      <c r="BN53" s="466" t="s">
        <v>1544</v>
      </c>
      <c r="BO53" s="466" t="s">
        <v>595</v>
      </c>
      <c r="BP53" s="466" t="s">
        <v>57</v>
      </c>
      <c r="BQ53" s="466" t="s">
        <v>57</v>
      </c>
      <c r="BR53" s="466" t="s">
        <v>311</v>
      </c>
      <c r="BS53" s="466" t="s">
        <v>1559</v>
      </c>
      <c r="BT53" s="466" t="s">
        <v>1560</v>
      </c>
      <c r="BU53" s="466" t="s">
        <v>1561</v>
      </c>
      <c r="BV53" s="466" t="s">
        <v>657</v>
      </c>
      <c r="BW53" s="466" t="s">
        <v>171</v>
      </c>
      <c r="BX53" s="466" t="s">
        <v>645</v>
      </c>
      <c r="BY53" s="466" t="s">
        <v>57</v>
      </c>
      <c r="BZ53" s="466" t="s">
        <v>1562</v>
      </c>
      <c r="CA53" s="466" t="s">
        <v>1563</v>
      </c>
      <c r="CB53" s="466" t="s">
        <v>304</v>
      </c>
      <c r="CC53" s="466" t="s">
        <v>1564</v>
      </c>
      <c r="CD53" s="466" t="s">
        <v>662</v>
      </c>
      <c r="CE53" s="466" t="s">
        <v>57</v>
      </c>
      <c r="CF53" s="466" t="s">
        <v>57</v>
      </c>
      <c r="CG53" s="466" t="s">
        <v>57</v>
      </c>
      <c r="CH53" s="466" t="s">
        <v>57</v>
      </c>
      <c r="CI53" s="466" t="s">
        <v>1565</v>
      </c>
      <c r="CJ53" s="466" t="s">
        <v>665</v>
      </c>
      <c r="CK53" s="466" t="s">
        <v>1566</v>
      </c>
      <c r="CL53" s="466" t="s">
        <v>666</v>
      </c>
      <c r="CM53" s="466" t="s">
        <v>667</v>
      </c>
      <c r="CN53" s="466" t="s">
        <v>665</v>
      </c>
      <c r="CO53" s="466" t="s">
        <v>668</v>
      </c>
      <c r="CP53" s="466" t="s">
        <v>666</v>
      </c>
      <c r="CQ53" s="466" t="s">
        <v>57</v>
      </c>
      <c r="CR53" s="466" t="s">
        <v>57</v>
      </c>
      <c r="CS53" s="466" t="s">
        <v>57</v>
      </c>
      <c r="CT53" s="466" t="s">
        <v>57</v>
      </c>
      <c r="CU53" s="466" t="s">
        <v>57</v>
      </c>
      <c r="CV53" s="466" t="s">
        <v>57</v>
      </c>
      <c r="CW53" s="466" t="s">
        <v>57</v>
      </c>
      <c r="CX53" s="466" t="s">
        <v>57</v>
      </c>
      <c r="CY53" s="466" t="s">
        <v>57</v>
      </c>
      <c r="CZ53" s="466" t="s">
        <v>57</v>
      </c>
      <c r="DA53" s="466" t="s">
        <v>57</v>
      </c>
      <c r="DB53" s="466" t="s">
        <v>57</v>
      </c>
      <c r="DC53" s="466" t="s">
        <v>57</v>
      </c>
      <c r="DD53" s="466" t="s">
        <v>57</v>
      </c>
      <c r="DE53" s="466" t="s">
        <v>57</v>
      </c>
      <c r="DF53" s="466" t="s">
        <v>57</v>
      </c>
      <c r="DG53" s="466" t="s">
        <v>57</v>
      </c>
      <c r="DH53" s="466" t="s">
        <v>57</v>
      </c>
      <c r="DI53" s="466" t="s">
        <v>302</v>
      </c>
      <c r="DJ53" s="466" t="s">
        <v>57</v>
      </c>
      <c r="DK53" s="466" t="s">
        <v>57</v>
      </c>
      <c r="DL53" s="466" t="s">
        <v>57</v>
      </c>
      <c r="DM53" s="466" t="s">
        <v>57</v>
      </c>
      <c r="DN53" s="466" t="s">
        <v>57</v>
      </c>
      <c r="DO53" s="466" t="s">
        <v>57</v>
      </c>
      <c r="DP53" s="466" t="s">
        <v>57</v>
      </c>
      <c r="DQ53" s="466" t="s">
        <v>1567</v>
      </c>
      <c r="DR53" s="466" t="s">
        <v>105</v>
      </c>
      <c r="DS53" s="466" t="s">
        <v>673</v>
      </c>
      <c r="DT53" s="466" t="s">
        <v>1568</v>
      </c>
      <c r="DU53" s="466" t="s">
        <v>621</v>
      </c>
      <c r="DV53" s="466" t="s">
        <v>1302</v>
      </c>
      <c r="DW53" s="466" t="s">
        <v>1569</v>
      </c>
      <c r="DX53" s="466" t="s">
        <v>1570</v>
      </c>
      <c r="DY53" s="466" t="s">
        <v>308</v>
      </c>
      <c r="DZ53" s="466" t="s">
        <v>309</v>
      </c>
      <c r="EA53" s="466" t="s">
        <v>205</v>
      </c>
      <c r="EB53" s="466" t="s">
        <v>1571</v>
      </c>
      <c r="EC53" s="466" t="s">
        <v>621</v>
      </c>
      <c r="ED53" s="466" t="s">
        <v>1572</v>
      </c>
      <c r="EE53" s="466" t="s">
        <v>1569</v>
      </c>
      <c r="EF53" s="466" t="s">
        <v>57</v>
      </c>
      <c r="EG53" s="466" t="s">
        <v>57</v>
      </c>
      <c r="EH53" s="466" t="s">
        <v>57</v>
      </c>
      <c r="EI53" s="466" t="s">
        <v>57</v>
      </c>
      <c r="EJ53" s="466" t="s">
        <v>1573</v>
      </c>
      <c r="EK53" s="466" t="s">
        <v>1574</v>
      </c>
      <c r="EL53" s="466" t="s">
        <v>1575</v>
      </c>
      <c r="EM53" s="466" t="s">
        <v>1576</v>
      </c>
      <c r="EN53" s="466" t="s">
        <v>680</v>
      </c>
      <c r="EO53" s="466" t="s">
        <v>681</v>
      </c>
      <c r="EP53" s="466" t="s">
        <v>682</v>
      </c>
      <c r="EQ53" s="466" t="s">
        <v>57</v>
      </c>
      <c r="ER53" s="466" t="s">
        <v>311</v>
      </c>
      <c r="ES53" s="466" t="s">
        <v>57</v>
      </c>
      <c r="ET53" s="466" t="s">
        <v>57</v>
      </c>
      <c r="EU53" s="189" t="str">
        <f t="shared" si="22"/>
        <v>1038581T00</v>
      </c>
      <c r="EV53" s="56" t="str">
        <f t="shared" si="23"/>
        <v>51038581T00</v>
      </c>
      <c r="EW53" s="189">
        <f>IFERROR(VLOOKUP(EV53,양시!BZ:CJ,10,FALSE),"")</f>
        <v>0</v>
      </c>
    </row>
    <row r="54" spans="1:154" ht="30" customHeight="1">
      <c r="A54" s="30">
        <v>5</v>
      </c>
      <c r="B54" s="466" t="s">
        <v>771</v>
      </c>
      <c r="C54" s="501" t="s">
        <v>915</v>
      </c>
      <c r="D54" s="466" t="s">
        <v>1834</v>
      </c>
      <c r="E54" s="466" t="s">
        <v>31</v>
      </c>
      <c r="F54" s="466" t="s">
        <v>584</v>
      </c>
      <c r="G54" s="466"/>
      <c r="H54" s="466" t="s">
        <v>312</v>
      </c>
      <c r="I54" s="466" t="s">
        <v>585</v>
      </c>
      <c r="J54" s="466" t="s">
        <v>3508</v>
      </c>
      <c r="K54" s="466" t="s">
        <v>291</v>
      </c>
      <c r="L54" s="466" t="s">
        <v>3509</v>
      </c>
      <c r="M54" s="466" t="s">
        <v>3510</v>
      </c>
      <c r="N54" s="466"/>
      <c r="O54" s="466" t="s">
        <v>3511</v>
      </c>
      <c r="P54" s="466"/>
      <c r="Q54" s="466"/>
      <c r="R54" s="466"/>
      <c r="S54" s="466" t="s">
        <v>1838</v>
      </c>
      <c r="T54" s="466" t="s">
        <v>1839</v>
      </c>
      <c r="U54" s="466" t="s">
        <v>592</v>
      </c>
      <c r="V54" s="466" t="s">
        <v>1133</v>
      </c>
      <c r="W54" s="466" t="s">
        <v>1382</v>
      </c>
      <c r="X54" s="466" t="s">
        <v>688</v>
      </c>
      <c r="Y54" s="466" t="s">
        <v>1383</v>
      </c>
      <c r="Z54" s="466" t="s">
        <v>1383</v>
      </c>
      <c r="AA54" s="466" t="s">
        <v>1384</v>
      </c>
      <c r="AB54" s="466" t="s">
        <v>293</v>
      </c>
      <c r="AC54" s="1338"/>
      <c r="AD54" s="466" t="s">
        <v>107</v>
      </c>
      <c r="AE54" s="466" t="s">
        <v>1352</v>
      </c>
      <c r="AF54" s="466" t="s">
        <v>692</v>
      </c>
      <c r="AG54" s="466" t="s">
        <v>295</v>
      </c>
      <c r="AH54" s="466" t="s">
        <v>296</v>
      </c>
      <c r="AI54" s="466" t="s">
        <v>297</v>
      </c>
      <c r="AJ54" s="466"/>
      <c r="AK54" s="466"/>
      <c r="AL54" s="466"/>
      <c r="AM54" s="466"/>
      <c r="AN54" s="466" t="s">
        <v>1439</v>
      </c>
      <c r="AO54" s="466" t="s">
        <v>1440</v>
      </c>
      <c r="AP54" s="466" t="s">
        <v>3512</v>
      </c>
      <c r="AQ54" s="466" t="s">
        <v>35</v>
      </c>
      <c r="AR54" s="466"/>
      <c r="AS54" s="466"/>
      <c r="AT54" s="466" t="s">
        <v>298</v>
      </c>
      <c r="AU54" s="466" t="s">
        <v>3513</v>
      </c>
      <c r="AV54" s="466" t="s">
        <v>57</v>
      </c>
      <c r="AW54" s="466" t="s">
        <v>57</v>
      </c>
      <c r="AX54" s="466"/>
      <c r="AY54" s="466"/>
      <c r="AZ54" s="466" t="s">
        <v>1388</v>
      </c>
      <c r="BA54" s="466" t="s">
        <v>1359</v>
      </c>
      <c r="BB54" s="466" t="s">
        <v>1201</v>
      </c>
      <c r="BC54" s="466" t="s">
        <v>32</v>
      </c>
      <c r="BD54" s="466" t="s">
        <v>33</v>
      </c>
      <c r="BE54" s="466" t="s">
        <v>57</v>
      </c>
      <c r="BF54" s="466" t="s">
        <v>48</v>
      </c>
      <c r="BG54" s="466" t="s">
        <v>164</v>
      </c>
      <c r="BH54" s="466" t="s">
        <v>3514</v>
      </c>
      <c r="BI54" s="466" t="s">
        <v>1389</v>
      </c>
      <c r="BJ54" s="466" t="s">
        <v>1390</v>
      </c>
      <c r="BK54" s="466" t="s">
        <v>1391</v>
      </c>
      <c r="BL54" s="466" t="s">
        <v>3515</v>
      </c>
      <c r="BM54" s="466" t="s">
        <v>302</v>
      </c>
      <c r="BN54" s="466" t="s">
        <v>1352</v>
      </c>
      <c r="BO54" s="466" t="s">
        <v>692</v>
      </c>
      <c r="BP54" s="466" t="s">
        <v>595</v>
      </c>
      <c r="BQ54" s="466" t="s">
        <v>295</v>
      </c>
      <c r="BR54" s="466" t="s">
        <v>1363</v>
      </c>
      <c r="BS54" s="466" t="s">
        <v>872</v>
      </c>
      <c r="BT54" s="466" t="s">
        <v>609</v>
      </c>
      <c r="BU54" s="466" t="s">
        <v>3516</v>
      </c>
      <c r="BV54" s="466" t="s">
        <v>302</v>
      </c>
      <c r="BW54" s="466" t="s">
        <v>118</v>
      </c>
      <c r="BX54" s="466" t="s">
        <v>296</v>
      </c>
      <c r="BY54" s="466" t="s">
        <v>297</v>
      </c>
      <c r="BZ54" s="466" t="s">
        <v>3517</v>
      </c>
      <c r="CA54" s="466" t="s">
        <v>3518</v>
      </c>
      <c r="CB54" s="466" t="s">
        <v>304</v>
      </c>
      <c r="CC54" s="466" t="s">
        <v>708</v>
      </c>
      <c r="CD54" s="466" t="s">
        <v>1276</v>
      </c>
      <c r="CE54" s="466" t="s">
        <v>306</v>
      </c>
      <c r="CF54" s="466" t="s">
        <v>709</v>
      </c>
      <c r="CG54" s="466" t="s">
        <v>307</v>
      </c>
      <c r="CH54" s="466" t="s">
        <v>57</v>
      </c>
      <c r="CI54" s="466" t="s">
        <v>3519</v>
      </c>
      <c r="CJ54" s="466" t="s">
        <v>99</v>
      </c>
      <c r="CK54" s="466" t="s">
        <v>3229</v>
      </c>
      <c r="CL54" s="466" t="s">
        <v>105</v>
      </c>
      <c r="CM54" s="466" t="s">
        <v>3520</v>
      </c>
      <c r="CN54" s="466" t="s">
        <v>99</v>
      </c>
      <c r="CO54" s="466" t="s">
        <v>1427</v>
      </c>
      <c r="CP54" s="466" t="s">
        <v>105</v>
      </c>
      <c r="CQ54" s="466" t="s">
        <v>57</v>
      </c>
      <c r="CR54" s="466" t="s">
        <v>57</v>
      </c>
      <c r="CS54" s="466" t="s">
        <v>57</v>
      </c>
      <c r="CT54" s="466" t="s">
        <v>57</v>
      </c>
      <c r="CU54" s="466" t="s">
        <v>328</v>
      </c>
      <c r="CV54" s="466" t="s">
        <v>329</v>
      </c>
      <c r="CW54" s="466" t="s">
        <v>330</v>
      </c>
      <c r="CX54" s="466" t="s">
        <v>331</v>
      </c>
      <c r="CY54" s="466" t="s">
        <v>57</v>
      </c>
      <c r="CZ54" s="466" t="s">
        <v>57</v>
      </c>
      <c r="DA54" s="466" t="s">
        <v>57</v>
      </c>
      <c r="DB54" s="466" t="s">
        <v>57</v>
      </c>
      <c r="DC54" s="466" t="s">
        <v>57</v>
      </c>
      <c r="DD54" s="466" t="s">
        <v>57</v>
      </c>
      <c r="DE54" s="466" t="s">
        <v>1215</v>
      </c>
      <c r="DF54" s="466" t="s">
        <v>1216</v>
      </c>
      <c r="DG54" s="466" t="s">
        <v>673</v>
      </c>
      <c r="DH54" s="466" t="s">
        <v>57</v>
      </c>
      <c r="DI54" s="466" t="s">
        <v>302</v>
      </c>
      <c r="DJ54" s="466" t="s">
        <v>57</v>
      </c>
      <c r="DK54" s="466" t="s">
        <v>57</v>
      </c>
      <c r="DL54" s="466" t="s">
        <v>57</v>
      </c>
      <c r="DM54" s="466" t="s">
        <v>57</v>
      </c>
      <c r="DN54" s="466" t="s">
        <v>57</v>
      </c>
      <c r="DO54" s="466" t="s">
        <v>57</v>
      </c>
      <c r="DP54" s="466" t="s">
        <v>57</v>
      </c>
      <c r="DQ54" s="466" t="s">
        <v>57</v>
      </c>
      <c r="DR54" s="466" t="s">
        <v>57</v>
      </c>
      <c r="DS54" s="466" t="s">
        <v>57</v>
      </c>
      <c r="DT54" s="466" t="s">
        <v>1399</v>
      </c>
      <c r="DU54" s="466" t="s">
        <v>1281</v>
      </c>
      <c r="DV54" s="466" t="s">
        <v>118</v>
      </c>
      <c r="DW54" s="466" t="s">
        <v>106</v>
      </c>
      <c r="DX54" s="466" t="s">
        <v>317</v>
      </c>
      <c r="DY54" s="466" t="s">
        <v>308</v>
      </c>
      <c r="DZ54" s="466" t="s">
        <v>318</v>
      </c>
      <c r="EA54" s="466" t="s">
        <v>319</v>
      </c>
      <c r="EB54" s="466" t="s">
        <v>1400</v>
      </c>
      <c r="EC54" s="466" t="s">
        <v>1281</v>
      </c>
      <c r="ED54" s="466" t="s">
        <v>192</v>
      </c>
      <c r="EE54" s="466" t="s">
        <v>106</v>
      </c>
      <c r="EF54" s="466" t="s">
        <v>57</v>
      </c>
      <c r="EG54" s="466" t="s">
        <v>57</v>
      </c>
      <c r="EH54" s="466" t="s">
        <v>57</v>
      </c>
      <c r="EI54" s="466" t="s">
        <v>57</v>
      </c>
      <c r="EJ54" s="466" t="s">
        <v>3521</v>
      </c>
      <c r="EK54" s="466" t="s">
        <v>3234</v>
      </c>
      <c r="EL54" s="466" t="s">
        <v>1337</v>
      </c>
      <c r="EM54" s="466" t="s">
        <v>1255</v>
      </c>
      <c r="EN54" s="466" t="s">
        <v>767</v>
      </c>
      <c r="EO54" s="466" t="s">
        <v>310</v>
      </c>
      <c r="EP54" s="466" t="s">
        <v>88</v>
      </c>
      <c r="EQ54" s="466" t="s">
        <v>2563</v>
      </c>
      <c r="ER54" s="466" t="s">
        <v>311</v>
      </c>
      <c r="ES54" s="466" t="s">
        <v>3522</v>
      </c>
      <c r="ET54" s="466" t="s">
        <v>3523</v>
      </c>
      <c r="EU54" s="189" t="str">
        <f t="shared" si="22"/>
        <v>2022631T00</v>
      </c>
      <c r="EV54" s="56" t="str">
        <f t="shared" si="23"/>
        <v>52022631T00</v>
      </c>
      <c r="EW54" s="189">
        <f>IFERROR(VLOOKUP(EV54,양시!BZ:CJ,10,FALSE),"")</f>
        <v>0</v>
      </c>
    </row>
    <row r="55" spans="1:154" ht="30" customHeight="1">
      <c r="A55" s="30">
        <v>5</v>
      </c>
      <c r="B55" s="466" t="s">
        <v>806</v>
      </c>
      <c r="C55" s="501" t="s">
        <v>916</v>
      </c>
      <c r="D55" s="466" t="s">
        <v>2963</v>
      </c>
      <c r="E55" s="466" t="s">
        <v>31</v>
      </c>
      <c r="F55" s="466" t="s">
        <v>287</v>
      </c>
      <c r="G55" s="466"/>
      <c r="H55" s="466" t="s">
        <v>312</v>
      </c>
      <c r="I55" s="466" t="s">
        <v>585</v>
      </c>
      <c r="J55" s="466" t="s">
        <v>3524</v>
      </c>
      <c r="K55" s="466" t="s">
        <v>291</v>
      </c>
      <c r="L55" s="525" t="s">
        <v>4154</v>
      </c>
      <c r="M55" s="466" t="s">
        <v>1579</v>
      </c>
      <c r="N55" s="466"/>
      <c r="O55" s="466" t="s">
        <v>3505</v>
      </c>
      <c r="P55" s="466" t="s">
        <v>1539</v>
      </c>
      <c r="Q55" s="466"/>
      <c r="R55" s="466"/>
      <c r="S55" s="466" t="s">
        <v>2488</v>
      </c>
      <c r="T55" s="466" t="s">
        <v>2967</v>
      </c>
      <c r="U55" s="466" t="s">
        <v>592</v>
      </c>
      <c r="V55" s="466"/>
      <c r="W55" s="466" t="s">
        <v>1580</v>
      </c>
      <c r="X55" s="466" t="s">
        <v>1542</v>
      </c>
      <c r="Y55" s="466" t="s">
        <v>779</v>
      </c>
      <c r="Z55" s="466" t="s">
        <v>779</v>
      </c>
      <c r="AA55" s="466" t="s">
        <v>779</v>
      </c>
      <c r="AB55" s="466" t="s">
        <v>293</v>
      </c>
      <c r="AC55" s="1338"/>
      <c r="AD55" s="466" t="s">
        <v>107</v>
      </c>
      <c r="AE55" s="466" t="s">
        <v>1544</v>
      </c>
      <c r="AF55" s="466" t="s">
        <v>595</v>
      </c>
      <c r="AG55" s="466" t="s">
        <v>57</v>
      </c>
      <c r="AH55" s="466" t="s">
        <v>645</v>
      </c>
      <c r="AI55" s="466" t="s">
        <v>57</v>
      </c>
      <c r="AJ55" s="466"/>
      <c r="AK55" s="466"/>
      <c r="AL55" s="466"/>
      <c r="AM55" s="466"/>
      <c r="AN55" s="466" t="s">
        <v>1545</v>
      </c>
      <c r="AO55" s="466" t="s">
        <v>1546</v>
      </c>
      <c r="AP55" s="466" t="s">
        <v>3525</v>
      </c>
      <c r="AQ55" s="466" t="s">
        <v>1548</v>
      </c>
      <c r="AR55" s="466"/>
      <c r="AS55" s="466"/>
      <c r="AT55" s="466" t="s">
        <v>315</v>
      </c>
      <c r="AU55" s="525" t="s">
        <v>4155</v>
      </c>
      <c r="AV55" s="466" t="s">
        <v>57</v>
      </c>
      <c r="AW55" s="466" t="s">
        <v>663</v>
      </c>
      <c r="AX55" s="466"/>
      <c r="AY55" s="466"/>
      <c r="AZ55" s="466" t="s">
        <v>1584</v>
      </c>
      <c r="BA55" s="466" t="s">
        <v>1553</v>
      </c>
      <c r="BB55" s="466" t="s">
        <v>299</v>
      </c>
      <c r="BC55" s="466" t="s">
        <v>32</v>
      </c>
      <c r="BD55" s="466" t="s">
        <v>33</v>
      </c>
      <c r="BE55" s="466" t="s">
        <v>1554</v>
      </c>
      <c r="BF55" s="466" t="s">
        <v>48</v>
      </c>
      <c r="BG55" s="466" t="s">
        <v>164</v>
      </c>
      <c r="BH55" s="466" t="s">
        <v>110</v>
      </c>
      <c r="BI55" s="466" t="s">
        <v>1585</v>
      </c>
      <c r="BJ55" s="466" t="s">
        <v>1586</v>
      </c>
      <c r="BK55" s="466" t="s">
        <v>806</v>
      </c>
      <c r="BL55" s="466" t="s">
        <v>1587</v>
      </c>
      <c r="BM55" s="466" t="s">
        <v>657</v>
      </c>
      <c r="BN55" s="466" t="s">
        <v>1544</v>
      </c>
      <c r="BO55" s="466" t="s">
        <v>595</v>
      </c>
      <c r="BP55" s="466" t="s">
        <v>57</v>
      </c>
      <c r="BQ55" s="466" t="s">
        <v>57</v>
      </c>
      <c r="BR55" s="466" t="s">
        <v>311</v>
      </c>
      <c r="BS55" s="466" t="s">
        <v>612</v>
      </c>
      <c r="BT55" s="466" t="s">
        <v>1451</v>
      </c>
      <c r="BU55" s="466" t="s">
        <v>1588</v>
      </c>
      <c r="BV55" s="466" t="s">
        <v>657</v>
      </c>
      <c r="BW55" s="466" t="s">
        <v>1589</v>
      </c>
      <c r="BX55" s="466" t="s">
        <v>645</v>
      </c>
      <c r="BY55" s="466" t="s">
        <v>57</v>
      </c>
      <c r="BZ55" s="466" t="s">
        <v>1590</v>
      </c>
      <c r="CA55" s="466" t="s">
        <v>57</v>
      </c>
      <c r="CB55" s="466" t="s">
        <v>57</v>
      </c>
      <c r="CC55" s="466" t="s">
        <v>57</v>
      </c>
      <c r="CD55" s="466" t="s">
        <v>57</v>
      </c>
      <c r="CE55" s="466" t="s">
        <v>57</v>
      </c>
      <c r="CF55" s="466" t="s">
        <v>57</v>
      </c>
      <c r="CG55" s="466" t="s">
        <v>57</v>
      </c>
      <c r="CH55" s="466" t="s">
        <v>57</v>
      </c>
      <c r="CI55" s="466" t="s">
        <v>1591</v>
      </c>
      <c r="CJ55" s="466" t="s">
        <v>665</v>
      </c>
      <c r="CK55" s="466" t="s">
        <v>1592</v>
      </c>
      <c r="CL55" s="466" t="s">
        <v>666</v>
      </c>
      <c r="CM55" s="466" t="s">
        <v>1593</v>
      </c>
      <c r="CN55" s="466" t="s">
        <v>665</v>
      </c>
      <c r="CO55" s="466" t="s">
        <v>909</v>
      </c>
      <c r="CP55" s="466" t="s">
        <v>666</v>
      </c>
      <c r="CQ55" s="466" t="s">
        <v>57</v>
      </c>
      <c r="CR55" s="466" t="s">
        <v>57</v>
      </c>
      <c r="CS55" s="466" t="s">
        <v>57</v>
      </c>
      <c r="CT55" s="466" t="s">
        <v>57</v>
      </c>
      <c r="CU55" s="466" t="s">
        <v>57</v>
      </c>
      <c r="CV55" s="466" t="s">
        <v>57</v>
      </c>
      <c r="CW55" s="466" t="s">
        <v>57</v>
      </c>
      <c r="CX55" s="466" t="s">
        <v>57</v>
      </c>
      <c r="CY55" s="466" t="s">
        <v>57</v>
      </c>
      <c r="CZ55" s="466" t="s">
        <v>57</v>
      </c>
      <c r="DA55" s="466" t="s">
        <v>57</v>
      </c>
      <c r="DB55" s="466" t="s">
        <v>57</v>
      </c>
      <c r="DC55" s="466" t="s">
        <v>57</v>
      </c>
      <c r="DD55" s="466" t="s">
        <v>57</v>
      </c>
      <c r="DE55" s="466" t="s">
        <v>57</v>
      </c>
      <c r="DF55" s="466" t="s">
        <v>57</v>
      </c>
      <c r="DG55" s="466" t="s">
        <v>57</v>
      </c>
      <c r="DH55" s="466" t="s">
        <v>57</v>
      </c>
      <c r="DI55" s="466" t="s">
        <v>302</v>
      </c>
      <c r="DJ55" s="466" t="s">
        <v>57</v>
      </c>
      <c r="DK55" s="466" t="s">
        <v>57</v>
      </c>
      <c r="DL55" s="466" t="s">
        <v>57</v>
      </c>
      <c r="DM55" s="466" t="s">
        <v>57</v>
      </c>
      <c r="DN55" s="466" t="s">
        <v>57</v>
      </c>
      <c r="DO55" s="466" t="s">
        <v>57</v>
      </c>
      <c r="DP55" s="466" t="s">
        <v>57</v>
      </c>
      <c r="DQ55" s="466" t="s">
        <v>882</v>
      </c>
      <c r="DR55" s="466" t="s">
        <v>171</v>
      </c>
      <c r="DS55" s="466" t="s">
        <v>673</v>
      </c>
      <c r="DT55" s="466" t="s">
        <v>1594</v>
      </c>
      <c r="DU55" s="466" t="s">
        <v>621</v>
      </c>
      <c r="DV55" s="466" t="s">
        <v>1090</v>
      </c>
      <c r="DW55" s="466" t="s">
        <v>1569</v>
      </c>
      <c r="DX55" s="466" t="s">
        <v>1570</v>
      </c>
      <c r="DY55" s="466" t="s">
        <v>308</v>
      </c>
      <c r="DZ55" s="466" t="s">
        <v>309</v>
      </c>
      <c r="EA55" s="466" t="s">
        <v>205</v>
      </c>
      <c r="EB55" s="466" t="s">
        <v>1595</v>
      </c>
      <c r="EC55" s="466" t="s">
        <v>621</v>
      </c>
      <c r="ED55" s="466" t="s">
        <v>1560</v>
      </c>
      <c r="EE55" s="466" t="s">
        <v>1569</v>
      </c>
      <c r="EF55" s="466" t="s">
        <v>57</v>
      </c>
      <c r="EG55" s="466" t="s">
        <v>57</v>
      </c>
      <c r="EH55" s="466" t="s">
        <v>57</v>
      </c>
      <c r="EI55" s="466" t="s">
        <v>57</v>
      </c>
      <c r="EJ55" s="466" t="s">
        <v>1596</v>
      </c>
      <c r="EK55" s="466" t="s">
        <v>1574</v>
      </c>
      <c r="EL55" s="466" t="s">
        <v>1597</v>
      </c>
      <c r="EM55" s="466" t="s">
        <v>1576</v>
      </c>
      <c r="EN55" s="466" t="s">
        <v>680</v>
      </c>
      <c r="EO55" s="466" t="s">
        <v>681</v>
      </c>
      <c r="EP55" s="466" t="s">
        <v>682</v>
      </c>
      <c r="EQ55" s="466" t="s">
        <v>57</v>
      </c>
      <c r="ER55" s="466" t="s">
        <v>311</v>
      </c>
      <c r="ES55" s="466" t="s">
        <v>57</v>
      </c>
      <c r="ET55" s="466" t="s">
        <v>57</v>
      </c>
      <c r="EU55" s="189" t="str">
        <f t="shared" si="22"/>
        <v>1038585T01</v>
      </c>
      <c r="EV55" s="56" t="str">
        <f t="shared" si="23"/>
        <v>51038585T01</v>
      </c>
      <c r="EW55" s="189">
        <f>IFERROR(VLOOKUP(EV55,양시!BZ:CJ,10,FALSE),"")</f>
        <v>0</v>
      </c>
    </row>
    <row r="56" spans="1:154" ht="30" customHeight="1">
      <c r="A56" s="30">
        <v>5</v>
      </c>
      <c r="B56" s="466" t="s">
        <v>47</v>
      </c>
      <c r="C56" s="501" t="s">
        <v>915</v>
      </c>
      <c r="D56" s="466" t="s">
        <v>1834</v>
      </c>
      <c r="E56" s="466" t="s">
        <v>31</v>
      </c>
      <c r="F56" s="466" t="s">
        <v>321</v>
      </c>
      <c r="G56" s="466"/>
      <c r="H56" s="466" t="s">
        <v>320</v>
      </c>
      <c r="I56" s="466" t="s">
        <v>585</v>
      </c>
      <c r="J56" s="466" t="s">
        <v>3526</v>
      </c>
      <c r="K56" s="466" t="s">
        <v>291</v>
      </c>
      <c r="L56" s="466" t="s">
        <v>3527</v>
      </c>
      <c r="M56" s="466" t="s">
        <v>3528</v>
      </c>
      <c r="N56" s="466"/>
      <c r="O56" s="466"/>
      <c r="P56" s="466"/>
      <c r="Q56" s="466"/>
      <c r="R56" s="466"/>
      <c r="S56" s="466" t="s">
        <v>2488</v>
      </c>
      <c r="T56" s="466" t="s">
        <v>2489</v>
      </c>
      <c r="U56" s="466" t="s">
        <v>592</v>
      </c>
      <c r="V56" s="466" t="s">
        <v>1133</v>
      </c>
      <c r="W56" s="466" t="s">
        <v>3529</v>
      </c>
      <c r="X56" s="466" t="s">
        <v>322</v>
      </c>
      <c r="Y56" s="466" t="s">
        <v>1135</v>
      </c>
      <c r="Z56" s="466" t="s">
        <v>1135</v>
      </c>
      <c r="AA56" s="466" t="s">
        <v>1135</v>
      </c>
      <c r="AB56" s="466" t="s">
        <v>293</v>
      </c>
      <c r="AC56" s="1338"/>
      <c r="AD56" s="466" t="s">
        <v>107</v>
      </c>
      <c r="AE56" s="466" t="s">
        <v>2204</v>
      </c>
      <c r="AF56" s="466" t="s">
        <v>692</v>
      </c>
      <c r="AG56" s="466" t="s">
        <v>295</v>
      </c>
      <c r="AH56" s="466" t="s">
        <v>296</v>
      </c>
      <c r="AI56" s="466" t="s">
        <v>297</v>
      </c>
      <c r="AJ56" s="466"/>
      <c r="AK56" s="466"/>
      <c r="AL56" s="466"/>
      <c r="AM56" s="466"/>
      <c r="AN56" s="466" t="s">
        <v>1439</v>
      </c>
      <c r="AO56" s="466" t="s">
        <v>1440</v>
      </c>
      <c r="AP56" s="466" t="s">
        <v>3530</v>
      </c>
      <c r="AQ56" s="466" t="s">
        <v>35</v>
      </c>
      <c r="AR56" s="466"/>
      <c r="AS56" s="466"/>
      <c r="AT56" s="466" t="s">
        <v>298</v>
      </c>
      <c r="AU56" s="466" t="s">
        <v>3531</v>
      </c>
      <c r="AV56" s="466" t="s">
        <v>57</v>
      </c>
      <c r="AW56" s="466" t="s">
        <v>57</v>
      </c>
      <c r="AX56" s="466"/>
      <c r="AY56" s="466"/>
      <c r="AZ56" s="466" t="s">
        <v>3532</v>
      </c>
      <c r="BA56" s="466" t="s">
        <v>2435</v>
      </c>
      <c r="BB56" s="466" t="s">
        <v>299</v>
      </c>
      <c r="BC56" s="466" t="s">
        <v>32</v>
      </c>
      <c r="BD56" s="466" t="s">
        <v>33</v>
      </c>
      <c r="BE56" s="466" t="s">
        <v>57</v>
      </c>
      <c r="BF56" s="466" t="s">
        <v>48</v>
      </c>
      <c r="BG56" s="466" t="s">
        <v>603</v>
      </c>
      <c r="BH56" s="466" t="s">
        <v>3533</v>
      </c>
      <c r="BI56" s="466" t="s">
        <v>3534</v>
      </c>
      <c r="BJ56" s="466" t="s">
        <v>3535</v>
      </c>
      <c r="BK56" s="466" t="s">
        <v>2438</v>
      </c>
      <c r="BL56" s="466" t="s">
        <v>3536</v>
      </c>
      <c r="BM56" s="466" t="s">
        <v>752</v>
      </c>
      <c r="BN56" s="466" t="s">
        <v>2204</v>
      </c>
      <c r="BO56" s="466" t="s">
        <v>692</v>
      </c>
      <c r="BP56" s="466" t="s">
        <v>595</v>
      </c>
      <c r="BQ56" s="466" t="s">
        <v>295</v>
      </c>
      <c r="BR56" s="466" t="s">
        <v>102</v>
      </c>
      <c r="BS56" s="466" t="s">
        <v>3537</v>
      </c>
      <c r="BT56" s="466" t="s">
        <v>994</v>
      </c>
      <c r="BU56" s="466" t="s">
        <v>3538</v>
      </c>
      <c r="BV56" s="466" t="s">
        <v>302</v>
      </c>
      <c r="BW56" s="466" t="s">
        <v>659</v>
      </c>
      <c r="BX56" s="466" t="s">
        <v>296</v>
      </c>
      <c r="BY56" s="466" t="s">
        <v>297</v>
      </c>
      <c r="BZ56" s="466" t="s">
        <v>1672</v>
      </c>
      <c r="CA56" s="466" t="s">
        <v>1622</v>
      </c>
      <c r="CB56" s="466" t="s">
        <v>304</v>
      </c>
      <c r="CC56" s="466" t="s">
        <v>668</v>
      </c>
      <c r="CD56" s="466" t="s">
        <v>305</v>
      </c>
      <c r="CE56" s="466" t="s">
        <v>306</v>
      </c>
      <c r="CF56" s="466" t="s">
        <v>1623</v>
      </c>
      <c r="CG56" s="466" t="s">
        <v>307</v>
      </c>
      <c r="CH56" s="466" t="s">
        <v>57</v>
      </c>
      <c r="CI56" s="466" t="s">
        <v>3539</v>
      </c>
      <c r="CJ56" s="466" t="s">
        <v>92</v>
      </c>
      <c r="CK56" s="466" t="s">
        <v>1308</v>
      </c>
      <c r="CL56" s="466" t="s">
        <v>105</v>
      </c>
      <c r="CM56" s="466" t="s">
        <v>3540</v>
      </c>
      <c r="CN56" s="466" t="s">
        <v>92</v>
      </c>
      <c r="CO56" s="466" t="s">
        <v>186</v>
      </c>
      <c r="CP56" s="466" t="s">
        <v>105</v>
      </c>
      <c r="CQ56" s="466" t="s">
        <v>57</v>
      </c>
      <c r="CR56" s="466" t="s">
        <v>57</v>
      </c>
      <c r="CS56" s="466" t="s">
        <v>57</v>
      </c>
      <c r="CT56" s="466" t="s">
        <v>57</v>
      </c>
      <c r="CU56" s="466" t="s">
        <v>57</v>
      </c>
      <c r="CV56" s="466" t="s">
        <v>57</v>
      </c>
      <c r="CW56" s="466" t="s">
        <v>57</v>
      </c>
      <c r="CX56" s="466" t="s">
        <v>57</v>
      </c>
      <c r="CY56" s="466" t="s">
        <v>57</v>
      </c>
      <c r="CZ56" s="466" t="s">
        <v>57</v>
      </c>
      <c r="DA56" s="466" t="s">
        <v>57</v>
      </c>
      <c r="DB56" s="466" t="s">
        <v>617</v>
      </c>
      <c r="DC56" s="466" t="s">
        <v>618</v>
      </c>
      <c r="DD56" s="466" t="s">
        <v>619</v>
      </c>
      <c r="DE56" s="466" t="s">
        <v>57</v>
      </c>
      <c r="DF56" s="466" t="s">
        <v>57</v>
      </c>
      <c r="DG56" s="466" t="s">
        <v>57</v>
      </c>
      <c r="DH56" s="466" t="s">
        <v>57</v>
      </c>
      <c r="DI56" s="466" t="s">
        <v>302</v>
      </c>
      <c r="DJ56" s="466" t="s">
        <v>57</v>
      </c>
      <c r="DK56" s="466" t="s">
        <v>57</v>
      </c>
      <c r="DL56" s="466" t="s">
        <v>57</v>
      </c>
      <c r="DM56" s="466" t="s">
        <v>57</v>
      </c>
      <c r="DN56" s="466" t="s">
        <v>57</v>
      </c>
      <c r="DO56" s="466" t="s">
        <v>57</v>
      </c>
      <c r="DP56" s="466" t="s">
        <v>57</v>
      </c>
      <c r="DQ56" s="466" t="s">
        <v>57</v>
      </c>
      <c r="DR56" s="466" t="s">
        <v>57</v>
      </c>
      <c r="DS56" s="466" t="s">
        <v>57</v>
      </c>
      <c r="DT56" s="466" t="s">
        <v>3541</v>
      </c>
      <c r="DU56" s="466" t="s">
        <v>1153</v>
      </c>
      <c r="DV56" s="466" t="s">
        <v>762</v>
      </c>
      <c r="DW56" s="466" t="s">
        <v>106</v>
      </c>
      <c r="DX56" s="466" t="s">
        <v>333</v>
      </c>
      <c r="DY56" s="466" t="s">
        <v>308</v>
      </c>
      <c r="DZ56" s="466" t="s">
        <v>309</v>
      </c>
      <c r="EA56" s="466" t="s">
        <v>319</v>
      </c>
      <c r="EB56" s="466" t="s">
        <v>3542</v>
      </c>
      <c r="EC56" s="466" t="s">
        <v>1153</v>
      </c>
      <c r="ED56" s="466" t="s">
        <v>801</v>
      </c>
      <c r="EE56" s="466" t="s">
        <v>106</v>
      </c>
      <c r="EF56" s="466" t="s">
        <v>57</v>
      </c>
      <c r="EG56" s="466" t="s">
        <v>57</v>
      </c>
      <c r="EH56" s="466" t="s">
        <v>57</v>
      </c>
      <c r="EI56" s="466" t="s">
        <v>57</v>
      </c>
      <c r="EJ56" s="466" t="s">
        <v>3543</v>
      </c>
      <c r="EK56" s="466" t="s">
        <v>91</v>
      </c>
      <c r="EL56" s="466" t="s">
        <v>2445</v>
      </c>
      <c r="EM56" s="466" t="s">
        <v>188</v>
      </c>
      <c r="EN56" s="466" t="s">
        <v>767</v>
      </c>
      <c r="EO56" s="466" t="s">
        <v>310</v>
      </c>
      <c r="EP56" s="466" t="s">
        <v>88</v>
      </c>
      <c r="EQ56" s="466" t="s">
        <v>3544</v>
      </c>
      <c r="ER56" s="466" t="s">
        <v>311</v>
      </c>
      <c r="ES56" s="466" t="s">
        <v>2602</v>
      </c>
      <c r="ET56" s="466" t="s">
        <v>3545</v>
      </c>
      <c r="EU56" s="189" t="str">
        <f t="shared" si="22"/>
        <v>1031415T00</v>
      </c>
      <c r="EV56" s="56" t="str">
        <f t="shared" si="23"/>
        <v>51031415T00</v>
      </c>
      <c r="EW56" s="189">
        <f>IFERROR(VLOOKUP(EV56,양시!BZ:CJ,10,FALSE),"")</f>
        <v>0</v>
      </c>
    </row>
    <row r="57" spans="1:154" ht="30" customHeight="1">
      <c r="A57" s="30">
        <v>5</v>
      </c>
      <c r="B57" s="466" t="s">
        <v>850</v>
      </c>
      <c r="C57" s="466" t="s">
        <v>336</v>
      </c>
      <c r="D57" s="466" t="s">
        <v>2400</v>
      </c>
      <c r="E57" s="466" t="s">
        <v>31</v>
      </c>
      <c r="F57" s="466" t="s">
        <v>584</v>
      </c>
      <c r="G57" s="466"/>
      <c r="H57" s="466" t="s">
        <v>724</v>
      </c>
      <c r="I57" s="466" t="s">
        <v>585</v>
      </c>
      <c r="J57" s="466" t="s">
        <v>2703</v>
      </c>
      <c r="K57" s="466" t="s">
        <v>291</v>
      </c>
      <c r="L57" s="466" t="s">
        <v>2704</v>
      </c>
      <c r="M57" s="466" t="s">
        <v>2705</v>
      </c>
      <c r="N57" s="466"/>
      <c r="O57" s="466"/>
      <c r="P57" s="466" t="s">
        <v>818</v>
      </c>
      <c r="Q57" s="466"/>
      <c r="R57" s="466"/>
      <c r="S57" s="466" t="s">
        <v>1838</v>
      </c>
      <c r="T57" s="466" t="s">
        <v>1839</v>
      </c>
      <c r="U57" s="466" t="s">
        <v>592</v>
      </c>
      <c r="V57" s="466"/>
      <c r="W57" s="466" t="s">
        <v>2706</v>
      </c>
      <c r="X57" s="466" t="s">
        <v>688</v>
      </c>
      <c r="Y57" s="466" t="s">
        <v>1135</v>
      </c>
      <c r="Z57" s="466" t="s">
        <v>1135</v>
      </c>
      <c r="AA57" s="466" t="s">
        <v>1135</v>
      </c>
      <c r="AB57" s="466" t="s">
        <v>293</v>
      </c>
      <c r="AC57" s="1338"/>
      <c r="AD57" s="466" t="s">
        <v>1861</v>
      </c>
      <c r="AE57" s="466" t="s">
        <v>1137</v>
      </c>
      <c r="AF57" s="466" t="s">
        <v>294</v>
      </c>
      <c r="AG57" s="466" t="s">
        <v>295</v>
      </c>
      <c r="AH57" s="466" t="s">
        <v>296</v>
      </c>
      <c r="AI57" s="466" t="s">
        <v>297</v>
      </c>
      <c r="AJ57" s="466"/>
      <c r="AK57" s="466"/>
      <c r="AL57" s="466"/>
      <c r="AM57" s="466"/>
      <c r="AN57" s="466" t="s">
        <v>2406</v>
      </c>
      <c r="AO57" s="466" t="s">
        <v>2407</v>
      </c>
      <c r="AP57" s="466" t="s">
        <v>2707</v>
      </c>
      <c r="AQ57" s="466" t="s">
        <v>2381</v>
      </c>
      <c r="AR57" s="466"/>
      <c r="AS57" s="466"/>
      <c r="AT57" s="466" t="s">
        <v>315</v>
      </c>
      <c r="AU57" s="524" t="s">
        <v>4158</v>
      </c>
      <c r="AV57" s="466" t="s">
        <v>57</v>
      </c>
      <c r="AW57" s="466" t="s">
        <v>57</v>
      </c>
      <c r="AX57" s="466"/>
      <c r="AY57" s="466"/>
      <c r="AZ57" s="466" t="s">
        <v>2709</v>
      </c>
      <c r="BA57" s="466" t="s">
        <v>1143</v>
      </c>
      <c r="BB57" s="466" t="s">
        <v>299</v>
      </c>
      <c r="BC57" s="466" t="s">
        <v>32</v>
      </c>
      <c r="BD57" s="466" t="s">
        <v>33</v>
      </c>
      <c r="BE57" s="466" t="s">
        <v>57</v>
      </c>
      <c r="BF57" s="466" t="s">
        <v>34</v>
      </c>
      <c r="BG57" s="466" t="s">
        <v>603</v>
      </c>
      <c r="BH57" s="466" t="s">
        <v>748</v>
      </c>
      <c r="BI57" s="466" t="s">
        <v>902</v>
      </c>
      <c r="BJ57" s="466" t="s">
        <v>2710</v>
      </c>
      <c r="BK57" s="466" t="s">
        <v>1146</v>
      </c>
      <c r="BL57" s="466" t="s">
        <v>2711</v>
      </c>
      <c r="BM57" s="466" t="s">
        <v>302</v>
      </c>
      <c r="BN57" s="466" t="s">
        <v>1137</v>
      </c>
      <c r="BO57" s="466" t="s">
        <v>294</v>
      </c>
      <c r="BP57" s="466" t="s">
        <v>57</v>
      </c>
      <c r="BQ57" s="466" t="s">
        <v>295</v>
      </c>
      <c r="BR57" s="466" t="s">
        <v>311</v>
      </c>
      <c r="BS57" s="466" t="s">
        <v>703</v>
      </c>
      <c r="BT57" s="466" t="s">
        <v>334</v>
      </c>
      <c r="BU57" s="466" t="s">
        <v>2712</v>
      </c>
      <c r="BV57" s="466" t="s">
        <v>302</v>
      </c>
      <c r="BW57" s="466" t="s">
        <v>659</v>
      </c>
      <c r="BX57" s="466" t="s">
        <v>296</v>
      </c>
      <c r="BY57" s="466" t="s">
        <v>297</v>
      </c>
      <c r="BZ57" s="466" t="s">
        <v>2713</v>
      </c>
      <c r="CA57" s="466" t="s">
        <v>1121</v>
      </c>
      <c r="CB57" s="466" t="s">
        <v>304</v>
      </c>
      <c r="CC57" s="466" t="s">
        <v>797</v>
      </c>
      <c r="CD57" s="466" t="s">
        <v>305</v>
      </c>
      <c r="CE57" s="466" t="s">
        <v>306</v>
      </c>
      <c r="CF57" s="466" t="s">
        <v>1122</v>
      </c>
      <c r="CG57" s="466" t="s">
        <v>307</v>
      </c>
      <c r="CH57" s="466" t="s">
        <v>57</v>
      </c>
      <c r="CI57" s="466" t="s">
        <v>2714</v>
      </c>
      <c r="CJ57" s="466" t="s">
        <v>843</v>
      </c>
      <c r="CK57" s="466" t="s">
        <v>1035</v>
      </c>
      <c r="CL57" s="466" t="s">
        <v>105</v>
      </c>
      <c r="CM57" s="466" t="s">
        <v>57</v>
      </c>
      <c r="CN57" s="466" t="s">
        <v>57</v>
      </c>
      <c r="CO57" s="466" t="s">
        <v>57</v>
      </c>
      <c r="CP57" s="466" t="s">
        <v>57</v>
      </c>
      <c r="CQ57" s="466" t="s">
        <v>57</v>
      </c>
      <c r="CR57" s="466" t="s">
        <v>57</v>
      </c>
      <c r="CS57" s="466" t="s">
        <v>57</v>
      </c>
      <c r="CT57" s="466" t="s">
        <v>57</v>
      </c>
      <c r="CU57" s="466" t="s">
        <v>57</v>
      </c>
      <c r="CV57" s="466" t="s">
        <v>57</v>
      </c>
      <c r="CW57" s="466" t="s">
        <v>57</v>
      </c>
      <c r="CX57" s="466" t="s">
        <v>57</v>
      </c>
      <c r="CY57" s="466" t="s">
        <v>57</v>
      </c>
      <c r="CZ57" s="466" t="s">
        <v>57</v>
      </c>
      <c r="DA57" s="466" t="s">
        <v>57</v>
      </c>
      <c r="DB57" s="466" t="s">
        <v>617</v>
      </c>
      <c r="DC57" s="466" t="s">
        <v>618</v>
      </c>
      <c r="DD57" s="466" t="s">
        <v>619</v>
      </c>
      <c r="DE57" s="466" t="s">
        <v>57</v>
      </c>
      <c r="DF57" s="466" t="s">
        <v>57</v>
      </c>
      <c r="DG57" s="466" t="s">
        <v>57</v>
      </c>
      <c r="DH57" s="466" t="s">
        <v>57</v>
      </c>
      <c r="DI57" s="466" t="s">
        <v>302</v>
      </c>
      <c r="DJ57" s="466" t="s">
        <v>57</v>
      </c>
      <c r="DK57" s="466" t="s">
        <v>57</v>
      </c>
      <c r="DL57" s="466" t="s">
        <v>57</v>
      </c>
      <c r="DM57" s="466" t="s">
        <v>57</v>
      </c>
      <c r="DN57" s="466" t="s">
        <v>57</v>
      </c>
      <c r="DO57" s="466" t="s">
        <v>57</v>
      </c>
      <c r="DP57" s="466" t="s">
        <v>57</v>
      </c>
      <c r="DQ57" s="466" t="s">
        <v>57</v>
      </c>
      <c r="DR57" s="466" t="s">
        <v>57</v>
      </c>
      <c r="DS57" s="466" t="s">
        <v>57</v>
      </c>
      <c r="DT57" s="466" t="s">
        <v>2715</v>
      </c>
      <c r="DU57" s="466" t="s">
        <v>1153</v>
      </c>
      <c r="DV57" s="466" t="s">
        <v>622</v>
      </c>
      <c r="DW57" s="466" t="s">
        <v>106</v>
      </c>
      <c r="DX57" s="466" t="s">
        <v>317</v>
      </c>
      <c r="DY57" s="466" t="s">
        <v>308</v>
      </c>
      <c r="DZ57" s="466" t="s">
        <v>318</v>
      </c>
      <c r="EA57" s="466" t="s">
        <v>319</v>
      </c>
      <c r="EB57" s="466" t="s">
        <v>2716</v>
      </c>
      <c r="EC57" s="466" t="s">
        <v>1153</v>
      </c>
      <c r="ED57" s="466" t="s">
        <v>624</v>
      </c>
      <c r="EE57" s="466" t="s">
        <v>106</v>
      </c>
      <c r="EF57" s="466" t="s">
        <v>57</v>
      </c>
      <c r="EG57" s="466" t="s">
        <v>57</v>
      </c>
      <c r="EH57" s="466" t="s">
        <v>57</v>
      </c>
      <c r="EI57" s="466" t="s">
        <v>57</v>
      </c>
      <c r="EJ57" s="466" t="s">
        <v>1125</v>
      </c>
      <c r="EK57" s="466" t="s">
        <v>1126</v>
      </c>
      <c r="EL57" s="466" t="s">
        <v>765</v>
      </c>
      <c r="EM57" s="466" t="s">
        <v>720</v>
      </c>
      <c r="EN57" s="466" t="s">
        <v>767</v>
      </c>
      <c r="EO57" s="466" t="s">
        <v>310</v>
      </c>
      <c r="EP57" s="466" t="s">
        <v>88</v>
      </c>
      <c r="EQ57" s="466" t="s">
        <v>2717</v>
      </c>
      <c r="ER57" s="466" t="s">
        <v>311</v>
      </c>
      <c r="ES57" s="466" t="s">
        <v>2718</v>
      </c>
      <c r="ET57" s="466" t="s">
        <v>2719</v>
      </c>
      <c r="EU57" s="189" t="str">
        <f t="shared" si="22"/>
        <v>1030545T04</v>
      </c>
      <c r="EV57" s="56" t="str">
        <f t="shared" si="23"/>
        <v>51030545T04</v>
      </c>
      <c r="EW57" s="189">
        <f>IFERROR(VLOOKUP(EV57,양시!BZ:CJ,10,FALSE),"")</f>
        <v>0</v>
      </c>
    </row>
    <row r="58" spans="1:154" ht="30" customHeight="1">
      <c r="A58" s="30">
        <v>5</v>
      </c>
      <c r="B58" s="466" t="s">
        <v>323</v>
      </c>
      <c r="C58" s="501" t="s">
        <v>2054</v>
      </c>
      <c r="D58" s="466" t="s">
        <v>2371</v>
      </c>
      <c r="E58" s="466" t="s">
        <v>31</v>
      </c>
      <c r="F58" s="466" t="s">
        <v>584</v>
      </c>
      <c r="G58" s="466"/>
      <c r="H58" s="466" t="s">
        <v>724</v>
      </c>
      <c r="I58" s="466" t="s">
        <v>585</v>
      </c>
      <c r="J58" s="466" t="s">
        <v>2819</v>
      </c>
      <c r="K58" s="466" t="s">
        <v>291</v>
      </c>
      <c r="L58" s="466" t="s">
        <v>2820</v>
      </c>
      <c r="M58" s="466" t="s">
        <v>2821</v>
      </c>
      <c r="N58" s="466"/>
      <c r="O58" s="466" t="s">
        <v>2822</v>
      </c>
      <c r="P58" s="466" t="s">
        <v>818</v>
      </c>
      <c r="Q58" s="466"/>
      <c r="R58" s="466"/>
      <c r="S58" s="466" t="s">
        <v>1838</v>
      </c>
      <c r="T58" s="466" t="s">
        <v>1839</v>
      </c>
      <c r="U58" s="466" t="s">
        <v>592</v>
      </c>
      <c r="V58" s="466"/>
      <c r="W58" s="466" t="s">
        <v>2823</v>
      </c>
      <c r="X58" s="466" t="s">
        <v>688</v>
      </c>
      <c r="Y58" s="466" t="s">
        <v>1135</v>
      </c>
      <c r="Z58" s="466" t="s">
        <v>1135</v>
      </c>
      <c r="AA58" s="466" t="s">
        <v>1135</v>
      </c>
      <c r="AB58" s="466" t="s">
        <v>293</v>
      </c>
      <c r="AC58" s="1338"/>
      <c r="AD58" s="466" t="s">
        <v>1861</v>
      </c>
      <c r="AE58" s="466" t="s">
        <v>2377</v>
      </c>
      <c r="AF58" s="466" t="s">
        <v>595</v>
      </c>
      <c r="AG58" s="466" t="s">
        <v>295</v>
      </c>
      <c r="AH58" s="466" t="s">
        <v>296</v>
      </c>
      <c r="AI58" s="466" t="s">
        <v>297</v>
      </c>
      <c r="AJ58" s="466"/>
      <c r="AK58" s="466"/>
      <c r="AL58" s="466"/>
      <c r="AM58" s="466"/>
      <c r="AN58" s="466" t="s">
        <v>2378</v>
      </c>
      <c r="AO58" s="466" t="s">
        <v>2379</v>
      </c>
      <c r="AP58" s="466" t="s">
        <v>2824</v>
      </c>
      <c r="AQ58" s="466" t="s">
        <v>2381</v>
      </c>
      <c r="AR58" s="466"/>
      <c r="AS58" s="466"/>
      <c r="AT58" s="466" t="s">
        <v>315</v>
      </c>
      <c r="AU58" s="466" t="s">
        <v>2825</v>
      </c>
      <c r="AV58" s="466" t="s">
        <v>57</v>
      </c>
      <c r="AW58" s="466" t="s">
        <v>57</v>
      </c>
      <c r="AX58" s="466"/>
      <c r="AY58" s="466"/>
      <c r="AZ58" s="466" t="s">
        <v>2826</v>
      </c>
      <c r="BA58" s="466" t="s">
        <v>2385</v>
      </c>
      <c r="BB58" s="466" t="s">
        <v>299</v>
      </c>
      <c r="BC58" s="466" t="s">
        <v>32</v>
      </c>
      <c r="BD58" s="466" t="s">
        <v>33</v>
      </c>
      <c r="BE58" s="466" t="s">
        <v>57</v>
      </c>
      <c r="BF58" s="466" t="s">
        <v>48</v>
      </c>
      <c r="BG58" s="466" t="s">
        <v>164</v>
      </c>
      <c r="BH58" s="466" t="s">
        <v>2827</v>
      </c>
      <c r="BI58" s="466" t="s">
        <v>2828</v>
      </c>
      <c r="BJ58" s="466" t="s">
        <v>2829</v>
      </c>
      <c r="BK58" s="466" t="s">
        <v>2389</v>
      </c>
      <c r="BL58" s="466" t="s">
        <v>2830</v>
      </c>
      <c r="BM58" s="466" t="s">
        <v>302</v>
      </c>
      <c r="BN58" s="466" t="s">
        <v>2377</v>
      </c>
      <c r="BO58" s="466" t="s">
        <v>595</v>
      </c>
      <c r="BP58" s="466" t="s">
        <v>57</v>
      </c>
      <c r="BQ58" s="466" t="s">
        <v>295</v>
      </c>
      <c r="BR58" s="466" t="s">
        <v>311</v>
      </c>
      <c r="BS58" s="466" t="s">
        <v>2391</v>
      </c>
      <c r="BT58" s="466" t="s">
        <v>1086</v>
      </c>
      <c r="BU58" s="466" t="s">
        <v>2831</v>
      </c>
      <c r="BV58" s="466" t="s">
        <v>302</v>
      </c>
      <c r="BW58" s="466" t="s">
        <v>109</v>
      </c>
      <c r="BX58" s="466" t="s">
        <v>296</v>
      </c>
      <c r="BY58" s="466" t="s">
        <v>297</v>
      </c>
      <c r="BZ58" s="466" t="s">
        <v>2832</v>
      </c>
      <c r="CA58" s="466" t="s">
        <v>1824</v>
      </c>
      <c r="CB58" s="466" t="s">
        <v>304</v>
      </c>
      <c r="CC58" s="466" t="s">
        <v>661</v>
      </c>
      <c r="CD58" s="466" t="s">
        <v>305</v>
      </c>
      <c r="CE58" s="466" t="s">
        <v>306</v>
      </c>
      <c r="CF58" s="466" t="s">
        <v>1825</v>
      </c>
      <c r="CG58" s="466" t="s">
        <v>307</v>
      </c>
      <c r="CH58" s="466" t="s">
        <v>57</v>
      </c>
      <c r="CI58" s="466" t="s">
        <v>842</v>
      </c>
      <c r="CJ58" s="466" t="s">
        <v>843</v>
      </c>
      <c r="CK58" s="466" t="s">
        <v>191</v>
      </c>
      <c r="CL58" s="466" t="s">
        <v>105</v>
      </c>
      <c r="CM58" s="466" t="s">
        <v>57</v>
      </c>
      <c r="CN58" s="466" t="s">
        <v>57</v>
      </c>
      <c r="CO58" s="466" t="s">
        <v>57</v>
      </c>
      <c r="CP58" s="466" t="s">
        <v>57</v>
      </c>
      <c r="CQ58" s="466" t="s">
        <v>57</v>
      </c>
      <c r="CR58" s="466" t="s">
        <v>57</v>
      </c>
      <c r="CS58" s="466" t="s">
        <v>57</v>
      </c>
      <c r="CT58" s="466" t="s">
        <v>57</v>
      </c>
      <c r="CU58" s="466" t="s">
        <v>57</v>
      </c>
      <c r="CV58" s="466" t="s">
        <v>57</v>
      </c>
      <c r="CW58" s="466" t="s">
        <v>57</v>
      </c>
      <c r="CX58" s="466" t="s">
        <v>57</v>
      </c>
      <c r="CY58" s="466" t="s">
        <v>57</v>
      </c>
      <c r="CZ58" s="466" t="s">
        <v>57</v>
      </c>
      <c r="DA58" s="466" t="s">
        <v>57</v>
      </c>
      <c r="DB58" s="466" t="s">
        <v>57</v>
      </c>
      <c r="DC58" s="466" t="s">
        <v>57</v>
      </c>
      <c r="DD58" s="466" t="s">
        <v>57</v>
      </c>
      <c r="DE58" s="466" t="s">
        <v>57</v>
      </c>
      <c r="DF58" s="466" t="s">
        <v>57</v>
      </c>
      <c r="DG58" s="466" t="s">
        <v>57</v>
      </c>
      <c r="DH58" s="466" t="s">
        <v>57</v>
      </c>
      <c r="DI58" s="466" t="s">
        <v>302</v>
      </c>
      <c r="DJ58" s="466" t="s">
        <v>57</v>
      </c>
      <c r="DK58" s="466" t="s">
        <v>57</v>
      </c>
      <c r="DL58" s="466" t="s">
        <v>57</v>
      </c>
      <c r="DM58" s="466" t="s">
        <v>57</v>
      </c>
      <c r="DN58" s="466" t="s">
        <v>57</v>
      </c>
      <c r="DO58" s="466" t="s">
        <v>57</v>
      </c>
      <c r="DP58" s="466" t="s">
        <v>57</v>
      </c>
      <c r="DQ58" s="466" t="s">
        <v>57</v>
      </c>
      <c r="DR58" s="466" t="s">
        <v>57</v>
      </c>
      <c r="DS58" s="466" t="s">
        <v>57</v>
      </c>
      <c r="DT58" s="466" t="s">
        <v>2395</v>
      </c>
      <c r="DU58" s="466" t="s">
        <v>1153</v>
      </c>
      <c r="DV58" s="466" t="s">
        <v>715</v>
      </c>
      <c r="DW58" s="466" t="s">
        <v>121</v>
      </c>
      <c r="DX58" s="466" t="s">
        <v>317</v>
      </c>
      <c r="DY58" s="466" t="s">
        <v>308</v>
      </c>
      <c r="DZ58" s="466" t="s">
        <v>318</v>
      </c>
      <c r="EA58" s="466" t="s">
        <v>319</v>
      </c>
      <c r="EB58" s="466" t="s">
        <v>2396</v>
      </c>
      <c r="EC58" s="466" t="s">
        <v>1153</v>
      </c>
      <c r="ED58" s="466" t="s">
        <v>118</v>
      </c>
      <c r="EE58" s="466" t="s">
        <v>121</v>
      </c>
      <c r="EF58" s="466" t="s">
        <v>57</v>
      </c>
      <c r="EG58" s="466" t="s">
        <v>57</v>
      </c>
      <c r="EH58" s="466" t="s">
        <v>57</v>
      </c>
      <c r="EI58" s="466" t="s">
        <v>57</v>
      </c>
      <c r="EJ58" s="466" t="s">
        <v>2833</v>
      </c>
      <c r="EK58" s="466" t="s">
        <v>626</v>
      </c>
      <c r="EL58" s="466" t="s">
        <v>1337</v>
      </c>
      <c r="EM58" s="466" t="s">
        <v>628</v>
      </c>
      <c r="EN58" s="466" t="s">
        <v>629</v>
      </c>
      <c r="EO58" s="466" t="s">
        <v>310</v>
      </c>
      <c r="EP58" s="466" t="s">
        <v>88</v>
      </c>
      <c r="EQ58" s="466" t="s">
        <v>1831</v>
      </c>
      <c r="ER58" s="466" t="s">
        <v>311</v>
      </c>
      <c r="ES58" s="466" t="s">
        <v>1655</v>
      </c>
      <c r="ET58" s="466" t="s">
        <v>2834</v>
      </c>
      <c r="EU58" s="189" t="str">
        <f t="shared" si="22"/>
        <v>1023384T14</v>
      </c>
      <c r="EV58" s="56" t="str">
        <f t="shared" si="23"/>
        <v>51023384T14</v>
      </c>
      <c r="EW58" s="189">
        <f>IFERROR(VLOOKUP(EV58,양시!BZ:CJ,10,FALSE),"")</f>
        <v>0</v>
      </c>
    </row>
    <row r="59" spans="1:154" ht="30" customHeight="1">
      <c r="A59" s="30">
        <v>5</v>
      </c>
      <c r="B59" s="466" t="s">
        <v>890</v>
      </c>
      <c r="C59" s="501" t="s">
        <v>915</v>
      </c>
      <c r="D59" s="466" t="s">
        <v>2612</v>
      </c>
      <c r="E59" s="466" t="s">
        <v>31</v>
      </c>
      <c r="F59" s="466" t="s">
        <v>321</v>
      </c>
      <c r="G59" s="466"/>
      <c r="H59" s="466" t="s">
        <v>724</v>
      </c>
      <c r="I59" s="466" t="s">
        <v>585</v>
      </c>
      <c r="J59" s="466" t="s">
        <v>3546</v>
      </c>
      <c r="K59" s="466" t="s">
        <v>291</v>
      </c>
      <c r="L59" s="466" t="s">
        <v>3547</v>
      </c>
      <c r="M59" s="466" t="s">
        <v>3548</v>
      </c>
      <c r="N59" s="466"/>
      <c r="O59" s="466"/>
      <c r="P59" s="466"/>
      <c r="Q59" s="466"/>
      <c r="R59" s="466"/>
      <c r="S59" s="466" t="s">
        <v>2488</v>
      </c>
      <c r="T59" s="466" t="s">
        <v>2489</v>
      </c>
      <c r="U59" s="466" t="s">
        <v>592</v>
      </c>
      <c r="V59" s="466" t="s">
        <v>1133</v>
      </c>
      <c r="W59" s="466" t="s">
        <v>3549</v>
      </c>
      <c r="X59" s="466" t="s">
        <v>688</v>
      </c>
      <c r="Y59" s="466" t="s">
        <v>1135</v>
      </c>
      <c r="Z59" s="466" t="s">
        <v>1135</v>
      </c>
      <c r="AA59" s="466" t="s">
        <v>1135</v>
      </c>
      <c r="AB59" s="466" t="s">
        <v>293</v>
      </c>
      <c r="AC59" s="1338"/>
      <c r="AD59" s="466" t="s">
        <v>107</v>
      </c>
      <c r="AE59" s="466" t="s">
        <v>2204</v>
      </c>
      <c r="AF59" s="466" t="s">
        <v>692</v>
      </c>
      <c r="AG59" s="466" t="s">
        <v>295</v>
      </c>
      <c r="AH59" s="466" t="s">
        <v>296</v>
      </c>
      <c r="AI59" s="466" t="s">
        <v>297</v>
      </c>
      <c r="AJ59" s="466"/>
      <c r="AK59" s="466"/>
      <c r="AL59" s="466"/>
      <c r="AM59" s="466"/>
      <c r="AN59" s="466" t="s">
        <v>1138</v>
      </c>
      <c r="AO59" s="466" t="s">
        <v>1139</v>
      </c>
      <c r="AP59" s="466" t="s">
        <v>3550</v>
      </c>
      <c r="AQ59" s="466" t="s">
        <v>35</v>
      </c>
      <c r="AR59" s="466"/>
      <c r="AS59" s="466"/>
      <c r="AT59" s="466" t="s">
        <v>298</v>
      </c>
      <c r="AU59" s="466" t="s">
        <v>3551</v>
      </c>
      <c r="AV59" s="466" t="s">
        <v>57</v>
      </c>
      <c r="AW59" s="466" t="s">
        <v>57</v>
      </c>
      <c r="AX59" s="466"/>
      <c r="AY59" s="466"/>
      <c r="AZ59" s="466" t="s">
        <v>3552</v>
      </c>
      <c r="BA59" s="466" t="s">
        <v>2435</v>
      </c>
      <c r="BB59" s="466" t="s">
        <v>299</v>
      </c>
      <c r="BC59" s="466" t="s">
        <v>32</v>
      </c>
      <c r="BD59" s="466" t="s">
        <v>33</v>
      </c>
      <c r="BE59" s="466" t="s">
        <v>57</v>
      </c>
      <c r="BF59" s="466" t="s">
        <v>48</v>
      </c>
      <c r="BG59" s="466" t="s">
        <v>603</v>
      </c>
      <c r="BH59" s="466" t="s">
        <v>3553</v>
      </c>
      <c r="BI59" s="466" t="s">
        <v>834</v>
      </c>
      <c r="BJ59" s="466" t="s">
        <v>3554</v>
      </c>
      <c r="BK59" s="466" t="s">
        <v>2438</v>
      </c>
      <c r="BL59" s="466" t="s">
        <v>3555</v>
      </c>
      <c r="BM59" s="466" t="s">
        <v>752</v>
      </c>
      <c r="BN59" s="466" t="s">
        <v>2204</v>
      </c>
      <c r="BO59" s="466" t="s">
        <v>692</v>
      </c>
      <c r="BP59" s="466" t="s">
        <v>595</v>
      </c>
      <c r="BQ59" s="466" t="s">
        <v>295</v>
      </c>
      <c r="BR59" s="466" t="s">
        <v>102</v>
      </c>
      <c r="BS59" s="466" t="s">
        <v>837</v>
      </c>
      <c r="BT59" s="466" t="s">
        <v>2625</v>
      </c>
      <c r="BU59" s="466" t="s">
        <v>3556</v>
      </c>
      <c r="BV59" s="466" t="s">
        <v>302</v>
      </c>
      <c r="BW59" s="466" t="s">
        <v>185</v>
      </c>
      <c r="BX59" s="466" t="s">
        <v>296</v>
      </c>
      <c r="BY59" s="466" t="s">
        <v>297</v>
      </c>
      <c r="BZ59" s="466" t="s">
        <v>2330</v>
      </c>
      <c r="CA59" s="466" t="s">
        <v>1121</v>
      </c>
      <c r="CB59" s="466" t="s">
        <v>304</v>
      </c>
      <c r="CC59" s="466" t="s">
        <v>797</v>
      </c>
      <c r="CD59" s="466" t="s">
        <v>305</v>
      </c>
      <c r="CE59" s="466" t="s">
        <v>306</v>
      </c>
      <c r="CF59" s="466" t="s">
        <v>1122</v>
      </c>
      <c r="CG59" s="466" t="s">
        <v>307</v>
      </c>
      <c r="CH59" s="466" t="s">
        <v>57</v>
      </c>
      <c r="CI59" s="466" t="s">
        <v>1123</v>
      </c>
      <c r="CJ59" s="466" t="s">
        <v>92</v>
      </c>
      <c r="CK59" s="466" t="s">
        <v>1035</v>
      </c>
      <c r="CL59" s="466" t="s">
        <v>105</v>
      </c>
      <c r="CM59" s="466" t="s">
        <v>3557</v>
      </c>
      <c r="CN59" s="466" t="s">
        <v>92</v>
      </c>
      <c r="CO59" s="466" t="s">
        <v>668</v>
      </c>
      <c r="CP59" s="466" t="s">
        <v>105</v>
      </c>
      <c r="CQ59" s="466" t="s">
        <v>57</v>
      </c>
      <c r="CR59" s="466" t="s">
        <v>57</v>
      </c>
      <c r="CS59" s="466" t="s">
        <v>57</v>
      </c>
      <c r="CT59" s="466" t="s">
        <v>57</v>
      </c>
      <c r="CU59" s="466" t="s">
        <v>57</v>
      </c>
      <c r="CV59" s="466" t="s">
        <v>57</v>
      </c>
      <c r="CW59" s="466" t="s">
        <v>57</v>
      </c>
      <c r="CX59" s="466" t="s">
        <v>57</v>
      </c>
      <c r="CY59" s="466" t="s">
        <v>57</v>
      </c>
      <c r="CZ59" s="466" t="s">
        <v>57</v>
      </c>
      <c r="DA59" s="466" t="s">
        <v>57</v>
      </c>
      <c r="DB59" s="466" t="s">
        <v>617</v>
      </c>
      <c r="DC59" s="466" t="s">
        <v>618</v>
      </c>
      <c r="DD59" s="466" t="s">
        <v>619</v>
      </c>
      <c r="DE59" s="466" t="s">
        <v>57</v>
      </c>
      <c r="DF59" s="466" t="s">
        <v>57</v>
      </c>
      <c r="DG59" s="466" t="s">
        <v>57</v>
      </c>
      <c r="DH59" s="466" t="s">
        <v>57</v>
      </c>
      <c r="DI59" s="466" t="s">
        <v>302</v>
      </c>
      <c r="DJ59" s="466" t="s">
        <v>57</v>
      </c>
      <c r="DK59" s="466" t="s">
        <v>57</v>
      </c>
      <c r="DL59" s="466" t="s">
        <v>57</v>
      </c>
      <c r="DM59" s="466" t="s">
        <v>57</v>
      </c>
      <c r="DN59" s="466" t="s">
        <v>57</v>
      </c>
      <c r="DO59" s="466" t="s">
        <v>57</v>
      </c>
      <c r="DP59" s="466" t="s">
        <v>57</v>
      </c>
      <c r="DQ59" s="466" t="s">
        <v>57</v>
      </c>
      <c r="DR59" s="466" t="s">
        <v>57</v>
      </c>
      <c r="DS59" s="466" t="s">
        <v>57</v>
      </c>
      <c r="DT59" s="466" t="s">
        <v>760</v>
      </c>
      <c r="DU59" s="466" t="s">
        <v>86</v>
      </c>
      <c r="DV59" s="466" t="s">
        <v>761</v>
      </c>
      <c r="DW59" s="466" t="s">
        <v>106</v>
      </c>
      <c r="DX59" s="466" t="s">
        <v>317</v>
      </c>
      <c r="DY59" s="466" t="s">
        <v>308</v>
      </c>
      <c r="DZ59" s="466" t="s">
        <v>318</v>
      </c>
      <c r="EA59" s="466" t="s">
        <v>319</v>
      </c>
      <c r="EB59" s="466" t="s">
        <v>87</v>
      </c>
      <c r="EC59" s="466" t="s">
        <v>86</v>
      </c>
      <c r="ED59" s="466" t="s">
        <v>762</v>
      </c>
      <c r="EE59" s="466" t="s">
        <v>106</v>
      </c>
      <c r="EF59" s="466" t="s">
        <v>57</v>
      </c>
      <c r="EG59" s="466" t="s">
        <v>57</v>
      </c>
      <c r="EH59" s="466" t="s">
        <v>57</v>
      </c>
      <c r="EI59" s="466" t="s">
        <v>57</v>
      </c>
      <c r="EJ59" s="466" t="s">
        <v>3558</v>
      </c>
      <c r="EK59" s="466" t="s">
        <v>91</v>
      </c>
      <c r="EL59" s="466" t="s">
        <v>765</v>
      </c>
      <c r="EM59" s="466" t="s">
        <v>188</v>
      </c>
      <c r="EN59" s="466" t="s">
        <v>767</v>
      </c>
      <c r="EO59" s="466" t="s">
        <v>310</v>
      </c>
      <c r="EP59" s="466" t="s">
        <v>88</v>
      </c>
      <c r="EQ59" s="466" t="s">
        <v>187</v>
      </c>
      <c r="ER59" s="466" t="s">
        <v>311</v>
      </c>
      <c r="ES59" s="466" t="s">
        <v>3559</v>
      </c>
      <c r="ET59" s="466" t="s">
        <v>3560</v>
      </c>
      <c r="EU59" s="189" t="str">
        <f>MID(AU59,5,8)&amp;RIGHT(AU59,2)</f>
        <v>1031414T00</v>
      </c>
      <c r="EV59" s="56" t="str">
        <f>A59&amp;EU59</f>
        <v>51031414T00</v>
      </c>
      <c r="EW59" s="519" t="s">
        <v>4146</v>
      </c>
      <c r="EX59" s="104" t="s">
        <v>4421</v>
      </c>
    </row>
    <row r="60" spans="1:154" ht="30" customHeight="1">
      <c r="A60" s="30">
        <v>5</v>
      </c>
      <c r="B60" s="466" t="s">
        <v>910</v>
      </c>
      <c r="C60" s="466" t="s">
        <v>336</v>
      </c>
      <c r="D60" s="466" t="s">
        <v>2400</v>
      </c>
      <c r="E60" s="466" t="s">
        <v>31</v>
      </c>
      <c r="F60" s="466" t="s">
        <v>584</v>
      </c>
      <c r="G60" s="466"/>
      <c r="H60" s="466" t="s">
        <v>732</v>
      </c>
      <c r="I60" s="466" t="s">
        <v>585</v>
      </c>
      <c r="J60" s="466" t="s">
        <v>2736</v>
      </c>
      <c r="K60" s="466" t="s">
        <v>291</v>
      </c>
      <c r="L60" s="466" t="s">
        <v>2737</v>
      </c>
      <c r="M60" s="466" t="s">
        <v>2738</v>
      </c>
      <c r="N60" s="466"/>
      <c r="O60" s="466"/>
      <c r="P60" s="466" t="s">
        <v>818</v>
      </c>
      <c r="Q60" s="466"/>
      <c r="R60" s="466"/>
      <c r="S60" s="466" t="s">
        <v>1838</v>
      </c>
      <c r="T60" s="466" t="s">
        <v>1839</v>
      </c>
      <c r="U60" s="466" t="s">
        <v>592</v>
      </c>
      <c r="V60" s="466"/>
      <c r="W60" s="466" t="s">
        <v>2739</v>
      </c>
      <c r="X60" s="466" t="s">
        <v>688</v>
      </c>
      <c r="Y60" s="466" t="s">
        <v>1135</v>
      </c>
      <c r="Z60" s="466" t="s">
        <v>1135</v>
      </c>
      <c r="AA60" s="466" t="s">
        <v>1135</v>
      </c>
      <c r="AB60" s="466" t="s">
        <v>293</v>
      </c>
      <c r="AC60" s="1338"/>
      <c r="AD60" s="466" t="s">
        <v>1861</v>
      </c>
      <c r="AE60" s="466" t="s">
        <v>2740</v>
      </c>
      <c r="AF60" s="466" t="s">
        <v>692</v>
      </c>
      <c r="AG60" s="466" t="s">
        <v>295</v>
      </c>
      <c r="AH60" s="466" t="s">
        <v>296</v>
      </c>
      <c r="AI60" s="466" t="s">
        <v>297</v>
      </c>
      <c r="AJ60" s="466"/>
      <c r="AK60" s="466"/>
      <c r="AL60" s="466"/>
      <c r="AM60" s="466"/>
      <c r="AN60" s="466" t="s">
        <v>2406</v>
      </c>
      <c r="AO60" s="466" t="s">
        <v>2407</v>
      </c>
      <c r="AP60" s="466" t="s">
        <v>2741</v>
      </c>
      <c r="AQ60" s="466" t="s">
        <v>2381</v>
      </c>
      <c r="AR60" s="466"/>
      <c r="AS60" s="466"/>
      <c r="AT60" s="466" t="s">
        <v>315</v>
      </c>
      <c r="AU60" s="466" t="s">
        <v>2742</v>
      </c>
      <c r="AV60" s="466" t="s">
        <v>57</v>
      </c>
      <c r="AW60" s="466" t="s">
        <v>57</v>
      </c>
      <c r="AX60" s="466"/>
      <c r="AY60" s="466"/>
      <c r="AZ60" s="466" t="s">
        <v>2743</v>
      </c>
      <c r="BA60" s="466" t="s">
        <v>2435</v>
      </c>
      <c r="BB60" s="466" t="s">
        <v>299</v>
      </c>
      <c r="BC60" s="466" t="s">
        <v>32</v>
      </c>
      <c r="BD60" s="466" t="s">
        <v>33</v>
      </c>
      <c r="BE60" s="466" t="s">
        <v>57</v>
      </c>
      <c r="BF60" s="466" t="s">
        <v>48</v>
      </c>
      <c r="BG60" s="466" t="s">
        <v>164</v>
      </c>
      <c r="BH60" s="466" t="s">
        <v>2744</v>
      </c>
      <c r="BI60" s="466" t="s">
        <v>2745</v>
      </c>
      <c r="BJ60" s="466" t="s">
        <v>2746</v>
      </c>
      <c r="BK60" s="466" t="s">
        <v>2438</v>
      </c>
      <c r="BL60" s="466" t="s">
        <v>2747</v>
      </c>
      <c r="BM60" s="466" t="s">
        <v>302</v>
      </c>
      <c r="BN60" s="466" t="s">
        <v>2740</v>
      </c>
      <c r="BO60" s="466" t="s">
        <v>692</v>
      </c>
      <c r="BP60" s="466" t="s">
        <v>595</v>
      </c>
      <c r="BQ60" s="466" t="s">
        <v>295</v>
      </c>
      <c r="BR60" s="466" t="s">
        <v>102</v>
      </c>
      <c r="BS60" s="466" t="s">
        <v>1085</v>
      </c>
      <c r="BT60" s="466" t="s">
        <v>1086</v>
      </c>
      <c r="BU60" s="466" t="s">
        <v>2748</v>
      </c>
      <c r="BV60" s="466" t="s">
        <v>1061</v>
      </c>
      <c r="BW60" s="466" t="s">
        <v>1062</v>
      </c>
      <c r="BX60" s="466" t="s">
        <v>296</v>
      </c>
      <c r="BY60" s="466" t="s">
        <v>297</v>
      </c>
      <c r="BZ60" s="466" t="s">
        <v>2749</v>
      </c>
      <c r="CA60" s="466" t="s">
        <v>758</v>
      </c>
      <c r="CB60" s="466" t="s">
        <v>304</v>
      </c>
      <c r="CC60" s="466" t="s">
        <v>167</v>
      </c>
      <c r="CD60" s="466" t="s">
        <v>305</v>
      </c>
      <c r="CE60" s="466" t="s">
        <v>306</v>
      </c>
      <c r="CF60" s="466" t="s">
        <v>166</v>
      </c>
      <c r="CG60" s="466" t="s">
        <v>307</v>
      </c>
      <c r="CH60" s="466" t="s">
        <v>57</v>
      </c>
      <c r="CI60" s="466" t="s">
        <v>2419</v>
      </c>
      <c r="CJ60" s="466" t="s">
        <v>843</v>
      </c>
      <c r="CK60" s="466" t="s">
        <v>182</v>
      </c>
      <c r="CL60" s="466" t="s">
        <v>105</v>
      </c>
      <c r="CM60" s="466" t="s">
        <v>57</v>
      </c>
      <c r="CN60" s="466" t="s">
        <v>57</v>
      </c>
      <c r="CO60" s="466" t="s">
        <v>57</v>
      </c>
      <c r="CP60" s="466" t="s">
        <v>57</v>
      </c>
      <c r="CQ60" s="466" t="s">
        <v>57</v>
      </c>
      <c r="CR60" s="466" t="s">
        <v>57</v>
      </c>
      <c r="CS60" s="466" t="s">
        <v>57</v>
      </c>
      <c r="CT60" s="466" t="s">
        <v>57</v>
      </c>
      <c r="CU60" s="466" t="s">
        <v>57</v>
      </c>
      <c r="CV60" s="466" t="s">
        <v>57</v>
      </c>
      <c r="CW60" s="466" t="s">
        <v>57</v>
      </c>
      <c r="CX60" s="466" t="s">
        <v>57</v>
      </c>
      <c r="CY60" s="466" t="s">
        <v>57</v>
      </c>
      <c r="CZ60" s="466" t="s">
        <v>57</v>
      </c>
      <c r="DA60" s="466" t="s">
        <v>57</v>
      </c>
      <c r="DB60" s="466" t="s">
        <v>57</v>
      </c>
      <c r="DC60" s="466" t="s">
        <v>57</v>
      </c>
      <c r="DD60" s="466" t="s">
        <v>57</v>
      </c>
      <c r="DE60" s="466" t="s">
        <v>57</v>
      </c>
      <c r="DF60" s="466" t="s">
        <v>57</v>
      </c>
      <c r="DG60" s="466" t="s">
        <v>57</v>
      </c>
      <c r="DH60" s="466" t="s">
        <v>57</v>
      </c>
      <c r="DI60" s="466" t="s">
        <v>302</v>
      </c>
      <c r="DJ60" s="466" t="s">
        <v>57</v>
      </c>
      <c r="DK60" s="466" t="s">
        <v>57</v>
      </c>
      <c r="DL60" s="466" t="s">
        <v>57</v>
      </c>
      <c r="DM60" s="466" t="s">
        <v>57</v>
      </c>
      <c r="DN60" s="466" t="s">
        <v>57</v>
      </c>
      <c r="DO60" s="466" t="s">
        <v>57</v>
      </c>
      <c r="DP60" s="466" t="s">
        <v>57</v>
      </c>
      <c r="DQ60" s="466" t="s">
        <v>57</v>
      </c>
      <c r="DR60" s="466" t="s">
        <v>57</v>
      </c>
      <c r="DS60" s="466" t="s">
        <v>57</v>
      </c>
      <c r="DT60" s="466" t="s">
        <v>2441</v>
      </c>
      <c r="DU60" s="466" t="s">
        <v>79</v>
      </c>
      <c r="DV60" s="466" t="s">
        <v>801</v>
      </c>
      <c r="DW60" s="466" t="s">
        <v>106</v>
      </c>
      <c r="DX60" s="466" t="s">
        <v>317</v>
      </c>
      <c r="DY60" s="466" t="s">
        <v>308</v>
      </c>
      <c r="DZ60" s="466" t="s">
        <v>318</v>
      </c>
      <c r="EA60" s="466" t="s">
        <v>319</v>
      </c>
      <c r="EB60" s="466" t="s">
        <v>2442</v>
      </c>
      <c r="EC60" s="466" t="s">
        <v>79</v>
      </c>
      <c r="ED60" s="466" t="s">
        <v>1038</v>
      </c>
      <c r="EE60" s="466" t="s">
        <v>106</v>
      </c>
      <c r="EF60" s="466" t="s">
        <v>57</v>
      </c>
      <c r="EG60" s="466" t="s">
        <v>57</v>
      </c>
      <c r="EH60" s="466" t="s">
        <v>57</v>
      </c>
      <c r="EI60" s="466" t="s">
        <v>57</v>
      </c>
      <c r="EJ60" s="466" t="s">
        <v>846</v>
      </c>
      <c r="EK60" s="466" t="s">
        <v>180</v>
      </c>
      <c r="EL60" s="466" t="s">
        <v>847</v>
      </c>
      <c r="EM60" s="466" t="s">
        <v>181</v>
      </c>
      <c r="EN60" s="466" t="s">
        <v>680</v>
      </c>
      <c r="EO60" s="466" t="s">
        <v>310</v>
      </c>
      <c r="EP60" s="466" t="s">
        <v>88</v>
      </c>
      <c r="EQ60" s="466" t="s">
        <v>187</v>
      </c>
      <c r="ER60" s="466" t="s">
        <v>311</v>
      </c>
      <c r="ES60" s="466" t="s">
        <v>2602</v>
      </c>
      <c r="ET60" s="466" t="s">
        <v>2750</v>
      </c>
      <c r="EU60" s="189" t="str">
        <f>MID(AU60,5,8)&amp;RIGHT(AU60,2)</f>
        <v>1035098T06</v>
      </c>
      <c r="EV60" s="56" t="str">
        <f>A60&amp;EU60</f>
        <v>51035098T06</v>
      </c>
      <c r="EW60" s="189" t="str">
        <f>IFERROR(VLOOKUP(EV60,양시!BZ:CJ,10,FALSE),"")</f>
        <v/>
      </c>
      <c r="EX60" s="104" t="s">
        <v>2854</v>
      </c>
    </row>
    <row r="61" spans="1:154" ht="30" customHeight="1">
      <c r="A61" s="30">
        <v>5</v>
      </c>
      <c r="B61" s="527" t="s">
        <v>47</v>
      </c>
      <c r="C61" s="530" t="s">
        <v>915</v>
      </c>
      <c r="D61" s="527" t="s">
        <v>2612</v>
      </c>
      <c r="E61" s="527" t="s">
        <v>31</v>
      </c>
      <c r="F61" s="527" t="s">
        <v>584</v>
      </c>
      <c r="G61" s="527"/>
      <c r="H61" s="389" t="s">
        <v>2055</v>
      </c>
      <c r="I61" s="389" t="s">
        <v>4165</v>
      </c>
      <c r="J61" s="527" t="s">
        <v>2720</v>
      </c>
      <c r="K61" s="527" t="s">
        <v>291</v>
      </c>
      <c r="L61" s="527" t="s">
        <v>2721</v>
      </c>
      <c r="M61" s="527" t="s">
        <v>2722</v>
      </c>
      <c r="N61" s="527"/>
      <c r="O61" s="527"/>
      <c r="P61" s="527"/>
      <c r="Q61" s="527"/>
      <c r="R61" s="527"/>
      <c r="S61" s="527" t="s">
        <v>1838</v>
      </c>
      <c r="T61" s="527" t="s">
        <v>1839</v>
      </c>
      <c r="U61" s="527" t="s">
        <v>592</v>
      </c>
      <c r="V61" s="527" t="s">
        <v>1133</v>
      </c>
      <c r="W61" s="527" t="s">
        <v>2723</v>
      </c>
      <c r="X61" s="527" t="s">
        <v>688</v>
      </c>
      <c r="Y61" s="527" t="s">
        <v>2724</v>
      </c>
      <c r="Z61" s="527" t="s">
        <v>2724</v>
      </c>
      <c r="AA61" s="527" t="s">
        <v>2725</v>
      </c>
      <c r="AB61" s="527" t="s">
        <v>293</v>
      </c>
      <c r="AC61" s="1338"/>
      <c r="AD61" s="527" t="s">
        <v>107</v>
      </c>
      <c r="AE61" s="527" t="s">
        <v>1352</v>
      </c>
      <c r="AF61" s="527" t="s">
        <v>692</v>
      </c>
      <c r="AG61" s="527" t="s">
        <v>295</v>
      </c>
      <c r="AH61" s="527" t="s">
        <v>296</v>
      </c>
      <c r="AI61" s="527" t="s">
        <v>297</v>
      </c>
      <c r="AJ61" s="527"/>
      <c r="AK61" s="527"/>
      <c r="AL61" s="527"/>
      <c r="AM61" s="527"/>
      <c r="AN61" s="527" t="s">
        <v>1138</v>
      </c>
      <c r="AO61" s="527" t="s">
        <v>1139</v>
      </c>
      <c r="AP61" s="527" t="s">
        <v>2726</v>
      </c>
      <c r="AQ61" s="527" t="s">
        <v>35</v>
      </c>
      <c r="AR61" s="527"/>
      <c r="AS61" s="527"/>
      <c r="AT61" s="527" t="s">
        <v>315</v>
      </c>
      <c r="AU61" s="527" t="s">
        <v>2727</v>
      </c>
      <c r="AV61" s="527" t="s">
        <v>57</v>
      </c>
      <c r="AW61" s="527" t="s">
        <v>57</v>
      </c>
      <c r="AX61" s="527"/>
      <c r="AY61" s="527"/>
      <c r="AZ61" s="527" t="s">
        <v>2728</v>
      </c>
      <c r="BA61" s="527" t="s">
        <v>1359</v>
      </c>
      <c r="BB61" s="527" t="s">
        <v>1201</v>
      </c>
      <c r="BC61" s="527" t="s">
        <v>32</v>
      </c>
      <c r="BD61" s="527" t="s">
        <v>33</v>
      </c>
      <c r="BE61" s="527" t="s">
        <v>57</v>
      </c>
      <c r="BF61" s="527" t="s">
        <v>48</v>
      </c>
      <c r="BG61" s="527" t="s">
        <v>164</v>
      </c>
      <c r="BH61" s="527" t="s">
        <v>2729</v>
      </c>
      <c r="BI61" s="527" t="s">
        <v>1360</v>
      </c>
      <c r="BJ61" s="527" t="s">
        <v>2730</v>
      </c>
      <c r="BK61" s="527" t="s">
        <v>316</v>
      </c>
      <c r="BL61" s="527" t="s">
        <v>2731</v>
      </c>
      <c r="BM61" s="527" t="s">
        <v>39</v>
      </c>
      <c r="BN61" s="527" t="s">
        <v>1352</v>
      </c>
      <c r="BO61" s="527" t="s">
        <v>692</v>
      </c>
      <c r="BP61" s="527" t="s">
        <v>595</v>
      </c>
      <c r="BQ61" s="527" t="s">
        <v>295</v>
      </c>
      <c r="BR61" s="527" t="s">
        <v>1363</v>
      </c>
      <c r="BS61" s="527" t="s">
        <v>1148</v>
      </c>
      <c r="BT61" s="527" t="s">
        <v>334</v>
      </c>
      <c r="BU61" s="527" t="s">
        <v>2732</v>
      </c>
      <c r="BV61" s="527" t="s">
        <v>302</v>
      </c>
      <c r="BW61" s="527" t="s">
        <v>192</v>
      </c>
      <c r="BX61" s="527" t="s">
        <v>296</v>
      </c>
      <c r="BY61" s="527" t="s">
        <v>297</v>
      </c>
      <c r="BZ61" s="527" t="s">
        <v>2733</v>
      </c>
      <c r="CA61" s="527" t="s">
        <v>2221</v>
      </c>
      <c r="CB61" s="527" t="s">
        <v>304</v>
      </c>
      <c r="CC61" s="527" t="s">
        <v>878</v>
      </c>
      <c r="CD61" s="527" t="s">
        <v>1209</v>
      </c>
      <c r="CE61" s="527" t="s">
        <v>306</v>
      </c>
      <c r="CF61" s="527" t="s">
        <v>1064</v>
      </c>
      <c r="CG61" s="527" t="s">
        <v>307</v>
      </c>
      <c r="CH61" s="527" t="s">
        <v>57</v>
      </c>
      <c r="CI61" s="527" t="s">
        <v>2734</v>
      </c>
      <c r="CJ61" s="527" t="s">
        <v>99</v>
      </c>
      <c r="CK61" s="527" t="s">
        <v>711</v>
      </c>
      <c r="CL61" s="527" t="s">
        <v>105</v>
      </c>
      <c r="CM61" s="527" t="s">
        <v>2735</v>
      </c>
      <c r="CN61" s="527" t="s">
        <v>99</v>
      </c>
      <c r="CO61" s="527" t="s">
        <v>708</v>
      </c>
      <c r="CP61" s="527" t="s">
        <v>105</v>
      </c>
      <c r="CQ61" s="527" t="s">
        <v>57</v>
      </c>
      <c r="CR61" s="527" t="s">
        <v>57</v>
      </c>
      <c r="CS61" s="527" t="s">
        <v>57</v>
      </c>
      <c r="CT61" s="527" t="s">
        <v>57</v>
      </c>
      <c r="CU61" s="527" t="s">
        <v>328</v>
      </c>
      <c r="CV61" s="527" t="s">
        <v>329</v>
      </c>
      <c r="CW61" s="527" t="s">
        <v>330</v>
      </c>
      <c r="CX61" s="527" t="s">
        <v>331</v>
      </c>
      <c r="CY61" s="527" t="s">
        <v>57</v>
      </c>
      <c r="CZ61" s="527" t="s">
        <v>57</v>
      </c>
      <c r="DA61" s="527" t="s">
        <v>57</v>
      </c>
      <c r="DB61" s="527" t="s">
        <v>57</v>
      </c>
      <c r="DC61" s="527" t="s">
        <v>57</v>
      </c>
      <c r="DD61" s="527" t="s">
        <v>57</v>
      </c>
      <c r="DE61" s="527" t="s">
        <v>1215</v>
      </c>
      <c r="DF61" s="527" t="s">
        <v>1216</v>
      </c>
      <c r="DG61" s="527" t="s">
        <v>673</v>
      </c>
      <c r="DH61" s="527" t="s">
        <v>57</v>
      </c>
      <c r="DI61" s="527" t="s">
        <v>302</v>
      </c>
      <c r="DJ61" s="527" t="s">
        <v>57</v>
      </c>
      <c r="DK61" s="527" t="s">
        <v>57</v>
      </c>
      <c r="DL61" s="527" t="s">
        <v>57</v>
      </c>
      <c r="DM61" s="527" t="s">
        <v>57</v>
      </c>
      <c r="DN61" s="527" t="s">
        <v>57</v>
      </c>
      <c r="DO61" s="527" t="s">
        <v>57</v>
      </c>
      <c r="DP61" s="527" t="s">
        <v>57</v>
      </c>
      <c r="DQ61" s="527" t="s">
        <v>57</v>
      </c>
      <c r="DR61" s="527" t="s">
        <v>57</v>
      </c>
      <c r="DS61" s="527" t="s">
        <v>57</v>
      </c>
      <c r="DT61" s="527" t="s">
        <v>2572</v>
      </c>
      <c r="DU61" s="527" t="s">
        <v>1281</v>
      </c>
      <c r="DV61" s="527" t="s">
        <v>1038</v>
      </c>
      <c r="DW61" s="527" t="s">
        <v>106</v>
      </c>
      <c r="DX61" s="527" t="s">
        <v>317</v>
      </c>
      <c r="DY61" s="527" t="s">
        <v>308</v>
      </c>
      <c r="DZ61" s="527" t="s">
        <v>318</v>
      </c>
      <c r="EA61" s="527" t="s">
        <v>319</v>
      </c>
      <c r="EB61" s="527" t="s">
        <v>2573</v>
      </c>
      <c r="EC61" s="527" t="s">
        <v>1281</v>
      </c>
      <c r="ED61" s="527" t="s">
        <v>118</v>
      </c>
      <c r="EE61" s="527" t="s">
        <v>106</v>
      </c>
      <c r="EF61" s="527" t="s">
        <v>57</v>
      </c>
      <c r="EG61" s="527" t="s">
        <v>57</v>
      </c>
      <c r="EH61" s="527" t="s">
        <v>57</v>
      </c>
      <c r="EI61" s="527" t="s">
        <v>57</v>
      </c>
      <c r="EJ61" s="527" t="s">
        <v>1252</v>
      </c>
      <c r="EK61" s="527" t="s">
        <v>1253</v>
      </c>
      <c r="EL61" s="527" t="s">
        <v>1254</v>
      </c>
      <c r="EM61" s="527" t="s">
        <v>1255</v>
      </c>
      <c r="EN61" s="527" t="s">
        <v>680</v>
      </c>
      <c r="EO61" s="527" t="s">
        <v>310</v>
      </c>
      <c r="EP61" s="527" t="s">
        <v>88</v>
      </c>
      <c r="EQ61" s="527" t="s">
        <v>57</v>
      </c>
      <c r="ER61" s="527" t="s">
        <v>311</v>
      </c>
      <c r="ES61" s="527" t="s">
        <v>57</v>
      </c>
      <c r="ET61" s="527" t="s">
        <v>57</v>
      </c>
      <c r="EU61" s="189" t="str">
        <f t="shared" ref="EU61:EU71" si="24">MID(AU61,5,8)&amp;RIGHT(AU61,2)</f>
        <v>2022627T00</v>
      </c>
      <c r="EV61" s="56" t="str">
        <f t="shared" ref="EV61:EV71" si="25">A61&amp;EU61</f>
        <v>52022627T00</v>
      </c>
      <c r="EW61" s="189">
        <f>IFERROR(VLOOKUP(EV61,양시!BZ:CJ,10,FALSE),"")</f>
        <v>0</v>
      </c>
    </row>
    <row r="62" spans="1:154" ht="30" customHeight="1">
      <c r="A62" s="367">
        <v>6</v>
      </c>
      <c r="B62" s="507" t="s">
        <v>287</v>
      </c>
      <c r="C62" s="507" t="s">
        <v>336</v>
      </c>
      <c r="D62" s="507" t="s">
        <v>683</v>
      </c>
      <c r="E62" s="507" t="s">
        <v>31</v>
      </c>
      <c r="F62" s="507" t="s">
        <v>584</v>
      </c>
      <c r="G62" s="507" t="s">
        <v>287</v>
      </c>
      <c r="H62" s="507" t="s">
        <v>287</v>
      </c>
      <c r="I62" s="507" t="s">
        <v>585</v>
      </c>
      <c r="J62" s="507" t="s">
        <v>684</v>
      </c>
      <c r="K62" s="507" t="s">
        <v>291</v>
      </c>
      <c r="L62" s="507" t="s">
        <v>685</v>
      </c>
      <c r="M62" s="507" t="s">
        <v>686</v>
      </c>
      <c r="N62" s="507"/>
      <c r="O62" s="507"/>
      <c r="P62" s="507"/>
      <c r="Q62" s="507" t="s">
        <v>2638</v>
      </c>
      <c r="R62" s="507"/>
      <c r="S62" s="507" t="s">
        <v>590</v>
      </c>
      <c r="T62" s="507" t="s">
        <v>591</v>
      </c>
      <c r="U62" s="507" t="s">
        <v>592</v>
      </c>
      <c r="V62" s="507"/>
      <c r="W62" s="507" t="s">
        <v>687</v>
      </c>
      <c r="X62" s="507" t="s">
        <v>688</v>
      </c>
      <c r="Y62" s="507" t="s">
        <v>1859</v>
      </c>
      <c r="Z62" s="507" t="s">
        <v>1860</v>
      </c>
      <c r="AA62" s="507" t="s">
        <v>1860</v>
      </c>
      <c r="AB62" s="507" t="s">
        <v>293</v>
      </c>
      <c r="AC62" s="1338"/>
      <c r="AD62" s="507" t="s">
        <v>107</v>
      </c>
      <c r="AE62" s="507" t="s">
        <v>691</v>
      </c>
      <c r="AF62" s="507" t="s">
        <v>692</v>
      </c>
      <c r="AG62" s="507" t="s">
        <v>295</v>
      </c>
      <c r="AH62" s="507" t="s">
        <v>296</v>
      </c>
      <c r="AI62" s="507" t="s">
        <v>297</v>
      </c>
      <c r="AJ62" s="507"/>
      <c r="AK62" s="507"/>
      <c r="AL62" s="507"/>
      <c r="AM62" s="507"/>
      <c r="AN62" s="507" t="s">
        <v>693</v>
      </c>
      <c r="AO62" s="507" t="s">
        <v>694</v>
      </c>
      <c r="AP62" s="507" t="s">
        <v>695</v>
      </c>
      <c r="AQ62" s="507" t="s">
        <v>49</v>
      </c>
      <c r="AR62" s="507"/>
      <c r="AS62" s="507"/>
      <c r="AT62" s="507" t="s">
        <v>599</v>
      </c>
      <c r="AU62" s="507" t="s">
        <v>696</v>
      </c>
      <c r="AV62" s="507" t="s">
        <v>57</v>
      </c>
      <c r="AW62" s="507" t="s">
        <v>57</v>
      </c>
      <c r="AX62" s="507"/>
      <c r="AY62" s="507"/>
      <c r="AZ62" s="507" t="s">
        <v>697</v>
      </c>
      <c r="BA62" s="507" t="s">
        <v>698</v>
      </c>
      <c r="BB62" s="507" t="s">
        <v>299</v>
      </c>
      <c r="BC62" s="507" t="s">
        <v>32</v>
      </c>
      <c r="BD62" s="507" t="s">
        <v>33</v>
      </c>
      <c r="BE62" s="507" t="s">
        <v>57</v>
      </c>
      <c r="BF62" s="507" t="s">
        <v>48</v>
      </c>
      <c r="BG62" s="507" t="s">
        <v>164</v>
      </c>
      <c r="BH62" s="507" t="s">
        <v>699</v>
      </c>
      <c r="BI62" s="507" t="s">
        <v>700</v>
      </c>
      <c r="BJ62" s="507" t="s">
        <v>701</v>
      </c>
      <c r="BK62" s="507" t="s">
        <v>47</v>
      </c>
      <c r="BL62" s="507" t="s">
        <v>702</v>
      </c>
      <c r="BM62" s="507" t="s">
        <v>752</v>
      </c>
      <c r="BN62" s="507" t="s">
        <v>691</v>
      </c>
      <c r="BO62" s="507" t="s">
        <v>692</v>
      </c>
      <c r="BP62" s="507" t="s">
        <v>595</v>
      </c>
      <c r="BQ62" s="507" t="s">
        <v>295</v>
      </c>
      <c r="BR62" s="507" t="s">
        <v>102</v>
      </c>
      <c r="BS62" s="507" t="s">
        <v>703</v>
      </c>
      <c r="BT62" s="507" t="s">
        <v>704</v>
      </c>
      <c r="BU62" s="507" t="s">
        <v>705</v>
      </c>
      <c r="BV62" s="507" t="s">
        <v>1061</v>
      </c>
      <c r="BW62" s="507" t="s">
        <v>624</v>
      </c>
      <c r="BX62" s="507" t="s">
        <v>296</v>
      </c>
      <c r="BY62" s="507" t="s">
        <v>297</v>
      </c>
      <c r="BZ62" s="507" t="s">
        <v>706</v>
      </c>
      <c r="CA62" s="507" t="s">
        <v>707</v>
      </c>
      <c r="CB62" s="507" t="s">
        <v>304</v>
      </c>
      <c r="CC62" s="507" t="s">
        <v>708</v>
      </c>
      <c r="CD62" s="507" t="s">
        <v>318</v>
      </c>
      <c r="CE62" s="507" t="s">
        <v>306</v>
      </c>
      <c r="CF62" s="507" t="s">
        <v>709</v>
      </c>
      <c r="CG62" s="507" t="s">
        <v>307</v>
      </c>
      <c r="CH62" s="507" t="s">
        <v>57</v>
      </c>
      <c r="CI62" s="507" t="s">
        <v>710</v>
      </c>
      <c r="CJ62" s="507" t="s">
        <v>78</v>
      </c>
      <c r="CK62" s="507" t="s">
        <v>711</v>
      </c>
      <c r="CL62" s="507" t="s">
        <v>105</v>
      </c>
      <c r="CM62" s="507" t="s">
        <v>712</v>
      </c>
      <c r="CN62" s="507" t="s">
        <v>78</v>
      </c>
      <c r="CO62" s="507" t="s">
        <v>713</v>
      </c>
      <c r="CP62" s="507" t="s">
        <v>105</v>
      </c>
      <c r="CQ62" s="507" t="s">
        <v>57</v>
      </c>
      <c r="CR62" s="507" t="s">
        <v>57</v>
      </c>
      <c r="CS62" s="507" t="s">
        <v>57</v>
      </c>
      <c r="CT62" s="507" t="s">
        <v>57</v>
      </c>
      <c r="CU62" s="507" t="s">
        <v>57</v>
      </c>
      <c r="CV62" s="507" t="s">
        <v>57</v>
      </c>
      <c r="CW62" s="507" t="s">
        <v>57</v>
      </c>
      <c r="CX62" s="507" t="s">
        <v>57</v>
      </c>
      <c r="CY62" s="507" t="s">
        <v>57</v>
      </c>
      <c r="CZ62" s="507" t="s">
        <v>57</v>
      </c>
      <c r="DA62" s="507" t="s">
        <v>57</v>
      </c>
      <c r="DB62" s="507" t="s">
        <v>57</v>
      </c>
      <c r="DC62" s="507" t="s">
        <v>57</v>
      </c>
      <c r="DD62" s="507" t="s">
        <v>57</v>
      </c>
      <c r="DE62" s="507" t="s">
        <v>57</v>
      </c>
      <c r="DF62" s="507" t="s">
        <v>57</v>
      </c>
      <c r="DG62" s="507" t="s">
        <v>57</v>
      </c>
      <c r="DH62" s="507" t="s">
        <v>57</v>
      </c>
      <c r="DI62" s="507" t="s">
        <v>302</v>
      </c>
      <c r="DJ62" s="507" t="s">
        <v>57</v>
      </c>
      <c r="DK62" s="507" t="s">
        <v>57</v>
      </c>
      <c r="DL62" s="507" t="s">
        <v>57</v>
      </c>
      <c r="DM62" s="507" t="s">
        <v>57</v>
      </c>
      <c r="DN62" s="507" t="s">
        <v>57</v>
      </c>
      <c r="DO62" s="507" t="s">
        <v>57</v>
      </c>
      <c r="DP62" s="507" t="s">
        <v>57</v>
      </c>
      <c r="DQ62" s="507" t="s">
        <v>57</v>
      </c>
      <c r="DR62" s="507" t="s">
        <v>57</v>
      </c>
      <c r="DS62" s="507" t="s">
        <v>57</v>
      </c>
      <c r="DT62" s="507" t="s">
        <v>714</v>
      </c>
      <c r="DU62" s="507" t="s">
        <v>86</v>
      </c>
      <c r="DV62" s="507" t="s">
        <v>715</v>
      </c>
      <c r="DW62" s="507" t="s">
        <v>106</v>
      </c>
      <c r="DX62" s="507" t="s">
        <v>317</v>
      </c>
      <c r="DY62" s="507" t="s">
        <v>308</v>
      </c>
      <c r="DZ62" s="507" t="s">
        <v>318</v>
      </c>
      <c r="EA62" s="507" t="s">
        <v>319</v>
      </c>
      <c r="EB62" s="507" t="s">
        <v>716</v>
      </c>
      <c r="EC62" s="507" t="s">
        <v>86</v>
      </c>
      <c r="ED62" s="507" t="s">
        <v>118</v>
      </c>
      <c r="EE62" s="507" t="s">
        <v>106</v>
      </c>
      <c r="EF62" s="507" t="s">
        <v>57</v>
      </c>
      <c r="EG62" s="507" t="s">
        <v>57</v>
      </c>
      <c r="EH62" s="507" t="s">
        <v>57</v>
      </c>
      <c r="EI62" s="507" t="s">
        <v>57</v>
      </c>
      <c r="EJ62" s="507" t="s">
        <v>717</v>
      </c>
      <c r="EK62" s="507" t="s">
        <v>718</v>
      </c>
      <c r="EL62" s="507" t="s">
        <v>719</v>
      </c>
      <c r="EM62" s="507" t="s">
        <v>720</v>
      </c>
      <c r="EN62" s="507" t="s">
        <v>629</v>
      </c>
      <c r="EO62" s="507" t="s">
        <v>681</v>
      </c>
      <c r="EP62" s="507" t="s">
        <v>682</v>
      </c>
      <c r="EQ62" s="507" t="s">
        <v>721</v>
      </c>
      <c r="ER62" s="507" t="s">
        <v>311</v>
      </c>
      <c r="ES62" s="507" t="s">
        <v>722</v>
      </c>
      <c r="ET62" s="507" t="s">
        <v>723</v>
      </c>
      <c r="EU62" s="189" t="str">
        <f t="shared" si="24"/>
        <v>1037824T02</v>
      </c>
      <c r="EV62" s="56" t="str">
        <f t="shared" si="25"/>
        <v>61037824T02</v>
      </c>
      <c r="EW62" s="189">
        <f>IFERROR(VLOOKUP(EV62,양시!BZ:CJ,10,FALSE),"")</f>
        <v>0</v>
      </c>
    </row>
    <row r="63" spans="1:154" ht="30" customHeight="1">
      <c r="A63" s="367">
        <v>6</v>
      </c>
      <c r="B63" s="507" t="s">
        <v>312</v>
      </c>
      <c r="C63" s="507" t="s">
        <v>336</v>
      </c>
      <c r="D63" s="507" t="s">
        <v>1866</v>
      </c>
      <c r="E63" s="507" t="s">
        <v>31</v>
      </c>
      <c r="F63" s="507" t="s">
        <v>321</v>
      </c>
      <c r="G63" s="507" t="s">
        <v>724</v>
      </c>
      <c r="H63" s="507" t="s">
        <v>771</v>
      </c>
      <c r="I63" s="507" t="s">
        <v>585</v>
      </c>
      <c r="J63" s="507" t="s">
        <v>1900</v>
      </c>
      <c r="K63" s="507" t="s">
        <v>291</v>
      </c>
      <c r="L63" s="507" t="s">
        <v>1901</v>
      </c>
      <c r="M63" s="507" t="s">
        <v>1902</v>
      </c>
      <c r="N63" s="507"/>
      <c r="O63" s="507"/>
      <c r="P63" s="507"/>
      <c r="Q63" s="507" t="s">
        <v>3462</v>
      </c>
      <c r="R63" s="507"/>
      <c r="S63" s="507" t="s">
        <v>1811</v>
      </c>
      <c r="T63" s="507" t="s">
        <v>1812</v>
      </c>
      <c r="U63" s="507" t="s">
        <v>592</v>
      </c>
      <c r="V63" s="507"/>
      <c r="W63" s="507" t="s">
        <v>1903</v>
      </c>
      <c r="X63" s="507" t="s">
        <v>1047</v>
      </c>
      <c r="Y63" s="507" t="s">
        <v>1904</v>
      </c>
      <c r="Z63" s="507" t="s">
        <v>1904</v>
      </c>
      <c r="AA63" s="507" t="s">
        <v>1135</v>
      </c>
      <c r="AB63" s="507" t="s">
        <v>293</v>
      </c>
      <c r="AC63" s="1338"/>
      <c r="AD63" s="507" t="s">
        <v>1136</v>
      </c>
      <c r="AE63" s="507" t="s">
        <v>314</v>
      </c>
      <c r="AF63" s="507" t="s">
        <v>1196</v>
      </c>
      <c r="AG63" s="507" t="s">
        <v>295</v>
      </c>
      <c r="AH63" s="507" t="s">
        <v>296</v>
      </c>
      <c r="AI63" s="507" t="s">
        <v>297</v>
      </c>
      <c r="AJ63" s="507"/>
      <c r="AK63" s="507"/>
      <c r="AL63" s="507"/>
      <c r="AM63" s="507"/>
      <c r="AN63" s="507" t="s">
        <v>1162</v>
      </c>
      <c r="AO63" s="507" t="s">
        <v>1163</v>
      </c>
      <c r="AP63" s="507" t="s">
        <v>1905</v>
      </c>
      <c r="AQ63" s="507" t="s">
        <v>49</v>
      </c>
      <c r="AR63" s="507" t="s">
        <v>1165</v>
      </c>
      <c r="AS63" s="507" t="s">
        <v>1166</v>
      </c>
      <c r="AT63" s="507" t="s">
        <v>298</v>
      </c>
      <c r="AU63" s="507" t="s">
        <v>1906</v>
      </c>
      <c r="AV63" s="507" t="s">
        <v>57</v>
      </c>
      <c r="AW63" s="507" t="s">
        <v>57</v>
      </c>
      <c r="AX63" s="507"/>
      <c r="AY63" s="507"/>
      <c r="AZ63" s="507" t="s">
        <v>1907</v>
      </c>
      <c r="BA63" s="507" t="s">
        <v>1170</v>
      </c>
      <c r="BB63" s="507" t="s">
        <v>323</v>
      </c>
      <c r="BC63" s="507" t="s">
        <v>32</v>
      </c>
      <c r="BD63" s="507" t="s">
        <v>33</v>
      </c>
      <c r="BE63" s="507" t="s">
        <v>57</v>
      </c>
      <c r="BF63" s="507" t="s">
        <v>48</v>
      </c>
      <c r="BG63" s="507" t="s">
        <v>164</v>
      </c>
      <c r="BH63" s="507" t="s">
        <v>1908</v>
      </c>
      <c r="BI63" s="507" t="s">
        <v>1909</v>
      </c>
      <c r="BJ63" s="507" t="s">
        <v>1910</v>
      </c>
      <c r="BK63" s="507" t="s">
        <v>910</v>
      </c>
      <c r="BL63" s="507" t="s">
        <v>1911</v>
      </c>
      <c r="BM63" s="507" t="s">
        <v>1327</v>
      </c>
      <c r="BN63" s="507" t="s">
        <v>314</v>
      </c>
      <c r="BO63" s="507" t="s">
        <v>1196</v>
      </c>
      <c r="BP63" s="507" t="s">
        <v>57</v>
      </c>
      <c r="BQ63" s="507" t="s">
        <v>295</v>
      </c>
      <c r="BR63" s="507" t="s">
        <v>311</v>
      </c>
      <c r="BS63" s="507" t="s">
        <v>1393</v>
      </c>
      <c r="BT63" s="507" t="s">
        <v>1912</v>
      </c>
      <c r="BU63" s="507" t="s">
        <v>1913</v>
      </c>
      <c r="BV63" s="507" t="s">
        <v>1330</v>
      </c>
      <c r="BW63" s="507" t="s">
        <v>178</v>
      </c>
      <c r="BX63" s="507" t="s">
        <v>296</v>
      </c>
      <c r="BY63" s="507" t="s">
        <v>297</v>
      </c>
      <c r="BZ63" s="507" t="s">
        <v>1914</v>
      </c>
      <c r="CA63" s="507" t="s">
        <v>1915</v>
      </c>
      <c r="CB63" s="507" t="s">
        <v>304</v>
      </c>
      <c r="CC63" s="507" t="s">
        <v>1308</v>
      </c>
      <c r="CD63" s="507" t="s">
        <v>1276</v>
      </c>
      <c r="CE63" s="507" t="s">
        <v>306</v>
      </c>
      <c r="CF63" s="507" t="s">
        <v>1916</v>
      </c>
      <c r="CG63" s="507" t="s">
        <v>307</v>
      </c>
      <c r="CH63" s="507" t="s">
        <v>57</v>
      </c>
      <c r="CI63" s="507" t="s">
        <v>1917</v>
      </c>
      <c r="CJ63" s="507" t="s">
        <v>1212</v>
      </c>
      <c r="CK63" s="507" t="s">
        <v>1278</v>
      </c>
      <c r="CL63" s="507" t="s">
        <v>105</v>
      </c>
      <c r="CM63" s="507" t="s">
        <v>1888</v>
      </c>
      <c r="CN63" s="507" t="s">
        <v>1212</v>
      </c>
      <c r="CO63" s="507" t="s">
        <v>1889</v>
      </c>
      <c r="CP63" s="507" t="s">
        <v>105</v>
      </c>
      <c r="CQ63" s="507" t="s">
        <v>1918</v>
      </c>
      <c r="CR63" s="507" t="s">
        <v>1212</v>
      </c>
      <c r="CS63" s="507" t="s">
        <v>998</v>
      </c>
      <c r="CT63" s="507" t="s">
        <v>105</v>
      </c>
      <c r="CU63" s="507" t="s">
        <v>328</v>
      </c>
      <c r="CV63" s="507" t="s">
        <v>329</v>
      </c>
      <c r="CW63" s="507" t="s">
        <v>330</v>
      </c>
      <c r="CX63" s="507" t="s">
        <v>331</v>
      </c>
      <c r="CY63" s="507" t="s">
        <v>57</v>
      </c>
      <c r="CZ63" s="507" t="s">
        <v>57</v>
      </c>
      <c r="DA63" s="507" t="s">
        <v>57</v>
      </c>
      <c r="DB63" s="507" t="s">
        <v>57</v>
      </c>
      <c r="DC63" s="507" t="s">
        <v>57</v>
      </c>
      <c r="DD63" s="507" t="s">
        <v>57</v>
      </c>
      <c r="DE63" s="507" t="s">
        <v>1215</v>
      </c>
      <c r="DF63" s="507" t="s">
        <v>1216</v>
      </c>
      <c r="DG63" s="507" t="s">
        <v>673</v>
      </c>
      <c r="DH63" s="507" t="s">
        <v>57</v>
      </c>
      <c r="DI63" s="507" t="s">
        <v>302</v>
      </c>
      <c r="DJ63" s="507" t="s">
        <v>57</v>
      </c>
      <c r="DK63" s="507" t="s">
        <v>57</v>
      </c>
      <c r="DL63" s="507" t="s">
        <v>57</v>
      </c>
      <c r="DM63" s="507" t="s">
        <v>57</v>
      </c>
      <c r="DN63" s="507" t="s">
        <v>57</v>
      </c>
      <c r="DO63" s="507" t="s">
        <v>57</v>
      </c>
      <c r="DP63" s="507" t="s">
        <v>57</v>
      </c>
      <c r="DQ63" s="507" t="s">
        <v>57</v>
      </c>
      <c r="DR63" s="507" t="s">
        <v>57</v>
      </c>
      <c r="DS63" s="507" t="s">
        <v>57</v>
      </c>
      <c r="DT63" s="507" t="s">
        <v>1217</v>
      </c>
      <c r="DU63" s="507" t="s">
        <v>1218</v>
      </c>
      <c r="DV63" s="507" t="s">
        <v>334</v>
      </c>
      <c r="DW63" s="507" t="s">
        <v>121</v>
      </c>
      <c r="DX63" s="507" t="s">
        <v>1219</v>
      </c>
      <c r="DY63" s="507" t="s">
        <v>1220</v>
      </c>
      <c r="DZ63" s="507" t="s">
        <v>330</v>
      </c>
      <c r="EA63" s="507" t="s">
        <v>205</v>
      </c>
      <c r="EB63" s="507" t="s">
        <v>1221</v>
      </c>
      <c r="EC63" s="507" t="s">
        <v>1218</v>
      </c>
      <c r="ED63" s="507" t="s">
        <v>762</v>
      </c>
      <c r="EE63" s="507" t="s">
        <v>121</v>
      </c>
      <c r="EF63" s="507" t="s">
        <v>57</v>
      </c>
      <c r="EG63" s="507" t="s">
        <v>57</v>
      </c>
      <c r="EH63" s="507" t="s">
        <v>57</v>
      </c>
      <c r="EI63" s="507" t="s">
        <v>57</v>
      </c>
      <c r="EJ63" s="507" t="s">
        <v>1919</v>
      </c>
      <c r="EK63" s="507" t="s">
        <v>1920</v>
      </c>
      <c r="EL63" s="507" t="s">
        <v>1224</v>
      </c>
      <c r="EM63" s="507" t="s">
        <v>1921</v>
      </c>
      <c r="EN63" s="507" t="s">
        <v>767</v>
      </c>
      <c r="EO63" s="507" t="s">
        <v>310</v>
      </c>
      <c r="EP63" s="507" t="s">
        <v>88</v>
      </c>
      <c r="EQ63" s="507" t="s">
        <v>1922</v>
      </c>
      <c r="ER63" s="507" t="s">
        <v>311</v>
      </c>
      <c r="ES63" s="507" t="s">
        <v>1923</v>
      </c>
      <c r="ET63" s="507" t="s">
        <v>1924</v>
      </c>
      <c r="EU63" s="189" t="str">
        <f t="shared" si="24"/>
        <v>2022671T00</v>
      </c>
      <c r="EV63" s="56" t="str">
        <f t="shared" si="25"/>
        <v>62022671T00</v>
      </c>
      <c r="EW63" s="189" t="str">
        <f>IFERROR(VLOOKUP(EV63,양시!BZ:CJ,10,FALSE),"")</f>
        <v/>
      </c>
      <c r="EX63" s="104" t="s">
        <v>2853</v>
      </c>
    </row>
    <row r="64" spans="1:154" ht="30" customHeight="1">
      <c r="A64" s="367">
        <v>6</v>
      </c>
      <c r="B64" s="507" t="s">
        <v>320</v>
      </c>
      <c r="C64" s="507" t="s">
        <v>336</v>
      </c>
      <c r="D64" s="507" t="s">
        <v>1866</v>
      </c>
      <c r="E64" s="507" t="s">
        <v>31</v>
      </c>
      <c r="F64" s="507" t="s">
        <v>321</v>
      </c>
      <c r="G64" s="507" t="s">
        <v>732</v>
      </c>
      <c r="H64" s="507" t="s">
        <v>806</v>
      </c>
      <c r="I64" s="507" t="s">
        <v>585</v>
      </c>
      <c r="J64" s="507" t="s">
        <v>1989</v>
      </c>
      <c r="K64" s="507" t="s">
        <v>291</v>
      </c>
      <c r="L64" s="507" t="s">
        <v>1990</v>
      </c>
      <c r="M64" s="507" t="s">
        <v>1991</v>
      </c>
      <c r="N64" s="507"/>
      <c r="O64" s="507"/>
      <c r="P64" s="507"/>
      <c r="Q64" s="507" t="s">
        <v>3462</v>
      </c>
      <c r="R64" s="507"/>
      <c r="S64" s="507" t="s">
        <v>1811</v>
      </c>
      <c r="T64" s="507" t="s">
        <v>1812</v>
      </c>
      <c r="U64" s="507" t="s">
        <v>592</v>
      </c>
      <c r="V64" s="507"/>
      <c r="W64" s="507" t="s">
        <v>1992</v>
      </c>
      <c r="X64" s="507" t="s">
        <v>1047</v>
      </c>
      <c r="Y64" s="507" t="s">
        <v>1993</v>
      </c>
      <c r="Z64" s="507" t="s">
        <v>1993</v>
      </c>
      <c r="AA64" s="507" t="s">
        <v>1135</v>
      </c>
      <c r="AB64" s="507" t="s">
        <v>293</v>
      </c>
      <c r="AC64" s="1338"/>
      <c r="AD64" s="507" t="s">
        <v>1136</v>
      </c>
      <c r="AE64" s="507" t="s">
        <v>314</v>
      </c>
      <c r="AF64" s="507" t="s">
        <v>294</v>
      </c>
      <c r="AG64" s="507" t="s">
        <v>295</v>
      </c>
      <c r="AH64" s="507" t="s">
        <v>296</v>
      </c>
      <c r="AI64" s="507" t="s">
        <v>297</v>
      </c>
      <c r="AJ64" s="507"/>
      <c r="AK64" s="507"/>
      <c r="AL64" s="507"/>
      <c r="AM64" s="507"/>
      <c r="AN64" s="507" t="s">
        <v>1162</v>
      </c>
      <c r="AO64" s="507" t="s">
        <v>1163</v>
      </c>
      <c r="AP64" s="507" t="s">
        <v>1994</v>
      </c>
      <c r="AQ64" s="507" t="s">
        <v>49</v>
      </c>
      <c r="AR64" s="507" t="s">
        <v>1165</v>
      </c>
      <c r="AS64" s="507" t="s">
        <v>1166</v>
      </c>
      <c r="AT64" s="507" t="s">
        <v>298</v>
      </c>
      <c r="AU64" s="507" t="s">
        <v>1995</v>
      </c>
      <c r="AV64" s="507" t="s">
        <v>57</v>
      </c>
      <c r="AW64" s="507" t="s">
        <v>57</v>
      </c>
      <c r="AX64" s="507"/>
      <c r="AY64" s="507"/>
      <c r="AZ64" s="507" t="s">
        <v>1996</v>
      </c>
      <c r="BA64" s="507" t="s">
        <v>1170</v>
      </c>
      <c r="BB64" s="507" t="s">
        <v>299</v>
      </c>
      <c r="BC64" s="507" t="s">
        <v>32</v>
      </c>
      <c r="BD64" s="507" t="s">
        <v>33</v>
      </c>
      <c r="BE64" s="507" t="s">
        <v>57</v>
      </c>
      <c r="BF64" s="507" t="s">
        <v>48</v>
      </c>
      <c r="BG64" s="507" t="s">
        <v>164</v>
      </c>
      <c r="BH64" s="507" t="s">
        <v>1997</v>
      </c>
      <c r="BI64" s="507" t="s">
        <v>1998</v>
      </c>
      <c r="BJ64" s="507" t="s">
        <v>1999</v>
      </c>
      <c r="BK64" s="507" t="s">
        <v>1174</v>
      </c>
      <c r="BL64" s="507" t="s">
        <v>1326</v>
      </c>
      <c r="BM64" s="507" t="s">
        <v>1327</v>
      </c>
      <c r="BN64" s="507" t="s">
        <v>314</v>
      </c>
      <c r="BO64" s="507" t="s">
        <v>294</v>
      </c>
      <c r="BP64" s="507" t="s">
        <v>57</v>
      </c>
      <c r="BQ64" s="507" t="s">
        <v>295</v>
      </c>
      <c r="BR64" s="507" t="s">
        <v>311</v>
      </c>
      <c r="BS64" s="507" t="s">
        <v>753</v>
      </c>
      <c r="BT64" s="507" t="s">
        <v>1328</v>
      </c>
      <c r="BU64" s="507" t="s">
        <v>2000</v>
      </c>
      <c r="BV64" s="507" t="s">
        <v>1061</v>
      </c>
      <c r="BW64" s="507" t="s">
        <v>1028</v>
      </c>
      <c r="BX64" s="507" t="s">
        <v>296</v>
      </c>
      <c r="BY64" s="507" t="s">
        <v>297</v>
      </c>
      <c r="BZ64" s="507" t="s">
        <v>1331</v>
      </c>
      <c r="CA64" s="507" t="s">
        <v>2001</v>
      </c>
      <c r="CB64" s="507" t="s">
        <v>304</v>
      </c>
      <c r="CC64" s="507" t="s">
        <v>1308</v>
      </c>
      <c r="CD64" s="507" t="s">
        <v>318</v>
      </c>
      <c r="CE64" s="507" t="s">
        <v>306</v>
      </c>
      <c r="CF64" s="507" t="s">
        <v>1916</v>
      </c>
      <c r="CG64" s="507" t="s">
        <v>307</v>
      </c>
      <c r="CH64" s="507" t="s">
        <v>57</v>
      </c>
      <c r="CI64" s="507" t="s">
        <v>2002</v>
      </c>
      <c r="CJ64" s="507" t="s">
        <v>99</v>
      </c>
      <c r="CK64" s="507" t="s">
        <v>1889</v>
      </c>
      <c r="CL64" s="507" t="s">
        <v>105</v>
      </c>
      <c r="CM64" s="507" t="s">
        <v>2003</v>
      </c>
      <c r="CN64" s="507" t="s">
        <v>99</v>
      </c>
      <c r="CO64" s="507" t="s">
        <v>998</v>
      </c>
      <c r="CP64" s="507" t="s">
        <v>105</v>
      </c>
      <c r="CQ64" s="507" t="s">
        <v>57</v>
      </c>
      <c r="CR64" s="507" t="s">
        <v>57</v>
      </c>
      <c r="CS64" s="507" t="s">
        <v>57</v>
      </c>
      <c r="CT64" s="507" t="s">
        <v>57</v>
      </c>
      <c r="CU64" s="507" t="s">
        <v>328</v>
      </c>
      <c r="CV64" s="507" t="s">
        <v>329</v>
      </c>
      <c r="CW64" s="507" t="s">
        <v>330</v>
      </c>
      <c r="CX64" s="507" t="s">
        <v>331</v>
      </c>
      <c r="CY64" s="507" t="s">
        <v>57</v>
      </c>
      <c r="CZ64" s="507" t="s">
        <v>57</v>
      </c>
      <c r="DA64" s="507" t="s">
        <v>57</v>
      </c>
      <c r="DB64" s="507" t="s">
        <v>57</v>
      </c>
      <c r="DC64" s="507" t="s">
        <v>57</v>
      </c>
      <c r="DD64" s="507" t="s">
        <v>57</v>
      </c>
      <c r="DE64" s="507" t="s">
        <v>1215</v>
      </c>
      <c r="DF64" s="507" t="s">
        <v>1216</v>
      </c>
      <c r="DG64" s="507" t="s">
        <v>673</v>
      </c>
      <c r="DH64" s="507" t="s">
        <v>57</v>
      </c>
      <c r="DI64" s="507" t="s">
        <v>302</v>
      </c>
      <c r="DJ64" s="507" t="s">
        <v>57</v>
      </c>
      <c r="DK64" s="507" t="s">
        <v>57</v>
      </c>
      <c r="DL64" s="507" t="s">
        <v>57</v>
      </c>
      <c r="DM64" s="507" t="s">
        <v>57</v>
      </c>
      <c r="DN64" s="507" t="s">
        <v>57</v>
      </c>
      <c r="DO64" s="507" t="s">
        <v>57</v>
      </c>
      <c r="DP64" s="507" t="s">
        <v>57</v>
      </c>
      <c r="DQ64" s="507" t="s">
        <v>57</v>
      </c>
      <c r="DR64" s="507" t="s">
        <v>57</v>
      </c>
      <c r="DS64" s="507" t="s">
        <v>57</v>
      </c>
      <c r="DT64" s="507" t="s">
        <v>2004</v>
      </c>
      <c r="DU64" s="507" t="s">
        <v>1153</v>
      </c>
      <c r="DV64" s="507" t="s">
        <v>761</v>
      </c>
      <c r="DW64" s="507" t="s">
        <v>121</v>
      </c>
      <c r="DX64" s="507" t="s">
        <v>333</v>
      </c>
      <c r="DY64" s="507" t="s">
        <v>308</v>
      </c>
      <c r="DZ64" s="507" t="s">
        <v>309</v>
      </c>
      <c r="EA64" s="507" t="s">
        <v>319</v>
      </c>
      <c r="EB64" s="507" t="s">
        <v>2005</v>
      </c>
      <c r="EC64" s="507" t="s">
        <v>1153</v>
      </c>
      <c r="ED64" s="507" t="s">
        <v>178</v>
      </c>
      <c r="EE64" s="507" t="s">
        <v>121</v>
      </c>
      <c r="EF64" s="507" t="s">
        <v>57</v>
      </c>
      <c r="EG64" s="507" t="s">
        <v>57</v>
      </c>
      <c r="EH64" s="507" t="s">
        <v>57</v>
      </c>
      <c r="EI64" s="507" t="s">
        <v>57</v>
      </c>
      <c r="EJ64" s="507" t="s">
        <v>2006</v>
      </c>
      <c r="EK64" s="507" t="s">
        <v>1574</v>
      </c>
      <c r="EL64" s="507" t="s">
        <v>1337</v>
      </c>
      <c r="EM64" s="507" t="s">
        <v>1576</v>
      </c>
      <c r="EN64" s="507" t="s">
        <v>767</v>
      </c>
      <c r="EO64" s="507" t="s">
        <v>310</v>
      </c>
      <c r="EP64" s="507" t="s">
        <v>88</v>
      </c>
      <c r="EQ64" s="507" t="s">
        <v>1922</v>
      </c>
      <c r="ER64" s="507" t="s">
        <v>311</v>
      </c>
      <c r="ES64" s="507" t="s">
        <v>2007</v>
      </c>
      <c r="ET64" s="507" t="s">
        <v>2008</v>
      </c>
      <c r="EU64" s="189" t="str">
        <f t="shared" si="24"/>
        <v>1038858T00</v>
      </c>
      <c r="EV64" s="56" t="str">
        <f t="shared" si="25"/>
        <v>61038858T00</v>
      </c>
      <c r="EW64" s="189" t="str">
        <f>IFERROR(VLOOKUP(EV64,양시!BZ:CJ,10,FALSE),"")</f>
        <v/>
      </c>
      <c r="EX64" s="104" t="s">
        <v>2853</v>
      </c>
    </row>
    <row r="65" spans="1:154" ht="30" customHeight="1">
      <c r="A65" s="367">
        <v>6</v>
      </c>
      <c r="B65" s="507" t="s">
        <v>724</v>
      </c>
      <c r="C65" s="508" t="s">
        <v>915</v>
      </c>
      <c r="D65" s="507" t="s">
        <v>2612</v>
      </c>
      <c r="E65" s="507" t="s">
        <v>31</v>
      </c>
      <c r="F65" s="507" t="s">
        <v>321</v>
      </c>
      <c r="G65" s="507"/>
      <c r="H65" s="507" t="s">
        <v>287</v>
      </c>
      <c r="I65" s="507" t="s">
        <v>585</v>
      </c>
      <c r="J65" s="507" t="s">
        <v>4003</v>
      </c>
      <c r="K65" s="507" t="s">
        <v>291</v>
      </c>
      <c r="L65" s="507" t="s">
        <v>4004</v>
      </c>
      <c r="M65" s="507" t="s">
        <v>4005</v>
      </c>
      <c r="N65" s="507"/>
      <c r="O65" s="507"/>
      <c r="P65" s="507"/>
      <c r="Q65" s="507"/>
      <c r="R65" s="507"/>
      <c r="S65" s="507" t="s">
        <v>2488</v>
      </c>
      <c r="T65" s="507" t="s">
        <v>2489</v>
      </c>
      <c r="U65" s="507" t="s">
        <v>592</v>
      </c>
      <c r="V65" s="507" t="s">
        <v>1133</v>
      </c>
      <c r="W65" s="507" t="s">
        <v>4006</v>
      </c>
      <c r="X65" s="507" t="s">
        <v>322</v>
      </c>
      <c r="Y65" s="507" t="s">
        <v>4007</v>
      </c>
      <c r="Z65" s="507" t="s">
        <v>4008</v>
      </c>
      <c r="AA65" s="507" t="s">
        <v>2724</v>
      </c>
      <c r="AB65" s="507" t="s">
        <v>293</v>
      </c>
      <c r="AC65" s="1338"/>
      <c r="AD65" s="507" t="s">
        <v>107</v>
      </c>
      <c r="AE65" s="507" t="s">
        <v>2204</v>
      </c>
      <c r="AF65" s="507" t="s">
        <v>692</v>
      </c>
      <c r="AG65" s="507" t="s">
        <v>295</v>
      </c>
      <c r="AH65" s="507" t="s">
        <v>296</v>
      </c>
      <c r="AI65" s="507" t="s">
        <v>297</v>
      </c>
      <c r="AJ65" s="507"/>
      <c r="AK65" s="507"/>
      <c r="AL65" s="507"/>
      <c r="AM65" s="507"/>
      <c r="AN65" s="507" t="s">
        <v>1138</v>
      </c>
      <c r="AO65" s="507" t="s">
        <v>1139</v>
      </c>
      <c r="AP65" s="507" t="s">
        <v>4009</v>
      </c>
      <c r="AQ65" s="507" t="s">
        <v>35</v>
      </c>
      <c r="AR65" s="507"/>
      <c r="AS65" s="507"/>
      <c r="AT65" s="507" t="s">
        <v>298</v>
      </c>
      <c r="AU65" s="507" t="s">
        <v>4010</v>
      </c>
      <c r="AV65" s="507" t="s">
        <v>57</v>
      </c>
      <c r="AW65" s="507" t="s">
        <v>57</v>
      </c>
      <c r="AX65" s="507"/>
      <c r="AY65" s="507"/>
      <c r="AZ65" s="507" t="s">
        <v>4011</v>
      </c>
      <c r="BA65" s="507" t="s">
        <v>2435</v>
      </c>
      <c r="BB65" s="507" t="s">
        <v>299</v>
      </c>
      <c r="BC65" s="507" t="s">
        <v>32</v>
      </c>
      <c r="BD65" s="507" t="s">
        <v>33</v>
      </c>
      <c r="BE65" s="507" t="s">
        <v>57</v>
      </c>
      <c r="BF65" s="507" t="s">
        <v>48</v>
      </c>
      <c r="BG65" s="507" t="s">
        <v>603</v>
      </c>
      <c r="BH65" s="507" t="s">
        <v>4012</v>
      </c>
      <c r="BI65" s="507" t="s">
        <v>991</v>
      </c>
      <c r="BJ65" s="507" t="s">
        <v>4013</v>
      </c>
      <c r="BK65" s="507" t="s">
        <v>2438</v>
      </c>
      <c r="BL65" s="507" t="s">
        <v>4014</v>
      </c>
      <c r="BM65" s="507" t="s">
        <v>302</v>
      </c>
      <c r="BN65" s="507" t="s">
        <v>2204</v>
      </c>
      <c r="BO65" s="507" t="s">
        <v>692</v>
      </c>
      <c r="BP65" s="507" t="s">
        <v>595</v>
      </c>
      <c r="BQ65" s="507" t="s">
        <v>295</v>
      </c>
      <c r="BR65" s="507" t="s">
        <v>102</v>
      </c>
      <c r="BS65" s="507" t="s">
        <v>177</v>
      </c>
      <c r="BT65" s="507" t="s">
        <v>3299</v>
      </c>
      <c r="BU65" s="507" t="s">
        <v>4015</v>
      </c>
      <c r="BV65" s="507" t="s">
        <v>302</v>
      </c>
      <c r="BW65" s="507" t="s">
        <v>109</v>
      </c>
      <c r="BX65" s="507" t="s">
        <v>296</v>
      </c>
      <c r="BY65" s="507" t="s">
        <v>297</v>
      </c>
      <c r="BZ65" s="507" t="s">
        <v>3225</v>
      </c>
      <c r="CA65" s="507" t="s">
        <v>2628</v>
      </c>
      <c r="CB65" s="507" t="s">
        <v>304</v>
      </c>
      <c r="CC65" s="507" t="s">
        <v>708</v>
      </c>
      <c r="CD65" s="507" t="s">
        <v>305</v>
      </c>
      <c r="CE65" s="507" t="s">
        <v>306</v>
      </c>
      <c r="CF65" s="507" t="s">
        <v>709</v>
      </c>
      <c r="CG65" s="507" t="s">
        <v>307</v>
      </c>
      <c r="CH65" s="507" t="s">
        <v>57</v>
      </c>
      <c r="CI65" s="507" t="s">
        <v>4016</v>
      </c>
      <c r="CJ65" s="507" t="s">
        <v>92</v>
      </c>
      <c r="CK65" s="507" t="s">
        <v>1850</v>
      </c>
      <c r="CL65" s="507" t="s">
        <v>105</v>
      </c>
      <c r="CM65" s="507" t="s">
        <v>4017</v>
      </c>
      <c r="CN65" s="507" t="s">
        <v>92</v>
      </c>
      <c r="CO65" s="507" t="s">
        <v>1427</v>
      </c>
      <c r="CP65" s="507" t="s">
        <v>105</v>
      </c>
      <c r="CQ65" s="507" t="s">
        <v>57</v>
      </c>
      <c r="CR65" s="507" t="s">
        <v>57</v>
      </c>
      <c r="CS65" s="507" t="s">
        <v>57</v>
      </c>
      <c r="CT65" s="507" t="s">
        <v>57</v>
      </c>
      <c r="CU65" s="507" t="s">
        <v>57</v>
      </c>
      <c r="CV65" s="507" t="s">
        <v>57</v>
      </c>
      <c r="CW65" s="507" t="s">
        <v>57</v>
      </c>
      <c r="CX65" s="507" t="s">
        <v>57</v>
      </c>
      <c r="CY65" s="507" t="s">
        <v>57</v>
      </c>
      <c r="CZ65" s="507" t="s">
        <v>57</v>
      </c>
      <c r="DA65" s="507" t="s">
        <v>57</v>
      </c>
      <c r="DB65" s="507" t="s">
        <v>617</v>
      </c>
      <c r="DC65" s="507" t="s">
        <v>618</v>
      </c>
      <c r="DD65" s="507" t="s">
        <v>619</v>
      </c>
      <c r="DE65" s="507" t="s">
        <v>57</v>
      </c>
      <c r="DF65" s="507" t="s">
        <v>57</v>
      </c>
      <c r="DG65" s="507" t="s">
        <v>57</v>
      </c>
      <c r="DH65" s="507" t="s">
        <v>57</v>
      </c>
      <c r="DI65" s="507" t="s">
        <v>302</v>
      </c>
      <c r="DJ65" s="507" t="s">
        <v>57</v>
      </c>
      <c r="DK65" s="507" t="s">
        <v>57</v>
      </c>
      <c r="DL65" s="507" t="s">
        <v>57</v>
      </c>
      <c r="DM65" s="507" t="s">
        <v>57</v>
      </c>
      <c r="DN65" s="507" t="s">
        <v>57</v>
      </c>
      <c r="DO65" s="507" t="s">
        <v>57</v>
      </c>
      <c r="DP65" s="507" t="s">
        <v>57</v>
      </c>
      <c r="DQ65" s="507" t="s">
        <v>57</v>
      </c>
      <c r="DR65" s="507" t="s">
        <v>57</v>
      </c>
      <c r="DS65" s="507" t="s">
        <v>57</v>
      </c>
      <c r="DT65" s="507" t="s">
        <v>4018</v>
      </c>
      <c r="DU65" s="507" t="s">
        <v>1153</v>
      </c>
      <c r="DV65" s="507" t="s">
        <v>761</v>
      </c>
      <c r="DW65" s="507" t="s">
        <v>106</v>
      </c>
      <c r="DX65" s="507" t="s">
        <v>333</v>
      </c>
      <c r="DY65" s="507" t="s">
        <v>308</v>
      </c>
      <c r="DZ65" s="507" t="s">
        <v>309</v>
      </c>
      <c r="EA65" s="507" t="s">
        <v>319</v>
      </c>
      <c r="EB65" s="507" t="s">
        <v>4019</v>
      </c>
      <c r="EC65" s="507" t="s">
        <v>1153</v>
      </c>
      <c r="ED65" s="507" t="s">
        <v>762</v>
      </c>
      <c r="EE65" s="507" t="s">
        <v>106</v>
      </c>
      <c r="EF65" s="507" t="s">
        <v>57</v>
      </c>
      <c r="EG65" s="507" t="s">
        <v>57</v>
      </c>
      <c r="EH65" s="507" t="s">
        <v>57</v>
      </c>
      <c r="EI65" s="507" t="s">
        <v>57</v>
      </c>
      <c r="EJ65" s="507" t="s">
        <v>3543</v>
      </c>
      <c r="EK65" s="507" t="s">
        <v>91</v>
      </c>
      <c r="EL65" s="507" t="s">
        <v>2445</v>
      </c>
      <c r="EM65" s="507" t="s">
        <v>188</v>
      </c>
      <c r="EN65" s="507" t="s">
        <v>680</v>
      </c>
      <c r="EO65" s="507" t="s">
        <v>310</v>
      </c>
      <c r="EP65" s="507" t="s">
        <v>88</v>
      </c>
      <c r="EQ65" s="507" t="s">
        <v>4020</v>
      </c>
      <c r="ER65" s="507" t="s">
        <v>311</v>
      </c>
      <c r="ES65" s="507" t="s">
        <v>1696</v>
      </c>
      <c r="ET65" s="507" t="s">
        <v>1697</v>
      </c>
      <c r="EU65" s="189" t="str">
        <f t="shared" si="24"/>
        <v>1031412T00</v>
      </c>
      <c r="EV65" s="56" t="str">
        <f t="shared" si="25"/>
        <v>61031412T00</v>
      </c>
      <c r="EW65" s="189">
        <f>IFERROR(VLOOKUP(EV65,양시!BZ:CJ,10,FALSE),"")</f>
        <v>0</v>
      </c>
    </row>
    <row r="66" spans="1:154" ht="30" customHeight="1">
      <c r="A66" s="367">
        <v>6</v>
      </c>
      <c r="B66" s="507" t="s">
        <v>732</v>
      </c>
      <c r="C66" s="507" t="s">
        <v>336</v>
      </c>
      <c r="D66" s="507" t="s">
        <v>1970</v>
      </c>
      <c r="E66" s="507" t="s">
        <v>31</v>
      </c>
      <c r="F66" s="507" t="s">
        <v>584</v>
      </c>
      <c r="G66" s="507"/>
      <c r="H66" s="507" t="s">
        <v>312</v>
      </c>
      <c r="I66" s="507" t="s">
        <v>585</v>
      </c>
      <c r="J66" s="507" t="s">
        <v>4021</v>
      </c>
      <c r="K66" s="507" t="s">
        <v>291</v>
      </c>
      <c r="L66" s="507" t="s">
        <v>4022</v>
      </c>
      <c r="M66" s="507" t="s">
        <v>4023</v>
      </c>
      <c r="N66" s="507"/>
      <c r="O66" s="507" t="s">
        <v>4024</v>
      </c>
      <c r="P66" s="507"/>
      <c r="Q66" s="507"/>
      <c r="R66" s="507"/>
      <c r="S66" s="507" t="s">
        <v>3247</v>
      </c>
      <c r="T66" s="507" t="s">
        <v>3769</v>
      </c>
      <c r="U66" s="507" t="s">
        <v>592</v>
      </c>
      <c r="V66" s="507"/>
      <c r="W66" s="507" t="s">
        <v>4025</v>
      </c>
      <c r="X66" s="507" t="s">
        <v>688</v>
      </c>
      <c r="Y66" s="507" t="s">
        <v>1234</v>
      </c>
      <c r="Z66" s="507" t="s">
        <v>1234</v>
      </c>
      <c r="AA66" s="507" t="s">
        <v>1135</v>
      </c>
      <c r="AB66" s="507" t="s">
        <v>293</v>
      </c>
      <c r="AC66" s="1338"/>
      <c r="AD66" s="507" t="s">
        <v>1861</v>
      </c>
      <c r="AE66" s="507" t="s">
        <v>691</v>
      </c>
      <c r="AF66" s="507" t="s">
        <v>692</v>
      </c>
      <c r="AG66" s="507" t="s">
        <v>295</v>
      </c>
      <c r="AH66" s="507" t="s">
        <v>296</v>
      </c>
      <c r="AI66" s="507" t="s">
        <v>297</v>
      </c>
      <c r="AJ66" s="507"/>
      <c r="AK66" s="507"/>
      <c r="AL66" s="507"/>
      <c r="AM66" s="507"/>
      <c r="AN66" s="507" t="s">
        <v>827</v>
      </c>
      <c r="AO66" s="507" t="s">
        <v>828</v>
      </c>
      <c r="AP66" s="507" t="s">
        <v>4026</v>
      </c>
      <c r="AQ66" s="507" t="s">
        <v>49</v>
      </c>
      <c r="AR66" s="507"/>
      <c r="AS66" s="507"/>
      <c r="AT66" s="507" t="s">
        <v>315</v>
      </c>
      <c r="AU66" s="507" t="s">
        <v>4027</v>
      </c>
      <c r="AV66" s="507" t="s">
        <v>57</v>
      </c>
      <c r="AW66" s="507" t="s">
        <v>57</v>
      </c>
      <c r="AX66" s="507"/>
      <c r="AY66" s="507"/>
      <c r="AZ66" s="507" t="s">
        <v>4028</v>
      </c>
      <c r="BA66" s="507" t="s">
        <v>785</v>
      </c>
      <c r="BB66" s="507" t="s">
        <v>299</v>
      </c>
      <c r="BC66" s="507" t="s">
        <v>32</v>
      </c>
      <c r="BD66" s="507" t="s">
        <v>33</v>
      </c>
      <c r="BE66" s="507" t="s">
        <v>57</v>
      </c>
      <c r="BF66" s="507" t="s">
        <v>48</v>
      </c>
      <c r="BG66" s="507" t="s">
        <v>164</v>
      </c>
      <c r="BH66" s="507" t="s">
        <v>2499</v>
      </c>
      <c r="BI66" s="507" t="s">
        <v>1024</v>
      </c>
      <c r="BJ66" s="507" t="s">
        <v>4029</v>
      </c>
      <c r="BK66" s="507" t="s">
        <v>47</v>
      </c>
      <c r="BL66" s="507" t="s">
        <v>3196</v>
      </c>
      <c r="BM66" s="507" t="s">
        <v>752</v>
      </c>
      <c r="BN66" s="507" t="s">
        <v>691</v>
      </c>
      <c r="BO66" s="507" t="s">
        <v>692</v>
      </c>
      <c r="BP66" s="507" t="s">
        <v>595</v>
      </c>
      <c r="BQ66" s="507" t="s">
        <v>295</v>
      </c>
      <c r="BR66" s="507" t="s">
        <v>102</v>
      </c>
      <c r="BS66" s="507" t="s">
        <v>3197</v>
      </c>
      <c r="BT66" s="507" t="s">
        <v>753</v>
      </c>
      <c r="BU66" s="507" t="s">
        <v>3198</v>
      </c>
      <c r="BV66" s="507" t="s">
        <v>51</v>
      </c>
      <c r="BW66" s="507" t="s">
        <v>756</v>
      </c>
      <c r="BX66" s="507" t="s">
        <v>296</v>
      </c>
      <c r="BY66" s="507" t="s">
        <v>297</v>
      </c>
      <c r="BZ66" s="507" t="s">
        <v>4030</v>
      </c>
      <c r="CA66" s="507" t="s">
        <v>3200</v>
      </c>
      <c r="CB66" s="507" t="s">
        <v>304</v>
      </c>
      <c r="CC66" s="507" t="s">
        <v>104</v>
      </c>
      <c r="CD66" s="507" t="s">
        <v>305</v>
      </c>
      <c r="CE66" s="507" t="s">
        <v>306</v>
      </c>
      <c r="CF66" s="507" t="s">
        <v>3201</v>
      </c>
      <c r="CG66" s="507" t="s">
        <v>307</v>
      </c>
      <c r="CH66" s="507" t="s">
        <v>57</v>
      </c>
      <c r="CI66" s="507" t="s">
        <v>3202</v>
      </c>
      <c r="CJ66" s="507" t="s">
        <v>78</v>
      </c>
      <c r="CK66" s="507" t="s">
        <v>901</v>
      </c>
      <c r="CL66" s="507" t="s">
        <v>105</v>
      </c>
      <c r="CM66" s="507" t="s">
        <v>57</v>
      </c>
      <c r="CN66" s="507" t="s">
        <v>57</v>
      </c>
      <c r="CO66" s="507" t="s">
        <v>57</v>
      </c>
      <c r="CP66" s="507" t="s">
        <v>57</v>
      </c>
      <c r="CQ66" s="507" t="s">
        <v>57</v>
      </c>
      <c r="CR66" s="507" t="s">
        <v>57</v>
      </c>
      <c r="CS66" s="507" t="s">
        <v>57</v>
      </c>
      <c r="CT66" s="507" t="s">
        <v>57</v>
      </c>
      <c r="CU66" s="507" t="s">
        <v>57</v>
      </c>
      <c r="CV66" s="507" t="s">
        <v>57</v>
      </c>
      <c r="CW66" s="507" t="s">
        <v>57</v>
      </c>
      <c r="CX66" s="507" t="s">
        <v>57</v>
      </c>
      <c r="CY66" s="507" t="s">
        <v>57</v>
      </c>
      <c r="CZ66" s="507" t="s">
        <v>57</v>
      </c>
      <c r="DA66" s="507" t="s">
        <v>57</v>
      </c>
      <c r="DB66" s="507" t="s">
        <v>57</v>
      </c>
      <c r="DC66" s="507" t="s">
        <v>57</v>
      </c>
      <c r="DD66" s="507" t="s">
        <v>57</v>
      </c>
      <c r="DE66" s="507" t="s">
        <v>57</v>
      </c>
      <c r="DF66" s="507" t="s">
        <v>57</v>
      </c>
      <c r="DG66" s="507" t="s">
        <v>57</v>
      </c>
      <c r="DH66" s="507" t="s">
        <v>57</v>
      </c>
      <c r="DI66" s="507" t="s">
        <v>302</v>
      </c>
      <c r="DJ66" s="507" t="s">
        <v>57</v>
      </c>
      <c r="DK66" s="507" t="s">
        <v>57</v>
      </c>
      <c r="DL66" s="507" t="s">
        <v>57</v>
      </c>
      <c r="DM66" s="507" t="s">
        <v>57</v>
      </c>
      <c r="DN66" s="507" t="s">
        <v>57</v>
      </c>
      <c r="DO66" s="507" t="s">
        <v>57</v>
      </c>
      <c r="DP66" s="507" t="s">
        <v>57</v>
      </c>
      <c r="DQ66" s="507" t="s">
        <v>57</v>
      </c>
      <c r="DR66" s="507" t="s">
        <v>57</v>
      </c>
      <c r="DS66" s="507" t="s">
        <v>57</v>
      </c>
      <c r="DT66" s="507" t="s">
        <v>3203</v>
      </c>
      <c r="DU66" s="507" t="s">
        <v>79</v>
      </c>
      <c r="DV66" s="507" t="s">
        <v>118</v>
      </c>
      <c r="DW66" s="507" t="s">
        <v>106</v>
      </c>
      <c r="DX66" s="507" t="s">
        <v>333</v>
      </c>
      <c r="DY66" s="507" t="s">
        <v>308</v>
      </c>
      <c r="DZ66" s="507" t="s">
        <v>309</v>
      </c>
      <c r="EA66" s="507" t="s">
        <v>319</v>
      </c>
      <c r="EB66" s="507" t="s">
        <v>3204</v>
      </c>
      <c r="EC66" s="507" t="s">
        <v>79</v>
      </c>
      <c r="ED66" s="507" t="s">
        <v>872</v>
      </c>
      <c r="EE66" s="507" t="s">
        <v>106</v>
      </c>
      <c r="EF66" s="507" t="s">
        <v>57</v>
      </c>
      <c r="EG66" s="507" t="s">
        <v>57</v>
      </c>
      <c r="EH66" s="507" t="s">
        <v>57</v>
      </c>
      <c r="EI66" s="507" t="s">
        <v>57</v>
      </c>
      <c r="EJ66" s="507" t="s">
        <v>4031</v>
      </c>
      <c r="EK66" s="507" t="s">
        <v>2051</v>
      </c>
      <c r="EL66" s="507" t="s">
        <v>765</v>
      </c>
      <c r="EM66" s="507" t="s">
        <v>628</v>
      </c>
      <c r="EN66" s="507" t="s">
        <v>629</v>
      </c>
      <c r="EO66" s="507" t="s">
        <v>310</v>
      </c>
      <c r="EP66" s="507" t="s">
        <v>88</v>
      </c>
      <c r="EQ66" s="507" t="s">
        <v>2717</v>
      </c>
      <c r="ER66" s="507" t="s">
        <v>311</v>
      </c>
      <c r="ES66" s="507" t="s">
        <v>722</v>
      </c>
      <c r="ET66" s="507" t="s">
        <v>4032</v>
      </c>
      <c r="EU66" s="189" t="str">
        <f t="shared" si="24"/>
        <v>1037744T01</v>
      </c>
      <c r="EV66" s="56" t="str">
        <f t="shared" si="25"/>
        <v>61037744T01</v>
      </c>
      <c r="EW66" s="189">
        <f>IFERROR(VLOOKUP(EV66,양시!BZ:CJ,10,FALSE),"")</f>
        <v>0</v>
      </c>
    </row>
    <row r="67" spans="1:154" ht="30" customHeight="1">
      <c r="A67" s="367">
        <v>6</v>
      </c>
      <c r="B67" s="507" t="s">
        <v>771</v>
      </c>
      <c r="C67" s="507" t="s">
        <v>336</v>
      </c>
      <c r="D67" s="507" t="s">
        <v>1866</v>
      </c>
      <c r="E67" s="507" t="s">
        <v>31</v>
      </c>
      <c r="F67" s="507" t="s">
        <v>321</v>
      </c>
      <c r="G67" s="507"/>
      <c r="H67" s="507" t="s">
        <v>320</v>
      </c>
      <c r="I67" s="507" t="s">
        <v>585</v>
      </c>
      <c r="J67" s="507" t="s">
        <v>4033</v>
      </c>
      <c r="K67" s="507" t="s">
        <v>291</v>
      </c>
      <c r="L67" s="507" t="s">
        <v>4034</v>
      </c>
      <c r="M67" s="507" t="s">
        <v>1945</v>
      </c>
      <c r="N67" s="507"/>
      <c r="O67" s="507"/>
      <c r="P67" s="507"/>
      <c r="Q67" s="507"/>
      <c r="R67" s="507"/>
      <c r="S67" s="507" t="s">
        <v>3247</v>
      </c>
      <c r="T67" s="507" t="s">
        <v>3769</v>
      </c>
      <c r="U67" s="507" t="s">
        <v>592</v>
      </c>
      <c r="V67" s="507"/>
      <c r="W67" s="507" t="s">
        <v>1946</v>
      </c>
      <c r="X67" s="507" t="s">
        <v>688</v>
      </c>
      <c r="Y67" s="507" t="s">
        <v>1947</v>
      </c>
      <c r="Z67" s="507" t="s">
        <v>1872</v>
      </c>
      <c r="AA67" s="507" t="s">
        <v>1873</v>
      </c>
      <c r="AB67" s="507" t="s">
        <v>293</v>
      </c>
      <c r="AC67" s="1338"/>
      <c r="AD67" s="507" t="s">
        <v>107</v>
      </c>
      <c r="AE67" s="507" t="s">
        <v>314</v>
      </c>
      <c r="AF67" s="507" t="s">
        <v>1196</v>
      </c>
      <c r="AG67" s="507" t="s">
        <v>295</v>
      </c>
      <c r="AH67" s="507" t="s">
        <v>296</v>
      </c>
      <c r="AI67" s="507" t="s">
        <v>297</v>
      </c>
      <c r="AJ67" s="507"/>
      <c r="AK67" s="507"/>
      <c r="AL67" s="507"/>
      <c r="AM67" s="507"/>
      <c r="AN67" s="507" t="s">
        <v>1948</v>
      </c>
      <c r="AO67" s="507" t="s">
        <v>2453</v>
      </c>
      <c r="AP67" s="507" t="s">
        <v>1950</v>
      </c>
      <c r="AQ67" s="507" t="s">
        <v>49</v>
      </c>
      <c r="AR67" s="507"/>
      <c r="AS67" s="507"/>
      <c r="AT67" s="507" t="s">
        <v>315</v>
      </c>
      <c r="AU67" s="507" t="s">
        <v>4035</v>
      </c>
      <c r="AV67" s="507" t="s">
        <v>57</v>
      </c>
      <c r="AW67" s="507" t="s">
        <v>57</v>
      </c>
      <c r="AX67" s="507"/>
      <c r="AY67" s="507" t="s">
        <v>1952</v>
      </c>
      <c r="AZ67" s="507" t="s">
        <v>1953</v>
      </c>
      <c r="BA67" s="507" t="s">
        <v>1954</v>
      </c>
      <c r="BB67" s="507" t="s">
        <v>323</v>
      </c>
      <c r="BC67" s="507" t="s">
        <v>32</v>
      </c>
      <c r="BD67" s="507" t="s">
        <v>33</v>
      </c>
      <c r="BE67" s="507" t="s">
        <v>57</v>
      </c>
      <c r="BF67" s="507" t="s">
        <v>1955</v>
      </c>
      <c r="BG67" s="507" t="s">
        <v>164</v>
      </c>
      <c r="BH67" s="507" t="s">
        <v>1997</v>
      </c>
      <c r="BI67" s="507" t="s">
        <v>1957</v>
      </c>
      <c r="BJ67" s="507" t="s">
        <v>1958</v>
      </c>
      <c r="BK67" s="507" t="s">
        <v>1272</v>
      </c>
      <c r="BL67" s="507" t="s">
        <v>1959</v>
      </c>
      <c r="BM67" s="507" t="s">
        <v>1327</v>
      </c>
      <c r="BN67" s="507" t="s">
        <v>314</v>
      </c>
      <c r="BO67" s="507" t="s">
        <v>1196</v>
      </c>
      <c r="BP67" s="507" t="s">
        <v>57</v>
      </c>
      <c r="BQ67" s="507" t="s">
        <v>295</v>
      </c>
      <c r="BR67" s="507" t="s">
        <v>311</v>
      </c>
      <c r="BS67" s="507" t="s">
        <v>1960</v>
      </c>
      <c r="BT67" s="507" t="s">
        <v>1961</v>
      </c>
      <c r="BU67" s="507" t="s">
        <v>4036</v>
      </c>
      <c r="BV67" s="507" t="s">
        <v>302</v>
      </c>
      <c r="BW67" s="507" t="s">
        <v>801</v>
      </c>
      <c r="BX67" s="507" t="s">
        <v>296</v>
      </c>
      <c r="BY67" s="507" t="s">
        <v>297</v>
      </c>
      <c r="BZ67" s="507" t="s">
        <v>4037</v>
      </c>
      <c r="CA67" s="507" t="s">
        <v>1275</v>
      </c>
      <c r="CB67" s="507" t="s">
        <v>304</v>
      </c>
      <c r="CC67" s="507" t="s">
        <v>191</v>
      </c>
      <c r="CD67" s="507" t="s">
        <v>1276</v>
      </c>
      <c r="CE67" s="507" t="s">
        <v>306</v>
      </c>
      <c r="CF67" s="507" t="s">
        <v>326</v>
      </c>
      <c r="CG67" s="507" t="s">
        <v>307</v>
      </c>
      <c r="CH67" s="507" t="s">
        <v>57</v>
      </c>
      <c r="CI67" s="507" t="s">
        <v>1964</v>
      </c>
      <c r="CJ67" s="507" t="s">
        <v>1212</v>
      </c>
      <c r="CK67" s="507" t="s">
        <v>1965</v>
      </c>
      <c r="CL67" s="507" t="s">
        <v>105</v>
      </c>
      <c r="CM67" s="507" t="s">
        <v>1966</v>
      </c>
      <c r="CN67" s="507" t="s">
        <v>1212</v>
      </c>
      <c r="CO67" s="507" t="s">
        <v>1592</v>
      </c>
      <c r="CP67" s="507" t="s">
        <v>105</v>
      </c>
      <c r="CQ67" s="507" t="s">
        <v>1967</v>
      </c>
      <c r="CR67" s="507" t="s">
        <v>1212</v>
      </c>
      <c r="CS67" s="507" t="s">
        <v>176</v>
      </c>
      <c r="CT67" s="507" t="s">
        <v>105</v>
      </c>
      <c r="CU67" s="507" t="s">
        <v>328</v>
      </c>
      <c r="CV67" s="507" t="s">
        <v>329</v>
      </c>
      <c r="CW67" s="507" t="s">
        <v>330</v>
      </c>
      <c r="CX67" s="507" t="s">
        <v>331</v>
      </c>
      <c r="CY67" s="507" t="s">
        <v>57</v>
      </c>
      <c r="CZ67" s="507" t="s">
        <v>57</v>
      </c>
      <c r="DA67" s="507" t="s">
        <v>57</v>
      </c>
      <c r="DB67" s="507" t="s">
        <v>57</v>
      </c>
      <c r="DC67" s="507" t="s">
        <v>57</v>
      </c>
      <c r="DD67" s="507" t="s">
        <v>57</v>
      </c>
      <c r="DE67" s="507" t="s">
        <v>1215</v>
      </c>
      <c r="DF67" s="507" t="s">
        <v>1216</v>
      </c>
      <c r="DG67" s="507" t="s">
        <v>673</v>
      </c>
      <c r="DH67" s="507" t="s">
        <v>57</v>
      </c>
      <c r="DI67" s="507" t="s">
        <v>302</v>
      </c>
      <c r="DJ67" s="507" t="s">
        <v>57</v>
      </c>
      <c r="DK67" s="507" t="s">
        <v>57</v>
      </c>
      <c r="DL67" s="507" t="s">
        <v>57</v>
      </c>
      <c r="DM67" s="507" t="s">
        <v>57</v>
      </c>
      <c r="DN67" s="507" t="s">
        <v>57</v>
      </c>
      <c r="DO67" s="507" t="s">
        <v>57</v>
      </c>
      <c r="DP67" s="507" t="s">
        <v>57</v>
      </c>
      <c r="DQ67" s="507" t="s">
        <v>57</v>
      </c>
      <c r="DR67" s="507" t="s">
        <v>57</v>
      </c>
      <c r="DS67" s="507" t="s">
        <v>57</v>
      </c>
      <c r="DT67" s="507" t="s">
        <v>1217</v>
      </c>
      <c r="DU67" s="507" t="s">
        <v>1218</v>
      </c>
      <c r="DV67" s="507" t="s">
        <v>334</v>
      </c>
      <c r="DW67" s="507" t="s">
        <v>121</v>
      </c>
      <c r="DX67" s="507" t="s">
        <v>1219</v>
      </c>
      <c r="DY67" s="507" t="s">
        <v>1220</v>
      </c>
      <c r="DZ67" s="507" t="s">
        <v>330</v>
      </c>
      <c r="EA67" s="507" t="s">
        <v>205</v>
      </c>
      <c r="EB67" s="507" t="s">
        <v>1221</v>
      </c>
      <c r="EC67" s="507" t="s">
        <v>1218</v>
      </c>
      <c r="ED67" s="507" t="s">
        <v>762</v>
      </c>
      <c r="EE67" s="507" t="s">
        <v>121</v>
      </c>
      <c r="EF67" s="507" t="s">
        <v>57</v>
      </c>
      <c r="EG67" s="507" t="s">
        <v>57</v>
      </c>
      <c r="EH67" s="507" t="s">
        <v>57</v>
      </c>
      <c r="EI67" s="507" t="s">
        <v>57</v>
      </c>
      <c r="EJ67" s="507" t="s">
        <v>1894</v>
      </c>
      <c r="EK67" s="507" t="s">
        <v>1895</v>
      </c>
      <c r="EL67" s="507" t="s">
        <v>1224</v>
      </c>
      <c r="EM67" s="507" t="s">
        <v>1896</v>
      </c>
      <c r="EN67" s="507" t="s">
        <v>767</v>
      </c>
      <c r="EO67" s="507" t="s">
        <v>310</v>
      </c>
      <c r="EP67" s="507" t="s">
        <v>88</v>
      </c>
      <c r="EQ67" s="507" t="s">
        <v>1897</v>
      </c>
      <c r="ER67" s="507" t="s">
        <v>311</v>
      </c>
      <c r="ES67" s="507" t="s">
        <v>1968</v>
      </c>
      <c r="ET67" s="507" t="s">
        <v>4038</v>
      </c>
      <c r="EU67" s="189" t="str">
        <f t="shared" si="24"/>
        <v>2022563T01</v>
      </c>
      <c r="EV67" s="56" t="str">
        <f t="shared" si="25"/>
        <v>62022563T01</v>
      </c>
      <c r="EW67" s="189">
        <f>IFERROR(VLOOKUP(EV67,양시!BZ:CJ,10,FALSE),"")</f>
        <v>0</v>
      </c>
    </row>
    <row r="68" spans="1:154" ht="30" customHeight="1">
      <c r="A68" s="367">
        <v>6</v>
      </c>
      <c r="B68" s="507" t="s">
        <v>806</v>
      </c>
      <c r="C68" s="507" t="s">
        <v>336</v>
      </c>
      <c r="D68" s="507" t="s">
        <v>1866</v>
      </c>
      <c r="E68" s="507" t="s">
        <v>31</v>
      </c>
      <c r="F68" s="507" t="s">
        <v>321</v>
      </c>
      <c r="G68" s="507"/>
      <c r="H68" s="507" t="s">
        <v>724</v>
      </c>
      <c r="I68" s="507" t="s">
        <v>585</v>
      </c>
      <c r="J68" s="507" t="s">
        <v>4039</v>
      </c>
      <c r="K68" s="507" t="s">
        <v>291</v>
      </c>
      <c r="L68" s="507" t="s">
        <v>4040</v>
      </c>
      <c r="M68" s="507" t="s">
        <v>4041</v>
      </c>
      <c r="N68" s="507"/>
      <c r="O68" s="507"/>
      <c r="P68" s="507"/>
      <c r="Q68" s="507"/>
      <c r="R68" s="507"/>
      <c r="S68" s="507" t="s">
        <v>3247</v>
      </c>
      <c r="T68" s="507" t="s">
        <v>3769</v>
      </c>
      <c r="U68" s="507" t="s">
        <v>592</v>
      </c>
      <c r="V68" s="507"/>
      <c r="W68" s="507" t="s">
        <v>4042</v>
      </c>
      <c r="X68" s="507" t="s">
        <v>1047</v>
      </c>
      <c r="Y68" s="507" t="s">
        <v>4043</v>
      </c>
      <c r="Z68" s="507" t="s">
        <v>4043</v>
      </c>
      <c r="AA68" s="507" t="s">
        <v>4044</v>
      </c>
      <c r="AB68" s="507" t="s">
        <v>293</v>
      </c>
      <c r="AC68" s="1338"/>
      <c r="AD68" s="507" t="s">
        <v>107</v>
      </c>
      <c r="AE68" s="507" t="s">
        <v>314</v>
      </c>
      <c r="AF68" s="507" t="s">
        <v>1196</v>
      </c>
      <c r="AG68" s="507" t="s">
        <v>295</v>
      </c>
      <c r="AH68" s="507" t="s">
        <v>296</v>
      </c>
      <c r="AI68" s="507" t="s">
        <v>297</v>
      </c>
      <c r="AJ68" s="507"/>
      <c r="AK68" s="507"/>
      <c r="AL68" s="507"/>
      <c r="AM68" s="507"/>
      <c r="AN68" s="507" t="s">
        <v>4045</v>
      </c>
      <c r="AO68" s="507" t="s">
        <v>4046</v>
      </c>
      <c r="AP68" s="507" t="s">
        <v>4047</v>
      </c>
      <c r="AQ68" s="507" t="s">
        <v>49</v>
      </c>
      <c r="AR68" s="507" t="s">
        <v>3773</v>
      </c>
      <c r="AS68" s="507" t="s">
        <v>3774</v>
      </c>
      <c r="AT68" s="507" t="s">
        <v>315</v>
      </c>
      <c r="AU68" s="507" t="s">
        <v>4048</v>
      </c>
      <c r="AV68" s="507" t="s">
        <v>57</v>
      </c>
      <c r="AW68" s="507" t="s">
        <v>57</v>
      </c>
      <c r="AX68" s="507"/>
      <c r="AY68" s="507" t="s">
        <v>1952</v>
      </c>
      <c r="AZ68" s="507" t="s">
        <v>1907</v>
      </c>
      <c r="BA68" s="507" t="s">
        <v>1954</v>
      </c>
      <c r="BB68" s="507" t="s">
        <v>323</v>
      </c>
      <c r="BC68" s="507" t="s">
        <v>32</v>
      </c>
      <c r="BD68" s="507" t="s">
        <v>33</v>
      </c>
      <c r="BE68" s="507" t="s">
        <v>57</v>
      </c>
      <c r="BF68" s="507" t="s">
        <v>1955</v>
      </c>
      <c r="BG68" s="507" t="s">
        <v>164</v>
      </c>
      <c r="BH68" s="507" t="s">
        <v>1997</v>
      </c>
      <c r="BI68" s="507" t="s">
        <v>1057</v>
      </c>
      <c r="BJ68" s="507" t="s">
        <v>4049</v>
      </c>
      <c r="BK68" s="507" t="s">
        <v>1272</v>
      </c>
      <c r="BL68" s="507" t="s">
        <v>1959</v>
      </c>
      <c r="BM68" s="507" t="s">
        <v>1327</v>
      </c>
      <c r="BN68" s="507" t="s">
        <v>314</v>
      </c>
      <c r="BO68" s="507" t="s">
        <v>1196</v>
      </c>
      <c r="BP68" s="507" t="s">
        <v>57</v>
      </c>
      <c r="BQ68" s="507" t="s">
        <v>295</v>
      </c>
      <c r="BR68" s="507" t="s">
        <v>311</v>
      </c>
      <c r="BS68" s="507" t="s">
        <v>1960</v>
      </c>
      <c r="BT68" s="507" t="s">
        <v>1961</v>
      </c>
      <c r="BU68" s="507" t="s">
        <v>4036</v>
      </c>
      <c r="BV68" s="507" t="s">
        <v>302</v>
      </c>
      <c r="BW68" s="507" t="s">
        <v>801</v>
      </c>
      <c r="BX68" s="507" t="s">
        <v>296</v>
      </c>
      <c r="BY68" s="507" t="s">
        <v>297</v>
      </c>
      <c r="BZ68" s="507" t="s">
        <v>4037</v>
      </c>
      <c r="CA68" s="507" t="s">
        <v>1275</v>
      </c>
      <c r="CB68" s="507" t="s">
        <v>304</v>
      </c>
      <c r="CC68" s="507" t="s">
        <v>191</v>
      </c>
      <c r="CD68" s="507" t="s">
        <v>1276</v>
      </c>
      <c r="CE68" s="507" t="s">
        <v>306</v>
      </c>
      <c r="CF68" s="507" t="s">
        <v>326</v>
      </c>
      <c r="CG68" s="507" t="s">
        <v>307</v>
      </c>
      <c r="CH68" s="507" t="s">
        <v>57</v>
      </c>
      <c r="CI68" s="507" t="s">
        <v>1964</v>
      </c>
      <c r="CJ68" s="507" t="s">
        <v>1212</v>
      </c>
      <c r="CK68" s="507" t="s">
        <v>1965</v>
      </c>
      <c r="CL68" s="507" t="s">
        <v>105</v>
      </c>
      <c r="CM68" s="507" t="s">
        <v>1966</v>
      </c>
      <c r="CN68" s="507" t="s">
        <v>1212</v>
      </c>
      <c r="CO68" s="507" t="s">
        <v>1592</v>
      </c>
      <c r="CP68" s="507" t="s">
        <v>105</v>
      </c>
      <c r="CQ68" s="507" t="s">
        <v>1967</v>
      </c>
      <c r="CR68" s="507" t="s">
        <v>1212</v>
      </c>
      <c r="CS68" s="507" t="s">
        <v>176</v>
      </c>
      <c r="CT68" s="507" t="s">
        <v>105</v>
      </c>
      <c r="CU68" s="507" t="s">
        <v>328</v>
      </c>
      <c r="CV68" s="507" t="s">
        <v>329</v>
      </c>
      <c r="CW68" s="507" t="s">
        <v>330</v>
      </c>
      <c r="CX68" s="507" t="s">
        <v>331</v>
      </c>
      <c r="CY68" s="507" t="s">
        <v>57</v>
      </c>
      <c r="CZ68" s="507" t="s">
        <v>57</v>
      </c>
      <c r="DA68" s="507" t="s">
        <v>57</v>
      </c>
      <c r="DB68" s="507" t="s">
        <v>57</v>
      </c>
      <c r="DC68" s="507" t="s">
        <v>57</v>
      </c>
      <c r="DD68" s="507" t="s">
        <v>57</v>
      </c>
      <c r="DE68" s="507" t="s">
        <v>1215</v>
      </c>
      <c r="DF68" s="507" t="s">
        <v>1216</v>
      </c>
      <c r="DG68" s="507" t="s">
        <v>673</v>
      </c>
      <c r="DH68" s="507" t="s">
        <v>57</v>
      </c>
      <c r="DI68" s="507" t="s">
        <v>302</v>
      </c>
      <c r="DJ68" s="507" t="s">
        <v>57</v>
      </c>
      <c r="DK68" s="507" t="s">
        <v>57</v>
      </c>
      <c r="DL68" s="507" t="s">
        <v>57</v>
      </c>
      <c r="DM68" s="507" t="s">
        <v>57</v>
      </c>
      <c r="DN68" s="507" t="s">
        <v>57</v>
      </c>
      <c r="DO68" s="507" t="s">
        <v>57</v>
      </c>
      <c r="DP68" s="507" t="s">
        <v>57</v>
      </c>
      <c r="DQ68" s="507" t="s">
        <v>57</v>
      </c>
      <c r="DR68" s="507" t="s">
        <v>57</v>
      </c>
      <c r="DS68" s="507" t="s">
        <v>57</v>
      </c>
      <c r="DT68" s="507" t="s">
        <v>1217</v>
      </c>
      <c r="DU68" s="507" t="s">
        <v>1218</v>
      </c>
      <c r="DV68" s="507" t="s">
        <v>334</v>
      </c>
      <c r="DW68" s="507" t="s">
        <v>121</v>
      </c>
      <c r="DX68" s="507" t="s">
        <v>1219</v>
      </c>
      <c r="DY68" s="507" t="s">
        <v>1220</v>
      </c>
      <c r="DZ68" s="507" t="s">
        <v>330</v>
      </c>
      <c r="EA68" s="507" t="s">
        <v>205</v>
      </c>
      <c r="EB68" s="507" t="s">
        <v>1221</v>
      </c>
      <c r="EC68" s="507" t="s">
        <v>1218</v>
      </c>
      <c r="ED68" s="507" t="s">
        <v>762</v>
      </c>
      <c r="EE68" s="507" t="s">
        <v>121</v>
      </c>
      <c r="EF68" s="507" t="s">
        <v>57</v>
      </c>
      <c r="EG68" s="507" t="s">
        <v>57</v>
      </c>
      <c r="EH68" s="507" t="s">
        <v>57</v>
      </c>
      <c r="EI68" s="507" t="s">
        <v>57</v>
      </c>
      <c r="EJ68" s="507" t="s">
        <v>1919</v>
      </c>
      <c r="EK68" s="507" t="s">
        <v>1920</v>
      </c>
      <c r="EL68" s="507" t="s">
        <v>1224</v>
      </c>
      <c r="EM68" s="507" t="s">
        <v>1921</v>
      </c>
      <c r="EN68" s="507" t="s">
        <v>767</v>
      </c>
      <c r="EO68" s="507" t="s">
        <v>310</v>
      </c>
      <c r="EP68" s="507" t="s">
        <v>88</v>
      </c>
      <c r="EQ68" s="507" t="s">
        <v>57</v>
      </c>
      <c r="ER68" s="507" t="s">
        <v>311</v>
      </c>
      <c r="ES68" s="507" t="s">
        <v>57</v>
      </c>
      <c r="ET68" s="507" t="s">
        <v>57</v>
      </c>
      <c r="EU68" s="189" t="str">
        <f t="shared" si="24"/>
        <v>2022571T00</v>
      </c>
      <c r="EV68" s="56" t="str">
        <f t="shared" si="25"/>
        <v>62022571T00</v>
      </c>
      <c r="EW68" s="189" t="str">
        <f>IFERROR(VLOOKUP(EV68,양시!BZ:CJ,10,FALSE),"")</f>
        <v/>
      </c>
      <c r="EX68" s="104" t="s">
        <v>2853</v>
      </c>
    </row>
    <row r="69" spans="1:154" ht="30" customHeight="1">
      <c r="A69" s="367">
        <v>6</v>
      </c>
      <c r="B69" s="507" t="s">
        <v>47</v>
      </c>
      <c r="C69" s="507" t="s">
        <v>336</v>
      </c>
      <c r="D69" s="507" t="s">
        <v>1866</v>
      </c>
      <c r="E69" s="507" t="s">
        <v>31</v>
      </c>
      <c r="F69" s="507" t="s">
        <v>584</v>
      </c>
      <c r="G69" s="507"/>
      <c r="H69" s="507" t="s">
        <v>732</v>
      </c>
      <c r="I69" s="507" t="s">
        <v>585</v>
      </c>
      <c r="J69" s="507" t="s">
        <v>4050</v>
      </c>
      <c r="K69" s="507" t="s">
        <v>291</v>
      </c>
      <c r="L69" s="507" t="s">
        <v>4051</v>
      </c>
      <c r="M69" s="507" t="s">
        <v>4052</v>
      </c>
      <c r="N69" s="507"/>
      <c r="O69" s="507"/>
      <c r="P69" s="507"/>
      <c r="Q69" s="507"/>
      <c r="R69" s="507"/>
      <c r="S69" s="507" t="s">
        <v>3247</v>
      </c>
      <c r="T69" s="507" t="s">
        <v>3769</v>
      </c>
      <c r="U69" s="507" t="s">
        <v>592</v>
      </c>
      <c r="V69" s="507"/>
      <c r="W69" s="507" t="s">
        <v>4053</v>
      </c>
      <c r="X69" s="507" t="s">
        <v>1047</v>
      </c>
      <c r="Y69" s="507" t="s">
        <v>4054</v>
      </c>
      <c r="Z69" s="507" t="s">
        <v>4055</v>
      </c>
      <c r="AA69" s="507" t="s">
        <v>4056</v>
      </c>
      <c r="AB69" s="507" t="s">
        <v>293</v>
      </c>
      <c r="AC69" s="1338"/>
      <c r="AD69" s="507" t="s">
        <v>107</v>
      </c>
      <c r="AE69" s="507" t="s">
        <v>1014</v>
      </c>
      <c r="AF69" s="507" t="s">
        <v>692</v>
      </c>
      <c r="AG69" s="507" t="s">
        <v>295</v>
      </c>
      <c r="AH69" s="507" t="s">
        <v>296</v>
      </c>
      <c r="AI69" s="507" t="s">
        <v>297</v>
      </c>
      <c r="AJ69" s="507"/>
      <c r="AK69" s="507"/>
      <c r="AL69" s="507"/>
      <c r="AM69" s="507"/>
      <c r="AN69" s="507" t="s">
        <v>1948</v>
      </c>
      <c r="AO69" s="507" t="s">
        <v>2453</v>
      </c>
      <c r="AP69" s="507" t="s">
        <v>4057</v>
      </c>
      <c r="AQ69" s="507" t="s">
        <v>49</v>
      </c>
      <c r="AR69" s="507"/>
      <c r="AS69" s="507"/>
      <c r="AT69" s="507" t="s">
        <v>298</v>
      </c>
      <c r="AU69" s="507" t="s">
        <v>4058</v>
      </c>
      <c r="AV69" s="507" t="s">
        <v>57</v>
      </c>
      <c r="AW69" s="507" t="s">
        <v>57</v>
      </c>
      <c r="AX69" s="507"/>
      <c r="AY69" s="507" t="s">
        <v>2669</v>
      </c>
      <c r="AZ69" s="507" t="s">
        <v>4059</v>
      </c>
      <c r="BA69" s="507" t="s">
        <v>59</v>
      </c>
      <c r="BB69" s="507" t="s">
        <v>299</v>
      </c>
      <c r="BC69" s="507" t="s">
        <v>32</v>
      </c>
      <c r="BD69" s="507" t="s">
        <v>33</v>
      </c>
      <c r="BE69" s="507" t="s">
        <v>57</v>
      </c>
      <c r="BF69" s="507" t="s">
        <v>48</v>
      </c>
      <c r="BG69" s="507" t="s">
        <v>900</v>
      </c>
      <c r="BH69" s="507" t="s">
        <v>4060</v>
      </c>
      <c r="BI69" s="507" t="s">
        <v>3296</v>
      </c>
      <c r="BJ69" s="507" t="s">
        <v>2386</v>
      </c>
      <c r="BK69" s="507" t="s">
        <v>1026</v>
      </c>
      <c r="BL69" s="507" t="s">
        <v>4061</v>
      </c>
      <c r="BM69" s="507" t="s">
        <v>302</v>
      </c>
      <c r="BN69" s="507" t="s">
        <v>1014</v>
      </c>
      <c r="BO69" s="507" t="s">
        <v>692</v>
      </c>
      <c r="BP69" s="507" t="s">
        <v>595</v>
      </c>
      <c r="BQ69" s="507" t="s">
        <v>295</v>
      </c>
      <c r="BR69" s="507" t="s">
        <v>1363</v>
      </c>
      <c r="BS69" s="507" t="s">
        <v>1302</v>
      </c>
      <c r="BT69" s="507" t="s">
        <v>4062</v>
      </c>
      <c r="BU69" s="507" t="s">
        <v>4063</v>
      </c>
      <c r="BV69" s="507" t="s">
        <v>302</v>
      </c>
      <c r="BW69" s="507" t="s">
        <v>611</v>
      </c>
      <c r="BX69" s="507" t="s">
        <v>296</v>
      </c>
      <c r="BY69" s="507" t="s">
        <v>297</v>
      </c>
      <c r="BZ69" s="507" t="s">
        <v>4064</v>
      </c>
      <c r="CA69" s="507" t="s">
        <v>4065</v>
      </c>
      <c r="CB69" s="507" t="s">
        <v>304</v>
      </c>
      <c r="CC69" s="507" t="s">
        <v>1122</v>
      </c>
      <c r="CD69" s="507" t="s">
        <v>309</v>
      </c>
      <c r="CE69" s="507" t="s">
        <v>306</v>
      </c>
      <c r="CF69" s="507" t="s">
        <v>797</v>
      </c>
      <c r="CG69" s="507" t="s">
        <v>307</v>
      </c>
      <c r="CH69" s="507" t="s">
        <v>57</v>
      </c>
      <c r="CI69" s="507" t="s">
        <v>4066</v>
      </c>
      <c r="CJ69" s="507" t="s">
        <v>99</v>
      </c>
      <c r="CK69" s="507" t="s">
        <v>1850</v>
      </c>
      <c r="CL69" s="507" t="s">
        <v>105</v>
      </c>
      <c r="CM69" s="507" t="s">
        <v>57</v>
      </c>
      <c r="CN69" s="507" t="s">
        <v>57</v>
      </c>
      <c r="CO69" s="507" t="s">
        <v>57</v>
      </c>
      <c r="CP69" s="507" t="s">
        <v>57</v>
      </c>
      <c r="CQ69" s="507" t="s">
        <v>57</v>
      </c>
      <c r="CR69" s="507" t="s">
        <v>57</v>
      </c>
      <c r="CS69" s="507" t="s">
        <v>57</v>
      </c>
      <c r="CT69" s="507" t="s">
        <v>57</v>
      </c>
      <c r="CU69" s="507" t="s">
        <v>57</v>
      </c>
      <c r="CV69" s="507" t="s">
        <v>57</v>
      </c>
      <c r="CW69" s="507" t="s">
        <v>57</v>
      </c>
      <c r="CX69" s="507" t="s">
        <v>57</v>
      </c>
      <c r="CY69" s="507" t="s">
        <v>798</v>
      </c>
      <c r="CZ69" s="507" t="s">
        <v>329</v>
      </c>
      <c r="DA69" s="507" t="s">
        <v>123</v>
      </c>
      <c r="DB69" s="507" t="s">
        <v>57</v>
      </c>
      <c r="DC69" s="507" t="s">
        <v>57</v>
      </c>
      <c r="DD69" s="507" t="s">
        <v>57</v>
      </c>
      <c r="DE69" s="507" t="s">
        <v>57</v>
      </c>
      <c r="DF69" s="507" t="s">
        <v>57</v>
      </c>
      <c r="DG69" s="507" t="s">
        <v>57</v>
      </c>
      <c r="DH69" s="507" t="s">
        <v>57</v>
      </c>
      <c r="DI69" s="507" t="s">
        <v>302</v>
      </c>
      <c r="DJ69" s="507" t="s">
        <v>57</v>
      </c>
      <c r="DK69" s="507" t="s">
        <v>57</v>
      </c>
      <c r="DL69" s="507" t="s">
        <v>57</v>
      </c>
      <c r="DM69" s="507" t="s">
        <v>57</v>
      </c>
      <c r="DN69" s="507" t="s">
        <v>57</v>
      </c>
      <c r="DO69" s="507" t="s">
        <v>57</v>
      </c>
      <c r="DP69" s="507" t="s">
        <v>57</v>
      </c>
      <c r="DQ69" s="507" t="s">
        <v>57</v>
      </c>
      <c r="DR69" s="507" t="s">
        <v>57</v>
      </c>
      <c r="DS69" s="507" t="s">
        <v>57</v>
      </c>
      <c r="DT69" s="507" t="s">
        <v>4067</v>
      </c>
      <c r="DU69" s="507" t="s">
        <v>86</v>
      </c>
      <c r="DV69" s="507" t="s">
        <v>4068</v>
      </c>
      <c r="DW69" s="507" t="s">
        <v>106</v>
      </c>
      <c r="DX69" s="507" t="s">
        <v>317</v>
      </c>
      <c r="DY69" s="507" t="s">
        <v>308</v>
      </c>
      <c r="DZ69" s="507" t="s">
        <v>318</v>
      </c>
      <c r="EA69" s="507" t="s">
        <v>319</v>
      </c>
      <c r="EB69" s="507" t="s">
        <v>4069</v>
      </c>
      <c r="EC69" s="507" t="s">
        <v>86</v>
      </c>
      <c r="ED69" s="507" t="s">
        <v>1892</v>
      </c>
      <c r="EE69" s="507" t="s">
        <v>106</v>
      </c>
      <c r="EF69" s="507" t="s">
        <v>57</v>
      </c>
      <c r="EG69" s="507" t="s">
        <v>57</v>
      </c>
      <c r="EH69" s="507" t="s">
        <v>57</v>
      </c>
      <c r="EI69" s="507" t="s">
        <v>57</v>
      </c>
      <c r="EJ69" s="507" t="s">
        <v>4070</v>
      </c>
      <c r="EK69" s="507" t="s">
        <v>2469</v>
      </c>
      <c r="EL69" s="507" t="s">
        <v>802</v>
      </c>
      <c r="EM69" s="507" t="s">
        <v>2471</v>
      </c>
      <c r="EN69" s="507" t="s">
        <v>629</v>
      </c>
      <c r="EO69" s="507" t="s">
        <v>630</v>
      </c>
      <c r="EP69" s="507" t="s">
        <v>122</v>
      </c>
      <c r="EQ69" s="507" t="s">
        <v>4071</v>
      </c>
      <c r="ER69" s="507" t="s">
        <v>311</v>
      </c>
      <c r="ES69" s="507" t="s">
        <v>4072</v>
      </c>
      <c r="ET69" s="507" t="s">
        <v>4073</v>
      </c>
      <c r="EU69" s="189" t="str">
        <f t="shared" si="24"/>
        <v>1037384T00</v>
      </c>
      <c r="EV69" s="56" t="str">
        <f t="shared" si="25"/>
        <v>61037384T00</v>
      </c>
      <c r="EW69" s="189">
        <f>IFERROR(VLOOKUP(EV69,양시!BZ:CJ,10,FALSE),"")</f>
        <v>0</v>
      </c>
    </row>
    <row r="70" spans="1:154" ht="30" customHeight="1">
      <c r="A70" s="367">
        <v>6</v>
      </c>
      <c r="B70" s="507" t="s">
        <v>850</v>
      </c>
      <c r="C70" s="507" t="s">
        <v>336</v>
      </c>
      <c r="D70" s="507" t="s">
        <v>2400</v>
      </c>
      <c r="E70" s="507" t="s">
        <v>31</v>
      </c>
      <c r="F70" s="507" t="s">
        <v>584</v>
      </c>
      <c r="G70" s="507"/>
      <c r="H70" s="507" t="s">
        <v>47</v>
      </c>
      <c r="I70" s="507" t="s">
        <v>585</v>
      </c>
      <c r="J70" s="507" t="s">
        <v>2751</v>
      </c>
      <c r="K70" s="507" t="s">
        <v>291</v>
      </c>
      <c r="L70" s="507" t="s">
        <v>2752</v>
      </c>
      <c r="M70" s="507" t="s">
        <v>2753</v>
      </c>
      <c r="N70" s="507"/>
      <c r="O70" s="507"/>
      <c r="P70" s="507" t="s">
        <v>818</v>
      </c>
      <c r="Q70" s="507" t="s">
        <v>4074</v>
      </c>
      <c r="R70" s="507"/>
      <c r="S70" s="507" t="s">
        <v>1838</v>
      </c>
      <c r="T70" s="507" t="s">
        <v>1839</v>
      </c>
      <c r="U70" s="507" t="s">
        <v>592</v>
      </c>
      <c r="V70" s="507"/>
      <c r="W70" s="507" t="s">
        <v>2754</v>
      </c>
      <c r="X70" s="507" t="s">
        <v>688</v>
      </c>
      <c r="Y70" s="507" t="s">
        <v>1135</v>
      </c>
      <c r="Z70" s="507" t="s">
        <v>1135</v>
      </c>
      <c r="AA70" s="507" t="s">
        <v>1135</v>
      </c>
      <c r="AB70" s="507" t="s">
        <v>293</v>
      </c>
      <c r="AC70" s="1338"/>
      <c r="AD70" s="507" t="s">
        <v>1861</v>
      </c>
      <c r="AE70" s="507" t="s">
        <v>2204</v>
      </c>
      <c r="AF70" s="507" t="s">
        <v>692</v>
      </c>
      <c r="AG70" s="507" t="s">
        <v>295</v>
      </c>
      <c r="AH70" s="507" t="s">
        <v>296</v>
      </c>
      <c r="AI70" s="507" t="s">
        <v>297</v>
      </c>
      <c r="AJ70" s="507"/>
      <c r="AK70" s="507"/>
      <c r="AL70" s="507"/>
      <c r="AM70" s="507"/>
      <c r="AN70" s="507" t="s">
        <v>2406</v>
      </c>
      <c r="AO70" s="507" t="s">
        <v>2407</v>
      </c>
      <c r="AP70" s="507" t="s">
        <v>2755</v>
      </c>
      <c r="AQ70" s="507" t="s">
        <v>2381</v>
      </c>
      <c r="AR70" s="507"/>
      <c r="AS70" s="507"/>
      <c r="AT70" s="507" t="s">
        <v>599</v>
      </c>
      <c r="AU70" s="507" t="s">
        <v>2756</v>
      </c>
      <c r="AV70" s="507" t="s">
        <v>57</v>
      </c>
      <c r="AW70" s="507" t="s">
        <v>57</v>
      </c>
      <c r="AX70" s="507"/>
      <c r="AY70" s="507"/>
      <c r="AZ70" s="507" t="s">
        <v>2757</v>
      </c>
      <c r="BA70" s="507" t="s">
        <v>2435</v>
      </c>
      <c r="BB70" s="507" t="s">
        <v>299</v>
      </c>
      <c r="BC70" s="507" t="s">
        <v>32</v>
      </c>
      <c r="BD70" s="507" t="s">
        <v>33</v>
      </c>
      <c r="BE70" s="507" t="s">
        <v>57</v>
      </c>
      <c r="BF70" s="507" t="s">
        <v>48</v>
      </c>
      <c r="BG70" s="507" t="s">
        <v>164</v>
      </c>
      <c r="BH70" s="507" t="s">
        <v>2758</v>
      </c>
      <c r="BI70" s="507" t="s">
        <v>2387</v>
      </c>
      <c r="BJ70" s="507" t="s">
        <v>2693</v>
      </c>
      <c r="BK70" s="507" t="s">
        <v>2759</v>
      </c>
      <c r="BL70" s="507" t="s">
        <v>2760</v>
      </c>
      <c r="BM70" s="507" t="s">
        <v>752</v>
      </c>
      <c r="BN70" s="507" t="s">
        <v>2204</v>
      </c>
      <c r="BO70" s="507" t="s">
        <v>692</v>
      </c>
      <c r="BP70" s="507" t="s">
        <v>595</v>
      </c>
      <c r="BQ70" s="507" t="s">
        <v>295</v>
      </c>
      <c r="BR70" s="507" t="s">
        <v>102</v>
      </c>
      <c r="BS70" s="507" t="s">
        <v>2697</v>
      </c>
      <c r="BT70" s="507" t="s">
        <v>837</v>
      </c>
      <c r="BU70" s="507" t="s">
        <v>2761</v>
      </c>
      <c r="BV70" s="507" t="s">
        <v>1061</v>
      </c>
      <c r="BW70" s="507" t="s">
        <v>113</v>
      </c>
      <c r="BX70" s="507" t="s">
        <v>296</v>
      </c>
      <c r="BY70" s="507" t="s">
        <v>297</v>
      </c>
      <c r="BZ70" s="507" t="s">
        <v>757</v>
      </c>
      <c r="CA70" s="507" t="s">
        <v>1121</v>
      </c>
      <c r="CB70" s="507" t="s">
        <v>304</v>
      </c>
      <c r="CC70" s="507" t="s">
        <v>797</v>
      </c>
      <c r="CD70" s="507" t="s">
        <v>305</v>
      </c>
      <c r="CE70" s="507" t="s">
        <v>306</v>
      </c>
      <c r="CF70" s="507" t="s">
        <v>1122</v>
      </c>
      <c r="CG70" s="507" t="s">
        <v>307</v>
      </c>
      <c r="CH70" s="507" t="s">
        <v>57</v>
      </c>
      <c r="CI70" s="507" t="s">
        <v>2762</v>
      </c>
      <c r="CJ70" s="507" t="s">
        <v>843</v>
      </c>
      <c r="CK70" s="507" t="s">
        <v>1308</v>
      </c>
      <c r="CL70" s="507" t="s">
        <v>105</v>
      </c>
      <c r="CM70" s="507" t="s">
        <v>57</v>
      </c>
      <c r="CN70" s="507" t="s">
        <v>57</v>
      </c>
      <c r="CO70" s="507" t="s">
        <v>57</v>
      </c>
      <c r="CP70" s="507" t="s">
        <v>57</v>
      </c>
      <c r="CQ70" s="507" t="s">
        <v>57</v>
      </c>
      <c r="CR70" s="507" t="s">
        <v>57</v>
      </c>
      <c r="CS70" s="507" t="s">
        <v>57</v>
      </c>
      <c r="CT70" s="507" t="s">
        <v>57</v>
      </c>
      <c r="CU70" s="507" t="s">
        <v>57</v>
      </c>
      <c r="CV70" s="507" t="s">
        <v>57</v>
      </c>
      <c r="CW70" s="507" t="s">
        <v>57</v>
      </c>
      <c r="CX70" s="507" t="s">
        <v>57</v>
      </c>
      <c r="CY70" s="507" t="s">
        <v>57</v>
      </c>
      <c r="CZ70" s="507" t="s">
        <v>57</v>
      </c>
      <c r="DA70" s="507" t="s">
        <v>57</v>
      </c>
      <c r="DB70" s="507" t="s">
        <v>57</v>
      </c>
      <c r="DC70" s="507" t="s">
        <v>57</v>
      </c>
      <c r="DD70" s="507" t="s">
        <v>57</v>
      </c>
      <c r="DE70" s="507" t="s">
        <v>57</v>
      </c>
      <c r="DF70" s="507" t="s">
        <v>57</v>
      </c>
      <c r="DG70" s="507" t="s">
        <v>57</v>
      </c>
      <c r="DH70" s="507" t="s">
        <v>57</v>
      </c>
      <c r="DI70" s="507" t="s">
        <v>302</v>
      </c>
      <c r="DJ70" s="507" t="s">
        <v>57</v>
      </c>
      <c r="DK70" s="507" t="s">
        <v>57</v>
      </c>
      <c r="DL70" s="507" t="s">
        <v>57</v>
      </c>
      <c r="DM70" s="507" t="s">
        <v>57</v>
      </c>
      <c r="DN70" s="507" t="s">
        <v>57</v>
      </c>
      <c r="DO70" s="507" t="s">
        <v>57</v>
      </c>
      <c r="DP70" s="507" t="s">
        <v>57</v>
      </c>
      <c r="DQ70" s="507" t="s">
        <v>57</v>
      </c>
      <c r="DR70" s="507" t="s">
        <v>57</v>
      </c>
      <c r="DS70" s="507" t="s">
        <v>57</v>
      </c>
      <c r="DT70" s="507" t="s">
        <v>844</v>
      </c>
      <c r="DU70" s="507" t="s">
        <v>79</v>
      </c>
      <c r="DV70" s="507" t="s">
        <v>622</v>
      </c>
      <c r="DW70" s="507" t="s">
        <v>106</v>
      </c>
      <c r="DX70" s="507" t="s">
        <v>317</v>
      </c>
      <c r="DY70" s="507" t="s">
        <v>308</v>
      </c>
      <c r="DZ70" s="507" t="s">
        <v>318</v>
      </c>
      <c r="EA70" s="507" t="s">
        <v>319</v>
      </c>
      <c r="EB70" s="507" t="s">
        <v>845</v>
      </c>
      <c r="EC70" s="507" t="s">
        <v>79</v>
      </c>
      <c r="ED70" s="507" t="s">
        <v>624</v>
      </c>
      <c r="EE70" s="507" t="s">
        <v>106</v>
      </c>
      <c r="EF70" s="507" t="s">
        <v>57</v>
      </c>
      <c r="EG70" s="507" t="s">
        <v>57</v>
      </c>
      <c r="EH70" s="507" t="s">
        <v>57</v>
      </c>
      <c r="EI70" s="507" t="s">
        <v>57</v>
      </c>
      <c r="EJ70" s="507" t="s">
        <v>2763</v>
      </c>
      <c r="EK70" s="507" t="s">
        <v>626</v>
      </c>
      <c r="EL70" s="507" t="s">
        <v>2445</v>
      </c>
      <c r="EM70" s="507" t="s">
        <v>628</v>
      </c>
      <c r="EN70" s="507" t="s">
        <v>680</v>
      </c>
      <c r="EO70" s="507" t="s">
        <v>310</v>
      </c>
      <c r="EP70" s="507" t="s">
        <v>88</v>
      </c>
      <c r="EQ70" s="507" t="s">
        <v>2764</v>
      </c>
      <c r="ER70" s="507" t="s">
        <v>311</v>
      </c>
      <c r="ES70" s="507" t="s">
        <v>722</v>
      </c>
      <c r="ET70" s="507" t="s">
        <v>2765</v>
      </c>
      <c r="EU70" s="189" t="str">
        <f t="shared" si="24"/>
        <v>1035096T02</v>
      </c>
      <c r="EV70" s="56" t="str">
        <f t="shared" si="25"/>
        <v>61035096T02</v>
      </c>
      <c r="EW70" s="189" t="str">
        <f>IFERROR(VLOOKUP(EV70,양시!BZ:CJ,10,FALSE),"")</f>
        <v/>
      </c>
      <c r="EX70" s="104" t="s">
        <v>2959</v>
      </c>
    </row>
    <row r="71" spans="1:154" ht="30" customHeight="1">
      <c r="A71" s="367">
        <v>6</v>
      </c>
      <c r="B71" s="507" t="s">
        <v>323</v>
      </c>
      <c r="C71" s="507" t="s">
        <v>336</v>
      </c>
      <c r="D71" s="507" t="s">
        <v>2400</v>
      </c>
      <c r="E71" s="507" t="s">
        <v>31</v>
      </c>
      <c r="F71" s="507" t="s">
        <v>584</v>
      </c>
      <c r="G71" s="507"/>
      <c r="H71" s="507" t="s">
        <v>850</v>
      </c>
      <c r="I71" s="507" t="s">
        <v>585</v>
      </c>
      <c r="J71" s="507" t="s">
        <v>2736</v>
      </c>
      <c r="K71" s="507" t="s">
        <v>291</v>
      </c>
      <c r="L71" s="507" t="s">
        <v>2737</v>
      </c>
      <c r="M71" s="507" t="s">
        <v>2738</v>
      </c>
      <c r="N71" s="507"/>
      <c r="O71" s="507"/>
      <c r="P71" s="507" t="s">
        <v>818</v>
      </c>
      <c r="Q71" s="507"/>
      <c r="R71" s="507"/>
      <c r="S71" s="507" t="s">
        <v>1838</v>
      </c>
      <c r="T71" s="507" t="s">
        <v>1839</v>
      </c>
      <c r="U71" s="507" t="s">
        <v>592</v>
      </c>
      <c r="V71" s="507"/>
      <c r="W71" s="507" t="s">
        <v>2739</v>
      </c>
      <c r="X71" s="507" t="s">
        <v>688</v>
      </c>
      <c r="Y71" s="507" t="s">
        <v>1135</v>
      </c>
      <c r="Z71" s="507" t="s">
        <v>1135</v>
      </c>
      <c r="AA71" s="507" t="s">
        <v>1135</v>
      </c>
      <c r="AB71" s="507" t="s">
        <v>293</v>
      </c>
      <c r="AC71" s="1338"/>
      <c r="AD71" s="507" t="s">
        <v>1861</v>
      </c>
      <c r="AE71" s="507" t="s">
        <v>2740</v>
      </c>
      <c r="AF71" s="507" t="s">
        <v>692</v>
      </c>
      <c r="AG71" s="507" t="s">
        <v>295</v>
      </c>
      <c r="AH71" s="507" t="s">
        <v>296</v>
      </c>
      <c r="AI71" s="507" t="s">
        <v>297</v>
      </c>
      <c r="AJ71" s="507"/>
      <c r="AK71" s="507"/>
      <c r="AL71" s="507"/>
      <c r="AM71" s="507"/>
      <c r="AN71" s="507" t="s">
        <v>2406</v>
      </c>
      <c r="AO71" s="507" t="s">
        <v>2407</v>
      </c>
      <c r="AP71" s="507" t="s">
        <v>2741</v>
      </c>
      <c r="AQ71" s="507" t="s">
        <v>2381</v>
      </c>
      <c r="AR71" s="507"/>
      <c r="AS71" s="507"/>
      <c r="AT71" s="507" t="s">
        <v>315</v>
      </c>
      <c r="AU71" s="507" t="s">
        <v>2742</v>
      </c>
      <c r="AV71" s="507" t="s">
        <v>57</v>
      </c>
      <c r="AW71" s="507" t="s">
        <v>57</v>
      </c>
      <c r="AX71" s="507"/>
      <c r="AY71" s="507"/>
      <c r="AZ71" s="507" t="s">
        <v>2743</v>
      </c>
      <c r="BA71" s="507" t="s">
        <v>2435</v>
      </c>
      <c r="BB71" s="507" t="s">
        <v>299</v>
      </c>
      <c r="BC71" s="507" t="s">
        <v>32</v>
      </c>
      <c r="BD71" s="507" t="s">
        <v>33</v>
      </c>
      <c r="BE71" s="507" t="s">
        <v>57</v>
      </c>
      <c r="BF71" s="507" t="s">
        <v>48</v>
      </c>
      <c r="BG71" s="507" t="s">
        <v>164</v>
      </c>
      <c r="BH71" s="507" t="s">
        <v>2744</v>
      </c>
      <c r="BI71" s="507" t="s">
        <v>2745</v>
      </c>
      <c r="BJ71" s="507" t="s">
        <v>2746</v>
      </c>
      <c r="BK71" s="507" t="s">
        <v>2438</v>
      </c>
      <c r="BL71" s="507" t="s">
        <v>2747</v>
      </c>
      <c r="BM71" s="507" t="s">
        <v>302</v>
      </c>
      <c r="BN71" s="507" t="s">
        <v>2740</v>
      </c>
      <c r="BO71" s="507" t="s">
        <v>692</v>
      </c>
      <c r="BP71" s="507" t="s">
        <v>595</v>
      </c>
      <c r="BQ71" s="507" t="s">
        <v>295</v>
      </c>
      <c r="BR71" s="507" t="s">
        <v>102</v>
      </c>
      <c r="BS71" s="507" t="s">
        <v>1085</v>
      </c>
      <c r="BT71" s="507" t="s">
        <v>1086</v>
      </c>
      <c r="BU71" s="507" t="s">
        <v>2748</v>
      </c>
      <c r="BV71" s="507" t="s">
        <v>1061</v>
      </c>
      <c r="BW71" s="507" t="s">
        <v>1062</v>
      </c>
      <c r="BX71" s="507" t="s">
        <v>296</v>
      </c>
      <c r="BY71" s="507" t="s">
        <v>297</v>
      </c>
      <c r="BZ71" s="507" t="s">
        <v>2749</v>
      </c>
      <c r="CA71" s="507" t="s">
        <v>758</v>
      </c>
      <c r="CB71" s="507" t="s">
        <v>304</v>
      </c>
      <c r="CC71" s="507" t="s">
        <v>167</v>
      </c>
      <c r="CD71" s="507" t="s">
        <v>305</v>
      </c>
      <c r="CE71" s="507" t="s">
        <v>306</v>
      </c>
      <c r="CF71" s="507" t="s">
        <v>166</v>
      </c>
      <c r="CG71" s="507" t="s">
        <v>307</v>
      </c>
      <c r="CH71" s="507" t="s">
        <v>57</v>
      </c>
      <c r="CI71" s="507" t="s">
        <v>2419</v>
      </c>
      <c r="CJ71" s="507" t="s">
        <v>843</v>
      </c>
      <c r="CK71" s="507" t="s">
        <v>182</v>
      </c>
      <c r="CL71" s="507" t="s">
        <v>105</v>
      </c>
      <c r="CM71" s="507" t="s">
        <v>57</v>
      </c>
      <c r="CN71" s="507" t="s">
        <v>57</v>
      </c>
      <c r="CO71" s="507" t="s">
        <v>57</v>
      </c>
      <c r="CP71" s="507" t="s">
        <v>57</v>
      </c>
      <c r="CQ71" s="507" t="s">
        <v>57</v>
      </c>
      <c r="CR71" s="507" t="s">
        <v>57</v>
      </c>
      <c r="CS71" s="507" t="s">
        <v>57</v>
      </c>
      <c r="CT71" s="507" t="s">
        <v>57</v>
      </c>
      <c r="CU71" s="507" t="s">
        <v>57</v>
      </c>
      <c r="CV71" s="507" t="s">
        <v>57</v>
      </c>
      <c r="CW71" s="507" t="s">
        <v>57</v>
      </c>
      <c r="CX71" s="507" t="s">
        <v>57</v>
      </c>
      <c r="CY71" s="507" t="s">
        <v>57</v>
      </c>
      <c r="CZ71" s="507" t="s">
        <v>57</v>
      </c>
      <c r="DA71" s="507" t="s">
        <v>57</v>
      </c>
      <c r="DB71" s="507" t="s">
        <v>57</v>
      </c>
      <c r="DC71" s="507" t="s">
        <v>57</v>
      </c>
      <c r="DD71" s="507" t="s">
        <v>57</v>
      </c>
      <c r="DE71" s="507" t="s">
        <v>57</v>
      </c>
      <c r="DF71" s="507" t="s">
        <v>57</v>
      </c>
      <c r="DG71" s="507" t="s">
        <v>57</v>
      </c>
      <c r="DH71" s="507" t="s">
        <v>57</v>
      </c>
      <c r="DI71" s="507" t="s">
        <v>302</v>
      </c>
      <c r="DJ71" s="507" t="s">
        <v>57</v>
      </c>
      <c r="DK71" s="507" t="s">
        <v>57</v>
      </c>
      <c r="DL71" s="507" t="s">
        <v>57</v>
      </c>
      <c r="DM71" s="507" t="s">
        <v>57</v>
      </c>
      <c r="DN71" s="507" t="s">
        <v>57</v>
      </c>
      <c r="DO71" s="507" t="s">
        <v>57</v>
      </c>
      <c r="DP71" s="507" t="s">
        <v>57</v>
      </c>
      <c r="DQ71" s="507" t="s">
        <v>57</v>
      </c>
      <c r="DR71" s="507" t="s">
        <v>57</v>
      </c>
      <c r="DS71" s="507" t="s">
        <v>57</v>
      </c>
      <c r="DT71" s="507" t="s">
        <v>2441</v>
      </c>
      <c r="DU71" s="507" t="s">
        <v>79</v>
      </c>
      <c r="DV71" s="507" t="s">
        <v>801</v>
      </c>
      <c r="DW71" s="507" t="s">
        <v>106</v>
      </c>
      <c r="DX71" s="507" t="s">
        <v>317</v>
      </c>
      <c r="DY71" s="507" t="s">
        <v>308</v>
      </c>
      <c r="DZ71" s="507" t="s">
        <v>318</v>
      </c>
      <c r="EA71" s="507" t="s">
        <v>319</v>
      </c>
      <c r="EB71" s="507" t="s">
        <v>2442</v>
      </c>
      <c r="EC71" s="507" t="s">
        <v>79</v>
      </c>
      <c r="ED71" s="507" t="s">
        <v>1038</v>
      </c>
      <c r="EE71" s="507" t="s">
        <v>106</v>
      </c>
      <c r="EF71" s="507" t="s">
        <v>57</v>
      </c>
      <c r="EG71" s="507" t="s">
        <v>57</v>
      </c>
      <c r="EH71" s="507" t="s">
        <v>57</v>
      </c>
      <c r="EI71" s="507" t="s">
        <v>57</v>
      </c>
      <c r="EJ71" s="507" t="s">
        <v>846</v>
      </c>
      <c r="EK71" s="507" t="s">
        <v>180</v>
      </c>
      <c r="EL71" s="507" t="s">
        <v>847</v>
      </c>
      <c r="EM71" s="507" t="s">
        <v>181</v>
      </c>
      <c r="EN71" s="507" t="s">
        <v>680</v>
      </c>
      <c r="EO71" s="507" t="s">
        <v>310</v>
      </c>
      <c r="EP71" s="507" t="s">
        <v>88</v>
      </c>
      <c r="EQ71" s="507" t="s">
        <v>187</v>
      </c>
      <c r="ER71" s="507" t="s">
        <v>311</v>
      </c>
      <c r="ES71" s="507" t="s">
        <v>2602</v>
      </c>
      <c r="ET71" s="507" t="s">
        <v>2750</v>
      </c>
      <c r="EU71" s="189" t="str">
        <f t="shared" si="24"/>
        <v>1035098T06</v>
      </c>
      <c r="EV71" s="56" t="str">
        <f t="shared" si="25"/>
        <v>61035098T06</v>
      </c>
      <c r="EW71" s="189" t="str">
        <f>IFERROR(VLOOKUP(EV71,양시!BZ:CJ,10,FALSE),"")</f>
        <v/>
      </c>
      <c r="EX71" s="104" t="s">
        <v>2959</v>
      </c>
    </row>
    <row r="72" spans="1:154" ht="30" customHeight="1">
      <c r="A72" s="367">
        <v>6</v>
      </c>
      <c r="B72" s="541"/>
      <c r="C72" s="542" t="s">
        <v>915</v>
      </c>
      <c r="D72" s="541"/>
      <c r="E72" s="541"/>
      <c r="F72" s="541"/>
      <c r="G72" s="541"/>
      <c r="H72" s="389" t="s">
        <v>4213</v>
      </c>
      <c r="I72" s="389" t="s">
        <v>4214</v>
      </c>
      <c r="J72" s="541"/>
      <c r="K72" s="541"/>
      <c r="L72" s="541"/>
      <c r="M72" s="541"/>
      <c r="N72" s="541"/>
      <c r="O72" s="541"/>
      <c r="P72" s="541"/>
      <c r="Q72" s="541"/>
      <c r="R72" s="541"/>
      <c r="S72" s="541"/>
      <c r="T72" s="541"/>
      <c r="U72" s="541"/>
      <c r="V72" s="541"/>
      <c r="W72" s="541"/>
      <c r="X72" s="541"/>
      <c r="Y72" s="541"/>
      <c r="Z72" s="541"/>
      <c r="AA72" s="541"/>
      <c r="AB72" s="541"/>
      <c r="AC72" s="1338"/>
      <c r="AD72" s="541"/>
      <c r="AE72" s="541"/>
      <c r="AF72" s="541"/>
      <c r="AG72" s="541"/>
      <c r="AH72" s="541"/>
      <c r="AI72" s="541"/>
      <c r="AJ72" s="541"/>
      <c r="AK72" s="541"/>
      <c r="AL72" s="541"/>
      <c r="AM72" s="541"/>
      <c r="AN72" s="541"/>
      <c r="AO72" s="541"/>
      <c r="AP72" s="541"/>
      <c r="AQ72" s="541"/>
      <c r="AR72" s="541"/>
      <c r="AS72" s="541"/>
      <c r="AT72" s="541"/>
      <c r="AU72" s="543" t="s">
        <v>4215</v>
      </c>
      <c r="AV72" s="541"/>
      <c r="AW72" s="541"/>
      <c r="AX72" s="541"/>
      <c r="AY72" s="541"/>
      <c r="AZ72" s="541"/>
      <c r="BA72" s="541"/>
      <c r="BB72" s="541"/>
      <c r="BC72" s="541"/>
      <c r="BD72" s="541"/>
      <c r="BE72" s="541"/>
      <c r="BF72" s="541"/>
      <c r="BG72" s="541"/>
      <c r="BH72" s="541"/>
      <c r="BI72" s="541"/>
      <c r="BJ72" s="541"/>
      <c r="BK72" s="541"/>
      <c r="BL72" s="541"/>
      <c r="BM72" s="541"/>
      <c r="BN72" s="541"/>
      <c r="BO72" s="541"/>
      <c r="BP72" s="541"/>
      <c r="BQ72" s="541"/>
      <c r="BR72" s="541"/>
      <c r="BS72" s="541"/>
      <c r="BT72" s="541"/>
      <c r="BU72" s="541"/>
      <c r="BV72" s="541"/>
      <c r="BW72" s="541"/>
      <c r="BX72" s="541"/>
      <c r="BY72" s="541"/>
      <c r="BZ72" s="541"/>
      <c r="CA72" s="541"/>
      <c r="CB72" s="541"/>
      <c r="CC72" s="541"/>
      <c r="CD72" s="541"/>
      <c r="CE72" s="541"/>
      <c r="CF72" s="541"/>
      <c r="CG72" s="541"/>
      <c r="CH72" s="541"/>
      <c r="CI72" s="541"/>
      <c r="CJ72" s="541"/>
      <c r="CK72" s="541"/>
      <c r="CL72" s="541"/>
      <c r="CM72" s="541"/>
      <c r="CN72" s="541"/>
      <c r="CO72" s="541"/>
      <c r="CP72" s="541"/>
      <c r="CQ72" s="541"/>
      <c r="CR72" s="541"/>
      <c r="CS72" s="541"/>
      <c r="CT72" s="541"/>
      <c r="CU72" s="541"/>
      <c r="CV72" s="541"/>
      <c r="CW72" s="541"/>
      <c r="CX72" s="541"/>
      <c r="CY72" s="541"/>
      <c r="CZ72" s="541"/>
      <c r="DA72" s="541"/>
      <c r="DB72" s="541"/>
      <c r="DC72" s="541"/>
      <c r="DD72" s="541"/>
      <c r="DE72" s="541"/>
      <c r="DF72" s="541"/>
      <c r="DG72" s="541"/>
      <c r="DH72" s="541"/>
      <c r="DI72" s="541"/>
      <c r="DJ72" s="541"/>
      <c r="DK72" s="541"/>
      <c r="DL72" s="541"/>
      <c r="DM72" s="541"/>
      <c r="DN72" s="541"/>
      <c r="DO72" s="541"/>
      <c r="DP72" s="541"/>
      <c r="DQ72" s="541"/>
      <c r="DR72" s="541"/>
      <c r="DS72" s="541"/>
      <c r="DT72" s="541"/>
      <c r="DU72" s="541"/>
      <c r="DV72" s="541"/>
      <c r="DW72" s="541"/>
      <c r="DX72" s="541"/>
      <c r="DY72" s="541"/>
      <c r="DZ72" s="541"/>
      <c r="EA72" s="541"/>
      <c r="EB72" s="541"/>
      <c r="EC72" s="541"/>
      <c r="ED72" s="541"/>
      <c r="EE72" s="541"/>
      <c r="EF72" s="541"/>
      <c r="EG72" s="541"/>
      <c r="EH72" s="541"/>
      <c r="EI72" s="541"/>
      <c r="EJ72" s="541"/>
      <c r="EK72" s="541"/>
      <c r="EL72" s="541"/>
      <c r="EM72" s="541"/>
      <c r="EN72" s="541"/>
      <c r="EO72" s="541"/>
      <c r="EP72" s="541"/>
      <c r="EQ72" s="541"/>
      <c r="ER72" s="541"/>
      <c r="ES72" s="541"/>
      <c r="ET72" s="541"/>
      <c r="EU72" s="561" t="str">
        <f>MID(AU72,5,7)&amp;"S"&amp;RIGHT(AU72,2)</f>
        <v>2022632S01</v>
      </c>
      <c r="EV72" s="561" t="str">
        <f>A72&amp;EU72</f>
        <v>62022632S01</v>
      </c>
      <c r="EW72" s="189">
        <f>IFERROR(VLOOKUP(EV72,양시!BZ:CJ,10,FALSE),"")</f>
        <v>0</v>
      </c>
    </row>
    <row r="73" spans="1:154" ht="30" customHeight="1">
      <c r="A73" s="367">
        <v>6</v>
      </c>
      <c r="B73" s="541"/>
      <c r="C73" s="542" t="s">
        <v>915</v>
      </c>
      <c r="D73" s="541"/>
      <c r="E73" s="541"/>
      <c r="F73" s="541"/>
      <c r="G73" s="541"/>
      <c r="H73" s="389" t="s">
        <v>4213</v>
      </c>
      <c r="I73" s="389" t="s">
        <v>4214</v>
      </c>
      <c r="J73" s="541"/>
      <c r="K73" s="541"/>
      <c r="L73" s="541"/>
      <c r="M73" s="541"/>
      <c r="N73" s="541"/>
      <c r="O73" s="541"/>
      <c r="P73" s="541"/>
      <c r="Q73" s="541"/>
      <c r="R73" s="541"/>
      <c r="S73" s="541"/>
      <c r="T73" s="541"/>
      <c r="U73" s="541"/>
      <c r="V73" s="541"/>
      <c r="W73" s="541"/>
      <c r="X73" s="541"/>
      <c r="Y73" s="541"/>
      <c r="Z73" s="541"/>
      <c r="AA73" s="541"/>
      <c r="AB73" s="541"/>
      <c r="AC73" s="1338"/>
      <c r="AD73" s="541"/>
      <c r="AE73" s="541"/>
      <c r="AF73" s="541"/>
      <c r="AG73" s="541"/>
      <c r="AH73" s="541"/>
      <c r="AI73" s="541"/>
      <c r="AJ73" s="541"/>
      <c r="AK73" s="541"/>
      <c r="AL73" s="541"/>
      <c r="AM73" s="541"/>
      <c r="AN73" s="541"/>
      <c r="AO73" s="541"/>
      <c r="AP73" s="541"/>
      <c r="AQ73" s="541"/>
      <c r="AR73" s="541"/>
      <c r="AS73" s="541"/>
      <c r="AT73" s="541"/>
      <c r="AU73" s="543" t="s">
        <v>4216</v>
      </c>
      <c r="AV73" s="541"/>
      <c r="AW73" s="541"/>
      <c r="AX73" s="541"/>
      <c r="AY73" s="541"/>
      <c r="AZ73" s="541"/>
      <c r="BA73" s="541"/>
      <c r="BB73" s="541"/>
      <c r="BC73" s="541"/>
      <c r="BD73" s="541"/>
      <c r="BE73" s="541"/>
      <c r="BF73" s="541"/>
      <c r="BG73" s="541"/>
      <c r="BH73" s="541"/>
      <c r="BI73" s="541"/>
      <c r="BJ73" s="541"/>
      <c r="BK73" s="541"/>
      <c r="BL73" s="541"/>
      <c r="BM73" s="541"/>
      <c r="BN73" s="541"/>
      <c r="BO73" s="541"/>
      <c r="BP73" s="541"/>
      <c r="BQ73" s="541"/>
      <c r="BR73" s="541"/>
      <c r="BS73" s="541"/>
      <c r="BT73" s="541"/>
      <c r="BU73" s="541"/>
      <c r="BV73" s="541"/>
      <c r="BW73" s="541"/>
      <c r="BX73" s="541"/>
      <c r="BY73" s="541"/>
      <c r="BZ73" s="541"/>
      <c r="CA73" s="541"/>
      <c r="CB73" s="541"/>
      <c r="CC73" s="541"/>
      <c r="CD73" s="541"/>
      <c r="CE73" s="541"/>
      <c r="CF73" s="541"/>
      <c r="CG73" s="541"/>
      <c r="CH73" s="541"/>
      <c r="CI73" s="541"/>
      <c r="CJ73" s="541"/>
      <c r="CK73" s="541"/>
      <c r="CL73" s="541"/>
      <c r="CM73" s="541"/>
      <c r="CN73" s="541"/>
      <c r="CO73" s="541"/>
      <c r="CP73" s="541"/>
      <c r="CQ73" s="541"/>
      <c r="CR73" s="541"/>
      <c r="CS73" s="541"/>
      <c r="CT73" s="541"/>
      <c r="CU73" s="541"/>
      <c r="CV73" s="541"/>
      <c r="CW73" s="541"/>
      <c r="CX73" s="541"/>
      <c r="CY73" s="541"/>
      <c r="CZ73" s="541"/>
      <c r="DA73" s="541"/>
      <c r="DB73" s="541"/>
      <c r="DC73" s="541"/>
      <c r="DD73" s="541"/>
      <c r="DE73" s="541"/>
      <c r="DF73" s="541"/>
      <c r="DG73" s="541"/>
      <c r="DH73" s="541"/>
      <c r="DI73" s="541"/>
      <c r="DJ73" s="541"/>
      <c r="DK73" s="541"/>
      <c r="DL73" s="541"/>
      <c r="DM73" s="541"/>
      <c r="DN73" s="541"/>
      <c r="DO73" s="541"/>
      <c r="DP73" s="541"/>
      <c r="DQ73" s="541"/>
      <c r="DR73" s="541"/>
      <c r="DS73" s="541"/>
      <c r="DT73" s="541"/>
      <c r="DU73" s="541"/>
      <c r="DV73" s="541"/>
      <c r="DW73" s="541"/>
      <c r="DX73" s="541"/>
      <c r="DY73" s="541"/>
      <c r="DZ73" s="541"/>
      <c r="EA73" s="541"/>
      <c r="EB73" s="541"/>
      <c r="EC73" s="541"/>
      <c r="ED73" s="541"/>
      <c r="EE73" s="541"/>
      <c r="EF73" s="541"/>
      <c r="EG73" s="541"/>
      <c r="EH73" s="541"/>
      <c r="EI73" s="541"/>
      <c r="EJ73" s="541"/>
      <c r="EK73" s="541"/>
      <c r="EL73" s="541"/>
      <c r="EM73" s="541"/>
      <c r="EN73" s="541"/>
      <c r="EO73" s="541"/>
      <c r="EP73" s="541"/>
      <c r="EQ73" s="541"/>
      <c r="ER73" s="541"/>
      <c r="ES73" s="541"/>
      <c r="ET73" s="541"/>
      <c r="EU73" s="561" t="str">
        <f>MID(AU73,5,7)&amp;"S"&amp;RIGHT(AU73,2)</f>
        <v>2022637S01</v>
      </c>
      <c r="EV73" s="561" t="str">
        <f>A73&amp;EU73</f>
        <v>62022637S01</v>
      </c>
      <c r="EW73" s="189">
        <f>IFERROR(VLOOKUP(EV73,양시!BZ:CJ,10,FALSE),"")</f>
        <v>0</v>
      </c>
    </row>
    <row r="74" spans="1:154" ht="30" customHeight="1">
      <c r="A74" s="367">
        <v>6</v>
      </c>
      <c r="B74" s="571" t="s">
        <v>890</v>
      </c>
      <c r="C74" s="575" t="s">
        <v>915</v>
      </c>
      <c r="D74" s="571" t="s">
        <v>2612</v>
      </c>
      <c r="E74" s="571" t="s">
        <v>31</v>
      </c>
      <c r="F74" s="571" t="s">
        <v>321</v>
      </c>
      <c r="G74" s="571"/>
      <c r="H74" s="389" t="s">
        <v>2055</v>
      </c>
      <c r="I74" s="389" t="s">
        <v>4365</v>
      </c>
      <c r="J74" s="571" t="s">
        <v>3546</v>
      </c>
      <c r="K74" s="571" t="s">
        <v>291</v>
      </c>
      <c r="L74" s="571" t="s">
        <v>3547</v>
      </c>
      <c r="M74" s="571" t="s">
        <v>3548</v>
      </c>
      <c r="N74" s="571"/>
      <c r="O74" s="571"/>
      <c r="P74" s="571"/>
      <c r="Q74" s="571"/>
      <c r="R74" s="571"/>
      <c r="S74" s="571" t="s">
        <v>2488</v>
      </c>
      <c r="T74" s="571" t="s">
        <v>2489</v>
      </c>
      <c r="U74" s="571" t="s">
        <v>592</v>
      </c>
      <c r="V74" s="571" t="s">
        <v>1133</v>
      </c>
      <c r="W74" s="571" t="s">
        <v>3549</v>
      </c>
      <c r="X74" s="571" t="s">
        <v>688</v>
      </c>
      <c r="Y74" s="571" t="s">
        <v>1135</v>
      </c>
      <c r="Z74" s="571" t="s">
        <v>1135</v>
      </c>
      <c r="AA74" s="571" t="s">
        <v>1135</v>
      </c>
      <c r="AB74" s="571" t="s">
        <v>293</v>
      </c>
      <c r="AC74" s="1338"/>
      <c r="AD74" s="571" t="s">
        <v>107</v>
      </c>
      <c r="AE74" s="571" t="s">
        <v>2204</v>
      </c>
      <c r="AF74" s="571" t="s">
        <v>692</v>
      </c>
      <c r="AG74" s="571" t="s">
        <v>295</v>
      </c>
      <c r="AH74" s="571" t="s">
        <v>296</v>
      </c>
      <c r="AI74" s="571" t="s">
        <v>297</v>
      </c>
      <c r="AJ74" s="571"/>
      <c r="AK74" s="571"/>
      <c r="AL74" s="571"/>
      <c r="AM74" s="571"/>
      <c r="AN74" s="571" t="s">
        <v>1138</v>
      </c>
      <c r="AO74" s="571" t="s">
        <v>1139</v>
      </c>
      <c r="AP74" s="571" t="s">
        <v>3550</v>
      </c>
      <c r="AQ74" s="571" t="s">
        <v>35</v>
      </c>
      <c r="AR74" s="571"/>
      <c r="AS74" s="571"/>
      <c r="AT74" s="571" t="s">
        <v>298</v>
      </c>
      <c r="AU74" s="571" t="s">
        <v>3551</v>
      </c>
      <c r="AV74" s="571" t="s">
        <v>57</v>
      </c>
      <c r="AW74" s="571" t="s">
        <v>57</v>
      </c>
      <c r="AX74" s="571"/>
      <c r="AY74" s="571"/>
      <c r="AZ74" s="571" t="s">
        <v>3552</v>
      </c>
      <c r="BA74" s="571" t="s">
        <v>2435</v>
      </c>
      <c r="BB74" s="571" t="s">
        <v>299</v>
      </c>
      <c r="BC74" s="571" t="s">
        <v>32</v>
      </c>
      <c r="BD74" s="571" t="s">
        <v>33</v>
      </c>
      <c r="BE74" s="571" t="s">
        <v>57</v>
      </c>
      <c r="BF74" s="571" t="s">
        <v>48</v>
      </c>
      <c r="BG74" s="571" t="s">
        <v>603</v>
      </c>
      <c r="BH74" s="571" t="s">
        <v>3553</v>
      </c>
      <c r="BI74" s="571" t="s">
        <v>834</v>
      </c>
      <c r="BJ74" s="571" t="s">
        <v>3554</v>
      </c>
      <c r="BK74" s="571" t="s">
        <v>2438</v>
      </c>
      <c r="BL74" s="571" t="s">
        <v>3555</v>
      </c>
      <c r="BM74" s="571" t="s">
        <v>752</v>
      </c>
      <c r="BN74" s="571" t="s">
        <v>2204</v>
      </c>
      <c r="BO74" s="571" t="s">
        <v>692</v>
      </c>
      <c r="BP74" s="571" t="s">
        <v>595</v>
      </c>
      <c r="BQ74" s="571" t="s">
        <v>295</v>
      </c>
      <c r="BR74" s="571" t="s">
        <v>102</v>
      </c>
      <c r="BS74" s="571" t="s">
        <v>837</v>
      </c>
      <c r="BT74" s="571" t="s">
        <v>2625</v>
      </c>
      <c r="BU74" s="571" t="s">
        <v>3556</v>
      </c>
      <c r="BV74" s="571" t="s">
        <v>302</v>
      </c>
      <c r="BW74" s="571" t="s">
        <v>185</v>
      </c>
      <c r="BX74" s="571" t="s">
        <v>296</v>
      </c>
      <c r="BY74" s="571" t="s">
        <v>297</v>
      </c>
      <c r="BZ74" s="571" t="s">
        <v>2330</v>
      </c>
      <c r="CA74" s="571" t="s">
        <v>1121</v>
      </c>
      <c r="CB74" s="571" t="s">
        <v>304</v>
      </c>
      <c r="CC74" s="571" t="s">
        <v>797</v>
      </c>
      <c r="CD74" s="571" t="s">
        <v>305</v>
      </c>
      <c r="CE74" s="571" t="s">
        <v>306</v>
      </c>
      <c r="CF74" s="571" t="s">
        <v>1122</v>
      </c>
      <c r="CG74" s="571" t="s">
        <v>307</v>
      </c>
      <c r="CH74" s="571" t="s">
        <v>57</v>
      </c>
      <c r="CI74" s="571" t="s">
        <v>1123</v>
      </c>
      <c r="CJ74" s="571" t="s">
        <v>92</v>
      </c>
      <c r="CK74" s="571" t="s">
        <v>1035</v>
      </c>
      <c r="CL74" s="571" t="s">
        <v>105</v>
      </c>
      <c r="CM74" s="571" t="s">
        <v>3557</v>
      </c>
      <c r="CN74" s="571" t="s">
        <v>92</v>
      </c>
      <c r="CO74" s="571" t="s">
        <v>668</v>
      </c>
      <c r="CP74" s="571" t="s">
        <v>105</v>
      </c>
      <c r="CQ74" s="571" t="s">
        <v>57</v>
      </c>
      <c r="CR74" s="571" t="s">
        <v>57</v>
      </c>
      <c r="CS74" s="571" t="s">
        <v>57</v>
      </c>
      <c r="CT74" s="571" t="s">
        <v>57</v>
      </c>
      <c r="CU74" s="571" t="s">
        <v>57</v>
      </c>
      <c r="CV74" s="571" t="s">
        <v>57</v>
      </c>
      <c r="CW74" s="571" t="s">
        <v>57</v>
      </c>
      <c r="CX74" s="571" t="s">
        <v>57</v>
      </c>
      <c r="CY74" s="571" t="s">
        <v>57</v>
      </c>
      <c r="CZ74" s="571" t="s">
        <v>57</v>
      </c>
      <c r="DA74" s="571" t="s">
        <v>57</v>
      </c>
      <c r="DB74" s="571" t="s">
        <v>617</v>
      </c>
      <c r="DC74" s="571" t="s">
        <v>618</v>
      </c>
      <c r="DD74" s="571" t="s">
        <v>619</v>
      </c>
      <c r="DE74" s="571" t="s">
        <v>57</v>
      </c>
      <c r="DF74" s="571" t="s">
        <v>57</v>
      </c>
      <c r="DG74" s="571" t="s">
        <v>57</v>
      </c>
      <c r="DH74" s="571" t="s">
        <v>57</v>
      </c>
      <c r="DI74" s="571" t="s">
        <v>302</v>
      </c>
      <c r="DJ74" s="571" t="s">
        <v>57</v>
      </c>
      <c r="DK74" s="571" t="s">
        <v>57</v>
      </c>
      <c r="DL74" s="571" t="s">
        <v>57</v>
      </c>
      <c r="DM74" s="571" t="s">
        <v>57</v>
      </c>
      <c r="DN74" s="571" t="s">
        <v>57</v>
      </c>
      <c r="DO74" s="571" t="s">
        <v>57</v>
      </c>
      <c r="DP74" s="571" t="s">
        <v>57</v>
      </c>
      <c r="DQ74" s="571" t="s">
        <v>57</v>
      </c>
      <c r="DR74" s="571" t="s">
        <v>57</v>
      </c>
      <c r="DS74" s="571" t="s">
        <v>57</v>
      </c>
      <c r="DT74" s="571" t="s">
        <v>760</v>
      </c>
      <c r="DU74" s="571" t="s">
        <v>86</v>
      </c>
      <c r="DV74" s="571" t="s">
        <v>761</v>
      </c>
      <c r="DW74" s="571" t="s">
        <v>106</v>
      </c>
      <c r="DX74" s="571" t="s">
        <v>317</v>
      </c>
      <c r="DY74" s="571" t="s">
        <v>308</v>
      </c>
      <c r="DZ74" s="571" t="s">
        <v>318</v>
      </c>
      <c r="EA74" s="571" t="s">
        <v>319</v>
      </c>
      <c r="EB74" s="571" t="s">
        <v>87</v>
      </c>
      <c r="EC74" s="571" t="s">
        <v>86</v>
      </c>
      <c r="ED74" s="571" t="s">
        <v>762</v>
      </c>
      <c r="EE74" s="571" t="s">
        <v>106</v>
      </c>
      <c r="EF74" s="571" t="s">
        <v>57</v>
      </c>
      <c r="EG74" s="571" t="s">
        <v>57</v>
      </c>
      <c r="EH74" s="571" t="s">
        <v>57</v>
      </c>
      <c r="EI74" s="571" t="s">
        <v>57</v>
      </c>
      <c r="EJ74" s="571" t="s">
        <v>3558</v>
      </c>
      <c r="EK74" s="571" t="s">
        <v>91</v>
      </c>
      <c r="EL74" s="571" t="s">
        <v>765</v>
      </c>
      <c r="EM74" s="571" t="s">
        <v>188</v>
      </c>
      <c r="EN74" s="571" t="s">
        <v>767</v>
      </c>
      <c r="EO74" s="571" t="s">
        <v>310</v>
      </c>
      <c r="EP74" s="571" t="s">
        <v>88</v>
      </c>
      <c r="EQ74" s="571" t="s">
        <v>187</v>
      </c>
      <c r="ER74" s="571" t="s">
        <v>311</v>
      </c>
      <c r="ES74" s="571" t="s">
        <v>3559</v>
      </c>
      <c r="ET74" s="571" t="s">
        <v>3560</v>
      </c>
      <c r="EU74" s="189" t="str">
        <f>MID(AU74,5,8)&amp;RIGHT(AU74,2)</f>
        <v>1031414T00</v>
      </c>
      <c r="EV74" s="56" t="str">
        <f>A74&amp;EU74</f>
        <v>61031414T00</v>
      </c>
      <c r="EW74" s="519" t="s">
        <v>5059</v>
      </c>
      <c r="EX74" s="104" t="s">
        <v>5060</v>
      </c>
    </row>
    <row r="75" spans="1:154" ht="30" customHeight="1">
      <c r="A75" s="30">
        <v>7</v>
      </c>
      <c r="B75" s="568" t="s">
        <v>287</v>
      </c>
      <c r="C75" s="568" t="s">
        <v>336</v>
      </c>
      <c r="D75" s="568" t="s">
        <v>1866</v>
      </c>
      <c r="E75" s="568" t="s">
        <v>31</v>
      </c>
      <c r="F75" s="568" t="s">
        <v>321</v>
      </c>
      <c r="G75" s="568" t="s">
        <v>724</v>
      </c>
      <c r="H75" s="568" t="s">
        <v>771</v>
      </c>
      <c r="I75" s="568" t="s">
        <v>585</v>
      </c>
      <c r="J75" s="568" t="s">
        <v>1900</v>
      </c>
      <c r="K75" s="568" t="s">
        <v>291</v>
      </c>
      <c r="L75" s="568" t="s">
        <v>1901</v>
      </c>
      <c r="M75" s="568" t="s">
        <v>1902</v>
      </c>
      <c r="N75" s="568"/>
      <c r="O75" s="568"/>
      <c r="P75" s="568"/>
      <c r="Q75" s="568" t="s">
        <v>3462</v>
      </c>
      <c r="R75" s="568"/>
      <c r="S75" s="568" t="s">
        <v>1811</v>
      </c>
      <c r="T75" s="568" t="s">
        <v>1812</v>
      </c>
      <c r="U75" s="568" t="s">
        <v>592</v>
      </c>
      <c r="V75" s="568"/>
      <c r="W75" s="568" t="s">
        <v>1903</v>
      </c>
      <c r="X75" s="568" t="s">
        <v>1047</v>
      </c>
      <c r="Y75" s="568" t="s">
        <v>1904</v>
      </c>
      <c r="Z75" s="568" t="s">
        <v>1904</v>
      </c>
      <c r="AA75" s="568" t="s">
        <v>1135</v>
      </c>
      <c r="AB75" s="568" t="s">
        <v>293</v>
      </c>
      <c r="AC75" s="1338"/>
      <c r="AD75" s="568" t="s">
        <v>1136</v>
      </c>
      <c r="AE75" s="568" t="s">
        <v>314</v>
      </c>
      <c r="AF75" s="568" t="s">
        <v>1196</v>
      </c>
      <c r="AG75" s="568" t="s">
        <v>295</v>
      </c>
      <c r="AH75" s="568" t="s">
        <v>296</v>
      </c>
      <c r="AI75" s="568" t="s">
        <v>297</v>
      </c>
      <c r="AJ75" s="568"/>
      <c r="AK75" s="568"/>
      <c r="AL75" s="568"/>
      <c r="AM75" s="568"/>
      <c r="AN75" s="568" t="s">
        <v>1162</v>
      </c>
      <c r="AO75" s="568" t="s">
        <v>1163</v>
      </c>
      <c r="AP75" s="568" t="s">
        <v>1905</v>
      </c>
      <c r="AQ75" s="568" t="s">
        <v>49</v>
      </c>
      <c r="AR75" s="568" t="s">
        <v>1165</v>
      </c>
      <c r="AS75" s="568" t="s">
        <v>1166</v>
      </c>
      <c r="AT75" s="568" t="s">
        <v>298</v>
      </c>
      <c r="AU75" s="568" t="s">
        <v>1906</v>
      </c>
      <c r="AV75" s="568" t="s">
        <v>57</v>
      </c>
      <c r="AW75" s="568" t="s">
        <v>57</v>
      </c>
      <c r="AX75" s="568"/>
      <c r="AY75" s="568"/>
      <c r="AZ75" s="568" t="s">
        <v>1907</v>
      </c>
      <c r="BA75" s="568" t="s">
        <v>1170</v>
      </c>
      <c r="BB75" s="568" t="s">
        <v>323</v>
      </c>
      <c r="BC75" s="568" t="s">
        <v>32</v>
      </c>
      <c r="BD75" s="568" t="s">
        <v>33</v>
      </c>
      <c r="BE75" s="568" t="s">
        <v>57</v>
      </c>
      <c r="BF75" s="568" t="s">
        <v>48</v>
      </c>
      <c r="BG75" s="568" t="s">
        <v>164</v>
      </c>
      <c r="BH75" s="568" t="s">
        <v>1908</v>
      </c>
      <c r="BI75" s="568" t="s">
        <v>1909</v>
      </c>
      <c r="BJ75" s="568" t="s">
        <v>1910</v>
      </c>
      <c r="BK75" s="568" t="s">
        <v>910</v>
      </c>
      <c r="BL75" s="568" t="s">
        <v>1911</v>
      </c>
      <c r="BM75" s="568" t="s">
        <v>1327</v>
      </c>
      <c r="BN75" s="568" t="s">
        <v>314</v>
      </c>
      <c r="BO75" s="568" t="s">
        <v>1196</v>
      </c>
      <c r="BP75" s="568" t="s">
        <v>57</v>
      </c>
      <c r="BQ75" s="568" t="s">
        <v>295</v>
      </c>
      <c r="BR75" s="568" t="s">
        <v>311</v>
      </c>
      <c r="BS75" s="568" t="s">
        <v>1393</v>
      </c>
      <c r="BT75" s="568" t="s">
        <v>1912</v>
      </c>
      <c r="BU75" s="568" t="s">
        <v>1913</v>
      </c>
      <c r="BV75" s="568" t="s">
        <v>1330</v>
      </c>
      <c r="BW75" s="568" t="s">
        <v>178</v>
      </c>
      <c r="BX75" s="568" t="s">
        <v>296</v>
      </c>
      <c r="BY75" s="568" t="s">
        <v>297</v>
      </c>
      <c r="BZ75" s="568" t="s">
        <v>1914</v>
      </c>
      <c r="CA75" s="568" t="s">
        <v>1915</v>
      </c>
      <c r="CB75" s="568" t="s">
        <v>304</v>
      </c>
      <c r="CC75" s="568" t="s">
        <v>1308</v>
      </c>
      <c r="CD75" s="568" t="s">
        <v>1276</v>
      </c>
      <c r="CE75" s="568" t="s">
        <v>306</v>
      </c>
      <c r="CF75" s="568" t="s">
        <v>1916</v>
      </c>
      <c r="CG75" s="568" t="s">
        <v>307</v>
      </c>
      <c r="CH75" s="568" t="s">
        <v>57</v>
      </c>
      <c r="CI75" s="568" t="s">
        <v>1917</v>
      </c>
      <c r="CJ75" s="568" t="s">
        <v>1212</v>
      </c>
      <c r="CK75" s="568" t="s">
        <v>1278</v>
      </c>
      <c r="CL75" s="568" t="s">
        <v>105</v>
      </c>
      <c r="CM75" s="568" t="s">
        <v>1888</v>
      </c>
      <c r="CN75" s="568" t="s">
        <v>1212</v>
      </c>
      <c r="CO75" s="568" t="s">
        <v>1889</v>
      </c>
      <c r="CP75" s="568" t="s">
        <v>105</v>
      </c>
      <c r="CQ75" s="568" t="s">
        <v>1918</v>
      </c>
      <c r="CR75" s="568" t="s">
        <v>1212</v>
      </c>
      <c r="CS75" s="568" t="s">
        <v>998</v>
      </c>
      <c r="CT75" s="568" t="s">
        <v>105</v>
      </c>
      <c r="CU75" s="568" t="s">
        <v>328</v>
      </c>
      <c r="CV75" s="568" t="s">
        <v>329</v>
      </c>
      <c r="CW75" s="568" t="s">
        <v>330</v>
      </c>
      <c r="CX75" s="568" t="s">
        <v>331</v>
      </c>
      <c r="CY75" s="568" t="s">
        <v>57</v>
      </c>
      <c r="CZ75" s="568" t="s">
        <v>57</v>
      </c>
      <c r="DA75" s="568" t="s">
        <v>57</v>
      </c>
      <c r="DB75" s="568" t="s">
        <v>57</v>
      </c>
      <c r="DC75" s="568" t="s">
        <v>57</v>
      </c>
      <c r="DD75" s="568" t="s">
        <v>57</v>
      </c>
      <c r="DE75" s="568" t="s">
        <v>1215</v>
      </c>
      <c r="DF75" s="568" t="s">
        <v>1216</v>
      </c>
      <c r="DG75" s="568" t="s">
        <v>673</v>
      </c>
      <c r="DH75" s="568" t="s">
        <v>57</v>
      </c>
      <c r="DI75" s="568" t="s">
        <v>302</v>
      </c>
      <c r="DJ75" s="568" t="s">
        <v>57</v>
      </c>
      <c r="DK75" s="568" t="s">
        <v>57</v>
      </c>
      <c r="DL75" s="568" t="s">
        <v>57</v>
      </c>
      <c r="DM75" s="568" t="s">
        <v>57</v>
      </c>
      <c r="DN75" s="568" t="s">
        <v>57</v>
      </c>
      <c r="DO75" s="568" t="s">
        <v>57</v>
      </c>
      <c r="DP75" s="568" t="s">
        <v>57</v>
      </c>
      <c r="DQ75" s="568" t="s">
        <v>57</v>
      </c>
      <c r="DR75" s="568" t="s">
        <v>57</v>
      </c>
      <c r="DS75" s="568" t="s">
        <v>57</v>
      </c>
      <c r="DT75" s="568" t="s">
        <v>1217</v>
      </c>
      <c r="DU75" s="568" t="s">
        <v>1218</v>
      </c>
      <c r="DV75" s="568" t="s">
        <v>334</v>
      </c>
      <c r="DW75" s="568" t="s">
        <v>121</v>
      </c>
      <c r="DX75" s="568" t="s">
        <v>1219</v>
      </c>
      <c r="DY75" s="568" t="s">
        <v>1220</v>
      </c>
      <c r="DZ75" s="568" t="s">
        <v>330</v>
      </c>
      <c r="EA75" s="568" t="s">
        <v>205</v>
      </c>
      <c r="EB75" s="568" t="s">
        <v>1221</v>
      </c>
      <c r="EC75" s="568" t="s">
        <v>1218</v>
      </c>
      <c r="ED75" s="568" t="s">
        <v>762</v>
      </c>
      <c r="EE75" s="568" t="s">
        <v>121</v>
      </c>
      <c r="EF75" s="568" t="s">
        <v>57</v>
      </c>
      <c r="EG75" s="568" t="s">
        <v>57</v>
      </c>
      <c r="EH75" s="568" t="s">
        <v>57</v>
      </c>
      <c r="EI75" s="568" t="s">
        <v>57</v>
      </c>
      <c r="EJ75" s="568" t="s">
        <v>1919</v>
      </c>
      <c r="EK75" s="568" t="s">
        <v>1920</v>
      </c>
      <c r="EL75" s="568" t="s">
        <v>1224</v>
      </c>
      <c r="EM75" s="568" t="s">
        <v>1921</v>
      </c>
      <c r="EN75" s="568" t="s">
        <v>767</v>
      </c>
      <c r="EO75" s="568" t="s">
        <v>310</v>
      </c>
      <c r="EP75" s="568" t="s">
        <v>88</v>
      </c>
      <c r="EQ75" s="568" t="s">
        <v>1922</v>
      </c>
      <c r="ER75" s="568" t="s">
        <v>311</v>
      </c>
      <c r="ES75" s="568" t="s">
        <v>1923</v>
      </c>
      <c r="ET75" s="568" t="s">
        <v>1924</v>
      </c>
      <c r="EU75" s="189" t="str">
        <f>MID(AU75,5,8)&amp;RIGHT(AU75,2)</f>
        <v>2022671T00</v>
      </c>
      <c r="EV75" s="56" t="str">
        <f>A75&amp;EU75</f>
        <v>72022671T00</v>
      </c>
      <c r="EW75" s="189" t="str">
        <f>IFERROR(VLOOKUP(EV75,양시!BZ:CJ,10,FALSE),"")</f>
        <v/>
      </c>
      <c r="EX75" s="104" t="s">
        <v>2853</v>
      </c>
    </row>
    <row r="76" spans="1:154" ht="30" customHeight="1">
      <c r="A76" s="30">
        <v>7</v>
      </c>
      <c r="B76" s="568" t="s">
        <v>312</v>
      </c>
      <c r="C76" s="568" t="s">
        <v>336</v>
      </c>
      <c r="D76" s="568" t="s">
        <v>1866</v>
      </c>
      <c r="E76" s="568" t="s">
        <v>31</v>
      </c>
      <c r="F76" s="568" t="s">
        <v>321</v>
      </c>
      <c r="G76" s="568" t="s">
        <v>732</v>
      </c>
      <c r="H76" s="568" t="s">
        <v>806</v>
      </c>
      <c r="I76" s="568" t="s">
        <v>585</v>
      </c>
      <c r="J76" s="568" t="s">
        <v>1989</v>
      </c>
      <c r="K76" s="568" t="s">
        <v>291</v>
      </c>
      <c r="L76" s="568" t="s">
        <v>1990</v>
      </c>
      <c r="M76" s="568" t="s">
        <v>1991</v>
      </c>
      <c r="N76" s="568"/>
      <c r="O76" s="568"/>
      <c r="P76" s="568"/>
      <c r="Q76" s="568" t="s">
        <v>3462</v>
      </c>
      <c r="R76" s="568"/>
      <c r="S76" s="568" t="s">
        <v>1811</v>
      </c>
      <c r="T76" s="568" t="s">
        <v>1812</v>
      </c>
      <c r="U76" s="568" t="s">
        <v>592</v>
      </c>
      <c r="V76" s="568"/>
      <c r="W76" s="568" t="s">
        <v>1992</v>
      </c>
      <c r="X76" s="568" t="s">
        <v>1047</v>
      </c>
      <c r="Y76" s="568" t="s">
        <v>1993</v>
      </c>
      <c r="Z76" s="568" t="s">
        <v>1993</v>
      </c>
      <c r="AA76" s="568" t="s">
        <v>1135</v>
      </c>
      <c r="AB76" s="568" t="s">
        <v>293</v>
      </c>
      <c r="AC76" s="1338"/>
      <c r="AD76" s="568" t="s">
        <v>1136</v>
      </c>
      <c r="AE76" s="568" t="s">
        <v>314</v>
      </c>
      <c r="AF76" s="568" t="s">
        <v>294</v>
      </c>
      <c r="AG76" s="568" t="s">
        <v>295</v>
      </c>
      <c r="AH76" s="568" t="s">
        <v>296</v>
      </c>
      <c r="AI76" s="568" t="s">
        <v>297</v>
      </c>
      <c r="AJ76" s="568"/>
      <c r="AK76" s="568"/>
      <c r="AL76" s="568"/>
      <c r="AM76" s="568"/>
      <c r="AN76" s="568" t="s">
        <v>1162</v>
      </c>
      <c r="AO76" s="568" t="s">
        <v>1163</v>
      </c>
      <c r="AP76" s="568" t="s">
        <v>1994</v>
      </c>
      <c r="AQ76" s="568" t="s">
        <v>49</v>
      </c>
      <c r="AR76" s="568" t="s">
        <v>1165</v>
      </c>
      <c r="AS76" s="568" t="s">
        <v>1166</v>
      </c>
      <c r="AT76" s="568" t="s">
        <v>298</v>
      </c>
      <c r="AU76" s="568" t="s">
        <v>1995</v>
      </c>
      <c r="AV76" s="568" t="s">
        <v>57</v>
      </c>
      <c r="AW76" s="568" t="s">
        <v>57</v>
      </c>
      <c r="AX76" s="568"/>
      <c r="AY76" s="568"/>
      <c r="AZ76" s="568" t="s">
        <v>1996</v>
      </c>
      <c r="BA76" s="568" t="s">
        <v>1170</v>
      </c>
      <c r="BB76" s="568" t="s">
        <v>299</v>
      </c>
      <c r="BC76" s="568" t="s">
        <v>32</v>
      </c>
      <c r="BD76" s="568" t="s">
        <v>33</v>
      </c>
      <c r="BE76" s="568" t="s">
        <v>57</v>
      </c>
      <c r="BF76" s="568" t="s">
        <v>48</v>
      </c>
      <c r="BG76" s="568" t="s">
        <v>164</v>
      </c>
      <c r="BH76" s="568" t="s">
        <v>1997</v>
      </c>
      <c r="BI76" s="568" t="s">
        <v>1998</v>
      </c>
      <c r="BJ76" s="568" t="s">
        <v>1999</v>
      </c>
      <c r="BK76" s="568" t="s">
        <v>1174</v>
      </c>
      <c r="BL76" s="568" t="s">
        <v>1326</v>
      </c>
      <c r="BM76" s="568" t="s">
        <v>1327</v>
      </c>
      <c r="BN76" s="568" t="s">
        <v>314</v>
      </c>
      <c r="BO76" s="568" t="s">
        <v>294</v>
      </c>
      <c r="BP76" s="568" t="s">
        <v>57</v>
      </c>
      <c r="BQ76" s="568" t="s">
        <v>295</v>
      </c>
      <c r="BR76" s="568" t="s">
        <v>311</v>
      </c>
      <c r="BS76" s="568" t="s">
        <v>753</v>
      </c>
      <c r="BT76" s="568" t="s">
        <v>1328</v>
      </c>
      <c r="BU76" s="568" t="s">
        <v>2000</v>
      </c>
      <c r="BV76" s="568" t="s">
        <v>1061</v>
      </c>
      <c r="BW76" s="568" t="s">
        <v>1028</v>
      </c>
      <c r="BX76" s="568" t="s">
        <v>296</v>
      </c>
      <c r="BY76" s="568" t="s">
        <v>297</v>
      </c>
      <c r="BZ76" s="568" t="s">
        <v>1331</v>
      </c>
      <c r="CA76" s="568" t="s">
        <v>2001</v>
      </c>
      <c r="CB76" s="568" t="s">
        <v>304</v>
      </c>
      <c r="CC76" s="568" t="s">
        <v>1308</v>
      </c>
      <c r="CD76" s="568" t="s">
        <v>318</v>
      </c>
      <c r="CE76" s="568" t="s">
        <v>306</v>
      </c>
      <c r="CF76" s="568" t="s">
        <v>1916</v>
      </c>
      <c r="CG76" s="568" t="s">
        <v>307</v>
      </c>
      <c r="CH76" s="568" t="s">
        <v>57</v>
      </c>
      <c r="CI76" s="568" t="s">
        <v>2002</v>
      </c>
      <c r="CJ76" s="568" t="s">
        <v>99</v>
      </c>
      <c r="CK76" s="568" t="s">
        <v>1889</v>
      </c>
      <c r="CL76" s="568" t="s">
        <v>105</v>
      </c>
      <c r="CM76" s="568" t="s">
        <v>2003</v>
      </c>
      <c r="CN76" s="568" t="s">
        <v>99</v>
      </c>
      <c r="CO76" s="568" t="s">
        <v>998</v>
      </c>
      <c r="CP76" s="568" t="s">
        <v>105</v>
      </c>
      <c r="CQ76" s="568" t="s">
        <v>57</v>
      </c>
      <c r="CR76" s="568" t="s">
        <v>57</v>
      </c>
      <c r="CS76" s="568" t="s">
        <v>57</v>
      </c>
      <c r="CT76" s="568" t="s">
        <v>57</v>
      </c>
      <c r="CU76" s="568" t="s">
        <v>328</v>
      </c>
      <c r="CV76" s="568" t="s">
        <v>329</v>
      </c>
      <c r="CW76" s="568" t="s">
        <v>330</v>
      </c>
      <c r="CX76" s="568" t="s">
        <v>331</v>
      </c>
      <c r="CY76" s="568" t="s">
        <v>57</v>
      </c>
      <c r="CZ76" s="568" t="s">
        <v>57</v>
      </c>
      <c r="DA76" s="568" t="s">
        <v>57</v>
      </c>
      <c r="DB76" s="568" t="s">
        <v>57</v>
      </c>
      <c r="DC76" s="568" t="s">
        <v>57</v>
      </c>
      <c r="DD76" s="568" t="s">
        <v>57</v>
      </c>
      <c r="DE76" s="568" t="s">
        <v>1215</v>
      </c>
      <c r="DF76" s="568" t="s">
        <v>1216</v>
      </c>
      <c r="DG76" s="568" t="s">
        <v>673</v>
      </c>
      <c r="DH76" s="568" t="s">
        <v>57</v>
      </c>
      <c r="DI76" s="568" t="s">
        <v>302</v>
      </c>
      <c r="DJ76" s="568" t="s">
        <v>57</v>
      </c>
      <c r="DK76" s="568" t="s">
        <v>57</v>
      </c>
      <c r="DL76" s="568" t="s">
        <v>57</v>
      </c>
      <c r="DM76" s="568" t="s">
        <v>57</v>
      </c>
      <c r="DN76" s="568" t="s">
        <v>57</v>
      </c>
      <c r="DO76" s="568" t="s">
        <v>57</v>
      </c>
      <c r="DP76" s="568" t="s">
        <v>57</v>
      </c>
      <c r="DQ76" s="568" t="s">
        <v>57</v>
      </c>
      <c r="DR76" s="568" t="s">
        <v>57</v>
      </c>
      <c r="DS76" s="568" t="s">
        <v>57</v>
      </c>
      <c r="DT76" s="568" t="s">
        <v>2004</v>
      </c>
      <c r="DU76" s="568" t="s">
        <v>1153</v>
      </c>
      <c r="DV76" s="568" t="s">
        <v>761</v>
      </c>
      <c r="DW76" s="568" t="s">
        <v>121</v>
      </c>
      <c r="DX76" s="568" t="s">
        <v>333</v>
      </c>
      <c r="DY76" s="568" t="s">
        <v>308</v>
      </c>
      <c r="DZ76" s="568" t="s">
        <v>309</v>
      </c>
      <c r="EA76" s="568" t="s">
        <v>319</v>
      </c>
      <c r="EB76" s="568" t="s">
        <v>2005</v>
      </c>
      <c r="EC76" s="568" t="s">
        <v>1153</v>
      </c>
      <c r="ED76" s="568" t="s">
        <v>178</v>
      </c>
      <c r="EE76" s="568" t="s">
        <v>121</v>
      </c>
      <c r="EF76" s="568" t="s">
        <v>57</v>
      </c>
      <c r="EG76" s="568" t="s">
        <v>57</v>
      </c>
      <c r="EH76" s="568" t="s">
        <v>57</v>
      </c>
      <c r="EI76" s="568" t="s">
        <v>57</v>
      </c>
      <c r="EJ76" s="568" t="s">
        <v>2006</v>
      </c>
      <c r="EK76" s="568" t="s">
        <v>1574</v>
      </c>
      <c r="EL76" s="568" t="s">
        <v>1337</v>
      </c>
      <c r="EM76" s="568" t="s">
        <v>1576</v>
      </c>
      <c r="EN76" s="568" t="s">
        <v>767</v>
      </c>
      <c r="EO76" s="568" t="s">
        <v>310</v>
      </c>
      <c r="EP76" s="568" t="s">
        <v>88</v>
      </c>
      <c r="EQ76" s="568" t="s">
        <v>1922</v>
      </c>
      <c r="ER76" s="568" t="s">
        <v>311</v>
      </c>
      <c r="ES76" s="568" t="s">
        <v>2007</v>
      </c>
      <c r="ET76" s="568" t="s">
        <v>2008</v>
      </c>
      <c r="EU76" s="189" t="str">
        <f t="shared" ref="EU76:EU123" si="26">MID(AU76,5,8)&amp;RIGHT(AU76,2)</f>
        <v>1038858T00</v>
      </c>
      <c r="EV76" s="56" t="str">
        <f t="shared" ref="EV76:EV123" si="27">A76&amp;EU76</f>
        <v>71038858T00</v>
      </c>
      <c r="EW76" s="189" t="str">
        <f>IFERROR(VLOOKUP(EV76,양시!BZ:CJ,10,FALSE),"")</f>
        <v/>
      </c>
      <c r="EX76" s="104" t="s">
        <v>2853</v>
      </c>
    </row>
    <row r="77" spans="1:154" ht="30" customHeight="1">
      <c r="A77" s="30">
        <v>7</v>
      </c>
      <c r="B77" s="568" t="s">
        <v>320</v>
      </c>
      <c r="C77" s="569" t="s">
        <v>915</v>
      </c>
      <c r="D77" s="568" t="s">
        <v>2612</v>
      </c>
      <c r="E77" s="568" t="s">
        <v>31</v>
      </c>
      <c r="F77" s="568" t="s">
        <v>584</v>
      </c>
      <c r="G77" s="568"/>
      <c r="H77" s="568" t="s">
        <v>287</v>
      </c>
      <c r="I77" s="568" t="s">
        <v>585</v>
      </c>
      <c r="J77" s="568" t="s">
        <v>4297</v>
      </c>
      <c r="K77" s="568" t="s">
        <v>291</v>
      </c>
      <c r="L77" s="568" t="s">
        <v>4298</v>
      </c>
      <c r="M77" s="568" t="s">
        <v>4299</v>
      </c>
      <c r="N77" s="568"/>
      <c r="O77" s="568"/>
      <c r="P77" s="568"/>
      <c r="Q77" s="568"/>
      <c r="R77" s="568"/>
      <c r="S77" s="568" t="s">
        <v>1131</v>
      </c>
      <c r="T77" s="568" t="s">
        <v>4231</v>
      </c>
      <c r="U77" s="568" t="s">
        <v>592</v>
      </c>
      <c r="V77" s="568"/>
      <c r="W77" s="568" t="s">
        <v>4300</v>
      </c>
      <c r="X77" s="568" t="s">
        <v>688</v>
      </c>
      <c r="Y77" s="568" t="s">
        <v>4252</v>
      </c>
      <c r="Z77" s="568" t="s">
        <v>4252</v>
      </c>
      <c r="AA77" s="568" t="s">
        <v>4252</v>
      </c>
      <c r="AB77" s="568" t="s">
        <v>293</v>
      </c>
      <c r="AC77" s="1338"/>
      <c r="AD77" s="568" t="s">
        <v>107</v>
      </c>
      <c r="AE77" s="568" t="s">
        <v>1352</v>
      </c>
      <c r="AF77" s="568" t="s">
        <v>692</v>
      </c>
      <c r="AG77" s="568" t="s">
        <v>295</v>
      </c>
      <c r="AH77" s="568" t="s">
        <v>296</v>
      </c>
      <c r="AI77" s="568" t="s">
        <v>297</v>
      </c>
      <c r="AJ77" s="568"/>
      <c r="AK77" s="568"/>
      <c r="AL77" s="568"/>
      <c r="AM77" s="568"/>
      <c r="AN77" s="568" t="s">
        <v>4301</v>
      </c>
      <c r="AO77" s="568" t="s">
        <v>4302</v>
      </c>
      <c r="AP77" s="568" t="s">
        <v>4303</v>
      </c>
      <c r="AQ77" s="568" t="s">
        <v>35</v>
      </c>
      <c r="AR77" s="568"/>
      <c r="AS77" s="568"/>
      <c r="AT77" s="568" t="s">
        <v>298</v>
      </c>
      <c r="AU77" s="568" t="s">
        <v>4304</v>
      </c>
      <c r="AV77" s="568" t="s">
        <v>57</v>
      </c>
      <c r="AW77" s="568" t="s">
        <v>57</v>
      </c>
      <c r="AX77" s="568"/>
      <c r="AY77" s="568"/>
      <c r="AZ77" s="568" t="s">
        <v>4305</v>
      </c>
      <c r="BA77" s="568" t="s">
        <v>1359</v>
      </c>
      <c r="BB77" s="568" t="s">
        <v>1201</v>
      </c>
      <c r="BC77" s="568" t="s">
        <v>32</v>
      </c>
      <c r="BD77" s="568" t="s">
        <v>33</v>
      </c>
      <c r="BE77" s="568" t="s">
        <v>57</v>
      </c>
      <c r="BF77" s="568" t="s">
        <v>48</v>
      </c>
      <c r="BG77" s="568" t="s">
        <v>164</v>
      </c>
      <c r="BH77" s="568" t="s">
        <v>2216</v>
      </c>
      <c r="BI77" s="568" t="s">
        <v>2828</v>
      </c>
      <c r="BJ77" s="568" t="s">
        <v>1213</v>
      </c>
      <c r="BK77" s="568" t="s">
        <v>316</v>
      </c>
      <c r="BL77" s="568" t="s">
        <v>4306</v>
      </c>
      <c r="BM77" s="568" t="s">
        <v>302</v>
      </c>
      <c r="BN77" s="568" t="s">
        <v>1352</v>
      </c>
      <c r="BO77" s="568" t="s">
        <v>692</v>
      </c>
      <c r="BP77" s="568" t="s">
        <v>595</v>
      </c>
      <c r="BQ77" s="568" t="s">
        <v>295</v>
      </c>
      <c r="BR77" s="568" t="s">
        <v>1363</v>
      </c>
      <c r="BS77" s="568" t="s">
        <v>1449</v>
      </c>
      <c r="BT77" s="568" t="s">
        <v>170</v>
      </c>
      <c r="BU77" s="568" t="s">
        <v>4307</v>
      </c>
      <c r="BV77" s="568" t="s">
        <v>302</v>
      </c>
      <c r="BW77" s="568" t="s">
        <v>872</v>
      </c>
      <c r="BX77" s="568" t="s">
        <v>296</v>
      </c>
      <c r="BY77" s="568" t="s">
        <v>297</v>
      </c>
      <c r="BZ77" s="568" t="s">
        <v>104</v>
      </c>
      <c r="CA77" s="568" t="s">
        <v>2699</v>
      </c>
      <c r="CB77" s="568" t="s">
        <v>304</v>
      </c>
      <c r="CC77" s="568" t="s">
        <v>167</v>
      </c>
      <c r="CD77" s="568" t="s">
        <v>1209</v>
      </c>
      <c r="CE77" s="568" t="s">
        <v>306</v>
      </c>
      <c r="CF77" s="568" t="s">
        <v>166</v>
      </c>
      <c r="CG77" s="568" t="s">
        <v>307</v>
      </c>
      <c r="CH77" s="568" t="s">
        <v>57</v>
      </c>
      <c r="CI77" s="568" t="s">
        <v>4308</v>
      </c>
      <c r="CJ77" s="568" t="s">
        <v>99</v>
      </c>
      <c r="CK77" s="568" t="s">
        <v>1850</v>
      </c>
      <c r="CL77" s="568" t="s">
        <v>105</v>
      </c>
      <c r="CM77" s="568" t="s">
        <v>4309</v>
      </c>
      <c r="CN77" s="568" t="s">
        <v>99</v>
      </c>
      <c r="CO77" s="568" t="s">
        <v>186</v>
      </c>
      <c r="CP77" s="568" t="s">
        <v>105</v>
      </c>
      <c r="CQ77" s="568" t="s">
        <v>57</v>
      </c>
      <c r="CR77" s="568" t="s">
        <v>57</v>
      </c>
      <c r="CS77" s="568" t="s">
        <v>57</v>
      </c>
      <c r="CT77" s="568" t="s">
        <v>57</v>
      </c>
      <c r="CU77" s="568" t="s">
        <v>328</v>
      </c>
      <c r="CV77" s="568" t="s">
        <v>329</v>
      </c>
      <c r="CW77" s="568" t="s">
        <v>330</v>
      </c>
      <c r="CX77" s="568" t="s">
        <v>331</v>
      </c>
      <c r="CY77" s="568" t="s">
        <v>57</v>
      </c>
      <c r="CZ77" s="568" t="s">
        <v>57</v>
      </c>
      <c r="DA77" s="568" t="s">
        <v>57</v>
      </c>
      <c r="DB77" s="568" t="s">
        <v>57</v>
      </c>
      <c r="DC77" s="568" t="s">
        <v>57</v>
      </c>
      <c r="DD77" s="568" t="s">
        <v>57</v>
      </c>
      <c r="DE77" s="568" t="s">
        <v>1215</v>
      </c>
      <c r="DF77" s="568" t="s">
        <v>1216</v>
      </c>
      <c r="DG77" s="568" t="s">
        <v>673</v>
      </c>
      <c r="DH77" s="568" t="s">
        <v>57</v>
      </c>
      <c r="DI77" s="568" t="s">
        <v>302</v>
      </c>
      <c r="DJ77" s="568" t="s">
        <v>57</v>
      </c>
      <c r="DK77" s="568" t="s">
        <v>57</v>
      </c>
      <c r="DL77" s="568" t="s">
        <v>57</v>
      </c>
      <c r="DM77" s="568" t="s">
        <v>57</v>
      </c>
      <c r="DN77" s="568" t="s">
        <v>57</v>
      </c>
      <c r="DO77" s="568" t="s">
        <v>57</v>
      </c>
      <c r="DP77" s="568" t="s">
        <v>57</v>
      </c>
      <c r="DQ77" s="568" t="s">
        <v>57</v>
      </c>
      <c r="DR77" s="568" t="s">
        <v>57</v>
      </c>
      <c r="DS77" s="568" t="s">
        <v>57</v>
      </c>
      <c r="DT77" s="568" t="s">
        <v>1454</v>
      </c>
      <c r="DU77" s="568" t="s">
        <v>1281</v>
      </c>
      <c r="DV77" s="568" t="s">
        <v>204</v>
      </c>
      <c r="DW77" s="568" t="s">
        <v>106</v>
      </c>
      <c r="DX77" s="568" t="s">
        <v>317</v>
      </c>
      <c r="DY77" s="568" t="s">
        <v>308</v>
      </c>
      <c r="DZ77" s="568" t="s">
        <v>318</v>
      </c>
      <c r="EA77" s="568" t="s">
        <v>319</v>
      </c>
      <c r="EB77" s="568" t="s">
        <v>1455</v>
      </c>
      <c r="EC77" s="568" t="s">
        <v>1281</v>
      </c>
      <c r="ED77" s="568" t="s">
        <v>114</v>
      </c>
      <c r="EE77" s="568" t="s">
        <v>106</v>
      </c>
      <c r="EF77" s="568" t="s">
        <v>57</v>
      </c>
      <c r="EG77" s="568" t="s">
        <v>57</v>
      </c>
      <c r="EH77" s="568" t="s">
        <v>57</v>
      </c>
      <c r="EI77" s="568" t="s">
        <v>57</v>
      </c>
      <c r="EJ77" s="568" t="s">
        <v>1252</v>
      </c>
      <c r="EK77" s="568" t="s">
        <v>1253</v>
      </c>
      <c r="EL77" s="568" t="s">
        <v>1254</v>
      </c>
      <c r="EM77" s="568" t="s">
        <v>1255</v>
      </c>
      <c r="EN77" s="568" t="s">
        <v>767</v>
      </c>
      <c r="EO77" s="568" t="s">
        <v>310</v>
      </c>
      <c r="EP77" s="568" t="s">
        <v>88</v>
      </c>
      <c r="EQ77" s="568" t="s">
        <v>3500</v>
      </c>
      <c r="ER77" s="568" t="s">
        <v>311</v>
      </c>
      <c r="ES77" s="568" t="s">
        <v>4310</v>
      </c>
      <c r="ET77" s="568" t="s">
        <v>4311</v>
      </c>
      <c r="EU77" s="189" t="str">
        <f t="shared" si="26"/>
        <v>2022630T00</v>
      </c>
      <c r="EV77" s="56" t="str">
        <f t="shared" si="27"/>
        <v>72022630T00</v>
      </c>
      <c r="EW77" s="189" t="str">
        <f>IFERROR(VLOOKUP(EV77,양시!BZ:CJ,10,FALSE),"")</f>
        <v/>
      </c>
      <c r="EX77" s="104" t="s">
        <v>2854</v>
      </c>
    </row>
    <row r="78" spans="1:154" ht="30" customHeight="1">
      <c r="A78" s="30">
        <v>7</v>
      </c>
      <c r="B78" s="568" t="s">
        <v>724</v>
      </c>
      <c r="C78" s="569" t="s">
        <v>915</v>
      </c>
      <c r="D78" s="568" t="s">
        <v>2612</v>
      </c>
      <c r="E78" s="568" t="s">
        <v>31</v>
      </c>
      <c r="F78" s="568" t="s">
        <v>584</v>
      </c>
      <c r="G78" s="568"/>
      <c r="H78" s="568" t="s">
        <v>312</v>
      </c>
      <c r="I78" s="568" t="s">
        <v>585</v>
      </c>
      <c r="J78" s="568" t="s">
        <v>4312</v>
      </c>
      <c r="K78" s="568" t="s">
        <v>291</v>
      </c>
      <c r="L78" s="568" t="s">
        <v>4313</v>
      </c>
      <c r="M78" s="568" t="s">
        <v>4314</v>
      </c>
      <c r="N78" s="568"/>
      <c r="O78" s="568"/>
      <c r="P78" s="568"/>
      <c r="Q78" s="568"/>
      <c r="R78" s="568"/>
      <c r="S78" s="568" t="s">
        <v>1131</v>
      </c>
      <c r="T78" s="568" t="s">
        <v>4231</v>
      </c>
      <c r="U78" s="568" t="s">
        <v>592</v>
      </c>
      <c r="V78" s="568" t="s">
        <v>1133</v>
      </c>
      <c r="W78" s="568" t="s">
        <v>4315</v>
      </c>
      <c r="X78" s="568" t="s">
        <v>688</v>
      </c>
      <c r="Y78" s="568" t="s">
        <v>2724</v>
      </c>
      <c r="Z78" s="568" t="s">
        <v>2724</v>
      </c>
      <c r="AA78" s="568" t="s">
        <v>4316</v>
      </c>
      <c r="AB78" s="568" t="s">
        <v>293</v>
      </c>
      <c r="AC78" s="1338"/>
      <c r="AD78" s="568" t="s">
        <v>107</v>
      </c>
      <c r="AE78" s="568" t="s">
        <v>1352</v>
      </c>
      <c r="AF78" s="568" t="s">
        <v>692</v>
      </c>
      <c r="AG78" s="568" t="s">
        <v>295</v>
      </c>
      <c r="AH78" s="568" t="s">
        <v>296</v>
      </c>
      <c r="AI78" s="568" t="s">
        <v>297</v>
      </c>
      <c r="AJ78" s="568"/>
      <c r="AK78" s="568"/>
      <c r="AL78" s="568"/>
      <c r="AM78" s="568"/>
      <c r="AN78" s="568" t="s">
        <v>2642</v>
      </c>
      <c r="AO78" s="568" t="s">
        <v>4317</v>
      </c>
      <c r="AP78" s="568" t="s">
        <v>4318</v>
      </c>
      <c r="AQ78" s="568" t="s">
        <v>35</v>
      </c>
      <c r="AR78" s="568"/>
      <c r="AS78" s="568"/>
      <c r="AT78" s="568" t="s">
        <v>298</v>
      </c>
      <c r="AU78" s="568" t="s">
        <v>4319</v>
      </c>
      <c r="AV78" s="568" t="s">
        <v>57</v>
      </c>
      <c r="AW78" s="568" t="s">
        <v>57</v>
      </c>
      <c r="AX78" s="568"/>
      <c r="AY78" s="568"/>
      <c r="AZ78" s="568" t="s">
        <v>4320</v>
      </c>
      <c r="BA78" s="568" t="s">
        <v>1359</v>
      </c>
      <c r="BB78" s="568" t="s">
        <v>1201</v>
      </c>
      <c r="BC78" s="568" t="s">
        <v>32</v>
      </c>
      <c r="BD78" s="568" t="s">
        <v>33</v>
      </c>
      <c r="BE78" s="568" t="s">
        <v>57</v>
      </c>
      <c r="BF78" s="568" t="s">
        <v>48</v>
      </c>
      <c r="BG78" s="568" t="s">
        <v>164</v>
      </c>
      <c r="BH78" s="568" t="s">
        <v>4321</v>
      </c>
      <c r="BI78" s="568" t="s">
        <v>4322</v>
      </c>
      <c r="BJ78" s="568" t="s">
        <v>4323</v>
      </c>
      <c r="BK78" s="568" t="s">
        <v>316</v>
      </c>
      <c r="BL78" s="568" t="s">
        <v>4324</v>
      </c>
      <c r="BM78" s="568" t="s">
        <v>302</v>
      </c>
      <c r="BN78" s="568" t="s">
        <v>1352</v>
      </c>
      <c r="BO78" s="568" t="s">
        <v>692</v>
      </c>
      <c r="BP78" s="568" t="s">
        <v>595</v>
      </c>
      <c r="BQ78" s="568" t="s">
        <v>295</v>
      </c>
      <c r="BR78" s="568" t="s">
        <v>1363</v>
      </c>
      <c r="BS78" s="568" t="s">
        <v>872</v>
      </c>
      <c r="BT78" s="568" t="s">
        <v>609</v>
      </c>
      <c r="BU78" s="568" t="s">
        <v>4325</v>
      </c>
      <c r="BV78" s="568" t="s">
        <v>302</v>
      </c>
      <c r="BW78" s="568" t="s">
        <v>118</v>
      </c>
      <c r="BX78" s="568" t="s">
        <v>296</v>
      </c>
      <c r="BY78" s="568" t="s">
        <v>297</v>
      </c>
      <c r="BZ78" s="568" t="s">
        <v>996</v>
      </c>
      <c r="CA78" s="568" t="s">
        <v>4326</v>
      </c>
      <c r="CB78" s="568" t="s">
        <v>304</v>
      </c>
      <c r="CC78" s="568" t="s">
        <v>186</v>
      </c>
      <c r="CD78" s="568" t="s">
        <v>1209</v>
      </c>
      <c r="CE78" s="568" t="s">
        <v>306</v>
      </c>
      <c r="CF78" s="568" t="s">
        <v>997</v>
      </c>
      <c r="CG78" s="568" t="s">
        <v>307</v>
      </c>
      <c r="CH78" s="568" t="s">
        <v>57</v>
      </c>
      <c r="CI78" s="568" t="s">
        <v>4327</v>
      </c>
      <c r="CJ78" s="568" t="s">
        <v>99</v>
      </c>
      <c r="CK78" s="568" t="s">
        <v>1397</v>
      </c>
      <c r="CL78" s="568" t="s">
        <v>105</v>
      </c>
      <c r="CM78" s="568" t="s">
        <v>4328</v>
      </c>
      <c r="CN78" s="568" t="s">
        <v>99</v>
      </c>
      <c r="CO78" s="568" t="s">
        <v>901</v>
      </c>
      <c r="CP78" s="568" t="s">
        <v>105</v>
      </c>
      <c r="CQ78" s="568" t="s">
        <v>57</v>
      </c>
      <c r="CR78" s="568" t="s">
        <v>57</v>
      </c>
      <c r="CS78" s="568" t="s">
        <v>57</v>
      </c>
      <c r="CT78" s="568" t="s">
        <v>57</v>
      </c>
      <c r="CU78" s="568" t="s">
        <v>328</v>
      </c>
      <c r="CV78" s="568" t="s">
        <v>329</v>
      </c>
      <c r="CW78" s="568" t="s">
        <v>330</v>
      </c>
      <c r="CX78" s="568" t="s">
        <v>331</v>
      </c>
      <c r="CY78" s="568" t="s">
        <v>57</v>
      </c>
      <c r="CZ78" s="568" t="s">
        <v>57</v>
      </c>
      <c r="DA78" s="568" t="s">
        <v>57</v>
      </c>
      <c r="DB78" s="568" t="s">
        <v>57</v>
      </c>
      <c r="DC78" s="568" t="s">
        <v>57</v>
      </c>
      <c r="DD78" s="568" t="s">
        <v>57</v>
      </c>
      <c r="DE78" s="568" t="s">
        <v>1215</v>
      </c>
      <c r="DF78" s="568" t="s">
        <v>1216</v>
      </c>
      <c r="DG78" s="568" t="s">
        <v>673</v>
      </c>
      <c r="DH78" s="568" t="s">
        <v>57</v>
      </c>
      <c r="DI78" s="568" t="s">
        <v>302</v>
      </c>
      <c r="DJ78" s="568" t="s">
        <v>57</v>
      </c>
      <c r="DK78" s="568" t="s">
        <v>57</v>
      </c>
      <c r="DL78" s="568" t="s">
        <v>57</v>
      </c>
      <c r="DM78" s="568" t="s">
        <v>57</v>
      </c>
      <c r="DN78" s="568" t="s">
        <v>57</v>
      </c>
      <c r="DO78" s="568" t="s">
        <v>57</v>
      </c>
      <c r="DP78" s="568" t="s">
        <v>57</v>
      </c>
      <c r="DQ78" s="568" t="s">
        <v>57</v>
      </c>
      <c r="DR78" s="568" t="s">
        <v>57</v>
      </c>
      <c r="DS78" s="568" t="s">
        <v>57</v>
      </c>
      <c r="DT78" s="568" t="s">
        <v>1399</v>
      </c>
      <c r="DU78" s="568" t="s">
        <v>1281</v>
      </c>
      <c r="DV78" s="568" t="s">
        <v>118</v>
      </c>
      <c r="DW78" s="568" t="s">
        <v>106</v>
      </c>
      <c r="DX78" s="568" t="s">
        <v>317</v>
      </c>
      <c r="DY78" s="568" t="s">
        <v>308</v>
      </c>
      <c r="DZ78" s="568" t="s">
        <v>318</v>
      </c>
      <c r="EA78" s="568" t="s">
        <v>319</v>
      </c>
      <c r="EB78" s="568" t="s">
        <v>1400</v>
      </c>
      <c r="EC78" s="568" t="s">
        <v>1281</v>
      </c>
      <c r="ED78" s="568" t="s">
        <v>192</v>
      </c>
      <c r="EE78" s="568" t="s">
        <v>106</v>
      </c>
      <c r="EF78" s="568" t="s">
        <v>57</v>
      </c>
      <c r="EG78" s="568" t="s">
        <v>57</v>
      </c>
      <c r="EH78" s="568" t="s">
        <v>57</v>
      </c>
      <c r="EI78" s="568" t="s">
        <v>57</v>
      </c>
      <c r="EJ78" s="568" t="s">
        <v>4329</v>
      </c>
      <c r="EK78" s="568" t="s">
        <v>4330</v>
      </c>
      <c r="EL78" s="568" t="s">
        <v>1254</v>
      </c>
      <c r="EM78" s="568" t="s">
        <v>679</v>
      </c>
      <c r="EN78" s="568" t="s">
        <v>767</v>
      </c>
      <c r="EO78" s="568" t="s">
        <v>310</v>
      </c>
      <c r="EP78" s="568" t="s">
        <v>88</v>
      </c>
      <c r="EQ78" s="568" t="s">
        <v>4331</v>
      </c>
      <c r="ER78" s="568" t="s">
        <v>311</v>
      </c>
      <c r="ES78" s="568" t="s">
        <v>4332</v>
      </c>
      <c r="ET78" s="568" t="s">
        <v>4333</v>
      </c>
      <c r="EU78" s="189" t="str">
        <f t="shared" si="26"/>
        <v>2022635T00</v>
      </c>
      <c r="EV78" s="56" t="str">
        <f t="shared" si="27"/>
        <v>72022635T00</v>
      </c>
      <c r="EW78" s="189">
        <f>IFERROR(VLOOKUP(EV78,양시!BZ:CJ,10,FALSE),"")</f>
        <v>0</v>
      </c>
    </row>
    <row r="79" spans="1:154" ht="30" customHeight="1">
      <c r="A79" s="30">
        <v>7</v>
      </c>
      <c r="B79" s="568" t="s">
        <v>732</v>
      </c>
      <c r="C79" s="568" t="s">
        <v>336</v>
      </c>
      <c r="D79" s="568" t="s">
        <v>1866</v>
      </c>
      <c r="E79" s="568" t="s">
        <v>31</v>
      </c>
      <c r="F79" s="568" t="s">
        <v>321</v>
      </c>
      <c r="G79" s="568"/>
      <c r="H79" s="568" t="s">
        <v>724</v>
      </c>
      <c r="I79" s="568" t="s">
        <v>585</v>
      </c>
      <c r="J79" s="568" t="s">
        <v>4039</v>
      </c>
      <c r="K79" s="568" t="s">
        <v>291</v>
      </c>
      <c r="L79" s="568" t="s">
        <v>4040</v>
      </c>
      <c r="M79" s="568" t="s">
        <v>4041</v>
      </c>
      <c r="N79" s="568"/>
      <c r="O79" s="568"/>
      <c r="P79" s="568"/>
      <c r="Q79" s="568" t="s">
        <v>3462</v>
      </c>
      <c r="R79" s="568"/>
      <c r="S79" s="568" t="s">
        <v>3247</v>
      </c>
      <c r="T79" s="568" t="s">
        <v>3769</v>
      </c>
      <c r="U79" s="568" t="s">
        <v>592</v>
      </c>
      <c r="V79" s="568"/>
      <c r="W79" s="568" t="s">
        <v>4042</v>
      </c>
      <c r="X79" s="568" t="s">
        <v>1047</v>
      </c>
      <c r="Y79" s="568" t="s">
        <v>4043</v>
      </c>
      <c r="Z79" s="568" t="s">
        <v>4043</v>
      </c>
      <c r="AA79" s="568" t="s">
        <v>4044</v>
      </c>
      <c r="AB79" s="568" t="s">
        <v>293</v>
      </c>
      <c r="AC79" s="1338"/>
      <c r="AD79" s="568" t="s">
        <v>107</v>
      </c>
      <c r="AE79" s="568" t="s">
        <v>314</v>
      </c>
      <c r="AF79" s="568" t="s">
        <v>1196</v>
      </c>
      <c r="AG79" s="568" t="s">
        <v>295</v>
      </c>
      <c r="AH79" s="568" t="s">
        <v>296</v>
      </c>
      <c r="AI79" s="568" t="s">
        <v>297</v>
      </c>
      <c r="AJ79" s="568"/>
      <c r="AK79" s="568"/>
      <c r="AL79" s="568"/>
      <c r="AM79" s="568"/>
      <c r="AN79" s="568" t="s">
        <v>4045</v>
      </c>
      <c r="AO79" s="568" t="s">
        <v>4046</v>
      </c>
      <c r="AP79" s="568" t="s">
        <v>4047</v>
      </c>
      <c r="AQ79" s="568" t="s">
        <v>49</v>
      </c>
      <c r="AR79" s="568" t="s">
        <v>3773</v>
      </c>
      <c r="AS79" s="568" t="s">
        <v>3774</v>
      </c>
      <c r="AT79" s="568" t="s">
        <v>298</v>
      </c>
      <c r="AU79" s="568" t="s">
        <v>4048</v>
      </c>
      <c r="AV79" s="568" t="s">
        <v>57</v>
      </c>
      <c r="AW79" s="568" t="s">
        <v>57</v>
      </c>
      <c r="AX79" s="568"/>
      <c r="AY79" s="568" t="s">
        <v>1952</v>
      </c>
      <c r="AZ79" s="568" t="s">
        <v>1907</v>
      </c>
      <c r="BA79" s="568" t="s">
        <v>1954</v>
      </c>
      <c r="BB79" s="568" t="s">
        <v>323</v>
      </c>
      <c r="BC79" s="568" t="s">
        <v>32</v>
      </c>
      <c r="BD79" s="568" t="s">
        <v>33</v>
      </c>
      <c r="BE79" s="568" t="s">
        <v>57</v>
      </c>
      <c r="BF79" s="568" t="s">
        <v>1955</v>
      </c>
      <c r="BG79" s="568" t="s">
        <v>164</v>
      </c>
      <c r="BH79" s="568" t="s">
        <v>4334</v>
      </c>
      <c r="BI79" s="568" t="s">
        <v>1203</v>
      </c>
      <c r="BJ79" s="568" t="s">
        <v>4049</v>
      </c>
      <c r="BK79" s="568" t="s">
        <v>1272</v>
      </c>
      <c r="BL79" s="568" t="s">
        <v>4335</v>
      </c>
      <c r="BM79" s="568" t="s">
        <v>302</v>
      </c>
      <c r="BN79" s="568" t="s">
        <v>314</v>
      </c>
      <c r="BO79" s="568" t="s">
        <v>1196</v>
      </c>
      <c r="BP79" s="568" t="s">
        <v>57</v>
      </c>
      <c r="BQ79" s="568" t="s">
        <v>295</v>
      </c>
      <c r="BR79" s="568" t="s">
        <v>311</v>
      </c>
      <c r="BS79" s="568" t="s">
        <v>177</v>
      </c>
      <c r="BT79" s="568" t="s">
        <v>1934</v>
      </c>
      <c r="BU79" s="568" t="s">
        <v>4336</v>
      </c>
      <c r="BV79" s="568" t="s">
        <v>302</v>
      </c>
      <c r="BW79" s="568" t="s">
        <v>1028</v>
      </c>
      <c r="BX79" s="568" t="s">
        <v>296</v>
      </c>
      <c r="BY79" s="568" t="s">
        <v>297</v>
      </c>
      <c r="BZ79" s="568" t="s">
        <v>708</v>
      </c>
      <c r="CA79" s="568" t="s">
        <v>1275</v>
      </c>
      <c r="CB79" s="568" t="s">
        <v>304</v>
      </c>
      <c r="CC79" s="568" t="s">
        <v>191</v>
      </c>
      <c r="CD79" s="568" t="s">
        <v>1276</v>
      </c>
      <c r="CE79" s="568" t="s">
        <v>306</v>
      </c>
      <c r="CF79" s="568" t="s">
        <v>326</v>
      </c>
      <c r="CG79" s="568" t="s">
        <v>307</v>
      </c>
      <c r="CH79" s="568" t="s">
        <v>57</v>
      </c>
      <c r="CI79" s="568" t="s">
        <v>1964</v>
      </c>
      <c r="CJ79" s="568" t="s">
        <v>1212</v>
      </c>
      <c r="CK79" s="568" t="s">
        <v>1965</v>
      </c>
      <c r="CL79" s="568" t="s">
        <v>105</v>
      </c>
      <c r="CM79" s="568" t="s">
        <v>1966</v>
      </c>
      <c r="CN79" s="568" t="s">
        <v>1212</v>
      </c>
      <c r="CO79" s="568" t="s">
        <v>1592</v>
      </c>
      <c r="CP79" s="568" t="s">
        <v>105</v>
      </c>
      <c r="CQ79" s="568" t="s">
        <v>4337</v>
      </c>
      <c r="CR79" s="568" t="s">
        <v>1212</v>
      </c>
      <c r="CS79" s="568" t="s">
        <v>176</v>
      </c>
      <c r="CT79" s="568" t="s">
        <v>105</v>
      </c>
      <c r="CU79" s="568" t="s">
        <v>328</v>
      </c>
      <c r="CV79" s="568" t="s">
        <v>329</v>
      </c>
      <c r="CW79" s="568" t="s">
        <v>330</v>
      </c>
      <c r="CX79" s="568" t="s">
        <v>331</v>
      </c>
      <c r="CY79" s="568" t="s">
        <v>57</v>
      </c>
      <c r="CZ79" s="568" t="s">
        <v>57</v>
      </c>
      <c r="DA79" s="568" t="s">
        <v>57</v>
      </c>
      <c r="DB79" s="568" t="s">
        <v>57</v>
      </c>
      <c r="DC79" s="568" t="s">
        <v>57</v>
      </c>
      <c r="DD79" s="568" t="s">
        <v>57</v>
      </c>
      <c r="DE79" s="568" t="s">
        <v>1215</v>
      </c>
      <c r="DF79" s="568" t="s">
        <v>1216</v>
      </c>
      <c r="DG79" s="568" t="s">
        <v>673</v>
      </c>
      <c r="DH79" s="568" t="s">
        <v>57</v>
      </c>
      <c r="DI79" s="568" t="s">
        <v>302</v>
      </c>
      <c r="DJ79" s="568" t="s">
        <v>57</v>
      </c>
      <c r="DK79" s="568" t="s">
        <v>57</v>
      </c>
      <c r="DL79" s="568" t="s">
        <v>57</v>
      </c>
      <c r="DM79" s="568" t="s">
        <v>57</v>
      </c>
      <c r="DN79" s="568" t="s">
        <v>57</v>
      </c>
      <c r="DO79" s="568" t="s">
        <v>57</v>
      </c>
      <c r="DP79" s="568" t="s">
        <v>57</v>
      </c>
      <c r="DQ79" s="568" t="s">
        <v>57</v>
      </c>
      <c r="DR79" s="568" t="s">
        <v>57</v>
      </c>
      <c r="DS79" s="568" t="s">
        <v>57</v>
      </c>
      <c r="DT79" s="568" t="s">
        <v>1217</v>
      </c>
      <c r="DU79" s="568" t="s">
        <v>1218</v>
      </c>
      <c r="DV79" s="568" t="s">
        <v>334</v>
      </c>
      <c r="DW79" s="568" t="s">
        <v>121</v>
      </c>
      <c r="DX79" s="568" t="s">
        <v>1219</v>
      </c>
      <c r="DY79" s="568" t="s">
        <v>1220</v>
      </c>
      <c r="DZ79" s="568" t="s">
        <v>330</v>
      </c>
      <c r="EA79" s="568" t="s">
        <v>205</v>
      </c>
      <c r="EB79" s="568" t="s">
        <v>1221</v>
      </c>
      <c r="EC79" s="568" t="s">
        <v>1218</v>
      </c>
      <c r="ED79" s="568" t="s">
        <v>762</v>
      </c>
      <c r="EE79" s="568" t="s">
        <v>121</v>
      </c>
      <c r="EF79" s="568" t="s">
        <v>57</v>
      </c>
      <c r="EG79" s="568" t="s">
        <v>57</v>
      </c>
      <c r="EH79" s="568" t="s">
        <v>57</v>
      </c>
      <c r="EI79" s="568" t="s">
        <v>57</v>
      </c>
      <c r="EJ79" s="568" t="s">
        <v>1919</v>
      </c>
      <c r="EK79" s="568" t="s">
        <v>1920</v>
      </c>
      <c r="EL79" s="568" t="s">
        <v>1224</v>
      </c>
      <c r="EM79" s="568" t="s">
        <v>1921</v>
      </c>
      <c r="EN79" s="568" t="s">
        <v>767</v>
      </c>
      <c r="EO79" s="568" t="s">
        <v>310</v>
      </c>
      <c r="EP79" s="568" t="s">
        <v>88</v>
      </c>
      <c r="EQ79" s="568" t="s">
        <v>1922</v>
      </c>
      <c r="ER79" s="568" t="s">
        <v>311</v>
      </c>
      <c r="ES79" s="568" t="s">
        <v>4338</v>
      </c>
      <c r="ET79" s="568" t="s">
        <v>4339</v>
      </c>
      <c r="EU79" s="189" t="str">
        <f t="shared" si="26"/>
        <v>2022571T00</v>
      </c>
      <c r="EV79" s="56" t="str">
        <f t="shared" si="27"/>
        <v>72022571T00</v>
      </c>
      <c r="EW79" s="189" t="str">
        <f>IFERROR(VLOOKUP(EV79,양시!BZ:CJ,10,FALSE),"")</f>
        <v/>
      </c>
      <c r="EX79" s="104" t="s">
        <v>2853</v>
      </c>
    </row>
    <row r="80" spans="1:154" ht="30" customHeight="1">
      <c r="A80" s="30">
        <v>7</v>
      </c>
      <c r="B80" s="568" t="s">
        <v>771</v>
      </c>
      <c r="C80" s="569" t="s">
        <v>915</v>
      </c>
      <c r="D80" s="568" t="s">
        <v>2612</v>
      </c>
      <c r="E80" s="568" t="s">
        <v>31</v>
      </c>
      <c r="F80" s="568" t="s">
        <v>584</v>
      </c>
      <c r="G80" s="568"/>
      <c r="H80" s="568" t="s">
        <v>724</v>
      </c>
      <c r="I80" s="568" t="s">
        <v>585</v>
      </c>
      <c r="J80" s="568" t="s">
        <v>4340</v>
      </c>
      <c r="K80" s="568" t="s">
        <v>291</v>
      </c>
      <c r="L80" s="568" t="s">
        <v>4341</v>
      </c>
      <c r="M80" s="568" t="s">
        <v>4342</v>
      </c>
      <c r="N80" s="568"/>
      <c r="O80" s="568"/>
      <c r="P80" s="568" t="s">
        <v>818</v>
      </c>
      <c r="Q80" s="568"/>
      <c r="R80" s="568"/>
      <c r="S80" s="568" t="s">
        <v>1131</v>
      </c>
      <c r="T80" s="568" t="s">
        <v>4231</v>
      </c>
      <c r="U80" s="568" t="s">
        <v>592</v>
      </c>
      <c r="V80" s="568"/>
      <c r="W80" s="568" t="s">
        <v>4343</v>
      </c>
      <c r="X80" s="568" t="s">
        <v>292</v>
      </c>
      <c r="Y80" s="568" t="s">
        <v>1107</v>
      </c>
      <c r="Z80" s="568" t="s">
        <v>4264</v>
      </c>
      <c r="AA80" s="568" t="s">
        <v>1683</v>
      </c>
      <c r="AB80" s="568" t="s">
        <v>293</v>
      </c>
      <c r="AC80" s="1338"/>
      <c r="AD80" s="568" t="s">
        <v>107</v>
      </c>
      <c r="AE80" s="568" t="s">
        <v>1352</v>
      </c>
      <c r="AF80" s="568" t="s">
        <v>692</v>
      </c>
      <c r="AG80" s="568" t="s">
        <v>295</v>
      </c>
      <c r="AH80" s="568" t="s">
        <v>296</v>
      </c>
      <c r="AI80" s="568" t="s">
        <v>297</v>
      </c>
      <c r="AJ80" s="568"/>
      <c r="AK80" s="568"/>
      <c r="AL80" s="568"/>
      <c r="AM80" s="568"/>
      <c r="AN80" s="568" t="s">
        <v>4301</v>
      </c>
      <c r="AO80" s="568" t="s">
        <v>4302</v>
      </c>
      <c r="AP80" s="568" t="s">
        <v>4344</v>
      </c>
      <c r="AQ80" s="568" t="s">
        <v>35</v>
      </c>
      <c r="AR80" s="568"/>
      <c r="AS80" s="568"/>
      <c r="AT80" s="568" t="s">
        <v>298</v>
      </c>
      <c r="AU80" s="568" t="s">
        <v>4345</v>
      </c>
      <c r="AV80" s="568" t="s">
        <v>57</v>
      </c>
      <c r="AW80" s="568" t="s">
        <v>57</v>
      </c>
      <c r="AX80" s="568"/>
      <c r="AY80" s="568"/>
      <c r="AZ80" s="568" t="s">
        <v>4346</v>
      </c>
      <c r="BA80" s="568" t="s">
        <v>1359</v>
      </c>
      <c r="BB80" s="568" t="s">
        <v>1201</v>
      </c>
      <c r="BC80" s="568" t="s">
        <v>32</v>
      </c>
      <c r="BD80" s="568" t="s">
        <v>33</v>
      </c>
      <c r="BE80" s="568" t="s">
        <v>57</v>
      </c>
      <c r="BF80" s="568" t="s">
        <v>48</v>
      </c>
      <c r="BG80" s="568" t="s">
        <v>164</v>
      </c>
      <c r="BH80" s="568" t="s">
        <v>711</v>
      </c>
      <c r="BI80" s="568" t="s">
        <v>4347</v>
      </c>
      <c r="BJ80" s="568" t="s">
        <v>4348</v>
      </c>
      <c r="BK80" s="568" t="s">
        <v>316</v>
      </c>
      <c r="BL80" s="568" t="s">
        <v>4349</v>
      </c>
      <c r="BM80" s="568" t="s">
        <v>302</v>
      </c>
      <c r="BN80" s="568" t="s">
        <v>1352</v>
      </c>
      <c r="BO80" s="568" t="s">
        <v>692</v>
      </c>
      <c r="BP80" s="568" t="s">
        <v>595</v>
      </c>
      <c r="BQ80" s="568" t="s">
        <v>295</v>
      </c>
      <c r="BR80" s="568" t="s">
        <v>1363</v>
      </c>
      <c r="BS80" s="568" t="s">
        <v>4350</v>
      </c>
      <c r="BT80" s="568" t="s">
        <v>1422</v>
      </c>
      <c r="BU80" s="568" t="s">
        <v>4351</v>
      </c>
      <c r="BV80" s="568" t="s">
        <v>302</v>
      </c>
      <c r="BW80" s="568" t="s">
        <v>109</v>
      </c>
      <c r="BX80" s="568" t="s">
        <v>296</v>
      </c>
      <c r="BY80" s="568" t="s">
        <v>297</v>
      </c>
      <c r="BZ80" s="568" t="s">
        <v>1089</v>
      </c>
      <c r="CA80" s="568" t="s">
        <v>4352</v>
      </c>
      <c r="CB80" s="568" t="s">
        <v>304</v>
      </c>
      <c r="CC80" s="568" t="s">
        <v>104</v>
      </c>
      <c r="CD80" s="568" t="s">
        <v>1276</v>
      </c>
      <c r="CE80" s="568" t="s">
        <v>306</v>
      </c>
      <c r="CF80" s="568" t="s">
        <v>3201</v>
      </c>
      <c r="CG80" s="568" t="s">
        <v>307</v>
      </c>
      <c r="CH80" s="568" t="s">
        <v>57</v>
      </c>
      <c r="CI80" s="568" t="s">
        <v>4353</v>
      </c>
      <c r="CJ80" s="568" t="s">
        <v>843</v>
      </c>
      <c r="CK80" s="568" t="s">
        <v>191</v>
      </c>
      <c r="CL80" s="568" t="s">
        <v>105</v>
      </c>
      <c r="CM80" s="568" t="s">
        <v>57</v>
      </c>
      <c r="CN80" s="568" t="s">
        <v>57</v>
      </c>
      <c r="CO80" s="568" t="s">
        <v>57</v>
      </c>
      <c r="CP80" s="568" t="s">
        <v>57</v>
      </c>
      <c r="CQ80" s="568" t="s">
        <v>57</v>
      </c>
      <c r="CR80" s="568" t="s">
        <v>57</v>
      </c>
      <c r="CS80" s="568" t="s">
        <v>57</v>
      </c>
      <c r="CT80" s="568" t="s">
        <v>57</v>
      </c>
      <c r="CU80" s="568" t="s">
        <v>57</v>
      </c>
      <c r="CV80" s="568" t="s">
        <v>57</v>
      </c>
      <c r="CW80" s="568" t="s">
        <v>57</v>
      </c>
      <c r="CX80" s="568" t="s">
        <v>57</v>
      </c>
      <c r="CY80" s="568" t="s">
        <v>57</v>
      </c>
      <c r="CZ80" s="568" t="s">
        <v>57</v>
      </c>
      <c r="DA80" s="568" t="s">
        <v>57</v>
      </c>
      <c r="DB80" s="568" t="s">
        <v>57</v>
      </c>
      <c r="DC80" s="568" t="s">
        <v>57</v>
      </c>
      <c r="DD80" s="568" t="s">
        <v>57</v>
      </c>
      <c r="DE80" s="568" t="s">
        <v>1215</v>
      </c>
      <c r="DF80" s="568" t="s">
        <v>1216</v>
      </c>
      <c r="DG80" s="568" t="s">
        <v>673</v>
      </c>
      <c r="DH80" s="568" t="s">
        <v>57</v>
      </c>
      <c r="DI80" s="568" t="s">
        <v>302</v>
      </c>
      <c r="DJ80" s="568" t="s">
        <v>57</v>
      </c>
      <c r="DK80" s="568" t="s">
        <v>57</v>
      </c>
      <c r="DL80" s="568" t="s">
        <v>57</v>
      </c>
      <c r="DM80" s="568" t="s">
        <v>57</v>
      </c>
      <c r="DN80" s="568" t="s">
        <v>57</v>
      </c>
      <c r="DO80" s="568" t="s">
        <v>57</v>
      </c>
      <c r="DP80" s="568" t="s">
        <v>57</v>
      </c>
      <c r="DQ80" s="568" t="s">
        <v>57</v>
      </c>
      <c r="DR80" s="568" t="s">
        <v>57</v>
      </c>
      <c r="DS80" s="568" t="s">
        <v>57</v>
      </c>
      <c r="DT80" s="568" t="s">
        <v>4354</v>
      </c>
      <c r="DU80" s="568" t="s">
        <v>1281</v>
      </c>
      <c r="DV80" s="568" t="s">
        <v>624</v>
      </c>
      <c r="DW80" s="568" t="s">
        <v>106</v>
      </c>
      <c r="DX80" s="568" t="s">
        <v>317</v>
      </c>
      <c r="DY80" s="568" t="s">
        <v>308</v>
      </c>
      <c r="DZ80" s="568" t="s">
        <v>318</v>
      </c>
      <c r="EA80" s="568" t="s">
        <v>319</v>
      </c>
      <c r="EB80" s="568" t="s">
        <v>4355</v>
      </c>
      <c r="EC80" s="568" t="s">
        <v>1281</v>
      </c>
      <c r="ED80" s="568" t="s">
        <v>204</v>
      </c>
      <c r="EE80" s="568" t="s">
        <v>106</v>
      </c>
      <c r="EF80" s="568" t="s">
        <v>57</v>
      </c>
      <c r="EG80" s="568" t="s">
        <v>57</v>
      </c>
      <c r="EH80" s="568" t="s">
        <v>57</v>
      </c>
      <c r="EI80" s="568" t="s">
        <v>57</v>
      </c>
      <c r="EJ80" s="568" t="s">
        <v>2509</v>
      </c>
      <c r="EK80" s="568" t="s">
        <v>2510</v>
      </c>
      <c r="EL80" s="568" t="s">
        <v>1458</v>
      </c>
      <c r="EM80" s="568" t="s">
        <v>1373</v>
      </c>
      <c r="EN80" s="568" t="s">
        <v>680</v>
      </c>
      <c r="EO80" s="568" t="s">
        <v>310</v>
      </c>
      <c r="EP80" s="568" t="s">
        <v>88</v>
      </c>
      <c r="EQ80" s="568" t="s">
        <v>4356</v>
      </c>
      <c r="ER80" s="568" t="s">
        <v>311</v>
      </c>
      <c r="ES80" s="568" t="s">
        <v>4357</v>
      </c>
      <c r="ET80" s="568" t="s">
        <v>4358</v>
      </c>
      <c r="EU80" s="189" t="str">
        <f t="shared" si="26"/>
        <v>2022629T00</v>
      </c>
      <c r="EV80" s="56" t="str">
        <f t="shared" si="27"/>
        <v>72022629T00</v>
      </c>
      <c r="EW80" s="189">
        <f>IFERROR(VLOOKUP(EV80,양시!BZ:CJ,10,FALSE),"")</f>
        <v>0</v>
      </c>
    </row>
    <row r="81" spans="1:154" ht="30" customHeight="1">
      <c r="A81" s="30">
        <v>7</v>
      </c>
      <c r="B81" s="568" t="s">
        <v>806</v>
      </c>
      <c r="C81" s="568" t="s">
        <v>336</v>
      </c>
      <c r="D81" s="568" t="s">
        <v>2400</v>
      </c>
      <c r="E81" s="568" t="s">
        <v>31</v>
      </c>
      <c r="F81" s="568" t="s">
        <v>584</v>
      </c>
      <c r="G81" s="568"/>
      <c r="H81" s="568" t="s">
        <v>47</v>
      </c>
      <c r="I81" s="568" t="s">
        <v>585</v>
      </c>
      <c r="J81" s="568" t="s">
        <v>2751</v>
      </c>
      <c r="K81" s="568" t="s">
        <v>291</v>
      </c>
      <c r="L81" s="568" t="s">
        <v>2752</v>
      </c>
      <c r="M81" s="568" t="s">
        <v>2753</v>
      </c>
      <c r="N81" s="568"/>
      <c r="O81" s="568"/>
      <c r="P81" s="568" t="s">
        <v>818</v>
      </c>
      <c r="Q81" s="568" t="s">
        <v>4074</v>
      </c>
      <c r="R81" s="568"/>
      <c r="S81" s="568" t="s">
        <v>1838</v>
      </c>
      <c r="T81" s="568" t="s">
        <v>1839</v>
      </c>
      <c r="U81" s="568" t="s">
        <v>592</v>
      </c>
      <c r="V81" s="568"/>
      <c r="W81" s="568" t="s">
        <v>2754</v>
      </c>
      <c r="X81" s="568" t="s">
        <v>688</v>
      </c>
      <c r="Y81" s="568" t="s">
        <v>4359</v>
      </c>
      <c r="Z81" s="568" t="s">
        <v>4360</v>
      </c>
      <c r="AA81" s="568" t="s">
        <v>4360</v>
      </c>
      <c r="AB81" s="568" t="s">
        <v>293</v>
      </c>
      <c r="AC81" s="1338"/>
      <c r="AD81" s="568" t="s">
        <v>107</v>
      </c>
      <c r="AE81" s="568" t="s">
        <v>2204</v>
      </c>
      <c r="AF81" s="568" t="s">
        <v>692</v>
      </c>
      <c r="AG81" s="568" t="s">
        <v>295</v>
      </c>
      <c r="AH81" s="568" t="s">
        <v>296</v>
      </c>
      <c r="AI81" s="568" t="s">
        <v>297</v>
      </c>
      <c r="AJ81" s="568"/>
      <c r="AK81" s="568"/>
      <c r="AL81" s="568"/>
      <c r="AM81" s="568"/>
      <c r="AN81" s="568" t="s">
        <v>2406</v>
      </c>
      <c r="AO81" s="568" t="s">
        <v>2407</v>
      </c>
      <c r="AP81" s="568" t="s">
        <v>2755</v>
      </c>
      <c r="AQ81" s="568" t="s">
        <v>2381</v>
      </c>
      <c r="AR81" s="568"/>
      <c r="AS81" s="568"/>
      <c r="AT81" s="568" t="s">
        <v>599</v>
      </c>
      <c r="AU81" s="568" t="s">
        <v>2756</v>
      </c>
      <c r="AV81" s="568" t="s">
        <v>57</v>
      </c>
      <c r="AW81" s="568" t="s">
        <v>57</v>
      </c>
      <c r="AX81" s="568"/>
      <c r="AY81" s="568"/>
      <c r="AZ81" s="568" t="s">
        <v>2757</v>
      </c>
      <c r="BA81" s="568" t="s">
        <v>2435</v>
      </c>
      <c r="BB81" s="568" t="s">
        <v>299</v>
      </c>
      <c r="BC81" s="568" t="s">
        <v>32</v>
      </c>
      <c r="BD81" s="568" t="s">
        <v>33</v>
      </c>
      <c r="BE81" s="568" t="s">
        <v>57</v>
      </c>
      <c r="BF81" s="568" t="s">
        <v>48</v>
      </c>
      <c r="BG81" s="568" t="s">
        <v>164</v>
      </c>
      <c r="BH81" s="568" t="s">
        <v>2758</v>
      </c>
      <c r="BI81" s="568" t="s">
        <v>2387</v>
      </c>
      <c r="BJ81" s="568" t="s">
        <v>2693</v>
      </c>
      <c r="BK81" s="568" t="s">
        <v>2759</v>
      </c>
      <c r="BL81" s="568" t="s">
        <v>2760</v>
      </c>
      <c r="BM81" s="568" t="s">
        <v>752</v>
      </c>
      <c r="BN81" s="568" t="s">
        <v>2204</v>
      </c>
      <c r="BO81" s="568" t="s">
        <v>692</v>
      </c>
      <c r="BP81" s="568" t="s">
        <v>595</v>
      </c>
      <c r="BQ81" s="568" t="s">
        <v>295</v>
      </c>
      <c r="BR81" s="568" t="s">
        <v>102</v>
      </c>
      <c r="BS81" s="568" t="s">
        <v>2697</v>
      </c>
      <c r="BT81" s="568" t="s">
        <v>837</v>
      </c>
      <c r="BU81" s="568" t="s">
        <v>2761</v>
      </c>
      <c r="BV81" s="568" t="s">
        <v>1061</v>
      </c>
      <c r="BW81" s="568" t="s">
        <v>113</v>
      </c>
      <c r="BX81" s="568" t="s">
        <v>296</v>
      </c>
      <c r="BY81" s="568" t="s">
        <v>297</v>
      </c>
      <c r="BZ81" s="568" t="s">
        <v>757</v>
      </c>
      <c r="CA81" s="568" t="s">
        <v>1121</v>
      </c>
      <c r="CB81" s="568" t="s">
        <v>304</v>
      </c>
      <c r="CC81" s="568" t="s">
        <v>797</v>
      </c>
      <c r="CD81" s="568" t="s">
        <v>305</v>
      </c>
      <c r="CE81" s="568" t="s">
        <v>306</v>
      </c>
      <c r="CF81" s="568" t="s">
        <v>1122</v>
      </c>
      <c r="CG81" s="568" t="s">
        <v>307</v>
      </c>
      <c r="CH81" s="568" t="s">
        <v>57</v>
      </c>
      <c r="CI81" s="568" t="s">
        <v>2762</v>
      </c>
      <c r="CJ81" s="568" t="s">
        <v>843</v>
      </c>
      <c r="CK81" s="568" t="s">
        <v>1308</v>
      </c>
      <c r="CL81" s="568" t="s">
        <v>105</v>
      </c>
      <c r="CM81" s="568" t="s">
        <v>57</v>
      </c>
      <c r="CN81" s="568" t="s">
        <v>57</v>
      </c>
      <c r="CO81" s="568" t="s">
        <v>57</v>
      </c>
      <c r="CP81" s="568" t="s">
        <v>57</v>
      </c>
      <c r="CQ81" s="568" t="s">
        <v>57</v>
      </c>
      <c r="CR81" s="568" t="s">
        <v>57</v>
      </c>
      <c r="CS81" s="568" t="s">
        <v>57</v>
      </c>
      <c r="CT81" s="568" t="s">
        <v>57</v>
      </c>
      <c r="CU81" s="568" t="s">
        <v>57</v>
      </c>
      <c r="CV81" s="568" t="s">
        <v>57</v>
      </c>
      <c r="CW81" s="568" t="s">
        <v>57</v>
      </c>
      <c r="CX81" s="568" t="s">
        <v>57</v>
      </c>
      <c r="CY81" s="568" t="s">
        <v>57</v>
      </c>
      <c r="CZ81" s="568" t="s">
        <v>57</v>
      </c>
      <c r="DA81" s="568" t="s">
        <v>57</v>
      </c>
      <c r="DB81" s="568" t="s">
        <v>57</v>
      </c>
      <c r="DC81" s="568" t="s">
        <v>57</v>
      </c>
      <c r="DD81" s="568" t="s">
        <v>57</v>
      </c>
      <c r="DE81" s="568" t="s">
        <v>57</v>
      </c>
      <c r="DF81" s="568" t="s">
        <v>57</v>
      </c>
      <c r="DG81" s="568" t="s">
        <v>57</v>
      </c>
      <c r="DH81" s="568" t="s">
        <v>57</v>
      </c>
      <c r="DI81" s="568" t="s">
        <v>302</v>
      </c>
      <c r="DJ81" s="568" t="s">
        <v>57</v>
      </c>
      <c r="DK81" s="568" t="s">
        <v>57</v>
      </c>
      <c r="DL81" s="568" t="s">
        <v>57</v>
      </c>
      <c r="DM81" s="568" t="s">
        <v>57</v>
      </c>
      <c r="DN81" s="568" t="s">
        <v>57</v>
      </c>
      <c r="DO81" s="568" t="s">
        <v>57</v>
      </c>
      <c r="DP81" s="568" t="s">
        <v>57</v>
      </c>
      <c r="DQ81" s="568" t="s">
        <v>57</v>
      </c>
      <c r="DR81" s="568" t="s">
        <v>57</v>
      </c>
      <c r="DS81" s="568" t="s">
        <v>57</v>
      </c>
      <c r="DT81" s="568" t="s">
        <v>844</v>
      </c>
      <c r="DU81" s="568" t="s">
        <v>79</v>
      </c>
      <c r="DV81" s="568" t="s">
        <v>622</v>
      </c>
      <c r="DW81" s="568" t="s">
        <v>106</v>
      </c>
      <c r="DX81" s="568" t="s">
        <v>317</v>
      </c>
      <c r="DY81" s="568" t="s">
        <v>308</v>
      </c>
      <c r="DZ81" s="568" t="s">
        <v>318</v>
      </c>
      <c r="EA81" s="568" t="s">
        <v>319</v>
      </c>
      <c r="EB81" s="568" t="s">
        <v>845</v>
      </c>
      <c r="EC81" s="568" t="s">
        <v>79</v>
      </c>
      <c r="ED81" s="568" t="s">
        <v>624</v>
      </c>
      <c r="EE81" s="568" t="s">
        <v>106</v>
      </c>
      <c r="EF81" s="568" t="s">
        <v>57</v>
      </c>
      <c r="EG81" s="568" t="s">
        <v>57</v>
      </c>
      <c r="EH81" s="568" t="s">
        <v>57</v>
      </c>
      <c r="EI81" s="568" t="s">
        <v>57</v>
      </c>
      <c r="EJ81" s="568" t="s">
        <v>2763</v>
      </c>
      <c r="EK81" s="568" t="s">
        <v>626</v>
      </c>
      <c r="EL81" s="568" t="s">
        <v>2445</v>
      </c>
      <c r="EM81" s="568" t="s">
        <v>628</v>
      </c>
      <c r="EN81" s="568" t="s">
        <v>680</v>
      </c>
      <c r="EO81" s="568" t="s">
        <v>310</v>
      </c>
      <c r="EP81" s="568" t="s">
        <v>88</v>
      </c>
      <c r="EQ81" s="568" t="s">
        <v>2764</v>
      </c>
      <c r="ER81" s="568" t="s">
        <v>311</v>
      </c>
      <c r="ES81" s="568" t="s">
        <v>1677</v>
      </c>
      <c r="ET81" s="568" t="s">
        <v>4361</v>
      </c>
      <c r="EU81" s="189" t="str">
        <f t="shared" si="26"/>
        <v>1035096T02</v>
      </c>
      <c r="EV81" s="56" t="str">
        <f t="shared" si="27"/>
        <v>71035096T02</v>
      </c>
      <c r="EW81" s="189" t="str">
        <f>IFERROR(VLOOKUP(EV81,양시!BZ:CJ,10,FALSE),"")</f>
        <v/>
      </c>
      <c r="EX81" s="104" t="s">
        <v>2959</v>
      </c>
    </row>
    <row r="82" spans="1:154" ht="30" customHeight="1">
      <c r="A82" s="30">
        <v>7</v>
      </c>
      <c r="B82" s="568" t="s">
        <v>47</v>
      </c>
      <c r="C82" s="568" t="s">
        <v>336</v>
      </c>
      <c r="D82" s="568" t="s">
        <v>2400</v>
      </c>
      <c r="E82" s="568" t="s">
        <v>31</v>
      </c>
      <c r="F82" s="568" t="s">
        <v>584</v>
      </c>
      <c r="G82" s="568"/>
      <c r="H82" s="568" t="s">
        <v>850</v>
      </c>
      <c r="I82" s="568" t="s">
        <v>585</v>
      </c>
      <c r="J82" s="568" t="s">
        <v>2736</v>
      </c>
      <c r="K82" s="568" t="s">
        <v>1857</v>
      </c>
      <c r="L82" s="568" t="s">
        <v>2737</v>
      </c>
      <c r="M82" s="568" t="s">
        <v>2738</v>
      </c>
      <c r="N82" s="568"/>
      <c r="O82" s="568"/>
      <c r="P82" s="568" t="s">
        <v>818</v>
      </c>
      <c r="Q82" s="568" t="s">
        <v>4074</v>
      </c>
      <c r="R82" s="568"/>
      <c r="S82" s="568" t="s">
        <v>1838</v>
      </c>
      <c r="T82" s="568" t="s">
        <v>1839</v>
      </c>
      <c r="U82" s="568" t="s">
        <v>592</v>
      </c>
      <c r="V82" s="568"/>
      <c r="W82" s="568" t="s">
        <v>2739</v>
      </c>
      <c r="X82" s="568" t="s">
        <v>688</v>
      </c>
      <c r="Y82" s="568" t="s">
        <v>1135</v>
      </c>
      <c r="Z82" s="568" t="s">
        <v>1135</v>
      </c>
      <c r="AA82" s="568" t="s">
        <v>1135</v>
      </c>
      <c r="AB82" s="568" t="s">
        <v>293</v>
      </c>
      <c r="AC82" s="1338"/>
      <c r="AD82" s="568" t="s">
        <v>1861</v>
      </c>
      <c r="AE82" s="568" t="s">
        <v>2740</v>
      </c>
      <c r="AF82" s="568" t="s">
        <v>692</v>
      </c>
      <c r="AG82" s="568" t="s">
        <v>295</v>
      </c>
      <c r="AH82" s="568" t="s">
        <v>296</v>
      </c>
      <c r="AI82" s="568" t="s">
        <v>297</v>
      </c>
      <c r="AJ82" s="568"/>
      <c r="AK82" s="568"/>
      <c r="AL82" s="568"/>
      <c r="AM82" s="568"/>
      <c r="AN82" s="568" t="s">
        <v>2406</v>
      </c>
      <c r="AO82" s="568" t="s">
        <v>2407</v>
      </c>
      <c r="AP82" s="568" t="s">
        <v>2741</v>
      </c>
      <c r="AQ82" s="568" t="s">
        <v>2381</v>
      </c>
      <c r="AR82" s="568"/>
      <c r="AS82" s="568"/>
      <c r="AT82" s="568" t="s">
        <v>599</v>
      </c>
      <c r="AU82" s="568" t="s">
        <v>2742</v>
      </c>
      <c r="AV82" s="568" t="s">
        <v>57</v>
      </c>
      <c r="AW82" s="568" t="s">
        <v>57</v>
      </c>
      <c r="AX82" s="568"/>
      <c r="AY82" s="568"/>
      <c r="AZ82" s="568" t="s">
        <v>2743</v>
      </c>
      <c r="BA82" s="568" t="s">
        <v>2435</v>
      </c>
      <c r="BB82" s="568" t="s">
        <v>299</v>
      </c>
      <c r="BC82" s="568" t="s">
        <v>32</v>
      </c>
      <c r="BD82" s="568" t="s">
        <v>33</v>
      </c>
      <c r="BE82" s="568" t="s">
        <v>57</v>
      </c>
      <c r="BF82" s="568" t="s">
        <v>48</v>
      </c>
      <c r="BG82" s="568" t="s">
        <v>164</v>
      </c>
      <c r="BH82" s="568" t="s">
        <v>2744</v>
      </c>
      <c r="BI82" s="568" t="s">
        <v>2745</v>
      </c>
      <c r="BJ82" s="568" t="s">
        <v>2746</v>
      </c>
      <c r="BK82" s="568" t="s">
        <v>2438</v>
      </c>
      <c r="BL82" s="568" t="s">
        <v>2747</v>
      </c>
      <c r="BM82" s="568" t="s">
        <v>39</v>
      </c>
      <c r="BN82" s="568" t="s">
        <v>2740</v>
      </c>
      <c r="BO82" s="568" t="s">
        <v>692</v>
      </c>
      <c r="BP82" s="568" t="s">
        <v>595</v>
      </c>
      <c r="BQ82" s="568" t="s">
        <v>295</v>
      </c>
      <c r="BR82" s="568" t="s">
        <v>102</v>
      </c>
      <c r="BS82" s="568" t="s">
        <v>1085</v>
      </c>
      <c r="BT82" s="568" t="s">
        <v>1086</v>
      </c>
      <c r="BU82" s="568" t="s">
        <v>2748</v>
      </c>
      <c r="BV82" s="568" t="s">
        <v>1061</v>
      </c>
      <c r="BW82" s="568" t="s">
        <v>1062</v>
      </c>
      <c r="BX82" s="568" t="s">
        <v>296</v>
      </c>
      <c r="BY82" s="568" t="s">
        <v>297</v>
      </c>
      <c r="BZ82" s="568" t="s">
        <v>2749</v>
      </c>
      <c r="CA82" s="568" t="s">
        <v>758</v>
      </c>
      <c r="CB82" s="568" t="s">
        <v>304</v>
      </c>
      <c r="CC82" s="568" t="s">
        <v>167</v>
      </c>
      <c r="CD82" s="568" t="s">
        <v>305</v>
      </c>
      <c r="CE82" s="568" t="s">
        <v>306</v>
      </c>
      <c r="CF82" s="568" t="s">
        <v>166</v>
      </c>
      <c r="CG82" s="568" t="s">
        <v>307</v>
      </c>
      <c r="CH82" s="568" t="s">
        <v>57</v>
      </c>
      <c r="CI82" s="568" t="s">
        <v>2419</v>
      </c>
      <c r="CJ82" s="568" t="s">
        <v>843</v>
      </c>
      <c r="CK82" s="568" t="s">
        <v>182</v>
      </c>
      <c r="CL82" s="568" t="s">
        <v>105</v>
      </c>
      <c r="CM82" s="568" t="s">
        <v>57</v>
      </c>
      <c r="CN82" s="568" t="s">
        <v>57</v>
      </c>
      <c r="CO82" s="568" t="s">
        <v>57</v>
      </c>
      <c r="CP82" s="568" t="s">
        <v>57</v>
      </c>
      <c r="CQ82" s="568" t="s">
        <v>57</v>
      </c>
      <c r="CR82" s="568" t="s">
        <v>57</v>
      </c>
      <c r="CS82" s="568" t="s">
        <v>57</v>
      </c>
      <c r="CT82" s="568" t="s">
        <v>57</v>
      </c>
      <c r="CU82" s="568" t="s">
        <v>57</v>
      </c>
      <c r="CV82" s="568" t="s">
        <v>57</v>
      </c>
      <c r="CW82" s="568" t="s">
        <v>57</v>
      </c>
      <c r="CX82" s="568" t="s">
        <v>57</v>
      </c>
      <c r="CY82" s="568" t="s">
        <v>57</v>
      </c>
      <c r="CZ82" s="568" t="s">
        <v>57</v>
      </c>
      <c r="DA82" s="568" t="s">
        <v>57</v>
      </c>
      <c r="DB82" s="568" t="s">
        <v>57</v>
      </c>
      <c r="DC82" s="568" t="s">
        <v>57</v>
      </c>
      <c r="DD82" s="568" t="s">
        <v>57</v>
      </c>
      <c r="DE82" s="568" t="s">
        <v>57</v>
      </c>
      <c r="DF82" s="568" t="s">
        <v>57</v>
      </c>
      <c r="DG82" s="568" t="s">
        <v>57</v>
      </c>
      <c r="DH82" s="568" t="s">
        <v>57</v>
      </c>
      <c r="DI82" s="568" t="s">
        <v>302</v>
      </c>
      <c r="DJ82" s="568" t="s">
        <v>57</v>
      </c>
      <c r="DK82" s="568" t="s">
        <v>57</v>
      </c>
      <c r="DL82" s="568" t="s">
        <v>57</v>
      </c>
      <c r="DM82" s="568" t="s">
        <v>57</v>
      </c>
      <c r="DN82" s="568" t="s">
        <v>57</v>
      </c>
      <c r="DO82" s="568" t="s">
        <v>57</v>
      </c>
      <c r="DP82" s="568" t="s">
        <v>57</v>
      </c>
      <c r="DQ82" s="568" t="s">
        <v>57</v>
      </c>
      <c r="DR82" s="568" t="s">
        <v>57</v>
      </c>
      <c r="DS82" s="568" t="s">
        <v>57</v>
      </c>
      <c r="DT82" s="568" t="s">
        <v>2441</v>
      </c>
      <c r="DU82" s="568" t="s">
        <v>79</v>
      </c>
      <c r="DV82" s="568" t="s">
        <v>801</v>
      </c>
      <c r="DW82" s="568" t="s">
        <v>106</v>
      </c>
      <c r="DX82" s="568" t="s">
        <v>317</v>
      </c>
      <c r="DY82" s="568" t="s">
        <v>308</v>
      </c>
      <c r="DZ82" s="568" t="s">
        <v>318</v>
      </c>
      <c r="EA82" s="568" t="s">
        <v>319</v>
      </c>
      <c r="EB82" s="568" t="s">
        <v>2442</v>
      </c>
      <c r="EC82" s="568" t="s">
        <v>79</v>
      </c>
      <c r="ED82" s="568" t="s">
        <v>1038</v>
      </c>
      <c r="EE82" s="568" t="s">
        <v>106</v>
      </c>
      <c r="EF82" s="568" t="s">
        <v>57</v>
      </c>
      <c r="EG82" s="568" t="s">
        <v>57</v>
      </c>
      <c r="EH82" s="568" t="s">
        <v>57</v>
      </c>
      <c r="EI82" s="568" t="s">
        <v>57</v>
      </c>
      <c r="EJ82" s="568" t="s">
        <v>846</v>
      </c>
      <c r="EK82" s="568" t="s">
        <v>180</v>
      </c>
      <c r="EL82" s="568" t="s">
        <v>847</v>
      </c>
      <c r="EM82" s="568" t="s">
        <v>181</v>
      </c>
      <c r="EN82" s="568" t="s">
        <v>680</v>
      </c>
      <c r="EO82" s="568" t="s">
        <v>310</v>
      </c>
      <c r="EP82" s="568" t="s">
        <v>88</v>
      </c>
      <c r="EQ82" s="568" t="s">
        <v>187</v>
      </c>
      <c r="ER82" s="568" t="s">
        <v>311</v>
      </c>
      <c r="ES82" s="568" t="s">
        <v>2602</v>
      </c>
      <c r="ET82" s="568" t="s">
        <v>2750</v>
      </c>
      <c r="EU82" s="189" t="str">
        <f t="shared" si="26"/>
        <v>1035098T06</v>
      </c>
      <c r="EV82" s="56" t="str">
        <f t="shared" si="27"/>
        <v>71035098T06</v>
      </c>
      <c r="EW82" s="189" t="str">
        <f>IFERROR(VLOOKUP(EV82,양시!BZ:CJ,10,FALSE),"")</f>
        <v/>
      </c>
      <c r="EX82" s="104" t="s">
        <v>2959</v>
      </c>
    </row>
    <row r="83" spans="1:154" ht="30" customHeight="1">
      <c r="A83" s="30">
        <v>7</v>
      </c>
      <c r="B83" s="629" t="s">
        <v>771</v>
      </c>
      <c r="C83" s="629" t="s">
        <v>336</v>
      </c>
      <c r="D83" s="629" t="s">
        <v>1866</v>
      </c>
      <c r="E83" s="629" t="s">
        <v>31</v>
      </c>
      <c r="F83" s="629" t="s">
        <v>321</v>
      </c>
      <c r="G83" s="629"/>
      <c r="H83" s="389" t="s">
        <v>2055</v>
      </c>
      <c r="I83" s="389" t="s">
        <v>5062</v>
      </c>
      <c r="J83" s="629" t="s">
        <v>4033</v>
      </c>
      <c r="K83" s="629" t="s">
        <v>291</v>
      </c>
      <c r="L83" s="629" t="s">
        <v>4034</v>
      </c>
      <c r="M83" s="629" t="s">
        <v>1945</v>
      </c>
      <c r="N83" s="629"/>
      <c r="O83" s="629"/>
      <c r="P83" s="629"/>
      <c r="Q83" s="629"/>
      <c r="R83" s="629"/>
      <c r="S83" s="629" t="s">
        <v>3247</v>
      </c>
      <c r="T83" s="629" t="s">
        <v>3769</v>
      </c>
      <c r="U83" s="629" t="s">
        <v>592</v>
      </c>
      <c r="V83" s="629"/>
      <c r="W83" s="629" t="s">
        <v>1946</v>
      </c>
      <c r="X83" s="629" t="s">
        <v>688</v>
      </c>
      <c r="Y83" s="629" t="s">
        <v>1947</v>
      </c>
      <c r="Z83" s="629" t="s">
        <v>1872</v>
      </c>
      <c r="AA83" s="629" t="s">
        <v>1873</v>
      </c>
      <c r="AB83" s="629" t="s">
        <v>293</v>
      </c>
      <c r="AC83" s="1338"/>
      <c r="AD83" s="629" t="s">
        <v>107</v>
      </c>
      <c r="AE83" s="629" t="s">
        <v>314</v>
      </c>
      <c r="AF83" s="629" t="s">
        <v>1196</v>
      </c>
      <c r="AG83" s="629" t="s">
        <v>295</v>
      </c>
      <c r="AH83" s="629" t="s">
        <v>296</v>
      </c>
      <c r="AI83" s="629" t="s">
        <v>297</v>
      </c>
      <c r="AJ83" s="629"/>
      <c r="AK83" s="629"/>
      <c r="AL83" s="629"/>
      <c r="AM83" s="629"/>
      <c r="AN83" s="629" t="s">
        <v>1948</v>
      </c>
      <c r="AO83" s="629" t="s">
        <v>2453</v>
      </c>
      <c r="AP83" s="629" t="s">
        <v>1950</v>
      </c>
      <c r="AQ83" s="629" t="s">
        <v>49</v>
      </c>
      <c r="AR83" s="629"/>
      <c r="AS83" s="629"/>
      <c r="AT83" s="629" t="s">
        <v>315</v>
      </c>
      <c r="AU83" s="629" t="s">
        <v>4035</v>
      </c>
      <c r="AV83" s="629" t="s">
        <v>57</v>
      </c>
      <c r="AW83" s="629" t="s">
        <v>57</v>
      </c>
      <c r="AX83" s="629"/>
      <c r="AY83" s="629" t="s">
        <v>1952</v>
      </c>
      <c r="AZ83" s="629" t="s">
        <v>1953</v>
      </c>
      <c r="BA83" s="629" t="s">
        <v>1954</v>
      </c>
      <c r="BB83" s="629" t="s">
        <v>323</v>
      </c>
      <c r="BC83" s="629" t="s">
        <v>32</v>
      </c>
      <c r="BD83" s="629" t="s">
        <v>33</v>
      </c>
      <c r="BE83" s="629" t="s">
        <v>57</v>
      </c>
      <c r="BF83" s="629" t="s">
        <v>1955</v>
      </c>
      <c r="BG83" s="629" t="s">
        <v>164</v>
      </c>
      <c r="BH83" s="629" t="s">
        <v>1997</v>
      </c>
      <c r="BI83" s="629" t="s">
        <v>1957</v>
      </c>
      <c r="BJ83" s="629" t="s">
        <v>1958</v>
      </c>
      <c r="BK83" s="629" t="s">
        <v>1272</v>
      </c>
      <c r="BL83" s="629" t="s">
        <v>1959</v>
      </c>
      <c r="BM83" s="629" t="s">
        <v>1327</v>
      </c>
      <c r="BN83" s="629" t="s">
        <v>314</v>
      </c>
      <c r="BO83" s="629" t="s">
        <v>1196</v>
      </c>
      <c r="BP83" s="629" t="s">
        <v>57</v>
      </c>
      <c r="BQ83" s="629" t="s">
        <v>295</v>
      </c>
      <c r="BR83" s="629" t="s">
        <v>311</v>
      </c>
      <c r="BS83" s="629" t="s">
        <v>1960</v>
      </c>
      <c r="BT83" s="629" t="s">
        <v>1961</v>
      </c>
      <c r="BU83" s="629" t="s">
        <v>4036</v>
      </c>
      <c r="BV83" s="629" t="s">
        <v>302</v>
      </c>
      <c r="BW83" s="629" t="s">
        <v>801</v>
      </c>
      <c r="BX83" s="629" t="s">
        <v>296</v>
      </c>
      <c r="BY83" s="629" t="s">
        <v>297</v>
      </c>
      <c r="BZ83" s="629" t="s">
        <v>4037</v>
      </c>
      <c r="CA83" s="629" t="s">
        <v>1275</v>
      </c>
      <c r="CB83" s="629" t="s">
        <v>304</v>
      </c>
      <c r="CC83" s="629" t="s">
        <v>191</v>
      </c>
      <c r="CD83" s="629" t="s">
        <v>1276</v>
      </c>
      <c r="CE83" s="629" t="s">
        <v>306</v>
      </c>
      <c r="CF83" s="629" t="s">
        <v>326</v>
      </c>
      <c r="CG83" s="629" t="s">
        <v>307</v>
      </c>
      <c r="CH83" s="629" t="s">
        <v>57</v>
      </c>
      <c r="CI83" s="629" t="s">
        <v>1964</v>
      </c>
      <c r="CJ83" s="629" t="s">
        <v>1212</v>
      </c>
      <c r="CK83" s="629" t="s">
        <v>1965</v>
      </c>
      <c r="CL83" s="629" t="s">
        <v>105</v>
      </c>
      <c r="CM83" s="629" t="s">
        <v>1966</v>
      </c>
      <c r="CN83" s="629" t="s">
        <v>1212</v>
      </c>
      <c r="CO83" s="629" t="s">
        <v>1592</v>
      </c>
      <c r="CP83" s="629" t="s">
        <v>105</v>
      </c>
      <c r="CQ83" s="629" t="s">
        <v>1967</v>
      </c>
      <c r="CR83" s="629" t="s">
        <v>1212</v>
      </c>
      <c r="CS83" s="629" t="s">
        <v>176</v>
      </c>
      <c r="CT83" s="629" t="s">
        <v>105</v>
      </c>
      <c r="CU83" s="629" t="s">
        <v>328</v>
      </c>
      <c r="CV83" s="629" t="s">
        <v>329</v>
      </c>
      <c r="CW83" s="629" t="s">
        <v>330</v>
      </c>
      <c r="CX83" s="629" t="s">
        <v>331</v>
      </c>
      <c r="CY83" s="629" t="s">
        <v>57</v>
      </c>
      <c r="CZ83" s="629" t="s">
        <v>57</v>
      </c>
      <c r="DA83" s="629" t="s">
        <v>57</v>
      </c>
      <c r="DB83" s="629" t="s">
        <v>57</v>
      </c>
      <c r="DC83" s="629" t="s">
        <v>57</v>
      </c>
      <c r="DD83" s="629" t="s">
        <v>57</v>
      </c>
      <c r="DE83" s="629" t="s">
        <v>1215</v>
      </c>
      <c r="DF83" s="629" t="s">
        <v>1216</v>
      </c>
      <c r="DG83" s="629" t="s">
        <v>673</v>
      </c>
      <c r="DH83" s="629" t="s">
        <v>57</v>
      </c>
      <c r="DI83" s="629" t="s">
        <v>302</v>
      </c>
      <c r="DJ83" s="629" t="s">
        <v>57</v>
      </c>
      <c r="DK83" s="629" t="s">
        <v>57</v>
      </c>
      <c r="DL83" s="629" t="s">
        <v>57</v>
      </c>
      <c r="DM83" s="629" t="s">
        <v>57</v>
      </c>
      <c r="DN83" s="629" t="s">
        <v>57</v>
      </c>
      <c r="DO83" s="629" t="s">
        <v>57</v>
      </c>
      <c r="DP83" s="629" t="s">
        <v>57</v>
      </c>
      <c r="DQ83" s="629" t="s">
        <v>57</v>
      </c>
      <c r="DR83" s="629" t="s">
        <v>57</v>
      </c>
      <c r="DS83" s="629" t="s">
        <v>57</v>
      </c>
      <c r="DT83" s="629" t="s">
        <v>1217</v>
      </c>
      <c r="DU83" s="629" t="s">
        <v>1218</v>
      </c>
      <c r="DV83" s="629" t="s">
        <v>334</v>
      </c>
      <c r="DW83" s="629" t="s">
        <v>121</v>
      </c>
      <c r="DX83" s="629" t="s">
        <v>1219</v>
      </c>
      <c r="DY83" s="629" t="s">
        <v>1220</v>
      </c>
      <c r="DZ83" s="629" t="s">
        <v>330</v>
      </c>
      <c r="EA83" s="629" t="s">
        <v>205</v>
      </c>
      <c r="EB83" s="629" t="s">
        <v>1221</v>
      </c>
      <c r="EC83" s="629" t="s">
        <v>1218</v>
      </c>
      <c r="ED83" s="629" t="s">
        <v>762</v>
      </c>
      <c r="EE83" s="629" t="s">
        <v>121</v>
      </c>
      <c r="EF83" s="629" t="s">
        <v>57</v>
      </c>
      <c r="EG83" s="629" t="s">
        <v>57</v>
      </c>
      <c r="EH83" s="629" t="s">
        <v>57</v>
      </c>
      <c r="EI83" s="629" t="s">
        <v>57</v>
      </c>
      <c r="EJ83" s="629" t="s">
        <v>1894</v>
      </c>
      <c r="EK83" s="629" t="s">
        <v>1895</v>
      </c>
      <c r="EL83" s="629" t="s">
        <v>1224</v>
      </c>
      <c r="EM83" s="629" t="s">
        <v>1896</v>
      </c>
      <c r="EN83" s="629" t="s">
        <v>767</v>
      </c>
      <c r="EO83" s="629" t="s">
        <v>310</v>
      </c>
      <c r="EP83" s="629" t="s">
        <v>88</v>
      </c>
      <c r="EQ83" s="629" t="s">
        <v>1897</v>
      </c>
      <c r="ER83" s="629" t="s">
        <v>311</v>
      </c>
      <c r="ES83" s="629" t="s">
        <v>1968</v>
      </c>
      <c r="ET83" s="629" t="s">
        <v>4038</v>
      </c>
      <c r="EU83" s="189" t="str">
        <f t="shared" si="26"/>
        <v>2022563T01</v>
      </c>
      <c r="EV83" s="56" t="str">
        <f t="shared" si="27"/>
        <v>72022563T01</v>
      </c>
      <c r="EW83" s="189">
        <f>IFERROR(VLOOKUP(EV83,양시!BZ:CJ,10,FALSE),"")</f>
        <v>0</v>
      </c>
    </row>
    <row r="84" spans="1:154" ht="30" customHeight="1">
      <c r="A84" s="367">
        <v>8</v>
      </c>
      <c r="B84" s="599" t="s">
        <v>287</v>
      </c>
      <c r="C84" s="599" t="s">
        <v>336</v>
      </c>
      <c r="D84" s="599" t="s">
        <v>1866</v>
      </c>
      <c r="E84" s="599" t="s">
        <v>31</v>
      </c>
      <c r="F84" s="599" t="s">
        <v>321</v>
      </c>
      <c r="G84" s="599" t="s">
        <v>724</v>
      </c>
      <c r="H84" s="599" t="s">
        <v>312</v>
      </c>
      <c r="I84" s="599" t="s">
        <v>585</v>
      </c>
      <c r="J84" s="599" t="s">
        <v>1900</v>
      </c>
      <c r="K84" s="599" t="s">
        <v>291</v>
      </c>
      <c r="L84" s="599" t="s">
        <v>1901</v>
      </c>
      <c r="M84" s="599" t="s">
        <v>1902</v>
      </c>
      <c r="N84" s="599"/>
      <c r="O84" s="599"/>
      <c r="P84" s="599"/>
      <c r="Q84" s="599" t="s">
        <v>3462</v>
      </c>
      <c r="R84" s="599"/>
      <c r="S84" s="599" t="s">
        <v>1811</v>
      </c>
      <c r="T84" s="599" t="s">
        <v>1812</v>
      </c>
      <c r="U84" s="599" t="s">
        <v>592</v>
      </c>
      <c r="V84" s="599"/>
      <c r="W84" s="599" t="s">
        <v>1903</v>
      </c>
      <c r="X84" s="599" t="s">
        <v>1047</v>
      </c>
      <c r="Y84" s="599" t="s">
        <v>1904</v>
      </c>
      <c r="Z84" s="599" t="s">
        <v>1904</v>
      </c>
      <c r="AA84" s="599" t="s">
        <v>1135</v>
      </c>
      <c r="AB84" s="599" t="s">
        <v>293</v>
      </c>
      <c r="AC84" s="1338"/>
      <c r="AD84" s="599" t="s">
        <v>1136</v>
      </c>
      <c r="AE84" s="599" t="s">
        <v>314</v>
      </c>
      <c r="AF84" s="599" t="s">
        <v>1196</v>
      </c>
      <c r="AG84" s="599" t="s">
        <v>295</v>
      </c>
      <c r="AH84" s="599" t="s">
        <v>296</v>
      </c>
      <c r="AI84" s="599" t="s">
        <v>297</v>
      </c>
      <c r="AJ84" s="599"/>
      <c r="AK84" s="599"/>
      <c r="AL84" s="599"/>
      <c r="AM84" s="599"/>
      <c r="AN84" s="599" t="s">
        <v>1162</v>
      </c>
      <c r="AO84" s="599" t="s">
        <v>1163</v>
      </c>
      <c r="AP84" s="599" t="s">
        <v>1905</v>
      </c>
      <c r="AQ84" s="599" t="s">
        <v>49</v>
      </c>
      <c r="AR84" s="599" t="s">
        <v>1165</v>
      </c>
      <c r="AS84" s="599" t="s">
        <v>1166</v>
      </c>
      <c r="AT84" s="599" t="s">
        <v>298</v>
      </c>
      <c r="AU84" s="599" t="s">
        <v>1906</v>
      </c>
      <c r="AV84" s="599" t="s">
        <v>57</v>
      </c>
      <c r="AW84" s="599" t="s">
        <v>57</v>
      </c>
      <c r="AX84" s="599"/>
      <c r="AY84" s="599"/>
      <c r="AZ84" s="599" t="s">
        <v>1907</v>
      </c>
      <c r="BA84" s="599" t="s">
        <v>1170</v>
      </c>
      <c r="BB84" s="599" t="s">
        <v>323</v>
      </c>
      <c r="BC84" s="599" t="s">
        <v>32</v>
      </c>
      <c r="BD84" s="599" t="s">
        <v>33</v>
      </c>
      <c r="BE84" s="599" t="s">
        <v>57</v>
      </c>
      <c r="BF84" s="599" t="s">
        <v>48</v>
      </c>
      <c r="BG84" s="599" t="s">
        <v>164</v>
      </c>
      <c r="BH84" s="599" t="s">
        <v>1908</v>
      </c>
      <c r="BI84" s="599" t="s">
        <v>1909</v>
      </c>
      <c r="BJ84" s="599" t="s">
        <v>1910</v>
      </c>
      <c r="BK84" s="599" t="s">
        <v>910</v>
      </c>
      <c r="BL84" s="599" t="s">
        <v>1911</v>
      </c>
      <c r="BM84" s="599" t="s">
        <v>302</v>
      </c>
      <c r="BN84" s="599" t="s">
        <v>314</v>
      </c>
      <c r="BO84" s="599" t="s">
        <v>1196</v>
      </c>
      <c r="BP84" s="599" t="s">
        <v>57</v>
      </c>
      <c r="BQ84" s="599" t="s">
        <v>295</v>
      </c>
      <c r="BR84" s="599" t="s">
        <v>311</v>
      </c>
      <c r="BS84" s="599" t="s">
        <v>1393</v>
      </c>
      <c r="BT84" s="599" t="s">
        <v>1912</v>
      </c>
      <c r="BU84" s="599" t="s">
        <v>1913</v>
      </c>
      <c r="BV84" s="599" t="s">
        <v>1330</v>
      </c>
      <c r="BW84" s="599" t="s">
        <v>178</v>
      </c>
      <c r="BX84" s="599" t="s">
        <v>296</v>
      </c>
      <c r="BY84" s="599" t="s">
        <v>297</v>
      </c>
      <c r="BZ84" s="599" t="s">
        <v>1914</v>
      </c>
      <c r="CA84" s="599" t="s">
        <v>1915</v>
      </c>
      <c r="CB84" s="599" t="s">
        <v>304</v>
      </c>
      <c r="CC84" s="599" t="s">
        <v>1308</v>
      </c>
      <c r="CD84" s="599" t="s">
        <v>1276</v>
      </c>
      <c r="CE84" s="599" t="s">
        <v>306</v>
      </c>
      <c r="CF84" s="599" t="s">
        <v>1916</v>
      </c>
      <c r="CG84" s="599" t="s">
        <v>307</v>
      </c>
      <c r="CH84" s="599" t="s">
        <v>57</v>
      </c>
      <c r="CI84" s="599" t="s">
        <v>1917</v>
      </c>
      <c r="CJ84" s="599" t="s">
        <v>1212</v>
      </c>
      <c r="CK84" s="599" t="s">
        <v>1278</v>
      </c>
      <c r="CL84" s="599" t="s">
        <v>105</v>
      </c>
      <c r="CM84" s="599" t="s">
        <v>1888</v>
      </c>
      <c r="CN84" s="599" t="s">
        <v>1212</v>
      </c>
      <c r="CO84" s="599" t="s">
        <v>1889</v>
      </c>
      <c r="CP84" s="599" t="s">
        <v>105</v>
      </c>
      <c r="CQ84" s="599" t="s">
        <v>1918</v>
      </c>
      <c r="CR84" s="599" t="s">
        <v>1212</v>
      </c>
      <c r="CS84" s="599" t="s">
        <v>998</v>
      </c>
      <c r="CT84" s="599" t="s">
        <v>105</v>
      </c>
      <c r="CU84" s="599" t="s">
        <v>328</v>
      </c>
      <c r="CV84" s="599" t="s">
        <v>329</v>
      </c>
      <c r="CW84" s="599" t="s">
        <v>330</v>
      </c>
      <c r="CX84" s="599" t="s">
        <v>331</v>
      </c>
      <c r="CY84" s="599" t="s">
        <v>57</v>
      </c>
      <c r="CZ84" s="599" t="s">
        <v>57</v>
      </c>
      <c r="DA84" s="599" t="s">
        <v>57</v>
      </c>
      <c r="DB84" s="599" t="s">
        <v>57</v>
      </c>
      <c r="DC84" s="599" t="s">
        <v>57</v>
      </c>
      <c r="DD84" s="599" t="s">
        <v>57</v>
      </c>
      <c r="DE84" s="599" t="s">
        <v>1215</v>
      </c>
      <c r="DF84" s="599" t="s">
        <v>1216</v>
      </c>
      <c r="DG84" s="599" t="s">
        <v>673</v>
      </c>
      <c r="DH84" s="599" t="s">
        <v>57</v>
      </c>
      <c r="DI84" s="599" t="s">
        <v>302</v>
      </c>
      <c r="DJ84" s="599" t="s">
        <v>57</v>
      </c>
      <c r="DK84" s="599" t="s">
        <v>57</v>
      </c>
      <c r="DL84" s="599" t="s">
        <v>57</v>
      </c>
      <c r="DM84" s="599" t="s">
        <v>57</v>
      </c>
      <c r="DN84" s="599" t="s">
        <v>57</v>
      </c>
      <c r="DO84" s="599" t="s">
        <v>57</v>
      </c>
      <c r="DP84" s="599" t="s">
        <v>57</v>
      </c>
      <c r="DQ84" s="599" t="s">
        <v>57</v>
      </c>
      <c r="DR84" s="599" t="s">
        <v>57</v>
      </c>
      <c r="DS84" s="599" t="s">
        <v>57</v>
      </c>
      <c r="DT84" s="599" t="s">
        <v>1217</v>
      </c>
      <c r="DU84" s="599" t="s">
        <v>1218</v>
      </c>
      <c r="DV84" s="599" t="s">
        <v>334</v>
      </c>
      <c r="DW84" s="599" t="s">
        <v>121</v>
      </c>
      <c r="DX84" s="599" t="s">
        <v>1219</v>
      </c>
      <c r="DY84" s="599" t="s">
        <v>1220</v>
      </c>
      <c r="DZ84" s="599" t="s">
        <v>330</v>
      </c>
      <c r="EA84" s="599" t="s">
        <v>205</v>
      </c>
      <c r="EB84" s="599" t="s">
        <v>1221</v>
      </c>
      <c r="EC84" s="599" t="s">
        <v>1218</v>
      </c>
      <c r="ED84" s="599" t="s">
        <v>762</v>
      </c>
      <c r="EE84" s="599" t="s">
        <v>121</v>
      </c>
      <c r="EF84" s="599" t="s">
        <v>57</v>
      </c>
      <c r="EG84" s="599" t="s">
        <v>57</v>
      </c>
      <c r="EH84" s="599" t="s">
        <v>57</v>
      </c>
      <c r="EI84" s="599" t="s">
        <v>57</v>
      </c>
      <c r="EJ84" s="599" t="s">
        <v>1919</v>
      </c>
      <c r="EK84" s="599" t="s">
        <v>1920</v>
      </c>
      <c r="EL84" s="599" t="s">
        <v>1224</v>
      </c>
      <c r="EM84" s="599" t="s">
        <v>1921</v>
      </c>
      <c r="EN84" s="599" t="s">
        <v>767</v>
      </c>
      <c r="EO84" s="599" t="s">
        <v>310</v>
      </c>
      <c r="EP84" s="599" t="s">
        <v>88</v>
      </c>
      <c r="EQ84" s="599" t="s">
        <v>1922</v>
      </c>
      <c r="ER84" s="599" t="s">
        <v>311</v>
      </c>
      <c r="ES84" s="599" t="s">
        <v>1923</v>
      </c>
      <c r="ET84" s="599" t="s">
        <v>1924</v>
      </c>
      <c r="EU84" s="189" t="str">
        <f t="shared" si="26"/>
        <v>2022671T00</v>
      </c>
      <c r="EV84" s="56" t="str">
        <f t="shared" si="27"/>
        <v>82022671T00</v>
      </c>
      <c r="EW84" s="189">
        <f>IFERROR(VLOOKUP(EV84,양시!BZ:CJ,10,FALSE),"")</f>
        <v>0</v>
      </c>
    </row>
    <row r="85" spans="1:154" ht="30" customHeight="1">
      <c r="A85" s="367">
        <v>8</v>
      </c>
      <c r="B85" s="599" t="s">
        <v>312</v>
      </c>
      <c r="C85" s="599" t="s">
        <v>336</v>
      </c>
      <c r="D85" s="599" t="s">
        <v>1866</v>
      </c>
      <c r="E85" s="599" t="s">
        <v>31</v>
      </c>
      <c r="F85" s="599" t="s">
        <v>321</v>
      </c>
      <c r="G85" s="599" t="s">
        <v>732</v>
      </c>
      <c r="H85" s="599" t="s">
        <v>320</v>
      </c>
      <c r="I85" s="599" t="s">
        <v>585</v>
      </c>
      <c r="J85" s="599" t="s">
        <v>1989</v>
      </c>
      <c r="K85" s="599" t="s">
        <v>291</v>
      </c>
      <c r="L85" s="599" t="s">
        <v>1990</v>
      </c>
      <c r="M85" s="599" t="s">
        <v>1991</v>
      </c>
      <c r="N85" s="599"/>
      <c r="O85" s="599"/>
      <c r="P85" s="599"/>
      <c r="Q85" s="599" t="s">
        <v>3462</v>
      </c>
      <c r="R85" s="599"/>
      <c r="S85" s="599" t="s">
        <v>1811</v>
      </c>
      <c r="T85" s="599" t="s">
        <v>1812</v>
      </c>
      <c r="U85" s="599" t="s">
        <v>592</v>
      </c>
      <c r="V85" s="599"/>
      <c r="W85" s="599" t="s">
        <v>1992</v>
      </c>
      <c r="X85" s="599" t="s">
        <v>1047</v>
      </c>
      <c r="Y85" s="599" t="s">
        <v>1993</v>
      </c>
      <c r="Z85" s="599" t="s">
        <v>1993</v>
      </c>
      <c r="AA85" s="599" t="s">
        <v>1135</v>
      </c>
      <c r="AB85" s="599" t="s">
        <v>293</v>
      </c>
      <c r="AC85" s="1338"/>
      <c r="AD85" s="599" t="s">
        <v>1136</v>
      </c>
      <c r="AE85" s="599" t="s">
        <v>314</v>
      </c>
      <c r="AF85" s="599" t="s">
        <v>294</v>
      </c>
      <c r="AG85" s="599" t="s">
        <v>295</v>
      </c>
      <c r="AH85" s="599" t="s">
        <v>296</v>
      </c>
      <c r="AI85" s="599" t="s">
        <v>297</v>
      </c>
      <c r="AJ85" s="599"/>
      <c r="AK85" s="599"/>
      <c r="AL85" s="599"/>
      <c r="AM85" s="599"/>
      <c r="AN85" s="599" t="s">
        <v>1162</v>
      </c>
      <c r="AO85" s="599" t="s">
        <v>1163</v>
      </c>
      <c r="AP85" s="599" t="s">
        <v>1994</v>
      </c>
      <c r="AQ85" s="599" t="s">
        <v>49</v>
      </c>
      <c r="AR85" s="599" t="s">
        <v>1165</v>
      </c>
      <c r="AS85" s="599" t="s">
        <v>1166</v>
      </c>
      <c r="AT85" s="599" t="s">
        <v>298</v>
      </c>
      <c r="AU85" s="599" t="s">
        <v>1995</v>
      </c>
      <c r="AV85" s="599" t="s">
        <v>57</v>
      </c>
      <c r="AW85" s="599" t="s">
        <v>57</v>
      </c>
      <c r="AX85" s="599"/>
      <c r="AY85" s="599"/>
      <c r="AZ85" s="599" t="s">
        <v>1996</v>
      </c>
      <c r="BA85" s="599" t="s">
        <v>1170</v>
      </c>
      <c r="BB85" s="599" t="s">
        <v>299</v>
      </c>
      <c r="BC85" s="599" t="s">
        <v>32</v>
      </c>
      <c r="BD85" s="599" t="s">
        <v>33</v>
      </c>
      <c r="BE85" s="599" t="s">
        <v>57</v>
      </c>
      <c r="BF85" s="599" t="s">
        <v>48</v>
      </c>
      <c r="BG85" s="599" t="s">
        <v>164</v>
      </c>
      <c r="BH85" s="599" t="s">
        <v>1997</v>
      </c>
      <c r="BI85" s="599" t="s">
        <v>1998</v>
      </c>
      <c r="BJ85" s="599" t="s">
        <v>1999</v>
      </c>
      <c r="BK85" s="599" t="s">
        <v>1174</v>
      </c>
      <c r="BL85" s="599" t="s">
        <v>1326</v>
      </c>
      <c r="BM85" s="599" t="s">
        <v>1327</v>
      </c>
      <c r="BN85" s="599" t="s">
        <v>314</v>
      </c>
      <c r="BO85" s="599" t="s">
        <v>294</v>
      </c>
      <c r="BP85" s="599" t="s">
        <v>57</v>
      </c>
      <c r="BQ85" s="599" t="s">
        <v>295</v>
      </c>
      <c r="BR85" s="599" t="s">
        <v>311</v>
      </c>
      <c r="BS85" s="599" t="s">
        <v>753</v>
      </c>
      <c r="BT85" s="599" t="s">
        <v>1328</v>
      </c>
      <c r="BU85" s="599" t="s">
        <v>2000</v>
      </c>
      <c r="BV85" s="599" t="s">
        <v>1061</v>
      </c>
      <c r="BW85" s="599" t="s">
        <v>1028</v>
      </c>
      <c r="BX85" s="599" t="s">
        <v>296</v>
      </c>
      <c r="BY85" s="599" t="s">
        <v>297</v>
      </c>
      <c r="BZ85" s="599" t="s">
        <v>1331</v>
      </c>
      <c r="CA85" s="599" t="s">
        <v>2001</v>
      </c>
      <c r="CB85" s="599" t="s">
        <v>304</v>
      </c>
      <c r="CC85" s="599" t="s">
        <v>1308</v>
      </c>
      <c r="CD85" s="599" t="s">
        <v>318</v>
      </c>
      <c r="CE85" s="599" t="s">
        <v>306</v>
      </c>
      <c r="CF85" s="599" t="s">
        <v>1916</v>
      </c>
      <c r="CG85" s="599" t="s">
        <v>307</v>
      </c>
      <c r="CH85" s="599" t="s">
        <v>57</v>
      </c>
      <c r="CI85" s="599" t="s">
        <v>2002</v>
      </c>
      <c r="CJ85" s="599" t="s">
        <v>99</v>
      </c>
      <c r="CK85" s="599" t="s">
        <v>1889</v>
      </c>
      <c r="CL85" s="599" t="s">
        <v>105</v>
      </c>
      <c r="CM85" s="599" t="s">
        <v>2003</v>
      </c>
      <c r="CN85" s="599" t="s">
        <v>99</v>
      </c>
      <c r="CO85" s="599" t="s">
        <v>998</v>
      </c>
      <c r="CP85" s="599" t="s">
        <v>105</v>
      </c>
      <c r="CQ85" s="599" t="s">
        <v>57</v>
      </c>
      <c r="CR85" s="599" t="s">
        <v>57</v>
      </c>
      <c r="CS85" s="599" t="s">
        <v>57</v>
      </c>
      <c r="CT85" s="599" t="s">
        <v>57</v>
      </c>
      <c r="CU85" s="599" t="s">
        <v>328</v>
      </c>
      <c r="CV85" s="599" t="s">
        <v>329</v>
      </c>
      <c r="CW85" s="599" t="s">
        <v>330</v>
      </c>
      <c r="CX85" s="599" t="s">
        <v>331</v>
      </c>
      <c r="CY85" s="599" t="s">
        <v>57</v>
      </c>
      <c r="CZ85" s="599" t="s">
        <v>57</v>
      </c>
      <c r="DA85" s="599" t="s">
        <v>57</v>
      </c>
      <c r="DB85" s="599" t="s">
        <v>57</v>
      </c>
      <c r="DC85" s="599" t="s">
        <v>57</v>
      </c>
      <c r="DD85" s="599" t="s">
        <v>57</v>
      </c>
      <c r="DE85" s="599" t="s">
        <v>1215</v>
      </c>
      <c r="DF85" s="599" t="s">
        <v>1216</v>
      </c>
      <c r="DG85" s="599" t="s">
        <v>673</v>
      </c>
      <c r="DH85" s="599" t="s">
        <v>57</v>
      </c>
      <c r="DI85" s="599" t="s">
        <v>302</v>
      </c>
      <c r="DJ85" s="599" t="s">
        <v>57</v>
      </c>
      <c r="DK85" s="599" t="s">
        <v>57</v>
      </c>
      <c r="DL85" s="599" t="s">
        <v>57</v>
      </c>
      <c r="DM85" s="599" t="s">
        <v>57</v>
      </c>
      <c r="DN85" s="599" t="s">
        <v>57</v>
      </c>
      <c r="DO85" s="599" t="s">
        <v>57</v>
      </c>
      <c r="DP85" s="599" t="s">
        <v>57</v>
      </c>
      <c r="DQ85" s="599" t="s">
        <v>57</v>
      </c>
      <c r="DR85" s="599" t="s">
        <v>57</v>
      </c>
      <c r="DS85" s="599" t="s">
        <v>57</v>
      </c>
      <c r="DT85" s="599" t="s">
        <v>2004</v>
      </c>
      <c r="DU85" s="599" t="s">
        <v>1153</v>
      </c>
      <c r="DV85" s="599" t="s">
        <v>761</v>
      </c>
      <c r="DW85" s="599" t="s">
        <v>121</v>
      </c>
      <c r="DX85" s="599" t="s">
        <v>333</v>
      </c>
      <c r="DY85" s="599" t="s">
        <v>308</v>
      </c>
      <c r="DZ85" s="599" t="s">
        <v>309</v>
      </c>
      <c r="EA85" s="599" t="s">
        <v>319</v>
      </c>
      <c r="EB85" s="599" t="s">
        <v>2005</v>
      </c>
      <c r="EC85" s="599" t="s">
        <v>1153</v>
      </c>
      <c r="ED85" s="599" t="s">
        <v>178</v>
      </c>
      <c r="EE85" s="599" t="s">
        <v>121</v>
      </c>
      <c r="EF85" s="599" t="s">
        <v>57</v>
      </c>
      <c r="EG85" s="599" t="s">
        <v>57</v>
      </c>
      <c r="EH85" s="599" t="s">
        <v>57</v>
      </c>
      <c r="EI85" s="599" t="s">
        <v>57</v>
      </c>
      <c r="EJ85" s="599" t="s">
        <v>2006</v>
      </c>
      <c r="EK85" s="599" t="s">
        <v>1574</v>
      </c>
      <c r="EL85" s="599" t="s">
        <v>1337</v>
      </c>
      <c r="EM85" s="599" t="s">
        <v>1576</v>
      </c>
      <c r="EN85" s="599" t="s">
        <v>767</v>
      </c>
      <c r="EO85" s="599" t="s">
        <v>310</v>
      </c>
      <c r="EP85" s="599" t="s">
        <v>88</v>
      </c>
      <c r="EQ85" s="599" t="s">
        <v>1922</v>
      </c>
      <c r="ER85" s="599" t="s">
        <v>311</v>
      </c>
      <c r="ES85" s="599" t="s">
        <v>2007</v>
      </c>
      <c r="ET85" s="599" t="s">
        <v>2008</v>
      </c>
      <c r="EU85" s="189" t="str">
        <f t="shared" si="26"/>
        <v>1038858T00</v>
      </c>
      <c r="EV85" s="56" t="str">
        <f t="shared" si="27"/>
        <v>81038858T00</v>
      </c>
      <c r="EW85" s="519" t="s">
        <v>4146</v>
      </c>
      <c r="EX85" s="104" t="s">
        <v>5427</v>
      </c>
    </row>
    <row r="86" spans="1:154" ht="30" customHeight="1">
      <c r="A86" s="367">
        <v>8</v>
      </c>
      <c r="B86" s="599" t="s">
        <v>320</v>
      </c>
      <c r="C86" s="599" t="s">
        <v>336</v>
      </c>
      <c r="D86" s="599" t="s">
        <v>1866</v>
      </c>
      <c r="E86" s="599" t="s">
        <v>31</v>
      </c>
      <c r="F86" s="599" t="s">
        <v>321</v>
      </c>
      <c r="G86" s="599"/>
      <c r="H86" s="599" t="s">
        <v>287</v>
      </c>
      <c r="I86" s="599" t="s">
        <v>585</v>
      </c>
      <c r="J86" s="599" t="s">
        <v>4039</v>
      </c>
      <c r="K86" s="599" t="s">
        <v>291</v>
      </c>
      <c r="L86" s="599" t="s">
        <v>4040</v>
      </c>
      <c r="M86" s="599" t="s">
        <v>4041</v>
      </c>
      <c r="N86" s="599"/>
      <c r="O86" s="599"/>
      <c r="P86" s="599"/>
      <c r="Q86" s="599" t="s">
        <v>3462</v>
      </c>
      <c r="R86" s="599"/>
      <c r="S86" s="599" t="s">
        <v>3247</v>
      </c>
      <c r="T86" s="599" t="s">
        <v>3769</v>
      </c>
      <c r="U86" s="599" t="s">
        <v>592</v>
      </c>
      <c r="V86" s="599"/>
      <c r="W86" s="599" t="s">
        <v>4042</v>
      </c>
      <c r="X86" s="599" t="s">
        <v>1047</v>
      </c>
      <c r="Y86" s="599" t="s">
        <v>4043</v>
      </c>
      <c r="Z86" s="599" t="s">
        <v>4043</v>
      </c>
      <c r="AA86" s="599" t="s">
        <v>4044</v>
      </c>
      <c r="AB86" s="599" t="s">
        <v>293</v>
      </c>
      <c r="AC86" s="1338"/>
      <c r="AD86" s="599" t="s">
        <v>107</v>
      </c>
      <c r="AE86" s="599" t="s">
        <v>314</v>
      </c>
      <c r="AF86" s="599" t="s">
        <v>1196</v>
      </c>
      <c r="AG86" s="599" t="s">
        <v>295</v>
      </c>
      <c r="AH86" s="599" t="s">
        <v>296</v>
      </c>
      <c r="AI86" s="599" t="s">
        <v>297</v>
      </c>
      <c r="AJ86" s="599"/>
      <c r="AK86" s="599"/>
      <c r="AL86" s="599"/>
      <c r="AM86" s="599"/>
      <c r="AN86" s="599" t="s">
        <v>4045</v>
      </c>
      <c r="AO86" s="599" t="s">
        <v>4046</v>
      </c>
      <c r="AP86" s="599" t="s">
        <v>4047</v>
      </c>
      <c r="AQ86" s="599" t="s">
        <v>49</v>
      </c>
      <c r="AR86" s="599" t="s">
        <v>3773</v>
      </c>
      <c r="AS86" s="599" t="s">
        <v>3774</v>
      </c>
      <c r="AT86" s="599" t="s">
        <v>298</v>
      </c>
      <c r="AU86" s="599" t="s">
        <v>4048</v>
      </c>
      <c r="AV86" s="599" t="s">
        <v>57</v>
      </c>
      <c r="AW86" s="599" t="s">
        <v>57</v>
      </c>
      <c r="AX86" s="599"/>
      <c r="AY86" s="599" t="s">
        <v>1952</v>
      </c>
      <c r="AZ86" s="599" t="s">
        <v>1907</v>
      </c>
      <c r="BA86" s="599" t="s">
        <v>1954</v>
      </c>
      <c r="BB86" s="599" t="s">
        <v>323</v>
      </c>
      <c r="BC86" s="599" t="s">
        <v>32</v>
      </c>
      <c r="BD86" s="599" t="s">
        <v>33</v>
      </c>
      <c r="BE86" s="599" t="s">
        <v>57</v>
      </c>
      <c r="BF86" s="599" t="s">
        <v>1955</v>
      </c>
      <c r="BG86" s="599" t="s">
        <v>164</v>
      </c>
      <c r="BH86" s="599" t="s">
        <v>4334</v>
      </c>
      <c r="BI86" s="599" t="s">
        <v>1203</v>
      </c>
      <c r="BJ86" s="599" t="s">
        <v>4049</v>
      </c>
      <c r="BK86" s="599" t="s">
        <v>1272</v>
      </c>
      <c r="BL86" s="599" t="s">
        <v>4335</v>
      </c>
      <c r="BM86" s="599" t="s">
        <v>302</v>
      </c>
      <c r="BN86" s="599" t="s">
        <v>314</v>
      </c>
      <c r="BO86" s="599" t="s">
        <v>1196</v>
      </c>
      <c r="BP86" s="599" t="s">
        <v>57</v>
      </c>
      <c r="BQ86" s="599" t="s">
        <v>295</v>
      </c>
      <c r="BR86" s="599" t="s">
        <v>311</v>
      </c>
      <c r="BS86" s="599" t="s">
        <v>177</v>
      </c>
      <c r="BT86" s="599" t="s">
        <v>1934</v>
      </c>
      <c r="BU86" s="599" t="s">
        <v>4336</v>
      </c>
      <c r="BV86" s="599" t="s">
        <v>302</v>
      </c>
      <c r="BW86" s="599" t="s">
        <v>1028</v>
      </c>
      <c r="BX86" s="599" t="s">
        <v>296</v>
      </c>
      <c r="BY86" s="599" t="s">
        <v>297</v>
      </c>
      <c r="BZ86" s="599" t="s">
        <v>708</v>
      </c>
      <c r="CA86" s="599" t="s">
        <v>1275</v>
      </c>
      <c r="CB86" s="599" t="s">
        <v>304</v>
      </c>
      <c r="CC86" s="599" t="s">
        <v>191</v>
      </c>
      <c r="CD86" s="599" t="s">
        <v>1276</v>
      </c>
      <c r="CE86" s="599" t="s">
        <v>306</v>
      </c>
      <c r="CF86" s="599" t="s">
        <v>326</v>
      </c>
      <c r="CG86" s="599" t="s">
        <v>307</v>
      </c>
      <c r="CH86" s="599" t="s">
        <v>57</v>
      </c>
      <c r="CI86" s="599" t="s">
        <v>1964</v>
      </c>
      <c r="CJ86" s="599" t="s">
        <v>1212</v>
      </c>
      <c r="CK86" s="599" t="s">
        <v>1965</v>
      </c>
      <c r="CL86" s="599" t="s">
        <v>105</v>
      </c>
      <c r="CM86" s="599" t="s">
        <v>1966</v>
      </c>
      <c r="CN86" s="599" t="s">
        <v>1212</v>
      </c>
      <c r="CO86" s="599" t="s">
        <v>1592</v>
      </c>
      <c r="CP86" s="599" t="s">
        <v>105</v>
      </c>
      <c r="CQ86" s="599" t="s">
        <v>4337</v>
      </c>
      <c r="CR86" s="599" t="s">
        <v>1212</v>
      </c>
      <c r="CS86" s="599" t="s">
        <v>176</v>
      </c>
      <c r="CT86" s="599" t="s">
        <v>105</v>
      </c>
      <c r="CU86" s="599" t="s">
        <v>328</v>
      </c>
      <c r="CV86" s="599" t="s">
        <v>329</v>
      </c>
      <c r="CW86" s="599" t="s">
        <v>330</v>
      </c>
      <c r="CX86" s="599" t="s">
        <v>331</v>
      </c>
      <c r="CY86" s="599" t="s">
        <v>57</v>
      </c>
      <c r="CZ86" s="599" t="s">
        <v>57</v>
      </c>
      <c r="DA86" s="599" t="s">
        <v>57</v>
      </c>
      <c r="DB86" s="599" t="s">
        <v>57</v>
      </c>
      <c r="DC86" s="599" t="s">
        <v>57</v>
      </c>
      <c r="DD86" s="599" t="s">
        <v>57</v>
      </c>
      <c r="DE86" s="599" t="s">
        <v>1215</v>
      </c>
      <c r="DF86" s="599" t="s">
        <v>1216</v>
      </c>
      <c r="DG86" s="599" t="s">
        <v>673</v>
      </c>
      <c r="DH86" s="599" t="s">
        <v>57</v>
      </c>
      <c r="DI86" s="599" t="s">
        <v>302</v>
      </c>
      <c r="DJ86" s="599" t="s">
        <v>57</v>
      </c>
      <c r="DK86" s="599" t="s">
        <v>57</v>
      </c>
      <c r="DL86" s="599" t="s">
        <v>57</v>
      </c>
      <c r="DM86" s="599" t="s">
        <v>57</v>
      </c>
      <c r="DN86" s="599" t="s">
        <v>57</v>
      </c>
      <c r="DO86" s="599" t="s">
        <v>57</v>
      </c>
      <c r="DP86" s="599" t="s">
        <v>57</v>
      </c>
      <c r="DQ86" s="599" t="s">
        <v>57</v>
      </c>
      <c r="DR86" s="599" t="s">
        <v>57</v>
      </c>
      <c r="DS86" s="599" t="s">
        <v>57</v>
      </c>
      <c r="DT86" s="599" t="s">
        <v>1217</v>
      </c>
      <c r="DU86" s="599" t="s">
        <v>1218</v>
      </c>
      <c r="DV86" s="599" t="s">
        <v>334</v>
      </c>
      <c r="DW86" s="599" t="s">
        <v>121</v>
      </c>
      <c r="DX86" s="599" t="s">
        <v>1219</v>
      </c>
      <c r="DY86" s="599" t="s">
        <v>1220</v>
      </c>
      <c r="DZ86" s="599" t="s">
        <v>330</v>
      </c>
      <c r="EA86" s="599" t="s">
        <v>205</v>
      </c>
      <c r="EB86" s="599" t="s">
        <v>1221</v>
      </c>
      <c r="EC86" s="599" t="s">
        <v>1218</v>
      </c>
      <c r="ED86" s="599" t="s">
        <v>762</v>
      </c>
      <c r="EE86" s="599" t="s">
        <v>121</v>
      </c>
      <c r="EF86" s="599" t="s">
        <v>57</v>
      </c>
      <c r="EG86" s="599" t="s">
        <v>57</v>
      </c>
      <c r="EH86" s="599" t="s">
        <v>57</v>
      </c>
      <c r="EI86" s="599" t="s">
        <v>57</v>
      </c>
      <c r="EJ86" s="599" t="s">
        <v>1919</v>
      </c>
      <c r="EK86" s="599" t="s">
        <v>1920</v>
      </c>
      <c r="EL86" s="599" t="s">
        <v>1224</v>
      </c>
      <c r="EM86" s="599" t="s">
        <v>1921</v>
      </c>
      <c r="EN86" s="599" t="s">
        <v>767</v>
      </c>
      <c r="EO86" s="599" t="s">
        <v>310</v>
      </c>
      <c r="EP86" s="599" t="s">
        <v>88</v>
      </c>
      <c r="EQ86" s="599" t="s">
        <v>1922</v>
      </c>
      <c r="ER86" s="599" t="s">
        <v>311</v>
      </c>
      <c r="ES86" s="599" t="s">
        <v>4338</v>
      </c>
      <c r="ET86" s="599" t="s">
        <v>4339</v>
      </c>
      <c r="EU86" s="189" t="str">
        <f t="shared" si="26"/>
        <v>2022571T00</v>
      </c>
      <c r="EV86" s="56" t="str">
        <f t="shared" si="27"/>
        <v>82022571T00</v>
      </c>
      <c r="EW86" s="189" t="str">
        <f>IFERROR(VLOOKUP(EV86,양시!BZ:CJ,10,FALSE),"")</f>
        <v/>
      </c>
      <c r="EX86" s="104" t="s">
        <v>2854</v>
      </c>
    </row>
    <row r="87" spans="1:154" ht="30" customHeight="1">
      <c r="A87" s="367">
        <v>8</v>
      </c>
      <c r="B87" s="599" t="s">
        <v>724</v>
      </c>
      <c r="C87" s="605" t="s">
        <v>915</v>
      </c>
      <c r="D87" s="599" t="s">
        <v>1834</v>
      </c>
      <c r="E87" s="599" t="s">
        <v>31</v>
      </c>
      <c r="F87" s="599" t="s">
        <v>584</v>
      </c>
      <c r="G87" s="599"/>
      <c r="H87" s="599" t="s">
        <v>287</v>
      </c>
      <c r="I87" s="599" t="s">
        <v>585</v>
      </c>
      <c r="J87" s="599" t="s">
        <v>4439</v>
      </c>
      <c r="K87" s="599" t="s">
        <v>291</v>
      </c>
      <c r="L87" s="599" t="s">
        <v>4440</v>
      </c>
      <c r="M87" s="599" t="s">
        <v>1436</v>
      </c>
      <c r="N87" s="599"/>
      <c r="O87" s="599"/>
      <c r="P87" s="599" t="s">
        <v>818</v>
      </c>
      <c r="Q87" s="599"/>
      <c r="R87" s="599"/>
      <c r="S87" s="599" t="s">
        <v>4441</v>
      </c>
      <c r="T87" s="599" t="s">
        <v>4442</v>
      </c>
      <c r="U87" s="599" t="s">
        <v>592</v>
      </c>
      <c r="V87" s="599" t="s">
        <v>1133</v>
      </c>
      <c r="W87" s="599" t="s">
        <v>1437</v>
      </c>
      <c r="X87" s="599" t="s">
        <v>292</v>
      </c>
      <c r="Y87" s="599" t="s">
        <v>1349</v>
      </c>
      <c r="Z87" s="599" t="s">
        <v>1349</v>
      </c>
      <c r="AA87" s="599" t="s">
        <v>1438</v>
      </c>
      <c r="AB87" s="599" t="s">
        <v>293</v>
      </c>
      <c r="AC87" s="1338"/>
      <c r="AD87" s="599" t="s">
        <v>107</v>
      </c>
      <c r="AE87" s="599" t="s">
        <v>1352</v>
      </c>
      <c r="AF87" s="599" t="s">
        <v>692</v>
      </c>
      <c r="AG87" s="599" t="s">
        <v>295</v>
      </c>
      <c r="AH87" s="599" t="s">
        <v>296</v>
      </c>
      <c r="AI87" s="599" t="s">
        <v>297</v>
      </c>
      <c r="AJ87" s="599"/>
      <c r="AK87" s="599"/>
      <c r="AL87" s="599"/>
      <c r="AM87" s="599"/>
      <c r="AN87" s="599" t="s">
        <v>1439</v>
      </c>
      <c r="AO87" s="599" t="s">
        <v>1440</v>
      </c>
      <c r="AP87" s="599" t="s">
        <v>4443</v>
      </c>
      <c r="AQ87" s="599" t="s">
        <v>35</v>
      </c>
      <c r="AR87" s="599"/>
      <c r="AS87" s="599"/>
      <c r="AT87" s="599" t="s">
        <v>298</v>
      </c>
      <c r="AU87" s="599" t="s">
        <v>4444</v>
      </c>
      <c r="AV87" s="599" t="s">
        <v>57</v>
      </c>
      <c r="AW87" s="599" t="s">
        <v>57</v>
      </c>
      <c r="AX87" s="599"/>
      <c r="AY87" s="599"/>
      <c r="AZ87" s="599" t="s">
        <v>1444</v>
      </c>
      <c r="BA87" s="599" t="s">
        <v>1359</v>
      </c>
      <c r="BB87" s="599" t="s">
        <v>1201</v>
      </c>
      <c r="BC87" s="599" t="s">
        <v>32</v>
      </c>
      <c r="BD87" s="599" t="s">
        <v>33</v>
      </c>
      <c r="BE87" s="599" t="s">
        <v>57</v>
      </c>
      <c r="BF87" s="599" t="s">
        <v>48</v>
      </c>
      <c r="BG87" s="599" t="s">
        <v>164</v>
      </c>
      <c r="BH87" s="599" t="s">
        <v>1182</v>
      </c>
      <c r="BI87" s="599" t="s">
        <v>1446</v>
      </c>
      <c r="BJ87" s="599" t="s">
        <v>1447</v>
      </c>
      <c r="BK87" s="599" t="s">
        <v>316</v>
      </c>
      <c r="BL87" s="599" t="s">
        <v>4306</v>
      </c>
      <c r="BM87" s="599" t="s">
        <v>302</v>
      </c>
      <c r="BN87" s="599" t="s">
        <v>1352</v>
      </c>
      <c r="BO87" s="599" t="s">
        <v>692</v>
      </c>
      <c r="BP87" s="599" t="s">
        <v>595</v>
      </c>
      <c r="BQ87" s="599" t="s">
        <v>295</v>
      </c>
      <c r="BR87" s="599" t="s">
        <v>1363</v>
      </c>
      <c r="BS87" s="599" t="s">
        <v>1449</v>
      </c>
      <c r="BT87" s="599" t="s">
        <v>170</v>
      </c>
      <c r="BU87" s="599" t="s">
        <v>1450</v>
      </c>
      <c r="BV87" s="599" t="s">
        <v>1061</v>
      </c>
      <c r="BW87" s="599" t="s">
        <v>113</v>
      </c>
      <c r="BX87" s="599" t="s">
        <v>296</v>
      </c>
      <c r="BY87" s="599" t="s">
        <v>297</v>
      </c>
      <c r="BZ87" s="599" t="s">
        <v>1089</v>
      </c>
      <c r="CA87" s="599" t="s">
        <v>1452</v>
      </c>
      <c r="CB87" s="599" t="s">
        <v>304</v>
      </c>
      <c r="CC87" s="599" t="s">
        <v>112</v>
      </c>
      <c r="CD87" s="599" t="s">
        <v>1276</v>
      </c>
      <c r="CE87" s="599" t="s">
        <v>306</v>
      </c>
      <c r="CF87" s="599" t="s">
        <v>116</v>
      </c>
      <c r="CG87" s="599" t="s">
        <v>307</v>
      </c>
      <c r="CH87" s="599" t="s">
        <v>57</v>
      </c>
      <c r="CI87" s="599" t="s">
        <v>1453</v>
      </c>
      <c r="CJ87" s="599" t="s">
        <v>843</v>
      </c>
      <c r="CK87" s="599" t="s">
        <v>1308</v>
      </c>
      <c r="CL87" s="599" t="s">
        <v>105</v>
      </c>
      <c r="CM87" s="599" t="s">
        <v>57</v>
      </c>
      <c r="CN87" s="599" t="s">
        <v>57</v>
      </c>
      <c r="CO87" s="599" t="s">
        <v>57</v>
      </c>
      <c r="CP87" s="599" t="s">
        <v>57</v>
      </c>
      <c r="CQ87" s="599" t="s">
        <v>57</v>
      </c>
      <c r="CR87" s="599" t="s">
        <v>57</v>
      </c>
      <c r="CS87" s="599" t="s">
        <v>57</v>
      </c>
      <c r="CT87" s="599" t="s">
        <v>57</v>
      </c>
      <c r="CU87" s="599" t="s">
        <v>57</v>
      </c>
      <c r="CV87" s="599" t="s">
        <v>57</v>
      </c>
      <c r="CW87" s="599" t="s">
        <v>57</v>
      </c>
      <c r="CX87" s="599" t="s">
        <v>57</v>
      </c>
      <c r="CY87" s="599" t="s">
        <v>57</v>
      </c>
      <c r="CZ87" s="599" t="s">
        <v>57</v>
      </c>
      <c r="DA87" s="599" t="s">
        <v>57</v>
      </c>
      <c r="DB87" s="599" t="s">
        <v>57</v>
      </c>
      <c r="DC87" s="599" t="s">
        <v>57</v>
      </c>
      <c r="DD87" s="599" t="s">
        <v>57</v>
      </c>
      <c r="DE87" s="599" t="s">
        <v>1215</v>
      </c>
      <c r="DF87" s="599" t="s">
        <v>1216</v>
      </c>
      <c r="DG87" s="599" t="s">
        <v>673</v>
      </c>
      <c r="DH87" s="599" t="s">
        <v>57</v>
      </c>
      <c r="DI87" s="599" t="s">
        <v>302</v>
      </c>
      <c r="DJ87" s="599" t="s">
        <v>57</v>
      </c>
      <c r="DK87" s="599" t="s">
        <v>57</v>
      </c>
      <c r="DL87" s="599" t="s">
        <v>57</v>
      </c>
      <c r="DM87" s="599" t="s">
        <v>57</v>
      </c>
      <c r="DN87" s="599" t="s">
        <v>57</v>
      </c>
      <c r="DO87" s="599" t="s">
        <v>57</v>
      </c>
      <c r="DP87" s="599" t="s">
        <v>57</v>
      </c>
      <c r="DQ87" s="599" t="s">
        <v>57</v>
      </c>
      <c r="DR87" s="599" t="s">
        <v>57</v>
      </c>
      <c r="DS87" s="599" t="s">
        <v>57</v>
      </c>
      <c r="DT87" s="599" t="s">
        <v>1454</v>
      </c>
      <c r="DU87" s="599" t="s">
        <v>1281</v>
      </c>
      <c r="DV87" s="599" t="s">
        <v>204</v>
      </c>
      <c r="DW87" s="599" t="s">
        <v>106</v>
      </c>
      <c r="DX87" s="599" t="s">
        <v>317</v>
      </c>
      <c r="DY87" s="599" t="s">
        <v>308</v>
      </c>
      <c r="DZ87" s="599" t="s">
        <v>318</v>
      </c>
      <c r="EA87" s="599" t="s">
        <v>319</v>
      </c>
      <c r="EB87" s="599" t="s">
        <v>1455</v>
      </c>
      <c r="EC87" s="599" t="s">
        <v>1281</v>
      </c>
      <c r="ED87" s="599" t="s">
        <v>114</v>
      </c>
      <c r="EE87" s="599" t="s">
        <v>106</v>
      </c>
      <c r="EF87" s="599" t="s">
        <v>57</v>
      </c>
      <c r="EG87" s="599" t="s">
        <v>57</v>
      </c>
      <c r="EH87" s="599" t="s">
        <v>57</v>
      </c>
      <c r="EI87" s="599" t="s">
        <v>57</v>
      </c>
      <c r="EJ87" s="599" t="s">
        <v>1456</v>
      </c>
      <c r="EK87" s="599" t="s">
        <v>1457</v>
      </c>
      <c r="EL87" s="599" t="s">
        <v>1458</v>
      </c>
      <c r="EM87" s="599" t="s">
        <v>115</v>
      </c>
      <c r="EN87" s="599" t="s">
        <v>680</v>
      </c>
      <c r="EO87" s="599" t="s">
        <v>310</v>
      </c>
      <c r="EP87" s="599" t="s">
        <v>88</v>
      </c>
      <c r="EQ87" s="599" t="s">
        <v>887</v>
      </c>
      <c r="ER87" s="599" t="s">
        <v>311</v>
      </c>
      <c r="ES87" s="599" t="s">
        <v>1374</v>
      </c>
      <c r="ET87" s="599" t="s">
        <v>4445</v>
      </c>
      <c r="EU87" s="189" t="str">
        <f t="shared" si="26"/>
        <v>2022628T00</v>
      </c>
      <c r="EV87" s="56" t="str">
        <f t="shared" si="27"/>
        <v>82022628T00</v>
      </c>
      <c r="EW87" s="189">
        <f>IFERROR(VLOOKUP(EV87,양시!BZ:CJ,10,FALSE),"")</f>
        <v>0</v>
      </c>
    </row>
    <row r="88" spans="1:154" ht="30" customHeight="1">
      <c r="A88" s="367">
        <v>8</v>
      </c>
      <c r="B88" s="599" t="s">
        <v>732</v>
      </c>
      <c r="C88" s="605" t="s">
        <v>915</v>
      </c>
      <c r="D88" s="599" t="s">
        <v>1834</v>
      </c>
      <c r="E88" s="599" t="s">
        <v>31</v>
      </c>
      <c r="F88" s="599" t="s">
        <v>287</v>
      </c>
      <c r="G88" s="599"/>
      <c r="H88" s="599" t="s">
        <v>312</v>
      </c>
      <c r="I88" s="599" t="s">
        <v>585</v>
      </c>
      <c r="J88" s="599" t="s">
        <v>4446</v>
      </c>
      <c r="K88" s="599" t="s">
        <v>291</v>
      </c>
      <c r="L88" s="599" t="s">
        <v>4447</v>
      </c>
      <c r="M88" s="599" t="s">
        <v>4448</v>
      </c>
      <c r="N88" s="599"/>
      <c r="O88" s="599"/>
      <c r="P88" s="599"/>
      <c r="Q88" s="599"/>
      <c r="R88" s="599"/>
      <c r="S88" s="599" t="s">
        <v>4441</v>
      </c>
      <c r="T88" s="599" t="s">
        <v>4442</v>
      </c>
      <c r="U88" s="599" t="s">
        <v>592</v>
      </c>
      <c r="V88" s="599" t="s">
        <v>1133</v>
      </c>
      <c r="W88" s="599" t="s">
        <v>4449</v>
      </c>
      <c r="X88" s="599" t="s">
        <v>688</v>
      </c>
      <c r="Y88" s="599" t="s">
        <v>1349</v>
      </c>
      <c r="Z88" s="599" t="s">
        <v>1349</v>
      </c>
      <c r="AA88" s="599" t="s">
        <v>1438</v>
      </c>
      <c r="AB88" s="599" t="s">
        <v>293</v>
      </c>
      <c r="AC88" s="1338"/>
      <c r="AD88" s="599" t="s">
        <v>107</v>
      </c>
      <c r="AE88" s="599" t="s">
        <v>1352</v>
      </c>
      <c r="AF88" s="599" t="s">
        <v>692</v>
      </c>
      <c r="AG88" s="599" t="s">
        <v>295</v>
      </c>
      <c r="AH88" s="599" t="s">
        <v>296</v>
      </c>
      <c r="AI88" s="599" t="s">
        <v>297</v>
      </c>
      <c r="AJ88" s="599"/>
      <c r="AK88" s="599"/>
      <c r="AL88" s="599"/>
      <c r="AM88" s="599"/>
      <c r="AN88" s="599" t="s">
        <v>1439</v>
      </c>
      <c r="AO88" s="599" t="s">
        <v>1440</v>
      </c>
      <c r="AP88" s="599" t="s">
        <v>4450</v>
      </c>
      <c r="AQ88" s="599" t="s">
        <v>35</v>
      </c>
      <c r="AR88" s="599"/>
      <c r="AS88" s="599"/>
      <c r="AT88" s="599" t="s">
        <v>298</v>
      </c>
      <c r="AU88" s="599" t="s">
        <v>4451</v>
      </c>
      <c r="AV88" s="599" t="s">
        <v>57</v>
      </c>
      <c r="AW88" s="599" t="s">
        <v>57</v>
      </c>
      <c r="AX88" s="599"/>
      <c r="AY88" s="599"/>
      <c r="AZ88" s="599" t="s">
        <v>4452</v>
      </c>
      <c r="BA88" s="599" t="s">
        <v>1359</v>
      </c>
      <c r="BB88" s="599" t="s">
        <v>323</v>
      </c>
      <c r="BC88" s="599" t="s">
        <v>32</v>
      </c>
      <c r="BD88" s="599" t="s">
        <v>33</v>
      </c>
      <c r="BE88" s="599" t="s">
        <v>57</v>
      </c>
      <c r="BF88" s="599" t="s">
        <v>48</v>
      </c>
      <c r="BG88" s="599" t="s">
        <v>164</v>
      </c>
      <c r="BH88" s="599" t="s">
        <v>110</v>
      </c>
      <c r="BI88" s="599" t="s">
        <v>2976</v>
      </c>
      <c r="BJ88" s="599" t="s">
        <v>2388</v>
      </c>
      <c r="BK88" s="599" t="s">
        <v>316</v>
      </c>
      <c r="BL88" s="599" t="s">
        <v>4453</v>
      </c>
      <c r="BM88" s="599" t="s">
        <v>39</v>
      </c>
      <c r="BN88" s="599" t="s">
        <v>1352</v>
      </c>
      <c r="BO88" s="599" t="s">
        <v>692</v>
      </c>
      <c r="BP88" s="599" t="s">
        <v>595</v>
      </c>
      <c r="BQ88" s="599" t="s">
        <v>295</v>
      </c>
      <c r="BR88" s="599" t="s">
        <v>1363</v>
      </c>
      <c r="BS88" s="599" t="s">
        <v>204</v>
      </c>
      <c r="BT88" s="599" t="s">
        <v>4454</v>
      </c>
      <c r="BU88" s="599" t="s">
        <v>4455</v>
      </c>
      <c r="BV88" s="599" t="s">
        <v>302</v>
      </c>
      <c r="BW88" s="599" t="s">
        <v>192</v>
      </c>
      <c r="BX88" s="599" t="s">
        <v>296</v>
      </c>
      <c r="BY88" s="599" t="s">
        <v>297</v>
      </c>
      <c r="BZ88" s="599" t="s">
        <v>4456</v>
      </c>
      <c r="CA88" s="599" t="s">
        <v>4457</v>
      </c>
      <c r="CB88" s="599" t="s">
        <v>304</v>
      </c>
      <c r="CC88" s="599" t="s">
        <v>668</v>
      </c>
      <c r="CD88" s="599" t="s">
        <v>1209</v>
      </c>
      <c r="CE88" s="599" t="s">
        <v>306</v>
      </c>
      <c r="CF88" s="599" t="s">
        <v>797</v>
      </c>
      <c r="CG88" s="599" t="s">
        <v>307</v>
      </c>
      <c r="CH88" s="599" t="s">
        <v>57</v>
      </c>
      <c r="CI88" s="599" t="s">
        <v>4458</v>
      </c>
      <c r="CJ88" s="599" t="s">
        <v>1367</v>
      </c>
      <c r="CK88" s="599" t="s">
        <v>2467</v>
      </c>
      <c r="CL88" s="599" t="s">
        <v>105</v>
      </c>
      <c r="CM88" s="599" t="s">
        <v>4459</v>
      </c>
      <c r="CN88" s="599" t="s">
        <v>1367</v>
      </c>
      <c r="CO88" s="599" t="s">
        <v>167</v>
      </c>
      <c r="CP88" s="599" t="s">
        <v>105</v>
      </c>
      <c r="CQ88" s="599" t="s">
        <v>57</v>
      </c>
      <c r="CR88" s="599" t="s">
        <v>57</v>
      </c>
      <c r="CS88" s="599" t="s">
        <v>57</v>
      </c>
      <c r="CT88" s="599" t="s">
        <v>57</v>
      </c>
      <c r="CU88" s="599" t="s">
        <v>328</v>
      </c>
      <c r="CV88" s="599" t="s">
        <v>329</v>
      </c>
      <c r="CW88" s="599" t="s">
        <v>330</v>
      </c>
      <c r="CX88" s="599" t="s">
        <v>331</v>
      </c>
      <c r="CY88" s="599" t="s">
        <v>57</v>
      </c>
      <c r="CZ88" s="599" t="s">
        <v>57</v>
      </c>
      <c r="DA88" s="599" t="s">
        <v>57</v>
      </c>
      <c r="DB88" s="599" t="s">
        <v>57</v>
      </c>
      <c r="DC88" s="599" t="s">
        <v>57</v>
      </c>
      <c r="DD88" s="599" t="s">
        <v>57</v>
      </c>
      <c r="DE88" s="599" t="s">
        <v>1215</v>
      </c>
      <c r="DF88" s="599" t="s">
        <v>1216</v>
      </c>
      <c r="DG88" s="599" t="s">
        <v>673</v>
      </c>
      <c r="DH88" s="599" t="s">
        <v>57</v>
      </c>
      <c r="DI88" s="599" t="s">
        <v>302</v>
      </c>
      <c r="DJ88" s="599" t="s">
        <v>57</v>
      </c>
      <c r="DK88" s="599" t="s">
        <v>57</v>
      </c>
      <c r="DL88" s="599" t="s">
        <v>57</v>
      </c>
      <c r="DM88" s="599" t="s">
        <v>57</v>
      </c>
      <c r="DN88" s="599" t="s">
        <v>57</v>
      </c>
      <c r="DO88" s="599" t="s">
        <v>57</v>
      </c>
      <c r="DP88" s="599" t="s">
        <v>57</v>
      </c>
      <c r="DQ88" s="599" t="s">
        <v>57</v>
      </c>
      <c r="DR88" s="599" t="s">
        <v>57</v>
      </c>
      <c r="DS88" s="599" t="s">
        <v>57</v>
      </c>
      <c r="DT88" s="599" t="s">
        <v>4460</v>
      </c>
      <c r="DU88" s="599" t="s">
        <v>1281</v>
      </c>
      <c r="DV88" s="599" t="s">
        <v>872</v>
      </c>
      <c r="DW88" s="599" t="s">
        <v>106</v>
      </c>
      <c r="DX88" s="599" t="s">
        <v>317</v>
      </c>
      <c r="DY88" s="599" t="s">
        <v>308</v>
      </c>
      <c r="DZ88" s="599" t="s">
        <v>318</v>
      </c>
      <c r="EA88" s="599" t="s">
        <v>319</v>
      </c>
      <c r="EB88" s="599" t="s">
        <v>4461</v>
      </c>
      <c r="EC88" s="599" t="s">
        <v>1281</v>
      </c>
      <c r="ED88" s="599" t="s">
        <v>113</v>
      </c>
      <c r="EE88" s="599" t="s">
        <v>106</v>
      </c>
      <c r="EF88" s="599" t="s">
        <v>57</v>
      </c>
      <c r="EG88" s="599" t="s">
        <v>57</v>
      </c>
      <c r="EH88" s="599" t="s">
        <v>57</v>
      </c>
      <c r="EI88" s="599" t="s">
        <v>57</v>
      </c>
      <c r="EJ88" s="599" t="s">
        <v>1371</v>
      </c>
      <c r="EK88" s="599" t="s">
        <v>1372</v>
      </c>
      <c r="EL88" s="599" t="s">
        <v>1254</v>
      </c>
      <c r="EM88" s="599" t="s">
        <v>1373</v>
      </c>
      <c r="EN88" s="599" t="s">
        <v>767</v>
      </c>
      <c r="EO88" s="599" t="s">
        <v>310</v>
      </c>
      <c r="EP88" s="599" t="s">
        <v>88</v>
      </c>
      <c r="EQ88" s="599" t="s">
        <v>4462</v>
      </c>
      <c r="ER88" s="599" t="s">
        <v>311</v>
      </c>
      <c r="ES88" s="599" t="s">
        <v>4463</v>
      </c>
      <c r="ET88" s="599" t="s">
        <v>4464</v>
      </c>
      <c r="EU88" s="189" t="str">
        <f t="shared" si="26"/>
        <v>2022661T00</v>
      </c>
      <c r="EV88" s="56" t="str">
        <f t="shared" si="27"/>
        <v>82022661T00</v>
      </c>
      <c r="EW88" s="189" t="str">
        <f>IFERROR(VLOOKUP(EV88,양시!BZ:CJ,10,FALSE),"")</f>
        <v/>
      </c>
      <c r="EX88" s="104" t="s">
        <v>2854</v>
      </c>
    </row>
    <row r="89" spans="1:154" ht="30" customHeight="1">
      <c r="A89" s="367">
        <v>8</v>
      </c>
      <c r="B89" s="599" t="s">
        <v>771</v>
      </c>
      <c r="C89" s="605" t="s">
        <v>915</v>
      </c>
      <c r="D89" s="599" t="s">
        <v>2612</v>
      </c>
      <c r="E89" s="599" t="s">
        <v>31</v>
      </c>
      <c r="F89" s="599" t="s">
        <v>584</v>
      </c>
      <c r="G89" s="599"/>
      <c r="H89" s="599" t="s">
        <v>320</v>
      </c>
      <c r="I89" s="599" t="s">
        <v>585</v>
      </c>
      <c r="J89" s="599" t="s">
        <v>4297</v>
      </c>
      <c r="K89" s="599" t="s">
        <v>291</v>
      </c>
      <c r="L89" s="599" t="s">
        <v>4298</v>
      </c>
      <c r="M89" s="599" t="s">
        <v>4299</v>
      </c>
      <c r="N89" s="599"/>
      <c r="O89" s="599"/>
      <c r="P89" s="599"/>
      <c r="Q89" s="599"/>
      <c r="R89" s="599"/>
      <c r="S89" s="599" t="s">
        <v>1131</v>
      </c>
      <c r="T89" s="599" t="s">
        <v>4231</v>
      </c>
      <c r="U89" s="599" t="s">
        <v>592</v>
      </c>
      <c r="V89" s="599"/>
      <c r="W89" s="599" t="s">
        <v>4300</v>
      </c>
      <c r="X89" s="599" t="s">
        <v>688</v>
      </c>
      <c r="Y89" s="599" t="s">
        <v>4252</v>
      </c>
      <c r="Z89" s="599" t="s">
        <v>4252</v>
      </c>
      <c r="AA89" s="599" t="s">
        <v>4252</v>
      </c>
      <c r="AB89" s="599" t="s">
        <v>293</v>
      </c>
      <c r="AC89" s="1338"/>
      <c r="AD89" s="599" t="s">
        <v>107</v>
      </c>
      <c r="AE89" s="599" t="s">
        <v>1352</v>
      </c>
      <c r="AF89" s="599" t="s">
        <v>692</v>
      </c>
      <c r="AG89" s="599" t="s">
        <v>295</v>
      </c>
      <c r="AH89" s="599" t="s">
        <v>296</v>
      </c>
      <c r="AI89" s="599" t="s">
        <v>297</v>
      </c>
      <c r="AJ89" s="599"/>
      <c r="AK89" s="599"/>
      <c r="AL89" s="599"/>
      <c r="AM89" s="599"/>
      <c r="AN89" s="599" t="s">
        <v>4301</v>
      </c>
      <c r="AO89" s="599" t="s">
        <v>4302</v>
      </c>
      <c r="AP89" s="599" t="s">
        <v>4303</v>
      </c>
      <c r="AQ89" s="599" t="s">
        <v>35</v>
      </c>
      <c r="AR89" s="599"/>
      <c r="AS89" s="599"/>
      <c r="AT89" s="599" t="s">
        <v>298</v>
      </c>
      <c r="AU89" s="599" t="s">
        <v>4304</v>
      </c>
      <c r="AV89" s="599" t="s">
        <v>57</v>
      </c>
      <c r="AW89" s="599" t="s">
        <v>57</v>
      </c>
      <c r="AX89" s="599"/>
      <c r="AY89" s="599"/>
      <c r="AZ89" s="599" t="s">
        <v>4305</v>
      </c>
      <c r="BA89" s="599" t="s">
        <v>1359</v>
      </c>
      <c r="BB89" s="599" t="s">
        <v>1201</v>
      </c>
      <c r="BC89" s="599" t="s">
        <v>32</v>
      </c>
      <c r="BD89" s="599" t="s">
        <v>33</v>
      </c>
      <c r="BE89" s="599" t="s">
        <v>57</v>
      </c>
      <c r="BF89" s="599" t="s">
        <v>48</v>
      </c>
      <c r="BG89" s="599" t="s">
        <v>164</v>
      </c>
      <c r="BH89" s="599" t="s">
        <v>2216</v>
      </c>
      <c r="BI89" s="599" t="s">
        <v>2828</v>
      </c>
      <c r="BJ89" s="599" t="s">
        <v>1213</v>
      </c>
      <c r="BK89" s="599" t="s">
        <v>316</v>
      </c>
      <c r="BL89" s="599" t="s">
        <v>4306</v>
      </c>
      <c r="BM89" s="599" t="s">
        <v>302</v>
      </c>
      <c r="BN89" s="599" t="s">
        <v>1352</v>
      </c>
      <c r="BO89" s="599" t="s">
        <v>692</v>
      </c>
      <c r="BP89" s="599" t="s">
        <v>595</v>
      </c>
      <c r="BQ89" s="599" t="s">
        <v>295</v>
      </c>
      <c r="BR89" s="599" t="s">
        <v>1363</v>
      </c>
      <c r="BS89" s="599" t="s">
        <v>1449</v>
      </c>
      <c r="BT89" s="599" t="s">
        <v>170</v>
      </c>
      <c r="BU89" s="599" t="s">
        <v>4307</v>
      </c>
      <c r="BV89" s="599" t="s">
        <v>302</v>
      </c>
      <c r="BW89" s="599" t="s">
        <v>872</v>
      </c>
      <c r="BX89" s="599" t="s">
        <v>296</v>
      </c>
      <c r="BY89" s="599" t="s">
        <v>297</v>
      </c>
      <c r="BZ89" s="599" t="s">
        <v>104</v>
      </c>
      <c r="CA89" s="599" t="s">
        <v>2699</v>
      </c>
      <c r="CB89" s="599" t="s">
        <v>304</v>
      </c>
      <c r="CC89" s="599" t="s">
        <v>167</v>
      </c>
      <c r="CD89" s="599" t="s">
        <v>1209</v>
      </c>
      <c r="CE89" s="599" t="s">
        <v>306</v>
      </c>
      <c r="CF89" s="599" t="s">
        <v>166</v>
      </c>
      <c r="CG89" s="599" t="s">
        <v>307</v>
      </c>
      <c r="CH89" s="599" t="s">
        <v>57</v>
      </c>
      <c r="CI89" s="599" t="s">
        <v>4308</v>
      </c>
      <c r="CJ89" s="599" t="s">
        <v>99</v>
      </c>
      <c r="CK89" s="599" t="s">
        <v>1850</v>
      </c>
      <c r="CL89" s="599" t="s">
        <v>105</v>
      </c>
      <c r="CM89" s="599" t="s">
        <v>4309</v>
      </c>
      <c r="CN89" s="599" t="s">
        <v>99</v>
      </c>
      <c r="CO89" s="599" t="s">
        <v>186</v>
      </c>
      <c r="CP89" s="599" t="s">
        <v>105</v>
      </c>
      <c r="CQ89" s="599" t="s">
        <v>57</v>
      </c>
      <c r="CR89" s="599" t="s">
        <v>57</v>
      </c>
      <c r="CS89" s="599" t="s">
        <v>57</v>
      </c>
      <c r="CT89" s="599" t="s">
        <v>57</v>
      </c>
      <c r="CU89" s="599" t="s">
        <v>328</v>
      </c>
      <c r="CV89" s="599" t="s">
        <v>329</v>
      </c>
      <c r="CW89" s="599" t="s">
        <v>330</v>
      </c>
      <c r="CX89" s="599" t="s">
        <v>331</v>
      </c>
      <c r="CY89" s="599" t="s">
        <v>57</v>
      </c>
      <c r="CZ89" s="599" t="s">
        <v>57</v>
      </c>
      <c r="DA89" s="599" t="s">
        <v>57</v>
      </c>
      <c r="DB89" s="599" t="s">
        <v>57</v>
      </c>
      <c r="DC89" s="599" t="s">
        <v>57</v>
      </c>
      <c r="DD89" s="599" t="s">
        <v>57</v>
      </c>
      <c r="DE89" s="599" t="s">
        <v>1215</v>
      </c>
      <c r="DF89" s="599" t="s">
        <v>1216</v>
      </c>
      <c r="DG89" s="599" t="s">
        <v>673</v>
      </c>
      <c r="DH89" s="599" t="s">
        <v>57</v>
      </c>
      <c r="DI89" s="599" t="s">
        <v>302</v>
      </c>
      <c r="DJ89" s="599" t="s">
        <v>57</v>
      </c>
      <c r="DK89" s="599" t="s">
        <v>57</v>
      </c>
      <c r="DL89" s="599" t="s">
        <v>57</v>
      </c>
      <c r="DM89" s="599" t="s">
        <v>57</v>
      </c>
      <c r="DN89" s="599" t="s">
        <v>57</v>
      </c>
      <c r="DO89" s="599" t="s">
        <v>57</v>
      </c>
      <c r="DP89" s="599" t="s">
        <v>57</v>
      </c>
      <c r="DQ89" s="599" t="s">
        <v>57</v>
      </c>
      <c r="DR89" s="599" t="s">
        <v>57</v>
      </c>
      <c r="DS89" s="599" t="s">
        <v>57</v>
      </c>
      <c r="DT89" s="599" t="s">
        <v>1454</v>
      </c>
      <c r="DU89" s="599" t="s">
        <v>1281</v>
      </c>
      <c r="DV89" s="599" t="s">
        <v>204</v>
      </c>
      <c r="DW89" s="599" t="s">
        <v>106</v>
      </c>
      <c r="DX89" s="599" t="s">
        <v>317</v>
      </c>
      <c r="DY89" s="599" t="s">
        <v>308</v>
      </c>
      <c r="DZ89" s="599" t="s">
        <v>318</v>
      </c>
      <c r="EA89" s="599" t="s">
        <v>319</v>
      </c>
      <c r="EB89" s="599" t="s">
        <v>1455</v>
      </c>
      <c r="EC89" s="599" t="s">
        <v>1281</v>
      </c>
      <c r="ED89" s="599" t="s">
        <v>114</v>
      </c>
      <c r="EE89" s="599" t="s">
        <v>106</v>
      </c>
      <c r="EF89" s="599" t="s">
        <v>57</v>
      </c>
      <c r="EG89" s="599" t="s">
        <v>57</v>
      </c>
      <c r="EH89" s="599" t="s">
        <v>57</v>
      </c>
      <c r="EI89" s="599" t="s">
        <v>57</v>
      </c>
      <c r="EJ89" s="599" t="s">
        <v>1252</v>
      </c>
      <c r="EK89" s="599" t="s">
        <v>1253</v>
      </c>
      <c r="EL89" s="599" t="s">
        <v>1254</v>
      </c>
      <c r="EM89" s="599" t="s">
        <v>1255</v>
      </c>
      <c r="EN89" s="599" t="s">
        <v>767</v>
      </c>
      <c r="EO89" s="599" t="s">
        <v>310</v>
      </c>
      <c r="EP89" s="599" t="s">
        <v>88</v>
      </c>
      <c r="EQ89" s="599" t="s">
        <v>3500</v>
      </c>
      <c r="ER89" s="599" t="s">
        <v>311</v>
      </c>
      <c r="ES89" s="599" t="s">
        <v>4310</v>
      </c>
      <c r="ET89" s="599" t="s">
        <v>4311</v>
      </c>
      <c r="EU89" s="189" t="str">
        <f t="shared" si="26"/>
        <v>2022630T00</v>
      </c>
      <c r="EV89" s="56" t="str">
        <f t="shared" si="27"/>
        <v>82022630T00</v>
      </c>
      <c r="EW89" s="189">
        <f>IFERROR(VLOOKUP(EV89,양시!BZ:CJ,10,FALSE),"")</f>
        <v>0</v>
      </c>
    </row>
    <row r="90" spans="1:154" ht="30" customHeight="1">
      <c r="A90" s="367">
        <v>8</v>
      </c>
      <c r="B90" s="599" t="s">
        <v>806</v>
      </c>
      <c r="C90" s="599" t="s">
        <v>336</v>
      </c>
      <c r="D90" s="599" t="s">
        <v>1866</v>
      </c>
      <c r="E90" s="599" t="s">
        <v>31</v>
      </c>
      <c r="F90" s="599" t="s">
        <v>321</v>
      </c>
      <c r="G90" s="599"/>
      <c r="H90" s="599" t="s">
        <v>724</v>
      </c>
      <c r="I90" s="599" t="s">
        <v>585</v>
      </c>
      <c r="J90" s="599" t="s">
        <v>4465</v>
      </c>
      <c r="K90" s="599" t="s">
        <v>291</v>
      </c>
      <c r="L90" s="599" t="s">
        <v>4466</v>
      </c>
      <c r="M90" s="599" t="s">
        <v>1261</v>
      </c>
      <c r="N90" s="599"/>
      <c r="O90" s="599"/>
      <c r="P90" s="599"/>
      <c r="Q90" s="599" t="s">
        <v>3462</v>
      </c>
      <c r="R90" s="599"/>
      <c r="S90" s="599" t="s">
        <v>4441</v>
      </c>
      <c r="T90" s="599" t="s">
        <v>4467</v>
      </c>
      <c r="U90" s="599" t="s">
        <v>592</v>
      </c>
      <c r="V90" s="599"/>
      <c r="W90" s="599" t="s">
        <v>1263</v>
      </c>
      <c r="X90" s="599" t="s">
        <v>1264</v>
      </c>
      <c r="Y90" s="599" t="s">
        <v>1804</v>
      </c>
      <c r="Z90" s="599" t="s">
        <v>1805</v>
      </c>
      <c r="AA90" s="599" t="s">
        <v>4468</v>
      </c>
      <c r="AB90" s="599" t="s">
        <v>293</v>
      </c>
      <c r="AC90" s="1338"/>
      <c r="AD90" s="599" t="s">
        <v>107</v>
      </c>
      <c r="AE90" s="599" t="s">
        <v>314</v>
      </c>
      <c r="AF90" s="599" t="s">
        <v>1196</v>
      </c>
      <c r="AG90" s="599" t="s">
        <v>295</v>
      </c>
      <c r="AH90" s="599" t="s">
        <v>296</v>
      </c>
      <c r="AI90" s="599" t="s">
        <v>297</v>
      </c>
      <c r="AJ90" s="599"/>
      <c r="AK90" s="599"/>
      <c r="AL90" s="599"/>
      <c r="AM90" s="599"/>
      <c r="AN90" s="599" t="s">
        <v>1162</v>
      </c>
      <c r="AO90" s="599" t="s">
        <v>3771</v>
      </c>
      <c r="AP90" s="599" t="s">
        <v>4469</v>
      </c>
      <c r="AQ90" s="599" t="s">
        <v>49</v>
      </c>
      <c r="AR90" s="599" t="s">
        <v>3773</v>
      </c>
      <c r="AS90" s="599" t="s">
        <v>3774</v>
      </c>
      <c r="AT90" s="599" t="s">
        <v>298</v>
      </c>
      <c r="AU90" s="599" t="s">
        <v>4470</v>
      </c>
      <c r="AV90" s="599" t="s">
        <v>57</v>
      </c>
      <c r="AW90" s="599" t="s">
        <v>57</v>
      </c>
      <c r="AX90" s="599"/>
      <c r="AY90" s="599"/>
      <c r="AZ90" s="599" t="s">
        <v>1268</v>
      </c>
      <c r="BA90" s="599" t="s">
        <v>1170</v>
      </c>
      <c r="BB90" s="599" t="s">
        <v>323</v>
      </c>
      <c r="BC90" s="599" t="s">
        <v>32</v>
      </c>
      <c r="BD90" s="599" t="s">
        <v>33</v>
      </c>
      <c r="BE90" s="599" t="s">
        <v>57</v>
      </c>
      <c r="BF90" s="599" t="s">
        <v>48</v>
      </c>
      <c r="BG90" s="599" t="s">
        <v>164</v>
      </c>
      <c r="BH90" s="599" t="s">
        <v>4471</v>
      </c>
      <c r="BI90" s="599" t="s">
        <v>1998</v>
      </c>
      <c r="BJ90" s="599" t="s">
        <v>1271</v>
      </c>
      <c r="BK90" s="599" t="s">
        <v>1272</v>
      </c>
      <c r="BL90" s="599" t="s">
        <v>1273</v>
      </c>
      <c r="BM90" s="599" t="s">
        <v>1327</v>
      </c>
      <c r="BN90" s="599" t="s">
        <v>314</v>
      </c>
      <c r="BO90" s="599" t="s">
        <v>1196</v>
      </c>
      <c r="BP90" s="599" t="s">
        <v>57</v>
      </c>
      <c r="BQ90" s="599" t="s">
        <v>295</v>
      </c>
      <c r="BR90" s="599" t="s">
        <v>311</v>
      </c>
      <c r="BS90" s="599" t="s">
        <v>170</v>
      </c>
      <c r="BT90" s="599" t="s">
        <v>994</v>
      </c>
      <c r="BU90" s="599" t="s">
        <v>4472</v>
      </c>
      <c r="BV90" s="599" t="s">
        <v>302</v>
      </c>
      <c r="BW90" s="599" t="s">
        <v>178</v>
      </c>
      <c r="BX90" s="599" t="s">
        <v>296</v>
      </c>
      <c r="BY90" s="599" t="s">
        <v>297</v>
      </c>
      <c r="BZ90" s="599" t="s">
        <v>1331</v>
      </c>
      <c r="CA90" s="599" t="s">
        <v>1915</v>
      </c>
      <c r="CB90" s="599" t="s">
        <v>304</v>
      </c>
      <c r="CC90" s="599" t="s">
        <v>1308</v>
      </c>
      <c r="CD90" s="599" t="s">
        <v>1276</v>
      </c>
      <c r="CE90" s="599" t="s">
        <v>306</v>
      </c>
      <c r="CF90" s="599" t="s">
        <v>1916</v>
      </c>
      <c r="CG90" s="599" t="s">
        <v>307</v>
      </c>
      <c r="CH90" s="599" t="s">
        <v>57</v>
      </c>
      <c r="CI90" s="599" t="s">
        <v>1277</v>
      </c>
      <c r="CJ90" s="599" t="s">
        <v>1212</v>
      </c>
      <c r="CK90" s="599" t="s">
        <v>1278</v>
      </c>
      <c r="CL90" s="599" t="s">
        <v>105</v>
      </c>
      <c r="CM90" s="599" t="s">
        <v>4473</v>
      </c>
      <c r="CN90" s="599" t="s">
        <v>1212</v>
      </c>
      <c r="CO90" s="599" t="s">
        <v>176</v>
      </c>
      <c r="CP90" s="599" t="s">
        <v>105</v>
      </c>
      <c r="CQ90" s="599" t="s">
        <v>57</v>
      </c>
      <c r="CR90" s="599" t="s">
        <v>57</v>
      </c>
      <c r="CS90" s="599" t="s">
        <v>57</v>
      </c>
      <c r="CT90" s="599" t="s">
        <v>57</v>
      </c>
      <c r="CU90" s="599" t="s">
        <v>328</v>
      </c>
      <c r="CV90" s="599" t="s">
        <v>329</v>
      </c>
      <c r="CW90" s="599" t="s">
        <v>330</v>
      </c>
      <c r="CX90" s="599" t="s">
        <v>331</v>
      </c>
      <c r="CY90" s="599" t="s">
        <v>57</v>
      </c>
      <c r="CZ90" s="599" t="s">
        <v>57</v>
      </c>
      <c r="DA90" s="599" t="s">
        <v>57</v>
      </c>
      <c r="DB90" s="599" t="s">
        <v>57</v>
      </c>
      <c r="DC90" s="599" t="s">
        <v>57</v>
      </c>
      <c r="DD90" s="599" t="s">
        <v>57</v>
      </c>
      <c r="DE90" s="599" t="s">
        <v>1215</v>
      </c>
      <c r="DF90" s="599" t="s">
        <v>1216</v>
      </c>
      <c r="DG90" s="599" t="s">
        <v>673</v>
      </c>
      <c r="DH90" s="599" t="s">
        <v>57</v>
      </c>
      <c r="DI90" s="599" t="s">
        <v>302</v>
      </c>
      <c r="DJ90" s="599" t="s">
        <v>57</v>
      </c>
      <c r="DK90" s="599" t="s">
        <v>57</v>
      </c>
      <c r="DL90" s="599" t="s">
        <v>57</v>
      </c>
      <c r="DM90" s="599" t="s">
        <v>57</v>
      </c>
      <c r="DN90" s="599" t="s">
        <v>57</v>
      </c>
      <c r="DO90" s="599" t="s">
        <v>57</v>
      </c>
      <c r="DP90" s="599" t="s">
        <v>57</v>
      </c>
      <c r="DQ90" s="599" t="s">
        <v>57</v>
      </c>
      <c r="DR90" s="599" t="s">
        <v>57</v>
      </c>
      <c r="DS90" s="599" t="s">
        <v>57</v>
      </c>
      <c r="DT90" s="599" t="s">
        <v>1280</v>
      </c>
      <c r="DU90" s="599" t="s">
        <v>1281</v>
      </c>
      <c r="DV90" s="599" t="s">
        <v>801</v>
      </c>
      <c r="DW90" s="599" t="s">
        <v>121</v>
      </c>
      <c r="DX90" s="599" t="s">
        <v>317</v>
      </c>
      <c r="DY90" s="599" t="s">
        <v>308</v>
      </c>
      <c r="DZ90" s="599" t="s">
        <v>318</v>
      </c>
      <c r="EA90" s="599" t="s">
        <v>319</v>
      </c>
      <c r="EB90" s="599" t="s">
        <v>1282</v>
      </c>
      <c r="EC90" s="599" t="s">
        <v>1281</v>
      </c>
      <c r="ED90" s="599" t="s">
        <v>715</v>
      </c>
      <c r="EE90" s="599" t="s">
        <v>121</v>
      </c>
      <c r="EF90" s="599" t="s">
        <v>57</v>
      </c>
      <c r="EG90" s="599" t="s">
        <v>57</v>
      </c>
      <c r="EH90" s="599" t="s">
        <v>57</v>
      </c>
      <c r="EI90" s="599" t="s">
        <v>57</v>
      </c>
      <c r="EJ90" s="599" t="s">
        <v>1283</v>
      </c>
      <c r="EK90" s="599" t="s">
        <v>1284</v>
      </c>
      <c r="EL90" s="599" t="s">
        <v>1224</v>
      </c>
      <c r="EM90" s="599" t="s">
        <v>1285</v>
      </c>
      <c r="EN90" s="599" t="s">
        <v>767</v>
      </c>
      <c r="EO90" s="599" t="s">
        <v>310</v>
      </c>
      <c r="EP90" s="599" t="s">
        <v>88</v>
      </c>
      <c r="EQ90" s="599" t="s">
        <v>1286</v>
      </c>
      <c r="ER90" s="599" t="s">
        <v>311</v>
      </c>
      <c r="ES90" s="599" t="s">
        <v>4474</v>
      </c>
      <c r="ET90" s="599" t="s">
        <v>4475</v>
      </c>
      <c r="EU90" s="189" t="str">
        <f t="shared" si="26"/>
        <v>2022670T00</v>
      </c>
      <c r="EV90" s="56" t="str">
        <f t="shared" si="27"/>
        <v>82022670T00</v>
      </c>
      <c r="EW90" s="189">
        <f>IFERROR(VLOOKUP(EV90,양시!BZ:CJ,10,FALSE),"")</f>
        <v>0</v>
      </c>
    </row>
    <row r="91" spans="1:154" ht="30" customHeight="1">
      <c r="A91" s="367">
        <v>8</v>
      </c>
      <c r="B91" s="599" t="s">
        <v>47</v>
      </c>
      <c r="C91" s="605" t="s">
        <v>915</v>
      </c>
      <c r="D91" s="599" t="s">
        <v>1834</v>
      </c>
      <c r="E91" s="599" t="s">
        <v>31</v>
      </c>
      <c r="F91" s="599" t="s">
        <v>287</v>
      </c>
      <c r="G91" s="599"/>
      <c r="H91" s="599" t="s">
        <v>724</v>
      </c>
      <c r="I91" s="599" t="s">
        <v>585</v>
      </c>
      <c r="J91" s="599" t="s">
        <v>4476</v>
      </c>
      <c r="K91" s="599" t="s">
        <v>291</v>
      </c>
      <c r="L91" s="599" t="s">
        <v>4477</v>
      </c>
      <c r="M91" s="599" t="s">
        <v>4478</v>
      </c>
      <c r="N91" s="599"/>
      <c r="O91" s="599"/>
      <c r="P91" s="599"/>
      <c r="Q91" s="599"/>
      <c r="R91" s="599"/>
      <c r="S91" s="599" t="s">
        <v>4441</v>
      </c>
      <c r="T91" s="599" t="s">
        <v>4442</v>
      </c>
      <c r="U91" s="599" t="s">
        <v>592</v>
      </c>
      <c r="V91" s="599" t="s">
        <v>1133</v>
      </c>
      <c r="W91" s="599" t="s">
        <v>4479</v>
      </c>
      <c r="X91" s="599" t="s">
        <v>688</v>
      </c>
      <c r="Y91" s="599" t="s">
        <v>2724</v>
      </c>
      <c r="Z91" s="599" t="s">
        <v>2724</v>
      </c>
      <c r="AA91" s="599" t="s">
        <v>1161</v>
      </c>
      <c r="AB91" s="599" t="s">
        <v>293</v>
      </c>
      <c r="AC91" s="1338"/>
      <c r="AD91" s="599" t="s">
        <v>107</v>
      </c>
      <c r="AE91" s="599" t="s">
        <v>1352</v>
      </c>
      <c r="AF91" s="599" t="s">
        <v>692</v>
      </c>
      <c r="AG91" s="599" t="s">
        <v>295</v>
      </c>
      <c r="AH91" s="599" t="s">
        <v>296</v>
      </c>
      <c r="AI91" s="599" t="s">
        <v>297</v>
      </c>
      <c r="AJ91" s="599"/>
      <c r="AK91" s="599"/>
      <c r="AL91" s="599"/>
      <c r="AM91" s="599"/>
      <c r="AN91" s="599" t="s">
        <v>1439</v>
      </c>
      <c r="AO91" s="599" t="s">
        <v>1440</v>
      </c>
      <c r="AP91" s="599" t="s">
        <v>4480</v>
      </c>
      <c r="AQ91" s="599" t="s">
        <v>35</v>
      </c>
      <c r="AR91" s="599"/>
      <c r="AS91" s="599"/>
      <c r="AT91" s="599" t="s">
        <v>298</v>
      </c>
      <c r="AU91" s="599" t="s">
        <v>4481</v>
      </c>
      <c r="AV91" s="599" t="s">
        <v>57</v>
      </c>
      <c r="AW91" s="599" t="s">
        <v>57</v>
      </c>
      <c r="AX91" s="599"/>
      <c r="AY91" s="599"/>
      <c r="AZ91" s="599" t="s">
        <v>2552</v>
      </c>
      <c r="BA91" s="599" t="s">
        <v>1359</v>
      </c>
      <c r="BB91" s="599" t="s">
        <v>323</v>
      </c>
      <c r="BC91" s="599" t="s">
        <v>32</v>
      </c>
      <c r="BD91" s="599" t="s">
        <v>33</v>
      </c>
      <c r="BE91" s="599" t="s">
        <v>57</v>
      </c>
      <c r="BF91" s="599" t="s">
        <v>48</v>
      </c>
      <c r="BG91" s="599" t="s">
        <v>164</v>
      </c>
      <c r="BH91" s="599" t="s">
        <v>110</v>
      </c>
      <c r="BI91" s="599" t="s">
        <v>2828</v>
      </c>
      <c r="BJ91" s="599" t="s">
        <v>4482</v>
      </c>
      <c r="BK91" s="599" t="s">
        <v>316</v>
      </c>
      <c r="BL91" s="599" t="s">
        <v>4483</v>
      </c>
      <c r="BM91" s="599" t="s">
        <v>302</v>
      </c>
      <c r="BN91" s="599" t="s">
        <v>1352</v>
      </c>
      <c r="BO91" s="599" t="s">
        <v>692</v>
      </c>
      <c r="BP91" s="599" t="s">
        <v>595</v>
      </c>
      <c r="BQ91" s="599" t="s">
        <v>295</v>
      </c>
      <c r="BR91" s="599" t="s">
        <v>1363</v>
      </c>
      <c r="BS91" s="599" t="s">
        <v>703</v>
      </c>
      <c r="BT91" s="599" t="s">
        <v>704</v>
      </c>
      <c r="BU91" s="599" t="s">
        <v>4484</v>
      </c>
      <c r="BV91" s="599" t="s">
        <v>302</v>
      </c>
      <c r="BW91" s="599" t="s">
        <v>204</v>
      </c>
      <c r="BX91" s="599" t="s">
        <v>296</v>
      </c>
      <c r="BY91" s="599" t="s">
        <v>297</v>
      </c>
      <c r="BZ91" s="599" t="s">
        <v>192</v>
      </c>
      <c r="CA91" s="599" t="s">
        <v>4485</v>
      </c>
      <c r="CB91" s="599" t="s">
        <v>304</v>
      </c>
      <c r="CC91" s="599" t="s">
        <v>186</v>
      </c>
      <c r="CD91" s="599" t="s">
        <v>1209</v>
      </c>
      <c r="CE91" s="599" t="s">
        <v>306</v>
      </c>
      <c r="CF91" s="599" t="s">
        <v>668</v>
      </c>
      <c r="CG91" s="599" t="s">
        <v>307</v>
      </c>
      <c r="CH91" s="599" t="s">
        <v>57</v>
      </c>
      <c r="CI91" s="599" t="s">
        <v>4486</v>
      </c>
      <c r="CJ91" s="599" t="s">
        <v>1367</v>
      </c>
      <c r="CK91" s="599" t="s">
        <v>711</v>
      </c>
      <c r="CL91" s="599" t="s">
        <v>105</v>
      </c>
      <c r="CM91" s="599" t="s">
        <v>4487</v>
      </c>
      <c r="CN91" s="599" t="s">
        <v>1367</v>
      </c>
      <c r="CO91" s="599" t="s">
        <v>878</v>
      </c>
      <c r="CP91" s="599" t="s">
        <v>105</v>
      </c>
      <c r="CQ91" s="599" t="s">
        <v>57</v>
      </c>
      <c r="CR91" s="599" t="s">
        <v>57</v>
      </c>
      <c r="CS91" s="599" t="s">
        <v>57</v>
      </c>
      <c r="CT91" s="599" t="s">
        <v>57</v>
      </c>
      <c r="CU91" s="599" t="s">
        <v>328</v>
      </c>
      <c r="CV91" s="599" t="s">
        <v>329</v>
      </c>
      <c r="CW91" s="599" t="s">
        <v>330</v>
      </c>
      <c r="CX91" s="599" t="s">
        <v>331</v>
      </c>
      <c r="CY91" s="599" t="s">
        <v>57</v>
      </c>
      <c r="CZ91" s="599" t="s">
        <v>57</v>
      </c>
      <c r="DA91" s="599" t="s">
        <v>57</v>
      </c>
      <c r="DB91" s="599" t="s">
        <v>57</v>
      </c>
      <c r="DC91" s="599" t="s">
        <v>57</v>
      </c>
      <c r="DD91" s="599" t="s">
        <v>57</v>
      </c>
      <c r="DE91" s="599" t="s">
        <v>1215</v>
      </c>
      <c r="DF91" s="599" t="s">
        <v>1216</v>
      </c>
      <c r="DG91" s="599" t="s">
        <v>673</v>
      </c>
      <c r="DH91" s="599" t="s">
        <v>57</v>
      </c>
      <c r="DI91" s="599" t="s">
        <v>302</v>
      </c>
      <c r="DJ91" s="599" t="s">
        <v>57</v>
      </c>
      <c r="DK91" s="599" t="s">
        <v>57</v>
      </c>
      <c r="DL91" s="599" t="s">
        <v>57</v>
      </c>
      <c r="DM91" s="599" t="s">
        <v>57</v>
      </c>
      <c r="DN91" s="599" t="s">
        <v>57</v>
      </c>
      <c r="DO91" s="599" t="s">
        <v>57</v>
      </c>
      <c r="DP91" s="599" t="s">
        <v>57</v>
      </c>
      <c r="DQ91" s="599" t="s">
        <v>57</v>
      </c>
      <c r="DR91" s="599" t="s">
        <v>57</v>
      </c>
      <c r="DS91" s="599" t="s">
        <v>57</v>
      </c>
      <c r="DT91" s="599" t="s">
        <v>2572</v>
      </c>
      <c r="DU91" s="599" t="s">
        <v>1281</v>
      </c>
      <c r="DV91" s="599" t="s">
        <v>1038</v>
      </c>
      <c r="DW91" s="599" t="s">
        <v>106</v>
      </c>
      <c r="DX91" s="599" t="s">
        <v>317</v>
      </c>
      <c r="DY91" s="599" t="s">
        <v>308</v>
      </c>
      <c r="DZ91" s="599" t="s">
        <v>318</v>
      </c>
      <c r="EA91" s="599" t="s">
        <v>319</v>
      </c>
      <c r="EB91" s="599" t="s">
        <v>2573</v>
      </c>
      <c r="EC91" s="599" t="s">
        <v>1281</v>
      </c>
      <c r="ED91" s="599" t="s">
        <v>118</v>
      </c>
      <c r="EE91" s="599" t="s">
        <v>106</v>
      </c>
      <c r="EF91" s="599" t="s">
        <v>57</v>
      </c>
      <c r="EG91" s="599" t="s">
        <v>57</v>
      </c>
      <c r="EH91" s="599" t="s">
        <v>57</v>
      </c>
      <c r="EI91" s="599" t="s">
        <v>57</v>
      </c>
      <c r="EJ91" s="599" t="s">
        <v>1371</v>
      </c>
      <c r="EK91" s="599" t="s">
        <v>1372</v>
      </c>
      <c r="EL91" s="599" t="s">
        <v>1254</v>
      </c>
      <c r="EM91" s="599" t="s">
        <v>1373</v>
      </c>
      <c r="EN91" s="599" t="s">
        <v>767</v>
      </c>
      <c r="EO91" s="599" t="s">
        <v>310</v>
      </c>
      <c r="EP91" s="599" t="s">
        <v>88</v>
      </c>
      <c r="EQ91" s="599" t="s">
        <v>4462</v>
      </c>
      <c r="ER91" s="599" t="s">
        <v>311</v>
      </c>
      <c r="ES91" s="599" t="s">
        <v>2007</v>
      </c>
      <c r="ET91" s="599" t="s">
        <v>4488</v>
      </c>
      <c r="EU91" s="189" t="str">
        <f t="shared" si="26"/>
        <v>2022659T00</v>
      </c>
      <c r="EV91" s="56" t="str">
        <f t="shared" si="27"/>
        <v>82022659T00</v>
      </c>
      <c r="EW91" s="189" t="str">
        <f>IFERROR(VLOOKUP(EV91,양시!BZ:CJ,10,FALSE),"")</f>
        <v/>
      </c>
      <c r="EX91" s="104" t="s">
        <v>2854</v>
      </c>
    </row>
    <row r="92" spans="1:154" ht="30" customHeight="1">
      <c r="A92" s="367">
        <v>8</v>
      </c>
      <c r="B92" s="599" t="s">
        <v>850</v>
      </c>
      <c r="C92" s="599" t="s">
        <v>336</v>
      </c>
      <c r="D92" s="599" t="s">
        <v>1866</v>
      </c>
      <c r="E92" s="599" t="s">
        <v>31</v>
      </c>
      <c r="F92" s="599" t="s">
        <v>321</v>
      </c>
      <c r="G92" s="599"/>
      <c r="H92" s="599" t="s">
        <v>732</v>
      </c>
      <c r="I92" s="599" t="s">
        <v>585</v>
      </c>
      <c r="J92" s="599" t="s">
        <v>4489</v>
      </c>
      <c r="K92" s="599" t="s">
        <v>291</v>
      </c>
      <c r="L92" s="599" t="s">
        <v>4490</v>
      </c>
      <c r="M92" s="599" t="s">
        <v>1159</v>
      </c>
      <c r="N92" s="599"/>
      <c r="O92" s="599"/>
      <c r="P92" s="599"/>
      <c r="Q92" s="599"/>
      <c r="R92" s="599"/>
      <c r="S92" s="599" t="s">
        <v>4441</v>
      </c>
      <c r="T92" s="599" t="s">
        <v>4467</v>
      </c>
      <c r="U92" s="599" t="s">
        <v>592</v>
      </c>
      <c r="V92" s="599"/>
      <c r="W92" s="599" t="s">
        <v>1160</v>
      </c>
      <c r="X92" s="599" t="s">
        <v>1047</v>
      </c>
      <c r="Y92" s="599" t="s">
        <v>1161</v>
      </c>
      <c r="Z92" s="599" t="s">
        <v>1161</v>
      </c>
      <c r="AA92" s="599" t="s">
        <v>4491</v>
      </c>
      <c r="AB92" s="599" t="s">
        <v>293</v>
      </c>
      <c r="AC92" s="1338"/>
      <c r="AD92" s="599" t="s">
        <v>107</v>
      </c>
      <c r="AE92" s="599" t="s">
        <v>314</v>
      </c>
      <c r="AF92" s="599" t="s">
        <v>294</v>
      </c>
      <c r="AG92" s="599" t="s">
        <v>295</v>
      </c>
      <c r="AH92" s="599" t="s">
        <v>296</v>
      </c>
      <c r="AI92" s="599" t="s">
        <v>297</v>
      </c>
      <c r="AJ92" s="599"/>
      <c r="AK92" s="599"/>
      <c r="AL92" s="599"/>
      <c r="AM92" s="599"/>
      <c r="AN92" s="599" t="s">
        <v>1162</v>
      </c>
      <c r="AO92" s="599" t="s">
        <v>3771</v>
      </c>
      <c r="AP92" s="599" t="s">
        <v>4492</v>
      </c>
      <c r="AQ92" s="599" t="s">
        <v>49</v>
      </c>
      <c r="AR92" s="599" t="s">
        <v>3773</v>
      </c>
      <c r="AS92" s="599" t="s">
        <v>3774</v>
      </c>
      <c r="AT92" s="599" t="s">
        <v>298</v>
      </c>
      <c r="AU92" s="599" t="s">
        <v>4493</v>
      </c>
      <c r="AV92" s="599" t="s">
        <v>57</v>
      </c>
      <c r="AW92" s="599" t="s">
        <v>57</v>
      </c>
      <c r="AX92" s="599"/>
      <c r="AY92" s="599"/>
      <c r="AZ92" s="599" t="s">
        <v>1169</v>
      </c>
      <c r="BA92" s="599" t="s">
        <v>1170</v>
      </c>
      <c r="BB92" s="599" t="s">
        <v>299</v>
      </c>
      <c r="BC92" s="599" t="s">
        <v>32</v>
      </c>
      <c r="BD92" s="599" t="s">
        <v>33</v>
      </c>
      <c r="BE92" s="599" t="s">
        <v>57</v>
      </c>
      <c r="BF92" s="599" t="s">
        <v>48</v>
      </c>
      <c r="BG92" s="599" t="s">
        <v>603</v>
      </c>
      <c r="BH92" s="599" t="s">
        <v>699</v>
      </c>
      <c r="BI92" s="599" t="s">
        <v>1172</v>
      </c>
      <c r="BJ92" s="599" t="s">
        <v>1173</v>
      </c>
      <c r="BK92" s="599" t="s">
        <v>1174</v>
      </c>
      <c r="BL92" s="599" t="s">
        <v>1175</v>
      </c>
      <c r="BM92" s="599" t="s">
        <v>1327</v>
      </c>
      <c r="BN92" s="599" t="s">
        <v>314</v>
      </c>
      <c r="BO92" s="599" t="s">
        <v>294</v>
      </c>
      <c r="BP92" s="599" t="s">
        <v>57</v>
      </c>
      <c r="BQ92" s="599" t="s">
        <v>295</v>
      </c>
      <c r="BR92" s="599" t="s">
        <v>311</v>
      </c>
      <c r="BS92" s="599" t="s">
        <v>1086</v>
      </c>
      <c r="BT92" s="599" t="s">
        <v>1176</v>
      </c>
      <c r="BU92" s="599" t="s">
        <v>4494</v>
      </c>
      <c r="BV92" s="599" t="s">
        <v>302</v>
      </c>
      <c r="BW92" s="599" t="s">
        <v>192</v>
      </c>
      <c r="BX92" s="599" t="s">
        <v>296</v>
      </c>
      <c r="BY92" s="599" t="s">
        <v>297</v>
      </c>
      <c r="BZ92" s="599" t="s">
        <v>4495</v>
      </c>
      <c r="CA92" s="599" t="s">
        <v>1179</v>
      </c>
      <c r="CB92" s="599" t="s">
        <v>304</v>
      </c>
      <c r="CC92" s="599" t="s">
        <v>713</v>
      </c>
      <c r="CD92" s="599" t="s">
        <v>318</v>
      </c>
      <c r="CE92" s="599" t="s">
        <v>306</v>
      </c>
      <c r="CF92" s="599" t="s">
        <v>1180</v>
      </c>
      <c r="CG92" s="599" t="s">
        <v>307</v>
      </c>
      <c r="CH92" s="599" t="s">
        <v>57</v>
      </c>
      <c r="CI92" s="599" t="s">
        <v>1181</v>
      </c>
      <c r="CJ92" s="599" t="s">
        <v>99</v>
      </c>
      <c r="CK92" s="599" t="s">
        <v>1182</v>
      </c>
      <c r="CL92" s="599" t="s">
        <v>105</v>
      </c>
      <c r="CM92" s="599" t="s">
        <v>1183</v>
      </c>
      <c r="CN92" s="599" t="s">
        <v>99</v>
      </c>
      <c r="CO92" s="599" t="s">
        <v>191</v>
      </c>
      <c r="CP92" s="599" t="s">
        <v>105</v>
      </c>
      <c r="CQ92" s="599" t="s">
        <v>57</v>
      </c>
      <c r="CR92" s="599" t="s">
        <v>57</v>
      </c>
      <c r="CS92" s="599" t="s">
        <v>57</v>
      </c>
      <c r="CT92" s="599" t="s">
        <v>57</v>
      </c>
      <c r="CU92" s="599" t="s">
        <v>328</v>
      </c>
      <c r="CV92" s="599" t="s">
        <v>329</v>
      </c>
      <c r="CW92" s="599" t="s">
        <v>330</v>
      </c>
      <c r="CX92" s="599" t="s">
        <v>331</v>
      </c>
      <c r="CY92" s="599" t="s">
        <v>57</v>
      </c>
      <c r="CZ92" s="599" t="s">
        <v>57</v>
      </c>
      <c r="DA92" s="599" t="s">
        <v>57</v>
      </c>
      <c r="DB92" s="599" t="s">
        <v>617</v>
      </c>
      <c r="DC92" s="599" t="s">
        <v>618</v>
      </c>
      <c r="DD92" s="599" t="s">
        <v>619</v>
      </c>
      <c r="DE92" s="599" t="s">
        <v>57</v>
      </c>
      <c r="DF92" s="599" t="s">
        <v>57</v>
      </c>
      <c r="DG92" s="599" t="s">
        <v>57</v>
      </c>
      <c r="DH92" s="599" t="s">
        <v>57</v>
      </c>
      <c r="DI92" s="599" t="s">
        <v>302</v>
      </c>
      <c r="DJ92" s="599" t="s">
        <v>57</v>
      </c>
      <c r="DK92" s="599" t="s">
        <v>57</v>
      </c>
      <c r="DL92" s="599" t="s">
        <v>57</v>
      </c>
      <c r="DM92" s="599" t="s">
        <v>57</v>
      </c>
      <c r="DN92" s="599" t="s">
        <v>57</v>
      </c>
      <c r="DO92" s="599" t="s">
        <v>57</v>
      </c>
      <c r="DP92" s="599" t="s">
        <v>57</v>
      </c>
      <c r="DQ92" s="599" t="s">
        <v>57</v>
      </c>
      <c r="DR92" s="599" t="s">
        <v>57</v>
      </c>
      <c r="DS92" s="599" t="s">
        <v>57</v>
      </c>
      <c r="DT92" s="599" t="s">
        <v>1184</v>
      </c>
      <c r="DU92" s="599" t="s">
        <v>79</v>
      </c>
      <c r="DV92" s="599" t="s">
        <v>332</v>
      </c>
      <c r="DW92" s="599" t="s">
        <v>121</v>
      </c>
      <c r="DX92" s="599" t="s">
        <v>317</v>
      </c>
      <c r="DY92" s="599" t="s">
        <v>308</v>
      </c>
      <c r="DZ92" s="599" t="s">
        <v>318</v>
      </c>
      <c r="EA92" s="599" t="s">
        <v>319</v>
      </c>
      <c r="EB92" s="599" t="s">
        <v>1185</v>
      </c>
      <c r="EC92" s="599" t="s">
        <v>79</v>
      </c>
      <c r="ED92" s="599" t="s">
        <v>334</v>
      </c>
      <c r="EE92" s="599" t="s">
        <v>121</v>
      </c>
      <c r="EF92" s="599" t="s">
        <v>57</v>
      </c>
      <c r="EG92" s="599" t="s">
        <v>57</v>
      </c>
      <c r="EH92" s="599" t="s">
        <v>57</v>
      </c>
      <c r="EI92" s="599" t="s">
        <v>57</v>
      </c>
      <c r="EJ92" s="599" t="s">
        <v>1186</v>
      </c>
      <c r="EK92" s="599" t="s">
        <v>91</v>
      </c>
      <c r="EL92" s="599" t="s">
        <v>1187</v>
      </c>
      <c r="EM92" s="599" t="s">
        <v>188</v>
      </c>
      <c r="EN92" s="599" t="s">
        <v>680</v>
      </c>
      <c r="EO92" s="599" t="s">
        <v>310</v>
      </c>
      <c r="EP92" s="599" t="s">
        <v>88</v>
      </c>
      <c r="EQ92" s="599" t="s">
        <v>1188</v>
      </c>
      <c r="ER92" s="599" t="s">
        <v>311</v>
      </c>
      <c r="ES92" s="599" t="s">
        <v>335</v>
      </c>
      <c r="ET92" s="599" t="s">
        <v>4496</v>
      </c>
      <c r="EU92" s="189" t="str">
        <f t="shared" si="26"/>
        <v>1038859T00</v>
      </c>
      <c r="EV92" s="56" t="str">
        <f t="shared" si="27"/>
        <v>81038859T00</v>
      </c>
      <c r="EW92" s="189">
        <f>IFERROR(VLOOKUP(EV92,양시!BZ:CJ,10,FALSE),"")</f>
        <v>0</v>
      </c>
    </row>
    <row r="93" spans="1:154" ht="30" customHeight="1">
      <c r="A93" s="367">
        <v>8</v>
      </c>
      <c r="B93" s="599" t="s">
        <v>323</v>
      </c>
      <c r="C93" s="605" t="s">
        <v>915</v>
      </c>
      <c r="D93" s="599" t="s">
        <v>3344</v>
      </c>
      <c r="E93" s="599" t="s">
        <v>31</v>
      </c>
      <c r="F93" s="599" t="s">
        <v>584</v>
      </c>
      <c r="G93" s="599"/>
      <c r="H93" s="599" t="s">
        <v>732</v>
      </c>
      <c r="I93" s="599" t="s">
        <v>585</v>
      </c>
      <c r="J93" s="599" t="s">
        <v>4497</v>
      </c>
      <c r="K93" s="599" t="s">
        <v>291</v>
      </c>
      <c r="L93" s="599" t="s">
        <v>4498</v>
      </c>
      <c r="M93" s="599" t="s">
        <v>4499</v>
      </c>
      <c r="N93" s="599"/>
      <c r="O93" s="599" t="s">
        <v>4500</v>
      </c>
      <c r="P93" s="599"/>
      <c r="Q93" s="599"/>
      <c r="R93" s="599"/>
      <c r="S93" s="599" t="s">
        <v>4441</v>
      </c>
      <c r="T93" s="599" t="s">
        <v>4442</v>
      </c>
      <c r="U93" s="599" t="s">
        <v>592</v>
      </c>
      <c r="V93" s="599" t="s">
        <v>1133</v>
      </c>
      <c r="W93" s="599" t="s">
        <v>1348</v>
      </c>
      <c r="X93" s="599" t="s">
        <v>688</v>
      </c>
      <c r="Y93" s="599" t="s">
        <v>1349</v>
      </c>
      <c r="Z93" s="599" t="s">
        <v>1350</v>
      </c>
      <c r="AA93" s="599" t="s">
        <v>1351</v>
      </c>
      <c r="AB93" s="599" t="s">
        <v>293</v>
      </c>
      <c r="AC93" s="1338"/>
      <c r="AD93" s="599" t="s">
        <v>107</v>
      </c>
      <c r="AE93" s="599" t="s">
        <v>1352</v>
      </c>
      <c r="AF93" s="599" t="s">
        <v>692</v>
      </c>
      <c r="AG93" s="599" t="s">
        <v>295</v>
      </c>
      <c r="AH93" s="599" t="s">
        <v>296</v>
      </c>
      <c r="AI93" s="599" t="s">
        <v>297</v>
      </c>
      <c r="AJ93" s="599"/>
      <c r="AK93" s="599"/>
      <c r="AL93" s="599"/>
      <c r="AM93" s="599"/>
      <c r="AN93" s="599" t="s">
        <v>4501</v>
      </c>
      <c r="AO93" s="599" t="s">
        <v>4502</v>
      </c>
      <c r="AP93" s="599" t="s">
        <v>4503</v>
      </c>
      <c r="AQ93" s="599" t="s">
        <v>35</v>
      </c>
      <c r="AR93" s="599"/>
      <c r="AS93" s="599"/>
      <c r="AT93" s="599" t="s">
        <v>298</v>
      </c>
      <c r="AU93" s="599" t="s">
        <v>4504</v>
      </c>
      <c r="AV93" s="599" t="s">
        <v>57</v>
      </c>
      <c r="AW93" s="599" t="s">
        <v>57</v>
      </c>
      <c r="AX93" s="599"/>
      <c r="AY93" s="599"/>
      <c r="AZ93" s="599" t="s">
        <v>1358</v>
      </c>
      <c r="BA93" s="599" t="s">
        <v>1359</v>
      </c>
      <c r="BB93" s="599" t="s">
        <v>1201</v>
      </c>
      <c r="BC93" s="599" t="s">
        <v>32</v>
      </c>
      <c r="BD93" s="599" t="s">
        <v>33</v>
      </c>
      <c r="BE93" s="599" t="s">
        <v>57</v>
      </c>
      <c r="BF93" s="599" t="s">
        <v>48</v>
      </c>
      <c r="BG93" s="599" t="s">
        <v>164</v>
      </c>
      <c r="BH93" s="599" t="s">
        <v>327</v>
      </c>
      <c r="BI93" s="599" t="s">
        <v>1360</v>
      </c>
      <c r="BJ93" s="599" t="s">
        <v>1361</v>
      </c>
      <c r="BK93" s="599" t="s">
        <v>316</v>
      </c>
      <c r="BL93" s="599" t="s">
        <v>4505</v>
      </c>
      <c r="BM93" s="599" t="s">
        <v>302</v>
      </c>
      <c r="BN93" s="599" t="s">
        <v>1352</v>
      </c>
      <c r="BO93" s="599" t="s">
        <v>692</v>
      </c>
      <c r="BP93" s="599" t="s">
        <v>595</v>
      </c>
      <c r="BQ93" s="599" t="s">
        <v>295</v>
      </c>
      <c r="BR93" s="599" t="s">
        <v>1363</v>
      </c>
      <c r="BS93" s="599" t="s">
        <v>301</v>
      </c>
      <c r="BT93" s="599" t="s">
        <v>1085</v>
      </c>
      <c r="BU93" s="599" t="s">
        <v>4506</v>
      </c>
      <c r="BV93" s="599" t="s">
        <v>302</v>
      </c>
      <c r="BW93" s="599" t="s">
        <v>192</v>
      </c>
      <c r="BX93" s="599" t="s">
        <v>296</v>
      </c>
      <c r="BY93" s="599" t="s">
        <v>297</v>
      </c>
      <c r="BZ93" s="599" t="s">
        <v>794</v>
      </c>
      <c r="CA93" s="599" t="s">
        <v>4507</v>
      </c>
      <c r="CB93" s="599" t="s">
        <v>304</v>
      </c>
      <c r="CC93" s="599" t="s">
        <v>117</v>
      </c>
      <c r="CD93" s="599" t="s">
        <v>1276</v>
      </c>
      <c r="CE93" s="599" t="s">
        <v>306</v>
      </c>
      <c r="CF93" s="599" t="s">
        <v>841</v>
      </c>
      <c r="CG93" s="599" t="s">
        <v>307</v>
      </c>
      <c r="CH93" s="599" t="s">
        <v>57</v>
      </c>
      <c r="CI93" s="599" t="s">
        <v>4508</v>
      </c>
      <c r="CJ93" s="599" t="s">
        <v>99</v>
      </c>
      <c r="CK93" s="599" t="s">
        <v>1066</v>
      </c>
      <c r="CL93" s="599" t="s">
        <v>105</v>
      </c>
      <c r="CM93" s="599" t="s">
        <v>4509</v>
      </c>
      <c r="CN93" s="599" t="s">
        <v>99</v>
      </c>
      <c r="CO93" s="599" t="s">
        <v>668</v>
      </c>
      <c r="CP93" s="599" t="s">
        <v>105</v>
      </c>
      <c r="CQ93" s="599" t="s">
        <v>57</v>
      </c>
      <c r="CR93" s="599" t="s">
        <v>57</v>
      </c>
      <c r="CS93" s="599" t="s">
        <v>57</v>
      </c>
      <c r="CT93" s="599" t="s">
        <v>57</v>
      </c>
      <c r="CU93" s="599" t="s">
        <v>328</v>
      </c>
      <c r="CV93" s="599" t="s">
        <v>329</v>
      </c>
      <c r="CW93" s="599" t="s">
        <v>330</v>
      </c>
      <c r="CX93" s="599" t="s">
        <v>331</v>
      </c>
      <c r="CY93" s="599" t="s">
        <v>57</v>
      </c>
      <c r="CZ93" s="599" t="s">
        <v>57</v>
      </c>
      <c r="DA93" s="599" t="s">
        <v>57</v>
      </c>
      <c r="DB93" s="599" t="s">
        <v>57</v>
      </c>
      <c r="DC93" s="599" t="s">
        <v>57</v>
      </c>
      <c r="DD93" s="599" t="s">
        <v>57</v>
      </c>
      <c r="DE93" s="599" t="s">
        <v>1215</v>
      </c>
      <c r="DF93" s="599" t="s">
        <v>1216</v>
      </c>
      <c r="DG93" s="599" t="s">
        <v>673</v>
      </c>
      <c r="DH93" s="599" t="s">
        <v>57</v>
      </c>
      <c r="DI93" s="599" t="s">
        <v>302</v>
      </c>
      <c r="DJ93" s="599" t="s">
        <v>57</v>
      </c>
      <c r="DK93" s="599" t="s">
        <v>57</v>
      </c>
      <c r="DL93" s="599" t="s">
        <v>57</v>
      </c>
      <c r="DM93" s="599" t="s">
        <v>57</v>
      </c>
      <c r="DN93" s="599" t="s">
        <v>57</v>
      </c>
      <c r="DO93" s="599" t="s">
        <v>57</v>
      </c>
      <c r="DP93" s="599" t="s">
        <v>57</v>
      </c>
      <c r="DQ93" s="599" t="s">
        <v>57</v>
      </c>
      <c r="DR93" s="599" t="s">
        <v>57</v>
      </c>
      <c r="DS93" s="599" t="s">
        <v>57</v>
      </c>
      <c r="DT93" s="599" t="s">
        <v>1369</v>
      </c>
      <c r="DU93" s="599" t="s">
        <v>1281</v>
      </c>
      <c r="DV93" s="599" t="s">
        <v>113</v>
      </c>
      <c r="DW93" s="599" t="s">
        <v>106</v>
      </c>
      <c r="DX93" s="599" t="s">
        <v>317</v>
      </c>
      <c r="DY93" s="599" t="s">
        <v>308</v>
      </c>
      <c r="DZ93" s="599" t="s">
        <v>318</v>
      </c>
      <c r="EA93" s="599" t="s">
        <v>319</v>
      </c>
      <c r="EB93" s="599" t="s">
        <v>1370</v>
      </c>
      <c r="EC93" s="599" t="s">
        <v>1281</v>
      </c>
      <c r="ED93" s="599" t="s">
        <v>109</v>
      </c>
      <c r="EE93" s="599" t="s">
        <v>106</v>
      </c>
      <c r="EF93" s="599" t="s">
        <v>57</v>
      </c>
      <c r="EG93" s="599" t="s">
        <v>57</v>
      </c>
      <c r="EH93" s="599" t="s">
        <v>57</v>
      </c>
      <c r="EI93" s="599" t="s">
        <v>57</v>
      </c>
      <c r="EJ93" s="599" t="s">
        <v>3521</v>
      </c>
      <c r="EK93" s="599" t="s">
        <v>3234</v>
      </c>
      <c r="EL93" s="599" t="s">
        <v>1337</v>
      </c>
      <c r="EM93" s="599" t="s">
        <v>1255</v>
      </c>
      <c r="EN93" s="599" t="s">
        <v>680</v>
      </c>
      <c r="EO93" s="599" t="s">
        <v>310</v>
      </c>
      <c r="EP93" s="599" t="s">
        <v>88</v>
      </c>
      <c r="EQ93" s="599" t="s">
        <v>80</v>
      </c>
      <c r="ER93" s="599" t="s">
        <v>311</v>
      </c>
      <c r="ES93" s="599" t="s">
        <v>4510</v>
      </c>
      <c r="ET93" s="599" t="s">
        <v>4511</v>
      </c>
      <c r="EU93" s="189" t="str">
        <f t="shared" si="26"/>
        <v>2022634T00</v>
      </c>
      <c r="EV93" s="56" t="str">
        <f t="shared" si="27"/>
        <v>82022634T00</v>
      </c>
      <c r="EW93" s="189">
        <f>IFERROR(VLOOKUP(EV93,양시!BZ:CJ,10,FALSE),"")</f>
        <v>0</v>
      </c>
    </row>
    <row r="94" spans="1:154" ht="30" customHeight="1">
      <c r="A94" s="367">
        <v>8</v>
      </c>
      <c r="B94" s="599" t="s">
        <v>890</v>
      </c>
      <c r="C94" s="599" t="s">
        <v>336</v>
      </c>
      <c r="D94" s="599" t="s">
        <v>1866</v>
      </c>
      <c r="E94" s="599" t="s">
        <v>31</v>
      </c>
      <c r="F94" s="599" t="s">
        <v>321</v>
      </c>
      <c r="G94" s="599"/>
      <c r="H94" s="599" t="s">
        <v>771</v>
      </c>
      <c r="I94" s="599" t="s">
        <v>585</v>
      </c>
      <c r="J94" s="599" t="s">
        <v>4512</v>
      </c>
      <c r="K94" s="599" t="s">
        <v>291</v>
      </c>
      <c r="L94" s="599" t="s">
        <v>4513</v>
      </c>
      <c r="M94" s="599" t="s">
        <v>1316</v>
      </c>
      <c r="N94" s="599"/>
      <c r="O94" s="599"/>
      <c r="P94" s="599"/>
      <c r="Q94" s="599"/>
      <c r="R94" s="599"/>
      <c r="S94" s="599" t="s">
        <v>4441</v>
      </c>
      <c r="T94" s="599" t="s">
        <v>4467</v>
      </c>
      <c r="U94" s="599" t="s">
        <v>592</v>
      </c>
      <c r="V94" s="599"/>
      <c r="W94" s="599" t="s">
        <v>1317</v>
      </c>
      <c r="X94" s="599" t="s">
        <v>1264</v>
      </c>
      <c r="Y94" s="599" t="s">
        <v>1318</v>
      </c>
      <c r="Z94" s="599" t="s">
        <v>1318</v>
      </c>
      <c r="AA94" s="599" t="s">
        <v>4514</v>
      </c>
      <c r="AB94" s="599" t="s">
        <v>293</v>
      </c>
      <c r="AC94" s="1338"/>
      <c r="AD94" s="599" t="s">
        <v>107</v>
      </c>
      <c r="AE94" s="599" t="s">
        <v>314</v>
      </c>
      <c r="AF94" s="599" t="s">
        <v>294</v>
      </c>
      <c r="AG94" s="599" t="s">
        <v>295</v>
      </c>
      <c r="AH94" s="599" t="s">
        <v>296</v>
      </c>
      <c r="AI94" s="599" t="s">
        <v>297</v>
      </c>
      <c r="AJ94" s="599"/>
      <c r="AK94" s="599"/>
      <c r="AL94" s="599"/>
      <c r="AM94" s="599"/>
      <c r="AN94" s="599" t="s">
        <v>1162</v>
      </c>
      <c r="AO94" s="599" t="s">
        <v>3771</v>
      </c>
      <c r="AP94" s="599" t="s">
        <v>4515</v>
      </c>
      <c r="AQ94" s="599" t="s">
        <v>49</v>
      </c>
      <c r="AR94" s="599" t="s">
        <v>3773</v>
      </c>
      <c r="AS94" s="599" t="s">
        <v>3774</v>
      </c>
      <c r="AT94" s="599" t="s">
        <v>315</v>
      </c>
      <c r="AU94" s="599" t="s">
        <v>4516</v>
      </c>
      <c r="AV94" s="599" t="s">
        <v>57</v>
      </c>
      <c r="AW94" s="599" t="s">
        <v>57</v>
      </c>
      <c r="AX94" s="599"/>
      <c r="AY94" s="599"/>
      <c r="AZ94" s="599" t="s">
        <v>1322</v>
      </c>
      <c r="BA94" s="599" t="s">
        <v>1170</v>
      </c>
      <c r="BB94" s="599" t="s">
        <v>299</v>
      </c>
      <c r="BC94" s="599" t="s">
        <v>32</v>
      </c>
      <c r="BD94" s="599" t="s">
        <v>33</v>
      </c>
      <c r="BE94" s="599" t="s">
        <v>57</v>
      </c>
      <c r="BF94" s="599" t="s">
        <v>48</v>
      </c>
      <c r="BG94" s="599" t="s">
        <v>164</v>
      </c>
      <c r="BH94" s="599" t="s">
        <v>4517</v>
      </c>
      <c r="BI94" s="599" t="s">
        <v>1324</v>
      </c>
      <c r="BJ94" s="599" t="s">
        <v>1325</v>
      </c>
      <c r="BK94" s="599" t="s">
        <v>1174</v>
      </c>
      <c r="BL94" s="599" t="s">
        <v>1326</v>
      </c>
      <c r="BM94" s="599" t="s">
        <v>1327</v>
      </c>
      <c r="BN94" s="599" t="s">
        <v>314</v>
      </c>
      <c r="BO94" s="599" t="s">
        <v>294</v>
      </c>
      <c r="BP94" s="599" t="s">
        <v>57</v>
      </c>
      <c r="BQ94" s="599" t="s">
        <v>295</v>
      </c>
      <c r="BR94" s="599" t="s">
        <v>311</v>
      </c>
      <c r="BS94" s="599" t="s">
        <v>753</v>
      </c>
      <c r="BT94" s="599" t="s">
        <v>1328</v>
      </c>
      <c r="BU94" s="599" t="s">
        <v>4518</v>
      </c>
      <c r="BV94" s="599" t="s">
        <v>302</v>
      </c>
      <c r="BW94" s="599" t="s">
        <v>715</v>
      </c>
      <c r="BX94" s="599" t="s">
        <v>296</v>
      </c>
      <c r="BY94" s="599" t="s">
        <v>297</v>
      </c>
      <c r="BZ94" s="599" t="s">
        <v>901</v>
      </c>
      <c r="CA94" s="599" t="s">
        <v>325</v>
      </c>
      <c r="CB94" s="599" t="s">
        <v>304</v>
      </c>
      <c r="CC94" s="599" t="s">
        <v>191</v>
      </c>
      <c r="CD94" s="599" t="s">
        <v>318</v>
      </c>
      <c r="CE94" s="599" t="s">
        <v>306</v>
      </c>
      <c r="CF94" s="599" t="s">
        <v>326</v>
      </c>
      <c r="CG94" s="599" t="s">
        <v>307</v>
      </c>
      <c r="CH94" s="599" t="s">
        <v>57</v>
      </c>
      <c r="CI94" s="599" t="s">
        <v>1332</v>
      </c>
      <c r="CJ94" s="599" t="s">
        <v>99</v>
      </c>
      <c r="CK94" s="599" t="s">
        <v>1213</v>
      </c>
      <c r="CL94" s="599" t="s">
        <v>105</v>
      </c>
      <c r="CM94" s="599" t="s">
        <v>4519</v>
      </c>
      <c r="CN94" s="599" t="s">
        <v>99</v>
      </c>
      <c r="CO94" s="599" t="s">
        <v>182</v>
      </c>
      <c r="CP94" s="599" t="s">
        <v>105</v>
      </c>
      <c r="CQ94" s="599" t="s">
        <v>57</v>
      </c>
      <c r="CR94" s="599" t="s">
        <v>57</v>
      </c>
      <c r="CS94" s="599" t="s">
        <v>57</v>
      </c>
      <c r="CT94" s="599" t="s">
        <v>57</v>
      </c>
      <c r="CU94" s="599" t="s">
        <v>328</v>
      </c>
      <c r="CV94" s="599" t="s">
        <v>329</v>
      </c>
      <c r="CW94" s="599" t="s">
        <v>330</v>
      </c>
      <c r="CX94" s="599" t="s">
        <v>331</v>
      </c>
      <c r="CY94" s="599" t="s">
        <v>57</v>
      </c>
      <c r="CZ94" s="599" t="s">
        <v>57</v>
      </c>
      <c r="DA94" s="599" t="s">
        <v>57</v>
      </c>
      <c r="DB94" s="599" t="s">
        <v>57</v>
      </c>
      <c r="DC94" s="599" t="s">
        <v>57</v>
      </c>
      <c r="DD94" s="599" t="s">
        <v>57</v>
      </c>
      <c r="DE94" s="599" t="s">
        <v>1215</v>
      </c>
      <c r="DF94" s="599" t="s">
        <v>1216</v>
      </c>
      <c r="DG94" s="599" t="s">
        <v>673</v>
      </c>
      <c r="DH94" s="599" t="s">
        <v>57</v>
      </c>
      <c r="DI94" s="599" t="s">
        <v>302</v>
      </c>
      <c r="DJ94" s="599" t="s">
        <v>57</v>
      </c>
      <c r="DK94" s="599" t="s">
        <v>57</v>
      </c>
      <c r="DL94" s="599" t="s">
        <v>57</v>
      </c>
      <c r="DM94" s="599" t="s">
        <v>57</v>
      </c>
      <c r="DN94" s="599" t="s">
        <v>57</v>
      </c>
      <c r="DO94" s="599" t="s">
        <v>57</v>
      </c>
      <c r="DP94" s="599" t="s">
        <v>57</v>
      </c>
      <c r="DQ94" s="599" t="s">
        <v>57</v>
      </c>
      <c r="DR94" s="599" t="s">
        <v>57</v>
      </c>
      <c r="DS94" s="599" t="s">
        <v>57</v>
      </c>
      <c r="DT94" s="599" t="s">
        <v>1334</v>
      </c>
      <c r="DU94" s="599" t="s">
        <v>79</v>
      </c>
      <c r="DV94" s="599" t="s">
        <v>177</v>
      </c>
      <c r="DW94" s="599" t="s">
        <v>121</v>
      </c>
      <c r="DX94" s="599" t="s">
        <v>317</v>
      </c>
      <c r="DY94" s="599" t="s">
        <v>308</v>
      </c>
      <c r="DZ94" s="599" t="s">
        <v>318</v>
      </c>
      <c r="EA94" s="599" t="s">
        <v>319</v>
      </c>
      <c r="EB94" s="599" t="s">
        <v>1335</v>
      </c>
      <c r="EC94" s="599" t="s">
        <v>79</v>
      </c>
      <c r="ED94" s="599" t="s">
        <v>178</v>
      </c>
      <c r="EE94" s="599" t="s">
        <v>121</v>
      </c>
      <c r="EF94" s="599" t="s">
        <v>57</v>
      </c>
      <c r="EG94" s="599" t="s">
        <v>57</v>
      </c>
      <c r="EH94" s="599" t="s">
        <v>57</v>
      </c>
      <c r="EI94" s="599" t="s">
        <v>57</v>
      </c>
      <c r="EJ94" s="599" t="s">
        <v>1336</v>
      </c>
      <c r="EK94" s="599" t="s">
        <v>91</v>
      </c>
      <c r="EL94" s="599" t="s">
        <v>1337</v>
      </c>
      <c r="EM94" s="599" t="s">
        <v>188</v>
      </c>
      <c r="EN94" s="599" t="s">
        <v>680</v>
      </c>
      <c r="EO94" s="599" t="s">
        <v>310</v>
      </c>
      <c r="EP94" s="599" t="s">
        <v>88</v>
      </c>
      <c r="EQ94" s="599" t="s">
        <v>57</v>
      </c>
      <c r="ER94" s="599" t="s">
        <v>311</v>
      </c>
      <c r="ES94" s="599" t="s">
        <v>57</v>
      </c>
      <c r="ET94" s="599" t="s">
        <v>57</v>
      </c>
      <c r="EU94" s="189" t="str">
        <f t="shared" si="26"/>
        <v>1038860T00</v>
      </c>
      <c r="EV94" s="56" t="str">
        <f t="shared" si="27"/>
        <v>81038860T00</v>
      </c>
      <c r="EW94" s="189" t="str">
        <f>IFERROR(VLOOKUP(EV94,양시!BZ:CJ,10,FALSE),"")</f>
        <v/>
      </c>
      <c r="EX94" s="104" t="s">
        <v>2854</v>
      </c>
    </row>
    <row r="95" spans="1:154" ht="30" customHeight="1">
      <c r="A95" s="367">
        <v>8</v>
      </c>
      <c r="B95" s="599" t="s">
        <v>910</v>
      </c>
      <c r="C95" s="605" t="s">
        <v>2054</v>
      </c>
      <c r="D95" s="599" t="s">
        <v>2371</v>
      </c>
      <c r="E95" s="599" t="s">
        <v>31</v>
      </c>
      <c r="F95" s="599" t="s">
        <v>584</v>
      </c>
      <c r="G95" s="599"/>
      <c r="H95" s="599" t="s">
        <v>771</v>
      </c>
      <c r="I95" s="599" t="s">
        <v>585</v>
      </c>
      <c r="J95" s="599" t="s">
        <v>4520</v>
      </c>
      <c r="K95" s="599" t="s">
        <v>291</v>
      </c>
      <c r="L95" s="599" t="s">
        <v>4521</v>
      </c>
      <c r="M95" s="599" t="s">
        <v>4522</v>
      </c>
      <c r="N95" s="599"/>
      <c r="O95" s="599"/>
      <c r="P95" s="599"/>
      <c r="Q95" s="599"/>
      <c r="R95" s="599"/>
      <c r="S95" s="599" t="s">
        <v>4441</v>
      </c>
      <c r="T95" s="599" t="s">
        <v>4442</v>
      </c>
      <c r="U95" s="599" t="s">
        <v>592</v>
      </c>
      <c r="V95" s="599"/>
      <c r="W95" s="599" t="s">
        <v>4523</v>
      </c>
      <c r="X95" s="599"/>
      <c r="Y95" s="599"/>
      <c r="Z95" s="599"/>
      <c r="AA95" s="599"/>
      <c r="AB95" s="599"/>
      <c r="AC95" s="1338"/>
      <c r="AD95" s="599"/>
      <c r="AE95" s="599" t="s">
        <v>594</v>
      </c>
      <c r="AF95" s="599" t="s">
        <v>595</v>
      </c>
      <c r="AG95" s="599" t="s">
        <v>295</v>
      </c>
      <c r="AH95" s="599" t="s">
        <v>296</v>
      </c>
      <c r="AI95" s="599" t="s">
        <v>297</v>
      </c>
      <c r="AJ95" s="599"/>
      <c r="AK95" s="599"/>
      <c r="AL95" s="599"/>
      <c r="AM95" s="599"/>
      <c r="AN95" s="599" t="s">
        <v>2492</v>
      </c>
      <c r="AO95" s="599" t="s">
        <v>3484</v>
      </c>
      <c r="AP95" s="599" t="s">
        <v>4524</v>
      </c>
      <c r="AQ95" s="599" t="s">
        <v>35</v>
      </c>
      <c r="AR95" s="599"/>
      <c r="AS95" s="599"/>
      <c r="AT95" s="599" t="s">
        <v>298</v>
      </c>
      <c r="AU95" s="599" t="s">
        <v>4525</v>
      </c>
      <c r="AV95" s="599" t="s">
        <v>57</v>
      </c>
      <c r="AW95" s="599" t="s">
        <v>57</v>
      </c>
      <c r="AX95" s="599"/>
      <c r="AY95" s="599"/>
      <c r="AZ95" s="599" t="s">
        <v>4526</v>
      </c>
      <c r="BA95" s="599" t="s">
        <v>602</v>
      </c>
      <c r="BB95" s="599" t="s">
        <v>299</v>
      </c>
      <c r="BC95" s="599" t="s">
        <v>32</v>
      </c>
      <c r="BD95" s="599" t="s">
        <v>33</v>
      </c>
      <c r="BE95" s="599" t="s">
        <v>57</v>
      </c>
      <c r="BF95" s="599" t="s">
        <v>48</v>
      </c>
      <c r="BG95" s="599" t="s">
        <v>603</v>
      </c>
      <c r="BH95" s="599" t="s">
        <v>2499</v>
      </c>
      <c r="BI95" s="599" t="s">
        <v>4322</v>
      </c>
      <c r="BJ95" s="599" t="s">
        <v>4527</v>
      </c>
      <c r="BK95" s="599" t="s">
        <v>607</v>
      </c>
      <c r="BL95" s="599" t="s">
        <v>4528</v>
      </c>
      <c r="BM95" s="599" t="s">
        <v>302</v>
      </c>
      <c r="BN95" s="599" t="s">
        <v>594</v>
      </c>
      <c r="BO95" s="599" t="s">
        <v>595</v>
      </c>
      <c r="BP95" s="599" t="s">
        <v>57</v>
      </c>
      <c r="BQ95" s="599" t="s">
        <v>295</v>
      </c>
      <c r="BR95" s="599" t="s">
        <v>102</v>
      </c>
      <c r="BS95" s="599" t="s">
        <v>1393</v>
      </c>
      <c r="BT95" s="599" t="s">
        <v>1559</v>
      </c>
      <c r="BU95" s="599" t="s">
        <v>4529</v>
      </c>
      <c r="BV95" s="599" t="s">
        <v>302</v>
      </c>
      <c r="BW95" s="599" t="s">
        <v>663</v>
      </c>
      <c r="BX95" s="599" t="s">
        <v>296</v>
      </c>
      <c r="BY95" s="599" t="s">
        <v>297</v>
      </c>
      <c r="BZ95" s="599" t="s">
        <v>4530</v>
      </c>
      <c r="CA95" s="599" t="s">
        <v>1824</v>
      </c>
      <c r="CB95" s="599" t="s">
        <v>304</v>
      </c>
      <c r="CC95" s="599" t="s">
        <v>661</v>
      </c>
      <c r="CD95" s="599" t="s">
        <v>305</v>
      </c>
      <c r="CE95" s="599" t="s">
        <v>306</v>
      </c>
      <c r="CF95" s="599" t="s">
        <v>1825</v>
      </c>
      <c r="CG95" s="599" t="s">
        <v>307</v>
      </c>
      <c r="CH95" s="599" t="s">
        <v>57</v>
      </c>
      <c r="CI95" s="599" t="s">
        <v>2332</v>
      </c>
      <c r="CJ95" s="599" t="s">
        <v>92</v>
      </c>
      <c r="CK95" s="599" t="s">
        <v>1427</v>
      </c>
      <c r="CL95" s="599" t="s">
        <v>105</v>
      </c>
      <c r="CM95" s="599" t="s">
        <v>4531</v>
      </c>
      <c r="CN95" s="599" t="s">
        <v>92</v>
      </c>
      <c r="CO95" s="599" t="s">
        <v>797</v>
      </c>
      <c r="CP95" s="599" t="s">
        <v>105</v>
      </c>
      <c r="CQ95" s="599" t="s">
        <v>57</v>
      </c>
      <c r="CR95" s="599" t="s">
        <v>57</v>
      </c>
      <c r="CS95" s="599" t="s">
        <v>57</v>
      </c>
      <c r="CT95" s="599" t="s">
        <v>57</v>
      </c>
      <c r="CU95" s="599" t="s">
        <v>57</v>
      </c>
      <c r="CV95" s="599" t="s">
        <v>57</v>
      </c>
      <c r="CW95" s="599" t="s">
        <v>57</v>
      </c>
      <c r="CX95" s="599" t="s">
        <v>57</v>
      </c>
      <c r="CY95" s="599" t="s">
        <v>798</v>
      </c>
      <c r="CZ95" s="599" t="s">
        <v>329</v>
      </c>
      <c r="DA95" s="599" t="s">
        <v>123</v>
      </c>
      <c r="DB95" s="599" t="s">
        <v>617</v>
      </c>
      <c r="DC95" s="599" t="s">
        <v>618</v>
      </c>
      <c r="DD95" s="599" t="s">
        <v>619</v>
      </c>
      <c r="DE95" s="599" t="s">
        <v>57</v>
      </c>
      <c r="DF95" s="599" t="s">
        <v>57</v>
      </c>
      <c r="DG95" s="599" t="s">
        <v>57</v>
      </c>
      <c r="DH95" s="599" t="s">
        <v>57</v>
      </c>
      <c r="DI95" s="599" t="s">
        <v>302</v>
      </c>
      <c r="DJ95" s="599" t="s">
        <v>57</v>
      </c>
      <c r="DK95" s="599" t="s">
        <v>57</v>
      </c>
      <c r="DL95" s="599" t="s">
        <v>57</v>
      </c>
      <c r="DM95" s="599" t="s">
        <v>57</v>
      </c>
      <c r="DN95" s="599" t="s">
        <v>57</v>
      </c>
      <c r="DO95" s="599" t="s">
        <v>57</v>
      </c>
      <c r="DP95" s="599" t="s">
        <v>57</v>
      </c>
      <c r="DQ95" s="599" t="s">
        <v>57</v>
      </c>
      <c r="DR95" s="599" t="s">
        <v>57</v>
      </c>
      <c r="DS95" s="599" t="s">
        <v>57</v>
      </c>
      <c r="DT95" s="599" t="s">
        <v>1694</v>
      </c>
      <c r="DU95" s="599" t="s">
        <v>86</v>
      </c>
      <c r="DV95" s="599" t="s">
        <v>177</v>
      </c>
      <c r="DW95" s="599" t="s">
        <v>119</v>
      </c>
      <c r="DX95" s="599" t="s">
        <v>317</v>
      </c>
      <c r="DY95" s="599" t="s">
        <v>308</v>
      </c>
      <c r="DZ95" s="599" t="s">
        <v>318</v>
      </c>
      <c r="EA95" s="599" t="s">
        <v>319</v>
      </c>
      <c r="EB95" s="599" t="s">
        <v>1695</v>
      </c>
      <c r="EC95" s="599" t="s">
        <v>86</v>
      </c>
      <c r="ED95" s="599" t="s">
        <v>178</v>
      </c>
      <c r="EE95" s="599" t="s">
        <v>119</v>
      </c>
      <c r="EF95" s="599" t="s">
        <v>57</v>
      </c>
      <c r="EG95" s="599" t="s">
        <v>57</v>
      </c>
      <c r="EH95" s="599" t="s">
        <v>57</v>
      </c>
      <c r="EI95" s="599" t="s">
        <v>57</v>
      </c>
      <c r="EJ95" s="599" t="s">
        <v>4532</v>
      </c>
      <c r="EK95" s="599" t="s">
        <v>4282</v>
      </c>
      <c r="EL95" s="599" t="s">
        <v>1830</v>
      </c>
      <c r="EM95" s="599" t="s">
        <v>1576</v>
      </c>
      <c r="EN95" s="599" t="s">
        <v>629</v>
      </c>
      <c r="EO95" s="599" t="s">
        <v>630</v>
      </c>
      <c r="EP95" s="599" t="s">
        <v>122</v>
      </c>
      <c r="EQ95" s="599" t="s">
        <v>1831</v>
      </c>
      <c r="ER95" s="599" t="s">
        <v>311</v>
      </c>
      <c r="ES95" s="599" t="s">
        <v>2602</v>
      </c>
      <c r="ET95" s="599" t="s">
        <v>4533</v>
      </c>
      <c r="EU95" s="189" t="str">
        <f t="shared" si="26"/>
        <v>1035157T00</v>
      </c>
      <c r="EV95" s="56" t="str">
        <f t="shared" si="27"/>
        <v>81035157T00</v>
      </c>
      <c r="EW95" s="189">
        <f>IFERROR(VLOOKUP(EV95,양시!BZ:CJ,10,FALSE),"")</f>
        <v>0</v>
      </c>
    </row>
    <row r="96" spans="1:154" ht="30" customHeight="1">
      <c r="A96" s="367">
        <v>8</v>
      </c>
      <c r="B96" s="599" t="s">
        <v>1340</v>
      </c>
      <c r="C96" s="599" t="s">
        <v>336</v>
      </c>
      <c r="D96" s="599" t="s">
        <v>1970</v>
      </c>
      <c r="E96" s="599" t="s">
        <v>31</v>
      </c>
      <c r="F96" s="599" t="s">
        <v>584</v>
      </c>
      <c r="G96" s="599"/>
      <c r="H96" s="599" t="s">
        <v>806</v>
      </c>
      <c r="I96" s="599" t="s">
        <v>585</v>
      </c>
      <c r="J96" s="599" t="s">
        <v>4534</v>
      </c>
      <c r="K96" s="599" t="s">
        <v>291</v>
      </c>
      <c r="L96" s="599" t="s">
        <v>4535</v>
      </c>
      <c r="M96" s="599" t="s">
        <v>2662</v>
      </c>
      <c r="N96" s="599"/>
      <c r="O96" s="599" t="s">
        <v>4536</v>
      </c>
      <c r="P96" s="599"/>
      <c r="Q96" s="599"/>
      <c r="R96" s="599"/>
      <c r="S96" s="599" t="s">
        <v>4441</v>
      </c>
      <c r="T96" s="599" t="s">
        <v>4442</v>
      </c>
      <c r="U96" s="599" t="s">
        <v>592</v>
      </c>
      <c r="V96" s="599"/>
      <c r="W96" s="599" t="s">
        <v>2664</v>
      </c>
      <c r="X96" s="599" t="s">
        <v>688</v>
      </c>
      <c r="Y96" s="599" t="s">
        <v>4537</v>
      </c>
      <c r="Z96" s="599" t="s">
        <v>4253</v>
      </c>
      <c r="AA96" s="599" t="s">
        <v>4253</v>
      </c>
      <c r="AB96" s="599" t="s">
        <v>293</v>
      </c>
      <c r="AC96" s="1338"/>
      <c r="AD96" s="599" t="s">
        <v>107</v>
      </c>
      <c r="AE96" s="599" t="s">
        <v>826</v>
      </c>
      <c r="AF96" s="599" t="s">
        <v>692</v>
      </c>
      <c r="AG96" s="599" t="s">
        <v>295</v>
      </c>
      <c r="AH96" s="599" t="s">
        <v>296</v>
      </c>
      <c r="AI96" s="599" t="s">
        <v>297</v>
      </c>
      <c r="AJ96" s="599"/>
      <c r="AK96" s="599"/>
      <c r="AL96" s="599"/>
      <c r="AM96" s="599"/>
      <c r="AN96" s="599" t="s">
        <v>2665</v>
      </c>
      <c r="AO96" s="599" t="s">
        <v>2666</v>
      </c>
      <c r="AP96" s="599" t="s">
        <v>2667</v>
      </c>
      <c r="AQ96" s="599" t="s">
        <v>49</v>
      </c>
      <c r="AR96" s="599"/>
      <c r="AS96" s="599"/>
      <c r="AT96" s="599" t="s">
        <v>315</v>
      </c>
      <c r="AU96" s="599" t="s">
        <v>4538</v>
      </c>
      <c r="AV96" s="599" t="s">
        <v>57</v>
      </c>
      <c r="AW96" s="599" t="s">
        <v>57</v>
      </c>
      <c r="AX96" s="599"/>
      <c r="AY96" s="599" t="s">
        <v>2669</v>
      </c>
      <c r="AZ96" s="599" t="s">
        <v>2670</v>
      </c>
      <c r="BA96" s="599" t="s">
        <v>2671</v>
      </c>
      <c r="BB96" s="599" t="s">
        <v>299</v>
      </c>
      <c r="BC96" s="599" t="s">
        <v>32</v>
      </c>
      <c r="BD96" s="599" t="s">
        <v>33</v>
      </c>
      <c r="BE96" s="599" t="s">
        <v>57</v>
      </c>
      <c r="BF96" s="599" t="s">
        <v>48</v>
      </c>
      <c r="BG96" s="599" t="s">
        <v>900</v>
      </c>
      <c r="BH96" s="599" t="s">
        <v>4539</v>
      </c>
      <c r="BI96" s="599" t="s">
        <v>2673</v>
      </c>
      <c r="BJ96" s="599" t="s">
        <v>2308</v>
      </c>
      <c r="BK96" s="599" t="s">
        <v>2674</v>
      </c>
      <c r="BL96" s="599" t="s">
        <v>4540</v>
      </c>
      <c r="BM96" s="599" t="s">
        <v>302</v>
      </c>
      <c r="BN96" s="599" t="s">
        <v>826</v>
      </c>
      <c r="BO96" s="599" t="s">
        <v>692</v>
      </c>
      <c r="BP96" s="599" t="s">
        <v>595</v>
      </c>
      <c r="BQ96" s="599" t="s">
        <v>295</v>
      </c>
      <c r="BR96" s="599" t="s">
        <v>102</v>
      </c>
      <c r="BS96" s="599" t="s">
        <v>324</v>
      </c>
      <c r="BT96" s="599" t="s">
        <v>2305</v>
      </c>
      <c r="BU96" s="599" t="s">
        <v>4541</v>
      </c>
      <c r="BV96" s="599" t="s">
        <v>302</v>
      </c>
      <c r="BW96" s="599" t="s">
        <v>876</v>
      </c>
      <c r="BX96" s="599" t="s">
        <v>296</v>
      </c>
      <c r="BY96" s="599" t="s">
        <v>297</v>
      </c>
      <c r="BZ96" s="599" t="s">
        <v>2979</v>
      </c>
      <c r="CA96" s="599" t="s">
        <v>2678</v>
      </c>
      <c r="CB96" s="599" t="s">
        <v>304</v>
      </c>
      <c r="CC96" s="599" t="s">
        <v>795</v>
      </c>
      <c r="CD96" s="599" t="s">
        <v>309</v>
      </c>
      <c r="CE96" s="599" t="s">
        <v>306</v>
      </c>
      <c r="CF96" s="599" t="s">
        <v>794</v>
      </c>
      <c r="CG96" s="599" t="s">
        <v>307</v>
      </c>
      <c r="CH96" s="599" t="s">
        <v>57</v>
      </c>
      <c r="CI96" s="599" t="s">
        <v>2679</v>
      </c>
      <c r="CJ96" s="599" t="s">
        <v>99</v>
      </c>
      <c r="CK96" s="599" t="s">
        <v>909</v>
      </c>
      <c r="CL96" s="599" t="s">
        <v>105</v>
      </c>
      <c r="CM96" s="599" t="s">
        <v>57</v>
      </c>
      <c r="CN96" s="599" t="s">
        <v>57</v>
      </c>
      <c r="CO96" s="599" t="s">
        <v>57</v>
      </c>
      <c r="CP96" s="599" t="s">
        <v>57</v>
      </c>
      <c r="CQ96" s="599" t="s">
        <v>57</v>
      </c>
      <c r="CR96" s="599" t="s">
        <v>57</v>
      </c>
      <c r="CS96" s="599" t="s">
        <v>57</v>
      </c>
      <c r="CT96" s="599" t="s">
        <v>57</v>
      </c>
      <c r="CU96" s="599" t="s">
        <v>57</v>
      </c>
      <c r="CV96" s="599" t="s">
        <v>57</v>
      </c>
      <c r="CW96" s="599" t="s">
        <v>57</v>
      </c>
      <c r="CX96" s="599" t="s">
        <v>57</v>
      </c>
      <c r="CY96" s="599" t="s">
        <v>798</v>
      </c>
      <c r="CZ96" s="599" t="s">
        <v>329</v>
      </c>
      <c r="DA96" s="599" t="s">
        <v>123</v>
      </c>
      <c r="DB96" s="599" t="s">
        <v>57</v>
      </c>
      <c r="DC96" s="599" t="s">
        <v>57</v>
      </c>
      <c r="DD96" s="599" t="s">
        <v>57</v>
      </c>
      <c r="DE96" s="599" t="s">
        <v>57</v>
      </c>
      <c r="DF96" s="599" t="s">
        <v>57</v>
      </c>
      <c r="DG96" s="599" t="s">
        <v>57</v>
      </c>
      <c r="DH96" s="599" t="s">
        <v>57</v>
      </c>
      <c r="DI96" s="599" t="s">
        <v>302</v>
      </c>
      <c r="DJ96" s="599" t="s">
        <v>57</v>
      </c>
      <c r="DK96" s="599" t="s">
        <v>57</v>
      </c>
      <c r="DL96" s="599" t="s">
        <v>57</v>
      </c>
      <c r="DM96" s="599" t="s">
        <v>57</v>
      </c>
      <c r="DN96" s="599" t="s">
        <v>57</v>
      </c>
      <c r="DO96" s="599" t="s">
        <v>57</v>
      </c>
      <c r="DP96" s="599" t="s">
        <v>57</v>
      </c>
      <c r="DQ96" s="599" t="s">
        <v>57</v>
      </c>
      <c r="DR96" s="599" t="s">
        <v>57</v>
      </c>
      <c r="DS96" s="599" t="s">
        <v>57</v>
      </c>
      <c r="DT96" s="599" t="s">
        <v>2680</v>
      </c>
      <c r="DU96" s="599" t="s">
        <v>86</v>
      </c>
      <c r="DV96" s="599" t="s">
        <v>332</v>
      </c>
      <c r="DW96" s="599" t="s">
        <v>119</v>
      </c>
      <c r="DX96" s="599" t="s">
        <v>317</v>
      </c>
      <c r="DY96" s="599" t="s">
        <v>308</v>
      </c>
      <c r="DZ96" s="599" t="s">
        <v>318</v>
      </c>
      <c r="EA96" s="599" t="s">
        <v>319</v>
      </c>
      <c r="EB96" s="599" t="s">
        <v>2681</v>
      </c>
      <c r="EC96" s="599" t="s">
        <v>86</v>
      </c>
      <c r="ED96" s="599" t="s">
        <v>334</v>
      </c>
      <c r="EE96" s="599" t="s">
        <v>119</v>
      </c>
      <c r="EF96" s="599" t="s">
        <v>57</v>
      </c>
      <c r="EG96" s="599" t="s">
        <v>57</v>
      </c>
      <c r="EH96" s="599" t="s">
        <v>57</v>
      </c>
      <c r="EI96" s="599" t="s">
        <v>57</v>
      </c>
      <c r="EJ96" s="599" t="s">
        <v>100</v>
      </c>
      <c r="EK96" s="599" t="s">
        <v>101</v>
      </c>
      <c r="EL96" s="599" t="s">
        <v>802</v>
      </c>
      <c r="EM96" s="599" t="s">
        <v>184</v>
      </c>
      <c r="EN96" s="599" t="s">
        <v>629</v>
      </c>
      <c r="EO96" s="599" t="s">
        <v>630</v>
      </c>
      <c r="EP96" s="599" t="s">
        <v>122</v>
      </c>
      <c r="EQ96" s="599" t="s">
        <v>2682</v>
      </c>
      <c r="ER96" s="599" t="s">
        <v>311</v>
      </c>
      <c r="ES96" s="599" t="s">
        <v>2683</v>
      </c>
      <c r="ET96" s="599" t="s">
        <v>2684</v>
      </c>
      <c r="EU96" s="189" t="str">
        <f t="shared" si="26"/>
        <v>1037465T03</v>
      </c>
      <c r="EV96" s="56" t="str">
        <f t="shared" si="27"/>
        <v>81037465T03</v>
      </c>
      <c r="EW96" s="189">
        <f>IFERROR(VLOOKUP(EV96,양시!BZ:CJ,10,FALSE),"")</f>
        <v>0</v>
      </c>
    </row>
    <row r="97" spans="1:154" ht="30" customHeight="1">
      <c r="A97" s="367">
        <v>8</v>
      </c>
      <c r="B97" s="599" t="s">
        <v>988</v>
      </c>
      <c r="C97" s="605" t="s">
        <v>915</v>
      </c>
      <c r="D97" s="599" t="s">
        <v>2612</v>
      </c>
      <c r="E97" s="599" t="s">
        <v>31</v>
      </c>
      <c r="F97" s="599" t="s">
        <v>287</v>
      </c>
      <c r="G97" s="599"/>
      <c r="H97" s="599" t="s">
        <v>806</v>
      </c>
      <c r="I97" s="599" t="s">
        <v>585</v>
      </c>
      <c r="J97" s="599" t="s">
        <v>4542</v>
      </c>
      <c r="K97" s="599" t="s">
        <v>291</v>
      </c>
      <c r="L97" s="599" t="s">
        <v>4543</v>
      </c>
      <c r="M97" s="599" t="s">
        <v>4544</v>
      </c>
      <c r="N97" s="599"/>
      <c r="O97" s="599"/>
      <c r="P97" s="599"/>
      <c r="Q97" s="599"/>
      <c r="R97" s="599"/>
      <c r="S97" s="599" t="s">
        <v>4441</v>
      </c>
      <c r="T97" s="599" t="s">
        <v>4442</v>
      </c>
      <c r="U97" s="599" t="s">
        <v>592</v>
      </c>
      <c r="V97" s="599"/>
      <c r="W97" s="599" t="s">
        <v>4545</v>
      </c>
      <c r="X97" s="599" t="s">
        <v>292</v>
      </c>
      <c r="Y97" s="599" t="s">
        <v>1135</v>
      </c>
      <c r="Z97" s="599" t="s">
        <v>1135</v>
      </c>
      <c r="AA97" s="599" t="s">
        <v>2787</v>
      </c>
      <c r="AB97" s="599" t="s">
        <v>2641</v>
      </c>
      <c r="AC97" s="1338"/>
      <c r="AD97" s="599" t="s">
        <v>107</v>
      </c>
      <c r="AE97" s="599" t="s">
        <v>2346</v>
      </c>
      <c r="AF97" s="599" t="s">
        <v>294</v>
      </c>
      <c r="AG97" s="599" t="s">
        <v>295</v>
      </c>
      <c r="AH97" s="599" t="s">
        <v>296</v>
      </c>
      <c r="AI97" s="599" t="s">
        <v>297</v>
      </c>
      <c r="AJ97" s="599"/>
      <c r="AK97" s="599"/>
      <c r="AL97" s="599"/>
      <c r="AM97" s="599"/>
      <c r="AN97" s="599" t="s">
        <v>4546</v>
      </c>
      <c r="AO97" s="599" t="s">
        <v>4547</v>
      </c>
      <c r="AP97" s="599" t="s">
        <v>4548</v>
      </c>
      <c r="AQ97" s="599" t="s">
        <v>35</v>
      </c>
      <c r="AR97" s="599"/>
      <c r="AS97" s="599"/>
      <c r="AT97" s="599" t="s">
        <v>315</v>
      </c>
      <c r="AU97" s="599" t="s">
        <v>4549</v>
      </c>
      <c r="AV97" s="599" t="s">
        <v>57</v>
      </c>
      <c r="AW97" s="599" t="s">
        <v>57</v>
      </c>
      <c r="AX97" s="599"/>
      <c r="AY97" s="599"/>
      <c r="AZ97" s="599" t="s">
        <v>4550</v>
      </c>
      <c r="BA97" s="599" t="s">
        <v>2352</v>
      </c>
      <c r="BB97" s="599" t="s">
        <v>299</v>
      </c>
      <c r="BC97" s="599" t="s">
        <v>32</v>
      </c>
      <c r="BD97" s="599" t="s">
        <v>33</v>
      </c>
      <c r="BE97" s="599" t="s">
        <v>102</v>
      </c>
      <c r="BF97" s="599" t="s">
        <v>34</v>
      </c>
      <c r="BG97" s="599" t="s">
        <v>164</v>
      </c>
      <c r="BH97" s="599" t="s">
        <v>110</v>
      </c>
      <c r="BI97" s="599" t="s">
        <v>4551</v>
      </c>
      <c r="BJ97" s="599" t="s">
        <v>4552</v>
      </c>
      <c r="BK97" s="599" t="s">
        <v>2355</v>
      </c>
      <c r="BL97" s="599" t="s">
        <v>4553</v>
      </c>
      <c r="BM97" s="599" t="s">
        <v>55</v>
      </c>
      <c r="BN97" s="599" t="s">
        <v>2346</v>
      </c>
      <c r="BO97" s="599" t="s">
        <v>294</v>
      </c>
      <c r="BP97" s="599" t="s">
        <v>57</v>
      </c>
      <c r="BQ97" s="599" t="s">
        <v>295</v>
      </c>
      <c r="BR97" s="599" t="s">
        <v>311</v>
      </c>
      <c r="BS97" s="599" t="s">
        <v>4554</v>
      </c>
      <c r="BT97" s="599" t="s">
        <v>3223</v>
      </c>
      <c r="BU97" s="599" t="s">
        <v>4555</v>
      </c>
      <c r="BV97" s="599" t="s">
        <v>302</v>
      </c>
      <c r="BW97" s="599" t="s">
        <v>659</v>
      </c>
      <c r="BX97" s="599" t="s">
        <v>296</v>
      </c>
      <c r="BY97" s="599" t="s">
        <v>297</v>
      </c>
      <c r="BZ97" s="599" t="s">
        <v>175</v>
      </c>
      <c r="CA97" s="599" t="s">
        <v>4556</v>
      </c>
      <c r="CB97" s="599" t="s">
        <v>304</v>
      </c>
      <c r="CC97" s="599" t="s">
        <v>614</v>
      </c>
      <c r="CD97" s="599" t="s">
        <v>305</v>
      </c>
      <c r="CE97" s="599" t="s">
        <v>306</v>
      </c>
      <c r="CF97" s="599" t="s">
        <v>794</v>
      </c>
      <c r="CG97" s="599" t="s">
        <v>307</v>
      </c>
      <c r="CH97" s="599" t="s">
        <v>57</v>
      </c>
      <c r="CI97" s="599" t="s">
        <v>173</v>
      </c>
      <c r="CJ97" s="599" t="s">
        <v>78</v>
      </c>
      <c r="CK97" s="599" t="s">
        <v>174</v>
      </c>
      <c r="CL97" s="599" t="s">
        <v>105</v>
      </c>
      <c r="CM97" s="599" t="s">
        <v>57</v>
      </c>
      <c r="CN97" s="599" t="s">
        <v>57</v>
      </c>
      <c r="CO97" s="599" t="s">
        <v>57</v>
      </c>
      <c r="CP97" s="599" t="s">
        <v>57</v>
      </c>
      <c r="CQ97" s="599" t="s">
        <v>57</v>
      </c>
      <c r="CR97" s="599" t="s">
        <v>57</v>
      </c>
      <c r="CS97" s="599" t="s">
        <v>57</v>
      </c>
      <c r="CT97" s="599" t="s">
        <v>57</v>
      </c>
      <c r="CU97" s="599" t="s">
        <v>57</v>
      </c>
      <c r="CV97" s="599" t="s">
        <v>57</v>
      </c>
      <c r="CW97" s="599" t="s">
        <v>57</v>
      </c>
      <c r="CX97" s="599" t="s">
        <v>57</v>
      </c>
      <c r="CY97" s="599" t="s">
        <v>57</v>
      </c>
      <c r="CZ97" s="599" t="s">
        <v>57</v>
      </c>
      <c r="DA97" s="599" t="s">
        <v>57</v>
      </c>
      <c r="DB97" s="599" t="s">
        <v>57</v>
      </c>
      <c r="DC97" s="599" t="s">
        <v>57</v>
      </c>
      <c r="DD97" s="599" t="s">
        <v>57</v>
      </c>
      <c r="DE97" s="599" t="s">
        <v>57</v>
      </c>
      <c r="DF97" s="599" t="s">
        <v>57</v>
      </c>
      <c r="DG97" s="599" t="s">
        <v>57</v>
      </c>
      <c r="DH97" s="599" t="s">
        <v>57</v>
      </c>
      <c r="DI97" s="599" t="s">
        <v>302</v>
      </c>
      <c r="DJ97" s="599" t="s">
        <v>57</v>
      </c>
      <c r="DK97" s="599" t="s">
        <v>57</v>
      </c>
      <c r="DL97" s="599" t="s">
        <v>57</v>
      </c>
      <c r="DM97" s="599" t="s">
        <v>57</v>
      </c>
      <c r="DN97" s="599" t="s">
        <v>57</v>
      </c>
      <c r="DO97" s="599" t="s">
        <v>57</v>
      </c>
      <c r="DP97" s="599" t="s">
        <v>57</v>
      </c>
      <c r="DQ97" s="599" t="s">
        <v>57</v>
      </c>
      <c r="DR97" s="599" t="s">
        <v>57</v>
      </c>
      <c r="DS97" s="599" t="s">
        <v>57</v>
      </c>
      <c r="DT97" s="599" t="s">
        <v>4557</v>
      </c>
      <c r="DU97" s="599" t="s">
        <v>79</v>
      </c>
      <c r="DV97" s="599" t="s">
        <v>659</v>
      </c>
      <c r="DW97" s="599" t="s">
        <v>121</v>
      </c>
      <c r="DX97" s="599" t="s">
        <v>333</v>
      </c>
      <c r="DY97" s="599" t="s">
        <v>308</v>
      </c>
      <c r="DZ97" s="599" t="s">
        <v>309</v>
      </c>
      <c r="EA97" s="599" t="s">
        <v>319</v>
      </c>
      <c r="EB97" s="599" t="s">
        <v>4558</v>
      </c>
      <c r="EC97" s="599" t="s">
        <v>79</v>
      </c>
      <c r="ED97" s="599" t="s">
        <v>756</v>
      </c>
      <c r="EE97" s="599" t="s">
        <v>121</v>
      </c>
      <c r="EF97" s="599" t="s">
        <v>57</v>
      </c>
      <c r="EG97" s="599" t="s">
        <v>57</v>
      </c>
      <c r="EH97" s="599" t="s">
        <v>57</v>
      </c>
      <c r="EI97" s="599" t="s">
        <v>57</v>
      </c>
      <c r="EJ97" s="599" t="s">
        <v>4559</v>
      </c>
      <c r="EK97" s="599" t="s">
        <v>2365</v>
      </c>
      <c r="EL97" s="599" t="s">
        <v>4560</v>
      </c>
      <c r="EM97" s="599" t="s">
        <v>2367</v>
      </c>
      <c r="EN97" s="599" t="s">
        <v>629</v>
      </c>
      <c r="EO97" s="599" t="s">
        <v>310</v>
      </c>
      <c r="EP97" s="599" t="s">
        <v>88</v>
      </c>
      <c r="EQ97" s="599" t="s">
        <v>57</v>
      </c>
      <c r="ER97" s="599" t="s">
        <v>311</v>
      </c>
      <c r="ES97" s="599" t="s">
        <v>57</v>
      </c>
      <c r="ET97" s="599" t="s">
        <v>57</v>
      </c>
      <c r="EU97" s="189" t="str">
        <f t="shared" si="26"/>
        <v>1019792T00</v>
      </c>
      <c r="EV97" s="56" t="str">
        <f t="shared" si="27"/>
        <v>81019792T00</v>
      </c>
      <c r="EW97" s="189" t="str">
        <f>IFERROR(VLOOKUP(EV97,양시!BZ:CJ,10,FALSE),"")</f>
        <v/>
      </c>
      <c r="EX97" s="104" t="s">
        <v>2854</v>
      </c>
    </row>
    <row r="98" spans="1:154" ht="30" customHeight="1">
      <c r="A98" s="367">
        <v>8</v>
      </c>
      <c r="B98" s="599" t="s">
        <v>1404</v>
      </c>
      <c r="C98" s="599" t="s">
        <v>336</v>
      </c>
      <c r="D98" s="599" t="s">
        <v>1866</v>
      </c>
      <c r="E98" s="599" t="s">
        <v>31</v>
      </c>
      <c r="F98" s="599" t="s">
        <v>584</v>
      </c>
      <c r="G98" s="599"/>
      <c r="H98" s="599" t="s">
        <v>47</v>
      </c>
      <c r="I98" s="599" t="s">
        <v>585</v>
      </c>
      <c r="J98" s="599" t="s">
        <v>4561</v>
      </c>
      <c r="K98" s="599" t="s">
        <v>291</v>
      </c>
      <c r="L98" s="599" t="s">
        <v>4562</v>
      </c>
      <c r="M98" s="599" t="s">
        <v>4563</v>
      </c>
      <c r="N98" s="599"/>
      <c r="O98" s="599"/>
      <c r="P98" s="599"/>
      <c r="Q98" s="599"/>
      <c r="R98" s="599"/>
      <c r="S98" s="599" t="s">
        <v>4441</v>
      </c>
      <c r="T98" s="599" t="s">
        <v>4442</v>
      </c>
      <c r="U98" s="599" t="s">
        <v>592</v>
      </c>
      <c r="V98" s="599"/>
      <c r="W98" s="599" t="s">
        <v>4564</v>
      </c>
      <c r="X98" s="599" t="s">
        <v>688</v>
      </c>
      <c r="Y98" s="599" t="s">
        <v>1350</v>
      </c>
      <c r="Z98" s="599" t="s">
        <v>1350</v>
      </c>
      <c r="AA98" s="599" t="s">
        <v>4044</v>
      </c>
      <c r="AB98" s="599" t="s">
        <v>293</v>
      </c>
      <c r="AC98" s="1338"/>
      <c r="AD98" s="599" t="s">
        <v>107</v>
      </c>
      <c r="AE98" s="599" t="s">
        <v>1014</v>
      </c>
      <c r="AF98" s="599" t="s">
        <v>692</v>
      </c>
      <c r="AG98" s="599" t="s">
        <v>295</v>
      </c>
      <c r="AH98" s="599" t="s">
        <v>296</v>
      </c>
      <c r="AI98" s="599" t="s">
        <v>297</v>
      </c>
      <c r="AJ98" s="599"/>
      <c r="AK98" s="599"/>
      <c r="AL98" s="599"/>
      <c r="AM98" s="599"/>
      <c r="AN98" s="599" t="s">
        <v>1948</v>
      </c>
      <c r="AO98" s="599" t="s">
        <v>2453</v>
      </c>
      <c r="AP98" s="599" t="s">
        <v>4565</v>
      </c>
      <c r="AQ98" s="599" t="s">
        <v>49</v>
      </c>
      <c r="AR98" s="599"/>
      <c r="AS98" s="599"/>
      <c r="AT98" s="599" t="s">
        <v>298</v>
      </c>
      <c r="AU98" s="599" t="s">
        <v>4566</v>
      </c>
      <c r="AV98" s="599" t="s">
        <v>57</v>
      </c>
      <c r="AW98" s="599" t="s">
        <v>57</v>
      </c>
      <c r="AX98" s="599"/>
      <c r="AY98" s="599" t="s">
        <v>2669</v>
      </c>
      <c r="AZ98" s="599" t="s">
        <v>4567</v>
      </c>
      <c r="BA98" s="599" t="s">
        <v>59</v>
      </c>
      <c r="BB98" s="599" t="s">
        <v>299</v>
      </c>
      <c r="BC98" s="599" t="s">
        <v>32</v>
      </c>
      <c r="BD98" s="599" t="s">
        <v>33</v>
      </c>
      <c r="BE98" s="599" t="s">
        <v>57</v>
      </c>
      <c r="BF98" s="599" t="s">
        <v>48</v>
      </c>
      <c r="BG98" s="599" t="s">
        <v>900</v>
      </c>
      <c r="BH98" s="599" t="s">
        <v>909</v>
      </c>
      <c r="BI98" s="599" t="s">
        <v>1115</v>
      </c>
      <c r="BJ98" s="599" t="s">
        <v>4568</v>
      </c>
      <c r="BK98" s="599" t="s">
        <v>1026</v>
      </c>
      <c r="BL98" s="599" t="s">
        <v>4569</v>
      </c>
      <c r="BM98" s="599" t="s">
        <v>302</v>
      </c>
      <c r="BN98" s="599" t="s">
        <v>1014</v>
      </c>
      <c r="BO98" s="599" t="s">
        <v>692</v>
      </c>
      <c r="BP98" s="599" t="s">
        <v>595</v>
      </c>
      <c r="BQ98" s="599" t="s">
        <v>295</v>
      </c>
      <c r="BR98" s="599" t="s">
        <v>102</v>
      </c>
      <c r="BS98" s="599" t="s">
        <v>1086</v>
      </c>
      <c r="BT98" s="599" t="s">
        <v>2982</v>
      </c>
      <c r="BU98" s="599" t="s">
        <v>4570</v>
      </c>
      <c r="BV98" s="599" t="s">
        <v>51</v>
      </c>
      <c r="BW98" s="599" t="s">
        <v>105</v>
      </c>
      <c r="BX98" s="599" t="s">
        <v>296</v>
      </c>
      <c r="BY98" s="599" t="s">
        <v>297</v>
      </c>
      <c r="BZ98" s="599" t="s">
        <v>614</v>
      </c>
      <c r="CA98" s="599" t="s">
        <v>4571</v>
      </c>
      <c r="CB98" s="599" t="s">
        <v>304</v>
      </c>
      <c r="CC98" s="599" t="s">
        <v>3201</v>
      </c>
      <c r="CD98" s="599" t="s">
        <v>309</v>
      </c>
      <c r="CE98" s="599" t="s">
        <v>306</v>
      </c>
      <c r="CF98" s="599" t="s">
        <v>104</v>
      </c>
      <c r="CG98" s="599" t="s">
        <v>307</v>
      </c>
      <c r="CH98" s="599" t="s">
        <v>57</v>
      </c>
      <c r="CI98" s="599" t="s">
        <v>4572</v>
      </c>
      <c r="CJ98" s="599" t="s">
        <v>99</v>
      </c>
      <c r="CK98" s="599" t="s">
        <v>1308</v>
      </c>
      <c r="CL98" s="599" t="s">
        <v>105</v>
      </c>
      <c r="CM98" s="599" t="s">
        <v>57</v>
      </c>
      <c r="CN98" s="599" t="s">
        <v>57</v>
      </c>
      <c r="CO98" s="599" t="s">
        <v>57</v>
      </c>
      <c r="CP98" s="599" t="s">
        <v>57</v>
      </c>
      <c r="CQ98" s="599" t="s">
        <v>57</v>
      </c>
      <c r="CR98" s="599" t="s">
        <v>57</v>
      </c>
      <c r="CS98" s="599" t="s">
        <v>57</v>
      </c>
      <c r="CT98" s="599" t="s">
        <v>57</v>
      </c>
      <c r="CU98" s="599" t="s">
        <v>57</v>
      </c>
      <c r="CV98" s="599" t="s">
        <v>57</v>
      </c>
      <c r="CW98" s="599" t="s">
        <v>57</v>
      </c>
      <c r="CX98" s="599" t="s">
        <v>57</v>
      </c>
      <c r="CY98" s="599" t="s">
        <v>798</v>
      </c>
      <c r="CZ98" s="599" t="s">
        <v>329</v>
      </c>
      <c r="DA98" s="599" t="s">
        <v>123</v>
      </c>
      <c r="DB98" s="599" t="s">
        <v>57</v>
      </c>
      <c r="DC98" s="599" t="s">
        <v>57</v>
      </c>
      <c r="DD98" s="599" t="s">
        <v>57</v>
      </c>
      <c r="DE98" s="599" t="s">
        <v>57</v>
      </c>
      <c r="DF98" s="599" t="s">
        <v>57</v>
      </c>
      <c r="DG98" s="599" t="s">
        <v>57</v>
      </c>
      <c r="DH98" s="599" t="s">
        <v>57</v>
      </c>
      <c r="DI98" s="599" t="s">
        <v>302</v>
      </c>
      <c r="DJ98" s="599" t="s">
        <v>57</v>
      </c>
      <c r="DK98" s="599" t="s">
        <v>57</v>
      </c>
      <c r="DL98" s="599" t="s">
        <v>57</v>
      </c>
      <c r="DM98" s="599" t="s">
        <v>57</v>
      </c>
      <c r="DN98" s="599" t="s">
        <v>57</v>
      </c>
      <c r="DO98" s="599" t="s">
        <v>57</v>
      </c>
      <c r="DP98" s="599" t="s">
        <v>57</v>
      </c>
      <c r="DQ98" s="599" t="s">
        <v>57</v>
      </c>
      <c r="DR98" s="599" t="s">
        <v>57</v>
      </c>
      <c r="DS98" s="599" t="s">
        <v>57</v>
      </c>
      <c r="DT98" s="599" t="s">
        <v>4573</v>
      </c>
      <c r="DU98" s="599" t="s">
        <v>86</v>
      </c>
      <c r="DV98" s="599" t="s">
        <v>1748</v>
      </c>
      <c r="DW98" s="599" t="s">
        <v>106</v>
      </c>
      <c r="DX98" s="599" t="s">
        <v>317</v>
      </c>
      <c r="DY98" s="599" t="s">
        <v>308</v>
      </c>
      <c r="DZ98" s="599" t="s">
        <v>318</v>
      </c>
      <c r="EA98" s="599" t="s">
        <v>319</v>
      </c>
      <c r="EB98" s="599" t="s">
        <v>4574</v>
      </c>
      <c r="EC98" s="599" t="s">
        <v>86</v>
      </c>
      <c r="ED98" s="599" t="s">
        <v>761</v>
      </c>
      <c r="EE98" s="599" t="s">
        <v>106</v>
      </c>
      <c r="EF98" s="599" t="s">
        <v>57</v>
      </c>
      <c r="EG98" s="599" t="s">
        <v>57</v>
      </c>
      <c r="EH98" s="599" t="s">
        <v>57</v>
      </c>
      <c r="EI98" s="599" t="s">
        <v>57</v>
      </c>
      <c r="EJ98" s="599" t="s">
        <v>4575</v>
      </c>
      <c r="EK98" s="599" t="s">
        <v>2444</v>
      </c>
      <c r="EL98" s="599" t="s">
        <v>802</v>
      </c>
      <c r="EM98" s="599" t="s">
        <v>184</v>
      </c>
      <c r="EN98" s="599" t="s">
        <v>629</v>
      </c>
      <c r="EO98" s="599" t="s">
        <v>630</v>
      </c>
      <c r="EP98" s="599" t="s">
        <v>122</v>
      </c>
      <c r="EQ98" s="599" t="s">
        <v>2536</v>
      </c>
      <c r="ER98" s="599" t="s">
        <v>311</v>
      </c>
      <c r="ES98" s="599" t="s">
        <v>4576</v>
      </c>
      <c r="ET98" s="599" t="s">
        <v>4577</v>
      </c>
      <c r="EU98" s="189" t="str">
        <f t="shared" si="26"/>
        <v>1037387T02</v>
      </c>
      <c r="EV98" s="56" t="str">
        <f t="shared" si="27"/>
        <v>81037387T02</v>
      </c>
      <c r="EW98" s="189" t="str">
        <f>IFERROR(VLOOKUP(EV98,양시!BZ:CJ,10,FALSE),"")</f>
        <v/>
      </c>
      <c r="EX98" s="104" t="s">
        <v>2854</v>
      </c>
    </row>
    <row r="99" spans="1:154" ht="30" customHeight="1">
      <c r="A99" s="367">
        <v>8</v>
      </c>
      <c r="B99" s="599" t="s">
        <v>1433</v>
      </c>
      <c r="C99" s="599" t="s">
        <v>336</v>
      </c>
      <c r="D99" s="599" t="s">
        <v>2400</v>
      </c>
      <c r="E99" s="599" t="s">
        <v>31</v>
      </c>
      <c r="F99" s="599" t="s">
        <v>584</v>
      </c>
      <c r="G99" s="599"/>
      <c r="H99" s="599" t="s">
        <v>850</v>
      </c>
      <c r="I99" s="599" t="s">
        <v>585</v>
      </c>
      <c r="J99" s="599" t="s">
        <v>2751</v>
      </c>
      <c r="K99" s="599" t="s">
        <v>291</v>
      </c>
      <c r="L99" s="599" t="s">
        <v>2752</v>
      </c>
      <c r="M99" s="599" t="s">
        <v>2753</v>
      </c>
      <c r="N99" s="599"/>
      <c r="O99" s="599"/>
      <c r="P99" s="599" t="s">
        <v>818</v>
      </c>
      <c r="Q99" s="599" t="s">
        <v>4074</v>
      </c>
      <c r="R99" s="599"/>
      <c r="S99" s="599" t="s">
        <v>1838</v>
      </c>
      <c r="T99" s="599" t="s">
        <v>1839</v>
      </c>
      <c r="U99" s="599" t="s">
        <v>592</v>
      </c>
      <c r="V99" s="599"/>
      <c r="W99" s="599" t="s">
        <v>2754</v>
      </c>
      <c r="X99" s="599" t="s">
        <v>688</v>
      </c>
      <c r="Y99" s="599" t="s">
        <v>4359</v>
      </c>
      <c r="Z99" s="599" t="s">
        <v>4360</v>
      </c>
      <c r="AA99" s="599" t="s">
        <v>4360</v>
      </c>
      <c r="AB99" s="599" t="s">
        <v>293</v>
      </c>
      <c r="AC99" s="1338"/>
      <c r="AD99" s="599" t="s">
        <v>3215</v>
      </c>
      <c r="AE99" s="599" t="s">
        <v>2204</v>
      </c>
      <c r="AF99" s="599" t="s">
        <v>692</v>
      </c>
      <c r="AG99" s="599" t="s">
        <v>295</v>
      </c>
      <c r="AH99" s="599" t="s">
        <v>296</v>
      </c>
      <c r="AI99" s="599" t="s">
        <v>297</v>
      </c>
      <c r="AJ99" s="599"/>
      <c r="AK99" s="599"/>
      <c r="AL99" s="599"/>
      <c r="AM99" s="599"/>
      <c r="AN99" s="599" t="s">
        <v>2406</v>
      </c>
      <c r="AO99" s="599" t="s">
        <v>2407</v>
      </c>
      <c r="AP99" s="599" t="s">
        <v>2755</v>
      </c>
      <c r="AQ99" s="599" t="s">
        <v>2381</v>
      </c>
      <c r="AR99" s="599"/>
      <c r="AS99" s="599"/>
      <c r="AT99" s="599" t="s">
        <v>599</v>
      </c>
      <c r="AU99" s="599" t="s">
        <v>2756</v>
      </c>
      <c r="AV99" s="599" t="s">
        <v>57</v>
      </c>
      <c r="AW99" s="599" t="s">
        <v>57</v>
      </c>
      <c r="AX99" s="599"/>
      <c r="AY99" s="599"/>
      <c r="AZ99" s="599" t="s">
        <v>2757</v>
      </c>
      <c r="BA99" s="599" t="s">
        <v>2435</v>
      </c>
      <c r="BB99" s="599" t="s">
        <v>299</v>
      </c>
      <c r="BC99" s="599" t="s">
        <v>32</v>
      </c>
      <c r="BD99" s="599" t="s">
        <v>33</v>
      </c>
      <c r="BE99" s="599" t="s">
        <v>57</v>
      </c>
      <c r="BF99" s="599" t="s">
        <v>48</v>
      </c>
      <c r="BG99" s="599" t="s">
        <v>164</v>
      </c>
      <c r="BH99" s="599" t="s">
        <v>2758</v>
      </c>
      <c r="BI99" s="599" t="s">
        <v>2387</v>
      </c>
      <c r="BJ99" s="599" t="s">
        <v>2693</v>
      </c>
      <c r="BK99" s="599" t="s">
        <v>2759</v>
      </c>
      <c r="BL99" s="599" t="s">
        <v>2760</v>
      </c>
      <c r="BM99" s="599" t="s">
        <v>752</v>
      </c>
      <c r="BN99" s="599" t="s">
        <v>2204</v>
      </c>
      <c r="BO99" s="599" t="s">
        <v>692</v>
      </c>
      <c r="BP99" s="599" t="s">
        <v>595</v>
      </c>
      <c r="BQ99" s="599" t="s">
        <v>295</v>
      </c>
      <c r="BR99" s="599" t="s">
        <v>102</v>
      </c>
      <c r="BS99" s="599" t="s">
        <v>2697</v>
      </c>
      <c r="BT99" s="599" t="s">
        <v>837</v>
      </c>
      <c r="BU99" s="599" t="s">
        <v>2761</v>
      </c>
      <c r="BV99" s="599" t="s">
        <v>1061</v>
      </c>
      <c r="BW99" s="599" t="s">
        <v>113</v>
      </c>
      <c r="BX99" s="599" t="s">
        <v>296</v>
      </c>
      <c r="BY99" s="599" t="s">
        <v>297</v>
      </c>
      <c r="BZ99" s="599" t="s">
        <v>757</v>
      </c>
      <c r="CA99" s="599" t="s">
        <v>1121</v>
      </c>
      <c r="CB99" s="599" t="s">
        <v>304</v>
      </c>
      <c r="CC99" s="599" t="s">
        <v>797</v>
      </c>
      <c r="CD99" s="599" t="s">
        <v>305</v>
      </c>
      <c r="CE99" s="599" t="s">
        <v>306</v>
      </c>
      <c r="CF99" s="599" t="s">
        <v>1122</v>
      </c>
      <c r="CG99" s="599" t="s">
        <v>307</v>
      </c>
      <c r="CH99" s="599" t="s">
        <v>57</v>
      </c>
      <c r="CI99" s="599" t="s">
        <v>2762</v>
      </c>
      <c r="CJ99" s="599" t="s">
        <v>843</v>
      </c>
      <c r="CK99" s="599" t="s">
        <v>1308</v>
      </c>
      <c r="CL99" s="599" t="s">
        <v>105</v>
      </c>
      <c r="CM99" s="599" t="s">
        <v>57</v>
      </c>
      <c r="CN99" s="599" t="s">
        <v>57</v>
      </c>
      <c r="CO99" s="599" t="s">
        <v>57</v>
      </c>
      <c r="CP99" s="599" t="s">
        <v>57</v>
      </c>
      <c r="CQ99" s="599" t="s">
        <v>57</v>
      </c>
      <c r="CR99" s="599" t="s">
        <v>57</v>
      </c>
      <c r="CS99" s="599" t="s">
        <v>57</v>
      </c>
      <c r="CT99" s="599" t="s">
        <v>57</v>
      </c>
      <c r="CU99" s="599" t="s">
        <v>57</v>
      </c>
      <c r="CV99" s="599" t="s">
        <v>57</v>
      </c>
      <c r="CW99" s="599" t="s">
        <v>57</v>
      </c>
      <c r="CX99" s="599" t="s">
        <v>57</v>
      </c>
      <c r="CY99" s="599" t="s">
        <v>57</v>
      </c>
      <c r="CZ99" s="599" t="s">
        <v>57</v>
      </c>
      <c r="DA99" s="599" t="s">
        <v>57</v>
      </c>
      <c r="DB99" s="599" t="s">
        <v>57</v>
      </c>
      <c r="DC99" s="599" t="s">
        <v>57</v>
      </c>
      <c r="DD99" s="599" t="s">
        <v>57</v>
      </c>
      <c r="DE99" s="599" t="s">
        <v>57</v>
      </c>
      <c r="DF99" s="599" t="s">
        <v>57</v>
      </c>
      <c r="DG99" s="599" t="s">
        <v>57</v>
      </c>
      <c r="DH99" s="599" t="s">
        <v>57</v>
      </c>
      <c r="DI99" s="599" t="s">
        <v>302</v>
      </c>
      <c r="DJ99" s="599" t="s">
        <v>57</v>
      </c>
      <c r="DK99" s="599" t="s">
        <v>57</v>
      </c>
      <c r="DL99" s="599" t="s">
        <v>57</v>
      </c>
      <c r="DM99" s="599" t="s">
        <v>57</v>
      </c>
      <c r="DN99" s="599" t="s">
        <v>57</v>
      </c>
      <c r="DO99" s="599" t="s">
        <v>57</v>
      </c>
      <c r="DP99" s="599" t="s">
        <v>57</v>
      </c>
      <c r="DQ99" s="599" t="s">
        <v>57</v>
      </c>
      <c r="DR99" s="599" t="s">
        <v>57</v>
      </c>
      <c r="DS99" s="599" t="s">
        <v>57</v>
      </c>
      <c r="DT99" s="599" t="s">
        <v>844</v>
      </c>
      <c r="DU99" s="599" t="s">
        <v>79</v>
      </c>
      <c r="DV99" s="599" t="s">
        <v>622</v>
      </c>
      <c r="DW99" s="599" t="s">
        <v>106</v>
      </c>
      <c r="DX99" s="599" t="s">
        <v>317</v>
      </c>
      <c r="DY99" s="599" t="s">
        <v>308</v>
      </c>
      <c r="DZ99" s="599" t="s">
        <v>318</v>
      </c>
      <c r="EA99" s="599" t="s">
        <v>319</v>
      </c>
      <c r="EB99" s="599" t="s">
        <v>845</v>
      </c>
      <c r="EC99" s="599" t="s">
        <v>79</v>
      </c>
      <c r="ED99" s="599" t="s">
        <v>624</v>
      </c>
      <c r="EE99" s="599" t="s">
        <v>106</v>
      </c>
      <c r="EF99" s="599" t="s">
        <v>57</v>
      </c>
      <c r="EG99" s="599" t="s">
        <v>57</v>
      </c>
      <c r="EH99" s="599" t="s">
        <v>57</v>
      </c>
      <c r="EI99" s="599" t="s">
        <v>57</v>
      </c>
      <c r="EJ99" s="599" t="s">
        <v>2763</v>
      </c>
      <c r="EK99" s="599" t="s">
        <v>626</v>
      </c>
      <c r="EL99" s="599" t="s">
        <v>2445</v>
      </c>
      <c r="EM99" s="599" t="s">
        <v>628</v>
      </c>
      <c r="EN99" s="599" t="s">
        <v>680</v>
      </c>
      <c r="EO99" s="599" t="s">
        <v>310</v>
      </c>
      <c r="EP99" s="599" t="s">
        <v>88</v>
      </c>
      <c r="EQ99" s="599" t="s">
        <v>2764</v>
      </c>
      <c r="ER99" s="599" t="s">
        <v>311</v>
      </c>
      <c r="ES99" s="599" t="s">
        <v>1677</v>
      </c>
      <c r="ET99" s="599" t="s">
        <v>4361</v>
      </c>
      <c r="EU99" s="189" t="str">
        <f t="shared" si="26"/>
        <v>1035096T02</v>
      </c>
      <c r="EV99" s="56" t="str">
        <f t="shared" si="27"/>
        <v>81035096T02</v>
      </c>
      <c r="EW99" s="189" t="str">
        <f>IFERROR(VLOOKUP(EV99,양시!BZ:CJ,10,FALSE),"")</f>
        <v/>
      </c>
      <c r="EX99" s="104" t="s">
        <v>2959</v>
      </c>
    </row>
    <row r="100" spans="1:154" ht="30" customHeight="1">
      <c r="A100" s="367">
        <v>8</v>
      </c>
      <c r="B100" s="599" t="s">
        <v>1461</v>
      </c>
      <c r="C100" s="599" t="s">
        <v>336</v>
      </c>
      <c r="D100" s="599" t="s">
        <v>2400</v>
      </c>
      <c r="E100" s="599" t="s">
        <v>31</v>
      </c>
      <c r="F100" s="599" t="s">
        <v>584</v>
      </c>
      <c r="G100" s="599"/>
      <c r="H100" s="599" t="s">
        <v>323</v>
      </c>
      <c r="I100" s="599" t="s">
        <v>585</v>
      </c>
      <c r="J100" s="599" t="s">
        <v>2736</v>
      </c>
      <c r="K100" s="599" t="s">
        <v>291</v>
      </c>
      <c r="L100" s="599" t="s">
        <v>2737</v>
      </c>
      <c r="M100" s="599" t="s">
        <v>2738</v>
      </c>
      <c r="N100" s="599"/>
      <c r="O100" s="599"/>
      <c r="P100" s="599" t="s">
        <v>818</v>
      </c>
      <c r="Q100" s="599" t="s">
        <v>4074</v>
      </c>
      <c r="R100" s="599"/>
      <c r="S100" s="599" t="s">
        <v>1838</v>
      </c>
      <c r="T100" s="599" t="s">
        <v>1839</v>
      </c>
      <c r="U100" s="599" t="s">
        <v>592</v>
      </c>
      <c r="V100" s="599"/>
      <c r="W100" s="599" t="s">
        <v>2739</v>
      </c>
      <c r="X100" s="599" t="s">
        <v>688</v>
      </c>
      <c r="Y100" s="599" t="s">
        <v>1135</v>
      </c>
      <c r="Z100" s="599" t="s">
        <v>1135</v>
      </c>
      <c r="AA100" s="599" t="s">
        <v>1135</v>
      </c>
      <c r="AB100" s="599" t="s">
        <v>293</v>
      </c>
      <c r="AC100" s="1338"/>
      <c r="AD100" s="599" t="s">
        <v>107</v>
      </c>
      <c r="AE100" s="599" t="s">
        <v>2740</v>
      </c>
      <c r="AF100" s="599" t="s">
        <v>692</v>
      </c>
      <c r="AG100" s="599" t="s">
        <v>295</v>
      </c>
      <c r="AH100" s="599" t="s">
        <v>296</v>
      </c>
      <c r="AI100" s="599" t="s">
        <v>297</v>
      </c>
      <c r="AJ100" s="599"/>
      <c r="AK100" s="599"/>
      <c r="AL100" s="599"/>
      <c r="AM100" s="599"/>
      <c r="AN100" s="599" t="s">
        <v>2406</v>
      </c>
      <c r="AO100" s="599" t="s">
        <v>2407</v>
      </c>
      <c r="AP100" s="599" t="s">
        <v>2741</v>
      </c>
      <c r="AQ100" s="599" t="s">
        <v>2381</v>
      </c>
      <c r="AR100" s="599"/>
      <c r="AS100" s="599"/>
      <c r="AT100" s="599" t="s">
        <v>599</v>
      </c>
      <c r="AU100" s="599" t="s">
        <v>2742</v>
      </c>
      <c r="AV100" s="599" t="s">
        <v>57</v>
      </c>
      <c r="AW100" s="599" t="s">
        <v>57</v>
      </c>
      <c r="AX100" s="599"/>
      <c r="AY100" s="599"/>
      <c r="AZ100" s="599" t="s">
        <v>2743</v>
      </c>
      <c r="BA100" s="599" t="s">
        <v>2435</v>
      </c>
      <c r="BB100" s="599" t="s">
        <v>299</v>
      </c>
      <c r="BC100" s="599" t="s">
        <v>32</v>
      </c>
      <c r="BD100" s="599" t="s">
        <v>33</v>
      </c>
      <c r="BE100" s="599" t="s">
        <v>57</v>
      </c>
      <c r="BF100" s="599" t="s">
        <v>48</v>
      </c>
      <c r="BG100" s="599" t="s">
        <v>164</v>
      </c>
      <c r="BH100" s="599" t="s">
        <v>2744</v>
      </c>
      <c r="BI100" s="599" t="s">
        <v>2745</v>
      </c>
      <c r="BJ100" s="599" t="s">
        <v>2746</v>
      </c>
      <c r="BK100" s="599" t="s">
        <v>2438</v>
      </c>
      <c r="BL100" s="599" t="s">
        <v>2747</v>
      </c>
      <c r="BM100" s="599" t="s">
        <v>39</v>
      </c>
      <c r="BN100" s="599" t="s">
        <v>2740</v>
      </c>
      <c r="BO100" s="599" t="s">
        <v>692</v>
      </c>
      <c r="BP100" s="599" t="s">
        <v>595</v>
      </c>
      <c r="BQ100" s="599" t="s">
        <v>295</v>
      </c>
      <c r="BR100" s="599" t="s">
        <v>102</v>
      </c>
      <c r="BS100" s="599" t="s">
        <v>1085</v>
      </c>
      <c r="BT100" s="599" t="s">
        <v>1086</v>
      </c>
      <c r="BU100" s="599" t="s">
        <v>2748</v>
      </c>
      <c r="BV100" s="599" t="s">
        <v>1061</v>
      </c>
      <c r="BW100" s="599" t="s">
        <v>1062</v>
      </c>
      <c r="BX100" s="599" t="s">
        <v>296</v>
      </c>
      <c r="BY100" s="599" t="s">
        <v>297</v>
      </c>
      <c r="BZ100" s="599" t="s">
        <v>2749</v>
      </c>
      <c r="CA100" s="599" t="s">
        <v>758</v>
      </c>
      <c r="CB100" s="599" t="s">
        <v>304</v>
      </c>
      <c r="CC100" s="599" t="s">
        <v>167</v>
      </c>
      <c r="CD100" s="599" t="s">
        <v>305</v>
      </c>
      <c r="CE100" s="599" t="s">
        <v>306</v>
      </c>
      <c r="CF100" s="599" t="s">
        <v>166</v>
      </c>
      <c r="CG100" s="599" t="s">
        <v>307</v>
      </c>
      <c r="CH100" s="599" t="s">
        <v>57</v>
      </c>
      <c r="CI100" s="599" t="s">
        <v>2419</v>
      </c>
      <c r="CJ100" s="599" t="s">
        <v>843</v>
      </c>
      <c r="CK100" s="599" t="s">
        <v>182</v>
      </c>
      <c r="CL100" s="599" t="s">
        <v>105</v>
      </c>
      <c r="CM100" s="599" t="s">
        <v>57</v>
      </c>
      <c r="CN100" s="599" t="s">
        <v>57</v>
      </c>
      <c r="CO100" s="599" t="s">
        <v>57</v>
      </c>
      <c r="CP100" s="599" t="s">
        <v>57</v>
      </c>
      <c r="CQ100" s="599" t="s">
        <v>57</v>
      </c>
      <c r="CR100" s="599" t="s">
        <v>57</v>
      </c>
      <c r="CS100" s="599" t="s">
        <v>57</v>
      </c>
      <c r="CT100" s="599" t="s">
        <v>57</v>
      </c>
      <c r="CU100" s="599" t="s">
        <v>57</v>
      </c>
      <c r="CV100" s="599" t="s">
        <v>57</v>
      </c>
      <c r="CW100" s="599" t="s">
        <v>57</v>
      </c>
      <c r="CX100" s="599" t="s">
        <v>57</v>
      </c>
      <c r="CY100" s="599" t="s">
        <v>57</v>
      </c>
      <c r="CZ100" s="599" t="s">
        <v>57</v>
      </c>
      <c r="DA100" s="599" t="s">
        <v>57</v>
      </c>
      <c r="DB100" s="599" t="s">
        <v>57</v>
      </c>
      <c r="DC100" s="599" t="s">
        <v>57</v>
      </c>
      <c r="DD100" s="599" t="s">
        <v>57</v>
      </c>
      <c r="DE100" s="599" t="s">
        <v>57</v>
      </c>
      <c r="DF100" s="599" t="s">
        <v>57</v>
      </c>
      <c r="DG100" s="599" t="s">
        <v>57</v>
      </c>
      <c r="DH100" s="599" t="s">
        <v>57</v>
      </c>
      <c r="DI100" s="599" t="s">
        <v>302</v>
      </c>
      <c r="DJ100" s="599" t="s">
        <v>57</v>
      </c>
      <c r="DK100" s="599" t="s">
        <v>57</v>
      </c>
      <c r="DL100" s="599" t="s">
        <v>57</v>
      </c>
      <c r="DM100" s="599" t="s">
        <v>57</v>
      </c>
      <c r="DN100" s="599" t="s">
        <v>57</v>
      </c>
      <c r="DO100" s="599" t="s">
        <v>57</v>
      </c>
      <c r="DP100" s="599" t="s">
        <v>57</v>
      </c>
      <c r="DQ100" s="599" t="s">
        <v>57</v>
      </c>
      <c r="DR100" s="599" t="s">
        <v>57</v>
      </c>
      <c r="DS100" s="599" t="s">
        <v>57</v>
      </c>
      <c r="DT100" s="599" t="s">
        <v>2441</v>
      </c>
      <c r="DU100" s="599" t="s">
        <v>79</v>
      </c>
      <c r="DV100" s="599" t="s">
        <v>801</v>
      </c>
      <c r="DW100" s="599" t="s">
        <v>106</v>
      </c>
      <c r="DX100" s="599" t="s">
        <v>317</v>
      </c>
      <c r="DY100" s="599" t="s">
        <v>308</v>
      </c>
      <c r="DZ100" s="599" t="s">
        <v>318</v>
      </c>
      <c r="EA100" s="599" t="s">
        <v>319</v>
      </c>
      <c r="EB100" s="599" t="s">
        <v>2442</v>
      </c>
      <c r="EC100" s="599" t="s">
        <v>79</v>
      </c>
      <c r="ED100" s="599" t="s">
        <v>1038</v>
      </c>
      <c r="EE100" s="599" t="s">
        <v>106</v>
      </c>
      <c r="EF100" s="599" t="s">
        <v>57</v>
      </c>
      <c r="EG100" s="599" t="s">
        <v>57</v>
      </c>
      <c r="EH100" s="599" t="s">
        <v>57</v>
      </c>
      <c r="EI100" s="599" t="s">
        <v>57</v>
      </c>
      <c r="EJ100" s="599" t="s">
        <v>846</v>
      </c>
      <c r="EK100" s="599" t="s">
        <v>180</v>
      </c>
      <c r="EL100" s="599" t="s">
        <v>847</v>
      </c>
      <c r="EM100" s="599" t="s">
        <v>181</v>
      </c>
      <c r="EN100" s="599" t="s">
        <v>680</v>
      </c>
      <c r="EO100" s="599" t="s">
        <v>310</v>
      </c>
      <c r="EP100" s="599" t="s">
        <v>88</v>
      </c>
      <c r="EQ100" s="599" t="s">
        <v>187</v>
      </c>
      <c r="ER100" s="599" t="s">
        <v>311</v>
      </c>
      <c r="ES100" s="599" t="s">
        <v>2602</v>
      </c>
      <c r="ET100" s="599" t="s">
        <v>2750</v>
      </c>
      <c r="EU100" s="189" t="str">
        <f t="shared" si="26"/>
        <v>1035098T06</v>
      </c>
      <c r="EV100" s="56" t="str">
        <f t="shared" si="27"/>
        <v>81035098T06</v>
      </c>
      <c r="EW100" s="189" t="str">
        <f>IFERROR(VLOOKUP(EV100,양시!BZ:CJ,10,FALSE),"")</f>
        <v/>
      </c>
      <c r="EX100" s="104" t="s">
        <v>2959</v>
      </c>
    </row>
    <row r="101" spans="1:154" ht="30" customHeight="1">
      <c r="A101" s="30">
        <v>9</v>
      </c>
      <c r="B101" s="640" t="s">
        <v>287</v>
      </c>
      <c r="C101" s="640" t="s">
        <v>336</v>
      </c>
      <c r="D101" s="640" t="s">
        <v>1866</v>
      </c>
      <c r="E101" s="640" t="s">
        <v>31</v>
      </c>
      <c r="F101" s="640" t="s">
        <v>321</v>
      </c>
      <c r="G101" s="640"/>
      <c r="H101" s="640" t="s">
        <v>287</v>
      </c>
      <c r="I101" s="640" t="s">
        <v>585</v>
      </c>
      <c r="J101" s="640" t="s">
        <v>4039</v>
      </c>
      <c r="K101" s="640" t="s">
        <v>291</v>
      </c>
      <c r="L101" s="640" t="s">
        <v>4040</v>
      </c>
      <c r="M101" s="640" t="s">
        <v>4041</v>
      </c>
      <c r="N101" s="640"/>
      <c r="O101" s="640"/>
      <c r="P101" s="640"/>
      <c r="Q101" s="640" t="s">
        <v>3462</v>
      </c>
      <c r="R101" s="640"/>
      <c r="S101" s="640" t="s">
        <v>3247</v>
      </c>
      <c r="T101" s="640" t="s">
        <v>3769</v>
      </c>
      <c r="U101" s="640" t="s">
        <v>592</v>
      </c>
      <c r="V101" s="640"/>
      <c r="W101" s="640" t="s">
        <v>4042</v>
      </c>
      <c r="X101" s="640" t="s">
        <v>1047</v>
      </c>
      <c r="Y101" s="640" t="s">
        <v>4043</v>
      </c>
      <c r="Z101" s="640" t="s">
        <v>4043</v>
      </c>
      <c r="AA101" s="640" t="s">
        <v>4044</v>
      </c>
      <c r="AB101" s="640" t="s">
        <v>293</v>
      </c>
      <c r="AC101" s="1338"/>
      <c r="AD101" s="640" t="s">
        <v>107</v>
      </c>
      <c r="AE101" s="640" t="s">
        <v>314</v>
      </c>
      <c r="AF101" s="640" t="s">
        <v>1196</v>
      </c>
      <c r="AG101" s="640" t="s">
        <v>295</v>
      </c>
      <c r="AH101" s="640" t="s">
        <v>296</v>
      </c>
      <c r="AI101" s="640" t="s">
        <v>297</v>
      </c>
      <c r="AJ101" s="640"/>
      <c r="AK101" s="640"/>
      <c r="AL101" s="640"/>
      <c r="AM101" s="640"/>
      <c r="AN101" s="640" t="s">
        <v>4045</v>
      </c>
      <c r="AO101" s="640" t="s">
        <v>4046</v>
      </c>
      <c r="AP101" s="640" t="s">
        <v>4047</v>
      </c>
      <c r="AQ101" s="640" t="s">
        <v>49</v>
      </c>
      <c r="AR101" s="640" t="s">
        <v>3773</v>
      </c>
      <c r="AS101" s="640" t="s">
        <v>3774</v>
      </c>
      <c r="AT101" s="640" t="s">
        <v>599</v>
      </c>
      <c r="AU101" s="640" t="s">
        <v>4048</v>
      </c>
      <c r="AV101" s="640" t="s">
        <v>57</v>
      </c>
      <c r="AW101" s="640" t="s">
        <v>57</v>
      </c>
      <c r="AX101" s="640"/>
      <c r="AY101" s="640" t="s">
        <v>1952</v>
      </c>
      <c r="AZ101" s="640" t="s">
        <v>1907</v>
      </c>
      <c r="BA101" s="640" t="s">
        <v>1954</v>
      </c>
      <c r="BB101" s="640" t="s">
        <v>323</v>
      </c>
      <c r="BC101" s="640" t="s">
        <v>32</v>
      </c>
      <c r="BD101" s="640" t="s">
        <v>33</v>
      </c>
      <c r="BE101" s="640" t="s">
        <v>57</v>
      </c>
      <c r="BF101" s="640" t="s">
        <v>1955</v>
      </c>
      <c r="BG101" s="640" t="s">
        <v>164</v>
      </c>
      <c r="BH101" s="640" t="s">
        <v>4334</v>
      </c>
      <c r="BI101" s="640" t="s">
        <v>1203</v>
      </c>
      <c r="BJ101" s="640" t="s">
        <v>4049</v>
      </c>
      <c r="BK101" s="640" t="s">
        <v>1272</v>
      </c>
      <c r="BL101" s="640" t="s">
        <v>4335</v>
      </c>
      <c r="BM101" s="640" t="s">
        <v>302</v>
      </c>
      <c r="BN101" s="640" t="s">
        <v>314</v>
      </c>
      <c r="BO101" s="640" t="s">
        <v>1196</v>
      </c>
      <c r="BP101" s="640" t="s">
        <v>57</v>
      </c>
      <c r="BQ101" s="640" t="s">
        <v>295</v>
      </c>
      <c r="BR101" s="640" t="s">
        <v>311</v>
      </c>
      <c r="BS101" s="640" t="s">
        <v>177</v>
      </c>
      <c r="BT101" s="640" t="s">
        <v>1934</v>
      </c>
      <c r="BU101" s="640" t="s">
        <v>4336</v>
      </c>
      <c r="BV101" s="640" t="s">
        <v>302</v>
      </c>
      <c r="BW101" s="640" t="s">
        <v>1028</v>
      </c>
      <c r="BX101" s="640" t="s">
        <v>296</v>
      </c>
      <c r="BY101" s="640" t="s">
        <v>297</v>
      </c>
      <c r="BZ101" s="640" t="s">
        <v>708</v>
      </c>
      <c r="CA101" s="640" t="s">
        <v>1275</v>
      </c>
      <c r="CB101" s="640" t="s">
        <v>304</v>
      </c>
      <c r="CC101" s="640" t="s">
        <v>191</v>
      </c>
      <c r="CD101" s="640" t="s">
        <v>1276</v>
      </c>
      <c r="CE101" s="640" t="s">
        <v>306</v>
      </c>
      <c r="CF101" s="640" t="s">
        <v>326</v>
      </c>
      <c r="CG101" s="640" t="s">
        <v>307</v>
      </c>
      <c r="CH101" s="640" t="s">
        <v>57</v>
      </c>
      <c r="CI101" s="640" t="s">
        <v>1964</v>
      </c>
      <c r="CJ101" s="640" t="s">
        <v>1212</v>
      </c>
      <c r="CK101" s="640" t="s">
        <v>1965</v>
      </c>
      <c r="CL101" s="640" t="s">
        <v>105</v>
      </c>
      <c r="CM101" s="640" t="s">
        <v>1966</v>
      </c>
      <c r="CN101" s="640" t="s">
        <v>1212</v>
      </c>
      <c r="CO101" s="640" t="s">
        <v>1592</v>
      </c>
      <c r="CP101" s="640" t="s">
        <v>105</v>
      </c>
      <c r="CQ101" s="640" t="s">
        <v>4337</v>
      </c>
      <c r="CR101" s="640" t="s">
        <v>1212</v>
      </c>
      <c r="CS101" s="640" t="s">
        <v>176</v>
      </c>
      <c r="CT101" s="640" t="s">
        <v>105</v>
      </c>
      <c r="CU101" s="640" t="s">
        <v>328</v>
      </c>
      <c r="CV101" s="640" t="s">
        <v>329</v>
      </c>
      <c r="CW101" s="640" t="s">
        <v>330</v>
      </c>
      <c r="CX101" s="640" t="s">
        <v>331</v>
      </c>
      <c r="CY101" s="640" t="s">
        <v>57</v>
      </c>
      <c r="CZ101" s="640" t="s">
        <v>57</v>
      </c>
      <c r="DA101" s="640" t="s">
        <v>57</v>
      </c>
      <c r="DB101" s="640" t="s">
        <v>57</v>
      </c>
      <c r="DC101" s="640" t="s">
        <v>57</v>
      </c>
      <c r="DD101" s="640" t="s">
        <v>57</v>
      </c>
      <c r="DE101" s="640" t="s">
        <v>1215</v>
      </c>
      <c r="DF101" s="640" t="s">
        <v>1216</v>
      </c>
      <c r="DG101" s="640" t="s">
        <v>673</v>
      </c>
      <c r="DH101" s="640" t="s">
        <v>57</v>
      </c>
      <c r="DI101" s="640" t="s">
        <v>302</v>
      </c>
      <c r="DJ101" s="640" t="s">
        <v>57</v>
      </c>
      <c r="DK101" s="640" t="s">
        <v>57</v>
      </c>
      <c r="DL101" s="640" t="s">
        <v>57</v>
      </c>
      <c r="DM101" s="640" t="s">
        <v>57</v>
      </c>
      <c r="DN101" s="640" t="s">
        <v>57</v>
      </c>
      <c r="DO101" s="640" t="s">
        <v>57</v>
      </c>
      <c r="DP101" s="640" t="s">
        <v>57</v>
      </c>
      <c r="DQ101" s="640" t="s">
        <v>57</v>
      </c>
      <c r="DR101" s="640" t="s">
        <v>57</v>
      </c>
      <c r="DS101" s="640" t="s">
        <v>57</v>
      </c>
      <c r="DT101" s="640" t="s">
        <v>1217</v>
      </c>
      <c r="DU101" s="640" t="s">
        <v>1218</v>
      </c>
      <c r="DV101" s="640" t="s">
        <v>334</v>
      </c>
      <c r="DW101" s="640" t="s">
        <v>121</v>
      </c>
      <c r="DX101" s="640" t="s">
        <v>1219</v>
      </c>
      <c r="DY101" s="640" t="s">
        <v>1220</v>
      </c>
      <c r="DZ101" s="640" t="s">
        <v>330</v>
      </c>
      <c r="EA101" s="640" t="s">
        <v>205</v>
      </c>
      <c r="EB101" s="640" t="s">
        <v>1221</v>
      </c>
      <c r="EC101" s="640" t="s">
        <v>1218</v>
      </c>
      <c r="ED101" s="640" t="s">
        <v>762</v>
      </c>
      <c r="EE101" s="640" t="s">
        <v>121</v>
      </c>
      <c r="EF101" s="640" t="s">
        <v>57</v>
      </c>
      <c r="EG101" s="640" t="s">
        <v>57</v>
      </c>
      <c r="EH101" s="640" t="s">
        <v>57</v>
      </c>
      <c r="EI101" s="640" t="s">
        <v>57</v>
      </c>
      <c r="EJ101" s="640" t="s">
        <v>1919</v>
      </c>
      <c r="EK101" s="640" t="s">
        <v>1920</v>
      </c>
      <c r="EL101" s="640" t="s">
        <v>1224</v>
      </c>
      <c r="EM101" s="640" t="s">
        <v>1921</v>
      </c>
      <c r="EN101" s="640" t="s">
        <v>767</v>
      </c>
      <c r="EO101" s="640" t="s">
        <v>310</v>
      </c>
      <c r="EP101" s="640" t="s">
        <v>88</v>
      </c>
      <c r="EQ101" s="640" t="s">
        <v>1922</v>
      </c>
      <c r="ER101" s="640" t="s">
        <v>311</v>
      </c>
      <c r="ES101" s="640" t="s">
        <v>4338</v>
      </c>
      <c r="ET101" s="640" t="s">
        <v>4339</v>
      </c>
      <c r="EU101" s="189" t="str">
        <f t="shared" si="26"/>
        <v>2022571T00</v>
      </c>
      <c r="EV101" s="56" t="str">
        <f t="shared" si="27"/>
        <v>92022571T00</v>
      </c>
      <c r="EW101" s="519" t="s">
        <v>5797</v>
      </c>
      <c r="EX101" s="104" t="s">
        <v>5796</v>
      </c>
    </row>
    <row r="102" spans="1:154" ht="30" customHeight="1">
      <c r="A102" s="30">
        <v>9</v>
      </c>
      <c r="B102" s="640" t="s">
        <v>312</v>
      </c>
      <c r="C102" s="644" t="s">
        <v>915</v>
      </c>
      <c r="D102" s="640" t="s">
        <v>2612</v>
      </c>
      <c r="E102" s="640" t="s">
        <v>31</v>
      </c>
      <c r="F102" s="640" t="s">
        <v>321</v>
      </c>
      <c r="G102" s="640"/>
      <c r="H102" s="640" t="s">
        <v>312</v>
      </c>
      <c r="I102" s="389" t="s">
        <v>5405</v>
      </c>
      <c r="J102" s="640" t="s">
        <v>3546</v>
      </c>
      <c r="K102" s="640" t="s">
        <v>1857</v>
      </c>
      <c r="L102" s="640" t="s">
        <v>3547</v>
      </c>
      <c r="M102" s="640" t="s">
        <v>3548</v>
      </c>
      <c r="N102" s="640"/>
      <c r="O102" s="640"/>
      <c r="P102" s="640"/>
      <c r="Q102" s="640" t="s">
        <v>5293</v>
      </c>
      <c r="R102" s="640"/>
      <c r="S102" s="640" t="s">
        <v>2488</v>
      </c>
      <c r="T102" s="640" t="s">
        <v>2489</v>
      </c>
      <c r="U102" s="640" t="s">
        <v>592</v>
      </c>
      <c r="V102" s="640" t="s">
        <v>1133</v>
      </c>
      <c r="W102" s="640" t="s">
        <v>3549</v>
      </c>
      <c r="X102" s="640" t="s">
        <v>688</v>
      </c>
      <c r="Y102" s="640" t="s">
        <v>4829</v>
      </c>
      <c r="Z102" s="640" t="s">
        <v>4738</v>
      </c>
      <c r="AA102" s="640" t="s">
        <v>4738</v>
      </c>
      <c r="AB102" s="640" t="s">
        <v>293</v>
      </c>
      <c r="AC102" s="1338"/>
      <c r="AD102" s="640" t="s">
        <v>107</v>
      </c>
      <c r="AE102" s="640" t="s">
        <v>2204</v>
      </c>
      <c r="AF102" s="640" t="s">
        <v>692</v>
      </c>
      <c r="AG102" s="640" t="s">
        <v>295</v>
      </c>
      <c r="AH102" s="640" t="s">
        <v>296</v>
      </c>
      <c r="AI102" s="640" t="s">
        <v>297</v>
      </c>
      <c r="AJ102" s="640"/>
      <c r="AK102" s="640"/>
      <c r="AL102" s="640"/>
      <c r="AM102" s="640"/>
      <c r="AN102" s="640" t="s">
        <v>1138</v>
      </c>
      <c r="AO102" s="640" t="s">
        <v>1139</v>
      </c>
      <c r="AP102" s="640" t="s">
        <v>3550</v>
      </c>
      <c r="AQ102" s="640" t="s">
        <v>35</v>
      </c>
      <c r="AR102" s="640"/>
      <c r="AS102" s="640"/>
      <c r="AT102" s="640" t="s">
        <v>599</v>
      </c>
      <c r="AU102" s="640" t="s">
        <v>3551</v>
      </c>
      <c r="AV102" s="640" t="s">
        <v>57</v>
      </c>
      <c r="AW102" s="640" t="s">
        <v>57</v>
      </c>
      <c r="AX102" s="640"/>
      <c r="AY102" s="640"/>
      <c r="AZ102" s="640" t="s">
        <v>3552</v>
      </c>
      <c r="BA102" s="640" t="s">
        <v>2435</v>
      </c>
      <c r="BB102" s="640" t="s">
        <v>299</v>
      </c>
      <c r="BC102" s="640" t="s">
        <v>32</v>
      </c>
      <c r="BD102" s="640" t="s">
        <v>33</v>
      </c>
      <c r="BE102" s="640" t="s">
        <v>57</v>
      </c>
      <c r="BF102" s="640" t="s">
        <v>48</v>
      </c>
      <c r="BG102" s="640" t="s">
        <v>603</v>
      </c>
      <c r="BH102" s="640" t="s">
        <v>3553</v>
      </c>
      <c r="BI102" s="640" t="s">
        <v>834</v>
      </c>
      <c r="BJ102" s="640" t="s">
        <v>3554</v>
      </c>
      <c r="BK102" s="640" t="s">
        <v>2438</v>
      </c>
      <c r="BL102" s="640" t="s">
        <v>3555</v>
      </c>
      <c r="BM102" s="640" t="s">
        <v>752</v>
      </c>
      <c r="BN102" s="640" t="s">
        <v>2204</v>
      </c>
      <c r="BO102" s="640" t="s">
        <v>692</v>
      </c>
      <c r="BP102" s="640" t="s">
        <v>595</v>
      </c>
      <c r="BQ102" s="640" t="s">
        <v>295</v>
      </c>
      <c r="BR102" s="640" t="s">
        <v>102</v>
      </c>
      <c r="BS102" s="640" t="s">
        <v>837</v>
      </c>
      <c r="BT102" s="640" t="s">
        <v>2625</v>
      </c>
      <c r="BU102" s="640" t="s">
        <v>3556</v>
      </c>
      <c r="BV102" s="640" t="s">
        <v>51</v>
      </c>
      <c r="BW102" s="640" t="s">
        <v>185</v>
      </c>
      <c r="BX102" s="640" t="s">
        <v>296</v>
      </c>
      <c r="BY102" s="640" t="s">
        <v>297</v>
      </c>
      <c r="BZ102" s="640" t="s">
        <v>2330</v>
      </c>
      <c r="CA102" s="640" t="s">
        <v>1121</v>
      </c>
      <c r="CB102" s="640" t="s">
        <v>304</v>
      </c>
      <c r="CC102" s="640" t="s">
        <v>797</v>
      </c>
      <c r="CD102" s="640" t="s">
        <v>305</v>
      </c>
      <c r="CE102" s="640" t="s">
        <v>306</v>
      </c>
      <c r="CF102" s="640" t="s">
        <v>1122</v>
      </c>
      <c r="CG102" s="640" t="s">
        <v>307</v>
      </c>
      <c r="CH102" s="640" t="s">
        <v>57</v>
      </c>
      <c r="CI102" s="640" t="s">
        <v>1123</v>
      </c>
      <c r="CJ102" s="640" t="s">
        <v>92</v>
      </c>
      <c r="CK102" s="640" t="s">
        <v>1035</v>
      </c>
      <c r="CL102" s="640" t="s">
        <v>105</v>
      </c>
      <c r="CM102" s="640" t="s">
        <v>3557</v>
      </c>
      <c r="CN102" s="640" t="s">
        <v>92</v>
      </c>
      <c r="CO102" s="640" t="s">
        <v>668</v>
      </c>
      <c r="CP102" s="640" t="s">
        <v>105</v>
      </c>
      <c r="CQ102" s="640" t="s">
        <v>57</v>
      </c>
      <c r="CR102" s="640" t="s">
        <v>57</v>
      </c>
      <c r="CS102" s="640" t="s">
        <v>57</v>
      </c>
      <c r="CT102" s="640" t="s">
        <v>57</v>
      </c>
      <c r="CU102" s="640" t="s">
        <v>57</v>
      </c>
      <c r="CV102" s="640" t="s">
        <v>57</v>
      </c>
      <c r="CW102" s="640" t="s">
        <v>57</v>
      </c>
      <c r="CX102" s="640" t="s">
        <v>57</v>
      </c>
      <c r="CY102" s="640" t="s">
        <v>57</v>
      </c>
      <c r="CZ102" s="640" t="s">
        <v>57</v>
      </c>
      <c r="DA102" s="640" t="s">
        <v>57</v>
      </c>
      <c r="DB102" s="640" t="s">
        <v>617</v>
      </c>
      <c r="DC102" s="640" t="s">
        <v>618</v>
      </c>
      <c r="DD102" s="640" t="s">
        <v>619</v>
      </c>
      <c r="DE102" s="640" t="s">
        <v>57</v>
      </c>
      <c r="DF102" s="640" t="s">
        <v>57</v>
      </c>
      <c r="DG102" s="640" t="s">
        <v>57</v>
      </c>
      <c r="DH102" s="640" t="s">
        <v>57</v>
      </c>
      <c r="DI102" s="640" t="s">
        <v>302</v>
      </c>
      <c r="DJ102" s="640" t="s">
        <v>57</v>
      </c>
      <c r="DK102" s="640" t="s">
        <v>57</v>
      </c>
      <c r="DL102" s="640" t="s">
        <v>57</v>
      </c>
      <c r="DM102" s="640" t="s">
        <v>57</v>
      </c>
      <c r="DN102" s="640" t="s">
        <v>57</v>
      </c>
      <c r="DO102" s="640" t="s">
        <v>57</v>
      </c>
      <c r="DP102" s="640" t="s">
        <v>57</v>
      </c>
      <c r="DQ102" s="640" t="s">
        <v>57</v>
      </c>
      <c r="DR102" s="640" t="s">
        <v>57</v>
      </c>
      <c r="DS102" s="640" t="s">
        <v>57</v>
      </c>
      <c r="DT102" s="640" t="s">
        <v>760</v>
      </c>
      <c r="DU102" s="640" t="s">
        <v>86</v>
      </c>
      <c r="DV102" s="640" t="s">
        <v>761</v>
      </c>
      <c r="DW102" s="640" t="s">
        <v>106</v>
      </c>
      <c r="DX102" s="640" t="s">
        <v>317</v>
      </c>
      <c r="DY102" s="640" t="s">
        <v>308</v>
      </c>
      <c r="DZ102" s="640" t="s">
        <v>318</v>
      </c>
      <c r="EA102" s="640" t="s">
        <v>319</v>
      </c>
      <c r="EB102" s="640" t="s">
        <v>87</v>
      </c>
      <c r="EC102" s="640" t="s">
        <v>86</v>
      </c>
      <c r="ED102" s="640" t="s">
        <v>762</v>
      </c>
      <c r="EE102" s="640" t="s">
        <v>106</v>
      </c>
      <c r="EF102" s="640" t="s">
        <v>57</v>
      </c>
      <c r="EG102" s="640" t="s">
        <v>57</v>
      </c>
      <c r="EH102" s="640" t="s">
        <v>57</v>
      </c>
      <c r="EI102" s="640" t="s">
        <v>57</v>
      </c>
      <c r="EJ102" s="640" t="s">
        <v>3558</v>
      </c>
      <c r="EK102" s="640" t="s">
        <v>91</v>
      </c>
      <c r="EL102" s="640" t="s">
        <v>765</v>
      </c>
      <c r="EM102" s="640" t="s">
        <v>188</v>
      </c>
      <c r="EN102" s="640" t="s">
        <v>767</v>
      </c>
      <c r="EO102" s="640" t="s">
        <v>310</v>
      </c>
      <c r="EP102" s="640" t="s">
        <v>88</v>
      </c>
      <c r="EQ102" s="640" t="s">
        <v>187</v>
      </c>
      <c r="ER102" s="640" t="s">
        <v>311</v>
      </c>
      <c r="ES102" s="640" t="s">
        <v>5294</v>
      </c>
      <c r="ET102" s="640" t="s">
        <v>5295</v>
      </c>
      <c r="EU102" s="189" t="str">
        <f t="shared" si="26"/>
        <v>1031414T00</v>
      </c>
      <c r="EV102" s="56" t="str">
        <f t="shared" si="27"/>
        <v>91031414T00</v>
      </c>
      <c r="EW102" s="189">
        <f>IFERROR(VLOOKUP(EV102,양시!BZ:CJ,10,FALSE),"")</f>
        <v>0</v>
      </c>
    </row>
    <row r="103" spans="1:154" ht="30" customHeight="1">
      <c r="A103" s="30">
        <v>9</v>
      </c>
      <c r="B103" s="640" t="s">
        <v>320</v>
      </c>
      <c r="C103" s="644" t="s">
        <v>915</v>
      </c>
      <c r="D103" s="640" t="s">
        <v>1834</v>
      </c>
      <c r="E103" s="640" t="s">
        <v>31</v>
      </c>
      <c r="F103" s="640" t="s">
        <v>287</v>
      </c>
      <c r="G103" s="640"/>
      <c r="H103" s="640" t="s">
        <v>312</v>
      </c>
      <c r="I103" s="640" t="s">
        <v>585</v>
      </c>
      <c r="J103" s="640" t="s">
        <v>4446</v>
      </c>
      <c r="K103" s="640" t="s">
        <v>291</v>
      </c>
      <c r="L103" s="640" t="s">
        <v>4447</v>
      </c>
      <c r="M103" s="640" t="s">
        <v>4448</v>
      </c>
      <c r="N103" s="640"/>
      <c r="O103" s="640"/>
      <c r="P103" s="640"/>
      <c r="Q103" s="640"/>
      <c r="R103" s="640"/>
      <c r="S103" s="640" t="s">
        <v>4441</v>
      </c>
      <c r="T103" s="640" t="s">
        <v>4442</v>
      </c>
      <c r="U103" s="640" t="s">
        <v>592</v>
      </c>
      <c r="V103" s="640" t="s">
        <v>1133</v>
      </c>
      <c r="W103" s="640" t="s">
        <v>4449</v>
      </c>
      <c r="X103" s="640" t="s">
        <v>688</v>
      </c>
      <c r="Y103" s="640" t="s">
        <v>1349</v>
      </c>
      <c r="Z103" s="640" t="s">
        <v>1349</v>
      </c>
      <c r="AA103" s="640" t="s">
        <v>1438</v>
      </c>
      <c r="AB103" s="640" t="s">
        <v>293</v>
      </c>
      <c r="AC103" s="1338"/>
      <c r="AD103" s="640" t="s">
        <v>107</v>
      </c>
      <c r="AE103" s="640" t="s">
        <v>1352</v>
      </c>
      <c r="AF103" s="640" t="s">
        <v>692</v>
      </c>
      <c r="AG103" s="640" t="s">
        <v>295</v>
      </c>
      <c r="AH103" s="640" t="s">
        <v>296</v>
      </c>
      <c r="AI103" s="640" t="s">
        <v>297</v>
      </c>
      <c r="AJ103" s="640"/>
      <c r="AK103" s="640"/>
      <c r="AL103" s="640"/>
      <c r="AM103" s="640"/>
      <c r="AN103" s="640" t="s">
        <v>1439</v>
      </c>
      <c r="AO103" s="640" t="s">
        <v>1440</v>
      </c>
      <c r="AP103" s="640" t="s">
        <v>4450</v>
      </c>
      <c r="AQ103" s="640" t="s">
        <v>35</v>
      </c>
      <c r="AR103" s="640"/>
      <c r="AS103" s="640"/>
      <c r="AT103" s="640" t="s">
        <v>298</v>
      </c>
      <c r="AU103" s="640" t="s">
        <v>4451</v>
      </c>
      <c r="AV103" s="640" t="s">
        <v>57</v>
      </c>
      <c r="AW103" s="640" t="s">
        <v>57</v>
      </c>
      <c r="AX103" s="640"/>
      <c r="AY103" s="640"/>
      <c r="AZ103" s="640" t="s">
        <v>4452</v>
      </c>
      <c r="BA103" s="640" t="s">
        <v>1359</v>
      </c>
      <c r="BB103" s="640" t="s">
        <v>323</v>
      </c>
      <c r="BC103" s="640" t="s">
        <v>32</v>
      </c>
      <c r="BD103" s="640" t="s">
        <v>33</v>
      </c>
      <c r="BE103" s="640" t="s">
        <v>57</v>
      </c>
      <c r="BF103" s="640" t="s">
        <v>48</v>
      </c>
      <c r="BG103" s="640" t="s">
        <v>164</v>
      </c>
      <c r="BH103" s="640" t="s">
        <v>110</v>
      </c>
      <c r="BI103" s="640" t="s">
        <v>2976</v>
      </c>
      <c r="BJ103" s="640" t="s">
        <v>2388</v>
      </c>
      <c r="BK103" s="640" t="s">
        <v>316</v>
      </c>
      <c r="BL103" s="640" t="s">
        <v>4453</v>
      </c>
      <c r="BM103" s="640" t="s">
        <v>39</v>
      </c>
      <c r="BN103" s="640" t="s">
        <v>1352</v>
      </c>
      <c r="BO103" s="640" t="s">
        <v>692</v>
      </c>
      <c r="BP103" s="640" t="s">
        <v>595</v>
      </c>
      <c r="BQ103" s="640" t="s">
        <v>295</v>
      </c>
      <c r="BR103" s="640" t="s">
        <v>1363</v>
      </c>
      <c r="BS103" s="640" t="s">
        <v>204</v>
      </c>
      <c r="BT103" s="640" t="s">
        <v>4454</v>
      </c>
      <c r="BU103" s="640" t="s">
        <v>4455</v>
      </c>
      <c r="BV103" s="640" t="s">
        <v>302</v>
      </c>
      <c r="BW103" s="640" t="s">
        <v>192</v>
      </c>
      <c r="BX103" s="640" t="s">
        <v>296</v>
      </c>
      <c r="BY103" s="640" t="s">
        <v>297</v>
      </c>
      <c r="BZ103" s="640" t="s">
        <v>4456</v>
      </c>
      <c r="CA103" s="640" t="s">
        <v>4457</v>
      </c>
      <c r="CB103" s="640" t="s">
        <v>304</v>
      </c>
      <c r="CC103" s="640" t="s">
        <v>668</v>
      </c>
      <c r="CD103" s="640" t="s">
        <v>1209</v>
      </c>
      <c r="CE103" s="640" t="s">
        <v>306</v>
      </c>
      <c r="CF103" s="640" t="s">
        <v>797</v>
      </c>
      <c r="CG103" s="640" t="s">
        <v>307</v>
      </c>
      <c r="CH103" s="640" t="s">
        <v>57</v>
      </c>
      <c r="CI103" s="640" t="s">
        <v>4458</v>
      </c>
      <c r="CJ103" s="640" t="s">
        <v>1367</v>
      </c>
      <c r="CK103" s="640" t="s">
        <v>2467</v>
      </c>
      <c r="CL103" s="640" t="s">
        <v>105</v>
      </c>
      <c r="CM103" s="640" t="s">
        <v>4459</v>
      </c>
      <c r="CN103" s="640" t="s">
        <v>1367</v>
      </c>
      <c r="CO103" s="640" t="s">
        <v>167</v>
      </c>
      <c r="CP103" s="640" t="s">
        <v>105</v>
      </c>
      <c r="CQ103" s="640" t="s">
        <v>57</v>
      </c>
      <c r="CR103" s="640" t="s">
        <v>57</v>
      </c>
      <c r="CS103" s="640" t="s">
        <v>57</v>
      </c>
      <c r="CT103" s="640" t="s">
        <v>57</v>
      </c>
      <c r="CU103" s="640" t="s">
        <v>328</v>
      </c>
      <c r="CV103" s="640" t="s">
        <v>329</v>
      </c>
      <c r="CW103" s="640" t="s">
        <v>330</v>
      </c>
      <c r="CX103" s="640" t="s">
        <v>331</v>
      </c>
      <c r="CY103" s="640" t="s">
        <v>57</v>
      </c>
      <c r="CZ103" s="640" t="s">
        <v>57</v>
      </c>
      <c r="DA103" s="640" t="s">
        <v>57</v>
      </c>
      <c r="DB103" s="640" t="s">
        <v>57</v>
      </c>
      <c r="DC103" s="640" t="s">
        <v>57</v>
      </c>
      <c r="DD103" s="640" t="s">
        <v>57</v>
      </c>
      <c r="DE103" s="640" t="s">
        <v>1215</v>
      </c>
      <c r="DF103" s="640" t="s">
        <v>1216</v>
      </c>
      <c r="DG103" s="640" t="s">
        <v>673</v>
      </c>
      <c r="DH103" s="640" t="s">
        <v>57</v>
      </c>
      <c r="DI103" s="640" t="s">
        <v>302</v>
      </c>
      <c r="DJ103" s="640" t="s">
        <v>57</v>
      </c>
      <c r="DK103" s="640" t="s">
        <v>57</v>
      </c>
      <c r="DL103" s="640" t="s">
        <v>57</v>
      </c>
      <c r="DM103" s="640" t="s">
        <v>57</v>
      </c>
      <c r="DN103" s="640" t="s">
        <v>57</v>
      </c>
      <c r="DO103" s="640" t="s">
        <v>57</v>
      </c>
      <c r="DP103" s="640" t="s">
        <v>57</v>
      </c>
      <c r="DQ103" s="640" t="s">
        <v>57</v>
      </c>
      <c r="DR103" s="640" t="s">
        <v>57</v>
      </c>
      <c r="DS103" s="640" t="s">
        <v>57</v>
      </c>
      <c r="DT103" s="640" t="s">
        <v>4460</v>
      </c>
      <c r="DU103" s="640" t="s">
        <v>1281</v>
      </c>
      <c r="DV103" s="640" t="s">
        <v>872</v>
      </c>
      <c r="DW103" s="640" t="s">
        <v>106</v>
      </c>
      <c r="DX103" s="640" t="s">
        <v>317</v>
      </c>
      <c r="DY103" s="640" t="s">
        <v>308</v>
      </c>
      <c r="DZ103" s="640" t="s">
        <v>318</v>
      </c>
      <c r="EA103" s="640" t="s">
        <v>319</v>
      </c>
      <c r="EB103" s="640" t="s">
        <v>4461</v>
      </c>
      <c r="EC103" s="640" t="s">
        <v>1281</v>
      </c>
      <c r="ED103" s="640" t="s">
        <v>113</v>
      </c>
      <c r="EE103" s="640" t="s">
        <v>106</v>
      </c>
      <c r="EF103" s="640" t="s">
        <v>57</v>
      </c>
      <c r="EG103" s="640" t="s">
        <v>57</v>
      </c>
      <c r="EH103" s="640" t="s">
        <v>57</v>
      </c>
      <c r="EI103" s="640" t="s">
        <v>57</v>
      </c>
      <c r="EJ103" s="640" t="s">
        <v>1371</v>
      </c>
      <c r="EK103" s="640" t="s">
        <v>1372</v>
      </c>
      <c r="EL103" s="640" t="s">
        <v>1254</v>
      </c>
      <c r="EM103" s="640" t="s">
        <v>1373</v>
      </c>
      <c r="EN103" s="640" t="s">
        <v>767</v>
      </c>
      <c r="EO103" s="640" t="s">
        <v>310</v>
      </c>
      <c r="EP103" s="640" t="s">
        <v>88</v>
      </c>
      <c r="EQ103" s="640" t="s">
        <v>4462</v>
      </c>
      <c r="ER103" s="640" t="s">
        <v>311</v>
      </c>
      <c r="ES103" s="640" t="s">
        <v>4463</v>
      </c>
      <c r="ET103" s="640" t="s">
        <v>4464</v>
      </c>
      <c r="EU103" s="189" t="str">
        <f t="shared" si="26"/>
        <v>2022661T00</v>
      </c>
      <c r="EV103" s="56" t="str">
        <f t="shared" si="27"/>
        <v>92022661T00</v>
      </c>
      <c r="EW103" s="189" t="str">
        <f>IFERROR(VLOOKUP(EV103,양시!BZ:CJ,10,FALSE),"")</f>
        <v/>
      </c>
      <c r="EX103" s="104" t="s">
        <v>5300</v>
      </c>
    </row>
    <row r="104" spans="1:154" ht="30" customHeight="1">
      <c r="A104" s="30">
        <v>9</v>
      </c>
      <c r="B104" s="640" t="s">
        <v>724</v>
      </c>
      <c r="C104" s="644" t="s">
        <v>915</v>
      </c>
      <c r="D104" s="640" t="s">
        <v>1834</v>
      </c>
      <c r="E104" s="640" t="s">
        <v>31</v>
      </c>
      <c r="F104" s="640" t="s">
        <v>287</v>
      </c>
      <c r="G104" s="640"/>
      <c r="H104" s="640" t="s">
        <v>724</v>
      </c>
      <c r="I104" s="640" t="s">
        <v>585</v>
      </c>
      <c r="J104" s="640" t="s">
        <v>4476</v>
      </c>
      <c r="K104" s="640" t="s">
        <v>291</v>
      </c>
      <c r="L104" s="640" t="s">
        <v>4477</v>
      </c>
      <c r="M104" s="640" t="s">
        <v>4478</v>
      </c>
      <c r="N104" s="640"/>
      <c r="O104" s="640"/>
      <c r="P104" s="640"/>
      <c r="Q104" s="640"/>
      <c r="R104" s="640"/>
      <c r="S104" s="640" t="s">
        <v>4441</v>
      </c>
      <c r="T104" s="640" t="s">
        <v>4442</v>
      </c>
      <c r="U104" s="640" t="s">
        <v>592</v>
      </c>
      <c r="V104" s="640" t="s">
        <v>1133</v>
      </c>
      <c r="W104" s="640" t="s">
        <v>4479</v>
      </c>
      <c r="X104" s="640" t="s">
        <v>688</v>
      </c>
      <c r="Y104" s="640" t="s">
        <v>2724</v>
      </c>
      <c r="Z104" s="640" t="s">
        <v>2724</v>
      </c>
      <c r="AA104" s="640" t="s">
        <v>1161</v>
      </c>
      <c r="AB104" s="640" t="s">
        <v>293</v>
      </c>
      <c r="AC104" s="1338"/>
      <c r="AD104" s="640" t="s">
        <v>107</v>
      </c>
      <c r="AE104" s="640" t="s">
        <v>1352</v>
      </c>
      <c r="AF104" s="640" t="s">
        <v>692</v>
      </c>
      <c r="AG104" s="640" t="s">
        <v>295</v>
      </c>
      <c r="AH104" s="640" t="s">
        <v>296</v>
      </c>
      <c r="AI104" s="640" t="s">
        <v>297</v>
      </c>
      <c r="AJ104" s="640"/>
      <c r="AK104" s="640"/>
      <c r="AL104" s="640"/>
      <c r="AM104" s="640"/>
      <c r="AN104" s="640" t="s">
        <v>1439</v>
      </c>
      <c r="AO104" s="640" t="s">
        <v>1440</v>
      </c>
      <c r="AP104" s="640" t="s">
        <v>4480</v>
      </c>
      <c r="AQ104" s="640" t="s">
        <v>35</v>
      </c>
      <c r="AR104" s="640"/>
      <c r="AS104" s="640"/>
      <c r="AT104" s="640" t="s">
        <v>298</v>
      </c>
      <c r="AU104" s="640" t="s">
        <v>4481</v>
      </c>
      <c r="AV104" s="640" t="s">
        <v>57</v>
      </c>
      <c r="AW104" s="640" t="s">
        <v>57</v>
      </c>
      <c r="AX104" s="640"/>
      <c r="AY104" s="640"/>
      <c r="AZ104" s="640" t="s">
        <v>2552</v>
      </c>
      <c r="BA104" s="640" t="s">
        <v>1359</v>
      </c>
      <c r="BB104" s="640" t="s">
        <v>323</v>
      </c>
      <c r="BC104" s="640" t="s">
        <v>32</v>
      </c>
      <c r="BD104" s="640" t="s">
        <v>33</v>
      </c>
      <c r="BE104" s="640" t="s">
        <v>57</v>
      </c>
      <c r="BF104" s="640" t="s">
        <v>48</v>
      </c>
      <c r="BG104" s="640" t="s">
        <v>164</v>
      </c>
      <c r="BH104" s="640" t="s">
        <v>110</v>
      </c>
      <c r="BI104" s="640" t="s">
        <v>2828</v>
      </c>
      <c r="BJ104" s="640" t="s">
        <v>4482</v>
      </c>
      <c r="BK104" s="640" t="s">
        <v>316</v>
      </c>
      <c r="BL104" s="640" t="s">
        <v>4483</v>
      </c>
      <c r="BM104" s="640" t="s">
        <v>302</v>
      </c>
      <c r="BN104" s="640" t="s">
        <v>1352</v>
      </c>
      <c r="BO104" s="640" t="s">
        <v>692</v>
      </c>
      <c r="BP104" s="640" t="s">
        <v>595</v>
      </c>
      <c r="BQ104" s="640" t="s">
        <v>295</v>
      </c>
      <c r="BR104" s="640" t="s">
        <v>1363</v>
      </c>
      <c r="BS104" s="640" t="s">
        <v>703</v>
      </c>
      <c r="BT104" s="640" t="s">
        <v>704</v>
      </c>
      <c r="BU104" s="640" t="s">
        <v>4484</v>
      </c>
      <c r="BV104" s="640" t="s">
        <v>302</v>
      </c>
      <c r="BW104" s="640" t="s">
        <v>204</v>
      </c>
      <c r="BX104" s="640" t="s">
        <v>296</v>
      </c>
      <c r="BY104" s="640" t="s">
        <v>297</v>
      </c>
      <c r="BZ104" s="640" t="s">
        <v>192</v>
      </c>
      <c r="CA104" s="640" t="s">
        <v>4485</v>
      </c>
      <c r="CB104" s="640" t="s">
        <v>304</v>
      </c>
      <c r="CC104" s="640" t="s">
        <v>186</v>
      </c>
      <c r="CD104" s="640" t="s">
        <v>1209</v>
      </c>
      <c r="CE104" s="640" t="s">
        <v>306</v>
      </c>
      <c r="CF104" s="640" t="s">
        <v>668</v>
      </c>
      <c r="CG104" s="640" t="s">
        <v>307</v>
      </c>
      <c r="CH104" s="640" t="s">
        <v>57</v>
      </c>
      <c r="CI104" s="640" t="s">
        <v>4486</v>
      </c>
      <c r="CJ104" s="640" t="s">
        <v>1367</v>
      </c>
      <c r="CK104" s="640" t="s">
        <v>711</v>
      </c>
      <c r="CL104" s="640" t="s">
        <v>105</v>
      </c>
      <c r="CM104" s="640" t="s">
        <v>4487</v>
      </c>
      <c r="CN104" s="640" t="s">
        <v>1367</v>
      </c>
      <c r="CO104" s="640" t="s">
        <v>878</v>
      </c>
      <c r="CP104" s="640" t="s">
        <v>105</v>
      </c>
      <c r="CQ104" s="640" t="s">
        <v>57</v>
      </c>
      <c r="CR104" s="640" t="s">
        <v>57</v>
      </c>
      <c r="CS104" s="640" t="s">
        <v>57</v>
      </c>
      <c r="CT104" s="640" t="s">
        <v>57</v>
      </c>
      <c r="CU104" s="640" t="s">
        <v>328</v>
      </c>
      <c r="CV104" s="640" t="s">
        <v>329</v>
      </c>
      <c r="CW104" s="640" t="s">
        <v>330</v>
      </c>
      <c r="CX104" s="640" t="s">
        <v>331</v>
      </c>
      <c r="CY104" s="640" t="s">
        <v>57</v>
      </c>
      <c r="CZ104" s="640" t="s">
        <v>57</v>
      </c>
      <c r="DA104" s="640" t="s">
        <v>57</v>
      </c>
      <c r="DB104" s="640" t="s">
        <v>57</v>
      </c>
      <c r="DC104" s="640" t="s">
        <v>57</v>
      </c>
      <c r="DD104" s="640" t="s">
        <v>57</v>
      </c>
      <c r="DE104" s="640" t="s">
        <v>1215</v>
      </c>
      <c r="DF104" s="640" t="s">
        <v>1216</v>
      </c>
      <c r="DG104" s="640" t="s">
        <v>673</v>
      </c>
      <c r="DH104" s="640" t="s">
        <v>57</v>
      </c>
      <c r="DI104" s="640" t="s">
        <v>302</v>
      </c>
      <c r="DJ104" s="640" t="s">
        <v>57</v>
      </c>
      <c r="DK104" s="640" t="s">
        <v>57</v>
      </c>
      <c r="DL104" s="640" t="s">
        <v>57</v>
      </c>
      <c r="DM104" s="640" t="s">
        <v>57</v>
      </c>
      <c r="DN104" s="640" t="s">
        <v>57</v>
      </c>
      <c r="DO104" s="640" t="s">
        <v>57</v>
      </c>
      <c r="DP104" s="640" t="s">
        <v>57</v>
      </c>
      <c r="DQ104" s="640" t="s">
        <v>57</v>
      </c>
      <c r="DR104" s="640" t="s">
        <v>57</v>
      </c>
      <c r="DS104" s="640" t="s">
        <v>57</v>
      </c>
      <c r="DT104" s="640" t="s">
        <v>2572</v>
      </c>
      <c r="DU104" s="640" t="s">
        <v>1281</v>
      </c>
      <c r="DV104" s="640" t="s">
        <v>1038</v>
      </c>
      <c r="DW104" s="640" t="s">
        <v>106</v>
      </c>
      <c r="DX104" s="640" t="s">
        <v>317</v>
      </c>
      <c r="DY104" s="640" t="s">
        <v>308</v>
      </c>
      <c r="DZ104" s="640" t="s">
        <v>318</v>
      </c>
      <c r="EA104" s="640" t="s">
        <v>319</v>
      </c>
      <c r="EB104" s="640" t="s">
        <v>2573</v>
      </c>
      <c r="EC104" s="640" t="s">
        <v>1281</v>
      </c>
      <c r="ED104" s="640" t="s">
        <v>118</v>
      </c>
      <c r="EE104" s="640" t="s">
        <v>106</v>
      </c>
      <c r="EF104" s="640" t="s">
        <v>57</v>
      </c>
      <c r="EG104" s="640" t="s">
        <v>57</v>
      </c>
      <c r="EH104" s="640" t="s">
        <v>57</v>
      </c>
      <c r="EI104" s="640" t="s">
        <v>57</v>
      </c>
      <c r="EJ104" s="640" t="s">
        <v>1371</v>
      </c>
      <c r="EK104" s="640" t="s">
        <v>1372</v>
      </c>
      <c r="EL104" s="640" t="s">
        <v>1254</v>
      </c>
      <c r="EM104" s="640" t="s">
        <v>1373</v>
      </c>
      <c r="EN104" s="640" t="s">
        <v>767</v>
      </c>
      <c r="EO104" s="640" t="s">
        <v>310</v>
      </c>
      <c r="EP104" s="640" t="s">
        <v>88</v>
      </c>
      <c r="EQ104" s="640" t="s">
        <v>4462</v>
      </c>
      <c r="ER104" s="640" t="s">
        <v>311</v>
      </c>
      <c r="ES104" s="640" t="s">
        <v>2007</v>
      </c>
      <c r="ET104" s="640" t="s">
        <v>4488</v>
      </c>
      <c r="EU104" s="189" t="str">
        <f t="shared" si="26"/>
        <v>2022659T00</v>
      </c>
      <c r="EV104" s="56" t="str">
        <f t="shared" si="27"/>
        <v>92022659T00</v>
      </c>
      <c r="EW104" s="189" t="str">
        <f>IFERROR(VLOOKUP(EV104,양시!BZ:CJ,10,FALSE),"")</f>
        <v/>
      </c>
      <c r="EX104" s="104" t="s">
        <v>5300</v>
      </c>
    </row>
    <row r="105" spans="1:154" ht="30" customHeight="1">
      <c r="A105" s="30">
        <v>9</v>
      </c>
      <c r="B105" s="640" t="s">
        <v>732</v>
      </c>
      <c r="C105" s="640" t="s">
        <v>336</v>
      </c>
      <c r="D105" s="640" t="s">
        <v>1866</v>
      </c>
      <c r="E105" s="640" t="s">
        <v>31</v>
      </c>
      <c r="F105" s="640" t="s">
        <v>321</v>
      </c>
      <c r="G105" s="640"/>
      <c r="H105" s="640" t="s">
        <v>771</v>
      </c>
      <c r="I105" s="640" t="s">
        <v>585</v>
      </c>
      <c r="J105" s="640" t="s">
        <v>4512</v>
      </c>
      <c r="K105" s="640" t="s">
        <v>291</v>
      </c>
      <c r="L105" s="640" t="s">
        <v>4513</v>
      </c>
      <c r="M105" s="640" t="s">
        <v>1316</v>
      </c>
      <c r="N105" s="640"/>
      <c r="O105" s="640"/>
      <c r="P105" s="640"/>
      <c r="Q105" s="640"/>
      <c r="R105" s="640"/>
      <c r="S105" s="640" t="s">
        <v>4441</v>
      </c>
      <c r="T105" s="640" t="s">
        <v>4467</v>
      </c>
      <c r="U105" s="640" t="s">
        <v>592</v>
      </c>
      <c r="V105" s="640"/>
      <c r="W105" s="640" t="s">
        <v>1317</v>
      </c>
      <c r="X105" s="640" t="s">
        <v>1264</v>
      </c>
      <c r="Y105" s="640" t="s">
        <v>1318</v>
      </c>
      <c r="Z105" s="640" t="s">
        <v>1318</v>
      </c>
      <c r="AA105" s="640" t="s">
        <v>4514</v>
      </c>
      <c r="AB105" s="640" t="s">
        <v>293</v>
      </c>
      <c r="AC105" s="1338"/>
      <c r="AD105" s="640" t="s">
        <v>107</v>
      </c>
      <c r="AE105" s="640" t="s">
        <v>314</v>
      </c>
      <c r="AF105" s="640" t="s">
        <v>294</v>
      </c>
      <c r="AG105" s="640" t="s">
        <v>295</v>
      </c>
      <c r="AH105" s="640" t="s">
        <v>296</v>
      </c>
      <c r="AI105" s="640" t="s">
        <v>297</v>
      </c>
      <c r="AJ105" s="640"/>
      <c r="AK105" s="640"/>
      <c r="AL105" s="640"/>
      <c r="AM105" s="640"/>
      <c r="AN105" s="640" t="s">
        <v>1162</v>
      </c>
      <c r="AO105" s="640" t="s">
        <v>3771</v>
      </c>
      <c r="AP105" s="640" t="s">
        <v>4515</v>
      </c>
      <c r="AQ105" s="640" t="s">
        <v>49</v>
      </c>
      <c r="AR105" s="640" t="s">
        <v>3773</v>
      </c>
      <c r="AS105" s="640" t="s">
        <v>3774</v>
      </c>
      <c r="AT105" s="640" t="s">
        <v>298</v>
      </c>
      <c r="AU105" s="640" t="s">
        <v>4516</v>
      </c>
      <c r="AV105" s="640" t="s">
        <v>57</v>
      </c>
      <c r="AW105" s="640" t="s">
        <v>57</v>
      </c>
      <c r="AX105" s="640"/>
      <c r="AY105" s="640"/>
      <c r="AZ105" s="640" t="s">
        <v>1322</v>
      </c>
      <c r="BA105" s="640" t="s">
        <v>1170</v>
      </c>
      <c r="BB105" s="640" t="s">
        <v>299</v>
      </c>
      <c r="BC105" s="640" t="s">
        <v>32</v>
      </c>
      <c r="BD105" s="640" t="s">
        <v>33</v>
      </c>
      <c r="BE105" s="640" t="s">
        <v>57</v>
      </c>
      <c r="BF105" s="640" t="s">
        <v>48</v>
      </c>
      <c r="BG105" s="640" t="s">
        <v>164</v>
      </c>
      <c r="BH105" s="640" t="s">
        <v>4517</v>
      </c>
      <c r="BI105" s="640" t="s">
        <v>1324</v>
      </c>
      <c r="BJ105" s="640" t="s">
        <v>1325</v>
      </c>
      <c r="BK105" s="640" t="s">
        <v>1174</v>
      </c>
      <c r="BL105" s="640" t="s">
        <v>1326</v>
      </c>
      <c r="BM105" s="640" t="s">
        <v>1327</v>
      </c>
      <c r="BN105" s="640" t="s">
        <v>314</v>
      </c>
      <c r="BO105" s="640" t="s">
        <v>294</v>
      </c>
      <c r="BP105" s="640" t="s">
        <v>57</v>
      </c>
      <c r="BQ105" s="640" t="s">
        <v>295</v>
      </c>
      <c r="BR105" s="640" t="s">
        <v>311</v>
      </c>
      <c r="BS105" s="640" t="s">
        <v>753</v>
      </c>
      <c r="BT105" s="640" t="s">
        <v>1328</v>
      </c>
      <c r="BU105" s="640" t="s">
        <v>4518</v>
      </c>
      <c r="BV105" s="640" t="s">
        <v>302</v>
      </c>
      <c r="BW105" s="640" t="s">
        <v>715</v>
      </c>
      <c r="BX105" s="640" t="s">
        <v>296</v>
      </c>
      <c r="BY105" s="640" t="s">
        <v>297</v>
      </c>
      <c r="BZ105" s="640" t="s">
        <v>901</v>
      </c>
      <c r="CA105" s="640" t="s">
        <v>325</v>
      </c>
      <c r="CB105" s="640" t="s">
        <v>304</v>
      </c>
      <c r="CC105" s="640" t="s">
        <v>191</v>
      </c>
      <c r="CD105" s="640" t="s">
        <v>318</v>
      </c>
      <c r="CE105" s="640" t="s">
        <v>306</v>
      </c>
      <c r="CF105" s="640" t="s">
        <v>326</v>
      </c>
      <c r="CG105" s="640" t="s">
        <v>307</v>
      </c>
      <c r="CH105" s="640" t="s">
        <v>57</v>
      </c>
      <c r="CI105" s="640" t="s">
        <v>1332</v>
      </c>
      <c r="CJ105" s="640" t="s">
        <v>99</v>
      </c>
      <c r="CK105" s="640" t="s">
        <v>1213</v>
      </c>
      <c r="CL105" s="640" t="s">
        <v>105</v>
      </c>
      <c r="CM105" s="640" t="s">
        <v>4519</v>
      </c>
      <c r="CN105" s="640" t="s">
        <v>99</v>
      </c>
      <c r="CO105" s="640" t="s">
        <v>182</v>
      </c>
      <c r="CP105" s="640" t="s">
        <v>105</v>
      </c>
      <c r="CQ105" s="640" t="s">
        <v>57</v>
      </c>
      <c r="CR105" s="640" t="s">
        <v>57</v>
      </c>
      <c r="CS105" s="640" t="s">
        <v>57</v>
      </c>
      <c r="CT105" s="640" t="s">
        <v>57</v>
      </c>
      <c r="CU105" s="640" t="s">
        <v>328</v>
      </c>
      <c r="CV105" s="640" t="s">
        <v>329</v>
      </c>
      <c r="CW105" s="640" t="s">
        <v>330</v>
      </c>
      <c r="CX105" s="640" t="s">
        <v>331</v>
      </c>
      <c r="CY105" s="640" t="s">
        <v>57</v>
      </c>
      <c r="CZ105" s="640" t="s">
        <v>57</v>
      </c>
      <c r="DA105" s="640" t="s">
        <v>57</v>
      </c>
      <c r="DB105" s="640" t="s">
        <v>57</v>
      </c>
      <c r="DC105" s="640" t="s">
        <v>57</v>
      </c>
      <c r="DD105" s="640" t="s">
        <v>57</v>
      </c>
      <c r="DE105" s="640" t="s">
        <v>1215</v>
      </c>
      <c r="DF105" s="640" t="s">
        <v>1216</v>
      </c>
      <c r="DG105" s="640" t="s">
        <v>673</v>
      </c>
      <c r="DH105" s="640" t="s">
        <v>57</v>
      </c>
      <c r="DI105" s="640" t="s">
        <v>302</v>
      </c>
      <c r="DJ105" s="640" t="s">
        <v>57</v>
      </c>
      <c r="DK105" s="640" t="s">
        <v>57</v>
      </c>
      <c r="DL105" s="640" t="s">
        <v>57</v>
      </c>
      <c r="DM105" s="640" t="s">
        <v>57</v>
      </c>
      <c r="DN105" s="640" t="s">
        <v>57</v>
      </c>
      <c r="DO105" s="640" t="s">
        <v>57</v>
      </c>
      <c r="DP105" s="640" t="s">
        <v>57</v>
      </c>
      <c r="DQ105" s="640" t="s">
        <v>57</v>
      </c>
      <c r="DR105" s="640" t="s">
        <v>57</v>
      </c>
      <c r="DS105" s="640" t="s">
        <v>57</v>
      </c>
      <c r="DT105" s="640" t="s">
        <v>1334</v>
      </c>
      <c r="DU105" s="640" t="s">
        <v>79</v>
      </c>
      <c r="DV105" s="640" t="s">
        <v>177</v>
      </c>
      <c r="DW105" s="640" t="s">
        <v>121</v>
      </c>
      <c r="DX105" s="640" t="s">
        <v>317</v>
      </c>
      <c r="DY105" s="640" t="s">
        <v>308</v>
      </c>
      <c r="DZ105" s="640" t="s">
        <v>318</v>
      </c>
      <c r="EA105" s="640" t="s">
        <v>319</v>
      </c>
      <c r="EB105" s="640" t="s">
        <v>1335</v>
      </c>
      <c r="EC105" s="640" t="s">
        <v>79</v>
      </c>
      <c r="ED105" s="640" t="s">
        <v>178</v>
      </c>
      <c r="EE105" s="640" t="s">
        <v>121</v>
      </c>
      <c r="EF105" s="640" t="s">
        <v>57</v>
      </c>
      <c r="EG105" s="640" t="s">
        <v>57</v>
      </c>
      <c r="EH105" s="640" t="s">
        <v>57</v>
      </c>
      <c r="EI105" s="640" t="s">
        <v>57</v>
      </c>
      <c r="EJ105" s="640" t="s">
        <v>1336</v>
      </c>
      <c r="EK105" s="640" t="s">
        <v>91</v>
      </c>
      <c r="EL105" s="640" t="s">
        <v>1337</v>
      </c>
      <c r="EM105" s="640" t="s">
        <v>188</v>
      </c>
      <c r="EN105" s="640" t="s">
        <v>680</v>
      </c>
      <c r="EO105" s="640" t="s">
        <v>310</v>
      </c>
      <c r="EP105" s="640" t="s">
        <v>88</v>
      </c>
      <c r="EQ105" s="640" t="s">
        <v>1188</v>
      </c>
      <c r="ER105" s="640" t="s">
        <v>311</v>
      </c>
      <c r="ES105" s="640" t="s">
        <v>4332</v>
      </c>
      <c r="ET105" s="640" t="s">
        <v>5296</v>
      </c>
      <c r="EU105" s="189" t="str">
        <f t="shared" si="26"/>
        <v>1038860T00</v>
      </c>
      <c r="EV105" s="56" t="str">
        <f t="shared" si="27"/>
        <v>91038860T00</v>
      </c>
      <c r="EW105" s="189">
        <f>IFERROR(VLOOKUP(EV105,양시!BZ:CJ,10,FALSE),"")</f>
        <v>0</v>
      </c>
    </row>
    <row r="106" spans="1:154" ht="30" customHeight="1">
      <c r="A106" s="30">
        <v>9</v>
      </c>
      <c r="B106" s="640" t="s">
        <v>771</v>
      </c>
      <c r="C106" s="644" t="s">
        <v>915</v>
      </c>
      <c r="D106" s="640" t="s">
        <v>2612</v>
      </c>
      <c r="E106" s="640" t="s">
        <v>31</v>
      </c>
      <c r="F106" s="640" t="s">
        <v>287</v>
      </c>
      <c r="G106" s="640"/>
      <c r="H106" s="640" t="s">
        <v>806</v>
      </c>
      <c r="I106" s="640" t="s">
        <v>585</v>
      </c>
      <c r="J106" s="640" t="s">
        <v>4542</v>
      </c>
      <c r="K106" s="640" t="s">
        <v>291</v>
      </c>
      <c r="L106" s="640" t="s">
        <v>4543</v>
      </c>
      <c r="M106" s="640" t="s">
        <v>4544</v>
      </c>
      <c r="N106" s="640"/>
      <c r="O106" s="640"/>
      <c r="P106" s="640"/>
      <c r="Q106" s="640"/>
      <c r="R106" s="640"/>
      <c r="S106" s="640" t="s">
        <v>4441</v>
      </c>
      <c r="T106" s="640" t="s">
        <v>4442</v>
      </c>
      <c r="U106" s="640" t="s">
        <v>592</v>
      </c>
      <c r="V106" s="640"/>
      <c r="W106" s="640" t="s">
        <v>4545</v>
      </c>
      <c r="X106" s="640" t="s">
        <v>292</v>
      </c>
      <c r="Y106" s="640" t="s">
        <v>1135</v>
      </c>
      <c r="Z106" s="640" t="s">
        <v>1135</v>
      </c>
      <c r="AA106" s="640" t="s">
        <v>2787</v>
      </c>
      <c r="AB106" s="640" t="s">
        <v>2641</v>
      </c>
      <c r="AC106" s="1338"/>
      <c r="AD106" s="640" t="s">
        <v>107</v>
      </c>
      <c r="AE106" s="640" t="s">
        <v>2346</v>
      </c>
      <c r="AF106" s="640" t="s">
        <v>294</v>
      </c>
      <c r="AG106" s="640" t="s">
        <v>295</v>
      </c>
      <c r="AH106" s="640" t="s">
        <v>296</v>
      </c>
      <c r="AI106" s="640" t="s">
        <v>297</v>
      </c>
      <c r="AJ106" s="640"/>
      <c r="AK106" s="640"/>
      <c r="AL106" s="640"/>
      <c r="AM106" s="640"/>
      <c r="AN106" s="640" t="s">
        <v>4546</v>
      </c>
      <c r="AO106" s="640" t="s">
        <v>4547</v>
      </c>
      <c r="AP106" s="640" t="s">
        <v>4548</v>
      </c>
      <c r="AQ106" s="640" t="s">
        <v>35</v>
      </c>
      <c r="AR106" s="640"/>
      <c r="AS106" s="640"/>
      <c r="AT106" s="640" t="s">
        <v>298</v>
      </c>
      <c r="AU106" s="640" t="s">
        <v>4549</v>
      </c>
      <c r="AV106" s="640" t="s">
        <v>57</v>
      </c>
      <c r="AW106" s="640" t="s">
        <v>57</v>
      </c>
      <c r="AX106" s="640"/>
      <c r="AY106" s="640"/>
      <c r="AZ106" s="640" t="s">
        <v>4550</v>
      </c>
      <c r="BA106" s="640" t="s">
        <v>2352</v>
      </c>
      <c r="BB106" s="640" t="s">
        <v>299</v>
      </c>
      <c r="BC106" s="640" t="s">
        <v>32</v>
      </c>
      <c r="BD106" s="640" t="s">
        <v>33</v>
      </c>
      <c r="BE106" s="640" t="s">
        <v>102</v>
      </c>
      <c r="BF106" s="640" t="s">
        <v>34</v>
      </c>
      <c r="BG106" s="640" t="s">
        <v>164</v>
      </c>
      <c r="BH106" s="640" t="s">
        <v>110</v>
      </c>
      <c r="BI106" s="640" t="s">
        <v>4551</v>
      </c>
      <c r="BJ106" s="640" t="s">
        <v>4552</v>
      </c>
      <c r="BK106" s="640" t="s">
        <v>2355</v>
      </c>
      <c r="BL106" s="640" t="s">
        <v>4553</v>
      </c>
      <c r="BM106" s="640" t="s">
        <v>55</v>
      </c>
      <c r="BN106" s="640" t="s">
        <v>2346</v>
      </c>
      <c r="BO106" s="640" t="s">
        <v>294</v>
      </c>
      <c r="BP106" s="640" t="s">
        <v>57</v>
      </c>
      <c r="BQ106" s="640" t="s">
        <v>295</v>
      </c>
      <c r="BR106" s="640" t="s">
        <v>311</v>
      </c>
      <c r="BS106" s="640" t="s">
        <v>4554</v>
      </c>
      <c r="BT106" s="640" t="s">
        <v>3223</v>
      </c>
      <c r="BU106" s="640" t="s">
        <v>4555</v>
      </c>
      <c r="BV106" s="640" t="s">
        <v>302</v>
      </c>
      <c r="BW106" s="640" t="s">
        <v>659</v>
      </c>
      <c r="BX106" s="640" t="s">
        <v>296</v>
      </c>
      <c r="BY106" s="640" t="s">
        <v>297</v>
      </c>
      <c r="BZ106" s="640" t="s">
        <v>175</v>
      </c>
      <c r="CA106" s="640" t="s">
        <v>4556</v>
      </c>
      <c r="CB106" s="640" t="s">
        <v>304</v>
      </c>
      <c r="CC106" s="640" t="s">
        <v>614</v>
      </c>
      <c r="CD106" s="640" t="s">
        <v>305</v>
      </c>
      <c r="CE106" s="640" t="s">
        <v>306</v>
      </c>
      <c r="CF106" s="640" t="s">
        <v>794</v>
      </c>
      <c r="CG106" s="640" t="s">
        <v>307</v>
      </c>
      <c r="CH106" s="640" t="s">
        <v>57</v>
      </c>
      <c r="CI106" s="640" t="s">
        <v>173</v>
      </c>
      <c r="CJ106" s="640" t="s">
        <v>78</v>
      </c>
      <c r="CK106" s="640" t="s">
        <v>174</v>
      </c>
      <c r="CL106" s="640" t="s">
        <v>105</v>
      </c>
      <c r="CM106" s="640" t="s">
        <v>57</v>
      </c>
      <c r="CN106" s="640" t="s">
        <v>57</v>
      </c>
      <c r="CO106" s="640" t="s">
        <v>57</v>
      </c>
      <c r="CP106" s="640" t="s">
        <v>57</v>
      </c>
      <c r="CQ106" s="640" t="s">
        <v>57</v>
      </c>
      <c r="CR106" s="640" t="s">
        <v>57</v>
      </c>
      <c r="CS106" s="640" t="s">
        <v>57</v>
      </c>
      <c r="CT106" s="640" t="s">
        <v>57</v>
      </c>
      <c r="CU106" s="640" t="s">
        <v>57</v>
      </c>
      <c r="CV106" s="640" t="s">
        <v>57</v>
      </c>
      <c r="CW106" s="640" t="s">
        <v>57</v>
      </c>
      <c r="CX106" s="640" t="s">
        <v>57</v>
      </c>
      <c r="CY106" s="640" t="s">
        <v>57</v>
      </c>
      <c r="CZ106" s="640" t="s">
        <v>57</v>
      </c>
      <c r="DA106" s="640" t="s">
        <v>57</v>
      </c>
      <c r="DB106" s="640" t="s">
        <v>57</v>
      </c>
      <c r="DC106" s="640" t="s">
        <v>57</v>
      </c>
      <c r="DD106" s="640" t="s">
        <v>57</v>
      </c>
      <c r="DE106" s="640" t="s">
        <v>57</v>
      </c>
      <c r="DF106" s="640" t="s">
        <v>57</v>
      </c>
      <c r="DG106" s="640" t="s">
        <v>57</v>
      </c>
      <c r="DH106" s="640" t="s">
        <v>57</v>
      </c>
      <c r="DI106" s="640" t="s">
        <v>302</v>
      </c>
      <c r="DJ106" s="640" t="s">
        <v>57</v>
      </c>
      <c r="DK106" s="640" t="s">
        <v>57</v>
      </c>
      <c r="DL106" s="640" t="s">
        <v>57</v>
      </c>
      <c r="DM106" s="640" t="s">
        <v>57</v>
      </c>
      <c r="DN106" s="640" t="s">
        <v>57</v>
      </c>
      <c r="DO106" s="640" t="s">
        <v>57</v>
      </c>
      <c r="DP106" s="640" t="s">
        <v>57</v>
      </c>
      <c r="DQ106" s="640" t="s">
        <v>57</v>
      </c>
      <c r="DR106" s="640" t="s">
        <v>57</v>
      </c>
      <c r="DS106" s="640" t="s">
        <v>57</v>
      </c>
      <c r="DT106" s="640" t="s">
        <v>4557</v>
      </c>
      <c r="DU106" s="640" t="s">
        <v>79</v>
      </c>
      <c r="DV106" s="640" t="s">
        <v>659</v>
      </c>
      <c r="DW106" s="640" t="s">
        <v>121</v>
      </c>
      <c r="DX106" s="640" t="s">
        <v>333</v>
      </c>
      <c r="DY106" s="640" t="s">
        <v>308</v>
      </c>
      <c r="DZ106" s="640" t="s">
        <v>309</v>
      </c>
      <c r="EA106" s="640" t="s">
        <v>319</v>
      </c>
      <c r="EB106" s="640" t="s">
        <v>4558</v>
      </c>
      <c r="EC106" s="640" t="s">
        <v>79</v>
      </c>
      <c r="ED106" s="640" t="s">
        <v>756</v>
      </c>
      <c r="EE106" s="640" t="s">
        <v>121</v>
      </c>
      <c r="EF106" s="640" t="s">
        <v>57</v>
      </c>
      <c r="EG106" s="640" t="s">
        <v>57</v>
      </c>
      <c r="EH106" s="640" t="s">
        <v>57</v>
      </c>
      <c r="EI106" s="640" t="s">
        <v>57</v>
      </c>
      <c r="EJ106" s="640" t="s">
        <v>4559</v>
      </c>
      <c r="EK106" s="640" t="s">
        <v>2365</v>
      </c>
      <c r="EL106" s="640" t="s">
        <v>4560</v>
      </c>
      <c r="EM106" s="640" t="s">
        <v>2367</v>
      </c>
      <c r="EN106" s="640" t="s">
        <v>629</v>
      </c>
      <c r="EO106" s="640" t="s">
        <v>310</v>
      </c>
      <c r="EP106" s="640" t="s">
        <v>88</v>
      </c>
      <c r="EQ106" s="640" t="s">
        <v>5297</v>
      </c>
      <c r="ER106" s="640" t="s">
        <v>311</v>
      </c>
      <c r="ES106" s="640" t="s">
        <v>5298</v>
      </c>
      <c r="ET106" s="640" t="s">
        <v>5299</v>
      </c>
      <c r="EU106" s="189" t="str">
        <f t="shared" si="26"/>
        <v>1019792T00</v>
      </c>
      <c r="EV106" s="56" t="str">
        <f t="shared" si="27"/>
        <v>91019792T00</v>
      </c>
      <c r="EW106" s="189">
        <f>IFERROR(VLOOKUP(EV106,양시!BZ:CJ,10,FALSE),"")</f>
        <v>0</v>
      </c>
    </row>
    <row r="107" spans="1:154" ht="30" customHeight="1">
      <c r="A107" s="30">
        <v>9</v>
      </c>
      <c r="B107" s="640" t="s">
        <v>806</v>
      </c>
      <c r="C107" s="640" t="s">
        <v>336</v>
      </c>
      <c r="D107" s="640" t="s">
        <v>1866</v>
      </c>
      <c r="E107" s="640" t="s">
        <v>31</v>
      </c>
      <c r="F107" s="640" t="s">
        <v>584</v>
      </c>
      <c r="G107" s="640"/>
      <c r="H107" s="640" t="s">
        <v>47</v>
      </c>
      <c r="I107" s="640" t="s">
        <v>585</v>
      </c>
      <c r="J107" s="640" t="s">
        <v>4561</v>
      </c>
      <c r="K107" s="640" t="s">
        <v>291</v>
      </c>
      <c r="L107" s="640" t="s">
        <v>4562</v>
      </c>
      <c r="M107" s="640" t="s">
        <v>4563</v>
      </c>
      <c r="N107" s="640"/>
      <c r="O107" s="640"/>
      <c r="P107" s="640"/>
      <c r="Q107" s="640"/>
      <c r="R107" s="640"/>
      <c r="S107" s="640" t="s">
        <v>4441</v>
      </c>
      <c r="T107" s="640" t="s">
        <v>4442</v>
      </c>
      <c r="U107" s="640" t="s">
        <v>592</v>
      </c>
      <c r="V107" s="640"/>
      <c r="W107" s="640" t="s">
        <v>4564</v>
      </c>
      <c r="X107" s="640" t="s">
        <v>688</v>
      </c>
      <c r="Y107" s="640" t="s">
        <v>1350</v>
      </c>
      <c r="Z107" s="640" t="s">
        <v>1350</v>
      </c>
      <c r="AA107" s="640" t="s">
        <v>4044</v>
      </c>
      <c r="AB107" s="640" t="s">
        <v>293</v>
      </c>
      <c r="AC107" s="1338"/>
      <c r="AD107" s="640" t="s">
        <v>107</v>
      </c>
      <c r="AE107" s="640" t="s">
        <v>1014</v>
      </c>
      <c r="AF107" s="640" t="s">
        <v>692</v>
      </c>
      <c r="AG107" s="640" t="s">
        <v>295</v>
      </c>
      <c r="AH107" s="640" t="s">
        <v>296</v>
      </c>
      <c r="AI107" s="640" t="s">
        <v>297</v>
      </c>
      <c r="AJ107" s="640"/>
      <c r="AK107" s="640"/>
      <c r="AL107" s="640"/>
      <c r="AM107" s="640"/>
      <c r="AN107" s="640" t="s">
        <v>1948</v>
      </c>
      <c r="AO107" s="640" t="s">
        <v>2453</v>
      </c>
      <c r="AP107" s="640" t="s">
        <v>4565</v>
      </c>
      <c r="AQ107" s="640" t="s">
        <v>49</v>
      </c>
      <c r="AR107" s="640"/>
      <c r="AS107" s="640"/>
      <c r="AT107" s="640" t="s">
        <v>298</v>
      </c>
      <c r="AU107" s="640" t="s">
        <v>4566</v>
      </c>
      <c r="AV107" s="640" t="s">
        <v>57</v>
      </c>
      <c r="AW107" s="640" t="s">
        <v>57</v>
      </c>
      <c r="AX107" s="640"/>
      <c r="AY107" s="640" t="s">
        <v>2669</v>
      </c>
      <c r="AZ107" s="640" t="s">
        <v>4567</v>
      </c>
      <c r="BA107" s="640" t="s">
        <v>59</v>
      </c>
      <c r="BB107" s="640" t="s">
        <v>299</v>
      </c>
      <c r="BC107" s="640" t="s">
        <v>32</v>
      </c>
      <c r="BD107" s="640" t="s">
        <v>33</v>
      </c>
      <c r="BE107" s="640" t="s">
        <v>57</v>
      </c>
      <c r="BF107" s="640" t="s">
        <v>48</v>
      </c>
      <c r="BG107" s="640" t="s">
        <v>900</v>
      </c>
      <c r="BH107" s="640" t="s">
        <v>909</v>
      </c>
      <c r="BI107" s="640" t="s">
        <v>1115</v>
      </c>
      <c r="BJ107" s="640" t="s">
        <v>4568</v>
      </c>
      <c r="BK107" s="640" t="s">
        <v>1026</v>
      </c>
      <c r="BL107" s="640" t="s">
        <v>4569</v>
      </c>
      <c r="BM107" s="640" t="s">
        <v>302</v>
      </c>
      <c r="BN107" s="640" t="s">
        <v>1014</v>
      </c>
      <c r="BO107" s="640" t="s">
        <v>692</v>
      </c>
      <c r="BP107" s="640" t="s">
        <v>595</v>
      </c>
      <c r="BQ107" s="640" t="s">
        <v>295</v>
      </c>
      <c r="BR107" s="640" t="s">
        <v>102</v>
      </c>
      <c r="BS107" s="640" t="s">
        <v>1086</v>
      </c>
      <c r="BT107" s="640" t="s">
        <v>2982</v>
      </c>
      <c r="BU107" s="640" t="s">
        <v>4570</v>
      </c>
      <c r="BV107" s="640" t="s">
        <v>51</v>
      </c>
      <c r="BW107" s="640" t="s">
        <v>105</v>
      </c>
      <c r="BX107" s="640" t="s">
        <v>296</v>
      </c>
      <c r="BY107" s="640" t="s">
        <v>297</v>
      </c>
      <c r="BZ107" s="640" t="s">
        <v>614</v>
      </c>
      <c r="CA107" s="640" t="s">
        <v>4571</v>
      </c>
      <c r="CB107" s="640" t="s">
        <v>304</v>
      </c>
      <c r="CC107" s="640" t="s">
        <v>3201</v>
      </c>
      <c r="CD107" s="640" t="s">
        <v>309</v>
      </c>
      <c r="CE107" s="640" t="s">
        <v>306</v>
      </c>
      <c r="CF107" s="640" t="s">
        <v>104</v>
      </c>
      <c r="CG107" s="640" t="s">
        <v>307</v>
      </c>
      <c r="CH107" s="640" t="s">
        <v>57</v>
      </c>
      <c r="CI107" s="640" t="s">
        <v>4572</v>
      </c>
      <c r="CJ107" s="640" t="s">
        <v>99</v>
      </c>
      <c r="CK107" s="640" t="s">
        <v>1308</v>
      </c>
      <c r="CL107" s="640" t="s">
        <v>105</v>
      </c>
      <c r="CM107" s="640" t="s">
        <v>57</v>
      </c>
      <c r="CN107" s="640" t="s">
        <v>57</v>
      </c>
      <c r="CO107" s="640" t="s">
        <v>57</v>
      </c>
      <c r="CP107" s="640" t="s">
        <v>57</v>
      </c>
      <c r="CQ107" s="640" t="s">
        <v>57</v>
      </c>
      <c r="CR107" s="640" t="s">
        <v>57</v>
      </c>
      <c r="CS107" s="640" t="s">
        <v>57</v>
      </c>
      <c r="CT107" s="640" t="s">
        <v>57</v>
      </c>
      <c r="CU107" s="640" t="s">
        <v>57</v>
      </c>
      <c r="CV107" s="640" t="s">
        <v>57</v>
      </c>
      <c r="CW107" s="640" t="s">
        <v>57</v>
      </c>
      <c r="CX107" s="640" t="s">
        <v>57</v>
      </c>
      <c r="CY107" s="640" t="s">
        <v>798</v>
      </c>
      <c r="CZ107" s="640" t="s">
        <v>329</v>
      </c>
      <c r="DA107" s="640" t="s">
        <v>123</v>
      </c>
      <c r="DB107" s="640" t="s">
        <v>57</v>
      </c>
      <c r="DC107" s="640" t="s">
        <v>57</v>
      </c>
      <c r="DD107" s="640" t="s">
        <v>57</v>
      </c>
      <c r="DE107" s="640" t="s">
        <v>57</v>
      </c>
      <c r="DF107" s="640" t="s">
        <v>57</v>
      </c>
      <c r="DG107" s="640" t="s">
        <v>57</v>
      </c>
      <c r="DH107" s="640" t="s">
        <v>57</v>
      </c>
      <c r="DI107" s="640" t="s">
        <v>302</v>
      </c>
      <c r="DJ107" s="640" t="s">
        <v>57</v>
      </c>
      <c r="DK107" s="640" t="s">
        <v>57</v>
      </c>
      <c r="DL107" s="640" t="s">
        <v>57</v>
      </c>
      <c r="DM107" s="640" t="s">
        <v>57</v>
      </c>
      <c r="DN107" s="640" t="s">
        <v>57</v>
      </c>
      <c r="DO107" s="640" t="s">
        <v>57</v>
      </c>
      <c r="DP107" s="640" t="s">
        <v>57</v>
      </c>
      <c r="DQ107" s="640" t="s">
        <v>57</v>
      </c>
      <c r="DR107" s="640" t="s">
        <v>57</v>
      </c>
      <c r="DS107" s="640" t="s">
        <v>57</v>
      </c>
      <c r="DT107" s="640" t="s">
        <v>4573</v>
      </c>
      <c r="DU107" s="640" t="s">
        <v>86</v>
      </c>
      <c r="DV107" s="640" t="s">
        <v>1748</v>
      </c>
      <c r="DW107" s="640" t="s">
        <v>106</v>
      </c>
      <c r="DX107" s="640" t="s">
        <v>317</v>
      </c>
      <c r="DY107" s="640" t="s">
        <v>308</v>
      </c>
      <c r="DZ107" s="640" t="s">
        <v>318</v>
      </c>
      <c r="EA107" s="640" t="s">
        <v>319</v>
      </c>
      <c r="EB107" s="640" t="s">
        <v>4574</v>
      </c>
      <c r="EC107" s="640" t="s">
        <v>86</v>
      </c>
      <c r="ED107" s="640" t="s">
        <v>761</v>
      </c>
      <c r="EE107" s="640" t="s">
        <v>106</v>
      </c>
      <c r="EF107" s="640" t="s">
        <v>57</v>
      </c>
      <c r="EG107" s="640" t="s">
        <v>57</v>
      </c>
      <c r="EH107" s="640" t="s">
        <v>57</v>
      </c>
      <c r="EI107" s="640" t="s">
        <v>57</v>
      </c>
      <c r="EJ107" s="640" t="s">
        <v>4575</v>
      </c>
      <c r="EK107" s="640" t="s">
        <v>2444</v>
      </c>
      <c r="EL107" s="640" t="s">
        <v>802</v>
      </c>
      <c r="EM107" s="640" t="s">
        <v>184</v>
      </c>
      <c r="EN107" s="640" t="s">
        <v>629</v>
      </c>
      <c r="EO107" s="640" t="s">
        <v>630</v>
      </c>
      <c r="EP107" s="640" t="s">
        <v>122</v>
      </c>
      <c r="EQ107" s="640" t="s">
        <v>2536</v>
      </c>
      <c r="ER107" s="640" t="s">
        <v>311</v>
      </c>
      <c r="ES107" s="640" t="s">
        <v>4576</v>
      </c>
      <c r="ET107" s="640" t="s">
        <v>4577</v>
      </c>
      <c r="EU107" s="189" t="str">
        <f t="shared" si="26"/>
        <v>1037387T02</v>
      </c>
      <c r="EV107" s="56" t="str">
        <f t="shared" si="27"/>
        <v>91037387T02</v>
      </c>
      <c r="EW107" s="189">
        <f>IFERROR(VLOOKUP(EV107,양시!BZ:CJ,10,FALSE),"")</f>
        <v>0</v>
      </c>
    </row>
    <row r="108" spans="1:154" ht="30" customHeight="1">
      <c r="A108" s="30">
        <v>9</v>
      </c>
      <c r="B108" s="640" t="s">
        <v>47</v>
      </c>
      <c r="C108" s="640" t="s">
        <v>336</v>
      </c>
      <c r="D108" s="640" t="s">
        <v>2400</v>
      </c>
      <c r="E108" s="640" t="s">
        <v>31</v>
      </c>
      <c r="F108" s="640" t="s">
        <v>584</v>
      </c>
      <c r="G108" s="640"/>
      <c r="H108" s="640" t="s">
        <v>850</v>
      </c>
      <c r="I108" s="640" t="s">
        <v>585</v>
      </c>
      <c r="J108" s="640" t="s">
        <v>2751</v>
      </c>
      <c r="K108" s="640" t="s">
        <v>291</v>
      </c>
      <c r="L108" s="640" t="s">
        <v>2752</v>
      </c>
      <c r="M108" s="640" t="s">
        <v>2753</v>
      </c>
      <c r="N108" s="640"/>
      <c r="O108" s="640"/>
      <c r="P108" s="640" t="s">
        <v>818</v>
      </c>
      <c r="Q108" s="640" t="s">
        <v>4074</v>
      </c>
      <c r="R108" s="640"/>
      <c r="S108" s="640" t="s">
        <v>1838</v>
      </c>
      <c r="T108" s="640" t="s">
        <v>1839</v>
      </c>
      <c r="U108" s="640" t="s">
        <v>592</v>
      </c>
      <c r="V108" s="640"/>
      <c r="W108" s="640" t="s">
        <v>2754</v>
      </c>
      <c r="X108" s="640" t="s">
        <v>688</v>
      </c>
      <c r="Y108" s="640" t="s">
        <v>4359</v>
      </c>
      <c r="Z108" s="640" t="s">
        <v>4360</v>
      </c>
      <c r="AA108" s="640" t="s">
        <v>4360</v>
      </c>
      <c r="AB108" s="640" t="s">
        <v>293</v>
      </c>
      <c r="AC108" s="1338"/>
      <c r="AD108" s="640" t="s">
        <v>3215</v>
      </c>
      <c r="AE108" s="640" t="s">
        <v>2204</v>
      </c>
      <c r="AF108" s="640" t="s">
        <v>692</v>
      </c>
      <c r="AG108" s="640" t="s">
        <v>295</v>
      </c>
      <c r="AH108" s="640" t="s">
        <v>296</v>
      </c>
      <c r="AI108" s="640" t="s">
        <v>297</v>
      </c>
      <c r="AJ108" s="640"/>
      <c r="AK108" s="640"/>
      <c r="AL108" s="640"/>
      <c r="AM108" s="640"/>
      <c r="AN108" s="640" t="s">
        <v>2406</v>
      </c>
      <c r="AO108" s="640" t="s">
        <v>2407</v>
      </c>
      <c r="AP108" s="640" t="s">
        <v>2755</v>
      </c>
      <c r="AQ108" s="640" t="s">
        <v>2381</v>
      </c>
      <c r="AR108" s="640"/>
      <c r="AS108" s="640"/>
      <c r="AT108" s="640" t="s">
        <v>599</v>
      </c>
      <c r="AU108" s="640" t="s">
        <v>2756</v>
      </c>
      <c r="AV108" s="640" t="s">
        <v>57</v>
      </c>
      <c r="AW108" s="640" t="s">
        <v>57</v>
      </c>
      <c r="AX108" s="640"/>
      <c r="AY108" s="640"/>
      <c r="AZ108" s="640" t="s">
        <v>2757</v>
      </c>
      <c r="BA108" s="640" t="s">
        <v>2435</v>
      </c>
      <c r="BB108" s="640" t="s">
        <v>299</v>
      </c>
      <c r="BC108" s="640" t="s">
        <v>32</v>
      </c>
      <c r="BD108" s="640" t="s">
        <v>33</v>
      </c>
      <c r="BE108" s="640" t="s">
        <v>57</v>
      </c>
      <c r="BF108" s="640" t="s">
        <v>48</v>
      </c>
      <c r="BG108" s="640" t="s">
        <v>164</v>
      </c>
      <c r="BH108" s="640" t="s">
        <v>2758</v>
      </c>
      <c r="BI108" s="640" t="s">
        <v>2387</v>
      </c>
      <c r="BJ108" s="640" t="s">
        <v>2693</v>
      </c>
      <c r="BK108" s="640" t="s">
        <v>2759</v>
      </c>
      <c r="BL108" s="640" t="s">
        <v>2760</v>
      </c>
      <c r="BM108" s="640" t="s">
        <v>752</v>
      </c>
      <c r="BN108" s="640" t="s">
        <v>2204</v>
      </c>
      <c r="BO108" s="640" t="s">
        <v>692</v>
      </c>
      <c r="BP108" s="640" t="s">
        <v>595</v>
      </c>
      <c r="BQ108" s="640" t="s">
        <v>295</v>
      </c>
      <c r="BR108" s="640" t="s">
        <v>102</v>
      </c>
      <c r="BS108" s="640" t="s">
        <v>2697</v>
      </c>
      <c r="BT108" s="640" t="s">
        <v>837</v>
      </c>
      <c r="BU108" s="640" t="s">
        <v>2761</v>
      </c>
      <c r="BV108" s="640" t="s">
        <v>1061</v>
      </c>
      <c r="BW108" s="640" t="s">
        <v>113</v>
      </c>
      <c r="BX108" s="640" t="s">
        <v>296</v>
      </c>
      <c r="BY108" s="640" t="s">
        <v>297</v>
      </c>
      <c r="BZ108" s="640" t="s">
        <v>757</v>
      </c>
      <c r="CA108" s="640" t="s">
        <v>1121</v>
      </c>
      <c r="CB108" s="640" t="s">
        <v>304</v>
      </c>
      <c r="CC108" s="640" t="s">
        <v>797</v>
      </c>
      <c r="CD108" s="640" t="s">
        <v>305</v>
      </c>
      <c r="CE108" s="640" t="s">
        <v>306</v>
      </c>
      <c r="CF108" s="640" t="s">
        <v>1122</v>
      </c>
      <c r="CG108" s="640" t="s">
        <v>307</v>
      </c>
      <c r="CH108" s="640" t="s">
        <v>57</v>
      </c>
      <c r="CI108" s="640" t="s">
        <v>2762</v>
      </c>
      <c r="CJ108" s="640" t="s">
        <v>843</v>
      </c>
      <c r="CK108" s="640" t="s">
        <v>1308</v>
      </c>
      <c r="CL108" s="640" t="s">
        <v>105</v>
      </c>
      <c r="CM108" s="640" t="s">
        <v>57</v>
      </c>
      <c r="CN108" s="640" t="s">
        <v>57</v>
      </c>
      <c r="CO108" s="640" t="s">
        <v>57</v>
      </c>
      <c r="CP108" s="640" t="s">
        <v>57</v>
      </c>
      <c r="CQ108" s="640" t="s">
        <v>57</v>
      </c>
      <c r="CR108" s="640" t="s">
        <v>57</v>
      </c>
      <c r="CS108" s="640" t="s">
        <v>57</v>
      </c>
      <c r="CT108" s="640" t="s">
        <v>57</v>
      </c>
      <c r="CU108" s="640" t="s">
        <v>57</v>
      </c>
      <c r="CV108" s="640" t="s">
        <v>57</v>
      </c>
      <c r="CW108" s="640" t="s">
        <v>57</v>
      </c>
      <c r="CX108" s="640" t="s">
        <v>57</v>
      </c>
      <c r="CY108" s="640" t="s">
        <v>57</v>
      </c>
      <c r="CZ108" s="640" t="s">
        <v>57</v>
      </c>
      <c r="DA108" s="640" t="s">
        <v>57</v>
      </c>
      <c r="DB108" s="640" t="s">
        <v>57</v>
      </c>
      <c r="DC108" s="640" t="s">
        <v>57</v>
      </c>
      <c r="DD108" s="640" t="s">
        <v>57</v>
      </c>
      <c r="DE108" s="640" t="s">
        <v>57</v>
      </c>
      <c r="DF108" s="640" t="s">
        <v>57</v>
      </c>
      <c r="DG108" s="640" t="s">
        <v>57</v>
      </c>
      <c r="DH108" s="640" t="s">
        <v>57</v>
      </c>
      <c r="DI108" s="640" t="s">
        <v>302</v>
      </c>
      <c r="DJ108" s="640" t="s">
        <v>57</v>
      </c>
      <c r="DK108" s="640" t="s">
        <v>57</v>
      </c>
      <c r="DL108" s="640" t="s">
        <v>57</v>
      </c>
      <c r="DM108" s="640" t="s">
        <v>57</v>
      </c>
      <c r="DN108" s="640" t="s">
        <v>57</v>
      </c>
      <c r="DO108" s="640" t="s">
        <v>57</v>
      </c>
      <c r="DP108" s="640" t="s">
        <v>57</v>
      </c>
      <c r="DQ108" s="640" t="s">
        <v>57</v>
      </c>
      <c r="DR108" s="640" t="s">
        <v>57</v>
      </c>
      <c r="DS108" s="640" t="s">
        <v>57</v>
      </c>
      <c r="DT108" s="640" t="s">
        <v>844</v>
      </c>
      <c r="DU108" s="640" t="s">
        <v>79</v>
      </c>
      <c r="DV108" s="640" t="s">
        <v>622</v>
      </c>
      <c r="DW108" s="640" t="s">
        <v>106</v>
      </c>
      <c r="DX108" s="640" t="s">
        <v>317</v>
      </c>
      <c r="DY108" s="640" t="s">
        <v>308</v>
      </c>
      <c r="DZ108" s="640" t="s">
        <v>318</v>
      </c>
      <c r="EA108" s="640" t="s">
        <v>319</v>
      </c>
      <c r="EB108" s="640" t="s">
        <v>845</v>
      </c>
      <c r="EC108" s="640" t="s">
        <v>79</v>
      </c>
      <c r="ED108" s="640" t="s">
        <v>624</v>
      </c>
      <c r="EE108" s="640" t="s">
        <v>106</v>
      </c>
      <c r="EF108" s="640" t="s">
        <v>57</v>
      </c>
      <c r="EG108" s="640" t="s">
        <v>57</v>
      </c>
      <c r="EH108" s="640" t="s">
        <v>57</v>
      </c>
      <c r="EI108" s="640" t="s">
        <v>57</v>
      </c>
      <c r="EJ108" s="640" t="s">
        <v>2763</v>
      </c>
      <c r="EK108" s="640" t="s">
        <v>626</v>
      </c>
      <c r="EL108" s="640" t="s">
        <v>2445</v>
      </c>
      <c r="EM108" s="640" t="s">
        <v>628</v>
      </c>
      <c r="EN108" s="640" t="s">
        <v>680</v>
      </c>
      <c r="EO108" s="640" t="s">
        <v>310</v>
      </c>
      <c r="EP108" s="640" t="s">
        <v>88</v>
      </c>
      <c r="EQ108" s="640" t="s">
        <v>2764</v>
      </c>
      <c r="ER108" s="640" t="s">
        <v>311</v>
      </c>
      <c r="ES108" s="640" t="s">
        <v>1677</v>
      </c>
      <c r="ET108" s="640" t="s">
        <v>4361</v>
      </c>
      <c r="EU108" s="189" t="str">
        <f t="shared" si="26"/>
        <v>1035096T02</v>
      </c>
      <c r="EV108" s="56" t="str">
        <f t="shared" si="27"/>
        <v>91035096T02</v>
      </c>
      <c r="EW108" s="189" t="str">
        <f>IFERROR(VLOOKUP(EV108,양시!BZ:CJ,10,FALSE),"")</f>
        <v/>
      </c>
      <c r="EX108" s="104" t="s">
        <v>2959</v>
      </c>
    </row>
    <row r="109" spans="1:154" ht="30" customHeight="1">
      <c r="A109" s="30">
        <v>9</v>
      </c>
      <c r="B109" s="640" t="s">
        <v>850</v>
      </c>
      <c r="C109" s="640" t="s">
        <v>336</v>
      </c>
      <c r="D109" s="640" t="s">
        <v>2400</v>
      </c>
      <c r="E109" s="640" t="s">
        <v>31</v>
      </c>
      <c r="F109" s="640" t="s">
        <v>584</v>
      </c>
      <c r="G109" s="640"/>
      <c r="H109" s="640" t="s">
        <v>323</v>
      </c>
      <c r="I109" s="640" t="s">
        <v>585</v>
      </c>
      <c r="J109" s="640" t="s">
        <v>2736</v>
      </c>
      <c r="K109" s="640" t="s">
        <v>291</v>
      </c>
      <c r="L109" s="640" t="s">
        <v>2737</v>
      </c>
      <c r="M109" s="640" t="s">
        <v>2738</v>
      </c>
      <c r="N109" s="640"/>
      <c r="O109" s="640"/>
      <c r="P109" s="640" t="s">
        <v>818</v>
      </c>
      <c r="Q109" s="640" t="s">
        <v>4074</v>
      </c>
      <c r="R109" s="640"/>
      <c r="S109" s="640" t="s">
        <v>1838</v>
      </c>
      <c r="T109" s="640" t="s">
        <v>1839</v>
      </c>
      <c r="U109" s="640" t="s">
        <v>592</v>
      </c>
      <c r="V109" s="640"/>
      <c r="W109" s="640" t="s">
        <v>2739</v>
      </c>
      <c r="X109" s="640" t="s">
        <v>688</v>
      </c>
      <c r="Y109" s="640" t="s">
        <v>1135</v>
      </c>
      <c r="Z109" s="640" t="s">
        <v>1135</v>
      </c>
      <c r="AA109" s="640" t="s">
        <v>1135</v>
      </c>
      <c r="AB109" s="640" t="s">
        <v>293</v>
      </c>
      <c r="AC109" s="1338"/>
      <c r="AD109" s="640" t="s">
        <v>107</v>
      </c>
      <c r="AE109" s="640" t="s">
        <v>2740</v>
      </c>
      <c r="AF109" s="640" t="s">
        <v>692</v>
      </c>
      <c r="AG109" s="640" t="s">
        <v>295</v>
      </c>
      <c r="AH109" s="640" t="s">
        <v>296</v>
      </c>
      <c r="AI109" s="640" t="s">
        <v>297</v>
      </c>
      <c r="AJ109" s="640"/>
      <c r="AK109" s="640"/>
      <c r="AL109" s="640"/>
      <c r="AM109" s="640"/>
      <c r="AN109" s="640" t="s">
        <v>2406</v>
      </c>
      <c r="AO109" s="640" t="s">
        <v>2407</v>
      </c>
      <c r="AP109" s="640" t="s">
        <v>2741</v>
      </c>
      <c r="AQ109" s="640" t="s">
        <v>2381</v>
      </c>
      <c r="AR109" s="640"/>
      <c r="AS109" s="640"/>
      <c r="AT109" s="640" t="s">
        <v>599</v>
      </c>
      <c r="AU109" s="640" t="s">
        <v>2742</v>
      </c>
      <c r="AV109" s="640" t="s">
        <v>57</v>
      </c>
      <c r="AW109" s="640" t="s">
        <v>57</v>
      </c>
      <c r="AX109" s="640"/>
      <c r="AY109" s="640"/>
      <c r="AZ109" s="640" t="s">
        <v>2743</v>
      </c>
      <c r="BA109" s="640" t="s">
        <v>2435</v>
      </c>
      <c r="BB109" s="640" t="s">
        <v>299</v>
      </c>
      <c r="BC109" s="640" t="s">
        <v>32</v>
      </c>
      <c r="BD109" s="640" t="s">
        <v>33</v>
      </c>
      <c r="BE109" s="640" t="s">
        <v>57</v>
      </c>
      <c r="BF109" s="640" t="s">
        <v>48</v>
      </c>
      <c r="BG109" s="640" t="s">
        <v>164</v>
      </c>
      <c r="BH109" s="640" t="s">
        <v>2744</v>
      </c>
      <c r="BI109" s="640" t="s">
        <v>2745</v>
      </c>
      <c r="BJ109" s="640" t="s">
        <v>2746</v>
      </c>
      <c r="BK109" s="640" t="s">
        <v>2438</v>
      </c>
      <c r="BL109" s="640" t="s">
        <v>2747</v>
      </c>
      <c r="BM109" s="640" t="s">
        <v>39</v>
      </c>
      <c r="BN109" s="640" t="s">
        <v>2740</v>
      </c>
      <c r="BO109" s="640" t="s">
        <v>692</v>
      </c>
      <c r="BP109" s="640" t="s">
        <v>595</v>
      </c>
      <c r="BQ109" s="640" t="s">
        <v>295</v>
      </c>
      <c r="BR109" s="640" t="s">
        <v>102</v>
      </c>
      <c r="BS109" s="640" t="s">
        <v>1085</v>
      </c>
      <c r="BT109" s="640" t="s">
        <v>1086</v>
      </c>
      <c r="BU109" s="640" t="s">
        <v>2748</v>
      </c>
      <c r="BV109" s="640" t="s">
        <v>1061</v>
      </c>
      <c r="BW109" s="640" t="s">
        <v>1062</v>
      </c>
      <c r="BX109" s="640" t="s">
        <v>296</v>
      </c>
      <c r="BY109" s="640" t="s">
        <v>297</v>
      </c>
      <c r="BZ109" s="640" t="s">
        <v>2749</v>
      </c>
      <c r="CA109" s="640" t="s">
        <v>758</v>
      </c>
      <c r="CB109" s="640" t="s">
        <v>304</v>
      </c>
      <c r="CC109" s="640" t="s">
        <v>167</v>
      </c>
      <c r="CD109" s="640" t="s">
        <v>305</v>
      </c>
      <c r="CE109" s="640" t="s">
        <v>306</v>
      </c>
      <c r="CF109" s="640" t="s">
        <v>166</v>
      </c>
      <c r="CG109" s="640" t="s">
        <v>307</v>
      </c>
      <c r="CH109" s="640" t="s">
        <v>57</v>
      </c>
      <c r="CI109" s="640" t="s">
        <v>2419</v>
      </c>
      <c r="CJ109" s="640" t="s">
        <v>843</v>
      </c>
      <c r="CK109" s="640" t="s">
        <v>182</v>
      </c>
      <c r="CL109" s="640" t="s">
        <v>105</v>
      </c>
      <c r="CM109" s="640" t="s">
        <v>57</v>
      </c>
      <c r="CN109" s="640" t="s">
        <v>57</v>
      </c>
      <c r="CO109" s="640" t="s">
        <v>57</v>
      </c>
      <c r="CP109" s="640" t="s">
        <v>57</v>
      </c>
      <c r="CQ109" s="640" t="s">
        <v>57</v>
      </c>
      <c r="CR109" s="640" t="s">
        <v>57</v>
      </c>
      <c r="CS109" s="640" t="s">
        <v>57</v>
      </c>
      <c r="CT109" s="640" t="s">
        <v>57</v>
      </c>
      <c r="CU109" s="640" t="s">
        <v>57</v>
      </c>
      <c r="CV109" s="640" t="s">
        <v>57</v>
      </c>
      <c r="CW109" s="640" t="s">
        <v>57</v>
      </c>
      <c r="CX109" s="640" t="s">
        <v>57</v>
      </c>
      <c r="CY109" s="640" t="s">
        <v>57</v>
      </c>
      <c r="CZ109" s="640" t="s">
        <v>57</v>
      </c>
      <c r="DA109" s="640" t="s">
        <v>57</v>
      </c>
      <c r="DB109" s="640" t="s">
        <v>57</v>
      </c>
      <c r="DC109" s="640" t="s">
        <v>57</v>
      </c>
      <c r="DD109" s="640" t="s">
        <v>57</v>
      </c>
      <c r="DE109" s="640" t="s">
        <v>57</v>
      </c>
      <c r="DF109" s="640" t="s">
        <v>57</v>
      </c>
      <c r="DG109" s="640" t="s">
        <v>57</v>
      </c>
      <c r="DH109" s="640" t="s">
        <v>57</v>
      </c>
      <c r="DI109" s="640" t="s">
        <v>302</v>
      </c>
      <c r="DJ109" s="640" t="s">
        <v>57</v>
      </c>
      <c r="DK109" s="640" t="s">
        <v>57</v>
      </c>
      <c r="DL109" s="640" t="s">
        <v>57</v>
      </c>
      <c r="DM109" s="640" t="s">
        <v>57</v>
      </c>
      <c r="DN109" s="640" t="s">
        <v>57</v>
      </c>
      <c r="DO109" s="640" t="s">
        <v>57</v>
      </c>
      <c r="DP109" s="640" t="s">
        <v>57</v>
      </c>
      <c r="DQ109" s="640" t="s">
        <v>57</v>
      </c>
      <c r="DR109" s="640" t="s">
        <v>57</v>
      </c>
      <c r="DS109" s="640" t="s">
        <v>57</v>
      </c>
      <c r="DT109" s="640" t="s">
        <v>2441</v>
      </c>
      <c r="DU109" s="640" t="s">
        <v>79</v>
      </c>
      <c r="DV109" s="640" t="s">
        <v>801</v>
      </c>
      <c r="DW109" s="640" t="s">
        <v>106</v>
      </c>
      <c r="DX109" s="640" t="s">
        <v>317</v>
      </c>
      <c r="DY109" s="640" t="s">
        <v>308</v>
      </c>
      <c r="DZ109" s="640" t="s">
        <v>318</v>
      </c>
      <c r="EA109" s="640" t="s">
        <v>319</v>
      </c>
      <c r="EB109" s="640" t="s">
        <v>2442</v>
      </c>
      <c r="EC109" s="640" t="s">
        <v>79</v>
      </c>
      <c r="ED109" s="640" t="s">
        <v>1038</v>
      </c>
      <c r="EE109" s="640" t="s">
        <v>106</v>
      </c>
      <c r="EF109" s="640" t="s">
        <v>57</v>
      </c>
      <c r="EG109" s="640" t="s">
        <v>57</v>
      </c>
      <c r="EH109" s="640" t="s">
        <v>57</v>
      </c>
      <c r="EI109" s="640" t="s">
        <v>57</v>
      </c>
      <c r="EJ109" s="640" t="s">
        <v>846</v>
      </c>
      <c r="EK109" s="640" t="s">
        <v>180</v>
      </c>
      <c r="EL109" s="640" t="s">
        <v>847</v>
      </c>
      <c r="EM109" s="640" t="s">
        <v>181</v>
      </c>
      <c r="EN109" s="640" t="s">
        <v>680</v>
      </c>
      <c r="EO109" s="640" t="s">
        <v>310</v>
      </c>
      <c r="EP109" s="640" t="s">
        <v>88</v>
      </c>
      <c r="EQ109" s="640" t="s">
        <v>187</v>
      </c>
      <c r="ER109" s="640" t="s">
        <v>311</v>
      </c>
      <c r="ES109" s="640" t="s">
        <v>2602</v>
      </c>
      <c r="ET109" s="640" t="s">
        <v>2750</v>
      </c>
      <c r="EU109" s="189" t="str">
        <f t="shared" si="26"/>
        <v>1035098T06</v>
      </c>
      <c r="EV109" s="56" t="str">
        <f t="shared" si="27"/>
        <v>91035098T06</v>
      </c>
      <c r="EW109" s="189" t="str">
        <f>IFERROR(VLOOKUP(EV109,양시!BZ:CJ,10,FALSE),"")</f>
        <v/>
      </c>
      <c r="EX109" s="104" t="s">
        <v>2959</v>
      </c>
    </row>
    <row r="110" spans="1:154" ht="30" customHeight="1">
      <c r="A110" s="367">
        <v>10</v>
      </c>
      <c r="B110" s="678" t="s">
        <v>287</v>
      </c>
      <c r="C110" s="720" t="s">
        <v>916</v>
      </c>
      <c r="D110" s="678" t="s">
        <v>2963</v>
      </c>
      <c r="E110" s="678" t="s">
        <v>31</v>
      </c>
      <c r="F110" s="678" t="s">
        <v>287</v>
      </c>
      <c r="G110" s="678" t="s">
        <v>287</v>
      </c>
      <c r="H110" s="678" t="s">
        <v>287</v>
      </c>
      <c r="I110" s="678" t="s">
        <v>585</v>
      </c>
      <c r="J110" s="678" t="s">
        <v>5545</v>
      </c>
      <c r="K110" s="678" t="s">
        <v>291</v>
      </c>
      <c r="L110" s="678" t="s">
        <v>5546</v>
      </c>
      <c r="M110" s="678" t="s">
        <v>5547</v>
      </c>
      <c r="N110" s="678"/>
      <c r="O110" s="678" t="s">
        <v>2992</v>
      </c>
      <c r="P110" s="678" t="s">
        <v>1539</v>
      </c>
      <c r="Q110" s="678"/>
      <c r="R110" s="678"/>
      <c r="S110" s="678" t="s">
        <v>5434</v>
      </c>
      <c r="T110" s="678" t="s">
        <v>5548</v>
      </c>
      <c r="U110" s="678" t="s">
        <v>592</v>
      </c>
      <c r="V110" s="678"/>
      <c r="W110" s="678" t="s">
        <v>5549</v>
      </c>
      <c r="X110" s="678" t="s">
        <v>778</v>
      </c>
      <c r="Y110" s="678" t="s">
        <v>5550</v>
      </c>
      <c r="Z110" s="678" t="s">
        <v>5550</v>
      </c>
      <c r="AA110" s="678" t="s">
        <v>5550</v>
      </c>
      <c r="AB110" s="678" t="s">
        <v>293</v>
      </c>
      <c r="AC110" s="1338"/>
      <c r="AD110" s="678" t="s">
        <v>107</v>
      </c>
      <c r="AE110" s="678" t="s">
        <v>1730</v>
      </c>
      <c r="AF110" s="678" t="s">
        <v>595</v>
      </c>
      <c r="AG110" s="678" t="s">
        <v>57</v>
      </c>
      <c r="AH110" s="678" t="s">
        <v>645</v>
      </c>
      <c r="AI110" s="678" t="s">
        <v>57</v>
      </c>
      <c r="AJ110" s="678"/>
      <c r="AK110" s="678"/>
      <c r="AL110" s="678"/>
      <c r="AM110" s="678"/>
      <c r="AN110" s="678" t="s">
        <v>1545</v>
      </c>
      <c r="AO110" s="678" t="s">
        <v>1546</v>
      </c>
      <c r="AP110" s="678" t="s">
        <v>5551</v>
      </c>
      <c r="AQ110" s="678" t="s">
        <v>49</v>
      </c>
      <c r="AR110" s="678"/>
      <c r="AS110" s="678"/>
      <c r="AT110" s="678" t="s">
        <v>298</v>
      </c>
      <c r="AU110" s="678" t="s">
        <v>5552</v>
      </c>
      <c r="AV110" s="678" t="s">
        <v>57</v>
      </c>
      <c r="AW110" s="678" t="s">
        <v>831</v>
      </c>
      <c r="AX110" s="678"/>
      <c r="AY110" s="678"/>
      <c r="AZ110" s="678" t="s">
        <v>5553</v>
      </c>
      <c r="BA110" s="678" t="s">
        <v>1736</v>
      </c>
      <c r="BB110" s="678" t="s">
        <v>299</v>
      </c>
      <c r="BC110" s="678" t="s">
        <v>32</v>
      </c>
      <c r="BD110" s="678" t="s">
        <v>33</v>
      </c>
      <c r="BE110" s="678" t="s">
        <v>5554</v>
      </c>
      <c r="BF110" s="678" t="s">
        <v>48</v>
      </c>
      <c r="BG110" s="678" t="s">
        <v>164</v>
      </c>
      <c r="BH110" s="678" t="s">
        <v>110</v>
      </c>
      <c r="BI110" s="678" t="s">
        <v>605</v>
      </c>
      <c r="BJ110" s="678" t="s">
        <v>3553</v>
      </c>
      <c r="BK110" s="678" t="s">
        <v>1739</v>
      </c>
      <c r="BL110" s="678" t="s">
        <v>5555</v>
      </c>
      <c r="BM110" s="678" t="s">
        <v>657</v>
      </c>
      <c r="BN110" s="678" t="s">
        <v>1730</v>
      </c>
      <c r="BO110" s="678" t="s">
        <v>595</v>
      </c>
      <c r="BP110" s="678" t="s">
        <v>57</v>
      </c>
      <c r="BQ110" s="678" t="s">
        <v>57</v>
      </c>
      <c r="BR110" s="678" t="s">
        <v>311</v>
      </c>
      <c r="BS110" s="678" t="s">
        <v>334</v>
      </c>
      <c r="BT110" s="678" t="s">
        <v>2305</v>
      </c>
      <c r="BU110" s="678" t="s">
        <v>5556</v>
      </c>
      <c r="BV110" s="678" t="s">
        <v>302</v>
      </c>
      <c r="BW110" s="678" t="s">
        <v>663</v>
      </c>
      <c r="BX110" s="678" t="s">
        <v>645</v>
      </c>
      <c r="BY110" s="678" t="s">
        <v>57</v>
      </c>
      <c r="BZ110" s="678" t="s">
        <v>1028</v>
      </c>
      <c r="CA110" s="678" t="s">
        <v>57</v>
      </c>
      <c r="CB110" s="678" t="s">
        <v>57</v>
      </c>
      <c r="CC110" s="678" t="s">
        <v>57</v>
      </c>
      <c r="CD110" s="678" t="s">
        <v>57</v>
      </c>
      <c r="CE110" s="678" t="s">
        <v>57</v>
      </c>
      <c r="CF110" s="678" t="s">
        <v>57</v>
      </c>
      <c r="CG110" s="678" t="s">
        <v>57</v>
      </c>
      <c r="CH110" s="678" t="s">
        <v>57</v>
      </c>
      <c r="CI110" s="678" t="s">
        <v>5557</v>
      </c>
      <c r="CJ110" s="678" t="s">
        <v>665</v>
      </c>
      <c r="CK110" s="678" t="s">
        <v>1916</v>
      </c>
      <c r="CL110" s="678" t="s">
        <v>2984</v>
      </c>
      <c r="CM110" s="678" t="s">
        <v>5558</v>
      </c>
      <c r="CN110" s="678" t="s">
        <v>665</v>
      </c>
      <c r="CO110" s="678" t="s">
        <v>104</v>
      </c>
      <c r="CP110" s="678" t="s">
        <v>2984</v>
      </c>
      <c r="CQ110" s="678" t="s">
        <v>57</v>
      </c>
      <c r="CR110" s="678" t="s">
        <v>57</v>
      </c>
      <c r="CS110" s="678" t="s">
        <v>57</v>
      </c>
      <c r="CT110" s="678" t="s">
        <v>57</v>
      </c>
      <c r="CU110" s="678" t="s">
        <v>328</v>
      </c>
      <c r="CV110" s="678" t="s">
        <v>329</v>
      </c>
      <c r="CW110" s="678" t="s">
        <v>330</v>
      </c>
      <c r="CX110" s="678" t="s">
        <v>331</v>
      </c>
      <c r="CY110" s="678" t="s">
        <v>57</v>
      </c>
      <c r="CZ110" s="678" t="s">
        <v>57</v>
      </c>
      <c r="DA110" s="678" t="s">
        <v>57</v>
      </c>
      <c r="DB110" s="678" t="s">
        <v>57</v>
      </c>
      <c r="DC110" s="678" t="s">
        <v>57</v>
      </c>
      <c r="DD110" s="678" t="s">
        <v>57</v>
      </c>
      <c r="DE110" s="678" t="s">
        <v>57</v>
      </c>
      <c r="DF110" s="678" t="s">
        <v>57</v>
      </c>
      <c r="DG110" s="678" t="s">
        <v>57</v>
      </c>
      <c r="DH110" s="678" t="s">
        <v>57</v>
      </c>
      <c r="DI110" s="678" t="s">
        <v>302</v>
      </c>
      <c r="DJ110" s="678" t="s">
        <v>57</v>
      </c>
      <c r="DK110" s="678" t="s">
        <v>57</v>
      </c>
      <c r="DL110" s="678" t="s">
        <v>57</v>
      </c>
      <c r="DM110" s="678" t="s">
        <v>57</v>
      </c>
      <c r="DN110" s="678" t="s">
        <v>57</v>
      </c>
      <c r="DO110" s="678" t="s">
        <v>57</v>
      </c>
      <c r="DP110" s="678" t="s">
        <v>57</v>
      </c>
      <c r="DQ110" s="678" t="s">
        <v>5559</v>
      </c>
      <c r="DR110" s="678" t="s">
        <v>5560</v>
      </c>
      <c r="DS110" s="678" t="s">
        <v>673</v>
      </c>
      <c r="DT110" s="678" t="s">
        <v>5561</v>
      </c>
      <c r="DU110" s="678" t="s">
        <v>621</v>
      </c>
      <c r="DV110" s="678" t="s">
        <v>334</v>
      </c>
      <c r="DW110" s="678" t="s">
        <v>1569</v>
      </c>
      <c r="DX110" s="678" t="s">
        <v>333</v>
      </c>
      <c r="DY110" s="678" t="s">
        <v>308</v>
      </c>
      <c r="DZ110" s="678" t="s">
        <v>309</v>
      </c>
      <c r="EA110" s="678" t="s">
        <v>319</v>
      </c>
      <c r="EB110" s="678" t="s">
        <v>5562</v>
      </c>
      <c r="EC110" s="678" t="s">
        <v>621</v>
      </c>
      <c r="ED110" s="678" t="s">
        <v>762</v>
      </c>
      <c r="EE110" s="678" t="s">
        <v>1569</v>
      </c>
      <c r="EF110" s="678" t="s">
        <v>57</v>
      </c>
      <c r="EG110" s="678" t="s">
        <v>57</v>
      </c>
      <c r="EH110" s="678" t="s">
        <v>57</v>
      </c>
      <c r="EI110" s="678" t="s">
        <v>57</v>
      </c>
      <c r="EJ110" s="678" t="s">
        <v>5563</v>
      </c>
      <c r="EK110" s="678" t="s">
        <v>1574</v>
      </c>
      <c r="EL110" s="678" t="s">
        <v>5564</v>
      </c>
      <c r="EM110" s="678" t="s">
        <v>1576</v>
      </c>
      <c r="EN110" s="678" t="s">
        <v>680</v>
      </c>
      <c r="EO110" s="678" t="s">
        <v>630</v>
      </c>
      <c r="EP110" s="678" t="s">
        <v>122</v>
      </c>
      <c r="EQ110" s="678" t="s">
        <v>5565</v>
      </c>
      <c r="ER110" s="678" t="s">
        <v>311</v>
      </c>
      <c r="ES110" s="678" t="s">
        <v>5566</v>
      </c>
      <c r="ET110" s="678" t="s">
        <v>5567</v>
      </c>
      <c r="EU110" s="189" t="str">
        <f t="shared" si="26"/>
        <v>1038588T00</v>
      </c>
      <c r="EV110" s="56" t="str">
        <f t="shared" si="27"/>
        <v>101038588T00</v>
      </c>
      <c r="EW110" s="189" t="str">
        <f>IFERROR(VLOOKUP(EV110,양시!BZ:CJ,10,FALSE),"")</f>
        <v/>
      </c>
      <c r="EX110" s="104" t="s">
        <v>5680</v>
      </c>
    </row>
    <row r="111" spans="1:154" ht="30" customHeight="1">
      <c r="A111" s="367">
        <v>10</v>
      </c>
      <c r="B111" s="678" t="s">
        <v>312</v>
      </c>
      <c r="C111" s="720" t="s">
        <v>916</v>
      </c>
      <c r="D111" s="678" t="s">
        <v>2963</v>
      </c>
      <c r="E111" s="678" t="s">
        <v>31</v>
      </c>
      <c r="F111" s="678" t="s">
        <v>287</v>
      </c>
      <c r="G111" s="678" t="s">
        <v>312</v>
      </c>
      <c r="H111" s="678" t="s">
        <v>312</v>
      </c>
      <c r="I111" s="678" t="s">
        <v>585</v>
      </c>
      <c r="J111" s="678" t="s">
        <v>5568</v>
      </c>
      <c r="K111" s="678" t="s">
        <v>291</v>
      </c>
      <c r="L111" s="678" t="s">
        <v>5569</v>
      </c>
      <c r="M111" s="678" t="s">
        <v>5570</v>
      </c>
      <c r="N111" s="678"/>
      <c r="O111" s="678" t="s">
        <v>5571</v>
      </c>
      <c r="P111" s="678" t="s">
        <v>1539</v>
      </c>
      <c r="Q111" s="678"/>
      <c r="R111" s="678"/>
      <c r="S111" s="678" t="s">
        <v>5434</v>
      </c>
      <c r="T111" s="678" t="s">
        <v>5548</v>
      </c>
      <c r="U111" s="678" t="s">
        <v>592</v>
      </c>
      <c r="V111" s="678"/>
      <c r="W111" s="678" t="s">
        <v>5572</v>
      </c>
      <c r="X111" s="678" t="s">
        <v>1542</v>
      </c>
      <c r="Y111" s="678" t="s">
        <v>5573</v>
      </c>
      <c r="Z111" s="678" t="s">
        <v>5574</v>
      </c>
      <c r="AA111" s="678" t="s">
        <v>5575</v>
      </c>
      <c r="AB111" s="678" t="s">
        <v>293</v>
      </c>
      <c r="AC111" s="1338"/>
      <c r="AD111" s="678" t="s">
        <v>107</v>
      </c>
      <c r="AE111" s="678" t="s">
        <v>1730</v>
      </c>
      <c r="AF111" s="678" t="s">
        <v>595</v>
      </c>
      <c r="AG111" s="678" t="s">
        <v>57</v>
      </c>
      <c r="AH111" s="678" t="s">
        <v>645</v>
      </c>
      <c r="AI111" s="678" t="s">
        <v>57</v>
      </c>
      <c r="AJ111" s="678"/>
      <c r="AK111" s="678"/>
      <c r="AL111" s="678"/>
      <c r="AM111" s="678"/>
      <c r="AN111" s="678" t="s">
        <v>1545</v>
      </c>
      <c r="AO111" s="678" t="s">
        <v>1546</v>
      </c>
      <c r="AP111" s="678" t="s">
        <v>5576</v>
      </c>
      <c r="AQ111" s="678" t="s">
        <v>49</v>
      </c>
      <c r="AR111" s="678"/>
      <c r="AS111" s="678"/>
      <c r="AT111" s="678" t="s">
        <v>298</v>
      </c>
      <c r="AU111" s="678" t="s">
        <v>5577</v>
      </c>
      <c r="AV111" s="678" t="s">
        <v>57</v>
      </c>
      <c r="AW111" s="678" t="s">
        <v>831</v>
      </c>
      <c r="AX111" s="678"/>
      <c r="AY111" s="678"/>
      <c r="AZ111" s="678" t="s">
        <v>5578</v>
      </c>
      <c r="BA111" s="678" t="s">
        <v>1736</v>
      </c>
      <c r="BB111" s="678" t="s">
        <v>299</v>
      </c>
      <c r="BC111" s="678" t="s">
        <v>32</v>
      </c>
      <c r="BD111" s="678" t="s">
        <v>33</v>
      </c>
      <c r="BE111" s="678" t="s">
        <v>5554</v>
      </c>
      <c r="BF111" s="678" t="s">
        <v>48</v>
      </c>
      <c r="BG111" s="678" t="s">
        <v>164</v>
      </c>
      <c r="BH111" s="678" t="s">
        <v>110</v>
      </c>
      <c r="BI111" s="678" t="s">
        <v>5579</v>
      </c>
      <c r="BJ111" s="678" t="s">
        <v>5580</v>
      </c>
      <c r="BK111" s="678" t="s">
        <v>1739</v>
      </c>
      <c r="BL111" s="678" t="s">
        <v>5581</v>
      </c>
      <c r="BM111" s="678" t="s">
        <v>302</v>
      </c>
      <c r="BN111" s="678" t="s">
        <v>1730</v>
      </c>
      <c r="BO111" s="678" t="s">
        <v>595</v>
      </c>
      <c r="BP111" s="678" t="s">
        <v>57</v>
      </c>
      <c r="BQ111" s="678" t="s">
        <v>57</v>
      </c>
      <c r="BR111" s="678" t="s">
        <v>311</v>
      </c>
      <c r="BS111" s="678" t="s">
        <v>4239</v>
      </c>
      <c r="BT111" s="678" t="s">
        <v>612</v>
      </c>
      <c r="BU111" s="678" t="s">
        <v>5582</v>
      </c>
      <c r="BV111" s="678" t="s">
        <v>302</v>
      </c>
      <c r="BW111" s="678" t="s">
        <v>1589</v>
      </c>
      <c r="BX111" s="678" t="s">
        <v>645</v>
      </c>
      <c r="BY111" s="678" t="s">
        <v>57</v>
      </c>
      <c r="BZ111" s="678" t="s">
        <v>334</v>
      </c>
      <c r="CA111" s="678" t="s">
        <v>57</v>
      </c>
      <c r="CB111" s="678" t="s">
        <v>57</v>
      </c>
      <c r="CC111" s="678" t="s">
        <v>57</v>
      </c>
      <c r="CD111" s="678" t="s">
        <v>57</v>
      </c>
      <c r="CE111" s="678" t="s">
        <v>57</v>
      </c>
      <c r="CF111" s="678" t="s">
        <v>57</v>
      </c>
      <c r="CG111" s="678" t="s">
        <v>57</v>
      </c>
      <c r="CH111" s="678" t="s">
        <v>57</v>
      </c>
      <c r="CI111" s="678" t="s">
        <v>5583</v>
      </c>
      <c r="CJ111" s="678" t="s">
        <v>665</v>
      </c>
      <c r="CK111" s="678" t="s">
        <v>1397</v>
      </c>
      <c r="CL111" s="678" t="s">
        <v>2984</v>
      </c>
      <c r="CM111" s="678" t="s">
        <v>5584</v>
      </c>
      <c r="CN111" s="678" t="s">
        <v>665</v>
      </c>
      <c r="CO111" s="678" t="s">
        <v>5585</v>
      </c>
      <c r="CP111" s="678" t="s">
        <v>2984</v>
      </c>
      <c r="CQ111" s="678" t="s">
        <v>57</v>
      </c>
      <c r="CR111" s="678" t="s">
        <v>57</v>
      </c>
      <c r="CS111" s="678" t="s">
        <v>57</v>
      </c>
      <c r="CT111" s="678" t="s">
        <v>57</v>
      </c>
      <c r="CU111" s="678" t="s">
        <v>328</v>
      </c>
      <c r="CV111" s="678" t="s">
        <v>329</v>
      </c>
      <c r="CW111" s="678" t="s">
        <v>330</v>
      </c>
      <c r="CX111" s="678" t="s">
        <v>331</v>
      </c>
      <c r="CY111" s="678" t="s">
        <v>57</v>
      </c>
      <c r="CZ111" s="678" t="s">
        <v>57</v>
      </c>
      <c r="DA111" s="678" t="s">
        <v>57</v>
      </c>
      <c r="DB111" s="678" t="s">
        <v>57</v>
      </c>
      <c r="DC111" s="678" t="s">
        <v>57</v>
      </c>
      <c r="DD111" s="678" t="s">
        <v>57</v>
      </c>
      <c r="DE111" s="678" t="s">
        <v>57</v>
      </c>
      <c r="DF111" s="678" t="s">
        <v>57</v>
      </c>
      <c r="DG111" s="678" t="s">
        <v>57</v>
      </c>
      <c r="DH111" s="678" t="s">
        <v>57</v>
      </c>
      <c r="DI111" s="678" t="s">
        <v>302</v>
      </c>
      <c r="DJ111" s="678" t="s">
        <v>57</v>
      </c>
      <c r="DK111" s="678" t="s">
        <v>57</v>
      </c>
      <c r="DL111" s="678" t="s">
        <v>57</v>
      </c>
      <c r="DM111" s="678" t="s">
        <v>57</v>
      </c>
      <c r="DN111" s="678" t="s">
        <v>57</v>
      </c>
      <c r="DO111" s="678" t="s">
        <v>57</v>
      </c>
      <c r="DP111" s="678" t="s">
        <v>57</v>
      </c>
      <c r="DQ111" s="678" t="s">
        <v>5586</v>
      </c>
      <c r="DR111" s="678" t="s">
        <v>5587</v>
      </c>
      <c r="DS111" s="678" t="s">
        <v>673</v>
      </c>
      <c r="DT111" s="678" t="s">
        <v>5588</v>
      </c>
      <c r="DU111" s="678" t="s">
        <v>621</v>
      </c>
      <c r="DV111" s="678" t="s">
        <v>1302</v>
      </c>
      <c r="DW111" s="678" t="s">
        <v>1569</v>
      </c>
      <c r="DX111" s="678" t="s">
        <v>333</v>
      </c>
      <c r="DY111" s="678" t="s">
        <v>308</v>
      </c>
      <c r="DZ111" s="678" t="s">
        <v>309</v>
      </c>
      <c r="EA111" s="678" t="s">
        <v>319</v>
      </c>
      <c r="EB111" s="678" t="s">
        <v>1571</v>
      </c>
      <c r="EC111" s="678" t="s">
        <v>621</v>
      </c>
      <c r="ED111" s="678" t="s">
        <v>1572</v>
      </c>
      <c r="EE111" s="678" t="s">
        <v>1569</v>
      </c>
      <c r="EF111" s="678" t="s">
        <v>57</v>
      </c>
      <c r="EG111" s="678" t="s">
        <v>57</v>
      </c>
      <c r="EH111" s="678" t="s">
        <v>57</v>
      </c>
      <c r="EI111" s="678" t="s">
        <v>57</v>
      </c>
      <c r="EJ111" s="678" t="s">
        <v>5589</v>
      </c>
      <c r="EK111" s="678" t="s">
        <v>1574</v>
      </c>
      <c r="EL111" s="678" t="s">
        <v>5590</v>
      </c>
      <c r="EM111" s="678" t="s">
        <v>1576</v>
      </c>
      <c r="EN111" s="678" t="s">
        <v>680</v>
      </c>
      <c r="EO111" s="678" t="s">
        <v>630</v>
      </c>
      <c r="EP111" s="678" t="s">
        <v>122</v>
      </c>
      <c r="EQ111" s="678" t="s">
        <v>5219</v>
      </c>
      <c r="ER111" s="678" t="s">
        <v>311</v>
      </c>
      <c r="ES111" s="678" t="s">
        <v>5591</v>
      </c>
      <c r="ET111" s="678" t="s">
        <v>5592</v>
      </c>
      <c r="EU111" s="189" t="str">
        <f t="shared" si="26"/>
        <v>1038590T00</v>
      </c>
      <c r="EV111" s="56" t="str">
        <f t="shared" si="27"/>
        <v>101038590T00</v>
      </c>
      <c r="EW111" s="189" t="str">
        <f>IFERROR(VLOOKUP(EV111,양시!BZ:CJ,10,FALSE),"")</f>
        <v/>
      </c>
      <c r="EX111" s="104" t="s">
        <v>5680</v>
      </c>
    </row>
    <row r="112" spans="1:154" ht="30" customHeight="1">
      <c r="A112" s="367">
        <v>10</v>
      </c>
      <c r="B112" s="678" t="s">
        <v>320</v>
      </c>
      <c r="C112" s="720" t="s">
        <v>915</v>
      </c>
      <c r="D112" s="678" t="s">
        <v>1834</v>
      </c>
      <c r="E112" s="678" t="s">
        <v>31</v>
      </c>
      <c r="F112" s="678" t="s">
        <v>287</v>
      </c>
      <c r="G112" s="678" t="s">
        <v>320</v>
      </c>
      <c r="H112" s="678" t="s">
        <v>312</v>
      </c>
      <c r="I112" s="678" t="s">
        <v>585</v>
      </c>
      <c r="J112" s="678" t="s">
        <v>4476</v>
      </c>
      <c r="K112" s="678" t="s">
        <v>291</v>
      </c>
      <c r="L112" s="678" t="s">
        <v>4477</v>
      </c>
      <c r="M112" s="678" t="s">
        <v>4478</v>
      </c>
      <c r="N112" s="678"/>
      <c r="O112" s="678"/>
      <c r="P112" s="678"/>
      <c r="Q112" s="678"/>
      <c r="R112" s="678"/>
      <c r="S112" s="678" t="s">
        <v>4441</v>
      </c>
      <c r="T112" s="678" t="s">
        <v>4442</v>
      </c>
      <c r="U112" s="678" t="s">
        <v>592</v>
      </c>
      <c r="V112" s="678" t="s">
        <v>1133</v>
      </c>
      <c r="W112" s="678" t="s">
        <v>4479</v>
      </c>
      <c r="X112" s="678" t="s">
        <v>688</v>
      </c>
      <c r="Y112" s="678" t="s">
        <v>2724</v>
      </c>
      <c r="Z112" s="678" t="s">
        <v>2724</v>
      </c>
      <c r="AA112" s="678" t="s">
        <v>1161</v>
      </c>
      <c r="AB112" s="678" t="s">
        <v>293</v>
      </c>
      <c r="AC112" s="1338"/>
      <c r="AD112" s="678" t="s">
        <v>107</v>
      </c>
      <c r="AE112" s="678" t="s">
        <v>1352</v>
      </c>
      <c r="AF112" s="678" t="s">
        <v>692</v>
      </c>
      <c r="AG112" s="678" t="s">
        <v>295</v>
      </c>
      <c r="AH112" s="678" t="s">
        <v>296</v>
      </c>
      <c r="AI112" s="678" t="s">
        <v>297</v>
      </c>
      <c r="AJ112" s="678"/>
      <c r="AK112" s="678"/>
      <c r="AL112" s="678"/>
      <c r="AM112" s="678"/>
      <c r="AN112" s="678" t="s">
        <v>1439</v>
      </c>
      <c r="AO112" s="678" t="s">
        <v>1440</v>
      </c>
      <c r="AP112" s="678" t="s">
        <v>4480</v>
      </c>
      <c r="AQ112" s="678" t="s">
        <v>35</v>
      </c>
      <c r="AR112" s="678"/>
      <c r="AS112" s="678"/>
      <c r="AT112" s="678" t="s">
        <v>298</v>
      </c>
      <c r="AU112" s="678" t="s">
        <v>4481</v>
      </c>
      <c r="AV112" s="678" t="s">
        <v>57</v>
      </c>
      <c r="AW112" s="678" t="s">
        <v>57</v>
      </c>
      <c r="AX112" s="678"/>
      <c r="AY112" s="678"/>
      <c r="AZ112" s="678" t="s">
        <v>2552</v>
      </c>
      <c r="BA112" s="678" t="s">
        <v>1359</v>
      </c>
      <c r="BB112" s="678" t="s">
        <v>323</v>
      </c>
      <c r="BC112" s="678" t="s">
        <v>32</v>
      </c>
      <c r="BD112" s="678" t="s">
        <v>33</v>
      </c>
      <c r="BE112" s="678" t="s">
        <v>57</v>
      </c>
      <c r="BF112" s="678" t="s">
        <v>48</v>
      </c>
      <c r="BG112" s="678" t="s">
        <v>164</v>
      </c>
      <c r="BH112" s="678" t="s">
        <v>110</v>
      </c>
      <c r="BI112" s="678" t="s">
        <v>2828</v>
      </c>
      <c r="BJ112" s="678" t="s">
        <v>4482</v>
      </c>
      <c r="BK112" s="678" t="s">
        <v>316</v>
      </c>
      <c r="BL112" s="678" t="s">
        <v>4483</v>
      </c>
      <c r="BM112" s="678" t="s">
        <v>302</v>
      </c>
      <c r="BN112" s="678" t="s">
        <v>1352</v>
      </c>
      <c r="BO112" s="678" t="s">
        <v>692</v>
      </c>
      <c r="BP112" s="678" t="s">
        <v>595</v>
      </c>
      <c r="BQ112" s="678" t="s">
        <v>295</v>
      </c>
      <c r="BR112" s="678" t="s">
        <v>1363</v>
      </c>
      <c r="BS112" s="678" t="s">
        <v>703</v>
      </c>
      <c r="BT112" s="678" t="s">
        <v>704</v>
      </c>
      <c r="BU112" s="678" t="s">
        <v>4484</v>
      </c>
      <c r="BV112" s="678" t="s">
        <v>302</v>
      </c>
      <c r="BW112" s="678" t="s">
        <v>204</v>
      </c>
      <c r="BX112" s="678" t="s">
        <v>296</v>
      </c>
      <c r="BY112" s="678" t="s">
        <v>297</v>
      </c>
      <c r="BZ112" s="678" t="s">
        <v>192</v>
      </c>
      <c r="CA112" s="678" t="s">
        <v>4485</v>
      </c>
      <c r="CB112" s="678" t="s">
        <v>304</v>
      </c>
      <c r="CC112" s="678" t="s">
        <v>186</v>
      </c>
      <c r="CD112" s="678" t="s">
        <v>1209</v>
      </c>
      <c r="CE112" s="678" t="s">
        <v>306</v>
      </c>
      <c r="CF112" s="678" t="s">
        <v>668</v>
      </c>
      <c r="CG112" s="678" t="s">
        <v>307</v>
      </c>
      <c r="CH112" s="678" t="s">
        <v>57</v>
      </c>
      <c r="CI112" s="678" t="s">
        <v>4486</v>
      </c>
      <c r="CJ112" s="678" t="s">
        <v>1367</v>
      </c>
      <c r="CK112" s="678" t="s">
        <v>711</v>
      </c>
      <c r="CL112" s="678" t="s">
        <v>105</v>
      </c>
      <c r="CM112" s="678" t="s">
        <v>4487</v>
      </c>
      <c r="CN112" s="678" t="s">
        <v>1367</v>
      </c>
      <c r="CO112" s="678" t="s">
        <v>878</v>
      </c>
      <c r="CP112" s="678" t="s">
        <v>105</v>
      </c>
      <c r="CQ112" s="678" t="s">
        <v>57</v>
      </c>
      <c r="CR112" s="678" t="s">
        <v>57</v>
      </c>
      <c r="CS112" s="678" t="s">
        <v>57</v>
      </c>
      <c r="CT112" s="678" t="s">
        <v>57</v>
      </c>
      <c r="CU112" s="678" t="s">
        <v>328</v>
      </c>
      <c r="CV112" s="678" t="s">
        <v>329</v>
      </c>
      <c r="CW112" s="678" t="s">
        <v>330</v>
      </c>
      <c r="CX112" s="678" t="s">
        <v>331</v>
      </c>
      <c r="CY112" s="678" t="s">
        <v>57</v>
      </c>
      <c r="CZ112" s="678" t="s">
        <v>57</v>
      </c>
      <c r="DA112" s="678" t="s">
        <v>57</v>
      </c>
      <c r="DB112" s="678" t="s">
        <v>57</v>
      </c>
      <c r="DC112" s="678" t="s">
        <v>57</v>
      </c>
      <c r="DD112" s="678" t="s">
        <v>57</v>
      </c>
      <c r="DE112" s="678" t="s">
        <v>1215</v>
      </c>
      <c r="DF112" s="678" t="s">
        <v>1216</v>
      </c>
      <c r="DG112" s="678" t="s">
        <v>673</v>
      </c>
      <c r="DH112" s="678" t="s">
        <v>57</v>
      </c>
      <c r="DI112" s="678" t="s">
        <v>302</v>
      </c>
      <c r="DJ112" s="678" t="s">
        <v>57</v>
      </c>
      <c r="DK112" s="678" t="s">
        <v>57</v>
      </c>
      <c r="DL112" s="678" t="s">
        <v>57</v>
      </c>
      <c r="DM112" s="678" t="s">
        <v>57</v>
      </c>
      <c r="DN112" s="678" t="s">
        <v>57</v>
      </c>
      <c r="DO112" s="678" t="s">
        <v>57</v>
      </c>
      <c r="DP112" s="678" t="s">
        <v>57</v>
      </c>
      <c r="DQ112" s="678" t="s">
        <v>57</v>
      </c>
      <c r="DR112" s="678" t="s">
        <v>57</v>
      </c>
      <c r="DS112" s="678" t="s">
        <v>57</v>
      </c>
      <c r="DT112" s="678" t="s">
        <v>2572</v>
      </c>
      <c r="DU112" s="678" t="s">
        <v>1281</v>
      </c>
      <c r="DV112" s="678" t="s">
        <v>1038</v>
      </c>
      <c r="DW112" s="678" t="s">
        <v>106</v>
      </c>
      <c r="DX112" s="678" t="s">
        <v>317</v>
      </c>
      <c r="DY112" s="678" t="s">
        <v>308</v>
      </c>
      <c r="DZ112" s="678" t="s">
        <v>318</v>
      </c>
      <c r="EA112" s="678" t="s">
        <v>319</v>
      </c>
      <c r="EB112" s="678" t="s">
        <v>2573</v>
      </c>
      <c r="EC112" s="678" t="s">
        <v>1281</v>
      </c>
      <c r="ED112" s="678" t="s">
        <v>118</v>
      </c>
      <c r="EE112" s="678" t="s">
        <v>106</v>
      </c>
      <c r="EF112" s="678" t="s">
        <v>57</v>
      </c>
      <c r="EG112" s="678" t="s">
        <v>57</v>
      </c>
      <c r="EH112" s="678" t="s">
        <v>57</v>
      </c>
      <c r="EI112" s="678" t="s">
        <v>57</v>
      </c>
      <c r="EJ112" s="678" t="s">
        <v>1371</v>
      </c>
      <c r="EK112" s="678" t="s">
        <v>1372</v>
      </c>
      <c r="EL112" s="678" t="s">
        <v>1254</v>
      </c>
      <c r="EM112" s="678" t="s">
        <v>1373</v>
      </c>
      <c r="EN112" s="678" t="s">
        <v>767</v>
      </c>
      <c r="EO112" s="678" t="s">
        <v>310</v>
      </c>
      <c r="EP112" s="678" t="s">
        <v>88</v>
      </c>
      <c r="EQ112" s="678" t="s">
        <v>4462</v>
      </c>
      <c r="ER112" s="678" t="s">
        <v>311</v>
      </c>
      <c r="ES112" s="678" t="s">
        <v>2007</v>
      </c>
      <c r="ET112" s="678" t="s">
        <v>4488</v>
      </c>
      <c r="EU112" s="189" t="str">
        <f t="shared" si="26"/>
        <v>2022659T00</v>
      </c>
      <c r="EV112" s="56" t="str">
        <f t="shared" si="27"/>
        <v>102022659T00</v>
      </c>
      <c r="EW112" s="189">
        <f>IFERROR(VLOOKUP(EV112,양시!BZ:CJ,10,FALSE),"")</f>
        <v>0</v>
      </c>
      <c r="EX112" s="104" t="s">
        <v>6981</v>
      </c>
    </row>
    <row r="113" spans="1:155" ht="30" customHeight="1">
      <c r="A113" s="367">
        <v>10</v>
      </c>
      <c r="B113" s="678" t="s">
        <v>724</v>
      </c>
      <c r="C113" s="678" t="s">
        <v>336</v>
      </c>
      <c r="D113" s="678" t="s">
        <v>1970</v>
      </c>
      <c r="E113" s="678" t="s">
        <v>31</v>
      </c>
      <c r="F113" s="678" t="s">
        <v>584</v>
      </c>
      <c r="G113" s="678" t="s">
        <v>724</v>
      </c>
      <c r="H113" s="678"/>
      <c r="I113" s="678" t="s">
        <v>585</v>
      </c>
      <c r="J113" s="678" t="s">
        <v>5593</v>
      </c>
      <c r="K113" s="678" t="s">
        <v>291</v>
      </c>
      <c r="L113" s="678" t="s">
        <v>5594</v>
      </c>
      <c r="M113" s="678" t="s">
        <v>5595</v>
      </c>
      <c r="N113" s="678"/>
      <c r="O113" s="678"/>
      <c r="P113" s="678"/>
      <c r="Q113" s="678"/>
      <c r="R113" s="678"/>
      <c r="S113" s="678" t="s">
        <v>5434</v>
      </c>
      <c r="T113" s="678" t="s">
        <v>5476</v>
      </c>
      <c r="U113" s="678" t="s">
        <v>592</v>
      </c>
      <c r="V113" s="678"/>
      <c r="W113" s="678" t="s">
        <v>5596</v>
      </c>
      <c r="X113" s="678" t="s">
        <v>688</v>
      </c>
      <c r="Y113" s="678" t="s">
        <v>1993</v>
      </c>
      <c r="Z113" s="678" t="s">
        <v>1993</v>
      </c>
      <c r="AA113" s="678" t="s">
        <v>1993</v>
      </c>
      <c r="AB113" s="678" t="s">
        <v>293</v>
      </c>
      <c r="AC113" s="1338"/>
      <c r="AD113" s="678" t="s">
        <v>107</v>
      </c>
      <c r="AE113" s="678" t="s">
        <v>691</v>
      </c>
      <c r="AF113" s="678" t="s">
        <v>692</v>
      </c>
      <c r="AG113" s="678" t="s">
        <v>295</v>
      </c>
      <c r="AH113" s="678" t="s">
        <v>296</v>
      </c>
      <c r="AI113" s="678" t="s">
        <v>297</v>
      </c>
      <c r="AJ113" s="678"/>
      <c r="AK113" s="678"/>
      <c r="AL113" s="678"/>
      <c r="AM113" s="678"/>
      <c r="AN113" s="678" t="s">
        <v>827</v>
      </c>
      <c r="AO113" s="678" t="s">
        <v>5597</v>
      </c>
      <c r="AP113" s="678" t="s">
        <v>5598</v>
      </c>
      <c r="AQ113" s="678" t="s">
        <v>49</v>
      </c>
      <c r="AR113" s="678"/>
      <c r="AS113" s="678"/>
      <c r="AT113" s="678" t="s">
        <v>298</v>
      </c>
      <c r="AU113" s="678" t="s">
        <v>5599</v>
      </c>
      <c r="AV113" s="678" t="s">
        <v>57</v>
      </c>
      <c r="AW113" s="678" t="s">
        <v>715</v>
      </c>
      <c r="AX113" s="678"/>
      <c r="AY113" s="678"/>
      <c r="AZ113" s="678" t="s">
        <v>5600</v>
      </c>
      <c r="BA113" s="678" t="s">
        <v>785</v>
      </c>
      <c r="BB113" s="678" t="s">
        <v>299</v>
      </c>
      <c r="BC113" s="678" t="s">
        <v>32</v>
      </c>
      <c r="BD113" s="678" t="s">
        <v>33</v>
      </c>
      <c r="BE113" s="678" t="s">
        <v>57</v>
      </c>
      <c r="BF113" s="678" t="s">
        <v>48</v>
      </c>
      <c r="BG113" s="678" t="s">
        <v>900</v>
      </c>
      <c r="BH113" s="678" t="s">
        <v>5601</v>
      </c>
      <c r="BI113" s="678" t="s">
        <v>5602</v>
      </c>
      <c r="BJ113" s="678" t="s">
        <v>5603</v>
      </c>
      <c r="BK113" s="678" t="s">
        <v>47</v>
      </c>
      <c r="BL113" s="678" t="s">
        <v>5604</v>
      </c>
      <c r="BM113" s="678" t="s">
        <v>302</v>
      </c>
      <c r="BN113" s="678" t="s">
        <v>691</v>
      </c>
      <c r="BO113" s="678" t="s">
        <v>692</v>
      </c>
      <c r="BP113" s="678" t="s">
        <v>595</v>
      </c>
      <c r="BQ113" s="678" t="s">
        <v>295</v>
      </c>
      <c r="BR113" s="678" t="s">
        <v>102</v>
      </c>
      <c r="BS113" s="678" t="s">
        <v>324</v>
      </c>
      <c r="BT113" s="678" t="s">
        <v>1912</v>
      </c>
      <c r="BU113" s="678" t="s">
        <v>5605</v>
      </c>
      <c r="BV113" s="678" t="s">
        <v>302</v>
      </c>
      <c r="BW113" s="678" t="s">
        <v>105</v>
      </c>
      <c r="BX113" s="678" t="s">
        <v>296</v>
      </c>
      <c r="BY113" s="678" t="s">
        <v>297</v>
      </c>
      <c r="BZ113" s="678" t="s">
        <v>5606</v>
      </c>
      <c r="CA113" s="678" t="s">
        <v>5607</v>
      </c>
      <c r="CB113" s="678" t="s">
        <v>304</v>
      </c>
      <c r="CC113" s="678" t="s">
        <v>2505</v>
      </c>
      <c r="CD113" s="678" t="s">
        <v>309</v>
      </c>
      <c r="CE113" s="678" t="s">
        <v>306</v>
      </c>
      <c r="CF113" s="678" t="s">
        <v>111</v>
      </c>
      <c r="CG113" s="678" t="s">
        <v>307</v>
      </c>
      <c r="CH113" s="678" t="s">
        <v>57</v>
      </c>
      <c r="CI113" s="678" t="s">
        <v>5608</v>
      </c>
      <c r="CJ113" s="678" t="s">
        <v>99</v>
      </c>
      <c r="CK113" s="678" t="s">
        <v>1035</v>
      </c>
      <c r="CL113" s="678" t="s">
        <v>105</v>
      </c>
      <c r="CM113" s="678" t="s">
        <v>57</v>
      </c>
      <c r="CN113" s="678" t="s">
        <v>57</v>
      </c>
      <c r="CO113" s="678" t="s">
        <v>57</v>
      </c>
      <c r="CP113" s="678" t="s">
        <v>57</v>
      </c>
      <c r="CQ113" s="678" t="s">
        <v>57</v>
      </c>
      <c r="CR113" s="678" t="s">
        <v>57</v>
      </c>
      <c r="CS113" s="678" t="s">
        <v>57</v>
      </c>
      <c r="CT113" s="678" t="s">
        <v>57</v>
      </c>
      <c r="CU113" s="678" t="s">
        <v>57</v>
      </c>
      <c r="CV113" s="678" t="s">
        <v>57</v>
      </c>
      <c r="CW113" s="678" t="s">
        <v>57</v>
      </c>
      <c r="CX113" s="678" t="s">
        <v>57</v>
      </c>
      <c r="CY113" s="678" t="s">
        <v>798</v>
      </c>
      <c r="CZ113" s="678" t="s">
        <v>329</v>
      </c>
      <c r="DA113" s="678" t="s">
        <v>123</v>
      </c>
      <c r="DB113" s="678" t="s">
        <v>57</v>
      </c>
      <c r="DC113" s="678" t="s">
        <v>57</v>
      </c>
      <c r="DD113" s="678" t="s">
        <v>57</v>
      </c>
      <c r="DE113" s="678" t="s">
        <v>57</v>
      </c>
      <c r="DF113" s="678" t="s">
        <v>57</v>
      </c>
      <c r="DG113" s="678" t="s">
        <v>57</v>
      </c>
      <c r="DH113" s="678" t="s">
        <v>57</v>
      </c>
      <c r="DI113" s="678" t="s">
        <v>302</v>
      </c>
      <c r="DJ113" s="678" t="s">
        <v>57</v>
      </c>
      <c r="DK113" s="678" t="s">
        <v>57</v>
      </c>
      <c r="DL113" s="678" t="s">
        <v>57</v>
      </c>
      <c r="DM113" s="678" t="s">
        <v>57</v>
      </c>
      <c r="DN113" s="678" t="s">
        <v>57</v>
      </c>
      <c r="DO113" s="678" t="s">
        <v>57</v>
      </c>
      <c r="DP113" s="678" t="s">
        <v>57</v>
      </c>
      <c r="DQ113" s="678" t="s">
        <v>57</v>
      </c>
      <c r="DR113" s="678" t="s">
        <v>57</v>
      </c>
      <c r="DS113" s="678" t="s">
        <v>57</v>
      </c>
      <c r="DT113" s="678" t="s">
        <v>2334</v>
      </c>
      <c r="DU113" s="678" t="s">
        <v>86</v>
      </c>
      <c r="DV113" s="678" t="s">
        <v>332</v>
      </c>
      <c r="DW113" s="678" t="s">
        <v>106</v>
      </c>
      <c r="DX113" s="678" t="s">
        <v>317</v>
      </c>
      <c r="DY113" s="678" t="s">
        <v>308</v>
      </c>
      <c r="DZ113" s="678" t="s">
        <v>318</v>
      </c>
      <c r="EA113" s="678" t="s">
        <v>319</v>
      </c>
      <c r="EB113" s="678" t="s">
        <v>2335</v>
      </c>
      <c r="EC113" s="678" t="s">
        <v>86</v>
      </c>
      <c r="ED113" s="678" t="s">
        <v>334</v>
      </c>
      <c r="EE113" s="678" t="s">
        <v>106</v>
      </c>
      <c r="EF113" s="678" t="s">
        <v>57</v>
      </c>
      <c r="EG113" s="678" t="s">
        <v>57</v>
      </c>
      <c r="EH113" s="678" t="s">
        <v>57</v>
      </c>
      <c r="EI113" s="678" t="s">
        <v>57</v>
      </c>
      <c r="EJ113" s="678" t="s">
        <v>100</v>
      </c>
      <c r="EK113" s="678" t="s">
        <v>101</v>
      </c>
      <c r="EL113" s="678" t="s">
        <v>802</v>
      </c>
      <c r="EM113" s="678" t="s">
        <v>184</v>
      </c>
      <c r="EN113" s="678" t="s">
        <v>767</v>
      </c>
      <c r="EO113" s="678" t="s">
        <v>681</v>
      </c>
      <c r="EP113" s="678" t="s">
        <v>682</v>
      </c>
      <c r="EQ113" s="678" t="s">
        <v>3808</v>
      </c>
      <c r="ER113" s="678" t="s">
        <v>311</v>
      </c>
      <c r="ES113" s="678" t="s">
        <v>4576</v>
      </c>
      <c r="ET113" s="678" t="s">
        <v>5609</v>
      </c>
      <c r="EU113" s="189" t="str">
        <f t="shared" si="26"/>
        <v>1037805T00</v>
      </c>
      <c r="EV113" s="56" t="str">
        <f t="shared" si="27"/>
        <v>101037805T00</v>
      </c>
      <c r="EW113" s="189">
        <f>IFERROR(VLOOKUP(EV113,양시!BZ:CJ,10,FALSE),"")</f>
        <v>0</v>
      </c>
    </row>
    <row r="114" spans="1:155" ht="30" customHeight="1">
      <c r="A114" s="367">
        <v>10</v>
      </c>
      <c r="B114" s="678" t="s">
        <v>732</v>
      </c>
      <c r="C114" s="720" t="s">
        <v>915</v>
      </c>
      <c r="D114" s="678" t="s">
        <v>1834</v>
      </c>
      <c r="E114" s="678" t="s">
        <v>31</v>
      </c>
      <c r="F114" s="678" t="s">
        <v>287</v>
      </c>
      <c r="G114" s="678" t="s">
        <v>732</v>
      </c>
      <c r="H114" s="678" t="s">
        <v>287</v>
      </c>
      <c r="I114" s="678" t="s">
        <v>585</v>
      </c>
      <c r="J114" s="678" t="s">
        <v>4446</v>
      </c>
      <c r="K114" s="678" t="s">
        <v>291</v>
      </c>
      <c r="L114" s="678" t="s">
        <v>4447</v>
      </c>
      <c r="M114" s="678" t="s">
        <v>4448</v>
      </c>
      <c r="N114" s="678"/>
      <c r="O114" s="678"/>
      <c r="P114" s="678"/>
      <c r="Q114" s="678"/>
      <c r="R114" s="678"/>
      <c r="S114" s="678" t="s">
        <v>4441</v>
      </c>
      <c r="T114" s="678" t="s">
        <v>4442</v>
      </c>
      <c r="U114" s="678" t="s">
        <v>592</v>
      </c>
      <c r="V114" s="678" t="s">
        <v>1133</v>
      </c>
      <c r="W114" s="678" t="s">
        <v>4449</v>
      </c>
      <c r="X114" s="678" t="s">
        <v>688</v>
      </c>
      <c r="Y114" s="678" t="s">
        <v>1349</v>
      </c>
      <c r="Z114" s="678" t="s">
        <v>1349</v>
      </c>
      <c r="AA114" s="678" t="s">
        <v>1438</v>
      </c>
      <c r="AB114" s="678" t="s">
        <v>293</v>
      </c>
      <c r="AC114" s="1338"/>
      <c r="AD114" s="678" t="s">
        <v>107</v>
      </c>
      <c r="AE114" s="678" t="s">
        <v>1352</v>
      </c>
      <c r="AF114" s="678" t="s">
        <v>692</v>
      </c>
      <c r="AG114" s="678" t="s">
        <v>295</v>
      </c>
      <c r="AH114" s="678" t="s">
        <v>296</v>
      </c>
      <c r="AI114" s="678" t="s">
        <v>297</v>
      </c>
      <c r="AJ114" s="678"/>
      <c r="AK114" s="678"/>
      <c r="AL114" s="678"/>
      <c r="AM114" s="678"/>
      <c r="AN114" s="678" t="s">
        <v>1439</v>
      </c>
      <c r="AO114" s="678" t="s">
        <v>1440</v>
      </c>
      <c r="AP114" s="678" t="s">
        <v>4450</v>
      </c>
      <c r="AQ114" s="678" t="s">
        <v>35</v>
      </c>
      <c r="AR114" s="678"/>
      <c r="AS114" s="678"/>
      <c r="AT114" s="678" t="s">
        <v>298</v>
      </c>
      <c r="AU114" s="678" t="s">
        <v>4451</v>
      </c>
      <c r="AV114" s="678" t="s">
        <v>57</v>
      </c>
      <c r="AW114" s="678" t="s">
        <v>57</v>
      </c>
      <c r="AX114" s="678"/>
      <c r="AY114" s="678"/>
      <c r="AZ114" s="678" t="s">
        <v>4452</v>
      </c>
      <c r="BA114" s="678" t="s">
        <v>1359</v>
      </c>
      <c r="BB114" s="678" t="s">
        <v>323</v>
      </c>
      <c r="BC114" s="678" t="s">
        <v>32</v>
      </c>
      <c r="BD114" s="678" t="s">
        <v>33</v>
      </c>
      <c r="BE114" s="678" t="s">
        <v>57</v>
      </c>
      <c r="BF114" s="678" t="s">
        <v>48</v>
      </c>
      <c r="BG114" s="678" t="s">
        <v>164</v>
      </c>
      <c r="BH114" s="678" t="s">
        <v>110</v>
      </c>
      <c r="BI114" s="678" t="s">
        <v>2976</v>
      </c>
      <c r="BJ114" s="678" t="s">
        <v>2388</v>
      </c>
      <c r="BK114" s="678" t="s">
        <v>316</v>
      </c>
      <c r="BL114" s="678" t="s">
        <v>4453</v>
      </c>
      <c r="BM114" s="678" t="s">
        <v>39</v>
      </c>
      <c r="BN114" s="678" t="s">
        <v>1352</v>
      </c>
      <c r="BO114" s="678" t="s">
        <v>692</v>
      </c>
      <c r="BP114" s="678" t="s">
        <v>595</v>
      </c>
      <c r="BQ114" s="678" t="s">
        <v>295</v>
      </c>
      <c r="BR114" s="678" t="s">
        <v>1363</v>
      </c>
      <c r="BS114" s="678" t="s">
        <v>204</v>
      </c>
      <c r="BT114" s="678" t="s">
        <v>4454</v>
      </c>
      <c r="BU114" s="678" t="s">
        <v>4455</v>
      </c>
      <c r="BV114" s="678" t="s">
        <v>302</v>
      </c>
      <c r="BW114" s="678" t="s">
        <v>192</v>
      </c>
      <c r="BX114" s="678" t="s">
        <v>296</v>
      </c>
      <c r="BY114" s="678" t="s">
        <v>297</v>
      </c>
      <c r="BZ114" s="678" t="s">
        <v>4456</v>
      </c>
      <c r="CA114" s="678" t="s">
        <v>4457</v>
      </c>
      <c r="CB114" s="678" t="s">
        <v>304</v>
      </c>
      <c r="CC114" s="678" t="s">
        <v>668</v>
      </c>
      <c r="CD114" s="678" t="s">
        <v>1209</v>
      </c>
      <c r="CE114" s="678" t="s">
        <v>306</v>
      </c>
      <c r="CF114" s="678" t="s">
        <v>797</v>
      </c>
      <c r="CG114" s="678" t="s">
        <v>307</v>
      </c>
      <c r="CH114" s="678" t="s">
        <v>57</v>
      </c>
      <c r="CI114" s="678" t="s">
        <v>4458</v>
      </c>
      <c r="CJ114" s="678" t="s">
        <v>1367</v>
      </c>
      <c r="CK114" s="678" t="s">
        <v>2467</v>
      </c>
      <c r="CL114" s="678" t="s">
        <v>105</v>
      </c>
      <c r="CM114" s="678" t="s">
        <v>4459</v>
      </c>
      <c r="CN114" s="678" t="s">
        <v>1367</v>
      </c>
      <c r="CO114" s="678" t="s">
        <v>167</v>
      </c>
      <c r="CP114" s="678" t="s">
        <v>105</v>
      </c>
      <c r="CQ114" s="678" t="s">
        <v>57</v>
      </c>
      <c r="CR114" s="678" t="s">
        <v>57</v>
      </c>
      <c r="CS114" s="678" t="s">
        <v>57</v>
      </c>
      <c r="CT114" s="678" t="s">
        <v>57</v>
      </c>
      <c r="CU114" s="678" t="s">
        <v>328</v>
      </c>
      <c r="CV114" s="678" t="s">
        <v>329</v>
      </c>
      <c r="CW114" s="678" t="s">
        <v>330</v>
      </c>
      <c r="CX114" s="678" t="s">
        <v>331</v>
      </c>
      <c r="CY114" s="678" t="s">
        <v>57</v>
      </c>
      <c r="CZ114" s="678" t="s">
        <v>57</v>
      </c>
      <c r="DA114" s="678" t="s">
        <v>57</v>
      </c>
      <c r="DB114" s="678" t="s">
        <v>57</v>
      </c>
      <c r="DC114" s="678" t="s">
        <v>57</v>
      </c>
      <c r="DD114" s="678" t="s">
        <v>57</v>
      </c>
      <c r="DE114" s="678" t="s">
        <v>1215</v>
      </c>
      <c r="DF114" s="678" t="s">
        <v>1216</v>
      </c>
      <c r="DG114" s="678" t="s">
        <v>673</v>
      </c>
      <c r="DH114" s="678" t="s">
        <v>57</v>
      </c>
      <c r="DI114" s="678" t="s">
        <v>302</v>
      </c>
      <c r="DJ114" s="678" t="s">
        <v>57</v>
      </c>
      <c r="DK114" s="678" t="s">
        <v>57</v>
      </c>
      <c r="DL114" s="678" t="s">
        <v>57</v>
      </c>
      <c r="DM114" s="678" t="s">
        <v>57</v>
      </c>
      <c r="DN114" s="678" t="s">
        <v>57</v>
      </c>
      <c r="DO114" s="678" t="s">
        <v>57</v>
      </c>
      <c r="DP114" s="678" t="s">
        <v>57</v>
      </c>
      <c r="DQ114" s="678" t="s">
        <v>57</v>
      </c>
      <c r="DR114" s="678" t="s">
        <v>57</v>
      </c>
      <c r="DS114" s="678" t="s">
        <v>57</v>
      </c>
      <c r="DT114" s="678" t="s">
        <v>4460</v>
      </c>
      <c r="DU114" s="678" t="s">
        <v>1281</v>
      </c>
      <c r="DV114" s="678" t="s">
        <v>872</v>
      </c>
      <c r="DW114" s="678" t="s">
        <v>106</v>
      </c>
      <c r="DX114" s="678" t="s">
        <v>317</v>
      </c>
      <c r="DY114" s="678" t="s">
        <v>308</v>
      </c>
      <c r="DZ114" s="678" t="s">
        <v>318</v>
      </c>
      <c r="EA114" s="678" t="s">
        <v>319</v>
      </c>
      <c r="EB114" s="678" t="s">
        <v>4461</v>
      </c>
      <c r="EC114" s="678" t="s">
        <v>1281</v>
      </c>
      <c r="ED114" s="678" t="s">
        <v>113</v>
      </c>
      <c r="EE114" s="678" t="s">
        <v>106</v>
      </c>
      <c r="EF114" s="678" t="s">
        <v>57</v>
      </c>
      <c r="EG114" s="678" t="s">
        <v>57</v>
      </c>
      <c r="EH114" s="678" t="s">
        <v>57</v>
      </c>
      <c r="EI114" s="678" t="s">
        <v>57</v>
      </c>
      <c r="EJ114" s="678" t="s">
        <v>1371</v>
      </c>
      <c r="EK114" s="678" t="s">
        <v>1372</v>
      </c>
      <c r="EL114" s="678" t="s">
        <v>1254</v>
      </c>
      <c r="EM114" s="678" t="s">
        <v>1373</v>
      </c>
      <c r="EN114" s="678" t="s">
        <v>767</v>
      </c>
      <c r="EO114" s="678" t="s">
        <v>310</v>
      </c>
      <c r="EP114" s="678" t="s">
        <v>88</v>
      </c>
      <c r="EQ114" s="678" t="s">
        <v>4462</v>
      </c>
      <c r="ER114" s="678" t="s">
        <v>311</v>
      </c>
      <c r="ES114" s="678" t="s">
        <v>4463</v>
      </c>
      <c r="ET114" s="678" t="s">
        <v>4464</v>
      </c>
      <c r="EU114" s="189" t="str">
        <f t="shared" si="26"/>
        <v>2022661T00</v>
      </c>
      <c r="EV114" s="56" t="str">
        <f t="shared" si="27"/>
        <v>102022661T00</v>
      </c>
      <c r="EW114" s="189" t="str">
        <f>IFERROR(VLOOKUP(EV114,양시!BZ:CJ,10,FALSE),"")</f>
        <v/>
      </c>
      <c r="EX114" s="104" t="s">
        <v>5300</v>
      </c>
    </row>
    <row r="115" spans="1:155" ht="30" customHeight="1">
      <c r="A115" s="367">
        <v>10</v>
      </c>
      <c r="B115" s="678" t="s">
        <v>771</v>
      </c>
      <c r="C115" s="678" t="s">
        <v>336</v>
      </c>
      <c r="D115" s="678" t="s">
        <v>1970</v>
      </c>
      <c r="E115" s="678" t="s">
        <v>31</v>
      </c>
      <c r="F115" s="678" t="s">
        <v>584</v>
      </c>
      <c r="G115" s="678" t="s">
        <v>771</v>
      </c>
      <c r="H115" s="678"/>
      <c r="I115" s="678" t="s">
        <v>585</v>
      </c>
      <c r="J115" s="678" t="s">
        <v>5610</v>
      </c>
      <c r="K115" s="678" t="s">
        <v>291</v>
      </c>
      <c r="L115" s="678" t="s">
        <v>5611</v>
      </c>
      <c r="M115" s="678" t="s">
        <v>1073</v>
      </c>
      <c r="N115" s="678"/>
      <c r="O115" s="678"/>
      <c r="P115" s="678"/>
      <c r="Q115" s="678"/>
      <c r="R115" s="678"/>
      <c r="S115" s="678" t="s">
        <v>5434</v>
      </c>
      <c r="T115" s="678" t="s">
        <v>5476</v>
      </c>
      <c r="U115" s="678" t="s">
        <v>592</v>
      </c>
      <c r="V115" s="678"/>
      <c r="W115" s="678" t="s">
        <v>1076</v>
      </c>
      <c r="X115" s="678" t="s">
        <v>778</v>
      </c>
      <c r="Y115" s="678" t="s">
        <v>1077</v>
      </c>
      <c r="Z115" s="678" t="s">
        <v>739</v>
      </c>
      <c r="AA115" s="678" t="s">
        <v>895</v>
      </c>
      <c r="AB115" s="678" t="s">
        <v>293</v>
      </c>
      <c r="AC115" s="1338"/>
      <c r="AD115" s="678" t="s">
        <v>107</v>
      </c>
      <c r="AE115" s="678" t="s">
        <v>826</v>
      </c>
      <c r="AF115" s="678" t="s">
        <v>692</v>
      </c>
      <c r="AG115" s="678" t="s">
        <v>295</v>
      </c>
      <c r="AH115" s="678" t="s">
        <v>296</v>
      </c>
      <c r="AI115" s="678" t="s">
        <v>297</v>
      </c>
      <c r="AJ115" s="678"/>
      <c r="AK115" s="678"/>
      <c r="AL115" s="678"/>
      <c r="AM115" s="678"/>
      <c r="AN115" s="678" t="s">
        <v>827</v>
      </c>
      <c r="AO115" s="678" t="s">
        <v>5597</v>
      </c>
      <c r="AP115" s="678" t="s">
        <v>5612</v>
      </c>
      <c r="AQ115" s="678" t="s">
        <v>49</v>
      </c>
      <c r="AR115" s="678"/>
      <c r="AS115" s="678"/>
      <c r="AT115" s="678" t="s">
        <v>298</v>
      </c>
      <c r="AU115" s="678" t="s">
        <v>5613</v>
      </c>
      <c r="AV115" s="678" t="s">
        <v>57</v>
      </c>
      <c r="AW115" s="678" t="s">
        <v>715</v>
      </c>
      <c r="AX115" s="678"/>
      <c r="AY115" s="678"/>
      <c r="AZ115" s="678" t="s">
        <v>1081</v>
      </c>
      <c r="BA115" s="678" t="s">
        <v>785</v>
      </c>
      <c r="BB115" s="678" t="s">
        <v>299</v>
      </c>
      <c r="BC115" s="678" t="s">
        <v>32</v>
      </c>
      <c r="BD115" s="678" t="s">
        <v>33</v>
      </c>
      <c r="BE115" s="678" t="s">
        <v>57</v>
      </c>
      <c r="BF115" s="678" t="s">
        <v>48</v>
      </c>
      <c r="BG115" s="678" t="s">
        <v>603</v>
      </c>
      <c r="BH115" s="678" t="s">
        <v>5614</v>
      </c>
      <c r="BI115" s="678" t="s">
        <v>190</v>
      </c>
      <c r="BJ115" s="678" t="s">
        <v>1083</v>
      </c>
      <c r="BK115" s="678" t="s">
        <v>47</v>
      </c>
      <c r="BL115" s="678" t="s">
        <v>1084</v>
      </c>
      <c r="BM115" s="678" t="s">
        <v>752</v>
      </c>
      <c r="BN115" s="678" t="s">
        <v>826</v>
      </c>
      <c r="BO115" s="678" t="s">
        <v>692</v>
      </c>
      <c r="BP115" s="678" t="s">
        <v>595</v>
      </c>
      <c r="BQ115" s="678" t="s">
        <v>295</v>
      </c>
      <c r="BR115" s="678" t="s">
        <v>102</v>
      </c>
      <c r="BS115" s="678" t="s">
        <v>1085</v>
      </c>
      <c r="BT115" s="678" t="s">
        <v>1086</v>
      </c>
      <c r="BU115" s="678" t="s">
        <v>5615</v>
      </c>
      <c r="BV115" s="678" t="s">
        <v>302</v>
      </c>
      <c r="BW115" s="678" t="s">
        <v>876</v>
      </c>
      <c r="BX115" s="678" t="s">
        <v>296</v>
      </c>
      <c r="BY115" s="678" t="s">
        <v>297</v>
      </c>
      <c r="BZ115" s="678" t="s">
        <v>5616</v>
      </c>
      <c r="CA115" s="678" t="s">
        <v>1088</v>
      </c>
      <c r="CB115" s="678" t="s">
        <v>304</v>
      </c>
      <c r="CC115" s="678" t="s">
        <v>1089</v>
      </c>
      <c r="CD115" s="678" t="s">
        <v>309</v>
      </c>
      <c r="CE115" s="678" t="s">
        <v>306</v>
      </c>
      <c r="CF115" s="678" t="s">
        <v>1090</v>
      </c>
      <c r="CG115" s="678" t="s">
        <v>307</v>
      </c>
      <c r="CH115" s="678" t="s">
        <v>57</v>
      </c>
      <c r="CI115" s="678" t="s">
        <v>1091</v>
      </c>
      <c r="CJ115" s="678" t="s">
        <v>99</v>
      </c>
      <c r="CK115" s="678" t="s">
        <v>112</v>
      </c>
      <c r="CL115" s="678" t="s">
        <v>105</v>
      </c>
      <c r="CM115" s="678" t="s">
        <v>57</v>
      </c>
      <c r="CN115" s="678" t="s">
        <v>57</v>
      </c>
      <c r="CO115" s="678" t="s">
        <v>57</v>
      </c>
      <c r="CP115" s="678" t="s">
        <v>57</v>
      </c>
      <c r="CQ115" s="678" t="s">
        <v>57</v>
      </c>
      <c r="CR115" s="678" t="s">
        <v>57</v>
      </c>
      <c r="CS115" s="678" t="s">
        <v>57</v>
      </c>
      <c r="CT115" s="678" t="s">
        <v>57</v>
      </c>
      <c r="CU115" s="678" t="s">
        <v>57</v>
      </c>
      <c r="CV115" s="678" t="s">
        <v>57</v>
      </c>
      <c r="CW115" s="678" t="s">
        <v>57</v>
      </c>
      <c r="CX115" s="678" t="s">
        <v>57</v>
      </c>
      <c r="CY115" s="678" t="s">
        <v>798</v>
      </c>
      <c r="CZ115" s="678" t="s">
        <v>329</v>
      </c>
      <c r="DA115" s="678" t="s">
        <v>123</v>
      </c>
      <c r="DB115" s="678" t="s">
        <v>57</v>
      </c>
      <c r="DC115" s="678" t="s">
        <v>57</v>
      </c>
      <c r="DD115" s="678" t="s">
        <v>57</v>
      </c>
      <c r="DE115" s="678" t="s">
        <v>57</v>
      </c>
      <c r="DF115" s="678" t="s">
        <v>57</v>
      </c>
      <c r="DG115" s="678" t="s">
        <v>57</v>
      </c>
      <c r="DH115" s="678" t="s">
        <v>57</v>
      </c>
      <c r="DI115" s="678" t="s">
        <v>302</v>
      </c>
      <c r="DJ115" s="678" t="s">
        <v>57</v>
      </c>
      <c r="DK115" s="678" t="s">
        <v>57</v>
      </c>
      <c r="DL115" s="678" t="s">
        <v>57</v>
      </c>
      <c r="DM115" s="678" t="s">
        <v>57</v>
      </c>
      <c r="DN115" s="678" t="s">
        <v>57</v>
      </c>
      <c r="DO115" s="678" t="s">
        <v>57</v>
      </c>
      <c r="DP115" s="678" t="s">
        <v>57</v>
      </c>
      <c r="DQ115" s="678" t="s">
        <v>57</v>
      </c>
      <c r="DR115" s="678" t="s">
        <v>57</v>
      </c>
      <c r="DS115" s="678" t="s">
        <v>57</v>
      </c>
      <c r="DT115" s="678" t="s">
        <v>1092</v>
      </c>
      <c r="DU115" s="678" t="s">
        <v>86</v>
      </c>
      <c r="DV115" s="678" t="s">
        <v>1028</v>
      </c>
      <c r="DW115" s="678" t="s">
        <v>106</v>
      </c>
      <c r="DX115" s="678" t="s">
        <v>317</v>
      </c>
      <c r="DY115" s="678" t="s">
        <v>308</v>
      </c>
      <c r="DZ115" s="678" t="s">
        <v>318</v>
      </c>
      <c r="EA115" s="678" t="s">
        <v>319</v>
      </c>
      <c r="EB115" s="678" t="s">
        <v>1093</v>
      </c>
      <c r="EC115" s="678" t="s">
        <v>86</v>
      </c>
      <c r="ED115" s="678" t="s">
        <v>622</v>
      </c>
      <c r="EE115" s="678" t="s">
        <v>106</v>
      </c>
      <c r="EF115" s="678" t="s">
        <v>57</v>
      </c>
      <c r="EG115" s="678" t="s">
        <v>57</v>
      </c>
      <c r="EH115" s="678" t="s">
        <v>57</v>
      </c>
      <c r="EI115" s="678" t="s">
        <v>57</v>
      </c>
      <c r="EJ115" s="678" t="s">
        <v>1094</v>
      </c>
      <c r="EK115" s="678" t="s">
        <v>180</v>
      </c>
      <c r="EL115" s="678" t="s">
        <v>1095</v>
      </c>
      <c r="EM115" s="678" t="s">
        <v>181</v>
      </c>
      <c r="EN115" s="678" t="s">
        <v>629</v>
      </c>
      <c r="EO115" s="678" t="s">
        <v>681</v>
      </c>
      <c r="EP115" s="678" t="s">
        <v>682</v>
      </c>
      <c r="EQ115" s="678" t="s">
        <v>1096</v>
      </c>
      <c r="ER115" s="678" t="s">
        <v>311</v>
      </c>
      <c r="ES115" s="678" t="s">
        <v>5617</v>
      </c>
      <c r="ET115" s="678" t="s">
        <v>5618</v>
      </c>
      <c r="EU115" s="189" t="str">
        <f t="shared" si="26"/>
        <v>1037667T00</v>
      </c>
      <c r="EV115" s="56" t="str">
        <f t="shared" si="27"/>
        <v>101037667T00</v>
      </c>
      <c r="EW115" s="189">
        <f>IFERROR(VLOOKUP(EV115,양시!BZ:CJ,10,FALSE),"")</f>
        <v>0</v>
      </c>
      <c r="EX115" s="104" t="s">
        <v>6989</v>
      </c>
    </row>
    <row r="116" spans="1:155" ht="30" customHeight="1">
      <c r="A116" s="367">
        <v>10</v>
      </c>
      <c r="B116" s="678" t="s">
        <v>806</v>
      </c>
      <c r="C116" s="678" t="s">
        <v>336</v>
      </c>
      <c r="D116" s="678" t="s">
        <v>1866</v>
      </c>
      <c r="E116" s="678" t="s">
        <v>31</v>
      </c>
      <c r="F116" s="678" t="s">
        <v>321</v>
      </c>
      <c r="G116" s="678" t="s">
        <v>806</v>
      </c>
      <c r="H116" s="678"/>
      <c r="I116" s="678" t="s">
        <v>585</v>
      </c>
      <c r="J116" s="678" t="s">
        <v>5619</v>
      </c>
      <c r="K116" s="678" t="s">
        <v>291</v>
      </c>
      <c r="L116" s="678" t="s">
        <v>5620</v>
      </c>
      <c r="M116" s="678" t="s">
        <v>5621</v>
      </c>
      <c r="N116" s="678"/>
      <c r="O116" s="678"/>
      <c r="P116" s="678"/>
      <c r="Q116" s="678"/>
      <c r="R116" s="678"/>
      <c r="S116" s="678" t="s">
        <v>5434</v>
      </c>
      <c r="T116" s="678" t="s">
        <v>5476</v>
      </c>
      <c r="U116" s="678" t="s">
        <v>592</v>
      </c>
      <c r="V116" s="678"/>
      <c r="W116" s="678" t="s">
        <v>5622</v>
      </c>
      <c r="X116" s="678" t="s">
        <v>1264</v>
      </c>
      <c r="Y116" s="678" t="s">
        <v>1349</v>
      </c>
      <c r="Z116" s="678" t="s">
        <v>1349</v>
      </c>
      <c r="AA116" s="678" t="s">
        <v>1438</v>
      </c>
      <c r="AB116" s="678" t="s">
        <v>293</v>
      </c>
      <c r="AC116" s="1338"/>
      <c r="AD116" s="678" t="s">
        <v>107</v>
      </c>
      <c r="AE116" s="678" t="s">
        <v>314</v>
      </c>
      <c r="AF116" s="678" t="s">
        <v>1196</v>
      </c>
      <c r="AG116" s="678" t="s">
        <v>5623</v>
      </c>
      <c r="AH116" s="678" t="s">
        <v>296</v>
      </c>
      <c r="AI116" s="678" t="s">
        <v>297</v>
      </c>
      <c r="AJ116" s="678"/>
      <c r="AK116" s="678"/>
      <c r="AL116" s="678"/>
      <c r="AM116" s="678"/>
      <c r="AN116" s="678" t="s">
        <v>1948</v>
      </c>
      <c r="AO116" s="678" t="s">
        <v>2453</v>
      </c>
      <c r="AP116" s="678" t="s">
        <v>5624</v>
      </c>
      <c r="AQ116" s="678" t="s">
        <v>49</v>
      </c>
      <c r="AR116" s="678"/>
      <c r="AS116" s="678"/>
      <c r="AT116" s="678" t="s">
        <v>298</v>
      </c>
      <c r="AU116" s="678" t="s">
        <v>5625</v>
      </c>
      <c r="AV116" s="678" t="s">
        <v>57</v>
      </c>
      <c r="AW116" s="678" t="s">
        <v>57</v>
      </c>
      <c r="AX116" s="678"/>
      <c r="AY116" s="678" t="s">
        <v>1952</v>
      </c>
      <c r="AZ116" s="678" t="s">
        <v>5626</v>
      </c>
      <c r="BA116" s="678" t="s">
        <v>1954</v>
      </c>
      <c r="BB116" s="678" t="s">
        <v>323</v>
      </c>
      <c r="BC116" s="678" t="s">
        <v>32</v>
      </c>
      <c r="BD116" s="678" t="s">
        <v>33</v>
      </c>
      <c r="BE116" s="678" t="s">
        <v>57</v>
      </c>
      <c r="BF116" s="678" t="s">
        <v>1955</v>
      </c>
      <c r="BG116" s="678" t="s">
        <v>164</v>
      </c>
      <c r="BH116" s="678" t="s">
        <v>1239</v>
      </c>
      <c r="BI116" s="678" t="s">
        <v>1880</v>
      </c>
      <c r="BJ116" s="678" t="s">
        <v>5627</v>
      </c>
      <c r="BK116" s="678" t="s">
        <v>1272</v>
      </c>
      <c r="BL116" s="678" t="s">
        <v>5628</v>
      </c>
      <c r="BM116" s="678" t="s">
        <v>302</v>
      </c>
      <c r="BN116" s="678" t="s">
        <v>314</v>
      </c>
      <c r="BO116" s="678" t="s">
        <v>1196</v>
      </c>
      <c r="BP116" s="678" t="s">
        <v>57</v>
      </c>
      <c r="BQ116" s="678" t="s">
        <v>5623</v>
      </c>
      <c r="BR116" s="678" t="s">
        <v>311</v>
      </c>
      <c r="BS116" s="678" t="s">
        <v>2795</v>
      </c>
      <c r="BT116" s="678" t="s">
        <v>4239</v>
      </c>
      <c r="BU116" s="678" t="s">
        <v>5629</v>
      </c>
      <c r="BV116" s="678" t="s">
        <v>302</v>
      </c>
      <c r="BW116" s="678" t="s">
        <v>762</v>
      </c>
      <c r="BX116" s="678" t="s">
        <v>296</v>
      </c>
      <c r="BY116" s="678" t="s">
        <v>297</v>
      </c>
      <c r="BZ116" s="678" t="s">
        <v>5630</v>
      </c>
      <c r="CA116" s="678" t="s">
        <v>5631</v>
      </c>
      <c r="CB116" s="678" t="s">
        <v>304</v>
      </c>
      <c r="CC116" s="678" t="s">
        <v>176</v>
      </c>
      <c r="CD116" s="678" t="s">
        <v>1276</v>
      </c>
      <c r="CE116" s="678" t="s">
        <v>306</v>
      </c>
      <c r="CF116" s="678" t="s">
        <v>5632</v>
      </c>
      <c r="CG116" s="678" t="s">
        <v>307</v>
      </c>
      <c r="CH116" s="678" t="s">
        <v>57</v>
      </c>
      <c r="CI116" s="678" t="s">
        <v>5633</v>
      </c>
      <c r="CJ116" s="678" t="s">
        <v>1212</v>
      </c>
      <c r="CK116" s="678" t="s">
        <v>5634</v>
      </c>
      <c r="CL116" s="678" t="s">
        <v>105</v>
      </c>
      <c r="CM116" s="678" t="s">
        <v>5635</v>
      </c>
      <c r="CN116" s="678" t="s">
        <v>1212</v>
      </c>
      <c r="CO116" s="678" t="s">
        <v>1965</v>
      </c>
      <c r="CP116" s="678" t="s">
        <v>105</v>
      </c>
      <c r="CQ116" s="678" t="s">
        <v>5636</v>
      </c>
      <c r="CR116" s="678" t="s">
        <v>1212</v>
      </c>
      <c r="CS116" s="678" t="s">
        <v>2467</v>
      </c>
      <c r="CT116" s="678" t="s">
        <v>105</v>
      </c>
      <c r="CU116" s="678" t="s">
        <v>328</v>
      </c>
      <c r="CV116" s="678" t="s">
        <v>329</v>
      </c>
      <c r="CW116" s="678" t="s">
        <v>330</v>
      </c>
      <c r="CX116" s="678" t="s">
        <v>331</v>
      </c>
      <c r="CY116" s="678" t="s">
        <v>57</v>
      </c>
      <c r="CZ116" s="678" t="s">
        <v>57</v>
      </c>
      <c r="DA116" s="678" t="s">
        <v>57</v>
      </c>
      <c r="DB116" s="678" t="s">
        <v>57</v>
      </c>
      <c r="DC116" s="678" t="s">
        <v>57</v>
      </c>
      <c r="DD116" s="678" t="s">
        <v>57</v>
      </c>
      <c r="DE116" s="678" t="s">
        <v>1215</v>
      </c>
      <c r="DF116" s="678" t="s">
        <v>1216</v>
      </c>
      <c r="DG116" s="678" t="s">
        <v>673</v>
      </c>
      <c r="DH116" s="678" t="s">
        <v>57</v>
      </c>
      <c r="DI116" s="678" t="s">
        <v>302</v>
      </c>
      <c r="DJ116" s="678" t="s">
        <v>57</v>
      </c>
      <c r="DK116" s="678" t="s">
        <v>57</v>
      </c>
      <c r="DL116" s="678" t="s">
        <v>57</v>
      </c>
      <c r="DM116" s="678" t="s">
        <v>57</v>
      </c>
      <c r="DN116" s="678" t="s">
        <v>57</v>
      </c>
      <c r="DO116" s="678" t="s">
        <v>57</v>
      </c>
      <c r="DP116" s="678" t="s">
        <v>57</v>
      </c>
      <c r="DQ116" s="678" t="s">
        <v>57</v>
      </c>
      <c r="DR116" s="678" t="s">
        <v>57</v>
      </c>
      <c r="DS116" s="678" t="s">
        <v>57</v>
      </c>
      <c r="DT116" s="678" t="s">
        <v>3476</v>
      </c>
      <c r="DU116" s="678" t="s">
        <v>1218</v>
      </c>
      <c r="DV116" s="678" t="s">
        <v>177</v>
      </c>
      <c r="DW116" s="678" t="s">
        <v>121</v>
      </c>
      <c r="DX116" s="678" t="s">
        <v>1219</v>
      </c>
      <c r="DY116" s="678" t="s">
        <v>1220</v>
      </c>
      <c r="DZ116" s="678" t="s">
        <v>330</v>
      </c>
      <c r="EA116" s="678" t="s">
        <v>205</v>
      </c>
      <c r="EB116" s="678" t="s">
        <v>3477</v>
      </c>
      <c r="EC116" s="678" t="s">
        <v>1218</v>
      </c>
      <c r="ED116" s="678" t="s">
        <v>801</v>
      </c>
      <c r="EE116" s="678" t="s">
        <v>121</v>
      </c>
      <c r="EF116" s="678" t="s">
        <v>57</v>
      </c>
      <c r="EG116" s="678" t="s">
        <v>57</v>
      </c>
      <c r="EH116" s="678" t="s">
        <v>57</v>
      </c>
      <c r="EI116" s="678" t="s">
        <v>57</v>
      </c>
      <c r="EJ116" s="678" t="s">
        <v>1919</v>
      </c>
      <c r="EK116" s="678" t="s">
        <v>1920</v>
      </c>
      <c r="EL116" s="678" t="s">
        <v>1224</v>
      </c>
      <c r="EM116" s="678" t="s">
        <v>1921</v>
      </c>
      <c r="EN116" s="678" t="s">
        <v>767</v>
      </c>
      <c r="EO116" s="678" t="s">
        <v>310</v>
      </c>
      <c r="EP116" s="678" t="s">
        <v>88</v>
      </c>
      <c r="EQ116" s="678" t="s">
        <v>1922</v>
      </c>
      <c r="ER116" s="678" t="s">
        <v>311</v>
      </c>
      <c r="ES116" s="678" t="s">
        <v>5637</v>
      </c>
      <c r="ET116" s="678" t="s">
        <v>5638</v>
      </c>
      <c r="EU116" s="189" t="str">
        <f t="shared" si="26"/>
        <v>2022575T00</v>
      </c>
      <c r="EV116" s="56" t="str">
        <f t="shared" si="27"/>
        <v>102022575T00</v>
      </c>
      <c r="EW116" s="189" t="str">
        <f>IFERROR(VLOOKUP(EV116,양시!BZ:CJ,10,FALSE),"")</f>
        <v/>
      </c>
      <c r="EX116" s="104" t="s">
        <v>5684</v>
      </c>
    </row>
    <row r="117" spans="1:155" ht="30" customHeight="1">
      <c r="A117" s="367">
        <v>10</v>
      </c>
      <c r="B117" s="678" t="s">
        <v>47</v>
      </c>
      <c r="C117" s="678" t="s">
        <v>336</v>
      </c>
      <c r="D117" s="678" t="s">
        <v>1866</v>
      </c>
      <c r="E117" s="678" t="s">
        <v>31</v>
      </c>
      <c r="F117" s="678" t="s">
        <v>321</v>
      </c>
      <c r="G117" s="678" t="s">
        <v>47</v>
      </c>
      <c r="H117" s="678" t="s">
        <v>320</v>
      </c>
      <c r="I117" s="678" t="s">
        <v>585</v>
      </c>
      <c r="J117" s="678" t="s">
        <v>1989</v>
      </c>
      <c r="K117" s="678" t="s">
        <v>291</v>
      </c>
      <c r="L117" s="678" t="s">
        <v>1990</v>
      </c>
      <c r="M117" s="678" t="s">
        <v>1991</v>
      </c>
      <c r="N117" s="678"/>
      <c r="O117" s="678"/>
      <c r="P117" s="678"/>
      <c r="Q117" s="678" t="s">
        <v>5639</v>
      </c>
      <c r="R117" s="678"/>
      <c r="S117" s="678" t="s">
        <v>1811</v>
      </c>
      <c r="T117" s="678" t="s">
        <v>1812</v>
      </c>
      <c r="U117" s="678" t="s">
        <v>592</v>
      </c>
      <c r="V117" s="678"/>
      <c r="W117" s="678" t="s">
        <v>1992</v>
      </c>
      <c r="X117" s="678" t="s">
        <v>1047</v>
      </c>
      <c r="Y117" s="678" t="s">
        <v>1993</v>
      </c>
      <c r="Z117" s="678" t="s">
        <v>1993</v>
      </c>
      <c r="AA117" s="678" t="s">
        <v>5640</v>
      </c>
      <c r="AB117" s="678" t="s">
        <v>293</v>
      </c>
      <c r="AC117" s="1338"/>
      <c r="AD117" s="678" t="s">
        <v>107</v>
      </c>
      <c r="AE117" s="678" t="s">
        <v>314</v>
      </c>
      <c r="AF117" s="678" t="s">
        <v>294</v>
      </c>
      <c r="AG117" s="678" t="s">
        <v>295</v>
      </c>
      <c r="AH117" s="678" t="s">
        <v>296</v>
      </c>
      <c r="AI117" s="678" t="s">
        <v>297</v>
      </c>
      <c r="AJ117" s="678"/>
      <c r="AK117" s="678"/>
      <c r="AL117" s="678"/>
      <c r="AM117" s="678"/>
      <c r="AN117" s="678" t="s">
        <v>1162</v>
      </c>
      <c r="AO117" s="678" t="s">
        <v>1163</v>
      </c>
      <c r="AP117" s="678" t="s">
        <v>1994</v>
      </c>
      <c r="AQ117" s="678" t="s">
        <v>49</v>
      </c>
      <c r="AR117" s="678" t="s">
        <v>1165</v>
      </c>
      <c r="AS117" s="678" t="s">
        <v>1166</v>
      </c>
      <c r="AT117" s="678" t="s">
        <v>599</v>
      </c>
      <c r="AU117" s="678" t="s">
        <v>1995</v>
      </c>
      <c r="AV117" s="678" t="s">
        <v>57</v>
      </c>
      <c r="AW117" s="678" t="s">
        <v>57</v>
      </c>
      <c r="AX117" s="678"/>
      <c r="AY117" s="678"/>
      <c r="AZ117" s="678" t="s">
        <v>1996</v>
      </c>
      <c r="BA117" s="678" t="s">
        <v>1170</v>
      </c>
      <c r="BB117" s="678" t="s">
        <v>299</v>
      </c>
      <c r="BC117" s="678" t="s">
        <v>32</v>
      </c>
      <c r="BD117" s="678" t="s">
        <v>33</v>
      </c>
      <c r="BE117" s="678" t="s">
        <v>57</v>
      </c>
      <c r="BF117" s="678" t="s">
        <v>48</v>
      </c>
      <c r="BG117" s="678" t="s">
        <v>164</v>
      </c>
      <c r="BH117" s="678" t="s">
        <v>1997</v>
      </c>
      <c r="BI117" s="678" t="s">
        <v>1998</v>
      </c>
      <c r="BJ117" s="678" t="s">
        <v>1999</v>
      </c>
      <c r="BK117" s="678" t="s">
        <v>1174</v>
      </c>
      <c r="BL117" s="678" t="s">
        <v>1326</v>
      </c>
      <c r="BM117" s="678" t="s">
        <v>1327</v>
      </c>
      <c r="BN117" s="678" t="s">
        <v>314</v>
      </c>
      <c r="BO117" s="678" t="s">
        <v>294</v>
      </c>
      <c r="BP117" s="678" t="s">
        <v>57</v>
      </c>
      <c r="BQ117" s="678" t="s">
        <v>295</v>
      </c>
      <c r="BR117" s="678" t="s">
        <v>311</v>
      </c>
      <c r="BS117" s="678" t="s">
        <v>753</v>
      </c>
      <c r="BT117" s="678" t="s">
        <v>1328</v>
      </c>
      <c r="BU117" s="678" t="s">
        <v>2000</v>
      </c>
      <c r="BV117" s="678" t="s">
        <v>1061</v>
      </c>
      <c r="BW117" s="678" t="s">
        <v>1028</v>
      </c>
      <c r="BX117" s="678" t="s">
        <v>296</v>
      </c>
      <c r="BY117" s="678" t="s">
        <v>297</v>
      </c>
      <c r="BZ117" s="678" t="s">
        <v>1331</v>
      </c>
      <c r="CA117" s="678" t="s">
        <v>2001</v>
      </c>
      <c r="CB117" s="678" t="s">
        <v>304</v>
      </c>
      <c r="CC117" s="678" t="s">
        <v>1308</v>
      </c>
      <c r="CD117" s="678" t="s">
        <v>318</v>
      </c>
      <c r="CE117" s="678" t="s">
        <v>306</v>
      </c>
      <c r="CF117" s="678" t="s">
        <v>1916</v>
      </c>
      <c r="CG117" s="678" t="s">
        <v>307</v>
      </c>
      <c r="CH117" s="678" t="s">
        <v>57</v>
      </c>
      <c r="CI117" s="678" t="s">
        <v>2002</v>
      </c>
      <c r="CJ117" s="678" t="s">
        <v>99</v>
      </c>
      <c r="CK117" s="678" t="s">
        <v>1889</v>
      </c>
      <c r="CL117" s="678" t="s">
        <v>105</v>
      </c>
      <c r="CM117" s="678" t="s">
        <v>2003</v>
      </c>
      <c r="CN117" s="678" t="s">
        <v>99</v>
      </c>
      <c r="CO117" s="678" t="s">
        <v>998</v>
      </c>
      <c r="CP117" s="678" t="s">
        <v>105</v>
      </c>
      <c r="CQ117" s="678" t="s">
        <v>57</v>
      </c>
      <c r="CR117" s="678" t="s">
        <v>57</v>
      </c>
      <c r="CS117" s="678" t="s">
        <v>57</v>
      </c>
      <c r="CT117" s="678" t="s">
        <v>57</v>
      </c>
      <c r="CU117" s="678" t="s">
        <v>328</v>
      </c>
      <c r="CV117" s="678" t="s">
        <v>329</v>
      </c>
      <c r="CW117" s="678" t="s">
        <v>330</v>
      </c>
      <c r="CX117" s="678" t="s">
        <v>331</v>
      </c>
      <c r="CY117" s="678" t="s">
        <v>57</v>
      </c>
      <c r="CZ117" s="678" t="s">
        <v>57</v>
      </c>
      <c r="DA117" s="678" t="s">
        <v>57</v>
      </c>
      <c r="DB117" s="678" t="s">
        <v>57</v>
      </c>
      <c r="DC117" s="678" t="s">
        <v>57</v>
      </c>
      <c r="DD117" s="678" t="s">
        <v>57</v>
      </c>
      <c r="DE117" s="678" t="s">
        <v>1215</v>
      </c>
      <c r="DF117" s="678" t="s">
        <v>1216</v>
      </c>
      <c r="DG117" s="678" t="s">
        <v>673</v>
      </c>
      <c r="DH117" s="678" t="s">
        <v>57</v>
      </c>
      <c r="DI117" s="678" t="s">
        <v>302</v>
      </c>
      <c r="DJ117" s="678" t="s">
        <v>57</v>
      </c>
      <c r="DK117" s="678" t="s">
        <v>57</v>
      </c>
      <c r="DL117" s="678" t="s">
        <v>57</v>
      </c>
      <c r="DM117" s="678" t="s">
        <v>57</v>
      </c>
      <c r="DN117" s="678" t="s">
        <v>57</v>
      </c>
      <c r="DO117" s="678" t="s">
        <v>57</v>
      </c>
      <c r="DP117" s="678" t="s">
        <v>57</v>
      </c>
      <c r="DQ117" s="678" t="s">
        <v>57</v>
      </c>
      <c r="DR117" s="678" t="s">
        <v>57</v>
      </c>
      <c r="DS117" s="678" t="s">
        <v>57</v>
      </c>
      <c r="DT117" s="678" t="s">
        <v>2004</v>
      </c>
      <c r="DU117" s="678" t="s">
        <v>1153</v>
      </c>
      <c r="DV117" s="678" t="s">
        <v>761</v>
      </c>
      <c r="DW117" s="678" t="s">
        <v>121</v>
      </c>
      <c r="DX117" s="678" t="s">
        <v>333</v>
      </c>
      <c r="DY117" s="678" t="s">
        <v>308</v>
      </c>
      <c r="DZ117" s="678" t="s">
        <v>309</v>
      </c>
      <c r="EA117" s="678" t="s">
        <v>319</v>
      </c>
      <c r="EB117" s="678" t="s">
        <v>2005</v>
      </c>
      <c r="EC117" s="678" t="s">
        <v>1153</v>
      </c>
      <c r="ED117" s="678" t="s">
        <v>178</v>
      </c>
      <c r="EE117" s="678" t="s">
        <v>121</v>
      </c>
      <c r="EF117" s="678" t="s">
        <v>57</v>
      </c>
      <c r="EG117" s="678" t="s">
        <v>57</v>
      </c>
      <c r="EH117" s="678" t="s">
        <v>57</v>
      </c>
      <c r="EI117" s="678" t="s">
        <v>57</v>
      </c>
      <c r="EJ117" s="678" t="s">
        <v>2006</v>
      </c>
      <c r="EK117" s="678" t="s">
        <v>1574</v>
      </c>
      <c r="EL117" s="678" t="s">
        <v>1337</v>
      </c>
      <c r="EM117" s="678" t="s">
        <v>1576</v>
      </c>
      <c r="EN117" s="678" t="s">
        <v>767</v>
      </c>
      <c r="EO117" s="678" t="s">
        <v>310</v>
      </c>
      <c r="EP117" s="678" t="s">
        <v>88</v>
      </c>
      <c r="EQ117" s="678" t="s">
        <v>1922</v>
      </c>
      <c r="ER117" s="678" t="s">
        <v>311</v>
      </c>
      <c r="ES117" s="678" t="s">
        <v>2007</v>
      </c>
      <c r="ET117" s="678" t="s">
        <v>2008</v>
      </c>
      <c r="EU117" s="189" t="str">
        <f t="shared" si="26"/>
        <v>1038858T00</v>
      </c>
      <c r="EV117" s="56" t="str">
        <f t="shared" si="27"/>
        <v>101038858T00</v>
      </c>
      <c r="EW117" s="189" t="str">
        <f>IFERROR(VLOOKUP(EV117,양시!BZ:CJ,10,FALSE),"")</f>
        <v/>
      </c>
      <c r="EX117" s="104" t="s">
        <v>5682</v>
      </c>
    </row>
    <row r="118" spans="1:155" ht="30" customHeight="1">
      <c r="A118" s="367">
        <v>10</v>
      </c>
      <c r="B118" s="678" t="s">
        <v>850</v>
      </c>
      <c r="C118" s="678" t="s">
        <v>336</v>
      </c>
      <c r="D118" s="678" t="s">
        <v>1866</v>
      </c>
      <c r="E118" s="678" t="s">
        <v>31</v>
      </c>
      <c r="F118" s="678" t="s">
        <v>321</v>
      </c>
      <c r="G118" s="678" t="s">
        <v>850</v>
      </c>
      <c r="H118" s="678"/>
      <c r="I118" s="678" t="s">
        <v>585</v>
      </c>
      <c r="J118" s="678" t="s">
        <v>5641</v>
      </c>
      <c r="K118" s="678" t="s">
        <v>291</v>
      </c>
      <c r="L118" s="678" t="s">
        <v>5642</v>
      </c>
      <c r="M118" s="678" t="s">
        <v>1192</v>
      </c>
      <c r="N118" s="678"/>
      <c r="O118" s="678"/>
      <c r="P118" s="678"/>
      <c r="Q118" s="678"/>
      <c r="R118" s="678"/>
      <c r="S118" s="678" t="s">
        <v>5434</v>
      </c>
      <c r="T118" s="678" t="s">
        <v>5476</v>
      </c>
      <c r="U118" s="678" t="s">
        <v>592</v>
      </c>
      <c r="V118" s="678"/>
      <c r="W118" s="678" t="s">
        <v>1195</v>
      </c>
      <c r="X118" s="678" t="s">
        <v>1047</v>
      </c>
      <c r="Y118" s="678" t="s">
        <v>1804</v>
      </c>
      <c r="Z118" s="678" t="s">
        <v>1805</v>
      </c>
      <c r="AA118" s="678" t="s">
        <v>4468</v>
      </c>
      <c r="AB118" s="678" t="s">
        <v>293</v>
      </c>
      <c r="AC118" s="1338"/>
      <c r="AD118" s="678" t="s">
        <v>107</v>
      </c>
      <c r="AE118" s="678" t="s">
        <v>314</v>
      </c>
      <c r="AF118" s="678" t="s">
        <v>1196</v>
      </c>
      <c r="AG118" s="678" t="s">
        <v>295</v>
      </c>
      <c r="AH118" s="678" t="s">
        <v>296</v>
      </c>
      <c r="AI118" s="678" t="s">
        <v>297</v>
      </c>
      <c r="AJ118" s="678"/>
      <c r="AK118" s="678"/>
      <c r="AL118" s="678"/>
      <c r="AM118" s="678"/>
      <c r="AN118" s="678" t="s">
        <v>1162</v>
      </c>
      <c r="AO118" s="678" t="s">
        <v>3771</v>
      </c>
      <c r="AP118" s="678" t="s">
        <v>5643</v>
      </c>
      <c r="AQ118" s="678" t="s">
        <v>49</v>
      </c>
      <c r="AR118" s="678"/>
      <c r="AS118" s="678"/>
      <c r="AT118" s="678" t="s">
        <v>298</v>
      </c>
      <c r="AU118" s="678" t="s">
        <v>5644</v>
      </c>
      <c r="AV118" s="678" t="s">
        <v>57</v>
      </c>
      <c r="AW118" s="678" t="s">
        <v>57</v>
      </c>
      <c r="AX118" s="678"/>
      <c r="AY118" s="678"/>
      <c r="AZ118" s="678" t="s">
        <v>1200</v>
      </c>
      <c r="BA118" s="678" t="s">
        <v>1170</v>
      </c>
      <c r="BB118" s="678" t="s">
        <v>1201</v>
      </c>
      <c r="BC118" s="678" t="s">
        <v>32</v>
      </c>
      <c r="BD118" s="678" t="s">
        <v>33</v>
      </c>
      <c r="BE118" s="678" t="s">
        <v>57</v>
      </c>
      <c r="BF118" s="678" t="s">
        <v>48</v>
      </c>
      <c r="BG118" s="678" t="s">
        <v>164</v>
      </c>
      <c r="BH118" s="678" t="s">
        <v>5645</v>
      </c>
      <c r="BI118" s="678" t="s">
        <v>1203</v>
      </c>
      <c r="BJ118" s="678" t="s">
        <v>1204</v>
      </c>
      <c r="BK118" s="678" t="s">
        <v>910</v>
      </c>
      <c r="BL118" s="678" t="s">
        <v>5646</v>
      </c>
      <c r="BM118" s="678" t="s">
        <v>302</v>
      </c>
      <c r="BN118" s="678" t="s">
        <v>314</v>
      </c>
      <c r="BO118" s="678" t="s">
        <v>1196</v>
      </c>
      <c r="BP118" s="678" t="s">
        <v>57</v>
      </c>
      <c r="BQ118" s="678" t="s">
        <v>295</v>
      </c>
      <c r="BR118" s="678" t="s">
        <v>311</v>
      </c>
      <c r="BS118" s="678" t="s">
        <v>177</v>
      </c>
      <c r="BT118" s="678" t="s">
        <v>1206</v>
      </c>
      <c r="BU118" s="678" t="s">
        <v>5647</v>
      </c>
      <c r="BV118" s="678" t="s">
        <v>302</v>
      </c>
      <c r="BW118" s="678" t="s">
        <v>624</v>
      </c>
      <c r="BX118" s="678" t="s">
        <v>296</v>
      </c>
      <c r="BY118" s="678" t="s">
        <v>297</v>
      </c>
      <c r="BZ118" s="678" t="s">
        <v>4495</v>
      </c>
      <c r="CA118" s="678" t="s">
        <v>5648</v>
      </c>
      <c r="CB118" s="678" t="s">
        <v>304</v>
      </c>
      <c r="CC118" s="678" t="s">
        <v>713</v>
      </c>
      <c r="CD118" s="678" t="s">
        <v>1209</v>
      </c>
      <c r="CE118" s="678" t="s">
        <v>306</v>
      </c>
      <c r="CF118" s="678" t="s">
        <v>1180</v>
      </c>
      <c r="CG118" s="678" t="s">
        <v>307</v>
      </c>
      <c r="CH118" s="678" t="s">
        <v>57</v>
      </c>
      <c r="CI118" s="678" t="s">
        <v>5649</v>
      </c>
      <c r="CJ118" s="678" t="s">
        <v>1212</v>
      </c>
      <c r="CK118" s="678" t="s">
        <v>1213</v>
      </c>
      <c r="CL118" s="678" t="s">
        <v>105</v>
      </c>
      <c r="CM118" s="678" t="s">
        <v>1214</v>
      </c>
      <c r="CN118" s="678" t="s">
        <v>1212</v>
      </c>
      <c r="CO118" s="678" t="s">
        <v>191</v>
      </c>
      <c r="CP118" s="678" t="s">
        <v>105</v>
      </c>
      <c r="CQ118" s="678" t="s">
        <v>57</v>
      </c>
      <c r="CR118" s="678" t="s">
        <v>57</v>
      </c>
      <c r="CS118" s="678" t="s">
        <v>57</v>
      </c>
      <c r="CT118" s="678" t="s">
        <v>57</v>
      </c>
      <c r="CU118" s="678" t="s">
        <v>328</v>
      </c>
      <c r="CV118" s="678" t="s">
        <v>329</v>
      </c>
      <c r="CW118" s="678" t="s">
        <v>330</v>
      </c>
      <c r="CX118" s="678" t="s">
        <v>331</v>
      </c>
      <c r="CY118" s="678" t="s">
        <v>57</v>
      </c>
      <c r="CZ118" s="678" t="s">
        <v>57</v>
      </c>
      <c r="DA118" s="678" t="s">
        <v>57</v>
      </c>
      <c r="DB118" s="678" t="s">
        <v>57</v>
      </c>
      <c r="DC118" s="678" t="s">
        <v>57</v>
      </c>
      <c r="DD118" s="678" t="s">
        <v>57</v>
      </c>
      <c r="DE118" s="678" t="s">
        <v>1215</v>
      </c>
      <c r="DF118" s="678" t="s">
        <v>1216</v>
      </c>
      <c r="DG118" s="678" t="s">
        <v>673</v>
      </c>
      <c r="DH118" s="678" t="s">
        <v>57</v>
      </c>
      <c r="DI118" s="678" t="s">
        <v>302</v>
      </c>
      <c r="DJ118" s="678" t="s">
        <v>57</v>
      </c>
      <c r="DK118" s="678" t="s">
        <v>57</v>
      </c>
      <c r="DL118" s="678" t="s">
        <v>57</v>
      </c>
      <c r="DM118" s="678" t="s">
        <v>57</v>
      </c>
      <c r="DN118" s="678" t="s">
        <v>57</v>
      </c>
      <c r="DO118" s="678" t="s">
        <v>57</v>
      </c>
      <c r="DP118" s="678" t="s">
        <v>57</v>
      </c>
      <c r="DQ118" s="678" t="s">
        <v>57</v>
      </c>
      <c r="DR118" s="678" t="s">
        <v>57</v>
      </c>
      <c r="DS118" s="678" t="s">
        <v>57</v>
      </c>
      <c r="DT118" s="678" t="s">
        <v>1217</v>
      </c>
      <c r="DU118" s="678" t="s">
        <v>1218</v>
      </c>
      <c r="DV118" s="678" t="s">
        <v>334</v>
      </c>
      <c r="DW118" s="678" t="s">
        <v>121</v>
      </c>
      <c r="DX118" s="678" t="s">
        <v>1219</v>
      </c>
      <c r="DY118" s="678" t="s">
        <v>1220</v>
      </c>
      <c r="DZ118" s="678" t="s">
        <v>330</v>
      </c>
      <c r="EA118" s="678" t="s">
        <v>205</v>
      </c>
      <c r="EB118" s="678" t="s">
        <v>1221</v>
      </c>
      <c r="EC118" s="678" t="s">
        <v>1218</v>
      </c>
      <c r="ED118" s="678" t="s">
        <v>762</v>
      </c>
      <c r="EE118" s="678" t="s">
        <v>121</v>
      </c>
      <c r="EF118" s="678" t="s">
        <v>57</v>
      </c>
      <c r="EG118" s="678" t="s">
        <v>57</v>
      </c>
      <c r="EH118" s="678" t="s">
        <v>57</v>
      </c>
      <c r="EI118" s="678" t="s">
        <v>57</v>
      </c>
      <c r="EJ118" s="678" t="s">
        <v>1222</v>
      </c>
      <c r="EK118" s="678" t="s">
        <v>1223</v>
      </c>
      <c r="EL118" s="678" t="s">
        <v>1224</v>
      </c>
      <c r="EM118" s="678" t="s">
        <v>1225</v>
      </c>
      <c r="EN118" s="678" t="s">
        <v>767</v>
      </c>
      <c r="EO118" s="678" t="s">
        <v>310</v>
      </c>
      <c r="EP118" s="678" t="s">
        <v>88</v>
      </c>
      <c r="EQ118" s="678" t="s">
        <v>1226</v>
      </c>
      <c r="ER118" s="678" t="s">
        <v>311</v>
      </c>
      <c r="ES118" s="678" t="s">
        <v>1227</v>
      </c>
      <c r="ET118" s="678" t="s">
        <v>5650</v>
      </c>
      <c r="EU118" s="189" t="str">
        <f t="shared" si="26"/>
        <v>2022673T00</v>
      </c>
      <c r="EV118" s="56" t="str">
        <f t="shared" si="27"/>
        <v>102022673T00</v>
      </c>
      <c r="EW118" s="189" t="str">
        <f>IFERROR(VLOOKUP(EV118,양시!BZ:CJ,10,FALSE),"")</f>
        <v/>
      </c>
      <c r="EX118" s="104" t="s">
        <v>5682</v>
      </c>
    </row>
    <row r="119" spans="1:155" ht="30" customHeight="1">
      <c r="A119" s="367">
        <v>10</v>
      </c>
      <c r="B119" s="678" t="s">
        <v>323</v>
      </c>
      <c r="C119" s="678" t="s">
        <v>336</v>
      </c>
      <c r="D119" s="678" t="s">
        <v>1866</v>
      </c>
      <c r="E119" s="678" t="s">
        <v>31</v>
      </c>
      <c r="F119" s="678" t="s">
        <v>321</v>
      </c>
      <c r="G119" s="678" t="s">
        <v>323</v>
      </c>
      <c r="H119" s="678"/>
      <c r="I119" s="678" t="s">
        <v>585</v>
      </c>
      <c r="J119" s="678" t="s">
        <v>5651</v>
      </c>
      <c r="K119" s="678" t="s">
        <v>291</v>
      </c>
      <c r="L119" s="678" t="s">
        <v>5652</v>
      </c>
      <c r="M119" s="678" t="s">
        <v>1291</v>
      </c>
      <c r="N119" s="678"/>
      <c r="O119" s="678"/>
      <c r="P119" s="678"/>
      <c r="Q119" s="678"/>
      <c r="R119" s="678"/>
      <c r="S119" s="678" t="s">
        <v>5434</v>
      </c>
      <c r="T119" s="678" t="s">
        <v>5653</v>
      </c>
      <c r="U119" s="678" t="s">
        <v>592</v>
      </c>
      <c r="V119" s="678"/>
      <c r="W119" s="678" t="s">
        <v>1292</v>
      </c>
      <c r="X119" s="678" t="s">
        <v>1047</v>
      </c>
      <c r="Y119" s="678" t="s">
        <v>5654</v>
      </c>
      <c r="Z119" s="678" t="s">
        <v>5655</v>
      </c>
      <c r="AA119" s="678" t="s">
        <v>5655</v>
      </c>
      <c r="AB119" s="678" t="s">
        <v>293</v>
      </c>
      <c r="AC119" s="1338"/>
      <c r="AD119" s="678" t="s">
        <v>107</v>
      </c>
      <c r="AE119" s="678" t="s">
        <v>314</v>
      </c>
      <c r="AF119" s="678" t="s">
        <v>1196</v>
      </c>
      <c r="AG119" s="678" t="s">
        <v>295</v>
      </c>
      <c r="AH119" s="678" t="s">
        <v>296</v>
      </c>
      <c r="AI119" s="678" t="s">
        <v>297</v>
      </c>
      <c r="AJ119" s="678"/>
      <c r="AK119" s="678"/>
      <c r="AL119" s="678"/>
      <c r="AM119" s="678"/>
      <c r="AN119" s="678" t="s">
        <v>1162</v>
      </c>
      <c r="AO119" s="678" t="s">
        <v>3771</v>
      </c>
      <c r="AP119" s="678" t="s">
        <v>5656</v>
      </c>
      <c r="AQ119" s="678" t="s">
        <v>49</v>
      </c>
      <c r="AR119" s="678"/>
      <c r="AS119" s="678"/>
      <c r="AT119" s="678" t="s">
        <v>298</v>
      </c>
      <c r="AU119" s="678" t="s">
        <v>5657</v>
      </c>
      <c r="AV119" s="678" t="s">
        <v>57</v>
      </c>
      <c r="AW119" s="678" t="s">
        <v>57</v>
      </c>
      <c r="AX119" s="678"/>
      <c r="AY119" s="678"/>
      <c r="AZ119" s="678" t="s">
        <v>1296</v>
      </c>
      <c r="BA119" s="678" t="s">
        <v>1170</v>
      </c>
      <c r="BB119" s="678" t="s">
        <v>323</v>
      </c>
      <c r="BC119" s="678" t="s">
        <v>32</v>
      </c>
      <c r="BD119" s="678" t="s">
        <v>33</v>
      </c>
      <c r="BE119" s="678" t="s">
        <v>57</v>
      </c>
      <c r="BF119" s="678" t="s">
        <v>48</v>
      </c>
      <c r="BG119" s="678" t="s">
        <v>164</v>
      </c>
      <c r="BH119" s="678" t="s">
        <v>5658</v>
      </c>
      <c r="BI119" s="678" t="s">
        <v>1298</v>
      </c>
      <c r="BJ119" s="678" t="s">
        <v>1299</v>
      </c>
      <c r="BK119" s="678" t="s">
        <v>910</v>
      </c>
      <c r="BL119" s="678" t="s">
        <v>1300</v>
      </c>
      <c r="BM119" s="678" t="s">
        <v>1327</v>
      </c>
      <c r="BN119" s="678" t="s">
        <v>314</v>
      </c>
      <c r="BO119" s="678" t="s">
        <v>1196</v>
      </c>
      <c r="BP119" s="678" t="s">
        <v>57</v>
      </c>
      <c r="BQ119" s="678" t="s">
        <v>295</v>
      </c>
      <c r="BR119" s="678" t="s">
        <v>311</v>
      </c>
      <c r="BS119" s="678" t="s">
        <v>1301</v>
      </c>
      <c r="BT119" s="678" t="s">
        <v>1302</v>
      </c>
      <c r="BU119" s="678" t="s">
        <v>5659</v>
      </c>
      <c r="BV119" s="678" t="s">
        <v>302</v>
      </c>
      <c r="BW119" s="678" t="s">
        <v>1028</v>
      </c>
      <c r="BX119" s="678" t="s">
        <v>296</v>
      </c>
      <c r="BY119" s="678" t="s">
        <v>297</v>
      </c>
      <c r="BZ119" s="678" t="s">
        <v>5660</v>
      </c>
      <c r="CA119" s="678" t="s">
        <v>1305</v>
      </c>
      <c r="CB119" s="678" t="s">
        <v>304</v>
      </c>
      <c r="CC119" s="678" t="s">
        <v>909</v>
      </c>
      <c r="CD119" s="678" t="s">
        <v>1276</v>
      </c>
      <c r="CE119" s="678" t="s">
        <v>306</v>
      </c>
      <c r="CF119" s="678" t="s">
        <v>1210</v>
      </c>
      <c r="CG119" s="678" t="s">
        <v>307</v>
      </c>
      <c r="CH119" s="678" t="s">
        <v>57</v>
      </c>
      <c r="CI119" s="678" t="s">
        <v>1306</v>
      </c>
      <c r="CJ119" s="678" t="s">
        <v>1212</v>
      </c>
      <c r="CK119" s="678" t="s">
        <v>327</v>
      </c>
      <c r="CL119" s="678" t="s">
        <v>105</v>
      </c>
      <c r="CM119" s="678" t="s">
        <v>1307</v>
      </c>
      <c r="CN119" s="678" t="s">
        <v>1212</v>
      </c>
      <c r="CO119" s="678" t="s">
        <v>1308</v>
      </c>
      <c r="CP119" s="678" t="s">
        <v>105</v>
      </c>
      <c r="CQ119" s="678" t="s">
        <v>57</v>
      </c>
      <c r="CR119" s="678" t="s">
        <v>57</v>
      </c>
      <c r="CS119" s="678" t="s">
        <v>57</v>
      </c>
      <c r="CT119" s="678" t="s">
        <v>57</v>
      </c>
      <c r="CU119" s="678" t="s">
        <v>328</v>
      </c>
      <c r="CV119" s="678" t="s">
        <v>329</v>
      </c>
      <c r="CW119" s="678" t="s">
        <v>330</v>
      </c>
      <c r="CX119" s="678" t="s">
        <v>331</v>
      </c>
      <c r="CY119" s="678" t="s">
        <v>57</v>
      </c>
      <c r="CZ119" s="678" t="s">
        <v>57</v>
      </c>
      <c r="DA119" s="678" t="s">
        <v>57</v>
      </c>
      <c r="DB119" s="678" t="s">
        <v>57</v>
      </c>
      <c r="DC119" s="678" t="s">
        <v>57</v>
      </c>
      <c r="DD119" s="678" t="s">
        <v>57</v>
      </c>
      <c r="DE119" s="678" t="s">
        <v>1215</v>
      </c>
      <c r="DF119" s="678" t="s">
        <v>1216</v>
      </c>
      <c r="DG119" s="678" t="s">
        <v>673</v>
      </c>
      <c r="DH119" s="678" t="s">
        <v>57</v>
      </c>
      <c r="DI119" s="678" t="s">
        <v>302</v>
      </c>
      <c r="DJ119" s="678" t="s">
        <v>57</v>
      </c>
      <c r="DK119" s="678" t="s">
        <v>57</v>
      </c>
      <c r="DL119" s="678" t="s">
        <v>57</v>
      </c>
      <c r="DM119" s="678" t="s">
        <v>57</v>
      </c>
      <c r="DN119" s="678" t="s">
        <v>57</v>
      </c>
      <c r="DO119" s="678" t="s">
        <v>57</v>
      </c>
      <c r="DP119" s="678" t="s">
        <v>57</v>
      </c>
      <c r="DQ119" s="678" t="s">
        <v>57</v>
      </c>
      <c r="DR119" s="678" t="s">
        <v>57</v>
      </c>
      <c r="DS119" s="678" t="s">
        <v>57</v>
      </c>
      <c r="DT119" s="678" t="s">
        <v>1309</v>
      </c>
      <c r="DU119" s="678" t="s">
        <v>1281</v>
      </c>
      <c r="DV119" s="678" t="s">
        <v>762</v>
      </c>
      <c r="DW119" s="678" t="s">
        <v>121</v>
      </c>
      <c r="DX119" s="678" t="s">
        <v>317</v>
      </c>
      <c r="DY119" s="678" t="s">
        <v>308</v>
      </c>
      <c r="DZ119" s="678" t="s">
        <v>318</v>
      </c>
      <c r="EA119" s="678" t="s">
        <v>319</v>
      </c>
      <c r="EB119" s="678" t="s">
        <v>1310</v>
      </c>
      <c r="EC119" s="678" t="s">
        <v>1281</v>
      </c>
      <c r="ED119" s="678" t="s">
        <v>1028</v>
      </c>
      <c r="EE119" s="678" t="s">
        <v>121</v>
      </c>
      <c r="EF119" s="678" t="s">
        <v>57</v>
      </c>
      <c r="EG119" s="678" t="s">
        <v>57</v>
      </c>
      <c r="EH119" s="678" t="s">
        <v>57</v>
      </c>
      <c r="EI119" s="678" t="s">
        <v>57</v>
      </c>
      <c r="EJ119" s="678" t="s">
        <v>1283</v>
      </c>
      <c r="EK119" s="678" t="s">
        <v>1284</v>
      </c>
      <c r="EL119" s="678" t="s">
        <v>1224</v>
      </c>
      <c r="EM119" s="678" t="s">
        <v>1285</v>
      </c>
      <c r="EN119" s="678" t="s">
        <v>767</v>
      </c>
      <c r="EO119" s="678" t="s">
        <v>310</v>
      </c>
      <c r="EP119" s="678" t="s">
        <v>88</v>
      </c>
      <c r="EQ119" s="678" t="s">
        <v>1922</v>
      </c>
      <c r="ER119" s="678" t="s">
        <v>311</v>
      </c>
      <c r="ES119" s="678" t="s">
        <v>5661</v>
      </c>
      <c r="ET119" s="678" t="s">
        <v>5662</v>
      </c>
      <c r="EU119" s="189" t="str">
        <f t="shared" si="26"/>
        <v>2022682T00</v>
      </c>
      <c r="EV119" s="56" t="str">
        <f t="shared" si="27"/>
        <v>102022682T00</v>
      </c>
      <c r="EW119" s="189">
        <f>IFERROR(VLOOKUP(EV119,양시!BZ:CJ,10,FALSE),"")</f>
        <v>0</v>
      </c>
      <c r="EY119" s="415" t="s">
        <v>5772</v>
      </c>
    </row>
    <row r="120" spans="1:155" ht="30" customHeight="1">
      <c r="A120" s="367">
        <v>10</v>
      </c>
      <c r="B120" s="678" t="s">
        <v>890</v>
      </c>
      <c r="C120" s="678" t="s">
        <v>336</v>
      </c>
      <c r="D120" s="678" t="s">
        <v>2400</v>
      </c>
      <c r="E120" s="678" t="s">
        <v>31</v>
      </c>
      <c r="F120" s="678" t="s">
        <v>584</v>
      </c>
      <c r="G120" s="678" t="s">
        <v>890</v>
      </c>
      <c r="H120" s="678" t="s">
        <v>732</v>
      </c>
      <c r="I120" s="678" t="s">
        <v>585</v>
      </c>
      <c r="J120" s="678" t="s">
        <v>2736</v>
      </c>
      <c r="K120" s="678" t="s">
        <v>291</v>
      </c>
      <c r="L120" s="389" t="s">
        <v>5783</v>
      </c>
      <c r="M120" s="678" t="s">
        <v>2738</v>
      </c>
      <c r="N120" s="678"/>
      <c r="O120" s="678"/>
      <c r="P120" s="678" t="s">
        <v>818</v>
      </c>
      <c r="Q120" s="678" t="s">
        <v>4074</v>
      </c>
      <c r="R120" s="678"/>
      <c r="S120" s="678" t="s">
        <v>1838</v>
      </c>
      <c r="T120" s="678" t="s">
        <v>1839</v>
      </c>
      <c r="U120" s="678" t="s">
        <v>592</v>
      </c>
      <c r="V120" s="678"/>
      <c r="W120" s="678" t="s">
        <v>2739</v>
      </c>
      <c r="X120" s="678" t="s">
        <v>688</v>
      </c>
      <c r="Y120" s="678" t="s">
        <v>1135</v>
      </c>
      <c r="Z120" s="678" t="s">
        <v>1135</v>
      </c>
      <c r="AA120" s="678" t="s">
        <v>1135</v>
      </c>
      <c r="AB120" s="678" t="s">
        <v>293</v>
      </c>
      <c r="AC120" s="1338"/>
      <c r="AD120" s="678" t="s">
        <v>107</v>
      </c>
      <c r="AE120" s="678" t="s">
        <v>2740</v>
      </c>
      <c r="AF120" s="678" t="s">
        <v>692</v>
      </c>
      <c r="AG120" s="678" t="s">
        <v>295</v>
      </c>
      <c r="AH120" s="678" t="s">
        <v>296</v>
      </c>
      <c r="AI120" s="678" t="s">
        <v>297</v>
      </c>
      <c r="AJ120" s="678"/>
      <c r="AK120" s="678"/>
      <c r="AL120" s="678"/>
      <c r="AM120" s="678"/>
      <c r="AN120" s="678" t="s">
        <v>2406</v>
      </c>
      <c r="AO120" s="678" t="s">
        <v>2407</v>
      </c>
      <c r="AP120" s="678" t="s">
        <v>2741</v>
      </c>
      <c r="AQ120" s="678" t="s">
        <v>2381</v>
      </c>
      <c r="AR120" s="678"/>
      <c r="AS120" s="678"/>
      <c r="AT120" s="678" t="s">
        <v>599</v>
      </c>
      <c r="AU120" s="389" t="s">
        <v>5784</v>
      </c>
      <c r="AV120" s="678" t="s">
        <v>57</v>
      </c>
      <c r="AW120" s="678" t="s">
        <v>57</v>
      </c>
      <c r="AX120" s="678"/>
      <c r="AY120" s="678"/>
      <c r="AZ120" s="678" t="s">
        <v>2743</v>
      </c>
      <c r="BA120" s="678" t="s">
        <v>2435</v>
      </c>
      <c r="BB120" s="678" t="s">
        <v>299</v>
      </c>
      <c r="BC120" s="678" t="s">
        <v>32</v>
      </c>
      <c r="BD120" s="678" t="s">
        <v>33</v>
      </c>
      <c r="BE120" s="678" t="s">
        <v>57</v>
      </c>
      <c r="BF120" s="678" t="s">
        <v>48</v>
      </c>
      <c r="BG120" s="678" t="s">
        <v>164</v>
      </c>
      <c r="BH120" s="678" t="s">
        <v>2744</v>
      </c>
      <c r="BI120" s="678" t="s">
        <v>2745</v>
      </c>
      <c r="BJ120" s="678" t="s">
        <v>2746</v>
      </c>
      <c r="BK120" s="678" t="s">
        <v>2438</v>
      </c>
      <c r="BL120" s="678" t="s">
        <v>2747</v>
      </c>
      <c r="BM120" s="678" t="s">
        <v>39</v>
      </c>
      <c r="BN120" s="678" t="s">
        <v>2740</v>
      </c>
      <c r="BO120" s="678" t="s">
        <v>692</v>
      </c>
      <c r="BP120" s="678" t="s">
        <v>595</v>
      </c>
      <c r="BQ120" s="678" t="s">
        <v>295</v>
      </c>
      <c r="BR120" s="678" t="s">
        <v>102</v>
      </c>
      <c r="BS120" s="678" t="s">
        <v>1085</v>
      </c>
      <c r="BT120" s="678" t="s">
        <v>1086</v>
      </c>
      <c r="BU120" s="678" t="s">
        <v>2748</v>
      </c>
      <c r="BV120" s="678" t="s">
        <v>1061</v>
      </c>
      <c r="BW120" s="678" t="s">
        <v>1062</v>
      </c>
      <c r="BX120" s="678" t="s">
        <v>296</v>
      </c>
      <c r="BY120" s="678" t="s">
        <v>297</v>
      </c>
      <c r="BZ120" s="678" t="s">
        <v>2749</v>
      </c>
      <c r="CA120" s="678" t="s">
        <v>758</v>
      </c>
      <c r="CB120" s="678" t="s">
        <v>304</v>
      </c>
      <c r="CC120" s="678" t="s">
        <v>167</v>
      </c>
      <c r="CD120" s="678" t="s">
        <v>305</v>
      </c>
      <c r="CE120" s="678" t="s">
        <v>306</v>
      </c>
      <c r="CF120" s="678" t="s">
        <v>166</v>
      </c>
      <c r="CG120" s="678" t="s">
        <v>307</v>
      </c>
      <c r="CH120" s="678" t="s">
        <v>57</v>
      </c>
      <c r="CI120" s="678" t="s">
        <v>2419</v>
      </c>
      <c r="CJ120" s="678" t="s">
        <v>843</v>
      </c>
      <c r="CK120" s="678" t="s">
        <v>182</v>
      </c>
      <c r="CL120" s="678" t="s">
        <v>105</v>
      </c>
      <c r="CM120" s="678" t="s">
        <v>57</v>
      </c>
      <c r="CN120" s="678" t="s">
        <v>57</v>
      </c>
      <c r="CO120" s="678" t="s">
        <v>57</v>
      </c>
      <c r="CP120" s="678" t="s">
        <v>57</v>
      </c>
      <c r="CQ120" s="678" t="s">
        <v>57</v>
      </c>
      <c r="CR120" s="678" t="s">
        <v>57</v>
      </c>
      <c r="CS120" s="678" t="s">
        <v>57</v>
      </c>
      <c r="CT120" s="678" t="s">
        <v>57</v>
      </c>
      <c r="CU120" s="678" t="s">
        <v>57</v>
      </c>
      <c r="CV120" s="678" t="s">
        <v>57</v>
      </c>
      <c r="CW120" s="678" t="s">
        <v>57</v>
      </c>
      <c r="CX120" s="678" t="s">
        <v>57</v>
      </c>
      <c r="CY120" s="678" t="s">
        <v>57</v>
      </c>
      <c r="CZ120" s="678" t="s">
        <v>57</v>
      </c>
      <c r="DA120" s="678" t="s">
        <v>57</v>
      </c>
      <c r="DB120" s="678" t="s">
        <v>57</v>
      </c>
      <c r="DC120" s="678" t="s">
        <v>57</v>
      </c>
      <c r="DD120" s="678" t="s">
        <v>57</v>
      </c>
      <c r="DE120" s="678" t="s">
        <v>57</v>
      </c>
      <c r="DF120" s="678" t="s">
        <v>57</v>
      </c>
      <c r="DG120" s="678" t="s">
        <v>57</v>
      </c>
      <c r="DH120" s="678" t="s">
        <v>57</v>
      </c>
      <c r="DI120" s="678" t="s">
        <v>302</v>
      </c>
      <c r="DJ120" s="678" t="s">
        <v>57</v>
      </c>
      <c r="DK120" s="678" t="s">
        <v>57</v>
      </c>
      <c r="DL120" s="678" t="s">
        <v>57</v>
      </c>
      <c r="DM120" s="678" t="s">
        <v>57</v>
      </c>
      <c r="DN120" s="678" t="s">
        <v>57</v>
      </c>
      <c r="DO120" s="678" t="s">
        <v>57</v>
      </c>
      <c r="DP120" s="678" t="s">
        <v>57</v>
      </c>
      <c r="DQ120" s="678" t="s">
        <v>57</v>
      </c>
      <c r="DR120" s="678" t="s">
        <v>57</v>
      </c>
      <c r="DS120" s="678" t="s">
        <v>57</v>
      </c>
      <c r="DT120" s="678" t="s">
        <v>2441</v>
      </c>
      <c r="DU120" s="678" t="s">
        <v>79</v>
      </c>
      <c r="DV120" s="678" t="s">
        <v>801</v>
      </c>
      <c r="DW120" s="678" t="s">
        <v>106</v>
      </c>
      <c r="DX120" s="678" t="s">
        <v>317</v>
      </c>
      <c r="DY120" s="678" t="s">
        <v>308</v>
      </c>
      <c r="DZ120" s="678" t="s">
        <v>318</v>
      </c>
      <c r="EA120" s="678" t="s">
        <v>319</v>
      </c>
      <c r="EB120" s="678" t="s">
        <v>2442</v>
      </c>
      <c r="EC120" s="678" t="s">
        <v>79</v>
      </c>
      <c r="ED120" s="678" t="s">
        <v>1038</v>
      </c>
      <c r="EE120" s="678" t="s">
        <v>106</v>
      </c>
      <c r="EF120" s="678" t="s">
        <v>57</v>
      </c>
      <c r="EG120" s="678" t="s">
        <v>57</v>
      </c>
      <c r="EH120" s="678" t="s">
        <v>57</v>
      </c>
      <c r="EI120" s="678" t="s">
        <v>57</v>
      </c>
      <c r="EJ120" s="678" t="s">
        <v>846</v>
      </c>
      <c r="EK120" s="678" t="s">
        <v>180</v>
      </c>
      <c r="EL120" s="678" t="s">
        <v>847</v>
      </c>
      <c r="EM120" s="678" t="s">
        <v>181</v>
      </c>
      <c r="EN120" s="678" t="s">
        <v>680</v>
      </c>
      <c r="EO120" s="678" t="s">
        <v>310</v>
      </c>
      <c r="EP120" s="678" t="s">
        <v>88</v>
      </c>
      <c r="EQ120" s="678" t="s">
        <v>187</v>
      </c>
      <c r="ER120" s="678" t="s">
        <v>311</v>
      </c>
      <c r="ES120" s="678" t="s">
        <v>2602</v>
      </c>
      <c r="ET120" s="678" t="s">
        <v>2750</v>
      </c>
      <c r="EU120" s="189" t="str">
        <f t="shared" si="26"/>
        <v>1035098T08</v>
      </c>
      <c r="EV120" s="56" t="str">
        <f t="shared" si="27"/>
        <v>101035098T08</v>
      </c>
      <c r="EW120" s="189" t="str">
        <f>IFERROR(VLOOKUP(EV120,양시!BZ:CJ,10,FALSE),"")</f>
        <v/>
      </c>
      <c r="EX120" s="104" t="s">
        <v>5786</v>
      </c>
    </row>
    <row r="121" spans="1:155" ht="30" customHeight="1">
      <c r="A121" s="367">
        <v>10</v>
      </c>
      <c r="B121" s="678" t="s">
        <v>910</v>
      </c>
      <c r="C121" s="678" t="s">
        <v>336</v>
      </c>
      <c r="D121" s="678" t="s">
        <v>2400</v>
      </c>
      <c r="E121" s="678" t="s">
        <v>31</v>
      </c>
      <c r="F121" s="678" t="s">
        <v>584</v>
      </c>
      <c r="G121" s="678" t="s">
        <v>910</v>
      </c>
      <c r="H121" s="678" t="s">
        <v>724</v>
      </c>
      <c r="I121" s="678" t="s">
        <v>585</v>
      </c>
      <c r="J121" s="678" t="s">
        <v>2751</v>
      </c>
      <c r="K121" s="678" t="s">
        <v>291</v>
      </c>
      <c r="L121" s="678" t="s">
        <v>2752</v>
      </c>
      <c r="M121" s="678" t="s">
        <v>2753</v>
      </c>
      <c r="N121" s="678"/>
      <c r="O121" s="678"/>
      <c r="P121" s="678" t="s">
        <v>818</v>
      </c>
      <c r="Q121" s="678" t="s">
        <v>4074</v>
      </c>
      <c r="R121" s="678"/>
      <c r="S121" s="678" t="s">
        <v>1838</v>
      </c>
      <c r="T121" s="678" t="s">
        <v>1839</v>
      </c>
      <c r="U121" s="678" t="s">
        <v>592</v>
      </c>
      <c r="V121" s="678"/>
      <c r="W121" s="678" t="s">
        <v>2754</v>
      </c>
      <c r="X121" s="678" t="s">
        <v>688</v>
      </c>
      <c r="Y121" s="678" t="s">
        <v>4359</v>
      </c>
      <c r="Z121" s="678" t="s">
        <v>4360</v>
      </c>
      <c r="AA121" s="678" t="s">
        <v>4360</v>
      </c>
      <c r="AB121" s="678" t="s">
        <v>293</v>
      </c>
      <c r="AC121" s="1338"/>
      <c r="AD121" s="678" t="s">
        <v>3215</v>
      </c>
      <c r="AE121" s="678" t="s">
        <v>2204</v>
      </c>
      <c r="AF121" s="678" t="s">
        <v>692</v>
      </c>
      <c r="AG121" s="678" t="s">
        <v>295</v>
      </c>
      <c r="AH121" s="678" t="s">
        <v>296</v>
      </c>
      <c r="AI121" s="678" t="s">
        <v>297</v>
      </c>
      <c r="AJ121" s="678"/>
      <c r="AK121" s="678"/>
      <c r="AL121" s="678"/>
      <c r="AM121" s="678"/>
      <c r="AN121" s="678" t="s">
        <v>2406</v>
      </c>
      <c r="AO121" s="678" t="s">
        <v>2407</v>
      </c>
      <c r="AP121" s="678" t="s">
        <v>2755</v>
      </c>
      <c r="AQ121" s="678" t="s">
        <v>2381</v>
      </c>
      <c r="AR121" s="678"/>
      <c r="AS121" s="678"/>
      <c r="AT121" s="678" t="s">
        <v>599</v>
      </c>
      <c r="AU121" s="678" t="s">
        <v>2756</v>
      </c>
      <c r="AV121" s="678" t="s">
        <v>57</v>
      </c>
      <c r="AW121" s="678" t="s">
        <v>57</v>
      </c>
      <c r="AX121" s="678"/>
      <c r="AY121" s="678"/>
      <c r="AZ121" s="678" t="s">
        <v>2757</v>
      </c>
      <c r="BA121" s="678" t="s">
        <v>2435</v>
      </c>
      <c r="BB121" s="678" t="s">
        <v>299</v>
      </c>
      <c r="BC121" s="678" t="s">
        <v>32</v>
      </c>
      <c r="BD121" s="678" t="s">
        <v>33</v>
      </c>
      <c r="BE121" s="678" t="s">
        <v>57</v>
      </c>
      <c r="BF121" s="678" t="s">
        <v>48</v>
      </c>
      <c r="BG121" s="678" t="s">
        <v>164</v>
      </c>
      <c r="BH121" s="678" t="s">
        <v>2758</v>
      </c>
      <c r="BI121" s="678" t="s">
        <v>2387</v>
      </c>
      <c r="BJ121" s="678" t="s">
        <v>2693</v>
      </c>
      <c r="BK121" s="678" t="s">
        <v>2759</v>
      </c>
      <c r="BL121" s="678" t="s">
        <v>2760</v>
      </c>
      <c r="BM121" s="678" t="s">
        <v>752</v>
      </c>
      <c r="BN121" s="678" t="s">
        <v>2204</v>
      </c>
      <c r="BO121" s="678" t="s">
        <v>692</v>
      </c>
      <c r="BP121" s="678" t="s">
        <v>595</v>
      </c>
      <c r="BQ121" s="678" t="s">
        <v>295</v>
      </c>
      <c r="BR121" s="678" t="s">
        <v>102</v>
      </c>
      <c r="BS121" s="678" t="s">
        <v>2697</v>
      </c>
      <c r="BT121" s="678" t="s">
        <v>837</v>
      </c>
      <c r="BU121" s="678" t="s">
        <v>2761</v>
      </c>
      <c r="BV121" s="678" t="s">
        <v>1061</v>
      </c>
      <c r="BW121" s="678" t="s">
        <v>113</v>
      </c>
      <c r="BX121" s="678" t="s">
        <v>296</v>
      </c>
      <c r="BY121" s="678" t="s">
        <v>297</v>
      </c>
      <c r="BZ121" s="678" t="s">
        <v>757</v>
      </c>
      <c r="CA121" s="678" t="s">
        <v>1121</v>
      </c>
      <c r="CB121" s="678" t="s">
        <v>304</v>
      </c>
      <c r="CC121" s="678" t="s">
        <v>797</v>
      </c>
      <c r="CD121" s="678" t="s">
        <v>305</v>
      </c>
      <c r="CE121" s="678" t="s">
        <v>306</v>
      </c>
      <c r="CF121" s="678" t="s">
        <v>1122</v>
      </c>
      <c r="CG121" s="678" t="s">
        <v>307</v>
      </c>
      <c r="CH121" s="678" t="s">
        <v>57</v>
      </c>
      <c r="CI121" s="678" t="s">
        <v>2762</v>
      </c>
      <c r="CJ121" s="678" t="s">
        <v>843</v>
      </c>
      <c r="CK121" s="678" t="s">
        <v>1308</v>
      </c>
      <c r="CL121" s="678" t="s">
        <v>105</v>
      </c>
      <c r="CM121" s="678" t="s">
        <v>57</v>
      </c>
      <c r="CN121" s="678" t="s">
        <v>57</v>
      </c>
      <c r="CO121" s="678" t="s">
        <v>57</v>
      </c>
      <c r="CP121" s="678" t="s">
        <v>57</v>
      </c>
      <c r="CQ121" s="678" t="s">
        <v>57</v>
      </c>
      <c r="CR121" s="678" t="s">
        <v>57</v>
      </c>
      <c r="CS121" s="678" t="s">
        <v>57</v>
      </c>
      <c r="CT121" s="678" t="s">
        <v>57</v>
      </c>
      <c r="CU121" s="678" t="s">
        <v>57</v>
      </c>
      <c r="CV121" s="678" t="s">
        <v>57</v>
      </c>
      <c r="CW121" s="678" t="s">
        <v>57</v>
      </c>
      <c r="CX121" s="678" t="s">
        <v>57</v>
      </c>
      <c r="CY121" s="678" t="s">
        <v>57</v>
      </c>
      <c r="CZ121" s="678" t="s">
        <v>57</v>
      </c>
      <c r="DA121" s="678" t="s">
        <v>57</v>
      </c>
      <c r="DB121" s="678" t="s">
        <v>57</v>
      </c>
      <c r="DC121" s="678" t="s">
        <v>57</v>
      </c>
      <c r="DD121" s="678" t="s">
        <v>57</v>
      </c>
      <c r="DE121" s="678" t="s">
        <v>57</v>
      </c>
      <c r="DF121" s="678" t="s">
        <v>57</v>
      </c>
      <c r="DG121" s="678" t="s">
        <v>57</v>
      </c>
      <c r="DH121" s="678" t="s">
        <v>57</v>
      </c>
      <c r="DI121" s="678" t="s">
        <v>302</v>
      </c>
      <c r="DJ121" s="678" t="s">
        <v>57</v>
      </c>
      <c r="DK121" s="678" t="s">
        <v>57</v>
      </c>
      <c r="DL121" s="678" t="s">
        <v>57</v>
      </c>
      <c r="DM121" s="678" t="s">
        <v>57</v>
      </c>
      <c r="DN121" s="678" t="s">
        <v>57</v>
      </c>
      <c r="DO121" s="678" t="s">
        <v>57</v>
      </c>
      <c r="DP121" s="678" t="s">
        <v>57</v>
      </c>
      <c r="DQ121" s="678" t="s">
        <v>57</v>
      </c>
      <c r="DR121" s="678" t="s">
        <v>57</v>
      </c>
      <c r="DS121" s="678" t="s">
        <v>57</v>
      </c>
      <c r="DT121" s="678" t="s">
        <v>844</v>
      </c>
      <c r="DU121" s="678" t="s">
        <v>79</v>
      </c>
      <c r="DV121" s="678" t="s">
        <v>622</v>
      </c>
      <c r="DW121" s="678" t="s">
        <v>106</v>
      </c>
      <c r="DX121" s="678" t="s">
        <v>317</v>
      </c>
      <c r="DY121" s="678" t="s">
        <v>308</v>
      </c>
      <c r="DZ121" s="678" t="s">
        <v>318</v>
      </c>
      <c r="EA121" s="678" t="s">
        <v>319</v>
      </c>
      <c r="EB121" s="678" t="s">
        <v>845</v>
      </c>
      <c r="EC121" s="678" t="s">
        <v>79</v>
      </c>
      <c r="ED121" s="678" t="s">
        <v>624</v>
      </c>
      <c r="EE121" s="678" t="s">
        <v>106</v>
      </c>
      <c r="EF121" s="678" t="s">
        <v>57</v>
      </c>
      <c r="EG121" s="678" t="s">
        <v>57</v>
      </c>
      <c r="EH121" s="678" t="s">
        <v>57</v>
      </c>
      <c r="EI121" s="678" t="s">
        <v>57</v>
      </c>
      <c r="EJ121" s="678" t="s">
        <v>2763</v>
      </c>
      <c r="EK121" s="678" t="s">
        <v>626</v>
      </c>
      <c r="EL121" s="678" t="s">
        <v>2445</v>
      </c>
      <c r="EM121" s="678" t="s">
        <v>628</v>
      </c>
      <c r="EN121" s="678" t="s">
        <v>680</v>
      </c>
      <c r="EO121" s="678" t="s">
        <v>310</v>
      </c>
      <c r="EP121" s="678" t="s">
        <v>88</v>
      </c>
      <c r="EQ121" s="678" t="s">
        <v>2764</v>
      </c>
      <c r="ER121" s="678" t="s">
        <v>311</v>
      </c>
      <c r="ES121" s="678" t="s">
        <v>1677</v>
      </c>
      <c r="ET121" s="678" t="s">
        <v>4361</v>
      </c>
      <c r="EU121" s="189" t="str">
        <f t="shared" si="26"/>
        <v>1035096T02</v>
      </c>
      <c r="EV121" s="56" t="str">
        <f t="shared" si="27"/>
        <v>101035096T02</v>
      </c>
      <c r="EW121" s="189" t="str">
        <f>IFERROR(VLOOKUP(EV121,양시!BZ:CJ,10,FALSE),"")</f>
        <v/>
      </c>
      <c r="EX121" s="104" t="s">
        <v>2959</v>
      </c>
    </row>
    <row r="122" spans="1:155" ht="30" customHeight="1">
      <c r="A122" s="367">
        <v>10</v>
      </c>
      <c r="B122" s="678" t="s">
        <v>1340</v>
      </c>
      <c r="C122" s="721" t="s">
        <v>6241</v>
      </c>
      <c r="D122" s="678" t="s">
        <v>2106</v>
      </c>
      <c r="E122" s="678" t="s">
        <v>31</v>
      </c>
      <c r="F122" s="678" t="s">
        <v>584</v>
      </c>
      <c r="G122" s="678"/>
      <c r="H122" s="678"/>
      <c r="I122" s="678" t="s">
        <v>585</v>
      </c>
      <c r="J122" s="678" t="s">
        <v>5663</v>
      </c>
      <c r="K122" s="678" t="s">
        <v>1857</v>
      </c>
      <c r="L122" s="678" t="s">
        <v>5664</v>
      </c>
      <c r="M122" s="678" t="s">
        <v>2235</v>
      </c>
      <c r="N122" s="678"/>
      <c r="O122" s="678"/>
      <c r="P122" s="678"/>
      <c r="Q122" s="678"/>
      <c r="R122" s="678" t="s">
        <v>1409</v>
      </c>
      <c r="S122" s="678" t="s">
        <v>5434</v>
      </c>
      <c r="T122" s="678" t="s">
        <v>5476</v>
      </c>
      <c r="U122" s="678" t="s">
        <v>592</v>
      </c>
      <c r="V122" s="678"/>
      <c r="W122" s="678" t="s">
        <v>2237</v>
      </c>
      <c r="X122" s="678" t="s">
        <v>95</v>
      </c>
      <c r="Y122" s="678" t="s">
        <v>2238</v>
      </c>
      <c r="Z122" s="678" t="s">
        <v>2238</v>
      </c>
      <c r="AA122" s="678" t="s">
        <v>2239</v>
      </c>
      <c r="AB122" s="678" t="s">
        <v>31</v>
      </c>
      <c r="AC122" s="1338"/>
      <c r="AD122" s="678" t="s">
        <v>643</v>
      </c>
      <c r="AE122" s="678" t="s">
        <v>2204</v>
      </c>
      <c r="AF122" s="678" t="s">
        <v>692</v>
      </c>
      <c r="AG122" s="678" t="s">
        <v>295</v>
      </c>
      <c r="AH122" s="678" t="s">
        <v>296</v>
      </c>
      <c r="AI122" s="678" t="s">
        <v>2205</v>
      </c>
      <c r="AJ122" s="678"/>
      <c r="AK122" s="678"/>
      <c r="AL122" s="678"/>
      <c r="AM122" s="678"/>
      <c r="AN122" s="678" t="s">
        <v>2241</v>
      </c>
      <c r="AO122" s="678" t="s">
        <v>2242</v>
      </c>
      <c r="AP122" s="678" t="s">
        <v>5665</v>
      </c>
      <c r="AQ122" s="678" t="s">
        <v>2123</v>
      </c>
      <c r="AR122" s="678" t="s">
        <v>2209</v>
      </c>
      <c r="AS122" s="678" t="s">
        <v>2210</v>
      </c>
      <c r="AT122" s="678" t="s">
        <v>298</v>
      </c>
      <c r="AU122" s="678" t="s">
        <v>5666</v>
      </c>
      <c r="AV122" s="678" t="s">
        <v>57</v>
      </c>
      <c r="AW122" s="678" t="s">
        <v>756</v>
      </c>
      <c r="AX122" s="678"/>
      <c r="AY122" s="678"/>
      <c r="AZ122" s="678" t="s">
        <v>2527</v>
      </c>
      <c r="BA122" s="678" t="s">
        <v>2528</v>
      </c>
      <c r="BB122" s="678" t="s">
        <v>1201</v>
      </c>
      <c r="BC122" s="678" t="s">
        <v>32</v>
      </c>
      <c r="BD122" s="678" t="s">
        <v>33</v>
      </c>
      <c r="BE122" s="678" t="s">
        <v>2215</v>
      </c>
      <c r="BF122" s="678" t="s">
        <v>48</v>
      </c>
      <c r="BG122" s="678" t="s">
        <v>164</v>
      </c>
      <c r="BH122" s="678" t="s">
        <v>1114</v>
      </c>
      <c r="BI122" s="678" t="s">
        <v>3296</v>
      </c>
      <c r="BJ122" s="678" t="s">
        <v>1616</v>
      </c>
      <c r="BK122" s="678" t="s">
        <v>5667</v>
      </c>
      <c r="BL122" s="678" t="s">
        <v>2530</v>
      </c>
      <c r="BM122" s="678" t="s">
        <v>752</v>
      </c>
      <c r="BN122" s="678" t="s">
        <v>2204</v>
      </c>
      <c r="BO122" s="678" t="s">
        <v>692</v>
      </c>
      <c r="BP122" s="678" t="s">
        <v>595</v>
      </c>
      <c r="BQ122" s="678" t="s">
        <v>295</v>
      </c>
      <c r="BR122" s="678" t="s">
        <v>1363</v>
      </c>
      <c r="BS122" s="678" t="s">
        <v>1085</v>
      </c>
      <c r="BT122" s="678" t="s">
        <v>324</v>
      </c>
      <c r="BU122" s="678" t="s">
        <v>5668</v>
      </c>
      <c r="BV122" s="678" t="s">
        <v>302</v>
      </c>
      <c r="BW122" s="678" t="s">
        <v>109</v>
      </c>
      <c r="BX122" s="678" t="s">
        <v>296</v>
      </c>
      <c r="BY122" s="678" t="s">
        <v>2205</v>
      </c>
      <c r="BZ122" s="678" t="s">
        <v>1823</v>
      </c>
      <c r="CA122" s="678" t="s">
        <v>2532</v>
      </c>
      <c r="CB122" s="678" t="s">
        <v>304</v>
      </c>
      <c r="CC122" s="678" t="s">
        <v>117</v>
      </c>
      <c r="CD122" s="678" t="s">
        <v>4712</v>
      </c>
      <c r="CE122" s="678" t="s">
        <v>306</v>
      </c>
      <c r="CF122" s="678" t="s">
        <v>841</v>
      </c>
      <c r="CG122" s="678" t="s">
        <v>307</v>
      </c>
      <c r="CH122" s="678" t="s">
        <v>57</v>
      </c>
      <c r="CI122" s="678" t="s">
        <v>2533</v>
      </c>
      <c r="CJ122" s="678" t="s">
        <v>99</v>
      </c>
      <c r="CK122" s="678" t="s">
        <v>5669</v>
      </c>
      <c r="CL122" s="678" t="s">
        <v>105</v>
      </c>
      <c r="CM122" s="678" t="s">
        <v>2534</v>
      </c>
      <c r="CN122" s="678" t="s">
        <v>99</v>
      </c>
      <c r="CO122" s="678" t="s">
        <v>709</v>
      </c>
      <c r="CP122" s="678" t="s">
        <v>105</v>
      </c>
      <c r="CQ122" s="678" t="s">
        <v>57</v>
      </c>
      <c r="CR122" s="678" t="s">
        <v>57</v>
      </c>
      <c r="CS122" s="678" t="s">
        <v>57</v>
      </c>
      <c r="CT122" s="678" t="s">
        <v>57</v>
      </c>
      <c r="CU122" s="678" t="s">
        <v>328</v>
      </c>
      <c r="CV122" s="678" t="s">
        <v>329</v>
      </c>
      <c r="CW122" s="678" t="s">
        <v>330</v>
      </c>
      <c r="CX122" s="678" t="s">
        <v>331</v>
      </c>
      <c r="CY122" s="678" t="s">
        <v>57</v>
      </c>
      <c r="CZ122" s="678" t="s">
        <v>57</v>
      </c>
      <c r="DA122" s="678" t="s">
        <v>57</v>
      </c>
      <c r="DB122" s="678" t="s">
        <v>57</v>
      </c>
      <c r="DC122" s="678" t="s">
        <v>57</v>
      </c>
      <c r="DD122" s="678" t="s">
        <v>57</v>
      </c>
      <c r="DE122" s="678" t="s">
        <v>1215</v>
      </c>
      <c r="DF122" s="678" t="s">
        <v>1216</v>
      </c>
      <c r="DG122" s="678" t="s">
        <v>673</v>
      </c>
      <c r="DH122" s="678" t="s">
        <v>57</v>
      </c>
      <c r="DI122" s="678" t="s">
        <v>302</v>
      </c>
      <c r="DJ122" s="678" t="s">
        <v>57</v>
      </c>
      <c r="DK122" s="678" t="s">
        <v>57</v>
      </c>
      <c r="DL122" s="678" t="s">
        <v>57</v>
      </c>
      <c r="DM122" s="678" t="s">
        <v>57</v>
      </c>
      <c r="DN122" s="678" t="s">
        <v>57</v>
      </c>
      <c r="DO122" s="678" t="s">
        <v>57</v>
      </c>
      <c r="DP122" s="678" t="s">
        <v>57</v>
      </c>
      <c r="DQ122" s="678" t="s">
        <v>57</v>
      </c>
      <c r="DR122" s="678" t="s">
        <v>57</v>
      </c>
      <c r="DS122" s="678" t="s">
        <v>57</v>
      </c>
      <c r="DT122" s="678" t="s">
        <v>1280</v>
      </c>
      <c r="DU122" s="678" t="s">
        <v>1281</v>
      </c>
      <c r="DV122" s="678" t="s">
        <v>801</v>
      </c>
      <c r="DW122" s="678" t="s">
        <v>121</v>
      </c>
      <c r="DX122" s="678" t="s">
        <v>317</v>
      </c>
      <c r="DY122" s="678" t="s">
        <v>308</v>
      </c>
      <c r="DZ122" s="678" t="s">
        <v>318</v>
      </c>
      <c r="EA122" s="678" t="s">
        <v>319</v>
      </c>
      <c r="EB122" s="678" t="s">
        <v>1282</v>
      </c>
      <c r="EC122" s="678" t="s">
        <v>1281</v>
      </c>
      <c r="ED122" s="678" t="s">
        <v>715</v>
      </c>
      <c r="EE122" s="678" t="s">
        <v>121</v>
      </c>
      <c r="EF122" s="678" t="s">
        <v>57</v>
      </c>
      <c r="EG122" s="678" t="s">
        <v>57</v>
      </c>
      <c r="EH122" s="678" t="s">
        <v>57</v>
      </c>
      <c r="EI122" s="678" t="s">
        <v>57</v>
      </c>
      <c r="EJ122" s="678" t="s">
        <v>2538</v>
      </c>
      <c r="EK122" s="678" t="s">
        <v>2539</v>
      </c>
      <c r="EL122" s="678" t="s">
        <v>2313</v>
      </c>
      <c r="EM122" s="678" t="s">
        <v>2778</v>
      </c>
      <c r="EN122" s="678" t="s">
        <v>767</v>
      </c>
      <c r="EO122" s="678" t="s">
        <v>310</v>
      </c>
      <c r="EP122" s="678" t="s">
        <v>88</v>
      </c>
      <c r="EQ122" s="678" t="s">
        <v>2536</v>
      </c>
      <c r="ER122" s="678" t="s">
        <v>311</v>
      </c>
      <c r="ES122" s="678" t="s">
        <v>5670</v>
      </c>
      <c r="ET122" s="678" t="s">
        <v>5671</v>
      </c>
      <c r="EU122" s="33" t="str">
        <f t="shared" si="26"/>
        <v>2022594P01</v>
      </c>
      <c r="EV122" s="30" t="str">
        <f t="shared" si="27"/>
        <v>102022594P01</v>
      </c>
      <c r="EW122" s="189">
        <f>IFERROR(VLOOKUP(EV122,양시!BZ:CJ,10,FALSE),"")</f>
        <v>0</v>
      </c>
    </row>
    <row r="123" spans="1:155" ht="30" customHeight="1">
      <c r="A123" s="367">
        <v>10</v>
      </c>
      <c r="B123" s="678" t="s">
        <v>988</v>
      </c>
      <c r="C123" s="721" t="s">
        <v>6241</v>
      </c>
      <c r="D123" s="678" t="s">
        <v>2106</v>
      </c>
      <c r="E123" s="678" t="s">
        <v>31</v>
      </c>
      <c r="F123" s="678" t="s">
        <v>584</v>
      </c>
      <c r="G123" s="678"/>
      <c r="H123" s="678"/>
      <c r="I123" s="678" t="s">
        <v>585</v>
      </c>
      <c r="J123" s="678" t="s">
        <v>5672</v>
      </c>
      <c r="K123" s="678" t="s">
        <v>1857</v>
      </c>
      <c r="L123" s="678" t="s">
        <v>5673</v>
      </c>
      <c r="M123" s="678" t="s">
        <v>2198</v>
      </c>
      <c r="N123" s="678"/>
      <c r="O123" s="678" t="s">
        <v>5674</v>
      </c>
      <c r="P123" s="678" t="s">
        <v>859</v>
      </c>
      <c r="Q123" s="678"/>
      <c r="R123" s="678" t="s">
        <v>1075</v>
      </c>
      <c r="S123" s="678" t="s">
        <v>5434</v>
      </c>
      <c r="T123" s="678" t="s">
        <v>5476</v>
      </c>
      <c r="U123" s="678" t="s">
        <v>592</v>
      </c>
      <c r="V123" s="678"/>
      <c r="W123" s="678" t="s">
        <v>2201</v>
      </c>
      <c r="X123" s="678" t="s">
        <v>95</v>
      </c>
      <c r="Y123" s="678" t="s">
        <v>57</v>
      </c>
      <c r="Z123" s="678" t="s">
        <v>57</v>
      </c>
      <c r="AA123" s="678" t="s">
        <v>57</v>
      </c>
      <c r="AB123" s="678" t="s">
        <v>31</v>
      </c>
      <c r="AC123" s="1338"/>
      <c r="AD123" s="678" t="s">
        <v>2291</v>
      </c>
      <c r="AE123" s="678" t="s">
        <v>2204</v>
      </c>
      <c r="AF123" s="678" t="s">
        <v>692</v>
      </c>
      <c r="AG123" s="678" t="s">
        <v>295</v>
      </c>
      <c r="AH123" s="678" t="s">
        <v>296</v>
      </c>
      <c r="AI123" s="678" t="s">
        <v>2205</v>
      </c>
      <c r="AJ123" s="678"/>
      <c r="AK123" s="678"/>
      <c r="AL123" s="678"/>
      <c r="AM123" s="678"/>
      <c r="AN123" s="678" t="s">
        <v>2206</v>
      </c>
      <c r="AO123" s="678" t="s">
        <v>2207</v>
      </c>
      <c r="AP123" s="678" t="s">
        <v>5675</v>
      </c>
      <c r="AQ123" s="678" t="s">
        <v>2123</v>
      </c>
      <c r="AR123" s="678" t="s">
        <v>2209</v>
      </c>
      <c r="AS123" s="678" t="s">
        <v>2210</v>
      </c>
      <c r="AT123" s="678" t="s">
        <v>298</v>
      </c>
      <c r="AU123" s="678" t="s">
        <v>5676</v>
      </c>
      <c r="AV123" s="678" t="s">
        <v>57</v>
      </c>
      <c r="AW123" s="678" t="s">
        <v>57</v>
      </c>
      <c r="AX123" s="678"/>
      <c r="AY123" s="678"/>
      <c r="AZ123" s="678" t="s">
        <v>2213</v>
      </c>
      <c r="BA123" s="678" t="s">
        <v>2214</v>
      </c>
      <c r="BB123" s="678" t="s">
        <v>1201</v>
      </c>
      <c r="BC123" s="678" t="s">
        <v>32</v>
      </c>
      <c r="BD123" s="678" t="s">
        <v>33</v>
      </c>
      <c r="BE123" s="678" t="s">
        <v>2215</v>
      </c>
      <c r="BF123" s="678" t="s">
        <v>48</v>
      </c>
      <c r="BG123" s="678" t="s">
        <v>164</v>
      </c>
      <c r="BH123" s="678" t="s">
        <v>2216</v>
      </c>
      <c r="BI123" s="678" t="s">
        <v>2217</v>
      </c>
      <c r="BJ123" s="678" t="s">
        <v>2218</v>
      </c>
      <c r="BK123" s="678" t="s">
        <v>300</v>
      </c>
      <c r="BL123" s="678" t="s">
        <v>2219</v>
      </c>
      <c r="BM123" s="678" t="s">
        <v>752</v>
      </c>
      <c r="BN123" s="678" t="s">
        <v>2204</v>
      </c>
      <c r="BO123" s="678" t="s">
        <v>692</v>
      </c>
      <c r="BP123" s="678" t="s">
        <v>595</v>
      </c>
      <c r="BQ123" s="678" t="s">
        <v>295</v>
      </c>
      <c r="BR123" s="678" t="s">
        <v>1363</v>
      </c>
      <c r="BS123" s="678" t="s">
        <v>1821</v>
      </c>
      <c r="BT123" s="678" t="s">
        <v>334</v>
      </c>
      <c r="BU123" s="678" t="s">
        <v>5677</v>
      </c>
      <c r="BV123" s="678" t="s">
        <v>302</v>
      </c>
      <c r="BW123" s="678" t="s">
        <v>204</v>
      </c>
      <c r="BX123" s="678" t="s">
        <v>296</v>
      </c>
      <c r="BY123" s="678" t="s">
        <v>2205</v>
      </c>
      <c r="BZ123" s="678" t="s">
        <v>661</v>
      </c>
      <c r="CA123" s="678" t="s">
        <v>2221</v>
      </c>
      <c r="CB123" s="678" t="s">
        <v>304</v>
      </c>
      <c r="CC123" s="678" t="s">
        <v>878</v>
      </c>
      <c r="CD123" s="678" t="s">
        <v>1209</v>
      </c>
      <c r="CE123" s="678" t="s">
        <v>306</v>
      </c>
      <c r="CF123" s="678" t="s">
        <v>1064</v>
      </c>
      <c r="CG123" s="678" t="s">
        <v>307</v>
      </c>
      <c r="CH123" s="678" t="s">
        <v>57</v>
      </c>
      <c r="CI123" s="678" t="s">
        <v>2222</v>
      </c>
      <c r="CJ123" s="678" t="s">
        <v>99</v>
      </c>
      <c r="CK123" s="678" t="s">
        <v>2223</v>
      </c>
      <c r="CL123" s="678" t="s">
        <v>105</v>
      </c>
      <c r="CM123" s="678" t="s">
        <v>2224</v>
      </c>
      <c r="CN123" s="678" t="s">
        <v>99</v>
      </c>
      <c r="CO123" s="678" t="s">
        <v>708</v>
      </c>
      <c r="CP123" s="678" t="s">
        <v>105</v>
      </c>
      <c r="CQ123" s="678" t="s">
        <v>57</v>
      </c>
      <c r="CR123" s="678" t="s">
        <v>57</v>
      </c>
      <c r="CS123" s="678" t="s">
        <v>57</v>
      </c>
      <c r="CT123" s="678" t="s">
        <v>57</v>
      </c>
      <c r="CU123" s="678" t="s">
        <v>328</v>
      </c>
      <c r="CV123" s="678" t="s">
        <v>329</v>
      </c>
      <c r="CW123" s="678" t="s">
        <v>330</v>
      </c>
      <c r="CX123" s="678" t="s">
        <v>331</v>
      </c>
      <c r="CY123" s="678" t="s">
        <v>57</v>
      </c>
      <c r="CZ123" s="678" t="s">
        <v>57</v>
      </c>
      <c r="DA123" s="678" t="s">
        <v>57</v>
      </c>
      <c r="DB123" s="678" t="s">
        <v>57</v>
      </c>
      <c r="DC123" s="678" t="s">
        <v>57</v>
      </c>
      <c r="DD123" s="678" t="s">
        <v>57</v>
      </c>
      <c r="DE123" s="678" t="s">
        <v>57</v>
      </c>
      <c r="DF123" s="678" t="s">
        <v>57</v>
      </c>
      <c r="DG123" s="678" t="s">
        <v>57</v>
      </c>
      <c r="DH123" s="678" t="s">
        <v>57</v>
      </c>
      <c r="DI123" s="678" t="s">
        <v>302</v>
      </c>
      <c r="DJ123" s="678" t="s">
        <v>57</v>
      </c>
      <c r="DK123" s="678" t="s">
        <v>57</v>
      </c>
      <c r="DL123" s="678" t="s">
        <v>57</v>
      </c>
      <c r="DM123" s="678" t="s">
        <v>57</v>
      </c>
      <c r="DN123" s="678" t="s">
        <v>2225</v>
      </c>
      <c r="DO123" s="678" t="s">
        <v>673</v>
      </c>
      <c r="DP123" s="678" t="s">
        <v>121</v>
      </c>
      <c r="DQ123" s="678" t="s">
        <v>57</v>
      </c>
      <c r="DR123" s="678" t="s">
        <v>57</v>
      </c>
      <c r="DS123" s="678" t="s">
        <v>57</v>
      </c>
      <c r="DT123" s="678" t="s">
        <v>2226</v>
      </c>
      <c r="DU123" s="678" t="s">
        <v>1281</v>
      </c>
      <c r="DV123" s="678" t="s">
        <v>1038</v>
      </c>
      <c r="DW123" s="678" t="s">
        <v>121</v>
      </c>
      <c r="DX123" s="678" t="s">
        <v>317</v>
      </c>
      <c r="DY123" s="678" t="s">
        <v>308</v>
      </c>
      <c r="DZ123" s="678" t="s">
        <v>318</v>
      </c>
      <c r="EA123" s="678" t="s">
        <v>319</v>
      </c>
      <c r="EB123" s="678" t="s">
        <v>2227</v>
      </c>
      <c r="EC123" s="678" t="s">
        <v>1281</v>
      </c>
      <c r="ED123" s="678" t="s">
        <v>118</v>
      </c>
      <c r="EE123" s="678" t="s">
        <v>121</v>
      </c>
      <c r="EF123" s="678" t="s">
        <v>57</v>
      </c>
      <c r="EG123" s="678" t="s">
        <v>57</v>
      </c>
      <c r="EH123" s="678" t="s">
        <v>57</v>
      </c>
      <c r="EI123" s="678" t="s">
        <v>57</v>
      </c>
      <c r="EJ123" s="678" t="s">
        <v>2228</v>
      </c>
      <c r="EK123" s="678" t="s">
        <v>2229</v>
      </c>
      <c r="EL123" s="678" t="s">
        <v>2230</v>
      </c>
      <c r="EM123" s="678" t="s">
        <v>720</v>
      </c>
      <c r="EN123" s="678" t="s">
        <v>680</v>
      </c>
      <c r="EO123" s="678" t="s">
        <v>681</v>
      </c>
      <c r="EP123" s="678" t="s">
        <v>682</v>
      </c>
      <c r="EQ123" s="678" t="s">
        <v>1831</v>
      </c>
      <c r="ER123" s="678" t="s">
        <v>311</v>
      </c>
      <c r="ES123" s="678" t="s">
        <v>5678</v>
      </c>
      <c r="ET123" s="678" t="s">
        <v>5679</v>
      </c>
      <c r="EU123" s="33" t="str">
        <f t="shared" si="26"/>
        <v>2022650P00</v>
      </c>
      <c r="EV123" s="30" t="str">
        <f t="shared" si="27"/>
        <v>102022650P00</v>
      </c>
      <c r="EW123" s="189">
        <f>IFERROR(VLOOKUP(EV123,양시!BZ:CJ,10,FALSE),"")</f>
        <v>0</v>
      </c>
    </row>
    <row r="124" spans="1:155" ht="30" customHeight="1">
      <c r="A124" s="741">
        <v>11</v>
      </c>
      <c r="B124" s="717" t="s">
        <v>287</v>
      </c>
      <c r="C124" s="720" t="s">
        <v>916</v>
      </c>
      <c r="D124" s="717" t="s">
        <v>2963</v>
      </c>
      <c r="E124" s="717" t="s">
        <v>31</v>
      </c>
      <c r="F124" s="717" t="s">
        <v>287</v>
      </c>
      <c r="G124" s="717" t="s">
        <v>287</v>
      </c>
      <c r="H124" s="717" t="s">
        <v>287</v>
      </c>
      <c r="I124" s="717" t="s">
        <v>585</v>
      </c>
      <c r="J124" s="717" t="s">
        <v>5545</v>
      </c>
      <c r="K124" s="717" t="s">
        <v>291</v>
      </c>
      <c r="L124" s="717" t="s">
        <v>5546</v>
      </c>
      <c r="M124" s="717" t="s">
        <v>5547</v>
      </c>
      <c r="N124" s="717"/>
      <c r="O124" s="717" t="s">
        <v>2992</v>
      </c>
      <c r="P124" s="717" t="s">
        <v>1539</v>
      </c>
      <c r="Q124" s="717" t="s">
        <v>5827</v>
      </c>
      <c r="R124" s="717"/>
      <c r="S124" s="717" t="s">
        <v>5434</v>
      </c>
      <c r="T124" s="717" t="s">
        <v>5548</v>
      </c>
      <c r="U124" s="717" t="s">
        <v>592</v>
      </c>
      <c r="V124" s="717"/>
      <c r="W124" s="717" t="s">
        <v>5549</v>
      </c>
      <c r="X124" s="717" t="s">
        <v>778</v>
      </c>
      <c r="Y124" s="717" t="s">
        <v>5550</v>
      </c>
      <c r="Z124" s="717" t="s">
        <v>5550</v>
      </c>
      <c r="AA124" s="717" t="s">
        <v>5550</v>
      </c>
      <c r="AB124" s="717" t="s">
        <v>293</v>
      </c>
      <c r="AC124" s="1338"/>
      <c r="AD124" s="717" t="s">
        <v>107</v>
      </c>
      <c r="AE124" s="717" t="s">
        <v>1730</v>
      </c>
      <c r="AF124" s="717" t="s">
        <v>595</v>
      </c>
      <c r="AG124" s="717" t="s">
        <v>57</v>
      </c>
      <c r="AH124" s="717" t="s">
        <v>645</v>
      </c>
      <c r="AI124" s="717" t="s">
        <v>57</v>
      </c>
      <c r="AJ124" s="717"/>
      <c r="AK124" s="717"/>
      <c r="AL124" s="717"/>
      <c r="AM124" s="717"/>
      <c r="AN124" s="717" t="s">
        <v>1545</v>
      </c>
      <c r="AO124" s="717" t="s">
        <v>1546</v>
      </c>
      <c r="AP124" s="717" t="s">
        <v>5551</v>
      </c>
      <c r="AQ124" s="717" t="s">
        <v>49</v>
      </c>
      <c r="AR124" s="717"/>
      <c r="AS124" s="717"/>
      <c r="AT124" s="717" t="s">
        <v>298</v>
      </c>
      <c r="AU124" s="717" t="s">
        <v>5552</v>
      </c>
      <c r="AV124" s="717" t="s">
        <v>57</v>
      </c>
      <c r="AW124" s="717" t="s">
        <v>831</v>
      </c>
      <c r="AX124" s="717"/>
      <c r="AY124" s="717"/>
      <c r="AZ124" s="717" t="s">
        <v>5553</v>
      </c>
      <c r="BA124" s="717" t="s">
        <v>1736</v>
      </c>
      <c r="BB124" s="717" t="s">
        <v>299</v>
      </c>
      <c r="BC124" s="717" t="s">
        <v>32</v>
      </c>
      <c r="BD124" s="717" t="s">
        <v>33</v>
      </c>
      <c r="BE124" s="717" t="s">
        <v>5554</v>
      </c>
      <c r="BF124" s="717" t="s">
        <v>48</v>
      </c>
      <c r="BG124" s="717" t="s">
        <v>164</v>
      </c>
      <c r="BH124" s="717" t="s">
        <v>110</v>
      </c>
      <c r="BI124" s="717" t="s">
        <v>605</v>
      </c>
      <c r="BJ124" s="717" t="s">
        <v>3553</v>
      </c>
      <c r="BK124" s="717" t="s">
        <v>1739</v>
      </c>
      <c r="BL124" s="717" t="s">
        <v>5555</v>
      </c>
      <c r="BM124" s="717" t="s">
        <v>657</v>
      </c>
      <c r="BN124" s="717" t="s">
        <v>1730</v>
      </c>
      <c r="BO124" s="717" t="s">
        <v>595</v>
      </c>
      <c r="BP124" s="717" t="s">
        <v>57</v>
      </c>
      <c r="BQ124" s="717" t="s">
        <v>57</v>
      </c>
      <c r="BR124" s="717" t="s">
        <v>311</v>
      </c>
      <c r="BS124" s="717" t="s">
        <v>334</v>
      </c>
      <c r="BT124" s="717" t="s">
        <v>2305</v>
      </c>
      <c r="BU124" s="717" t="s">
        <v>5556</v>
      </c>
      <c r="BV124" s="717" t="s">
        <v>302</v>
      </c>
      <c r="BW124" s="717" t="s">
        <v>663</v>
      </c>
      <c r="BX124" s="717" t="s">
        <v>645</v>
      </c>
      <c r="BY124" s="717" t="s">
        <v>57</v>
      </c>
      <c r="BZ124" s="717" t="s">
        <v>1028</v>
      </c>
      <c r="CA124" s="717" t="s">
        <v>57</v>
      </c>
      <c r="CB124" s="717" t="s">
        <v>57</v>
      </c>
      <c r="CC124" s="717" t="s">
        <v>57</v>
      </c>
      <c r="CD124" s="717" t="s">
        <v>57</v>
      </c>
      <c r="CE124" s="717" t="s">
        <v>57</v>
      </c>
      <c r="CF124" s="717" t="s">
        <v>57</v>
      </c>
      <c r="CG124" s="717" t="s">
        <v>57</v>
      </c>
      <c r="CH124" s="717" t="s">
        <v>57</v>
      </c>
      <c r="CI124" s="717" t="s">
        <v>5557</v>
      </c>
      <c r="CJ124" s="717" t="s">
        <v>665</v>
      </c>
      <c r="CK124" s="717" t="s">
        <v>1916</v>
      </c>
      <c r="CL124" s="717" t="s">
        <v>2984</v>
      </c>
      <c r="CM124" s="717" t="s">
        <v>5558</v>
      </c>
      <c r="CN124" s="717" t="s">
        <v>665</v>
      </c>
      <c r="CO124" s="717" t="s">
        <v>104</v>
      </c>
      <c r="CP124" s="717" t="s">
        <v>2984</v>
      </c>
      <c r="CQ124" s="717" t="s">
        <v>57</v>
      </c>
      <c r="CR124" s="717" t="s">
        <v>57</v>
      </c>
      <c r="CS124" s="717" t="s">
        <v>57</v>
      </c>
      <c r="CT124" s="717" t="s">
        <v>57</v>
      </c>
      <c r="CU124" s="717" t="s">
        <v>328</v>
      </c>
      <c r="CV124" s="717" t="s">
        <v>329</v>
      </c>
      <c r="CW124" s="717" t="s">
        <v>330</v>
      </c>
      <c r="CX124" s="717" t="s">
        <v>331</v>
      </c>
      <c r="CY124" s="717" t="s">
        <v>57</v>
      </c>
      <c r="CZ124" s="717" t="s">
        <v>57</v>
      </c>
      <c r="DA124" s="717" t="s">
        <v>57</v>
      </c>
      <c r="DB124" s="717" t="s">
        <v>57</v>
      </c>
      <c r="DC124" s="717" t="s">
        <v>57</v>
      </c>
      <c r="DD124" s="717" t="s">
        <v>57</v>
      </c>
      <c r="DE124" s="717" t="s">
        <v>57</v>
      </c>
      <c r="DF124" s="717" t="s">
        <v>57</v>
      </c>
      <c r="DG124" s="717" t="s">
        <v>57</v>
      </c>
      <c r="DH124" s="717" t="s">
        <v>57</v>
      </c>
      <c r="DI124" s="717" t="s">
        <v>302</v>
      </c>
      <c r="DJ124" s="717" t="s">
        <v>57</v>
      </c>
      <c r="DK124" s="717" t="s">
        <v>57</v>
      </c>
      <c r="DL124" s="717" t="s">
        <v>57</v>
      </c>
      <c r="DM124" s="717" t="s">
        <v>57</v>
      </c>
      <c r="DN124" s="717" t="s">
        <v>57</v>
      </c>
      <c r="DO124" s="717" t="s">
        <v>57</v>
      </c>
      <c r="DP124" s="717" t="s">
        <v>57</v>
      </c>
      <c r="DQ124" s="717" t="s">
        <v>5559</v>
      </c>
      <c r="DR124" s="717" t="s">
        <v>5560</v>
      </c>
      <c r="DS124" s="717" t="s">
        <v>673</v>
      </c>
      <c r="DT124" s="717" t="s">
        <v>5561</v>
      </c>
      <c r="DU124" s="717" t="s">
        <v>621</v>
      </c>
      <c r="DV124" s="717" t="s">
        <v>334</v>
      </c>
      <c r="DW124" s="717" t="s">
        <v>1569</v>
      </c>
      <c r="DX124" s="717" t="s">
        <v>333</v>
      </c>
      <c r="DY124" s="717" t="s">
        <v>308</v>
      </c>
      <c r="DZ124" s="717" t="s">
        <v>309</v>
      </c>
      <c r="EA124" s="717" t="s">
        <v>319</v>
      </c>
      <c r="EB124" s="717" t="s">
        <v>5562</v>
      </c>
      <c r="EC124" s="717" t="s">
        <v>621</v>
      </c>
      <c r="ED124" s="717" t="s">
        <v>762</v>
      </c>
      <c r="EE124" s="717" t="s">
        <v>1569</v>
      </c>
      <c r="EF124" s="717" t="s">
        <v>57</v>
      </c>
      <c r="EG124" s="717" t="s">
        <v>57</v>
      </c>
      <c r="EH124" s="717" t="s">
        <v>57</v>
      </c>
      <c r="EI124" s="717" t="s">
        <v>57</v>
      </c>
      <c r="EJ124" s="717" t="s">
        <v>5563</v>
      </c>
      <c r="EK124" s="717" t="s">
        <v>1574</v>
      </c>
      <c r="EL124" s="717" t="s">
        <v>5564</v>
      </c>
      <c r="EM124" s="717" t="s">
        <v>1576</v>
      </c>
      <c r="EN124" s="717" t="s">
        <v>680</v>
      </c>
      <c r="EO124" s="717" t="s">
        <v>630</v>
      </c>
      <c r="EP124" s="717" t="s">
        <v>122</v>
      </c>
      <c r="EQ124" s="717" t="s">
        <v>5565</v>
      </c>
      <c r="ER124" s="717" t="s">
        <v>311</v>
      </c>
      <c r="ES124" s="717" t="s">
        <v>5566</v>
      </c>
      <c r="ET124" s="717" t="s">
        <v>5567</v>
      </c>
      <c r="EU124" s="189" t="str">
        <f>MID(AU124,5,8)&amp;RIGHT(AU124,2)</f>
        <v>1038588T00</v>
      </c>
      <c r="EV124" s="56" t="str">
        <f>A124&amp;EU124</f>
        <v>111038588T00</v>
      </c>
      <c r="EW124" s="189" t="str">
        <f>IFERROR(VLOOKUP(EV124,양시!BZ:CJ,10,FALSE),"")</f>
        <v/>
      </c>
      <c r="EX124" s="104" t="s">
        <v>6243</v>
      </c>
    </row>
    <row r="125" spans="1:155" ht="30" customHeight="1">
      <c r="A125" s="741">
        <v>11</v>
      </c>
      <c r="B125" s="717" t="s">
        <v>312</v>
      </c>
      <c r="C125" s="720" t="s">
        <v>916</v>
      </c>
      <c r="D125" s="717" t="s">
        <v>2963</v>
      </c>
      <c r="E125" s="717" t="s">
        <v>31</v>
      </c>
      <c r="F125" s="717" t="s">
        <v>287</v>
      </c>
      <c r="G125" s="717" t="s">
        <v>312</v>
      </c>
      <c r="H125" s="717" t="s">
        <v>312</v>
      </c>
      <c r="I125" s="717" t="s">
        <v>585</v>
      </c>
      <c r="J125" s="717" t="s">
        <v>5568</v>
      </c>
      <c r="K125" s="717" t="s">
        <v>291</v>
      </c>
      <c r="L125" s="717" t="s">
        <v>5569</v>
      </c>
      <c r="M125" s="717" t="s">
        <v>5570</v>
      </c>
      <c r="N125" s="717"/>
      <c r="O125" s="717" t="s">
        <v>5571</v>
      </c>
      <c r="P125" s="717" t="s">
        <v>1539</v>
      </c>
      <c r="Q125" s="717" t="s">
        <v>5827</v>
      </c>
      <c r="R125" s="717"/>
      <c r="S125" s="717" t="s">
        <v>5434</v>
      </c>
      <c r="T125" s="717" t="s">
        <v>5548</v>
      </c>
      <c r="U125" s="717" t="s">
        <v>592</v>
      </c>
      <c r="V125" s="717"/>
      <c r="W125" s="717" t="s">
        <v>5572</v>
      </c>
      <c r="X125" s="717" t="s">
        <v>1542</v>
      </c>
      <c r="Y125" s="717" t="s">
        <v>5573</v>
      </c>
      <c r="Z125" s="717" t="s">
        <v>5574</v>
      </c>
      <c r="AA125" s="717" t="s">
        <v>5575</v>
      </c>
      <c r="AB125" s="717" t="s">
        <v>293</v>
      </c>
      <c r="AC125" s="1338"/>
      <c r="AD125" s="717" t="s">
        <v>107</v>
      </c>
      <c r="AE125" s="717" t="s">
        <v>1730</v>
      </c>
      <c r="AF125" s="717" t="s">
        <v>595</v>
      </c>
      <c r="AG125" s="717" t="s">
        <v>57</v>
      </c>
      <c r="AH125" s="717" t="s">
        <v>645</v>
      </c>
      <c r="AI125" s="717" t="s">
        <v>57</v>
      </c>
      <c r="AJ125" s="717"/>
      <c r="AK125" s="717"/>
      <c r="AL125" s="717"/>
      <c r="AM125" s="717"/>
      <c r="AN125" s="717" t="s">
        <v>1545</v>
      </c>
      <c r="AO125" s="717" t="s">
        <v>1546</v>
      </c>
      <c r="AP125" s="717" t="s">
        <v>5576</v>
      </c>
      <c r="AQ125" s="717" t="s">
        <v>49</v>
      </c>
      <c r="AR125" s="717"/>
      <c r="AS125" s="717"/>
      <c r="AT125" s="717" t="s">
        <v>298</v>
      </c>
      <c r="AU125" s="717" t="s">
        <v>5577</v>
      </c>
      <c r="AV125" s="717" t="s">
        <v>57</v>
      </c>
      <c r="AW125" s="717" t="s">
        <v>831</v>
      </c>
      <c r="AX125" s="717"/>
      <c r="AY125" s="717"/>
      <c r="AZ125" s="717" t="s">
        <v>5578</v>
      </c>
      <c r="BA125" s="717" t="s">
        <v>1736</v>
      </c>
      <c r="BB125" s="717" t="s">
        <v>299</v>
      </c>
      <c r="BC125" s="717" t="s">
        <v>32</v>
      </c>
      <c r="BD125" s="717" t="s">
        <v>33</v>
      </c>
      <c r="BE125" s="717" t="s">
        <v>5554</v>
      </c>
      <c r="BF125" s="717" t="s">
        <v>48</v>
      </c>
      <c r="BG125" s="717" t="s">
        <v>164</v>
      </c>
      <c r="BH125" s="717" t="s">
        <v>110</v>
      </c>
      <c r="BI125" s="717" t="s">
        <v>5579</v>
      </c>
      <c r="BJ125" s="717" t="s">
        <v>5580</v>
      </c>
      <c r="BK125" s="717" t="s">
        <v>1739</v>
      </c>
      <c r="BL125" s="717" t="s">
        <v>5581</v>
      </c>
      <c r="BM125" s="717" t="s">
        <v>302</v>
      </c>
      <c r="BN125" s="717" t="s">
        <v>1730</v>
      </c>
      <c r="BO125" s="717" t="s">
        <v>595</v>
      </c>
      <c r="BP125" s="717" t="s">
        <v>57</v>
      </c>
      <c r="BQ125" s="717" t="s">
        <v>57</v>
      </c>
      <c r="BR125" s="717" t="s">
        <v>311</v>
      </c>
      <c r="BS125" s="717" t="s">
        <v>4239</v>
      </c>
      <c r="BT125" s="717" t="s">
        <v>612</v>
      </c>
      <c r="BU125" s="717" t="s">
        <v>5582</v>
      </c>
      <c r="BV125" s="717" t="s">
        <v>302</v>
      </c>
      <c r="BW125" s="717" t="s">
        <v>1589</v>
      </c>
      <c r="BX125" s="717" t="s">
        <v>645</v>
      </c>
      <c r="BY125" s="717" t="s">
        <v>57</v>
      </c>
      <c r="BZ125" s="717" t="s">
        <v>334</v>
      </c>
      <c r="CA125" s="717" t="s">
        <v>57</v>
      </c>
      <c r="CB125" s="717" t="s">
        <v>57</v>
      </c>
      <c r="CC125" s="717" t="s">
        <v>57</v>
      </c>
      <c r="CD125" s="717" t="s">
        <v>57</v>
      </c>
      <c r="CE125" s="717" t="s">
        <v>57</v>
      </c>
      <c r="CF125" s="717" t="s">
        <v>57</v>
      </c>
      <c r="CG125" s="717" t="s">
        <v>57</v>
      </c>
      <c r="CH125" s="717" t="s">
        <v>57</v>
      </c>
      <c r="CI125" s="717" t="s">
        <v>5583</v>
      </c>
      <c r="CJ125" s="717" t="s">
        <v>665</v>
      </c>
      <c r="CK125" s="717" t="s">
        <v>1397</v>
      </c>
      <c r="CL125" s="717" t="s">
        <v>2984</v>
      </c>
      <c r="CM125" s="717" t="s">
        <v>5584</v>
      </c>
      <c r="CN125" s="717" t="s">
        <v>665</v>
      </c>
      <c r="CO125" s="717" t="s">
        <v>5585</v>
      </c>
      <c r="CP125" s="717" t="s">
        <v>2984</v>
      </c>
      <c r="CQ125" s="717" t="s">
        <v>57</v>
      </c>
      <c r="CR125" s="717" t="s">
        <v>57</v>
      </c>
      <c r="CS125" s="717" t="s">
        <v>57</v>
      </c>
      <c r="CT125" s="717" t="s">
        <v>57</v>
      </c>
      <c r="CU125" s="717" t="s">
        <v>328</v>
      </c>
      <c r="CV125" s="717" t="s">
        <v>329</v>
      </c>
      <c r="CW125" s="717" t="s">
        <v>330</v>
      </c>
      <c r="CX125" s="717" t="s">
        <v>331</v>
      </c>
      <c r="CY125" s="717" t="s">
        <v>57</v>
      </c>
      <c r="CZ125" s="717" t="s">
        <v>57</v>
      </c>
      <c r="DA125" s="717" t="s">
        <v>57</v>
      </c>
      <c r="DB125" s="717" t="s">
        <v>57</v>
      </c>
      <c r="DC125" s="717" t="s">
        <v>57</v>
      </c>
      <c r="DD125" s="717" t="s">
        <v>57</v>
      </c>
      <c r="DE125" s="717" t="s">
        <v>57</v>
      </c>
      <c r="DF125" s="717" t="s">
        <v>57</v>
      </c>
      <c r="DG125" s="717" t="s">
        <v>57</v>
      </c>
      <c r="DH125" s="717" t="s">
        <v>57</v>
      </c>
      <c r="DI125" s="717" t="s">
        <v>302</v>
      </c>
      <c r="DJ125" s="717" t="s">
        <v>57</v>
      </c>
      <c r="DK125" s="717" t="s">
        <v>57</v>
      </c>
      <c r="DL125" s="717" t="s">
        <v>57</v>
      </c>
      <c r="DM125" s="717" t="s">
        <v>57</v>
      </c>
      <c r="DN125" s="717" t="s">
        <v>57</v>
      </c>
      <c r="DO125" s="717" t="s">
        <v>57</v>
      </c>
      <c r="DP125" s="717" t="s">
        <v>57</v>
      </c>
      <c r="DQ125" s="717" t="s">
        <v>5586</v>
      </c>
      <c r="DR125" s="717" t="s">
        <v>5587</v>
      </c>
      <c r="DS125" s="717" t="s">
        <v>673</v>
      </c>
      <c r="DT125" s="717" t="s">
        <v>5588</v>
      </c>
      <c r="DU125" s="717" t="s">
        <v>621</v>
      </c>
      <c r="DV125" s="717" t="s">
        <v>1302</v>
      </c>
      <c r="DW125" s="717" t="s">
        <v>1569</v>
      </c>
      <c r="DX125" s="717" t="s">
        <v>333</v>
      </c>
      <c r="DY125" s="717" t="s">
        <v>308</v>
      </c>
      <c r="DZ125" s="717" t="s">
        <v>309</v>
      </c>
      <c r="EA125" s="717" t="s">
        <v>319</v>
      </c>
      <c r="EB125" s="717" t="s">
        <v>1571</v>
      </c>
      <c r="EC125" s="717" t="s">
        <v>621</v>
      </c>
      <c r="ED125" s="717" t="s">
        <v>1572</v>
      </c>
      <c r="EE125" s="717" t="s">
        <v>1569</v>
      </c>
      <c r="EF125" s="717" t="s">
        <v>57</v>
      </c>
      <c r="EG125" s="717" t="s">
        <v>57</v>
      </c>
      <c r="EH125" s="717" t="s">
        <v>57</v>
      </c>
      <c r="EI125" s="717" t="s">
        <v>57</v>
      </c>
      <c r="EJ125" s="717" t="s">
        <v>5589</v>
      </c>
      <c r="EK125" s="717" t="s">
        <v>1574</v>
      </c>
      <c r="EL125" s="717" t="s">
        <v>5590</v>
      </c>
      <c r="EM125" s="717" t="s">
        <v>1576</v>
      </c>
      <c r="EN125" s="717" t="s">
        <v>680</v>
      </c>
      <c r="EO125" s="717" t="s">
        <v>630</v>
      </c>
      <c r="EP125" s="717" t="s">
        <v>122</v>
      </c>
      <c r="EQ125" s="717" t="s">
        <v>5219</v>
      </c>
      <c r="ER125" s="717" t="s">
        <v>311</v>
      </c>
      <c r="ES125" s="717" t="s">
        <v>5591</v>
      </c>
      <c r="ET125" s="717" t="s">
        <v>5592</v>
      </c>
      <c r="EU125" s="189" t="str">
        <f t="shared" ref="EU125:EU134" si="28">MID(AU125,5,8)&amp;RIGHT(AU125,2)</f>
        <v>1038590T00</v>
      </c>
      <c r="EV125" s="56" t="str">
        <f t="shared" ref="EV125:EV134" si="29">A125&amp;EU125</f>
        <v>111038590T00</v>
      </c>
      <c r="EW125" s="189" t="str">
        <f>IFERROR(VLOOKUP(EV125,양시!BZ:CJ,10,FALSE),"")</f>
        <v/>
      </c>
      <c r="EX125" s="104" t="s">
        <v>6243</v>
      </c>
    </row>
    <row r="126" spans="1:155" ht="30" customHeight="1">
      <c r="A126" s="741">
        <v>11</v>
      </c>
      <c r="B126" s="717" t="s">
        <v>320</v>
      </c>
      <c r="C126" s="717" t="s">
        <v>336</v>
      </c>
      <c r="D126" s="717" t="s">
        <v>1866</v>
      </c>
      <c r="E126" s="717" t="s">
        <v>31</v>
      </c>
      <c r="F126" s="717" t="s">
        <v>321</v>
      </c>
      <c r="G126" s="717" t="s">
        <v>320</v>
      </c>
      <c r="H126" s="717"/>
      <c r="I126" s="717" t="s">
        <v>585</v>
      </c>
      <c r="J126" s="717" t="s">
        <v>5619</v>
      </c>
      <c r="K126" s="717" t="s">
        <v>291</v>
      </c>
      <c r="L126" s="717" t="s">
        <v>5620</v>
      </c>
      <c r="M126" s="717" t="s">
        <v>5621</v>
      </c>
      <c r="N126" s="717"/>
      <c r="O126" s="717"/>
      <c r="P126" s="717"/>
      <c r="Q126" s="717" t="s">
        <v>5828</v>
      </c>
      <c r="R126" s="717"/>
      <c r="S126" s="717" t="s">
        <v>5434</v>
      </c>
      <c r="T126" s="717" t="s">
        <v>5476</v>
      </c>
      <c r="U126" s="717" t="s">
        <v>592</v>
      </c>
      <c r="V126" s="717"/>
      <c r="W126" s="717" t="s">
        <v>5622</v>
      </c>
      <c r="X126" s="717" t="s">
        <v>1264</v>
      </c>
      <c r="Y126" s="717" t="s">
        <v>1349</v>
      </c>
      <c r="Z126" s="717" t="s">
        <v>1349</v>
      </c>
      <c r="AA126" s="717" t="s">
        <v>1438</v>
      </c>
      <c r="AB126" s="717" t="s">
        <v>293</v>
      </c>
      <c r="AC126" s="1338"/>
      <c r="AD126" s="717" t="s">
        <v>107</v>
      </c>
      <c r="AE126" s="717" t="s">
        <v>314</v>
      </c>
      <c r="AF126" s="717" t="s">
        <v>1196</v>
      </c>
      <c r="AG126" s="717" t="s">
        <v>5623</v>
      </c>
      <c r="AH126" s="717" t="s">
        <v>296</v>
      </c>
      <c r="AI126" s="717" t="s">
        <v>297</v>
      </c>
      <c r="AJ126" s="717"/>
      <c r="AK126" s="717"/>
      <c r="AL126" s="717"/>
      <c r="AM126" s="717"/>
      <c r="AN126" s="717" t="s">
        <v>1948</v>
      </c>
      <c r="AO126" s="717" t="s">
        <v>2453</v>
      </c>
      <c r="AP126" s="717" t="s">
        <v>5624</v>
      </c>
      <c r="AQ126" s="717" t="s">
        <v>49</v>
      </c>
      <c r="AR126" s="717"/>
      <c r="AS126" s="717"/>
      <c r="AT126" s="717" t="s">
        <v>298</v>
      </c>
      <c r="AU126" s="717" t="s">
        <v>5625</v>
      </c>
      <c r="AV126" s="717" t="s">
        <v>57</v>
      </c>
      <c r="AW126" s="717" t="s">
        <v>57</v>
      </c>
      <c r="AX126" s="717"/>
      <c r="AY126" s="717" t="s">
        <v>1952</v>
      </c>
      <c r="AZ126" s="717" t="s">
        <v>5626</v>
      </c>
      <c r="BA126" s="717" t="s">
        <v>1954</v>
      </c>
      <c r="BB126" s="717" t="s">
        <v>323</v>
      </c>
      <c r="BC126" s="717" t="s">
        <v>32</v>
      </c>
      <c r="BD126" s="717" t="s">
        <v>33</v>
      </c>
      <c r="BE126" s="717" t="s">
        <v>57</v>
      </c>
      <c r="BF126" s="717" t="s">
        <v>1955</v>
      </c>
      <c r="BG126" s="717" t="s">
        <v>164</v>
      </c>
      <c r="BH126" s="717" t="s">
        <v>1239</v>
      </c>
      <c r="BI126" s="717" t="s">
        <v>1880</v>
      </c>
      <c r="BJ126" s="717" t="s">
        <v>5627</v>
      </c>
      <c r="BK126" s="717" t="s">
        <v>1272</v>
      </c>
      <c r="BL126" s="717" t="s">
        <v>5628</v>
      </c>
      <c r="BM126" s="717" t="s">
        <v>302</v>
      </c>
      <c r="BN126" s="717" t="s">
        <v>314</v>
      </c>
      <c r="BO126" s="717" t="s">
        <v>1196</v>
      </c>
      <c r="BP126" s="717" t="s">
        <v>57</v>
      </c>
      <c r="BQ126" s="717" t="s">
        <v>5623</v>
      </c>
      <c r="BR126" s="717" t="s">
        <v>311</v>
      </c>
      <c r="BS126" s="717" t="s">
        <v>2795</v>
      </c>
      <c r="BT126" s="717" t="s">
        <v>4239</v>
      </c>
      <c r="BU126" s="717" t="s">
        <v>5629</v>
      </c>
      <c r="BV126" s="717" t="s">
        <v>302</v>
      </c>
      <c r="BW126" s="717" t="s">
        <v>762</v>
      </c>
      <c r="BX126" s="717" t="s">
        <v>296</v>
      </c>
      <c r="BY126" s="717" t="s">
        <v>297</v>
      </c>
      <c r="BZ126" s="717" t="s">
        <v>5630</v>
      </c>
      <c r="CA126" s="717" t="s">
        <v>5631</v>
      </c>
      <c r="CB126" s="717" t="s">
        <v>304</v>
      </c>
      <c r="CC126" s="717" t="s">
        <v>176</v>
      </c>
      <c r="CD126" s="717" t="s">
        <v>1276</v>
      </c>
      <c r="CE126" s="717" t="s">
        <v>306</v>
      </c>
      <c r="CF126" s="717" t="s">
        <v>5632</v>
      </c>
      <c r="CG126" s="717" t="s">
        <v>307</v>
      </c>
      <c r="CH126" s="717" t="s">
        <v>57</v>
      </c>
      <c r="CI126" s="717" t="s">
        <v>5633</v>
      </c>
      <c r="CJ126" s="717" t="s">
        <v>1212</v>
      </c>
      <c r="CK126" s="717" t="s">
        <v>5634</v>
      </c>
      <c r="CL126" s="717" t="s">
        <v>105</v>
      </c>
      <c r="CM126" s="717" t="s">
        <v>5635</v>
      </c>
      <c r="CN126" s="717" t="s">
        <v>1212</v>
      </c>
      <c r="CO126" s="717" t="s">
        <v>1965</v>
      </c>
      <c r="CP126" s="717" t="s">
        <v>105</v>
      </c>
      <c r="CQ126" s="717" t="s">
        <v>5636</v>
      </c>
      <c r="CR126" s="717" t="s">
        <v>1212</v>
      </c>
      <c r="CS126" s="717" t="s">
        <v>2467</v>
      </c>
      <c r="CT126" s="717" t="s">
        <v>105</v>
      </c>
      <c r="CU126" s="717" t="s">
        <v>328</v>
      </c>
      <c r="CV126" s="717" t="s">
        <v>329</v>
      </c>
      <c r="CW126" s="717" t="s">
        <v>330</v>
      </c>
      <c r="CX126" s="717" t="s">
        <v>331</v>
      </c>
      <c r="CY126" s="717" t="s">
        <v>57</v>
      </c>
      <c r="CZ126" s="717" t="s">
        <v>57</v>
      </c>
      <c r="DA126" s="717" t="s">
        <v>57</v>
      </c>
      <c r="DB126" s="717" t="s">
        <v>57</v>
      </c>
      <c r="DC126" s="717" t="s">
        <v>57</v>
      </c>
      <c r="DD126" s="717" t="s">
        <v>57</v>
      </c>
      <c r="DE126" s="717" t="s">
        <v>1215</v>
      </c>
      <c r="DF126" s="717" t="s">
        <v>1216</v>
      </c>
      <c r="DG126" s="717" t="s">
        <v>673</v>
      </c>
      <c r="DH126" s="717" t="s">
        <v>57</v>
      </c>
      <c r="DI126" s="717" t="s">
        <v>302</v>
      </c>
      <c r="DJ126" s="717" t="s">
        <v>57</v>
      </c>
      <c r="DK126" s="717" t="s">
        <v>57</v>
      </c>
      <c r="DL126" s="717" t="s">
        <v>57</v>
      </c>
      <c r="DM126" s="717" t="s">
        <v>57</v>
      </c>
      <c r="DN126" s="717" t="s">
        <v>57</v>
      </c>
      <c r="DO126" s="717" t="s">
        <v>57</v>
      </c>
      <c r="DP126" s="717" t="s">
        <v>57</v>
      </c>
      <c r="DQ126" s="717" t="s">
        <v>57</v>
      </c>
      <c r="DR126" s="717" t="s">
        <v>57</v>
      </c>
      <c r="DS126" s="717" t="s">
        <v>57</v>
      </c>
      <c r="DT126" s="717" t="s">
        <v>3476</v>
      </c>
      <c r="DU126" s="717" t="s">
        <v>1218</v>
      </c>
      <c r="DV126" s="717" t="s">
        <v>177</v>
      </c>
      <c r="DW126" s="717" t="s">
        <v>121</v>
      </c>
      <c r="DX126" s="717" t="s">
        <v>1219</v>
      </c>
      <c r="DY126" s="717" t="s">
        <v>1220</v>
      </c>
      <c r="DZ126" s="717" t="s">
        <v>330</v>
      </c>
      <c r="EA126" s="717" t="s">
        <v>205</v>
      </c>
      <c r="EB126" s="717" t="s">
        <v>3477</v>
      </c>
      <c r="EC126" s="717" t="s">
        <v>1218</v>
      </c>
      <c r="ED126" s="717" t="s">
        <v>801</v>
      </c>
      <c r="EE126" s="717" t="s">
        <v>121</v>
      </c>
      <c r="EF126" s="717" t="s">
        <v>57</v>
      </c>
      <c r="EG126" s="717" t="s">
        <v>57</v>
      </c>
      <c r="EH126" s="717" t="s">
        <v>57</v>
      </c>
      <c r="EI126" s="717" t="s">
        <v>57</v>
      </c>
      <c r="EJ126" s="717" t="s">
        <v>1919</v>
      </c>
      <c r="EK126" s="717" t="s">
        <v>1920</v>
      </c>
      <c r="EL126" s="717" t="s">
        <v>1224</v>
      </c>
      <c r="EM126" s="717" t="s">
        <v>1921</v>
      </c>
      <c r="EN126" s="717" t="s">
        <v>767</v>
      </c>
      <c r="EO126" s="717" t="s">
        <v>310</v>
      </c>
      <c r="EP126" s="717" t="s">
        <v>88</v>
      </c>
      <c r="EQ126" s="717" t="s">
        <v>1922</v>
      </c>
      <c r="ER126" s="717" t="s">
        <v>311</v>
      </c>
      <c r="ES126" s="717" t="s">
        <v>5637</v>
      </c>
      <c r="ET126" s="717" t="s">
        <v>5638</v>
      </c>
      <c r="EU126" s="189" t="str">
        <f t="shared" si="28"/>
        <v>2022575T00</v>
      </c>
      <c r="EV126" s="56" t="str">
        <f t="shared" si="29"/>
        <v>112022575T00</v>
      </c>
      <c r="EW126" s="189">
        <f>IFERROR(VLOOKUP(EV126,양시!BZ:CJ,10,FALSE),"")</f>
        <v>0</v>
      </c>
    </row>
    <row r="127" spans="1:155" ht="30" customHeight="1">
      <c r="A127" s="741">
        <v>11</v>
      </c>
      <c r="B127" s="717" t="s">
        <v>724</v>
      </c>
      <c r="C127" s="720" t="s">
        <v>915</v>
      </c>
      <c r="D127" s="717" t="s">
        <v>1834</v>
      </c>
      <c r="E127" s="717" t="s">
        <v>31</v>
      </c>
      <c r="F127" s="717" t="s">
        <v>287</v>
      </c>
      <c r="G127" s="717" t="s">
        <v>724</v>
      </c>
      <c r="H127" s="717" t="s">
        <v>287</v>
      </c>
      <c r="I127" s="717" t="s">
        <v>585</v>
      </c>
      <c r="J127" s="717" t="s">
        <v>4446</v>
      </c>
      <c r="K127" s="717" t="s">
        <v>291</v>
      </c>
      <c r="L127" s="717" t="s">
        <v>4447</v>
      </c>
      <c r="M127" s="717" t="s">
        <v>4448</v>
      </c>
      <c r="N127" s="717"/>
      <c r="O127" s="717"/>
      <c r="P127" s="717"/>
      <c r="Q127" s="717" t="s">
        <v>5829</v>
      </c>
      <c r="R127" s="717"/>
      <c r="S127" s="717" t="s">
        <v>4441</v>
      </c>
      <c r="T127" s="717" t="s">
        <v>4442</v>
      </c>
      <c r="U127" s="717" t="s">
        <v>592</v>
      </c>
      <c r="V127" s="717" t="s">
        <v>1133</v>
      </c>
      <c r="W127" s="717" t="s">
        <v>4449</v>
      </c>
      <c r="X127" s="717" t="s">
        <v>688</v>
      </c>
      <c r="Y127" s="717" t="s">
        <v>1349</v>
      </c>
      <c r="Z127" s="717" t="s">
        <v>1349</v>
      </c>
      <c r="AA127" s="717" t="s">
        <v>1438</v>
      </c>
      <c r="AB127" s="717" t="s">
        <v>293</v>
      </c>
      <c r="AC127" s="1338"/>
      <c r="AD127" s="717" t="s">
        <v>107</v>
      </c>
      <c r="AE127" s="717" t="s">
        <v>1352</v>
      </c>
      <c r="AF127" s="717" t="s">
        <v>692</v>
      </c>
      <c r="AG127" s="717" t="s">
        <v>295</v>
      </c>
      <c r="AH127" s="717" t="s">
        <v>296</v>
      </c>
      <c r="AI127" s="717" t="s">
        <v>297</v>
      </c>
      <c r="AJ127" s="717"/>
      <c r="AK127" s="717"/>
      <c r="AL127" s="717"/>
      <c r="AM127" s="717"/>
      <c r="AN127" s="717" t="s">
        <v>1439</v>
      </c>
      <c r="AO127" s="717" t="s">
        <v>1440</v>
      </c>
      <c r="AP127" s="717" t="s">
        <v>4450</v>
      </c>
      <c r="AQ127" s="717" t="s">
        <v>35</v>
      </c>
      <c r="AR127" s="717"/>
      <c r="AS127" s="717"/>
      <c r="AT127" s="717" t="s">
        <v>298</v>
      </c>
      <c r="AU127" s="717" t="s">
        <v>4451</v>
      </c>
      <c r="AV127" s="717" t="s">
        <v>57</v>
      </c>
      <c r="AW127" s="717" t="s">
        <v>57</v>
      </c>
      <c r="AX127" s="717"/>
      <c r="AY127" s="717"/>
      <c r="AZ127" s="717" t="s">
        <v>4452</v>
      </c>
      <c r="BA127" s="717" t="s">
        <v>1359</v>
      </c>
      <c r="BB127" s="717" t="s">
        <v>323</v>
      </c>
      <c r="BC127" s="717" t="s">
        <v>32</v>
      </c>
      <c r="BD127" s="717" t="s">
        <v>33</v>
      </c>
      <c r="BE127" s="717" t="s">
        <v>57</v>
      </c>
      <c r="BF127" s="717" t="s">
        <v>48</v>
      </c>
      <c r="BG127" s="717" t="s">
        <v>164</v>
      </c>
      <c r="BH127" s="717" t="s">
        <v>110</v>
      </c>
      <c r="BI127" s="717" t="s">
        <v>2976</v>
      </c>
      <c r="BJ127" s="717" t="s">
        <v>2388</v>
      </c>
      <c r="BK127" s="717" t="s">
        <v>316</v>
      </c>
      <c r="BL127" s="717" t="s">
        <v>4453</v>
      </c>
      <c r="BM127" s="717" t="s">
        <v>39</v>
      </c>
      <c r="BN127" s="717" t="s">
        <v>1352</v>
      </c>
      <c r="BO127" s="717" t="s">
        <v>692</v>
      </c>
      <c r="BP127" s="717" t="s">
        <v>595</v>
      </c>
      <c r="BQ127" s="717" t="s">
        <v>295</v>
      </c>
      <c r="BR127" s="717" t="s">
        <v>1363</v>
      </c>
      <c r="BS127" s="717" t="s">
        <v>204</v>
      </c>
      <c r="BT127" s="717" t="s">
        <v>4454</v>
      </c>
      <c r="BU127" s="717" t="s">
        <v>4455</v>
      </c>
      <c r="BV127" s="717" t="s">
        <v>302</v>
      </c>
      <c r="BW127" s="717" t="s">
        <v>192</v>
      </c>
      <c r="BX127" s="717" t="s">
        <v>296</v>
      </c>
      <c r="BY127" s="717" t="s">
        <v>297</v>
      </c>
      <c r="BZ127" s="717" t="s">
        <v>4456</v>
      </c>
      <c r="CA127" s="717" t="s">
        <v>4457</v>
      </c>
      <c r="CB127" s="717" t="s">
        <v>304</v>
      </c>
      <c r="CC127" s="717" t="s">
        <v>668</v>
      </c>
      <c r="CD127" s="717" t="s">
        <v>1209</v>
      </c>
      <c r="CE127" s="717" t="s">
        <v>306</v>
      </c>
      <c r="CF127" s="717" t="s">
        <v>797</v>
      </c>
      <c r="CG127" s="717" t="s">
        <v>307</v>
      </c>
      <c r="CH127" s="717" t="s">
        <v>57</v>
      </c>
      <c r="CI127" s="717" t="s">
        <v>4458</v>
      </c>
      <c r="CJ127" s="717" t="s">
        <v>1367</v>
      </c>
      <c r="CK127" s="717" t="s">
        <v>2467</v>
      </c>
      <c r="CL127" s="717" t="s">
        <v>105</v>
      </c>
      <c r="CM127" s="717" t="s">
        <v>4459</v>
      </c>
      <c r="CN127" s="717" t="s">
        <v>1367</v>
      </c>
      <c r="CO127" s="717" t="s">
        <v>167</v>
      </c>
      <c r="CP127" s="717" t="s">
        <v>105</v>
      </c>
      <c r="CQ127" s="717" t="s">
        <v>57</v>
      </c>
      <c r="CR127" s="717" t="s">
        <v>57</v>
      </c>
      <c r="CS127" s="717" t="s">
        <v>57</v>
      </c>
      <c r="CT127" s="717" t="s">
        <v>57</v>
      </c>
      <c r="CU127" s="717" t="s">
        <v>328</v>
      </c>
      <c r="CV127" s="717" t="s">
        <v>329</v>
      </c>
      <c r="CW127" s="717" t="s">
        <v>330</v>
      </c>
      <c r="CX127" s="717" t="s">
        <v>331</v>
      </c>
      <c r="CY127" s="717" t="s">
        <v>57</v>
      </c>
      <c r="CZ127" s="717" t="s">
        <v>57</v>
      </c>
      <c r="DA127" s="717" t="s">
        <v>57</v>
      </c>
      <c r="DB127" s="717" t="s">
        <v>57</v>
      </c>
      <c r="DC127" s="717" t="s">
        <v>57</v>
      </c>
      <c r="DD127" s="717" t="s">
        <v>57</v>
      </c>
      <c r="DE127" s="717" t="s">
        <v>1215</v>
      </c>
      <c r="DF127" s="717" t="s">
        <v>1216</v>
      </c>
      <c r="DG127" s="717" t="s">
        <v>673</v>
      </c>
      <c r="DH127" s="717" t="s">
        <v>57</v>
      </c>
      <c r="DI127" s="717" t="s">
        <v>302</v>
      </c>
      <c r="DJ127" s="717" t="s">
        <v>57</v>
      </c>
      <c r="DK127" s="717" t="s">
        <v>57</v>
      </c>
      <c r="DL127" s="717" t="s">
        <v>57</v>
      </c>
      <c r="DM127" s="717" t="s">
        <v>57</v>
      </c>
      <c r="DN127" s="717" t="s">
        <v>57</v>
      </c>
      <c r="DO127" s="717" t="s">
        <v>57</v>
      </c>
      <c r="DP127" s="717" t="s">
        <v>57</v>
      </c>
      <c r="DQ127" s="717" t="s">
        <v>57</v>
      </c>
      <c r="DR127" s="717" t="s">
        <v>57</v>
      </c>
      <c r="DS127" s="717" t="s">
        <v>57</v>
      </c>
      <c r="DT127" s="717" t="s">
        <v>4460</v>
      </c>
      <c r="DU127" s="717" t="s">
        <v>1281</v>
      </c>
      <c r="DV127" s="717" t="s">
        <v>872</v>
      </c>
      <c r="DW127" s="717" t="s">
        <v>106</v>
      </c>
      <c r="DX127" s="717" t="s">
        <v>317</v>
      </c>
      <c r="DY127" s="717" t="s">
        <v>308</v>
      </c>
      <c r="DZ127" s="717" t="s">
        <v>318</v>
      </c>
      <c r="EA127" s="717" t="s">
        <v>319</v>
      </c>
      <c r="EB127" s="717" t="s">
        <v>4461</v>
      </c>
      <c r="EC127" s="717" t="s">
        <v>1281</v>
      </c>
      <c r="ED127" s="717" t="s">
        <v>113</v>
      </c>
      <c r="EE127" s="717" t="s">
        <v>106</v>
      </c>
      <c r="EF127" s="717" t="s">
        <v>57</v>
      </c>
      <c r="EG127" s="717" t="s">
        <v>57</v>
      </c>
      <c r="EH127" s="717" t="s">
        <v>57</v>
      </c>
      <c r="EI127" s="717" t="s">
        <v>57</v>
      </c>
      <c r="EJ127" s="717" t="s">
        <v>1371</v>
      </c>
      <c r="EK127" s="717" t="s">
        <v>1372</v>
      </c>
      <c r="EL127" s="717" t="s">
        <v>1254</v>
      </c>
      <c r="EM127" s="717" t="s">
        <v>1373</v>
      </c>
      <c r="EN127" s="717" t="s">
        <v>767</v>
      </c>
      <c r="EO127" s="717" t="s">
        <v>310</v>
      </c>
      <c r="EP127" s="717" t="s">
        <v>88</v>
      </c>
      <c r="EQ127" s="717" t="s">
        <v>4462</v>
      </c>
      <c r="ER127" s="717" t="s">
        <v>311</v>
      </c>
      <c r="ES127" s="717" t="s">
        <v>4463</v>
      </c>
      <c r="ET127" s="717" t="s">
        <v>4464</v>
      </c>
      <c r="EU127" s="189" t="str">
        <f t="shared" si="28"/>
        <v>2022661T00</v>
      </c>
      <c r="EV127" s="56" t="str">
        <f t="shared" si="29"/>
        <v>112022661T00</v>
      </c>
      <c r="EW127" s="189" t="str">
        <f>IFERROR(VLOOKUP(EV127,양시!BZ:CJ,10,FALSE),"")</f>
        <v/>
      </c>
      <c r="EX127" s="104" t="s">
        <v>5300</v>
      </c>
    </row>
    <row r="128" spans="1:155" ht="30" customHeight="1">
      <c r="A128" s="741">
        <v>11</v>
      </c>
      <c r="B128" s="717" t="s">
        <v>732</v>
      </c>
      <c r="C128" s="717" t="s">
        <v>336</v>
      </c>
      <c r="D128" s="717" t="s">
        <v>1866</v>
      </c>
      <c r="E128" s="717" t="s">
        <v>31</v>
      </c>
      <c r="F128" s="717" t="s">
        <v>321</v>
      </c>
      <c r="G128" s="717" t="s">
        <v>732</v>
      </c>
      <c r="H128" s="717" t="s">
        <v>320</v>
      </c>
      <c r="I128" s="717" t="s">
        <v>585</v>
      </c>
      <c r="J128" s="717" t="s">
        <v>1989</v>
      </c>
      <c r="K128" s="717" t="s">
        <v>291</v>
      </c>
      <c r="L128" s="717" t="s">
        <v>1990</v>
      </c>
      <c r="M128" s="717" t="s">
        <v>1991</v>
      </c>
      <c r="N128" s="717"/>
      <c r="O128" s="717"/>
      <c r="P128" s="717"/>
      <c r="Q128" s="717" t="s">
        <v>5639</v>
      </c>
      <c r="R128" s="717"/>
      <c r="S128" s="717" t="s">
        <v>1811</v>
      </c>
      <c r="T128" s="717" t="s">
        <v>1812</v>
      </c>
      <c r="U128" s="717" t="s">
        <v>592</v>
      </c>
      <c r="V128" s="717"/>
      <c r="W128" s="717" t="s">
        <v>1992</v>
      </c>
      <c r="X128" s="717" t="s">
        <v>1047</v>
      </c>
      <c r="Y128" s="717" t="s">
        <v>1993</v>
      </c>
      <c r="Z128" s="717" t="s">
        <v>1993</v>
      </c>
      <c r="AA128" s="717" t="s">
        <v>5640</v>
      </c>
      <c r="AB128" s="717" t="s">
        <v>293</v>
      </c>
      <c r="AC128" s="1338"/>
      <c r="AD128" s="717" t="s">
        <v>107</v>
      </c>
      <c r="AE128" s="717" t="s">
        <v>314</v>
      </c>
      <c r="AF128" s="717" t="s">
        <v>294</v>
      </c>
      <c r="AG128" s="717" t="s">
        <v>295</v>
      </c>
      <c r="AH128" s="717" t="s">
        <v>296</v>
      </c>
      <c r="AI128" s="717" t="s">
        <v>297</v>
      </c>
      <c r="AJ128" s="717"/>
      <c r="AK128" s="717"/>
      <c r="AL128" s="717"/>
      <c r="AM128" s="717"/>
      <c r="AN128" s="717" t="s">
        <v>1162</v>
      </c>
      <c r="AO128" s="717" t="s">
        <v>1163</v>
      </c>
      <c r="AP128" s="717" t="s">
        <v>1994</v>
      </c>
      <c r="AQ128" s="717" t="s">
        <v>49</v>
      </c>
      <c r="AR128" s="717" t="s">
        <v>1165</v>
      </c>
      <c r="AS128" s="717" t="s">
        <v>1166</v>
      </c>
      <c r="AT128" s="717" t="s">
        <v>599</v>
      </c>
      <c r="AU128" s="717" t="s">
        <v>1995</v>
      </c>
      <c r="AV128" s="717" t="s">
        <v>57</v>
      </c>
      <c r="AW128" s="717" t="s">
        <v>57</v>
      </c>
      <c r="AX128" s="717"/>
      <c r="AY128" s="717"/>
      <c r="AZ128" s="717" t="s">
        <v>1996</v>
      </c>
      <c r="BA128" s="717" t="s">
        <v>1170</v>
      </c>
      <c r="BB128" s="717" t="s">
        <v>299</v>
      </c>
      <c r="BC128" s="717" t="s">
        <v>32</v>
      </c>
      <c r="BD128" s="717" t="s">
        <v>33</v>
      </c>
      <c r="BE128" s="717" t="s">
        <v>57</v>
      </c>
      <c r="BF128" s="717" t="s">
        <v>48</v>
      </c>
      <c r="BG128" s="717" t="s">
        <v>164</v>
      </c>
      <c r="BH128" s="717" t="s">
        <v>1997</v>
      </c>
      <c r="BI128" s="717" t="s">
        <v>1998</v>
      </c>
      <c r="BJ128" s="717" t="s">
        <v>1999</v>
      </c>
      <c r="BK128" s="717" t="s">
        <v>1174</v>
      </c>
      <c r="BL128" s="717" t="s">
        <v>1326</v>
      </c>
      <c r="BM128" s="717" t="s">
        <v>1327</v>
      </c>
      <c r="BN128" s="717" t="s">
        <v>314</v>
      </c>
      <c r="BO128" s="717" t="s">
        <v>294</v>
      </c>
      <c r="BP128" s="717" t="s">
        <v>57</v>
      </c>
      <c r="BQ128" s="717" t="s">
        <v>295</v>
      </c>
      <c r="BR128" s="717" t="s">
        <v>311</v>
      </c>
      <c r="BS128" s="717" t="s">
        <v>753</v>
      </c>
      <c r="BT128" s="717" t="s">
        <v>1328</v>
      </c>
      <c r="BU128" s="717" t="s">
        <v>2000</v>
      </c>
      <c r="BV128" s="717" t="s">
        <v>1061</v>
      </c>
      <c r="BW128" s="717" t="s">
        <v>1028</v>
      </c>
      <c r="BX128" s="717" t="s">
        <v>296</v>
      </c>
      <c r="BY128" s="717" t="s">
        <v>297</v>
      </c>
      <c r="BZ128" s="717" t="s">
        <v>1331</v>
      </c>
      <c r="CA128" s="717" t="s">
        <v>2001</v>
      </c>
      <c r="CB128" s="717" t="s">
        <v>304</v>
      </c>
      <c r="CC128" s="717" t="s">
        <v>1308</v>
      </c>
      <c r="CD128" s="717" t="s">
        <v>318</v>
      </c>
      <c r="CE128" s="717" t="s">
        <v>306</v>
      </c>
      <c r="CF128" s="717" t="s">
        <v>1916</v>
      </c>
      <c r="CG128" s="717" t="s">
        <v>307</v>
      </c>
      <c r="CH128" s="717" t="s">
        <v>57</v>
      </c>
      <c r="CI128" s="717" t="s">
        <v>2002</v>
      </c>
      <c r="CJ128" s="717" t="s">
        <v>99</v>
      </c>
      <c r="CK128" s="717" t="s">
        <v>1889</v>
      </c>
      <c r="CL128" s="717" t="s">
        <v>105</v>
      </c>
      <c r="CM128" s="717" t="s">
        <v>2003</v>
      </c>
      <c r="CN128" s="717" t="s">
        <v>99</v>
      </c>
      <c r="CO128" s="717" t="s">
        <v>998</v>
      </c>
      <c r="CP128" s="717" t="s">
        <v>105</v>
      </c>
      <c r="CQ128" s="717" t="s">
        <v>57</v>
      </c>
      <c r="CR128" s="717" t="s">
        <v>57</v>
      </c>
      <c r="CS128" s="717" t="s">
        <v>57</v>
      </c>
      <c r="CT128" s="717" t="s">
        <v>57</v>
      </c>
      <c r="CU128" s="717" t="s">
        <v>328</v>
      </c>
      <c r="CV128" s="717" t="s">
        <v>329</v>
      </c>
      <c r="CW128" s="717" t="s">
        <v>330</v>
      </c>
      <c r="CX128" s="717" t="s">
        <v>331</v>
      </c>
      <c r="CY128" s="717" t="s">
        <v>57</v>
      </c>
      <c r="CZ128" s="717" t="s">
        <v>57</v>
      </c>
      <c r="DA128" s="717" t="s">
        <v>57</v>
      </c>
      <c r="DB128" s="717" t="s">
        <v>57</v>
      </c>
      <c r="DC128" s="717" t="s">
        <v>57</v>
      </c>
      <c r="DD128" s="717" t="s">
        <v>57</v>
      </c>
      <c r="DE128" s="717" t="s">
        <v>1215</v>
      </c>
      <c r="DF128" s="717" t="s">
        <v>1216</v>
      </c>
      <c r="DG128" s="717" t="s">
        <v>673</v>
      </c>
      <c r="DH128" s="717" t="s">
        <v>57</v>
      </c>
      <c r="DI128" s="717" t="s">
        <v>302</v>
      </c>
      <c r="DJ128" s="717" t="s">
        <v>57</v>
      </c>
      <c r="DK128" s="717" t="s">
        <v>57</v>
      </c>
      <c r="DL128" s="717" t="s">
        <v>57</v>
      </c>
      <c r="DM128" s="717" t="s">
        <v>57</v>
      </c>
      <c r="DN128" s="717" t="s">
        <v>57</v>
      </c>
      <c r="DO128" s="717" t="s">
        <v>57</v>
      </c>
      <c r="DP128" s="717" t="s">
        <v>57</v>
      </c>
      <c r="DQ128" s="717" t="s">
        <v>57</v>
      </c>
      <c r="DR128" s="717" t="s">
        <v>57</v>
      </c>
      <c r="DS128" s="717" t="s">
        <v>57</v>
      </c>
      <c r="DT128" s="717" t="s">
        <v>2004</v>
      </c>
      <c r="DU128" s="717" t="s">
        <v>1153</v>
      </c>
      <c r="DV128" s="717" t="s">
        <v>761</v>
      </c>
      <c r="DW128" s="717" t="s">
        <v>121</v>
      </c>
      <c r="DX128" s="717" t="s">
        <v>333</v>
      </c>
      <c r="DY128" s="717" t="s">
        <v>308</v>
      </c>
      <c r="DZ128" s="717" t="s">
        <v>309</v>
      </c>
      <c r="EA128" s="717" t="s">
        <v>319</v>
      </c>
      <c r="EB128" s="717" t="s">
        <v>2005</v>
      </c>
      <c r="EC128" s="717" t="s">
        <v>1153</v>
      </c>
      <c r="ED128" s="717" t="s">
        <v>178</v>
      </c>
      <c r="EE128" s="717" t="s">
        <v>121</v>
      </c>
      <c r="EF128" s="717" t="s">
        <v>57</v>
      </c>
      <c r="EG128" s="717" t="s">
        <v>57</v>
      </c>
      <c r="EH128" s="717" t="s">
        <v>57</v>
      </c>
      <c r="EI128" s="717" t="s">
        <v>57</v>
      </c>
      <c r="EJ128" s="717" t="s">
        <v>2006</v>
      </c>
      <c r="EK128" s="717" t="s">
        <v>1574</v>
      </c>
      <c r="EL128" s="717" t="s">
        <v>1337</v>
      </c>
      <c r="EM128" s="717" t="s">
        <v>1576</v>
      </c>
      <c r="EN128" s="717" t="s">
        <v>767</v>
      </c>
      <c r="EO128" s="717" t="s">
        <v>310</v>
      </c>
      <c r="EP128" s="717" t="s">
        <v>88</v>
      </c>
      <c r="EQ128" s="717" t="s">
        <v>1922</v>
      </c>
      <c r="ER128" s="717" t="s">
        <v>311</v>
      </c>
      <c r="ES128" s="717" t="s">
        <v>2007</v>
      </c>
      <c r="ET128" s="717" t="s">
        <v>2008</v>
      </c>
      <c r="EU128" s="189" t="str">
        <f t="shared" si="28"/>
        <v>1038858T00</v>
      </c>
      <c r="EV128" s="56" t="str">
        <f t="shared" si="29"/>
        <v>111038858T00</v>
      </c>
      <c r="EW128" s="189" t="str">
        <f>IFERROR(VLOOKUP(EV128,양시!BZ:CJ,10,FALSE),"")</f>
        <v/>
      </c>
      <c r="EX128" s="104" t="s">
        <v>5682</v>
      </c>
    </row>
    <row r="129" spans="1:156" ht="30" customHeight="1">
      <c r="A129" s="741">
        <v>11</v>
      </c>
      <c r="B129" s="717" t="s">
        <v>771</v>
      </c>
      <c r="C129" s="720" t="s">
        <v>915</v>
      </c>
      <c r="D129" s="717" t="s">
        <v>1834</v>
      </c>
      <c r="E129" s="717" t="s">
        <v>31</v>
      </c>
      <c r="F129" s="717" t="s">
        <v>287</v>
      </c>
      <c r="G129" s="717" t="s">
        <v>771</v>
      </c>
      <c r="H129" s="717" t="s">
        <v>312</v>
      </c>
      <c r="I129" s="982" t="s">
        <v>4477</v>
      </c>
      <c r="J129" s="717" t="s">
        <v>4476</v>
      </c>
      <c r="K129" s="717" t="s">
        <v>291</v>
      </c>
      <c r="L129" s="717" t="s">
        <v>4477</v>
      </c>
      <c r="M129" s="717" t="s">
        <v>4478</v>
      </c>
      <c r="N129" s="717"/>
      <c r="O129" s="717"/>
      <c r="P129" s="717"/>
      <c r="Q129" s="717" t="s">
        <v>5829</v>
      </c>
      <c r="R129" s="717"/>
      <c r="S129" s="717" t="s">
        <v>4441</v>
      </c>
      <c r="T129" s="717" t="s">
        <v>4442</v>
      </c>
      <c r="U129" s="717" t="s">
        <v>592</v>
      </c>
      <c r="V129" s="717" t="s">
        <v>1133</v>
      </c>
      <c r="W129" s="717" t="s">
        <v>4479</v>
      </c>
      <c r="X129" s="717" t="s">
        <v>688</v>
      </c>
      <c r="Y129" s="717" t="s">
        <v>2724</v>
      </c>
      <c r="Z129" s="717" t="s">
        <v>2724</v>
      </c>
      <c r="AA129" s="717" t="s">
        <v>1161</v>
      </c>
      <c r="AB129" s="717" t="s">
        <v>293</v>
      </c>
      <c r="AC129" s="1338"/>
      <c r="AD129" s="717" t="s">
        <v>107</v>
      </c>
      <c r="AE129" s="717" t="s">
        <v>1352</v>
      </c>
      <c r="AF129" s="717" t="s">
        <v>692</v>
      </c>
      <c r="AG129" s="717" t="s">
        <v>295</v>
      </c>
      <c r="AH129" s="717" t="s">
        <v>296</v>
      </c>
      <c r="AI129" s="717" t="s">
        <v>297</v>
      </c>
      <c r="AJ129" s="717"/>
      <c r="AK129" s="717"/>
      <c r="AL129" s="717"/>
      <c r="AM129" s="717"/>
      <c r="AN129" s="717" t="s">
        <v>1439</v>
      </c>
      <c r="AO129" s="717" t="s">
        <v>1440</v>
      </c>
      <c r="AP129" s="717" t="s">
        <v>4480</v>
      </c>
      <c r="AQ129" s="717" t="s">
        <v>35</v>
      </c>
      <c r="AR129" s="717"/>
      <c r="AS129" s="717"/>
      <c r="AT129" s="717" t="s">
        <v>298</v>
      </c>
      <c r="AU129" s="717" t="s">
        <v>4481</v>
      </c>
      <c r="AV129" s="717" t="s">
        <v>57</v>
      </c>
      <c r="AW129" s="717" t="s">
        <v>57</v>
      </c>
      <c r="AX129" s="717"/>
      <c r="AY129" s="717"/>
      <c r="AZ129" s="717" t="s">
        <v>2552</v>
      </c>
      <c r="BA129" s="717" t="s">
        <v>1359</v>
      </c>
      <c r="BB129" s="717" t="s">
        <v>323</v>
      </c>
      <c r="BC129" s="717" t="s">
        <v>32</v>
      </c>
      <c r="BD129" s="717" t="s">
        <v>33</v>
      </c>
      <c r="BE129" s="717" t="s">
        <v>57</v>
      </c>
      <c r="BF129" s="717" t="s">
        <v>48</v>
      </c>
      <c r="BG129" s="717" t="s">
        <v>164</v>
      </c>
      <c r="BH129" s="717" t="s">
        <v>110</v>
      </c>
      <c r="BI129" s="717" t="s">
        <v>2828</v>
      </c>
      <c r="BJ129" s="717" t="s">
        <v>4482</v>
      </c>
      <c r="BK129" s="717" t="s">
        <v>316</v>
      </c>
      <c r="BL129" s="717" t="s">
        <v>4483</v>
      </c>
      <c r="BM129" s="717" t="s">
        <v>302</v>
      </c>
      <c r="BN129" s="717" t="s">
        <v>1352</v>
      </c>
      <c r="BO129" s="717" t="s">
        <v>692</v>
      </c>
      <c r="BP129" s="717" t="s">
        <v>595</v>
      </c>
      <c r="BQ129" s="717" t="s">
        <v>295</v>
      </c>
      <c r="BR129" s="717" t="s">
        <v>1363</v>
      </c>
      <c r="BS129" s="717" t="s">
        <v>703</v>
      </c>
      <c r="BT129" s="717" t="s">
        <v>704</v>
      </c>
      <c r="BU129" s="717" t="s">
        <v>4484</v>
      </c>
      <c r="BV129" s="717" t="s">
        <v>302</v>
      </c>
      <c r="BW129" s="717" t="s">
        <v>204</v>
      </c>
      <c r="BX129" s="717" t="s">
        <v>296</v>
      </c>
      <c r="BY129" s="717" t="s">
        <v>297</v>
      </c>
      <c r="BZ129" s="717" t="s">
        <v>192</v>
      </c>
      <c r="CA129" s="717" t="s">
        <v>4485</v>
      </c>
      <c r="CB129" s="717" t="s">
        <v>304</v>
      </c>
      <c r="CC129" s="717" t="s">
        <v>186</v>
      </c>
      <c r="CD129" s="717" t="s">
        <v>1209</v>
      </c>
      <c r="CE129" s="717" t="s">
        <v>306</v>
      </c>
      <c r="CF129" s="717" t="s">
        <v>668</v>
      </c>
      <c r="CG129" s="717" t="s">
        <v>307</v>
      </c>
      <c r="CH129" s="717" t="s">
        <v>57</v>
      </c>
      <c r="CI129" s="717" t="s">
        <v>4486</v>
      </c>
      <c r="CJ129" s="717" t="s">
        <v>1367</v>
      </c>
      <c r="CK129" s="717" t="s">
        <v>711</v>
      </c>
      <c r="CL129" s="717" t="s">
        <v>105</v>
      </c>
      <c r="CM129" s="717" t="s">
        <v>4487</v>
      </c>
      <c r="CN129" s="717" t="s">
        <v>1367</v>
      </c>
      <c r="CO129" s="717" t="s">
        <v>878</v>
      </c>
      <c r="CP129" s="717" t="s">
        <v>105</v>
      </c>
      <c r="CQ129" s="717" t="s">
        <v>57</v>
      </c>
      <c r="CR129" s="717" t="s">
        <v>57</v>
      </c>
      <c r="CS129" s="717" t="s">
        <v>57</v>
      </c>
      <c r="CT129" s="717" t="s">
        <v>57</v>
      </c>
      <c r="CU129" s="717" t="s">
        <v>328</v>
      </c>
      <c r="CV129" s="717" t="s">
        <v>329</v>
      </c>
      <c r="CW129" s="717" t="s">
        <v>330</v>
      </c>
      <c r="CX129" s="717" t="s">
        <v>331</v>
      </c>
      <c r="CY129" s="717" t="s">
        <v>57</v>
      </c>
      <c r="CZ129" s="717" t="s">
        <v>57</v>
      </c>
      <c r="DA129" s="717" t="s">
        <v>57</v>
      </c>
      <c r="DB129" s="717" t="s">
        <v>57</v>
      </c>
      <c r="DC129" s="717" t="s">
        <v>57</v>
      </c>
      <c r="DD129" s="717" t="s">
        <v>57</v>
      </c>
      <c r="DE129" s="717" t="s">
        <v>1215</v>
      </c>
      <c r="DF129" s="717" t="s">
        <v>1216</v>
      </c>
      <c r="DG129" s="717" t="s">
        <v>673</v>
      </c>
      <c r="DH129" s="717" t="s">
        <v>57</v>
      </c>
      <c r="DI129" s="717" t="s">
        <v>302</v>
      </c>
      <c r="DJ129" s="717" t="s">
        <v>57</v>
      </c>
      <c r="DK129" s="717" t="s">
        <v>57</v>
      </c>
      <c r="DL129" s="717" t="s">
        <v>57</v>
      </c>
      <c r="DM129" s="717" t="s">
        <v>57</v>
      </c>
      <c r="DN129" s="717" t="s">
        <v>57</v>
      </c>
      <c r="DO129" s="717" t="s">
        <v>57</v>
      </c>
      <c r="DP129" s="717" t="s">
        <v>57</v>
      </c>
      <c r="DQ129" s="717" t="s">
        <v>57</v>
      </c>
      <c r="DR129" s="717" t="s">
        <v>57</v>
      </c>
      <c r="DS129" s="717" t="s">
        <v>57</v>
      </c>
      <c r="DT129" s="717" t="s">
        <v>2572</v>
      </c>
      <c r="DU129" s="717" t="s">
        <v>1281</v>
      </c>
      <c r="DV129" s="717" t="s">
        <v>1038</v>
      </c>
      <c r="DW129" s="717" t="s">
        <v>106</v>
      </c>
      <c r="DX129" s="717" t="s">
        <v>317</v>
      </c>
      <c r="DY129" s="717" t="s">
        <v>308</v>
      </c>
      <c r="DZ129" s="717" t="s">
        <v>318</v>
      </c>
      <c r="EA129" s="717" t="s">
        <v>319</v>
      </c>
      <c r="EB129" s="717" t="s">
        <v>2573</v>
      </c>
      <c r="EC129" s="717" t="s">
        <v>1281</v>
      </c>
      <c r="ED129" s="717" t="s">
        <v>118</v>
      </c>
      <c r="EE129" s="717" t="s">
        <v>106</v>
      </c>
      <c r="EF129" s="717" t="s">
        <v>57</v>
      </c>
      <c r="EG129" s="717" t="s">
        <v>57</v>
      </c>
      <c r="EH129" s="717" t="s">
        <v>57</v>
      </c>
      <c r="EI129" s="717" t="s">
        <v>57</v>
      </c>
      <c r="EJ129" s="717" t="s">
        <v>1371</v>
      </c>
      <c r="EK129" s="717" t="s">
        <v>1372</v>
      </c>
      <c r="EL129" s="717" t="s">
        <v>1254</v>
      </c>
      <c r="EM129" s="717" t="s">
        <v>1373</v>
      </c>
      <c r="EN129" s="717" t="s">
        <v>767</v>
      </c>
      <c r="EO129" s="717" t="s">
        <v>310</v>
      </c>
      <c r="EP129" s="717" t="s">
        <v>88</v>
      </c>
      <c r="EQ129" s="717" t="s">
        <v>4462</v>
      </c>
      <c r="ER129" s="717" t="s">
        <v>311</v>
      </c>
      <c r="ES129" s="717" t="s">
        <v>2007</v>
      </c>
      <c r="ET129" s="717" t="s">
        <v>4488</v>
      </c>
      <c r="EU129" s="189" t="str">
        <f t="shared" si="28"/>
        <v>2022659T00</v>
      </c>
      <c r="EV129" s="56" t="str">
        <f t="shared" si="29"/>
        <v>112022659T00</v>
      </c>
      <c r="EW129" s="189">
        <f>IFERROR(VLOOKUP(EV129,양시!BZ:CJ,10,FALSE),"")</f>
        <v>0</v>
      </c>
      <c r="EX129" s="104" t="s">
        <v>6989</v>
      </c>
    </row>
    <row r="130" spans="1:156" ht="30" customHeight="1">
      <c r="A130" s="741">
        <v>11</v>
      </c>
      <c r="B130" s="717" t="s">
        <v>806</v>
      </c>
      <c r="C130" s="717" t="s">
        <v>336</v>
      </c>
      <c r="D130" s="717" t="s">
        <v>1866</v>
      </c>
      <c r="E130" s="717" t="s">
        <v>31</v>
      </c>
      <c r="F130" s="717" t="s">
        <v>321</v>
      </c>
      <c r="G130" s="717" t="s">
        <v>806</v>
      </c>
      <c r="H130" s="717"/>
      <c r="I130" s="717" t="s">
        <v>585</v>
      </c>
      <c r="J130" s="718" t="s">
        <v>5641</v>
      </c>
      <c r="K130" s="717" t="s">
        <v>291</v>
      </c>
      <c r="L130" s="717" t="s">
        <v>5642</v>
      </c>
      <c r="M130" s="717" t="s">
        <v>1192</v>
      </c>
      <c r="N130" s="717"/>
      <c r="O130" s="717"/>
      <c r="P130" s="717"/>
      <c r="Q130" s="717" t="s">
        <v>5830</v>
      </c>
      <c r="R130" s="717"/>
      <c r="S130" s="717" t="s">
        <v>5434</v>
      </c>
      <c r="T130" s="717" t="s">
        <v>5476</v>
      </c>
      <c r="U130" s="717" t="s">
        <v>592</v>
      </c>
      <c r="V130" s="717"/>
      <c r="W130" s="717" t="s">
        <v>1195</v>
      </c>
      <c r="X130" s="717" t="s">
        <v>1047</v>
      </c>
      <c r="Y130" s="717" t="s">
        <v>1804</v>
      </c>
      <c r="Z130" s="717" t="s">
        <v>1805</v>
      </c>
      <c r="AA130" s="717" t="s">
        <v>4468</v>
      </c>
      <c r="AB130" s="717" t="s">
        <v>293</v>
      </c>
      <c r="AC130" s="1338"/>
      <c r="AD130" s="717" t="s">
        <v>107</v>
      </c>
      <c r="AE130" s="717" t="s">
        <v>314</v>
      </c>
      <c r="AF130" s="717" t="s">
        <v>1196</v>
      </c>
      <c r="AG130" s="717" t="s">
        <v>295</v>
      </c>
      <c r="AH130" s="717" t="s">
        <v>296</v>
      </c>
      <c r="AI130" s="717" t="s">
        <v>297</v>
      </c>
      <c r="AJ130" s="717"/>
      <c r="AK130" s="717"/>
      <c r="AL130" s="717"/>
      <c r="AM130" s="717"/>
      <c r="AN130" s="717" t="s">
        <v>1162</v>
      </c>
      <c r="AO130" s="717" t="s">
        <v>3771</v>
      </c>
      <c r="AP130" s="717" t="s">
        <v>5643</v>
      </c>
      <c r="AQ130" s="717" t="s">
        <v>49</v>
      </c>
      <c r="AR130" s="717"/>
      <c r="AS130" s="717"/>
      <c r="AT130" s="717" t="s">
        <v>298</v>
      </c>
      <c r="AU130" s="717" t="s">
        <v>5644</v>
      </c>
      <c r="AV130" s="717" t="s">
        <v>57</v>
      </c>
      <c r="AW130" s="717" t="s">
        <v>57</v>
      </c>
      <c r="AX130" s="717"/>
      <c r="AY130" s="717"/>
      <c r="AZ130" s="717" t="s">
        <v>1200</v>
      </c>
      <c r="BA130" s="717" t="s">
        <v>1170</v>
      </c>
      <c r="BB130" s="717" t="s">
        <v>1201</v>
      </c>
      <c r="BC130" s="717" t="s">
        <v>32</v>
      </c>
      <c r="BD130" s="717" t="s">
        <v>33</v>
      </c>
      <c r="BE130" s="717" t="s">
        <v>57</v>
      </c>
      <c r="BF130" s="717" t="s">
        <v>48</v>
      </c>
      <c r="BG130" s="717" t="s">
        <v>164</v>
      </c>
      <c r="BH130" s="717" t="s">
        <v>5645</v>
      </c>
      <c r="BI130" s="717" t="s">
        <v>1203</v>
      </c>
      <c r="BJ130" s="717" t="s">
        <v>1204</v>
      </c>
      <c r="BK130" s="717" t="s">
        <v>910</v>
      </c>
      <c r="BL130" s="717" t="s">
        <v>5646</v>
      </c>
      <c r="BM130" s="717" t="s">
        <v>302</v>
      </c>
      <c r="BN130" s="717" t="s">
        <v>314</v>
      </c>
      <c r="BO130" s="717" t="s">
        <v>1196</v>
      </c>
      <c r="BP130" s="717" t="s">
        <v>57</v>
      </c>
      <c r="BQ130" s="717" t="s">
        <v>295</v>
      </c>
      <c r="BR130" s="717" t="s">
        <v>311</v>
      </c>
      <c r="BS130" s="717" t="s">
        <v>177</v>
      </c>
      <c r="BT130" s="717" t="s">
        <v>1206</v>
      </c>
      <c r="BU130" s="717" t="s">
        <v>5647</v>
      </c>
      <c r="BV130" s="717" t="s">
        <v>302</v>
      </c>
      <c r="BW130" s="717" t="s">
        <v>624</v>
      </c>
      <c r="BX130" s="717" t="s">
        <v>296</v>
      </c>
      <c r="BY130" s="717" t="s">
        <v>297</v>
      </c>
      <c r="BZ130" s="717" t="s">
        <v>4495</v>
      </c>
      <c r="CA130" s="717" t="s">
        <v>5648</v>
      </c>
      <c r="CB130" s="717" t="s">
        <v>304</v>
      </c>
      <c r="CC130" s="717" t="s">
        <v>713</v>
      </c>
      <c r="CD130" s="717" t="s">
        <v>1209</v>
      </c>
      <c r="CE130" s="717" t="s">
        <v>306</v>
      </c>
      <c r="CF130" s="717" t="s">
        <v>1180</v>
      </c>
      <c r="CG130" s="717" t="s">
        <v>307</v>
      </c>
      <c r="CH130" s="717" t="s">
        <v>57</v>
      </c>
      <c r="CI130" s="717" t="s">
        <v>5649</v>
      </c>
      <c r="CJ130" s="717" t="s">
        <v>1212</v>
      </c>
      <c r="CK130" s="717" t="s">
        <v>1213</v>
      </c>
      <c r="CL130" s="717" t="s">
        <v>105</v>
      </c>
      <c r="CM130" s="717" t="s">
        <v>1214</v>
      </c>
      <c r="CN130" s="717" t="s">
        <v>1212</v>
      </c>
      <c r="CO130" s="717" t="s">
        <v>191</v>
      </c>
      <c r="CP130" s="717" t="s">
        <v>105</v>
      </c>
      <c r="CQ130" s="717" t="s">
        <v>57</v>
      </c>
      <c r="CR130" s="717" t="s">
        <v>57</v>
      </c>
      <c r="CS130" s="717" t="s">
        <v>57</v>
      </c>
      <c r="CT130" s="717" t="s">
        <v>57</v>
      </c>
      <c r="CU130" s="717" t="s">
        <v>328</v>
      </c>
      <c r="CV130" s="717" t="s">
        <v>329</v>
      </c>
      <c r="CW130" s="717" t="s">
        <v>330</v>
      </c>
      <c r="CX130" s="717" t="s">
        <v>331</v>
      </c>
      <c r="CY130" s="717" t="s">
        <v>57</v>
      </c>
      <c r="CZ130" s="717" t="s">
        <v>57</v>
      </c>
      <c r="DA130" s="717" t="s">
        <v>57</v>
      </c>
      <c r="DB130" s="717" t="s">
        <v>57</v>
      </c>
      <c r="DC130" s="717" t="s">
        <v>57</v>
      </c>
      <c r="DD130" s="717" t="s">
        <v>57</v>
      </c>
      <c r="DE130" s="717" t="s">
        <v>1215</v>
      </c>
      <c r="DF130" s="717" t="s">
        <v>1216</v>
      </c>
      <c r="DG130" s="717" t="s">
        <v>673</v>
      </c>
      <c r="DH130" s="717" t="s">
        <v>57</v>
      </c>
      <c r="DI130" s="717" t="s">
        <v>302</v>
      </c>
      <c r="DJ130" s="717" t="s">
        <v>57</v>
      </c>
      <c r="DK130" s="717" t="s">
        <v>57</v>
      </c>
      <c r="DL130" s="717" t="s">
        <v>57</v>
      </c>
      <c r="DM130" s="717" t="s">
        <v>57</v>
      </c>
      <c r="DN130" s="717" t="s">
        <v>57</v>
      </c>
      <c r="DO130" s="717" t="s">
        <v>57</v>
      </c>
      <c r="DP130" s="717" t="s">
        <v>57</v>
      </c>
      <c r="DQ130" s="717" t="s">
        <v>57</v>
      </c>
      <c r="DR130" s="717" t="s">
        <v>57</v>
      </c>
      <c r="DS130" s="717" t="s">
        <v>57</v>
      </c>
      <c r="DT130" s="717" t="s">
        <v>1217</v>
      </c>
      <c r="DU130" s="717" t="s">
        <v>1218</v>
      </c>
      <c r="DV130" s="717" t="s">
        <v>334</v>
      </c>
      <c r="DW130" s="717" t="s">
        <v>121</v>
      </c>
      <c r="DX130" s="717" t="s">
        <v>1219</v>
      </c>
      <c r="DY130" s="717" t="s">
        <v>1220</v>
      </c>
      <c r="DZ130" s="717" t="s">
        <v>330</v>
      </c>
      <c r="EA130" s="717" t="s">
        <v>205</v>
      </c>
      <c r="EB130" s="717" t="s">
        <v>1221</v>
      </c>
      <c r="EC130" s="717" t="s">
        <v>1218</v>
      </c>
      <c r="ED130" s="717" t="s">
        <v>762</v>
      </c>
      <c r="EE130" s="717" t="s">
        <v>121</v>
      </c>
      <c r="EF130" s="717" t="s">
        <v>57</v>
      </c>
      <c r="EG130" s="717" t="s">
        <v>57</v>
      </c>
      <c r="EH130" s="717" t="s">
        <v>57</v>
      </c>
      <c r="EI130" s="717" t="s">
        <v>57</v>
      </c>
      <c r="EJ130" s="717" t="s">
        <v>1222</v>
      </c>
      <c r="EK130" s="717" t="s">
        <v>1223</v>
      </c>
      <c r="EL130" s="717" t="s">
        <v>1224</v>
      </c>
      <c r="EM130" s="717" t="s">
        <v>1225</v>
      </c>
      <c r="EN130" s="717" t="s">
        <v>767</v>
      </c>
      <c r="EO130" s="717" t="s">
        <v>310</v>
      </c>
      <c r="EP130" s="717" t="s">
        <v>88</v>
      </c>
      <c r="EQ130" s="717" t="s">
        <v>1226</v>
      </c>
      <c r="ER130" s="717" t="s">
        <v>311</v>
      </c>
      <c r="ES130" s="717" t="s">
        <v>1227</v>
      </c>
      <c r="ET130" s="717" t="s">
        <v>5650</v>
      </c>
      <c r="EU130" s="189" t="str">
        <f t="shared" si="28"/>
        <v>2022673T00</v>
      </c>
      <c r="EV130" s="56" t="str">
        <f t="shared" si="29"/>
        <v>112022673T00</v>
      </c>
      <c r="EW130" s="189" t="str">
        <f>IFERROR(VLOOKUP(EV130,양시!BZ:CJ,10,FALSE),"")</f>
        <v/>
      </c>
      <c r="EX130" s="104" t="s">
        <v>5682</v>
      </c>
    </row>
    <row r="131" spans="1:156" ht="30" customHeight="1">
      <c r="A131" s="741">
        <v>11</v>
      </c>
      <c r="B131" s="717" t="s">
        <v>47</v>
      </c>
      <c r="C131" s="717" t="s">
        <v>336</v>
      </c>
      <c r="D131" s="717" t="s">
        <v>2400</v>
      </c>
      <c r="E131" s="717" t="s">
        <v>31</v>
      </c>
      <c r="F131" s="717" t="s">
        <v>584</v>
      </c>
      <c r="G131" s="717" t="s">
        <v>47</v>
      </c>
      <c r="H131" s="717" t="s">
        <v>732</v>
      </c>
      <c r="I131" s="717" t="s">
        <v>585</v>
      </c>
      <c r="J131" s="717" t="s">
        <v>2736</v>
      </c>
      <c r="K131" s="717" t="s">
        <v>291</v>
      </c>
      <c r="L131" s="389" t="s">
        <v>5783</v>
      </c>
      <c r="M131" s="717" t="s">
        <v>2738</v>
      </c>
      <c r="N131" s="717"/>
      <c r="O131" s="717"/>
      <c r="P131" s="717" t="s">
        <v>818</v>
      </c>
      <c r="Q131" s="717" t="s">
        <v>5831</v>
      </c>
      <c r="R131" s="717"/>
      <c r="S131" s="717" t="s">
        <v>1838</v>
      </c>
      <c r="T131" s="717" t="s">
        <v>1839</v>
      </c>
      <c r="U131" s="717" t="s">
        <v>592</v>
      </c>
      <c r="V131" s="717"/>
      <c r="W131" s="717" t="s">
        <v>2739</v>
      </c>
      <c r="X131" s="717" t="s">
        <v>688</v>
      </c>
      <c r="Y131" s="717" t="s">
        <v>1135</v>
      </c>
      <c r="Z131" s="717" t="s">
        <v>1135</v>
      </c>
      <c r="AA131" s="717" t="s">
        <v>1135</v>
      </c>
      <c r="AB131" s="717" t="s">
        <v>293</v>
      </c>
      <c r="AC131" s="1338"/>
      <c r="AD131" s="717" t="s">
        <v>107</v>
      </c>
      <c r="AE131" s="717" t="s">
        <v>2740</v>
      </c>
      <c r="AF131" s="717" t="s">
        <v>692</v>
      </c>
      <c r="AG131" s="717" t="s">
        <v>295</v>
      </c>
      <c r="AH131" s="717" t="s">
        <v>296</v>
      </c>
      <c r="AI131" s="717" t="s">
        <v>297</v>
      </c>
      <c r="AJ131" s="717"/>
      <c r="AK131" s="717"/>
      <c r="AL131" s="717"/>
      <c r="AM131" s="717"/>
      <c r="AN131" s="717" t="s">
        <v>2406</v>
      </c>
      <c r="AO131" s="717" t="s">
        <v>2407</v>
      </c>
      <c r="AP131" s="717" t="s">
        <v>2741</v>
      </c>
      <c r="AQ131" s="717" t="s">
        <v>2381</v>
      </c>
      <c r="AR131" s="717"/>
      <c r="AS131" s="717"/>
      <c r="AT131" s="717" t="s">
        <v>599</v>
      </c>
      <c r="AU131" s="389" t="s">
        <v>5784</v>
      </c>
      <c r="AV131" s="717" t="s">
        <v>57</v>
      </c>
      <c r="AW131" s="717" t="s">
        <v>57</v>
      </c>
      <c r="AX131" s="717"/>
      <c r="AY131" s="717"/>
      <c r="AZ131" s="717" t="s">
        <v>2743</v>
      </c>
      <c r="BA131" s="717" t="s">
        <v>2435</v>
      </c>
      <c r="BB131" s="717" t="s">
        <v>299</v>
      </c>
      <c r="BC131" s="717" t="s">
        <v>32</v>
      </c>
      <c r="BD131" s="717" t="s">
        <v>33</v>
      </c>
      <c r="BE131" s="717" t="s">
        <v>57</v>
      </c>
      <c r="BF131" s="717" t="s">
        <v>48</v>
      </c>
      <c r="BG131" s="717" t="s">
        <v>164</v>
      </c>
      <c r="BH131" s="717" t="s">
        <v>2744</v>
      </c>
      <c r="BI131" s="717" t="s">
        <v>2745</v>
      </c>
      <c r="BJ131" s="717" t="s">
        <v>2746</v>
      </c>
      <c r="BK131" s="717" t="s">
        <v>2438</v>
      </c>
      <c r="BL131" s="717" t="s">
        <v>2747</v>
      </c>
      <c r="BM131" s="717" t="s">
        <v>39</v>
      </c>
      <c r="BN131" s="717" t="s">
        <v>2740</v>
      </c>
      <c r="BO131" s="717" t="s">
        <v>692</v>
      </c>
      <c r="BP131" s="717" t="s">
        <v>595</v>
      </c>
      <c r="BQ131" s="717" t="s">
        <v>295</v>
      </c>
      <c r="BR131" s="717" t="s">
        <v>102</v>
      </c>
      <c r="BS131" s="717" t="s">
        <v>1085</v>
      </c>
      <c r="BT131" s="717" t="s">
        <v>1086</v>
      </c>
      <c r="BU131" s="717" t="s">
        <v>2748</v>
      </c>
      <c r="BV131" s="717" t="s">
        <v>1061</v>
      </c>
      <c r="BW131" s="717" t="s">
        <v>1062</v>
      </c>
      <c r="BX131" s="717" t="s">
        <v>296</v>
      </c>
      <c r="BY131" s="717" t="s">
        <v>297</v>
      </c>
      <c r="BZ131" s="717" t="s">
        <v>2749</v>
      </c>
      <c r="CA131" s="717" t="s">
        <v>758</v>
      </c>
      <c r="CB131" s="717" t="s">
        <v>304</v>
      </c>
      <c r="CC131" s="717" t="s">
        <v>167</v>
      </c>
      <c r="CD131" s="717" t="s">
        <v>305</v>
      </c>
      <c r="CE131" s="717" t="s">
        <v>306</v>
      </c>
      <c r="CF131" s="717" t="s">
        <v>166</v>
      </c>
      <c r="CG131" s="717" t="s">
        <v>307</v>
      </c>
      <c r="CH131" s="717" t="s">
        <v>57</v>
      </c>
      <c r="CI131" s="717" t="s">
        <v>2419</v>
      </c>
      <c r="CJ131" s="717" t="s">
        <v>843</v>
      </c>
      <c r="CK131" s="717" t="s">
        <v>182</v>
      </c>
      <c r="CL131" s="717" t="s">
        <v>105</v>
      </c>
      <c r="CM131" s="717" t="s">
        <v>57</v>
      </c>
      <c r="CN131" s="717" t="s">
        <v>57</v>
      </c>
      <c r="CO131" s="717" t="s">
        <v>57</v>
      </c>
      <c r="CP131" s="717" t="s">
        <v>57</v>
      </c>
      <c r="CQ131" s="717" t="s">
        <v>57</v>
      </c>
      <c r="CR131" s="717" t="s">
        <v>57</v>
      </c>
      <c r="CS131" s="717" t="s">
        <v>57</v>
      </c>
      <c r="CT131" s="717" t="s">
        <v>57</v>
      </c>
      <c r="CU131" s="717" t="s">
        <v>57</v>
      </c>
      <c r="CV131" s="717" t="s">
        <v>57</v>
      </c>
      <c r="CW131" s="717" t="s">
        <v>57</v>
      </c>
      <c r="CX131" s="717" t="s">
        <v>57</v>
      </c>
      <c r="CY131" s="717" t="s">
        <v>57</v>
      </c>
      <c r="CZ131" s="717" t="s">
        <v>57</v>
      </c>
      <c r="DA131" s="717" t="s">
        <v>57</v>
      </c>
      <c r="DB131" s="717" t="s">
        <v>57</v>
      </c>
      <c r="DC131" s="717" t="s">
        <v>57</v>
      </c>
      <c r="DD131" s="717" t="s">
        <v>57</v>
      </c>
      <c r="DE131" s="717" t="s">
        <v>57</v>
      </c>
      <c r="DF131" s="717" t="s">
        <v>57</v>
      </c>
      <c r="DG131" s="717" t="s">
        <v>57</v>
      </c>
      <c r="DH131" s="717" t="s">
        <v>57</v>
      </c>
      <c r="DI131" s="717" t="s">
        <v>302</v>
      </c>
      <c r="DJ131" s="717" t="s">
        <v>57</v>
      </c>
      <c r="DK131" s="717" t="s">
        <v>57</v>
      </c>
      <c r="DL131" s="717" t="s">
        <v>57</v>
      </c>
      <c r="DM131" s="717" t="s">
        <v>57</v>
      </c>
      <c r="DN131" s="717" t="s">
        <v>57</v>
      </c>
      <c r="DO131" s="717" t="s">
        <v>57</v>
      </c>
      <c r="DP131" s="717" t="s">
        <v>57</v>
      </c>
      <c r="DQ131" s="717" t="s">
        <v>57</v>
      </c>
      <c r="DR131" s="717" t="s">
        <v>57</v>
      </c>
      <c r="DS131" s="717" t="s">
        <v>57</v>
      </c>
      <c r="DT131" s="717" t="s">
        <v>2441</v>
      </c>
      <c r="DU131" s="717" t="s">
        <v>79</v>
      </c>
      <c r="DV131" s="717" t="s">
        <v>801</v>
      </c>
      <c r="DW131" s="717" t="s">
        <v>106</v>
      </c>
      <c r="DX131" s="717" t="s">
        <v>317</v>
      </c>
      <c r="DY131" s="717" t="s">
        <v>308</v>
      </c>
      <c r="DZ131" s="717" t="s">
        <v>318</v>
      </c>
      <c r="EA131" s="717" t="s">
        <v>319</v>
      </c>
      <c r="EB131" s="717" t="s">
        <v>2442</v>
      </c>
      <c r="EC131" s="717" t="s">
        <v>79</v>
      </c>
      <c r="ED131" s="717" t="s">
        <v>1038</v>
      </c>
      <c r="EE131" s="717" t="s">
        <v>106</v>
      </c>
      <c r="EF131" s="717" t="s">
        <v>57</v>
      </c>
      <c r="EG131" s="717" t="s">
        <v>57</v>
      </c>
      <c r="EH131" s="717" t="s">
        <v>57</v>
      </c>
      <c r="EI131" s="717" t="s">
        <v>57</v>
      </c>
      <c r="EJ131" s="717" t="s">
        <v>846</v>
      </c>
      <c r="EK131" s="717" t="s">
        <v>180</v>
      </c>
      <c r="EL131" s="717" t="s">
        <v>847</v>
      </c>
      <c r="EM131" s="717" t="s">
        <v>181</v>
      </c>
      <c r="EN131" s="717" t="s">
        <v>680</v>
      </c>
      <c r="EO131" s="717" t="s">
        <v>310</v>
      </c>
      <c r="EP131" s="717" t="s">
        <v>88</v>
      </c>
      <c r="EQ131" s="717" t="s">
        <v>187</v>
      </c>
      <c r="ER131" s="717" t="s">
        <v>311</v>
      </c>
      <c r="ES131" s="717" t="s">
        <v>2602</v>
      </c>
      <c r="ET131" s="717" t="s">
        <v>2750</v>
      </c>
      <c r="EU131" s="189" t="str">
        <f t="shared" si="28"/>
        <v>1035098T08</v>
      </c>
      <c r="EV131" s="56" t="str">
        <f t="shared" si="29"/>
        <v>111035098T08</v>
      </c>
      <c r="EW131" s="189" t="str">
        <f>IFERROR(VLOOKUP(EV131,양시!BZ:CJ,10,FALSE),"")</f>
        <v/>
      </c>
      <c r="EX131" s="104" t="s">
        <v>6409</v>
      </c>
      <c r="EY131" s="415" t="s">
        <v>6985</v>
      </c>
    </row>
    <row r="132" spans="1:156" ht="30" customHeight="1">
      <c r="A132" s="741">
        <v>11</v>
      </c>
      <c r="B132" s="717" t="s">
        <v>850</v>
      </c>
      <c r="C132" s="717" t="s">
        <v>336</v>
      </c>
      <c r="D132" s="717" t="s">
        <v>2400</v>
      </c>
      <c r="E132" s="717" t="s">
        <v>31</v>
      </c>
      <c r="F132" s="717" t="s">
        <v>584</v>
      </c>
      <c r="G132" s="717" t="s">
        <v>850</v>
      </c>
      <c r="H132" s="717" t="s">
        <v>724</v>
      </c>
      <c r="I132" s="717" t="s">
        <v>585</v>
      </c>
      <c r="J132" s="717" t="s">
        <v>2751</v>
      </c>
      <c r="K132" s="717" t="s">
        <v>291</v>
      </c>
      <c r="L132" s="717" t="s">
        <v>2752</v>
      </c>
      <c r="M132" s="717" t="s">
        <v>2753</v>
      </c>
      <c r="N132" s="717"/>
      <c r="O132" s="717"/>
      <c r="P132" s="717" t="s">
        <v>818</v>
      </c>
      <c r="Q132" s="717" t="s">
        <v>4074</v>
      </c>
      <c r="R132" s="717"/>
      <c r="S132" s="717" t="s">
        <v>1838</v>
      </c>
      <c r="T132" s="717" t="s">
        <v>1839</v>
      </c>
      <c r="U132" s="717" t="s">
        <v>592</v>
      </c>
      <c r="V132" s="717"/>
      <c r="W132" s="717" t="s">
        <v>2754</v>
      </c>
      <c r="X132" s="717" t="s">
        <v>688</v>
      </c>
      <c r="Y132" s="717" t="s">
        <v>4359</v>
      </c>
      <c r="Z132" s="717" t="s">
        <v>4360</v>
      </c>
      <c r="AA132" s="717" t="s">
        <v>4360</v>
      </c>
      <c r="AB132" s="717" t="s">
        <v>293</v>
      </c>
      <c r="AC132" s="1338"/>
      <c r="AD132" s="717" t="s">
        <v>107</v>
      </c>
      <c r="AE132" s="717" t="s">
        <v>2204</v>
      </c>
      <c r="AF132" s="717" t="s">
        <v>692</v>
      </c>
      <c r="AG132" s="717" t="s">
        <v>295</v>
      </c>
      <c r="AH132" s="717" t="s">
        <v>296</v>
      </c>
      <c r="AI132" s="717" t="s">
        <v>297</v>
      </c>
      <c r="AJ132" s="717"/>
      <c r="AK132" s="717"/>
      <c r="AL132" s="717"/>
      <c r="AM132" s="717"/>
      <c r="AN132" s="717" t="s">
        <v>2406</v>
      </c>
      <c r="AO132" s="717" t="s">
        <v>2407</v>
      </c>
      <c r="AP132" s="717" t="s">
        <v>2755</v>
      </c>
      <c r="AQ132" s="717" t="s">
        <v>2381</v>
      </c>
      <c r="AR132" s="717"/>
      <c r="AS132" s="717"/>
      <c r="AT132" s="717" t="s">
        <v>599</v>
      </c>
      <c r="AU132" s="717" t="s">
        <v>2756</v>
      </c>
      <c r="AV132" s="717" t="s">
        <v>57</v>
      </c>
      <c r="AW132" s="717" t="s">
        <v>57</v>
      </c>
      <c r="AX132" s="717"/>
      <c r="AY132" s="717"/>
      <c r="AZ132" s="717" t="s">
        <v>2757</v>
      </c>
      <c r="BA132" s="717" t="s">
        <v>2435</v>
      </c>
      <c r="BB132" s="717" t="s">
        <v>299</v>
      </c>
      <c r="BC132" s="717" t="s">
        <v>32</v>
      </c>
      <c r="BD132" s="717" t="s">
        <v>33</v>
      </c>
      <c r="BE132" s="717" t="s">
        <v>57</v>
      </c>
      <c r="BF132" s="717" t="s">
        <v>48</v>
      </c>
      <c r="BG132" s="717" t="s">
        <v>164</v>
      </c>
      <c r="BH132" s="717" t="s">
        <v>2758</v>
      </c>
      <c r="BI132" s="717" t="s">
        <v>2387</v>
      </c>
      <c r="BJ132" s="717" t="s">
        <v>2693</v>
      </c>
      <c r="BK132" s="717" t="s">
        <v>2759</v>
      </c>
      <c r="BL132" s="717" t="s">
        <v>2760</v>
      </c>
      <c r="BM132" s="717" t="s">
        <v>752</v>
      </c>
      <c r="BN132" s="717" t="s">
        <v>2204</v>
      </c>
      <c r="BO132" s="717" t="s">
        <v>692</v>
      </c>
      <c r="BP132" s="717" t="s">
        <v>595</v>
      </c>
      <c r="BQ132" s="717" t="s">
        <v>295</v>
      </c>
      <c r="BR132" s="717" t="s">
        <v>102</v>
      </c>
      <c r="BS132" s="717" t="s">
        <v>2697</v>
      </c>
      <c r="BT132" s="717" t="s">
        <v>837</v>
      </c>
      <c r="BU132" s="717" t="s">
        <v>2761</v>
      </c>
      <c r="BV132" s="717" t="s">
        <v>1061</v>
      </c>
      <c r="BW132" s="717" t="s">
        <v>113</v>
      </c>
      <c r="BX132" s="717" t="s">
        <v>296</v>
      </c>
      <c r="BY132" s="717" t="s">
        <v>297</v>
      </c>
      <c r="BZ132" s="717" t="s">
        <v>757</v>
      </c>
      <c r="CA132" s="717" t="s">
        <v>1121</v>
      </c>
      <c r="CB132" s="717" t="s">
        <v>304</v>
      </c>
      <c r="CC132" s="717" t="s">
        <v>797</v>
      </c>
      <c r="CD132" s="717" t="s">
        <v>305</v>
      </c>
      <c r="CE132" s="717" t="s">
        <v>306</v>
      </c>
      <c r="CF132" s="717" t="s">
        <v>1122</v>
      </c>
      <c r="CG132" s="717" t="s">
        <v>307</v>
      </c>
      <c r="CH132" s="717" t="s">
        <v>57</v>
      </c>
      <c r="CI132" s="717" t="s">
        <v>2762</v>
      </c>
      <c r="CJ132" s="717" t="s">
        <v>843</v>
      </c>
      <c r="CK132" s="717" t="s">
        <v>1308</v>
      </c>
      <c r="CL132" s="717" t="s">
        <v>105</v>
      </c>
      <c r="CM132" s="717" t="s">
        <v>57</v>
      </c>
      <c r="CN132" s="717" t="s">
        <v>57</v>
      </c>
      <c r="CO132" s="717" t="s">
        <v>57</v>
      </c>
      <c r="CP132" s="717" t="s">
        <v>57</v>
      </c>
      <c r="CQ132" s="717" t="s">
        <v>57</v>
      </c>
      <c r="CR132" s="717" t="s">
        <v>57</v>
      </c>
      <c r="CS132" s="717" t="s">
        <v>57</v>
      </c>
      <c r="CT132" s="717" t="s">
        <v>57</v>
      </c>
      <c r="CU132" s="717" t="s">
        <v>57</v>
      </c>
      <c r="CV132" s="717" t="s">
        <v>57</v>
      </c>
      <c r="CW132" s="717" t="s">
        <v>57</v>
      </c>
      <c r="CX132" s="717" t="s">
        <v>57</v>
      </c>
      <c r="CY132" s="717" t="s">
        <v>57</v>
      </c>
      <c r="CZ132" s="717" t="s">
        <v>57</v>
      </c>
      <c r="DA132" s="717" t="s">
        <v>57</v>
      </c>
      <c r="DB132" s="717" t="s">
        <v>57</v>
      </c>
      <c r="DC132" s="717" t="s">
        <v>57</v>
      </c>
      <c r="DD132" s="717" t="s">
        <v>57</v>
      </c>
      <c r="DE132" s="717" t="s">
        <v>57</v>
      </c>
      <c r="DF132" s="717" t="s">
        <v>57</v>
      </c>
      <c r="DG132" s="717" t="s">
        <v>57</v>
      </c>
      <c r="DH132" s="717" t="s">
        <v>57</v>
      </c>
      <c r="DI132" s="717" t="s">
        <v>302</v>
      </c>
      <c r="DJ132" s="717" t="s">
        <v>57</v>
      </c>
      <c r="DK132" s="717" t="s">
        <v>57</v>
      </c>
      <c r="DL132" s="717" t="s">
        <v>57</v>
      </c>
      <c r="DM132" s="717" t="s">
        <v>57</v>
      </c>
      <c r="DN132" s="717" t="s">
        <v>57</v>
      </c>
      <c r="DO132" s="717" t="s">
        <v>57</v>
      </c>
      <c r="DP132" s="717" t="s">
        <v>57</v>
      </c>
      <c r="DQ132" s="717" t="s">
        <v>57</v>
      </c>
      <c r="DR132" s="717" t="s">
        <v>57</v>
      </c>
      <c r="DS132" s="717" t="s">
        <v>57</v>
      </c>
      <c r="DT132" s="717" t="s">
        <v>844</v>
      </c>
      <c r="DU132" s="717" t="s">
        <v>79</v>
      </c>
      <c r="DV132" s="717" t="s">
        <v>622</v>
      </c>
      <c r="DW132" s="717" t="s">
        <v>106</v>
      </c>
      <c r="DX132" s="717" t="s">
        <v>317</v>
      </c>
      <c r="DY132" s="717" t="s">
        <v>308</v>
      </c>
      <c r="DZ132" s="717" t="s">
        <v>318</v>
      </c>
      <c r="EA132" s="717" t="s">
        <v>319</v>
      </c>
      <c r="EB132" s="717" t="s">
        <v>845</v>
      </c>
      <c r="EC132" s="717" t="s">
        <v>79</v>
      </c>
      <c r="ED132" s="717" t="s">
        <v>624</v>
      </c>
      <c r="EE132" s="717" t="s">
        <v>106</v>
      </c>
      <c r="EF132" s="717" t="s">
        <v>57</v>
      </c>
      <c r="EG132" s="717" t="s">
        <v>57</v>
      </c>
      <c r="EH132" s="717" t="s">
        <v>57</v>
      </c>
      <c r="EI132" s="717" t="s">
        <v>57</v>
      </c>
      <c r="EJ132" s="717" t="s">
        <v>2763</v>
      </c>
      <c r="EK132" s="717" t="s">
        <v>626</v>
      </c>
      <c r="EL132" s="717" t="s">
        <v>2445</v>
      </c>
      <c r="EM132" s="717" t="s">
        <v>628</v>
      </c>
      <c r="EN132" s="717" t="s">
        <v>680</v>
      </c>
      <c r="EO132" s="717" t="s">
        <v>310</v>
      </c>
      <c r="EP132" s="717" t="s">
        <v>88</v>
      </c>
      <c r="EQ132" s="717" t="s">
        <v>2764</v>
      </c>
      <c r="ER132" s="717" t="s">
        <v>311</v>
      </c>
      <c r="ES132" s="717" t="s">
        <v>1677</v>
      </c>
      <c r="ET132" s="717" t="s">
        <v>4361</v>
      </c>
      <c r="EU132" s="189" t="str">
        <f t="shared" si="28"/>
        <v>1035096T02</v>
      </c>
      <c r="EV132" s="56" t="str">
        <f t="shared" si="29"/>
        <v>111035096T02</v>
      </c>
      <c r="EW132" s="189">
        <f>IFERROR(VLOOKUP(EV132,양시!BZ:CJ,10,FALSE),"")</f>
        <v>0</v>
      </c>
    </row>
    <row r="133" spans="1:156" ht="30" customHeight="1">
      <c r="A133" s="30">
        <v>11</v>
      </c>
      <c r="B133" s="718" t="s">
        <v>287</v>
      </c>
      <c r="C133" s="718" t="s">
        <v>336</v>
      </c>
      <c r="D133" s="718" t="s">
        <v>1866</v>
      </c>
      <c r="E133" s="718" t="s">
        <v>31</v>
      </c>
      <c r="F133" s="718" t="s">
        <v>321</v>
      </c>
      <c r="G133" s="718"/>
      <c r="H133" s="389" t="s">
        <v>6239</v>
      </c>
      <c r="I133" s="389" t="s">
        <v>6240</v>
      </c>
      <c r="J133" s="718" t="s">
        <v>4039</v>
      </c>
      <c r="K133" s="718" t="s">
        <v>291</v>
      </c>
      <c r="L133" s="718" t="s">
        <v>4040</v>
      </c>
      <c r="M133" s="718" t="s">
        <v>4041</v>
      </c>
      <c r="N133" s="718"/>
      <c r="O133" s="718"/>
      <c r="P133" s="718"/>
      <c r="Q133" s="718" t="s">
        <v>3462</v>
      </c>
      <c r="R133" s="718"/>
      <c r="S133" s="718" t="s">
        <v>3247</v>
      </c>
      <c r="T133" s="718" t="s">
        <v>3769</v>
      </c>
      <c r="U133" s="718" t="s">
        <v>592</v>
      </c>
      <c r="V133" s="718"/>
      <c r="W133" s="718" t="s">
        <v>4042</v>
      </c>
      <c r="X133" s="718" t="s">
        <v>1047</v>
      </c>
      <c r="Y133" s="718" t="s">
        <v>4043</v>
      </c>
      <c r="Z133" s="718" t="s">
        <v>4043</v>
      </c>
      <c r="AA133" s="718" t="s">
        <v>4044</v>
      </c>
      <c r="AB133" s="718" t="s">
        <v>293</v>
      </c>
      <c r="AC133" s="1338"/>
      <c r="AD133" s="718" t="s">
        <v>107</v>
      </c>
      <c r="AE133" s="718" t="s">
        <v>314</v>
      </c>
      <c r="AF133" s="718" t="s">
        <v>1196</v>
      </c>
      <c r="AG133" s="718" t="s">
        <v>295</v>
      </c>
      <c r="AH133" s="718" t="s">
        <v>296</v>
      </c>
      <c r="AI133" s="718" t="s">
        <v>297</v>
      </c>
      <c r="AJ133" s="718"/>
      <c r="AK133" s="718"/>
      <c r="AL133" s="718"/>
      <c r="AM133" s="718"/>
      <c r="AN133" s="718" t="s">
        <v>4045</v>
      </c>
      <c r="AO133" s="718" t="s">
        <v>4046</v>
      </c>
      <c r="AP133" s="718" t="s">
        <v>4047</v>
      </c>
      <c r="AQ133" s="718" t="s">
        <v>49</v>
      </c>
      <c r="AR133" s="718" t="s">
        <v>3773</v>
      </c>
      <c r="AS133" s="718" t="s">
        <v>3774</v>
      </c>
      <c r="AT133" s="718" t="s">
        <v>599</v>
      </c>
      <c r="AU133" s="718" t="s">
        <v>4048</v>
      </c>
      <c r="AV133" s="718" t="s">
        <v>57</v>
      </c>
      <c r="AW133" s="718" t="s">
        <v>57</v>
      </c>
      <c r="AX133" s="718"/>
      <c r="AY133" s="718" t="s">
        <v>1952</v>
      </c>
      <c r="AZ133" s="718" t="s">
        <v>1907</v>
      </c>
      <c r="BA133" s="718" t="s">
        <v>1954</v>
      </c>
      <c r="BB133" s="718" t="s">
        <v>323</v>
      </c>
      <c r="BC133" s="718" t="s">
        <v>32</v>
      </c>
      <c r="BD133" s="718" t="s">
        <v>33</v>
      </c>
      <c r="BE133" s="718" t="s">
        <v>57</v>
      </c>
      <c r="BF133" s="718" t="s">
        <v>1955</v>
      </c>
      <c r="BG133" s="718" t="s">
        <v>164</v>
      </c>
      <c r="BH133" s="718" t="s">
        <v>4334</v>
      </c>
      <c r="BI133" s="718" t="s">
        <v>1203</v>
      </c>
      <c r="BJ133" s="718" t="s">
        <v>4049</v>
      </c>
      <c r="BK133" s="718" t="s">
        <v>1272</v>
      </c>
      <c r="BL133" s="718" t="s">
        <v>4335</v>
      </c>
      <c r="BM133" s="718" t="s">
        <v>302</v>
      </c>
      <c r="BN133" s="718" t="s">
        <v>314</v>
      </c>
      <c r="BO133" s="718" t="s">
        <v>1196</v>
      </c>
      <c r="BP133" s="718" t="s">
        <v>57</v>
      </c>
      <c r="BQ133" s="718" t="s">
        <v>295</v>
      </c>
      <c r="BR133" s="718" t="s">
        <v>311</v>
      </c>
      <c r="BS133" s="718" t="s">
        <v>177</v>
      </c>
      <c r="BT133" s="718" t="s">
        <v>1934</v>
      </c>
      <c r="BU133" s="718" t="s">
        <v>4336</v>
      </c>
      <c r="BV133" s="718" t="s">
        <v>302</v>
      </c>
      <c r="BW133" s="718" t="s">
        <v>1028</v>
      </c>
      <c r="BX133" s="718" t="s">
        <v>296</v>
      </c>
      <c r="BY133" s="718" t="s">
        <v>297</v>
      </c>
      <c r="BZ133" s="718" t="s">
        <v>708</v>
      </c>
      <c r="CA133" s="718" t="s">
        <v>1275</v>
      </c>
      <c r="CB133" s="718" t="s">
        <v>304</v>
      </c>
      <c r="CC133" s="718" t="s">
        <v>191</v>
      </c>
      <c r="CD133" s="718" t="s">
        <v>1276</v>
      </c>
      <c r="CE133" s="718" t="s">
        <v>306</v>
      </c>
      <c r="CF133" s="718" t="s">
        <v>326</v>
      </c>
      <c r="CG133" s="718" t="s">
        <v>307</v>
      </c>
      <c r="CH133" s="718" t="s">
        <v>57</v>
      </c>
      <c r="CI133" s="718" t="s">
        <v>1964</v>
      </c>
      <c r="CJ133" s="718" t="s">
        <v>1212</v>
      </c>
      <c r="CK133" s="718" t="s">
        <v>1965</v>
      </c>
      <c r="CL133" s="718" t="s">
        <v>105</v>
      </c>
      <c r="CM133" s="718" t="s">
        <v>1966</v>
      </c>
      <c r="CN133" s="718" t="s">
        <v>1212</v>
      </c>
      <c r="CO133" s="718" t="s">
        <v>1592</v>
      </c>
      <c r="CP133" s="718" t="s">
        <v>105</v>
      </c>
      <c r="CQ133" s="718" t="s">
        <v>4337</v>
      </c>
      <c r="CR133" s="718" t="s">
        <v>1212</v>
      </c>
      <c r="CS133" s="718" t="s">
        <v>176</v>
      </c>
      <c r="CT133" s="718" t="s">
        <v>105</v>
      </c>
      <c r="CU133" s="718" t="s">
        <v>328</v>
      </c>
      <c r="CV133" s="718" t="s">
        <v>329</v>
      </c>
      <c r="CW133" s="718" t="s">
        <v>330</v>
      </c>
      <c r="CX133" s="718" t="s">
        <v>331</v>
      </c>
      <c r="CY133" s="718" t="s">
        <v>57</v>
      </c>
      <c r="CZ133" s="718" t="s">
        <v>57</v>
      </c>
      <c r="DA133" s="718" t="s">
        <v>57</v>
      </c>
      <c r="DB133" s="718" t="s">
        <v>57</v>
      </c>
      <c r="DC133" s="718" t="s">
        <v>57</v>
      </c>
      <c r="DD133" s="718" t="s">
        <v>57</v>
      </c>
      <c r="DE133" s="718" t="s">
        <v>1215</v>
      </c>
      <c r="DF133" s="718" t="s">
        <v>1216</v>
      </c>
      <c r="DG133" s="718" t="s">
        <v>673</v>
      </c>
      <c r="DH133" s="718" t="s">
        <v>57</v>
      </c>
      <c r="DI133" s="718" t="s">
        <v>302</v>
      </c>
      <c r="DJ133" s="718" t="s">
        <v>57</v>
      </c>
      <c r="DK133" s="718" t="s">
        <v>57</v>
      </c>
      <c r="DL133" s="718" t="s">
        <v>57</v>
      </c>
      <c r="DM133" s="718" t="s">
        <v>57</v>
      </c>
      <c r="DN133" s="718" t="s">
        <v>57</v>
      </c>
      <c r="DO133" s="718" t="s">
        <v>57</v>
      </c>
      <c r="DP133" s="718" t="s">
        <v>57</v>
      </c>
      <c r="DQ133" s="718" t="s">
        <v>57</v>
      </c>
      <c r="DR133" s="718" t="s">
        <v>57</v>
      </c>
      <c r="DS133" s="718" t="s">
        <v>57</v>
      </c>
      <c r="DT133" s="718" t="s">
        <v>1217</v>
      </c>
      <c r="DU133" s="718" t="s">
        <v>1218</v>
      </c>
      <c r="DV133" s="718" t="s">
        <v>334</v>
      </c>
      <c r="DW133" s="718" t="s">
        <v>121</v>
      </c>
      <c r="DX133" s="718" t="s">
        <v>1219</v>
      </c>
      <c r="DY133" s="718" t="s">
        <v>1220</v>
      </c>
      <c r="DZ133" s="718" t="s">
        <v>330</v>
      </c>
      <c r="EA133" s="718" t="s">
        <v>205</v>
      </c>
      <c r="EB133" s="718" t="s">
        <v>1221</v>
      </c>
      <c r="EC133" s="718" t="s">
        <v>1218</v>
      </c>
      <c r="ED133" s="718" t="s">
        <v>762</v>
      </c>
      <c r="EE133" s="718" t="s">
        <v>121</v>
      </c>
      <c r="EF133" s="718" t="s">
        <v>57</v>
      </c>
      <c r="EG133" s="718" t="s">
        <v>57</v>
      </c>
      <c r="EH133" s="718" t="s">
        <v>57</v>
      </c>
      <c r="EI133" s="718" t="s">
        <v>57</v>
      </c>
      <c r="EJ133" s="718" t="s">
        <v>1919</v>
      </c>
      <c r="EK133" s="718" t="s">
        <v>1920</v>
      </c>
      <c r="EL133" s="718" t="s">
        <v>1224</v>
      </c>
      <c r="EM133" s="718" t="s">
        <v>1921</v>
      </c>
      <c r="EN133" s="718" t="s">
        <v>767</v>
      </c>
      <c r="EO133" s="718" t="s">
        <v>310</v>
      </c>
      <c r="EP133" s="718" t="s">
        <v>88</v>
      </c>
      <c r="EQ133" s="718" t="s">
        <v>1922</v>
      </c>
      <c r="ER133" s="718" t="s">
        <v>311</v>
      </c>
      <c r="ES133" s="718" t="s">
        <v>4338</v>
      </c>
      <c r="ET133" s="718" t="s">
        <v>4339</v>
      </c>
      <c r="EU133" s="189" t="str">
        <f t="shared" si="28"/>
        <v>2022571T00</v>
      </c>
      <c r="EV133" s="56" t="str">
        <f t="shared" si="29"/>
        <v>112022571T00</v>
      </c>
      <c r="EW133" s="189">
        <f>IFERROR(VLOOKUP(EV133,양시!BZ:CJ,10,FALSE),"")</f>
        <v>0</v>
      </c>
    </row>
    <row r="134" spans="1:156" ht="30" customHeight="1">
      <c r="A134" s="30">
        <v>11</v>
      </c>
      <c r="B134" s="830" t="s">
        <v>320</v>
      </c>
      <c r="C134" s="835" t="s">
        <v>915</v>
      </c>
      <c r="D134" s="830" t="s">
        <v>1834</v>
      </c>
      <c r="E134" s="830" t="s">
        <v>31</v>
      </c>
      <c r="F134" s="830" t="s">
        <v>287</v>
      </c>
      <c r="G134" s="830" t="s">
        <v>320</v>
      </c>
      <c r="H134" s="389" t="s">
        <v>2055</v>
      </c>
      <c r="I134" s="389" t="s">
        <v>6968</v>
      </c>
      <c r="J134" s="830" t="s">
        <v>4476</v>
      </c>
      <c r="K134" s="830" t="s">
        <v>291</v>
      </c>
      <c r="L134" s="830" t="s">
        <v>4477</v>
      </c>
      <c r="M134" s="830" t="s">
        <v>4478</v>
      </c>
      <c r="N134" s="830"/>
      <c r="O134" s="830"/>
      <c r="P134" s="830"/>
      <c r="Q134" s="830"/>
      <c r="R134" s="830"/>
      <c r="S134" s="830" t="s">
        <v>4441</v>
      </c>
      <c r="T134" s="830" t="s">
        <v>4442</v>
      </c>
      <c r="U134" s="830" t="s">
        <v>592</v>
      </c>
      <c r="V134" s="830" t="s">
        <v>1133</v>
      </c>
      <c r="W134" s="830" t="s">
        <v>4479</v>
      </c>
      <c r="X134" s="830" t="s">
        <v>688</v>
      </c>
      <c r="Y134" s="830" t="s">
        <v>2724</v>
      </c>
      <c r="Z134" s="830" t="s">
        <v>2724</v>
      </c>
      <c r="AA134" s="830" t="s">
        <v>1161</v>
      </c>
      <c r="AB134" s="830" t="s">
        <v>293</v>
      </c>
      <c r="AC134" s="1338"/>
      <c r="AD134" s="830" t="s">
        <v>107</v>
      </c>
      <c r="AE134" s="830" t="s">
        <v>1352</v>
      </c>
      <c r="AF134" s="830" t="s">
        <v>692</v>
      </c>
      <c r="AG134" s="830" t="s">
        <v>295</v>
      </c>
      <c r="AH134" s="830" t="s">
        <v>296</v>
      </c>
      <c r="AI134" s="830" t="s">
        <v>297</v>
      </c>
      <c r="AJ134" s="830"/>
      <c r="AK134" s="830"/>
      <c r="AL134" s="830"/>
      <c r="AM134" s="830"/>
      <c r="AN134" s="830" t="s">
        <v>1439</v>
      </c>
      <c r="AO134" s="830" t="s">
        <v>1440</v>
      </c>
      <c r="AP134" s="830" t="s">
        <v>4480</v>
      </c>
      <c r="AQ134" s="830" t="s">
        <v>35</v>
      </c>
      <c r="AR134" s="830"/>
      <c r="AS134" s="830"/>
      <c r="AT134" s="830" t="s">
        <v>298</v>
      </c>
      <c r="AU134" s="830" t="s">
        <v>4481</v>
      </c>
      <c r="AV134" s="830" t="s">
        <v>57</v>
      </c>
      <c r="AW134" s="830" t="s">
        <v>57</v>
      </c>
      <c r="AX134" s="830"/>
      <c r="AY134" s="830"/>
      <c r="AZ134" s="830" t="s">
        <v>2552</v>
      </c>
      <c r="BA134" s="830" t="s">
        <v>1359</v>
      </c>
      <c r="BB134" s="830" t="s">
        <v>323</v>
      </c>
      <c r="BC134" s="830" t="s">
        <v>32</v>
      </c>
      <c r="BD134" s="830" t="s">
        <v>33</v>
      </c>
      <c r="BE134" s="830" t="s">
        <v>57</v>
      </c>
      <c r="BF134" s="830" t="s">
        <v>48</v>
      </c>
      <c r="BG134" s="830" t="s">
        <v>164</v>
      </c>
      <c r="BH134" s="830" t="s">
        <v>110</v>
      </c>
      <c r="BI134" s="830" t="s">
        <v>2828</v>
      </c>
      <c r="BJ134" s="830" t="s">
        <v>4482</v>
      </c>
      <c r="BK134" s="830" t="s">
        <v>316</v>
      </c>
      <c r="BL134" s="830" t="s">
        <v>4483</v>
      </c>
      <c r="BM134" s="830" t="s">
        <v>302</v>
      </c>
      <c r="BN134" s="830" t="s">
        <v>1352</v>
      </c>
      <c r="BO134" s="830" t="s">
        <v>692</v>
      </c>
      <c r="BP134" s="830" t="s">
        <v>595</v>
      </c>
      <c r="BQ134" s="830" t="s">
        <v>295</v>
      </c>
      <c r="BR134" s="830" t="s">
        <v>1363</v>
      </c>
      <c r="BS134" s="830" t="s">
        <v>703</v>
      </c>
      <c r="BT134" s="830" t="s">
        <v>704</v>
      </c>
      <c r="BU134" s="830" t="s">
        <v>4484</v>
      </c>
      <c r="BV134" s="830" t="s">
        <v>302</v>
      </c>
      <c r="BW134" s="830" t="s">
        <v>204</v>
      </c>
      <c r="BX134" s="830" t="s">
        <v>296</v>
      </c>
      <c r="BY134" s="830" t="s">
        <v>297</v>
      </c>
      <c r="BZ134" s="830" t="s">
        <v>192</v>
      </c>
      <c r="CA134" s="830" t="s">
        <v>4485</v>
      </c>
      <c r="CB134" s="830" t="s">
        <v>304</v>
      </c>
      <c r="CC134" s="830" t="s">
        <v>186</v>
      </c>
      <c r="CD134" s="830" t="s">
        <v>1209</v>
      </c>
      <c r="CE134" s="830" t="s">
        <v>306</v>
      </c>
      <c r="CF134" s="830" t="s">
        <v>668</v>
      </c>
      <c r="CG134" s="830" t="s">
        <v>307</v>
      </c>
      <c r="CH134" s="830" t="s">
        <v>57</v>
      </c>
      <c r="CI134" s="830" t="s">
        <v>4486</v>
      </c>
      <c r="CJ134" s="830" t="s">
        <v>1367</v>
      </c>
      <c r="CK134" s="830" t="s">
        <v>711</v>
      </c>
      <c r="CL134" s="830" t="s">
        <v>105</v>
      </c>
      <c r="CM134" s="830" t="s">
        <v>4487</v>
      </c>
      <c r="CN134" s="830" t="s">
        <v>1367</v>
      </c>
      <c r="CO134" s="830" t="s">
        <v>878</v>
      </c>
      <c r="CP134" s="830" t="s">
        <v>105</v>
      </c>
      <c r="CQ134" s="830" t="s">
        <v>57</v>
      </c>
      <c r="CR134" s="830" t="s">
        <v>57</v>
      </c>
      <c r="CS134" s="830" t="s">
        <v>57</v>
      </c>
      <c r="CT134" s="830" t="s">
        <v>57</v>
      </c>
      <c r="CU134" s="830" t="s">
        <v>328</v>
      </c>
      <c r="CV134" s="830" t="s">
        <v>329</v>
      </c>
      <c r="CW134" s="830" t="s">
        <v>330</v>
      </c>
      <c r="CX134" s="830" t="s">
        <v>331</v>
      </c>
      <c r="CY134" s="830" t="s">
        <v>57</v>
      </c>
      <c r="CZ134" s="830" t="s">
        <v>57</v>
      </c>
      <c r="DA134" s="830" t="s">
        <v>57</v>
      </c>
      <c r="DB134" s="830" t="s">
        <v>57</v>
      </c>
      <c r="DC134" s="830" t="s">
        <v>57</v>
      </c>
      <c r="DD134" s="830" t="s">
        <v>57</v>
      </c>
      <c r="DE134" s="830" t="s">
        <v>1215</v>
      </c>
      <c r="DF134" s="830" t="s">
        <v>1216</v>
      </c>
      <c r="DG134" s="830" t="s">
        <v>673</v>
      </c>
      <c r="DH134" s="830" t="s">
        <v>57</v>
      </c>
      <c r="DI134" s="830" t="s">
        <v>302</v>
      </c>
      <c r="DJ134" s="830" t="s">
        <v>57</v>
      </c>
      <c r="DK134" s="830" t="s">
        <v>57</v>
      </c>
      <c r="DL134" s="830" t="s">
        <v>57</v>
      </c>
      <c r="DM134" s="830" t="s">
        <v>57</v>
      </c>
      <c r="DN134" s="830" t="s">
        <v>57</v>
      </c>
      <c r="DO134" s="830" t="s">
        <v>57</v>
      </c>
      <c r="DP134" s="830" t="s">
        <v>57</v>
      </c>
      <c r="DQ134" s="830" t="s">
        <v>57</v>
      </c>
      <c r="DR134" s="830" t="s">
        <v>57</v>
      </c>
      <c r="DS134" s="830" t="s">
        <v>57</v>
      </c>
      <c r="DT134" s="830" t="s">
        <v>2572</v>
      </c>
      <c r="DU134" s="830" t="s">
        <v>1281</v>
      </c>
      <c r="DV134" s="830" t="s">
        <v>1038</v>
      </c>
      <c r="DW134" s="830" t="s">
        <v>106</v>
      </c>
      <c r="DX134" s="830" t="s">
        <v>317</v>
      </c>
      <c r="DY134" s="830" t="s">
        <v>308</v>
      </c>
      <c r="DZ134" s="830" t="s">
        <v>318</v>
      </c>
      <c r="EA134" s="830" t="s">
        <v>319</v>
      </c>
      <c r="EB134" s="830" t="s">
        <v>2573</v>
      </c>
      <c r="EC134" s="830" t="s">
        <v>1281</v>
      </c>
      <c r="ED134" s="830" t="s">
        <v>118</v>
      </c>
      <c r="EE134" s="830" t="s">
        <v>106</v>
      </c>
      <c r="EF134" s="830" t="s">
        <v>57</v>
      </c>
      <c r="EG134" s="830" t="s">
        <v>57</v>
      </c>
      <c r="EH134" s="830" t="s">
        <v>57</v>
      </c>
      <c r="EI134" s="830" t="s">
        <v>57</v>
      </c>
      <c r="EJ134" s="830" t="s">
        <v>1371</v>
      </c>
      <c r="EK134" s="830" t="s">
        <v>1372</v>
      </c>
      <c r="EL134" s="830" t="s">
        <v>1254</v>
      </c>
      <c r="EM134" s="830" t="s">
        <v>1373</v>
      </c>
      <c r="EN134" s="830" t="s">
        <v>767</v>
      </c>
      <c r="EO134" s="830" t="s">
        <v>310</v>
      </c>
      <c r="EP134" s="830" t="s">
        <v>88</v>
      </c>
      <c r="EQ134" s="830" t="s">
        <v>4462</v>
      </c>
      <c r="ER134" s="830" t="s">
        <v>311</v>
      </c>
      <c r="ES134" s="830" t="s">
        <v>2007</v>
      </c>
      <c r="ET134" s="830" t="s">
        <v>4488</v>
      </c>
      <c r="EU134" s="189" t="str">
        <f t="shared" si="28"/>
        <v>2022659T00</v>
      </c>
      <c r="EV134" s="56" t="str">
        <f t="shared" si="29"/>
        <v>112022659T00</v>
      </c>
      <c r="EW134" s="189">
        <f>IFERROR(VLOOKUP(EV134,양시!BZ:CJ,10,FALSE),"")</f>
        <v>0</v>
      </c>
    </row>
    <row r="135" spans="1:156" ht="30" customHeight="1">
      <c r="A135" s="367">
        <v>12</v>
      </c>
      <c r="B135" s="785" t="s">
        <v>287</v>
      </c>
      <c r="C135" s="788" t="s">
        <v>916</v>
      </c>
      <c r="D135" s="785" t="s">
        <v>2963</v>
      </c>
      <c r="E135" s="785" t="s">
        <v>31</v>
      </c>
      <c r="F135" s="785" t="s">
        <v>287</v>
      </c>
      <c r="G135" s="785" t="s">
        <v>287</v>
      </c>
      <c r="H135" s="785" t="s">
        <v>287</v>
      </c>
      <c r="I135" s="785" t="s">
        <v>585</v>
      </c>
      <c r="J135" s="785" t="s">
        <v>5545</v>
      </c>
      <c r="K135" s="785" t="s">
        <v>291</v>
      </c>
      <c r="L135" s="785" t="s">
        <v>5546</v>
      </c>
      <c r="M135" s="785" t="s">
        <v>5547</v>
      </c>
      <c r="N135" s="785"/>
      <c r="O135" s="785" t="s">
        <v>2992</v>
      </c>
      <c r="P135" s="785" t="s">
        <v>1539</v>
      </c>
      <c r="Q135" s="785" t="s">
        <v>6799</v>
      </c>
      <c r="R135" s="785"/>
      <c r="S135" s="785" t="s">
        <v>5434</v>
      </c>
      <c r="T135" s="785" t="s">
        <v>5548</v>
      </c>
      <c r="U135" s="785" t="s">
        <v>592</v>
      </c>
      <c r="V135" s="785"/>
      <c r="W135" s="785" t="s">
        <v>5549</v>
      </c>
      <c r="X135" s="785" t="s">
        <v>778</v>
      </c>
      <c r="Y135" s="785" t="s">
        <v>5550</v>
      </c>
      <c r="Z135" s="785" t="s">
        <v>5550</v>
      </c>
      <c r="AA135" s="785" t="s">
        <v>5550</v>
      </c>
      <c r="AB135" s="785" t="s">
        <v>293</v>
      </c>
      <c r="AC135" s="1338"/>
      <c r="AD135" s="785" t="s">
        <v>107</v>
      </c>
      <c r="AE135" s="785" t="s">
        <v>1730</v>
      </c>
      <c r="AF135" s="785" t="s">
        <v>595</v>
      </c>
      <c r="AG135" s="785" t="s">
        <v>57</v>
      </c>
      <c r="AH135" s="785" t="s">
        <v>645</v>
      </c>
      <c r="AI135" s="785" t="s">
        <v>57</v>
      </c>
      <c r="AJ135" s="785"/>
      <c r="AK135" s="785"/>
      <c r="AL135" s="785"/>
      <c r="AM135" s="785"/>
      <c r="AN135" s="785" t="s">
        <v>1545</v>
      </c>
      <c r="AO135" s="785" t="s">
        <v>1546</v>
      </c>
      <c r="AP135" s="785" t="s">
        <v>5551</v>
      </c>
      <c r="AQ135" s="785" t="s">
        <v>49</v>
      </c>
      <c r="AR135" s="785"/>
      <c r="AS135" s="785"/>
      <c r="AT135" s="785" t="s">
        <v>298</v>
      </c>
      <c r="AU135" s="785" t="s">
        <v>5552</v>
      </c>
      <c r="AV135" s="785" t="s">
        <v>57</v>
      </c>
      <c r="AW135" s="785" t="s">
        <v>831</v>
      </c>
      <c r="AX135" s="785"/>
      <c r="AY135" s="785"/>
      <c r="AZ135" s="785" t="s">
        <v>5553</v>
      </c>
      <c r="BA135" s="785" t="s">
        <v>1736</v>
      </c>
      <c r="BB135" s="785" t="s">
        <v>299</v>
      </c>
      <c r="BC135" s="785" t="s">
        <v>32</v>
      </c>
      <c r="BD135" s="785" t="s">
        <v>33</v>
      </c>
      <c r="BE135" s="785" t="s">
        <v>5554</v>
      </c>
      <c r="BF135" s="785" t="s">
        <v>48</v>
      </c>
      <c r="BG135" s="785" t="s">
        <v>164</v>
      </c>
      <c r="BH135" s="785" t="s">
        <v>110</v>
      </c>
      <c r="BI135" s="785" t="s">
        <v>605</v>
      </c>
      <c r="BJ135" s="785" t="s">
        <v>3553</v>
      </c>
      <c r="BK135" s="785" t="s">
        <v>1739</v>
      </c>
      <c r="BL135" s="785" t="s">
        <v>5555</v>
      </c>
      <c r="BM135" s="785" t="s">
        <v>657</v>
      </c>
      <c r="BN135" s="785" t="s">
        <v>1730</v>
      </c>
      <c r="BO135" s="785" t="s">
        <v>595</v>
      </c>
      <c r="BP135" s="785" t="s">
        <v>57</v>
      </c>
      <c r="BQ135" s="785" t="s">
        <v>57</v>
      </c>
      <c r="BR135" s="785" t="s">
        <v>311</v>
      </c>
      <c r="BS135" s="785" t="s">
        <v>334</v>
      </c>
      <c r="BT135" s="785" t="s">
        <v>2305</v>
      </c>
      <c r="BU135" s="785" t="s">
        <v>5556</v>
      </c>
      <c r="BV135" s="785" t="s">
        <v>302</v>
      </c>
      <c r="BW135" s="785" t="s">
        <v>663</v>
      </c>
      <c r="BX135" s="785" t="s">
        <v>645</v>
      </c>
      <c r="BY135" s="785" t="s">
        <v>57</v>
      </c>
      <c r="BZ135" s="785" t="s">
        <v>1028</v>
      </c>
      <c r="CA135" s="785" t="s">
        <v>57</v>
      </c>
      <c r="CB135" s="785" t="s">
        <v>57</v>
      </c>
      <c r="CC135" s="785" t="s">
        <v>57</v>
      </c>
      <c r="CD135" s="785" t="s">
        <v>57</v>
      </c>
      <c r="CE135" s="785" t="s">
        <v>57</v>
      </c>
      <c r="CF135" s="785" t="s">
        <v>57</v>
      </c>
      <c r="CG135" s="785" t="s">
        <v>57</v>
      </c>
      <c r="CH135" s="785" t="s">
        <v>57</v>
      </c>
      <c r="CI135" s="785" t="s">
        <v>5557</v>
      </c>
      <c r="CJ135" s="785" t="s">
        <v>665</v>
      </c>
      <c r="CK135" s="785" t="s">
        <v>1916</v>
      </c>
      <c r="CL135" s="785" t="s">
        <v>2984</v>
      </c>
      <c r="CM135" s="785" t="s">
        <v>5558</v>
      </c>
      <c r="CN135" s="785" t="s">
        <v>665</v>
      </c>
      <c r="CO135" s="785" t="s">
        <v>104</v>
      </c>
      <c r="CP135" s="785" t="s">
        <v>2984</v>
      </c>
      <c r="CQ135" s="785" t="s">
        <v>57</v>
      </c>
      <c r="CR135" s="785" t="s">
        <v>57</v>
      </c>
      <c r="CS135" s="785" t="s">
        <v>57</v>
      </c>
      <c r="CT135" s="785" t="s">
        <v>57</v>
      </c>
      <c r="CU135" s="785" t="s">
        <v>328</v>
      </c>
      <c r="CV135" s="785" t="s">
        <v>329</v>
      </c>
      <c r="CW135" s="785" t="s">
        <v>330</v>
      </c>
      <c r="CX135" s="785" t="s">
        <v>331</v>
      </c>
      <c r="CY135" s="785" t="s">
        <v>57</v>
      </c>
      <c r="CZ135" s="785" t="s">
        <v>57</v>
      </c>
      <c r="DA135" s="785" t="s">
        <v>57</v>
      </c>
      <c r="DB135" s="785" t="s">
        <v>57</v>
      </c>
      <c r="DC135" s="785" t="s">
        <v>57</v>
      </c>
      <c r="DD135" s="785" t="s">
        <v>57</v>
      </c>
      <c r="DE135" s="785" t="s">
        <v>57</v>
      </c>
      <c r="DF135" s="785" t="s">
        <v>57</v>
      </c>
      <c r="DG135" s="785" t="s">
        <v>57</v>
      </c>
      <c r="DH135" s="785" t="s">
        <v>57</v>
      </c>
      <c r="DI135" s="785" t="s">
        <v>302</v>
      </c>
      <c r="DJ135" s="785" t="s">
        <v>57</v>
      </c>
      <c r="DK135" s="785" t="s">
        <v>57</v>
      </c>
      <c r="DL135" s="785" t="s">
        <v>57</v>
      </c>
      <c r="DM135" s="785" t="s">
        <v>57</v>
      </c>
      <c r="DN135" s="785" t="s">
        <v>57</v>
      </c>
      <c r="DO135" s="785" t="s">
        <v>57</v>
      </c>
      <c r="DP135" s="785" t="s">
        <v>57</v>
      </c>
      <c r="DQ135" s="785" t="s">
        <v>5559</v>
      </c>
      <c r="DR135" s="785" t="s">
        <v>5560</v>
      </c>
      <c r="DS135" s="785" t="s">
        <v>673</v>
      </c>
      <c r="DT135" s="785" t="s">
        <v>5561</v>
      </c>
      <c r="DU135" s="785" t="s">
        <v>621</v>
      </c>
      <c r="DV135" s="785" t="s">
        <v>334</v>
      </c>
      <c r="DW135" s="785" t="s">
        <v>1569</v>
      </c>
      <c r="DX135" s="785" t="s">
        <v>333</v>
      </c>
      <c r="DY135" s="785" t="s">
        <v>308</v>
      </c>
      <c r="DZ135" s="785" t="s">
        <v>309</v>
      </c>
      <c r="EA135" s="785" t="s">
        <v>319</v>
      </c>
      <c r="EB135" s="785" t="s">
        <v>5562</v>
      </c>
      <c r="EC135" s="785" t="s">
        <v>621</v>
      </c>
      <c r="ED135" s="785" t="s">
        <v>762</v>
      </c>
      <c r="EE135" s="785" t="s">
        <v>1569</v>
      </c>
      <c r="EF135" s="785" t="s">
        <v>57</v>
      </c>
      <c r="EG135" s="785" t="s">
        <v>57</v>
      </c>
      <c r="EH135" s="785" t="s">
        <v>57</v>
      </c>
      <c r="EI135" s="785" t="s">
        <v>57</v>
      </c>
      <c r="EJ135" s="785" t="s">
        <v>5563</v>
      </c>
      <c r="EK135" s="785" t="s">
        <v>1574</v>
      </c>
      <c r="EL135" s="785" t="s">
        <v>5564</v>
      </c>
      <c r="EM135" s="785" t="s">
        <v>1576</v>
      </c>
      <c r="EN135" s="785" t="s">
        <v>680</v>
      </c>
      <c r="EO135" s="785" t="s">
        <v>630</v>
      </c>
      <c r="EP135" s="785" t="s">
        <v>122</v>
      </c>
      <c r="EQ135" s="785" t="s">
        <v>5565</v>
      </c>
      <c r="ER135" s="785" t="s">
        <v>311</v>
      </c>
      <c r="ES135" s="785" t="s">
        <v>5566</v>
      </c>
      <c r="ET135" s="785" t="s">
        <v>5567</v>
      </c>
      <c r="EU135" s="189" t="str">
        <f t="shared" ref="EU135:EU147" si="30">MID(AU135,5,8)&amp;RIGHT(AU135,2)</f>
        <v>1038588T00</v>
      </c>
      <c r="EV135" s="56" t="str">
        <f t="shared" ref="EV135:EV147" si="31">A135&amp;EU135</f>
        <v>121038588T00</v>
      </c>
      <c r="EW135" s="189">
        <f>IFERROR(VLOOKUP(EV135,양시!BZ:CJ,10,FALSE),"")</f>
        <v>0</v>
      </c>
    </row>
    <row r="136" spans="1:156" ht="30" customHeight="1">
      <c r="A136" s="367">
        <v>12</v>
      </c>
      <c r="B136" s="785" t="s">
        <v>312</v>
      </c>
      <c r="C136" s="788" t="s">
        <v>916</v>
      </c>
      <c r="D136" s="785" t="s">
        <v>2963</v>
      </c>
      <c r="E136" s="785" t="s">
        <v>31</v>
      </c>
      <c r="F136" s="785" t="s">
        <v>287</v>
      </c>
      <c r="G136" s="785" t="s">
        <v>312</v>
      </c>
      <c r="H136" s="785" t="s">
        <v>312</v>
      </c>
      <c r="I136" s="785" t="s">
        <v>585</v>
      </c>
      <c r="J136" s="785" t="s">
        <v>5568</v>
      </c>
      <c r="K136" s="785" t="s">
        <v>291</v>
      </c>
      <c r="L136" s="785" t="s">
        <v>5569</v>
      </c>
      <c r="M136" s="785" t="s">
        <v>5570</v>
      </c>
      <c r="N136" s="785"/>
      <c r="O136" s="785" t="s">
        <v>5571</v>
      </c>
      <c r="P136" s="785" t="s">
        <v>1539</v>
      </c>
      <c r="Q136" s="785" t="s">
        <v>6799</v>
      </c>
      <c r="R136" s="785"/>
      <c r="S136" s="785" t="s">
        <v>5434</v>
      </c>
      <c r="T136" s="785" t="s">
        <v>5548</v>
      </c>
      <c r="U136" s="785" t="s">
        <v>592</v>
      </c>
      <c r="V136" s="785"/>
      <c r="W136" s="785" t="s">
        <v>5572</v>
      </c>
      <c r="X136" s="785" t="s">
        <v>1542</v>
      </c>
      <c r="Y136" s="785" t="s">
        <v>5573</v>
      </c>
      <c r="Z136" s="785" t="s">
        <v>5574</v>
      </c>
      <c r="AA136" s="785" t="s">
        <v>5575</v>
      </c>
      <c r="AB136" s="785" t="s">
        <v>293</v>
      </c>
      <c r="AC136" s="1338"/>
      <c r="AD136" s="785" t="s">
        <v>107</v>
      </c>
      <c r="AE136" s="785" t="s">
        <v>1730</v>
      </c>
      <c r="AF136" s="785" t="s">
        <v>595</v>
      </c>
      <c r="AG136" s="785" t="s">
        <v>57</v>
      </c>
      <c r="AH136" s="785" t="s">
        <v>645</v>
      </c>
      <c r="AI136" s="785" t="s">
        <v>57</v>
      </c>
      <c r="AJ136" s="785"/>
      <c r="AK136" s="785"/>
      <c r="AL136" s="785"/>
      <c r="AM136" s="785"/>
      <c r="AN136" s="785" t="s">
        <v>1545</v>
      </c>
      <c r="AO136" s="785" t="s">
        <v>1546</v>
      </c>
      <c r="AP136" s="785" t="s">
        <v>5576</v>
      </c>
      <c r="AQ136" s="785" t="s">
        <v>49</v>
      </c>
      <c r="AR136" s="785"/>
      <c r="AS136" s="785"/>
      <c r="AT136" s="785" t="s">
        <v>298</v>
      </c>
      <c r="AU136" s="785" t="s">
        <v>5577</v>
      </c>
      <c r="AV136" s="785" t="s">
        <v>57</v>
      </c>
      <c r="AW136" s="785" t="s">
        <v>831</v>
      </c>
      <c r="AX136" s="785"/>
      <c r="AY136" s="785"/>
      <c r="AZ136" s="785" t="s">
        <v>5578</v>
      </c>
      <c r="BA136" s="785" t="s">
        <v>1736</v>
      </c>
      <c r="BB136" s="785" t="s">
        <v>299</v>
      </c>
      <c r="BC136" s="785" t="s">
        <v>32</v>
      </c>
      <c r="BD136" s="785" t="s">
        <v>33</v>
      </c>
      <c r="BE136" s="785" t="s">
        <v>5554</v>
      </c>
      <c r="BF136" s="785" t="s">
        <v>48</v>
      </c>
      <c r="BG136" s="785" t="s">
        <v>164</v>
      </c>
      <c r="BH136" s="785" t="s">
        <v>110</v>
      </c>
      <c r="BI136" s="785" t="s">
        <v>5579</v>
      </c>
      <c r="BJ136" s="785" t="s">
        <v>5580</v>
      </c>
      <c r="BK136" s="785" t="s">
        <v>1739</v>
      </c>
      <c r="BL136" s="785" t="s">
        <v>5581</v>
      </c>
      <c r="BM136" s="785" t="s">
        <v>302</v>
      </c>
      <c r="BN136" s="785" t="s">
        <v>1730</v>
      </c>
      <c r="BO136" s="785" t="s">
        <v>595</v>
      </c>
      <c r="BP136" s="785" t="s">
        <v>57</v>
      </c>
      <c r="BQ136" s="785" t="s">
        <v>57</v>
      </c>
      <c r="BR136" s="785" t="s">
        <v>311</v>
      </c>
      <c r="BS136" s="785" t="s">
        <v>4239</v>
      </c>
      <c r="BT136" s="785" t="s">
        <v>612</v>
      </c>
      <c r="BU136" s="785" t="s">
        <v>5582</v>
      </c>
      <c r="BV136" s="785" t="s">
        <v>302</v>
      </c>
      <c r="BW136" s="785" t="s">
        <v>1589</v>
      </c>
      <c r="BX136" s="785" t="s">
        <v>645</v>
      </c>
      <c r="BY136" s="785" t="s">
        <v>57</v>
      </c>
      <c r="BZ136" s="785" t="s">
        <v>334</v>
      </c>
      <c r="CA136" s="785" t="s">
        <v>57</v>
      </c>
      <c r="CB136" s="785" t="s">
        <v>57</v>
      </c>
      <c r="CC136" s="785" t="s">
        <v>57</v>
      </c>
      <c r="CD136" s="785" t="s">
        <v>57</v>
      </c>
      <c r="CE136" s="785" t="s">
        <v>57</v>
      </c>
      <c r="CF136" s="785" t="s">
        <v>57</v>
      </c>
      <c r="CG136" s="785" t="s">
        <v>57</v>
      </c>
      <c r="CH136" s="785" t="s">
        <v>57</v>
      </c>
      <c r="CI136" s="785" t="s">
        <v>5583</v>
      </c>
      <c r="CJ136" s="785" t="s">
        <v>665</v>
      </c>
      <c r="CK136" s="785" t="s">
        <v>1397</v>
      </c>
      <c r="CL136" s="785" t="s">
        <v>2984</v>
      </c>
      <c r="CM136" s="785" t="s">
        <v>5584</v>
      </c>
      <c r="CN136" s="785" t="s">
        <v>665</v>
      </c>
      <c r="CO136" s="785" t="s">
        <v>5585</v>
      </c>
      <c r="CP136" s="785" t="s">
        <v>2984</v>
      </c>
      <c r="CQ136" s="785" t="s">
        <v>57</v>
      </c>
      <c r="CR136" s="785" t="s">
        <v>57</v>
      </c>
      <c r="CS136" s="785" t="s">
        <v>57</v>
      </c>
      <c r="CT136" s="785" t="s">
        <v>57</v>
      </c>
      <c r="CU136" s="785" t="s">
        <v>328</v>
      </c>
      <c r="CV136" s="785" t="s">
        <v>329</v>
      </c>
      <c r="CW136" s="785" t="s">
        <v>330</v>
      </c>
      <c r="CX136" s="785" t="s">
        <v>331</v>
      </c>
      <c r="CY136" s="785" t="s">
        <v>57</v>
      </c>
      <c r="CZ136" s="785" t="s">
        <v>57</v>
      </c>
      <c r="DA136" s="785" t="s">
        <v>57</v>
      </c>
      <c r="DB136" s="785" t="s">
        <v>57</v>
      </c>
      <c r="DC136" s="785" t="s">
        <v>57</v>
      </c>
      <c r="DD136" s="785" t="s">
        <v>57</v>
      </c>
      <c r="DE136" s="785" t="s">
        <v>57</v>
      </c>
      <c r="DF136" s="785" t="s">
        <v>57</v>
      </c>
      <c r="DG136" s="785" t="s">
        <v>57</v>
      </c>
      <c r="DH136" s="785" t="s">
        <v>57</v>
      </c>
      <c r="DI136" s="785" t="s">
        <v>302</v>
      </c>
      <c r="DJ136" s="785" t="s">
        <v>57</v>
      </c>
      <c r="DK136" s="785" t="s">
        <v>57</v>
      </c>
      <c r="DL136" s="785" t="s">
        <v>57</v>
      </c>
      <c r="DM136" s="785" t="s">
        <v>57</v>
      </c>
      <c r="DN136" s="785" t="s">
        <v>57</v>
      </c>
      <c r="DO136" s="785" t="s">
        <v>57</v>
      </c>
      <c r="DP136" s="785" t="s">
        <v>57</v>
      </c>
      <c r="DQ136" s="785" t="s">
        <v>5586</v>
      </c>
      <c r="DR136" s="785" t="s">
        <v>5587</v>
      </c>
      <c r="DS136" s="785" t="s">
        <v>673</v>
      </c>
      <c r="DT136" s="785" t="s">
        <v>5588</v>
      </c>
      <c r="DU136" s="785" t="s">
        <v>621</v>
      </c>
      <c r="DV136" s="785" t="s">
        <v>1302</v>
      </c>
      <c r="DW136" s="785" t="s">
        <v>1569</v>
      </c>
      <c r="DX136" s="785" t="s">
        <v>333</v>
      </c>
      <c r="DY136" s="785" t="s">
        <v>308</v>
      </c>
      <c r="DZ136" s="785" t="s">
        <v>309</v>
      </c>
      <c r="EA136" s="785" t="s">
        <v>319</v>
      </c>
      <c r="EB136" s="785" t="s">
        <v>1571</v>
      </c>
      <c r="EC136" s="785" t="s">
        <v>621</v>
      </c>
      <c r="ED136" s="785" t="s">
        <v>1572</v>
      </c>
      <c r="EE136" s="785" t="s">
        <v>1569</v>
      </c>
      <c r="EF136" s="785" t="s">
        <v>57</v>
      </c>
      <c r="EG136" s="785" t="s">
        <v>57</v>
      </c>
      <c r="EH136" s="785" t="s">
        <v>57</v>
      </c>
      <c r="EI136" s="785" t="s">
        <v>57</v>
      </c>
      <c r="EJ136" s="785" t="s">
        <v>5589</v>
      </c>
      <c r="EK136" s="785" t="s">
        <v>1574</v>
      </c>
      <c r="EL136" s="785" t="s">
        <v>5590</v>
      </c>
      <c r="EM136" s="785" t="s">
        <v>1576</v>
      </c>
      <c r="EN136" s="785" t="s">
        <v>680</v>
      </c>
      <c r="EO136" s="785" t="s">
        <v>630</v>
      </c>
      <c r="EP136" s="785" t="s">
        <v>122</v>
      </c>
      <c r="EQ136" s="785" t="s">
        <v>5219</v>
      </c>
      <c r="ER136" s="785" t="s">
        <v>311</v>
      </c>
      <c r="ES136" s="785" t="s">
        <v>5591</v>
      </c>
      <c r="ET136" s="785" t="s">
        <v>5592</v>
      </c>
      <c r="EU136" s="189" t="str">
        <f t="shared" si="30"/>
        <v>1038590T00</v>
      </c>
      <c r="EV136" s="56" t="str">
        <f t="shared" si="31"/>
        <v>121038590T00</v>
      </c>
      <c r="EW136" s="189">
        <f>IFERROR(VLOOKUP(EV136,양시!BZ:CJ,10,FALSE),"")</f>
        <v>0</v>
      </c>
    </row>
    <row r="137" spans="1:156" ht="30" customHeight="1">
      <c r="A137" s="367">
        <v>12</v>
      </c>
      <c r="B137" s="785" t="s">
        <v>320</v>
      </c>
      <c r="C137" s="785" t="s">
        <v>336</v>
      </c>
      <c r="D137" s="785" t="s">
        <v>1866</v>
      </c>
      <c r="E137" s="785" t="s">
        <v>31</v>
      </c>
      <c r="F137" s="785" t="s">
        <v>321</v>
      </c>
      <c r="G137" s="785" t="s">
        <v>320</v>
      </c>
      <c r="H137" s="785" t="s">
        <v>320</v>
      </c>
      <c r="I137" s="785" t="s">
        <v>585</v>
      </c>
      <c r="J137" s="785" t="s">
        <v>1989</v>
      </c>
      <c r="K137" s="785" t="s">
        <v>291</v>
      </c>
      <c r="L137" s="785" t="s">
        <v>1990</v>
      </c>
      <c r="M137" s="785" t="s">
        <v>1991</v>
      </c>
      <c r="N137" s="785"/>
      <c r="O137" s="785"/>
      <c r="P137" s="785"/>
      <c r="Q137" s="785" t="s">
        <v>5639</v>
      </c>
      <c r="R137" s="785"/>
      <c r="S137" s="785" t="s">
        <v>1811</v>
      </c>
      <c r="T137" s="785" t="s">
        <v>1812</v>
      </c>
      <c r="U137" s="785" t="s">
        <v>592</v>
      </c>
      <c r="V137" s="785"/>
      <c r="W137" s="785" t="s">
        <v>1992</v>
      </c>
      <c r="X137" s="785" t="s">
        <v>1047</v>
      </c>
      <c r="Y137" s="785" t="s">
        <v>1993</v>
      </c>
      <c r="Z137" s="785" t="s">
        <v>1993</v>
      </c>
      <c r="AA137" s="785" t="s">
        <v>5640</v>
      </c>
      <c r="AB137" s="785" t="s">
        <v>293</v>
      </c>
      <c r="AC137" s="1338"/>
      <c r="AD137" s="785" t="s">
        <v>107</v>
      </c>
      <c r="AE137" s="785" t="s">
        <v>314</v>
      </c>
      <c r="AF137" s="785" t="s">
        <v>294</v>
      </c>
      <c r="AG137" s="785" t="s">
        <v>295</v>
      </c>
      <c r="AH137" s="785" t="s">
        <v>296</v>
      </c>
      <c r="AI137" s="785" t="s">
        <v>297</v>
      </c>
      <c r="AJ137" s="785"/>
      <c r="AK137" s="785"/>
      <c r="AL137" s="785"/>
      <c r="AM137" s="785"/>
      <c r="AN137" s="785" t="s">
        <v>1162</v>
      </c>
      <c r="AO137" s="785" t="s">
        <v>1163</v>
      </c>
      <c r="AP137" s="785" t="s">
        <v>1994</v>
      </c>
      <c r="AQ137" s="785" t="s">
        <v>49</v>
      </c>
      <c r="AR137" s="785" t="s">
        <v>1165</v>
      </c>
      <c r="AS137" s="785" t="s">
        <v>1166</v>
      </c>
      <c r="AT137" s="785" t="s">
        <v>599</v>
      </c>
      <c r="AU137" s="785" t="s">
        <v>1995</v>
      </c>
      <c r="AV137" s="785" t="s">
        <v>57</v>
      </c>
      <c r="AW137" s="785" t="s">
        <v>57</v>
      </c>
      <c r="AX137" s="785"/>
      <c r="AY137" s="785"/>
      <c r="AZ137" s="785" t="s">
        <v>1996</v>
      </c>
      <c r="BA137" s="785" t="s">
        <v>1170</v>
      </c>
      <c r="BB137" s="785" t="s">
        <v>299</v>
      </c>
      <c r="BC137" s="785" t="s">
        <v>32</v>
      </c>
      <c r="BD137" s="785" t="s">
        <v>33</v>
      </c>
      <c r="BE137" s="785" t="s">
        <v>57</v>
      </c>
      <c r="BF137" s="785" t="s">
        <v>48</v>
      </c>
      <c r="BG137" s="785" t="s">
        <v>164</v>
      </c>
      <c r="BH137" s="785" t="s">
        <v>1997</v>
      </c>
      <c r="BI137" s="785" t="s">
        <v>1998</v>
      </c>
      <c r="BJ137" s="785" t="s">
        <v>1999</v>
      </c>
      <c r="BK137" s="785" t="s">
        <v>1174</v>
      </c>
      <c r="BL137" s="785" t="s">
        <v>1326</v>
      </c>
      <c r="BM137" s="785" t="s">
        <v>1327</v>
      </c>
      <c r="BN137" s="785" t="s">
        <v>314</v>
      </c>
      <c r="BO137" s="785" t="s">
        <v>294</v>
      </c>
      <c r="BP137" s="785" t="s">
        <v>57</v>
      </c>
      <c r="BQ137" s="785" t="s">
        <v>295</v>
      </c>
      <c r="BR137" s="785" t="s">
        <v>311</v>
      </c>
      <c r="BS137" s="785" t="s">
        <v>753</v>
      </c>
      <c r="BT137" s="785" t="s">
        <v>1328</v>
      </c>
      <c r="BU137" s="785" t="s">
        <v>2000</v>
      </c>
      <c r="BV137" s="785" t="s">
        <v>1061</v>
      </c>
      <c r="BW137" s="785" t="s">
        <v>1028</v>
      </c>
      <c r="BX137" s="785" t="s">
        <v>296</v>
      </c>
      <c r="BY137" s="785" t="s">
        <v>297</v>
      </c>
      <c r="BZ137" s="785" t="s">
        <v>1331</v>
      </c>
      <c r="CA137" s="785" t="s">
        <v>2001</v>
      </c>
      <c r="CB137" s="785" t="s">
        <v>304</v>
      </c>
      <c r="CC137" s="785" t="s">
        <v>1308</v>
      </c>
      <c r="CD137" s="785" t="s">
        <v>318</v>
      </c>
      <c r="CE137" s="785" t="s">
        <v>306</v>
      </c>
      <c r="CF137" s="785" t="s">
        <v>1916</v>
      </c>
      <c r="CG137" s="785" t="s">
        <v>307</v>
      </c>
      <c r="CH137" s="785" t="s">
        <v>57</v>
      </c>
      <c r="CI137" s="785" t="s">
        <v>2002</v>
      </c>
      <c r="CJ137" s="785" t="s">
        <v>99</v>
      </c>
      <c r="CK137" s="785" t="s">
        <v>1889</v>
      </c>
      <c r="CL137" s="785" t="s">
        <v>105</v>
      </c>
      <c r="CM137" s="785" t="s">
        <v>2003</v>
      </c>
      <c r="CN137" s="785" t="s">
        <v>99</v>
      </c>
      <c r="CO137" s="785" t="s">
        <v>998</v>
      </c>
      <c r="CP137" s="785" t="s">
        <v>105</v>
      </c>
      <c r="CQ137" s="785" t="s">
        <v>57</v>
      </c>
      <c r="CR137" s="785" t="s">
        <v>57</v>
      </c>
      <c r="CS137" s="785" t="s">
        <v>57</v>
      </c>
      <c r="CT137" s="785" t="s">
        <v>57</v>
      </c>
      <c r="CU137" s="785" t="s">
        <v>328</v>
      </c>
      <c r="CV137" s="785" t="s">
        <v>329</v>
      </c>
      <c r="CW137" s="785" t="s">
        <v>330</v>
      </c>
      <c r="CX137" s="785" t="s">
        <v>331</v>
      </c>
      <c r="CY137" s="785" t="s">
        <v>57</v>
      </c>
      <c r="CZ137" s="785" t="s">
        <v>57</v>
      </c>
      <c r="DA137" s="785" t="s">
        <v>57</v>
      </c>
      <c r="DB137" s="785" t="s">
        <v>57</v>
      </c>
      <c r="DC137" s="785" t="s">
        <v>57</v>
      </c>
      <c r="DD137" s="785" t="s">
        <v>57</v>
      </c>
      <c r="DE137" s="785" t="s">
        <v>1215</v>
      </c>
      <c r="DF137" s="785" t="s">
        <v>1216</v>
      </c>
      <c r="DG137" s="785" t="s">
        <v>673</v>
      </c>
      <c r="DH137" s="785" t="s">
        <v>57</v>
      </c>
      <c r="DI137" s="785" t="s">
        <v>302</v>
      </c>
      <c r="DJ137" s="785" t="s">
        <v>57</v>
      </c>
      <c r="DK137" s="785" t="s">
        <v>57</v>
      </c>
      <c r="DL137" s="785" t="s">
        <v>57</v>
      </c>
      <c r="DM137" s="785" t="s">
        <v>57</v>
      </c>
      <c r="DN137" s="785" t="s">
        <v>57</v>
      </c>
      <c r="DO137" s="785" t="s">
        <v>57</v>
      </c>
      <c r="DP137" s="785" t="s">
        <v>57</v>
      </c>
      <c r="DQ137" s="785" t="s">
        <v>57</v>
      </c>
      <c r="DR137" s="785" t="s">
        <v>57</v>
      </c>
      <c r="DS137" s="785" t="s">
        <v>57</v>
      </c>
      <c r="DT137" s="785" t="s">
        <v>2004</v>
      </c>
      <c r="DU137" s="785" t="s">
        <v>1153</v>
      </c>
      <c r="DV137" s="785" t="s">
        <v>761</v>
      </c>
      <c r="DW137" s="785" t="s">
        <v>121</v>
      </c>
      <c r="DX137" s="785" t="s">
        <v>333</v>
      </c>
      <c r="DY137" s="785" t="s">
        <v>308</v>
      </c>
      <c r="DZ137" s="785" t="s">
        <v>309</v>
      </c>
      <c r="EA137" s="785" t="s">
        <v>319</v>
      </c>
      <c r="EB137" s="785" t="s">
        <v>2005</v>
      </c>
      <c r="EC137" s="785" t="s">
        <v>1153</v>
      </c>
      <c r="ED137" s="785" t="s">
        <v>178</v>
      </c>
      <c r="EE137" s="785" t="s">
        <v>121</v>
      </c>
      <c r="EF137" s="785" t="s">
        <v>57</v>
      </c>
      <c r="EG137" s="785" t="s">
        <v>57</v>
      </c>
      <c r="EH137" s="785" t="s">
        <v>57</v>
      </c>
      <c r="EI137" s="785" t="s">
        <v>57</v>
      </c>
      <c r="EJ137" s="785" t="s">
        <v>2006</v>
      </c>
      <c r="EK137" s="785" t="s">
        <v>1574</v>
      </c>
      <c r="EL137" s="785" t="s">
        <v>1337</v>
      </c>
      <c r="EM137" s="785" t="s">
        <v>1576</v>
      </c>
      <c r="EN137" s="785" t="s">
        <v>767</v>
      </c>
      <c r="EO137" s="785" t="s">
        <v>310</v>
      </c>
      <c r="EP137" s="785" t="s">
        <v>88</v>
      </c>
      <c r="EQ137" s="785" t="s">
        <v>1922</v>
      </c>
      <c r="ER137" s="785" t="s">
        <v>311</v>
      </c>
      <c r="ES137" s="785" t="s">
        <v>2007</v>
      </c>
      <c r="ET137" s="785" t="s">
        <v>2008</v>
      </c>
      <c r="EU137" s="189" t="str">
        <f t="shared" si="30"/>
        <v>1038858T00</v>
      </c>
      <c r="EV137" s="56" t="str">
        <f t="shared" si="31"/>
        <v>121038858T00</v>
      </c>
      <c r="EW137" s="189" t="str">
        <f>IFERROR(VLOOKUP(EV137,양시!BZ:CJ,10,FALSE),"")</f>
        <v/>
      </c>
      <c r="EY137" s="415" t="s">
        <v>7394</v>
      </c>
    </row>
    <row r="138" spans="1:156" ht="30" customHeight="1">
      <c r="A138" s="367">
        <v>12</v>
      </c>
      <c r="B138" s="785" t="s">
        <v>724</v>
      </c>
      <c r="C138" s="788" t="s">
        <v>915</v>
      </c>
      <c r="D138" s="785" t="s">
        <v>1834</v>
      </c>
      <c r="E138" s="785" t="s">
        <v>31</v>
      </c>
      <c r="F138" s="785" t="s">
        <v>287</v>
      </c>
      <c r="G138" s="785" t="s">
        <v>724</v>
      </c>
      <c r="H138" s="785" t="s">
        <v>287</v>
      </c>
      <c r="I138" s="785" t="s">
        <v>585</v>
      </c>
      <c r="J138" s="785" t="s">
        <v>4446</v>
      </c>
      <c r="K138" s="785" t="s">
        <v>291</v>
      </c>
      <c r="L138" s="785" t="s">
        <v>4447</v>
      </c>
      <c r="M138" s="785" t="s">
        <v>4448</v>
      </c>
      <c r="N138" s="785"/>
      <c r="O138" s="785"/>
      <c r="P138" s="785"/>
      <c r="Q138" s="785" t="s">
        <v>5829</v>
      </c>
      <c r="R138" s="785"/>
      <c r="S138" s="785" t="s">
        <v>4441</v>
      </c>
      <c r="T138" s="785" t="s">
        <v>4442</v>
      </c>
      <c r="U138" s="785" t="s">
        <v>592</v>
      </c>
      <c r="V138" s="785" t="s">
        <v>1133</v>
      </c>
      <c r="W138" s="785" t="s">
        <v>4449</v>
      </c>
      <c r="X138" s="785" t="s">
        <v>688</v>
      </c>
      <c r="Y138" s="785" t="s">
        <v>1349</v>
      </c>
      <c r="Z138" s="785" t="s">
        <v>1349</v>
      </c>
      <c r="AA138" s="785" t="s">
        <v>1438</v>
      </c>
      <c r="AB138" s="785" t="s">
        <v>293</v>
      </c>
      <c r="AC138" s="1338"/>
      <c r="AD138" s="785" t="s">
        <v>107</v>
      </c>
      <c r="AE138" s="785" t="s">
        <v>1352</v>
      </c>
      <c r="AF138" s="785" t="s">
        <v>692</v>
      </c>
      <c r="AG138" s="785" t="s">
        <v>295</v>
      </c>
      <c r="AH138" s="785" t="s">
        <v>296</v>
      </c>
      <c r="AI138" s="785" t="s">
        <v>297</v>
      </c>
      <c r="AJ138" s="785"/>
      <c r="AK138" s="785"/>
      <c r="AL138" s="785"/>
      <c r="AM138" s="785"/>
      <c r="AN138" s="785" t="s">
        <v>1439</v>
      </c>
      <c r="AO138" s="785" t="s">
        <v>1440</v>
      </c>
      <c r="AP138" s="785" t="s">
        <v>4450</v>
      </c>
      <c r="AQ138" s="785" t="s">
        <v>35</v>
      </c>
      <c r="AR138" s="785"/>
      <c r="AS138" s="785"/>
      <c r="AT138" s="785" t="s">
        <v>298</v>
      </c>
      <c r="AU138" s="785" t="s">
        <v>4451</v>
      </c>
      <c r="AV138" s="785" t="s">
        <v>57</v>
      </c>
      <c r="AW138" s="785" t="s">
        <v>57</v>
      </c>
      <c r="AX138" s="785"/>
      <c r="AY138" s="785"/>
      <c r="AZ138" s="785" t="s">
        <v>4452</v>
      </c>
      <c r="BA138" s="785" t="s">
        <v>1359</v>
      </c>
      <c r="BB138" s="785" t="s">
        <v>323</v>
      </c>
      <c r="BC138" s="785" t="s">
        <v>32</v>
      </c>
      <c r="BD138" s="785" t="s">
        <v>33</v>
      </c>
      <c r="BE138" s="785" t="s">
        <v>57</v>
      </c>
      <c r="BF138" s="785" t="s">
        <v>48</v>
      </c>
      <c r="BG138" s="785" t="s">
        <v>164</v>
      </c>
      <c r="BH138" s="785" t="s">
        <v>110</v>
      </c>
      <c r="BI138" s="785" t="s">
        <v>2976</v>
      </c>
      <c r="BJ138" s="785" t="s">
        <v>2388</v>
      </c>
      <c r="BK138" s="785" t="s">
        <v>316</v>
      </c>
      <c r="BL138" s="785" t="s">
        <v>4453</v>
      </c>
      <c r="BM138" s="785" t="s">
        <v>39</v>
      </c>
      <c r="BN138" s="785" t="s">
        <v>1352</v>
      </c>
      <c r="BO138" s="785" t="s">
        <v>692</v>
      </c>
      <c r="BP138" s="785" t="s">
        <v>595</v>
      </c>
      <c r="BQ138" s="785" t="s">
        <v>295</v>
      </c>
      <c r="BR138" s="785" t="s">
        <v>1363</v>
      </c>
      <c r="BS138" s="785" t="s">
        <v>204</v>
      </c>
      <c r="BT138" s="785" t="s">
        <v>4454</v>
      </c>
      <c r="BU138" s="785" t="s">
        <v>4455</v>
      </c>
      <c r="BV138" s="785" t="s">
        <v>302</v>
      </c>
      <c r="BW138" s="785" t="s">
        <v>192</v>
      </c>
      <c r="BX138" s="785" t="s">
        <v>296</v>
      </c>
      <c r="BY138" s="785" t="s">
        <v>297</v>
      </c>
      <c r="BZ138" s="785" t="s">
        <v>4456</v>
      </c>
      <c r="CA138" s="785" t="s">
        <v>4457</v>
      </c>
      <c r="CB138" s="785" t="s">
        <v>304</v>
      </c>
      <c r="CC138" s="785" t="s">
        <v>668</v>
      </c>
      <c r="CD138" s="785" t="s">
        <v>1209</v>
      </c>
      <c r="CE138" s="785" t="s">
        <v>306</v>
      </c>
      <c r="CF138" s="785" t="s">
        <v>797</v>
      </c>
      <c r="CG138" s="785" t="s">
        <v>307</v>
      </c>
      <c r="CH138" s="785" t="s">
        <v>57</v>
      </c>
      <c r="CI138" s="785" t="s">
        <v>4458</v>
      </c>
      <c r="CJ138" s="785" t="s">
        <v>1367</v>
      </c>
      <c r="CK138" s="785" t="s">
        <v>2467</v>
      </c>
      <c r="CL138" s="785" t="s">
        <v>105</v>
      </c>
      <c r="CM138" s="785" t="s">
        <v>4459</v>
      </c>
      <c r="CN138" s="785" t="s">
        <v>1367</v>
      </c>
      <c r="CO138" s="785" t="s">
        <v>167</v>
      </c>
      <c r="CP138" s="785" t="s">
        <v>105</v>
      </c>
      <c r="CQ138" s="785" t="s">
        <v>57</v>
      </c>
      <c r="CR138" s="785" t="s">
        <v>57</v>
      </c>
      <c r="CS138" s="785" t="s">
        <v>57</v>
      </c>
      <c r="CT138" s="785" t="s">
        <v>57</v>
      </c>
      <c r="CU138" s="785" t="s">
        <v>328</v>
      </c>
      <c r="CV138" s="785" t="s">
        <v>329</v>
      </c>
      <c r="CW138" s="785" t="s">
        <v>330</v>
      </c>
      <c r="CX138" s="785" t="s">
        <v>331</v>
      </c>
      <c r="CY138" s="785" t="s">
        <v>57</v>
      </c>
      <c r="CZ138" s="785" t="s">
        <v>57</v>
      </c>
      <c r="DA138" s="785" t="s">
        <v>57</v>
      </c>
      <c r="DB138" s="785" t="s">
        <v>57</v>
      </c>
      <c r="DC138" s="785" t="s">
        <v>57</v>
      </c>
      <c r="DD138" s="785" t="s">
        <v>57</v>
      </c>
      <c r="DE138" s="785" t="s">
        <v>1215</v>
      </c>
      <c r="DF138" s="785" t="s">
        <v>1216</v>
      </c>
      <c r="DG138" s="785" t="s">
        <v>673</v>
      </c>
      <c r="DH138" s="785" t="s">
        <v>57</v>
      </c>
      <c r="DI138" s="785" t="s">
        <v>302</v>
      </c>
      <c r="DJ138" s="785" t="s">
        <v>57</v>
      </c>
      <c r="DK138" s="785" t="s">
        <v>57</v>
      </c>
      <c r="DL138" s="785" t="s">
        <v>57</v>
      </c>
      <c r="DM138" s="785" t="s">
        <v>57</v>
      </c>
      <c r="DN138" s="785" t="s">
        <v>57</v>
      </c>
      <c r="DO138" s="785" t="s">
        <v>57</v>
      </c>
      <c r="DP138" s="785" t="s">
        <v>57</v>
      </c>
      <c r="DQ138" s="785" t="s">
        <v>57</v>
      </c>
      <c r="DR138" s="785" t="s">
        <v>57</v>
      </c>
      <c r="DS138" s="785" t="s">
        <v>57</v>
      </c>
      <c r="DT138" s="785" t="s">
        <v>4460</v>
      </c>
      <c r="DU138" s="785" t="s">
        <v>1281</v>
      </c>
      <c r="DV138" s="785" t="s">
        <v>872</v>
      </c>
      <c r="DW138" s="785" t="s">
        <v>106</v>
      </c>
      <c r="DX138" s="785" t="s">
        <v>317</v>
      </c>
      <c r="DY138" s="785" t="s">
        <v>308</v>
      </c>
      <c r="DZ138" s="785" t="s">
        <v>318</v>
      </c>
      <c r="EA138" s="785" t="s">
        <v>319</v>
      </c>
      <c r="EB138" s="785" t="s">
        <v>4461</v>
      </c>
      <c r="EC138" s="785" t="s">
        <v>1281</v>
      </c>
      <c r="ED138" s="785" t="s">
        <v>113</v>
      </c>
      <c r="EE138" s="785" t="s">
        <v>106</v>
      </c>
      <c r="EF138" s="785" t="s">
        <v>57</v>
      </c>
      <c r="EG138" s="785" t="s">
        <v>57</v>
      </c>
      <c r="EH138" s="785" t="s">
        <v>57</v>
      </c>
      <c r="EI138" s="785" t="s">
        <v>57</v>
      </c>
      <c r="EJ138" s="785" t="s">
        <v>1371</v>
      </c>
      <c r="EK138" s="785" t="s">
        <v>1372</v>
      </c>
      <c r="EL138" s="785" t="s">
        <v>1254</v>
      </c>
      <c r="EM138" s="785" t="s">
        <v>1373</v>
      </c>
      <c r="EN138" s="785" t="s">
        <v>767</v>
      </c>
      <c r="EO138" s="785" t="s">
        <v>310</v>
      </c>
      <c r="EP138" s="785" t="s">
        <v>88</v>
      </c>
      <c r="EQ138" s="785" t="s">
        <v>4462</v>
      </c>
      <c r="ER138" s="785" t="s">
        <v>311</v>
      </c>
      <c r="ES138" s="785" t="s">
        <v>4463</v>
      </c>
      <c r="ET138" s="785" t="s">
        <v>4464</v>
      </c>
      <c r="EU138" s="189" t="str">
        <f t="shared" si="30"/>
        <v>2022661T00</v>
      </c>
      <c r="EV138" s="56" t="str">
        <f t="shared" si="31"/>
        <v>122022661T00</v>
      </c>
      <c r="EW138" s="189">
        <f>IFERROR(VLOOKUP(EV138,양시!BZ:CJ,10,FALSE),"")</f>
        <v>0</v>
      </c>
      <c r="EY138" s="415" t="s">
        <v>6955</v>
      </c>
      <c r="EZ138" s="104" t="s">
        <v>6994</v>
      </c>
    </row>
    <row r="139" spans="1:156" ht="30" customHeight="1">
      <c r="A139" s="367">
        <v>12</v>
      </c>
      <c r="B139" s="785" t="s">
        <v>732</v>
      </c>
      <c r="C139" s="785" t="s">
        <v>336</v>
      </c>
      <c r="D139" s="785" t="s">
        <v>1866</v>
      </c>
      <c r="E139" s="785" t="s">
        <v>31</v>
      </c>
      <c r="F139" s="785" t="s">
        <v>584</v>
      </c>
      <c r="G139" s="785" t="s">
        <v>732</v>
      </c>
      <c r="H139" s="785"/>
      <c r="I139" s="785" t="s">
        <v>585</v>
      </c>
      <c r="J139" s="785" t="s">
        <v>6800</v>
      </c>
      <c r="K139" s="785" t="s">
        <v>291</v>
      </c>
      <c r="L139" s="785" t="s">
        <v>6801</v>
      </c>
      <c r="M139" s="785" t="s">
        <v>1231</v>
      </c>
      <c r="N139" s="785"/>
      <c r="O139" s="785"/>
      <c r="P139" s="785"/>
      <c r="Q139" s="785"/>
      <c r="R139" s="785"/>
      <c r="S139" s="785" t="s">
        <v>6425</v>
      </c>
      <c r="T139" s="785" t="s">
        <v>6802</v>
      </c>
      <c r="U139" s="785" t="s">
        <v>592</v>
      </c>
      <c r="V139" s="785"/>
      <c r="W139" s="785" t="s">
        <v>1233</v>
      </c>
      <c r="X139" s="785" t="s">
        <v>322</v>
      </c>
      <c r="Y139" s="785" t="s">
        <v>1234</v>
      </c>
      <c r="Z139" s="785" t="s">
        <v>1234</v>
      </c>
      <c r="AA139" s="785" t="s">
        <v>4359</v>
      </c>
      <c r="AB139" s="785" t="s">
        <v>293</v>
      </c>
      <c r="AC139" s="1338"/>
      <c r="AD139" s="785" t="s">
        <v>107</v>
      </c>
      <c r="AE139" s="785" t="s">
        <v>314</v>
      </c>
      <c r="AF139" s="785" t="s">
        <v>294</v>
      </c>
      <c r="AG139" s="785" t="s">
        <v>295</v>
      </c>
      <c r="AH139" s="785" t="s">
        <v>296</v>
      </c>
      <c r="AI139" s="785" t="s">
        <v>297</v>
      </c>
      <c r="AJ139" s="785"/>
      <c r="AK139" s="785"/>
      <c r="AL139" s="785"/>
      <c r="AM139" s="785"/>
      <c r="AN139" s="785" t="s">
        <v>1162</v>
      </c>
      <c r="AO139" s="785" t="s">
        <v>3771</v>
      </c>
      <c r="AP139" s="785" t="s">
        <v>6803</v>
      </c>
      <c r="AQ139" s="785" t="s">
        <v>49</v>
      </c>
      <c r="AR139" s="785"/>
      <c r="AS139" s="785"/>
      <c r="AT139" s="785" t="s">
        <v>298</v>
      </c>
      <c r="AU139" s="785" t="s">
        <v>6804</v>
      </c>
      <c r="AV139" s="785" t="s">
        <v>57</v>
      </c>
      <c r="AW139" s="785" t="s">
        <v>57</v>
      </c>
      <c r="AX139" s="785"/>
      <c r="AY139" s="785"/>
      <c r="AZ139" s="785" t="s">
        <v>1238</v>
      </c>
      <c r="BA139" s="785" t="s">
        <v>1170</v>
      </c>
      <c r="BB139" s="785" t="s">
        <v>299</v>
      </c>
      <c r="BC139" s="785" t="s">
        <v>32</v>
      </c>
      <c r="BD139" s="785" t="s">
        <v>33</v>
      </c>
      <c r="BE139" s="785" t="s">
        <v>57</v>
      </c>
      <c r="BF139" s="785" t="s">
        <v>48</v>
      </c>
      <c r="BG139" s="785" t="s">
        <v>164</v>
      </c>
      <c r="BH139" s="785" t="s">
        <v>6805</v>
      </c>
      <c r="BI139" s="785" t="s">
        <v>1240</v>
      </c>
      <c r="BJ139" s="785" t="s">
        <v>1241</v>
      </c>
      <c r="BK139" s="785" t="s">
        <v>1174</v>
      </c>
      <c r="BL139" s="785" t="s">
        <v>1242</v>
      </c>
      <c r="BM139" s="785" t="s">
        <v>55</v>
      </c>
      <c r="BN139" s="785" t="s">
        <v>314</v>
      </c>
      <c r="BO139" s="785" t="s">
        <v>294</v>
      </c>
      <c r="BP139" s="785" t="s">
        <v>57</v>
      </c>
      <c r="BQ139" s="785" t="s">
        <v>295</v>
      </c>
      <c r="BR139" s="785" t="s">
        <v>311</v>
      </c>
      <c r="BS139" s="785" t="s">
        <v>1028</v>
      </c>
      <c r="BT139" s="785" t="s">
        <v>905</v>
      </c>
      <c r="BU139" s="785" t="s">
        <v>6806</v>
      </c>
      <c r="BV139" s="785" t="s">
        <v>302</v>
      </c>
      <c r="BW139" s="785" t="s">
        <v>177</v>
      </c>
      <c r="BX139" s="785" t="s">
        <v>296</v>
      </c>
      <c r="BY139" s="785" t="s">
        <v>297</v>
      </c>
      <c r="BZ139" s="785" t="s">
        <v>1023</v>
      </c>
      <c r="CA139" s="785" t="s">
        <v>1244</v>
      </c>
      <c r="CB139" s="785" t="s">
        <v>304</v>
      </c>
      <c r="CC139" s="785" t="s">
        <v>182</v>
      </c>
      <c r="CD139" s="785" t="s">
        <v>1245</v>
      </c>
      <c r="CE139" s="785" t="s">
        <v>306</v>
      </c>
      <c r="CF139" s="785" t="s">
        <v>1246</v>
      </c>
      <c r="CG139" s="785" t="s">
        <v>307</v>
      </c>
      <c r="CH139" s="785" t="s">
        <v>57</v>
      </c>
      <c r="CI139" s="785" t="s">
        <v>1247</v>
      </c>
      <c r="CJ139" s="785" t="s">
        <v>99</v>
      </c>
      <c r="CK139" s="785" t="s">
        <v>1248</v>
      </c>
      <c r="CL139" s="785" t="s">
        <v>105</v>
      </c>
      <c r="CM139" s="785" t="s">
        <v>1249</v>
      </c>
      <c r="CN139" s="785" t="s">
        <v>99</v>
      </c>
      <c r="CO139" s="785" t="s">
        <v>1066</v>
      </c>
      <c r="CP139" s="785" t="s">
        <v>105</v>
      </c>
      <c r="CQ139" s="785" t="s">
        <v>57</v>
      </c>
      <c r="CR139" s="785" t="s">
        <v>57</v>
      </c>
      <c r="CS139" s="785" t="s">
        <v>57</v>
      </c>
      <c r="CT139" s="785" t="s">
        <v>57</v>
      </c>
      <c r="CU139" s="785" t="s">
        <v>328</v>
      </c>
      <c r="CV139" s="785" t="s">
        <v>329</v>
      </c>
      <c r="CW139" s="785" t="s">
        <v>330</v>
      </c>
      <c r="CX139" s="785" t="s">
        <v>331</v>
      </c>
      <c r="CY139" s="785" t="s">
        <v>57</v>
      </c>
      <c r="CZ139" s="785" t="s">
        <v>57</v>
      </c>
      <c r="DA139" s="785" t="s">
        <v>57</v>
      </c>
      <c r="DB139" s="785" t="s">
        <v>57</v>
      </c>
      <c r="DC139" s="785" t="s">
        <v>57</v>
      </c>
      <c r="DD139" s="785" t="s">
        <v>57</v>
      </c>
      <c r="DE139" s="785" t="s">
        <v>1215</v>
      </c>
      <c r="DF139" s="785" t="s">
        <v>1216</v>
      </c>
      <c r="DG139" s="785" t="s">
        <v>673</v>
      </c>
      <c r="DH139" s="785" t="s">
        <v>57</v>
      </c>
      <c r="DI139" s="785" t="s">
        <v>302</v>
      </c>
      <c r="DJ139" s="785" t="s">
        <v>57</v>
      </c>
      <c r="DK139" s="785" t="s">
        <v>57</v>
      </c>
      <c r="DL139" s="785" t="s">
        <v>57</v>
      </c>
      <c r="DM139" s="785" t="s">
        <v>57</v>
      </c>
      <c r="DN139" s="785" t="s">
        <v>57</v>
      </c>
      <c r="DO139" s="785" t="s">
        <v>57</v>
      </c>
      <c r="DP139" s="785" t="s">
        <v>57</v>
      </c>
      <c r="DQ139" s="785" t="s">
        <v>57</v>
      </c>
      <c r="DR139" s="785" t="s">
        <v>57</v>
      </c>
      <c r="DS139" s="785" t="s">
        <v>57</v>
      </c>
      <c r="DT139" s="785" t="s">
        <v>1250</v>
      </c>
      <c r="DU139" s="785" t="s">
        <v>79</v>
      </c>
      <c r="DV139" s="785" t="s">
        <v>801</v>
      </c>
      <c r="DW139" s="785" t="s">
        <v>121</v>
      </c>
      <c r="DX139" s="785" t="s">
        <v>333</v>
      </c>
      <c r="DY139" s="785" t="s">
        <v>308</v>
      </c>
      <c r="DZ139" s="785" t="s">
        <v>309</v>
      </c>
      <c r="EA139" s="785" t="s">
        <v>319</v>
      </c>
      <c r="EB139" s="785" t="s">
        <v>1251</v>
      </c>
      <c r="EC139" s="785" t="s">
        <v>79</v>
      </c>
      <c r="ED139" s="785" t="s">
        <v>1038</v>
      </c>
      <c r="EE139" s="785" t="s">
        <v>121</v>
      </c>
      <c r="EF139" s="785" t="s">
        <v>57</v>
      </c>
      <c r="EG139" s="785" t="s">
        <v>57</v>
      </c>
      <c r="EH139" s="785" t="s">
        <v>57</v>
      </c>
      <c r="EI139" s="785" t="s">
        <v>57</v>
      </c>
      <c r="EJ139" s="785" t="s">
        <v>1252</v>
      </c>
      <c r="EK139" s="785" t="s">
        <v>1253</v>
      </c>
      <c r="EL139" s="785" t="s">
        <v>1254</v>
      </c>
      <c r="EM139" s="785" t="s">
        <v>1255</v>
      </c>
      <c r="EN139" s="785" t="s">
        <v>680</v>
      </c>
      <c r="EO139" s="785" t="s">
        <v>310</v>
      </c>
      <c r="EP139" s="785" t="s">
        <v>88</v>
      </c>
      <c r="EQ139" s="785" t="s">
        <v>6807</v>
      </c>
      <c r="ER139" s="785" t="s">
        <v>311</v>
      </c>
      <c r="ES139" s="785" t="s">
        <v>3607</v>
      </c>
      <c r="ET139" s="785" t="s">
        <v>6808</v>
      </c>
      <c r="EU139" s="189" t="str">
        <f t="shared" si="30"/>
        <v>1038853T00</v>
      </c>
      <c r="EV139" s="56" t="str">
        <f t="shared" si="31"/>
        <v>121038853T00</v>
      </c>
      <c r="EW139" s="189" t="str">
        <f>IFERROR(VLOOKUP(EV139,양시!BZ:CJ,10,FALSE),"")</f>
        <v/>
      </c>
      <c r="EX139" s="104" t="s">
        <v>6953</v>
      </c>
    </row>
    <row r="140" spans="1:156" ht="30" customHeight="1">
      <c r="A140" s="367">
        <v>12</v>
      </c>
      <c r="B140" s="785" t="s">
        <v>771</v>
      </c>
      <c r="C140" s="788" t="s">
        <v>915</v>
      </c>
      <c r="D140" s="785" t="s">
        <v>2612</v>
      </c>
      <c r="E140" s="785" t="s">
        <v>31</v>
      </c>
      <c r="F140" s="785" t="s">
        <v>287</v>
      </c>
      <c r="G140" s="785" t="s">
        <v>771</v>
      </c>
      <c r="H140" s="785" t="s">
        <v>312</v>
      </c>
      <c r="I140" s="785" t="s">
        <v>585</v>
      </c>
      <c r="J140" s="785" t="s">
        <v>6809</v>
      </c>
      <c r="K140" s="785" t="s">
        <v>291</v>
      </c>
      <c r="L140" s="785" t="s">
        <v>6810</v>
      </c>
      <c r="M140" s="785" t="s">
        <v>1378</v>
      </c>
      <c r="N140" s="785"/>
      <c r="O140" s="785" t="s">
        <v>6811</v>
      </c>
      <c r="P140" s="785"/>
      <c r="Q140" s="785"/>
      <c r="R140" s="785"/>
      <c r="S140" s="785" t="s">
        <v>6425</v>
      </c>
      <c r="T140" s="785" t="s">
        <v>6426</v>
      </c>
      <c r="U140" s="785" t="s">
        <v>592</v>
      </c>
      <c r="V140" s="785" t="s">
        <v>1133</v>
      </c>
      <c r="W140" s="785" t="s">
        <v>1382</v>
      </c>
      <c r="X140" s="785" t="s">
        <v>688</v>
      </c>
      <c r="Y140" s="785" t="s">
        <v>1135</v>
      </c>
      <c r="Z140" s="785" t="s">
        <v>1135</v>
      </c>
      <c r="AA140" s="785" t="s">
        <v>1135</v>
      </c>
      <c r="AB140" s="785" t="s">
        <v>293</v>
      </c>
      <c r="AC140" s="1338"/>
      <c r="AD140" s="785" t="s">
        <v>4865</v>
      </c>
      <c r="AE140" s="785" t="s">
        <v>1352</v>
      </c>
      <c r="AF140" s="785" t="s">
        <v>692</v>
      </c>
      <c r="AG140" s="785" t="s">
        <v>295</v>
      </c>
      <c r="AH140" s="785" t="s">
        <v>296</v>
      </c>
      <c r="AI140" s="785" t="s">
        <v>297</v>
      </c>
      <c r="AJ140" s="785"/>
      <c r="AK140" s="785"/>
      <c r="AL140" s="785"/>
      <c r="AM140" s="785"/>
      <c r="AN140" s="785" t="s">
        <v>1138</v>
      </c>
      <c r="AO140" s="785" t="s">
        <v>1139</v>
      </c>
      <c r="AP140" s="785" t="s">
        <v>6812</v>
      </c>
      <c r="AQ140" s="785" t="s">
        <v>35</v>
      </c>
      <c r="AR140" s="785"/>
      <c r="AS140" s="785"/>
      <c r="AT140" s="785" t="s">
        <v>298</v>
      </c>
      <c r="AU140" s="785" t="s">
        <v>6813</v>
      </c>
      <c r="AV140" s="785" t="s">
        <v>57</v>
      </c>
      <c r="AW140" s="785" t="s">
        <v>57</v>
      </c>
      <c r="AX140" s="785"/>
      <c r="AY140" s="785"/>
      <c r="AZ140" s="785" t="s">
        <v>1388</v>
      </c>
      <c r="BA140" s="785" t="s">
        <v>1359</v>
      </c>
      <c r="BB140" s="785" t="s">
        <v>323</v>
      </c>
      <c r="BC140" s="785" t="s">
        <v>32</v>
      </c>
      <c r="BD140" s="785" t="s">
        <v>33</v>
      </c>
      <c r="BE140" s="785" t="s">
        <v>57</v>
      </c>
      <c r="BF140" s="785" t="s">
        <v>48</v>
      </c>
      <c r="BG140" s="785" t="s">
        <v>164</v>
      </c>
      <c r="BH140" s="785" t="s">
        <v>110</v>
      </c>
      <c r="BI140" s="785" t="s">
        <v>1389</v>
      </c>
      <c r="BJ140" s="785" t="s">
        <v>1390</v>
      </c>
      <c r="BK140" s="785" t="s">
        <v>1391</v>
      </c>
      <c r="BL140" s="785" t="s">
        <v>3515</v>
      </c>
      <c r="BM140" s="785" t="s">
        <v>39</v>
      </c>
      <c r="BN140" s="785" t="s">
        <v>1352</v>
      </c>
      <c r="BO140" s="785" t="s">
        <v>692</v>
      </c>
      <c r="BP140" s="785" t="s">
        <v>595</v>
      </c>
      <c r="BQ140" s="785" t="s">
        <v>295</v>
      </c>
      <c r="BR140" s="785" t="s">
        <v>1363</v>
      </c>
      <c r="BS140" s="785" t="s">
        <v>872</v>
      </c>
      <c r="BT140" s="785" t="s">
        <v>609</v>
      </c>
      <c r="BU140" s="785" t="s">
        <v>6814</v>
      </c>
      <c r="BV140" s="785" t="s">
        <v>302</v>
      </c>
      <c r="BW140" s="785" t="s">
        <v>872</v>
      </c>
      <c r="BX140" s="785" t="s">
        <v>296</v>
      </c>
      <c r="BY140" s="785" t="s">
        <v>297</v>
      </c>
      <c r="BZ140" s="785" t="s">
        <v>301</v>
      </c>
      <c r="CA140" s="785" t="s">
        <v>6815</v>
      </c>
      <c r="CB140" s="785" t="s">
        <v>304</v>
      </c>
      <c r="CC140" s="785" t="s">
        <v>174</v>
      </c>
      <c r="CD140" s="785" t="s">
        <v>1209</v>
      </c>
      <c r="CE140" s="785" t="s">
        <v>306</v>
      </c>
      <c r="CF140" s="785" t="s">
        <v>878</v>
      </c>
      <c r="CG140" s="785" t="s">
        <v>307</v>
      </c>
      <c r="CH140" s="785" t="s">
        <v>57</v>
      </c>
      <c r="CI140" s="785" t="s">
        <v>1396</v>
      </c>
      <c r="CJ140" s="785" t="s">
        <v>1367</v>
      </c>
      <c r="CK140" s="785" t="s">
        <v>1397</v>
      </c>
      <c r="CL140" s="785" t="s">
        <v>105</v>
      </c>
      <c r="CM140" s="785" t="s">
        <v>1398</v>
      </c>
      <c r="CN140" s="785" t="s">
        <v>1367</v>
      </c>
      <c r="CO140" s="785" t="s">
        <v>878</v>
      </c>
      <c r="CP140" s="785" t="s">
        <v>105</v>
      </c>
      <c r="CQ140" s="785" t="s">
        <v>57</v>
      </c>
      <c r="CR140" s="785" t="s">
        <v>57</v>
      </c>
      <c r="CS140" s="785" t="s">
        <v>57</v>
      </c>
      <c r="CT140" s="785" t="s">
        <v>57</v>
      </c>
      <c r="CU140" s="785" t="s">
        <v>328</v>
      </c>
      <c r="CV140" s="785" t="s">
        <v>329</v>
      </c>
      <c r="CW140" s="785" t="s">
        <v>330</v>
      </c>
      <c r="CX140" s="785" t="s">
        <v>331</v>
      </c>
      <c r="CY140" s="785" t="s">
        <v>57</v>
      </c>
      <c r="CZ140" s="785" t="s">
        <v>57</v>
      </c>
      <c r="DA140" s="785" t="s">
        <v>57</v>
      </c>
      <c r="DB140" s="785" t="s">
        <v>57</v>
      </c>
      <c r="DC140" s="785" t="s">
        <v>57</v>
      </c>
      <c r="DD140" s="785" t="s">
        <v>57</v>
      </c>
      <c r="DE140" s="785" t="s">
        <v>1215</v>
      </c>
      <c r="DF140" s="785" t="s">
        <v>1216</v>
      </c>
      <c r="DG140" s="785" t="s">
        <v>673</v>
      </c>
      <c r="DH140" s="785" t="s">
        <v>57</v>
      </c>
      <c r="DI140" s="785" t="s">
        <v>302</v>
      </c>
      <c r="DJ140" s="785" t="s">
        <v>57</v>
      </c>
      <c r="DK140" s="785" t="s">
        <v>57</v>
      </c>
      <c r="DL140" s="785" t="s">
        <v>57</v>
      </c>
      <c r="DM140" s="785" t="s">
        <v>57</v>
      </c>
      <c r="DN140" s="785" t="s">
        <v>57</v>
      </c>
      <c r="DO140" s="785" t="s">
        <v>57</v>
      </c>
      <c r="DP140" s="785" t="s">
        <v>57</v>
      </c>
      <c r="DQ140" s="785" t="s">
        <v>57</v>
      </c>
      <c r="DR140" s="785" t="s">
        <v>57</v>
      </c>
      <c r="DS140" s="785" t="s">
        <v>57</v>
      </c>
      <c r="DT140" s="785" t="s">
        <v>1399</v>
      </c>
      <c r="DU140" s="785" t="s">
        <v>1281</v>
      </c>
      <c r="DV140" s="785" t="s">
        <v>118</v>
      </c>
      <c r="DW140" s="785" t="s">
        <v>106</v>
      </c>
      <c r="DX140" s="785" t="s">
        <v>317</v>
      </c>
      <c r="DY140" s="785" t="s">
        <v>308</v>
      </c>
      <c r="DZ140" s="785" t="s">
        <v>318</v>
      </c>
      <c r="EA140" s="785" t="s">
        <v>319</v>
      </c>
      <c r="EB140" s="785" t="s">
        <v>1400</v>
      </c>
      <c r="EC140" s="785" t="s">
        <v>1281</v>
      </c>
      <c r="ED140" s="785" t="s">
        <v>192</v>
      </c>
      <c r="EE140" s="785" t="s">
        <v>106</v>
      </c>
      <c r="EF140" s="785" t="s">
        <v>57</v>
      </c>
      <c r="EG140" s="785" t="s">
        <v>57</v>
      </c>
      <c r="EH140" s="785" t="s">
        <v>57</v>
      </c>
      <c r="EI140" s="785" t="s">
        <v>57</v>
      </c>
      <c r="EJ140" s="785" t="s">
        <v>1371</v>
      </c>
      <c r="EK140" s="785" t="s">
        <v>1372</v>
      </c>
      <c r="EL140" s="785" t="s">
        <v>1254</v>
      </c>
      <c r="EM140" s="785" t="s">
        <v>1373</v>
      </c>
      <c r="EN140" s="785" t="s">
        <v>767</v>
      </c>
      <c r="EO140" s="785" t="s">
        <v>310</v>
      </c>
      <c r="EP140" s="785" t="s">
        <v>88</v>
      </c>
      <c r="EQ140" s="785" t="s">
        <v>2563</v>
      </c>
      <c r="ER140" s="785" t="s">
        <v>311</v>
      </c>
      <c r="ES140" s="785" t="s">
        <v>6816</v>
      </c>
      <c r="ET140" s="785" t="s">
        <v>6817</v>
      </c>
      <c r="EU140" s="189" t="str">
        <f t="shared" si="30"/>
        <v>2022660T00</v>
      </c>
      <c r="EV140" s="56" t="str">
        <f t="shared" si="31"/>
        <v>122022660T00</v>
      </c>
      <c r="EW140" s="189" t="str">
        <f>IFERROR(VLOOKUP(EV140,양시!BZ:CJ,10,FALSE),"")</f>
        <v/>
      </c>
      <c r="EX140" s="104" t="s">
        <v>6953</v>
      </c>
    </row>
    <row r="141" spans="1:156" ht="30" customHeight="1">
      <c r="A141" s="367">
        <v>12</v>
      </c>
      <c r="B141" s="785" t="s">
        <v>806</v>
      </c>
      <c r="C141" s="785" t="s">
        <v>336</v>
      </c>
      <c r="D141" s="785" t="s">
        <v>1866</v>
      </c>
      <c r="E141" s="785" t="s">
        <v>31</v>
      </c>
      <c r="F141" s="785" t="s">
        <v>321</v>
      </c>
      <c r="G141" s="785" t="s">
        <v>806</v>
      </c>
      <c r="H141" s="785"/>
      <c r="I141" s="785" t="s">
        <v>585</v>
      </c>
      <c r="J141" s="785" t="s">
        <v>5641</v>
      </c>
      <c r="K141" s="785" t="s">
        <v>291</v>
      </c>
      <c r="L141" s="785" t="s">
        <v>5642</v>
      </c>
      <c r="M141" s="785" t="s">
        <v>1192</v>
      </c>
      <c r="N141" s="785"/>
      <c r="O141" s="785"/>
      <c r="P141" s="785"/>
      <c r="Q141" s="785" t="s">
        <v>5830</v>
      </c>
      <c r="R141" s="785"/>
      <c r="S141" s="785" t="s">
        <v>5434</v>
      </c>
      <c r="T141" s="785" t="s">
        <v>5476</v>
      </c>
      <c r="U141" s="785" t="s">
        <v>592</v>
      </c>
      <c r="V141" s="785"/>
      <c r="W141" s="785" t="s">
        <v>1195</v>
      </c>
      <c r="X141" s="785" t="s">
        <v>1047</v>
      </c>
      <c r="Y141" s="785" t="s">
        <v>1804</v>
      </c>
      <c r="Z141" s="785" t="s">
        <v>1805</v>
      </c>
      <c r="AA141" s="785" t="s">
        <v>4468</v>
      </c>
      <c r="AB141" s="785" t="s">
        <v>293</v>
      </c>
      <c r="AC141" s="1338"/>
      <c r="AD141" s="785" t="s">
        <v>107</v>
      </c>
      <c r="AE141" s="785" t="s">
        <v>314</v>
      </c>
      <c r="AF141" s="785" t="s">
        <v>1196</v>
      </c>
      <c r="AG141" s="785" t="s">
        <v>295</v>
      </c>
      <c r="AH141" s="785" t="s">
        <v>296</v>
      </c>
      <c r="AI141" s="785" t="s">
        <v>297</v>
      </c>
      <c r="AJ141" s="785"/>
      <c r="AK141" s="785"/>
      <c r="AL141" s="785"/>
      <c r="AM141" s="785"/>
      <c r="AN141" s="785" t="s">
        <v>1162</v>
      </c>
      <c r="AO141" s="785" t="s">
        <v>3771</v>
      </c>
      <c r="AP141" s="785" t="s">
        <v>5643</v>
      </c>
      <c r="AQ141" s="785" t="s">
        <v>49</v>
      </c>
      <c r="AR141" s="785"/>
      <c r="AS141" s="785"/>
      <c r="AT141" s="785" t="s">
        <v>298</v>
      </c>
      <c r="AU141" s="785" t="s">
        <v>5644</v>
      </c>
      <c r="AV141" s="785" t="s">
        <v>57</v>
      </c>
      <c r="AW141" s="785" t="s">
        <v>57</v>
      </c>
      <c r="AX141" s="785"/>
      <c r="AY141" s="785"/>
      <c r="AZ141" s="785" t="s">
        <v>1200</v>
      </c>
      <c r="BA141" s="785" t="s">
        <v>1170</v>
      </c>
      <c r="BB141" s="785" t="s">
        <v>1201</v>
      </c>
      <c r="BC141" s="785" t="s">
        <v>32</v>
      </c>
      <c r="BD141" s="785" t="s">
        <v>33</v>
      </c>
      <c r="BE141" s="785" t="s">
        <v>57</v>
      </c>
      <c r="BF141" s="785" t="s">
        <v>48</v>
      </c>
      <c r="BG141" s="785" t="s">
        <v>164</v>
      </c>
      <c r="BH141" s="785" t="s">
        <v>5645</v>
      </c>
      <c r="BI141" s="785" t="s">
        <v>1203</v>
      </c>
      <c r="BJ141" s="785" t="s">
        <v>1204</v>
      </c>
      <c r="BK141" s="785" t="s">
        <v>910</v>
      </c>
      <c r="BL141" s="785" t="s">
        <v>5646</v>
      </c>
      <c r="BM141" s="785" t="s">
        <v>302</v>
      </c>
      <c r="BN141" s="785" t="s">
        <v>314</v>
      </c>
      <c r="BO141" s="785" t="s">
        <v>1196</v>
      </c>
      <c r="BP141" s="785" t="s">
        <v>57</v>
      </c>
      <c r="BQ141" s="785" t="s">
        <v>295</v>
      </c>
      <c r="BR141" s="785" t="s">
        <v>311</v>
      </c>
      <c r="BS141" s="785" t="s">
        <v>177</v>
      </c>
      <c r="BT141" s="785" t="s">
        <v>1206</v>
      </c>
      <c r="BU141" s="785" t="s">
        <v>5647</v>
      </c>
      <c r="BV141" s="785" t="s">
        <v>302</v>
      </c>
      <c r="BW141" s="785" t="s">
        <v>624</v>
      </c>
      <c r="BX141" s="785" t="s">
        <v>296</v>
      </c>
      <c r="BY141" s="785" t="s">
        <v>297</v>
      </c>
      <c r="BZ141" s="785" t="s">
        <v>4495</v>
      </c>
      <c r="CA141" s="785" t="s">
        <v>5648</v>
      </c>
      <c r="CB141" s="785" t="s">
        <v>304</v>
      </c>
      <c r="CC141" s="785" t="s">
        <v>713</v>
      </c>
      <c r="CD141" s="785" t="s">
        <v>1209</v>
      </c>
      <c r="CE141" s="785" t="s">
        <v>306</v>
      </c>
      <c r="CF141" s="785" t="s">
        <v>1180</v>
      </c>
      <c r="CG141" s="785" t="s">
        <v>307</v>
      </c>
      <c r="CH141" s="785" t="s">
        <v>57</v>
      </c>
      <c r="CI141" s="785" t="s">
        <v>5649</v>
      </c>
      <c r="CJ141" s="785" t="s">
        <v>1212</v>
      </c>
      <c r="CK141" s="785" t="s">
        <v>1213</v>
      </c>
      <c r="CL141" s="785" t="s">
        <v>105</v>
      </c>
      <c r="CM141" s="785" t="s">
        <v>1214</v>
      </c>
      <c r="CN141" s="785" t="s">
        <v>1212</v>
      </c>
      <c r="CO141" s="785" t="s">
        <v>191</v>
      </c>
      <c r="CP141" s="785" t="s">
        <v>105</v>
      </c>
      <c r="CQ141" s="785" t="s">
        <v>57</v>
      </c>
      <c r="CR141" s="785" t="s">
        <v>57</v>
      </c>
      <c r="CS141" s="785" t="s">
        <v>57</v>
      </c>
      <c r="CT141" s="785" t="s">
        <v>57</v>
      </c>
      <c r="CU141" s="785" t="s">
        <v>328</v>
      </c>
      <c r="CV141" s="785" t="s">
        <v>329</v>
      </c>
      <c r="CW141" s="785" t="s">
        <v>330</v>
      </c>
      <c r="CX141" s="785" t="s">
        <v>331</v>
      </c>
      <c r="CY141" s="785" t="s">
        <v>57</v>
      </c>
      <c r="CZ141" s="785" t="s">
        <v>57</v>
      </c>
      <c r="DA141" s="785" t="s">
        <v>57</v>
      </c>
      <c r="DB141" s="785" t="s">
        <v>57</v>
      </c>
      <c r="DC141" s="785" t="s">
        <v>57</v>
      </c>
      <c r="DD141" s="785" t="s">
        <v>57</v>
      </c>
      <c r="DE141" s="785" t="s">
        <v>1215</v>
      </c>
      <c r="DF141" s="785" t="s">
        <v>1216</v>
      </c>
      <c r="DG141" s="785" t="s">
        <v>673</v>
      </c>
      <c r="DH141" s="785" t="s">
        <v>57</v>
      </c>
      <c r="DI141" s="785" t="s">
        <v>302</v>
      </c>
      <c r="DJ141" s="785" t="s">
        <v>57</v>
      </c>
      <c r="DK141" s="785" t="s">
        <v>57</v>
      </c>
      <c r="DL141" s="785" t="s">
        <v>57</v>
      </c>
      <c r="DM141" s="785" t="s">
        <v>57</v>
      </c>
      <c r="DN141" s="785" t="s">
        <v>57</v>
      </c>
      <c r="DO141" s="785" t="s">
        <v>57</v>
      </c>
      <c r="DP141" s="785" t="s">
        <v>57</v>
      </c>
      <c r="DQ141" s="785" t="s">
        <v>57</v>
      </c>
      <c r="DR141" s="785" t="s">
        <v>57</v>
      </c>
      <c r="DS141" s="785" t="s">
        <v>57</v>
      </c>
      <c r="DT141" s="785" t="s">
        <v>1217</v>
      </c>
      <c r="DU141" s="785" t="s">
        <v>1218</v>
      </c>
      <c r="DV141" s="785" t="s">
        <v>334</v>
      </c>
      <c r="DW141" s="785" t="s">
        <v>121</v>
      </c>
      <c r="DX141" s="785" t="s">
        <v>1219</v>
      </c>
      <c r="DY141" s="785" t="s">
        <v>1220</v>
      </c>
      <c r="DZ141" s="785" t="s">
        <v>330</v>
      </c>
      <c r="EA141" s="785" t="s">
        <v>205</v>
      </c>
      <c r="EB141" s="785" t="s">
        <v>1221</v>
      </c>
      <c r="EC141" s="785" t="s">
        <v>1218</v>
      </c>
      <c r="ED141" s="785" t="s">
        <v>762</v>
      </c>
      <c r="EE141" s="785" t="s">
        <v>121</v>
      </c>
      <c r="EF141" s="785" t="s">
        <v>57</v>
      </c>
      <c r="EG141" s="785" t="s">
        <v>57</v>
      </c>
      <c r="EH141" s="785" t="s">
        <v>57</v>
      </c>
      <c r="EI141" s="785" t="s">
        <v>57</v>
      </c>
      <c r="EJ141" s="785" t="s">
        <v>1222</v>
      </c>
      <c r="EK141" s="785" t="s">
        <v>1223</v>
      </c>
      <c r="EL141" s="785" t="s">
        <v>1224</v>
      </c>
      <c r="EM141" s="785" t="s">
        <v>1225</v>
      </c>
      <c r="EN141" s="785" t="s">
        <v>767</v>
      </c>
      <c r="EO141" s="785" t="s">
        <v>310</v>
      </c>
      <c r="EP141" s="785" t="s">
        <v>88</v>
      </c>
      <c r="EQ141" s="785" t="s">
        <v>1226</v>
      </c>
      <c r="ER141" s="785" t="s">
        <v>311</v>
      </c>
      <c r="ES141" s="785" t="s">
        <v>1227</v>
      </c>
      <c r="ET141" s="785" t="s">
        <v>5650</v>
      </c>
      <c r="EU141" s="189" t="str">
        <f t="shared" si="30"/>
        <v>2022673T00</v>
      </c>
      <c r="EV141" s="56" t="str">
        <f t="shared" si="31"/>
        <v>122022673T00</v>
      </c>
      <c r="EW141" s="189" t="str">
        <f>IFERROR(VLOOKUP(EV141,양시!BZ:CJ,10,FALSE),"")</f>
        <v/>
      </c>
      <c r="EX141" s="104" t="s">
        <v>5682</v>
      </c>
    </row>
    <row r="142" spans="1:156" ht="30" customHeight="1">
      <c r="A142" s="367">
        <v>12</v>
      </c>
      <c r="B142" s="785" t="s">
        <v>47</v>
      </c>
      <c r="C142" s="788" t="s">
        <v>2054</v>
      </c>
      <c r="D142" s="785" t="s">
        <v>2371</v>
      </c>
      <c r="E142" s="785" t="s">
        <v>31</v>
      </c>
      <c r="F142" s="785" t="s">
        <v>584</v>
      </c>
      <c r="G142" s="785" t="s">
        <v>47</v>
      </c>
      <c r="H142" s="785" t="s">
        <v>320</v>
      </c>
      <c r="I142" s="785" t="s">
        <v>585</v>
      </c>
      <c r="J142" s="785" t="s">
        <v>6818</v>
      </c>
      <c r="K142" s="785" t="s">
        <v>291</v>
      </c>
      <c r="L142" s="389" t="s">
        <v>6976</v>
      </c>
      <c r="M142" s="785" t="s">
        <v>2486</v>
      </c>
      <c r="N142" s="785"/>
      <c r="O142" s="785" t="s">
        <v>6819</v>
      </c>
      <c r="P142" s="785" t="s">
        <v>818</v>
      </c>
      <c r="Q142" s="785"/>
      <c r="R142" s="785"/>
      <c r="S142" s="785" t="s">
        <v>6425</v>
      </c>
      <c r="T142" s="785" t="s">
        <v>6426</v>
      </c>
      <c r="U142" s="785" t="s">
        <v>592</v>
      </c>
      <c r="V142" s="785"/>
      <c r="W142" s="785" t="s">
        <v>2490</v>
      </c>
      <c r="X142" s="785" t="s">
        <v>292</v>
      </c>
      <c r="Y142" s="785" t="s">
        <v>1349</v>
      </c>
      <c r="Z142" s="785" t="s">
        <v>1349</v>
      </c>
      <c r="AA142" s="785" t="s">
        <v>2491</v>
      </c>
      <c r="AB142" s="785" t="s">
        <v>293</v>
      </c>
      <c r="AC142" s="1338"/>
      <c r="AD142" s="785" t="s">
        <v>107</v>
      </c>
      <c r="AE142" s="785" t="s">
        <v>1352</v>
      </c>
      <c r="AF142" s="785" t="s">
        <v>692</v>
      </c>
      <c r="AG142" s="785" t="s">
        <v>295</v>
      </c>
      <c r="AH142" s="785" t="s">
        <v>296</v>
      </c>
      <c r="AI142" s="785" t="s">
        <v>297</v>
      </c>
      <c r="AJ142" s="785"/>
      <c r="AK142" s="785"/>
      <c r="AL142" s="785"/>
      <c r="AM142" s="785"/>
      <c r="AN142" s="785" t="s">
        <v>2492</v>
      </c>
      <c r="AO142" s="785" t="s">
        <v>3484</v>
      </c>
      <c r="AP142" s="785" t="s">
        <v>6820</v>
      </c>
      <c r="AQ142" s="785" t="s">
        <v>35</v>
      </c>
      <c r="AR142" s="785"/>
      <c r="AS142" s="785"/>
      <c r="AT142" s="785" t="s">
        <v>315</v>
      </c>
      <c r="AU142" s="785" t="s">
        <v>6821</v>
      </c>
      <c r="AV142" s="785" t="s">
        <v>57</v>
      </c>
      <c r="AW142" s="785" t="s">
        <v>57</v>
      </c>
      <c r="AX142" s="785"/>
      <c r="AY142" s="785"/>
      <c r="AZ142" s="785" t="s">
        <v>2497</v>
      </c>
      <c r="BA142" s="785" t="s">
        <v>1359</v>
      </c>
      <c r="BB142" s="785" t="s">
        <v>2498</v>
      </c>
      <c r="BC142" s="785" t="s">
        <v>32</v>
      </c>
      <c r="BD142" s="785" t="s">
        <v>33</v>
      </c>
      <c r="BE142" s="785" t="s">
        <v>57</v>
      </c>
      <c r="BF142" s="785" t="s">
        <v>48</v>
      </c>
      <c r="BG142" s="785" t="s">
        <v>164</v>
      </c>
      <c r="BH142" s="785" t="s">
        <v>2467</v>
      </c>
      <c r="BI142" s="785" t="s">
        <v>1476</v>
      </c>
      <c r="BJ142" s="785" t="s">
        <v>2500</v>
      </c>
      <c r="BK142" s="785" t="s">
        <v>316</v>
      </c>
      <c r="BL142" s="785" t="s">
        <v>4349</v>
      </c>
      <c r="BM142" s="785" t="s">
        <v>39</v>
      </c>
      <c r="BN142" s="785" t="s">
        <v>1352</v>
      </c>
      <c r="BO142" s="785" t="s">
        <v>692</v>
      </c>
      <c r="BP142" s="785" t="s">
        <v>595</v>
      </c>
      <c r="BQ142" s="785" t="s">
        <v>295</v>
      </c>
      <c r="BR142" s="785" t="s">
        <v>1363</v>
      </c>
      <c r="BS142" s="785" t="s">
        <v>4350</v>
      </c>
      <c r="BT142" s="785" t="s">
        <v>1422</v>
      </c>
      <c r="BU142" s="785" t="s">
        <v>6822</v>
      </c>
      <c r="BV142" s="785" t="s">
        <v>302</v>
      </c>
      <c r="BW142" s="785" t="s">
        <v>659</v>
      </c>
      <c r="BX142" s="785" t="s">
        <v>296</v>
      </c>
      <c r="BY142" s="785" t="s">
        <v>297</v>
      </c>
      <c r="BZ142" s="785" t="s">
        <v>6523</v>
      </c>
      <c r="CA142" s="785" t="s">
        <v>2504</v>
      </c>
      <c r="CB142" s="785" t="s">
        <v>304</v>
      </c>
      <c r="CC142" s="785" t="s">
        <v>111</v>
      </c>
      <c r="CD142" s="785" t="s">
        <v>1209</v>
      </c>
      <c r="CE142" s="785" t="s">
        <v>306</v>
      </c>
      <c r="CF142" s="785" t="s">
        <v>2505</v>
      </c>
      <c r="CG142" s="785" t="s">
        <v>307</v>
      </c>
      <c r="CH142" s="785" t="s">
        <v>57</v>
      </c>
      <c r="CI142" s="785" t="s">
        <v>2506</v>
      </c>
      <c r="CJ142" s="785" t="s">
        <v>843</v>
      </c>
      <c r="CK142" s="785" t="s">
        <v>909</v>
      </c>
      <c r="CL142" s="785" t="s">
        <v>105</v>
      </c>
      <c r="CM142" s="785" t="s">
        <v>57</v>
      </c>
      <c r="CN142" s="785" t="s">
        <v>57</v>
      </c>
      <c r="CO142" s="785" t="s">
        <v>57</v>
      </c>
      <c r="CP142" s="785" t="s">
        <v>57</v>
      </c>
      <c r="CQ142" s="785" t="s">
        <v>57</v>
      </c>
      <c r="CR142" s="785" t="s">
        <v>57</v>
      </c>
      <c r="CS142" s="785" t="s">
        <v>57</v>
      </c>
      <c r="CT142" s="785" t="s">
        <v>57</v>
      </c>
      <c r="CU142" s="785" t="s">
        <v>57</v>
      </c>
      <c r="CV142" s="785" t="s">
        <v>57</v>
      </c>
      <c r="CW142" s="785" t="s">
        <v>57</v>
      </c>
      <c r="CX142" s="785" t="s">
        <v>57</v>
      </c>
      <c r="CY142" s="785" t="s">
        <v>57</v>
      </c>
      <c r="CZ142" s="785" t="s">
        <v>57</v>
      </c>
      <c r="DA142" s="785" t="s">
        <v>57</v>
      </c>
      <c r="DB142" s="785" t="s">
        <v>57</v>
      </c>
      <c r="DC142" s="785" t="s">
        <v>57</v>
      </c>
      <c r="DD142" s="785" t="s">
        <v>57</v>
      </c>
      <c r="DE142" s="785" t="s">
        <v>1215</v>
      </c>
      <c r="DF142" s="785" t="s">
        <v>1216</v>
      </c>
      <c r="DG142" s="785" t="s">
        <v>673</v>
      </c>
      <c r="DH142" s="785" t="s">
        <v>57</v>
      </c>
      <c r="DI142" s="785" t="s">
        <v>302</v>
      </c>
      <c r="DJ142" s="785" t="s">
        <v>57</v>
      </c>
      <c r="DK142" s="785" t="s">
        <v>57</v>
      </c>
      <c r="DL142" s="785" t="s">
        <v>57</v>
      </c>
      <c r="DM142" s="785" t="s">
        <v>57</v>
      </c>
      <c r="DN142" s="785" t="s">
        <v>57</v>
      </c>
      <c r="DO142" s="785" t="s">
        <v>57</v>
      </c>
      <c r="DP142" s="785" t="s">
        <v>57</v>
      </c>
      <c r="DQ142" s="785" t="s">
        <v>57</v>
      </c>
      <c r="DR142" s="785" t="s">
        <v>57</v>
      </c>
      <c r="DS142" s="785" t="s">
        <v>57</v>
      </c>
      <c r="DT142" s="785" t="s">
        <v>2507</v>
      </c>
      <c r="DU142" s="785" t="s">
        <v>1281</v>
      </c>
      <c r="DV142" s="785" t="s">
        <v>192</v>
      </c>
      <c r="DW142" s="785" t="s">
        <v>106</v>
      </c>
      <c r="DX142" s="785" t="s">
        <v>317</v>
      </c>
      <c r="DY142" s="785" t="s">
        <v>308</v>
      </c>
      <c r="DZ142" s="785" t="s">
        <v>318</v>
      </c>
      <c r="EA142" s="785" t="s">
        <v>319</v>
      </c>
      <c r="EB142" s="785" t="s">
        <v>2508</v>
      </c>
      <c r="EC142" s="785" t="s">
        <v>1281</v>
      </c>
      <c r="ED142" s="785" t="s">
        <v>1062</v>
      </c>
      <c r="EE142" s="785" t="s">
        <v>106</v>
      </c>
      <c r="EF142" s="785" t="s">
        <v>57</v>
      </c>
      <c r="EG142" s="785" t="s">
        <v>57</v>
      </c>
      <c r="EH142" s="785" t="s">
        <v>57</v>
      </c>
      <c r="EI142" s="785" t="s">
        <v>57</v>
      </c>
      <c r="EJ142" s="785" t="s">
        <v>2509</v>
      </c>
      <c r="EK142" s="785" t="s">
        <v>2510</v>
      </c>
      <c r="EL142" s="785" t="s">
        <v>1458</v>
      </c>
      <c r="EM142" s="785" t="s">
        <v>1373</v>
      </c>
      <c r="EN142" s="785" t="s">
        <v>680</v>
      </c>
      <c r="EO142" s="785" t="s">
        <v>681</v>
      </c>
      <c r="EP142" s="785" t="s">
        <v>682</v>
      </c>
      <c r="EQ142" s="785" t="s">
        <v>57</v>
      </c>
      <c r="ER142" s="785" t="s">
        <v>311</v>
      </c>
      <c r="ES142" s="785" t="s">
        <v>57</v>
      </c>
      <c r="ET142" s="785" t="s">
        <v>57</v>
      </c>
      <c r="EU142" s="189" t="str">
        <f t="shared" si="30"/>
        <v>2022625T00</v>
      </c>
      <c r="EV142" s="56" t="str">
        <f t="shared" si="31"/>
        <v>122022625T00</v>
      </c>
      <c r="EW142" s="189">
        <f>IFERROR(VLOOKUP(EV142,양시!BZ:CJ,10,FALSE),"")</f>
        <v>0</v>
      </c>
      <c r="EY142" s="415" t="s">
        <v>6977</v>
      </c>
      <c r="EZ142" s="104" t="s">
        <v>6994</v>
      </c>
    </row>
    <row r="143" spans="1:156" ht="30" customHeight="1">
      <c r="A143" s="367">
        <v>12</v>
      </c>
      <c r="B143" s="785" t="s">
        <v>323</v>
      </c>
      <c r="C143" s="788" t="s">
        <v>915</v>
      </c>
      <c r="D143" s="785" t="s">
        <v>2612</v>
      </c>
      <c r="E143" s="785" t="s">
        <v>31</v>
      </c>
      <c r="F143" s="785" t="s">
        <v>287</v>
      </c>
      <c r="G143" s="785" t="s">
        <v>323</v>
      </c>
      <c r="H143" s="785" t="s">
        <v>724</v>
      </c>
      <c r="I143" s="785" t="s">
        <v>585</v>
      </c>
      <c r="J143" s="785" t="s">
        <v>6823</v>
      </c>
      <c r="K143" s="785" t="s">
        <v>291</v>
      </c>
      <c r="L143" s="785" t="s">
        <v>6824</v>
      </c>
      <c r="M143" s="785" t="s">
        <v>6825</v>
      </c>
      <c r="N143" s="785"/>
      <c r="O143" s="785"/>
      <c r="P143" s="785"/>
      <c r="Q143" s="785"/>
      <c r="R143" s="785"/>
      <c r="S143" s="785" t="s">
        <v>6425</v>
      </c>
      <c r="T143" s="785" t="s">
        <v>6426</v>
      </c>
      <c r="U143" s="785" t="s">
        <v>592</v>
      </c>
      <c r="V143" s="785"/>
      <c r="W143" s="785" t="s">
        <v>4300</v>
      </c>
      <c r="X143" s="785" t="s">
        <v>688</v>
      </c>
      <c r="Y143" s="785" t="s">
        <v>4252</v>
      </c>
      <c r="Z143" s="785" t="s">
        <v>4252</v>
      </c>
      <c r="AA143" s="785" t="s">
        <v>4252</v>
      </c>
      <c r="AB143" s="785" t="s">
        <v>293</v>
      </c>
      <c r="AC143" s="1338"/>
      <c r="AD143" s="785" t="s">
        <v>107</v>
      </c>
      <c r="AE143" s="785" t="s">
        <v>1352</v>
      </c>
      <c r="AF143" s="785" t="s">
        <v>692</v>
      </c>
      <c r="AG143" s="785" t="s">
        <v>295</v>
      </c>
      <c r="AH143" s="785" t="s">
        <v>296</v>
      </c>
      <c r="AI143" s="785" t="s">
        <v>297</v>
      </c>
      <c r="AJ143" s="785"/>
      <c r="AK143" s="785"/>
      <c r="AL143" s="785"/>
      <c r="AM143" s="785"/>
      <c r="AN143" s="785" t="s">
        <v>4301</v>
      </c>
      <c r="AO143" s="785" t="s">
        <v>4302</v>
      </c>
      <c r="AP143" s="785" t="s">
        <v>6826</v>
      </c>
      <c r="AQ143" s="785" t="s">
        <v>35</v>
      </c>
      <c r="AR143" s="785"/>
      <c r="AS143" s="785"/>
      <c r="AT143" s="785" t="s">
        <v>298</v>
      </c>
      <c r="AU143" s="785" t="s">
        <v>6827</v>
      </c>
      <c r="AV143" s="785" t="s">
        <v>57</v>
      </c>
      <c r="AW143" s="785" t="s">
        <v>57</v>
      </c>
      <c r="AX143" s="785"/>
      <c r="AY143" s="785"/>
      <c r="AZ143" s="785" t="s">
        <v>4305</v>
      </c>
      <c r="BA143" s="785" t="s">
        <v>1359</v>
      </c>
      <c r="BB143" s="785" t="s">
        <v>323</v>
      </c>
      <c r="BC143" s="785" t="s">
        <v>32</v>
      </c>
      <c r="BD143" s="785" t="s">
        <v>33</v>
      </c>
      <c r="BE143" s="785" t="s">
        <v>57</v>
      </c>
      <c r="BF143" s="785" t="s">
        <v>48</v>
      </c>
      <c r="BG143" s="785" t="s">
        <v>164</v>
      </c>
      <c r="BH143" s="785" t="s">
        <v>110</v>
      </c>
      <c r="BI143" s="785" t="s">
        <v>6828</v>
      </c>
      <c r="BJ143" s="785" t="s">
        <v>1213</v>
      </c>
      <c r="BK143" s="785" t="s">
        <v>316</v>
      </c>
      <c r="BL143" s="785" t="s">
        <v>4306</v>
      </c>
      <c r="BM143" s="785" t="s">
        <v>39</v>
      </c>
      <c r="BN143" s="785" t="s">
        <v>1352</v>
      </c>
      <c r="BO143" s="785" t="s">
        <v>692</v>
      </c>
      <c r="BP143" s="785" t="s">
        <v>595</v>
      </c>
      <c r="BQ143" s="785" t="s">
        <v>295</v>
      </c>
      <c r="BR143" s="785" t="s">
        <v>1363</v>
      </c>
      <c r="BS143" s="785" t="s">
        <v>6829</v>
      </c>
      <c r="BT143" s="785" t="s">
        <v>170</v>
      </c>
      <c r="BU143" s="785" t="s">
        <v>6830</v>
      </c>
      <c r="BV143" s="785" t="s">
        <v>302</v>
      </c>
      <c r="BW143" s="785" t="s">
        <v>204</v>
      </c>
      <c r="BX143" s="785" t="s">
        <v>296</v>
      </c>
      <c r="BY143" s="785" t="s">
        <v>297</v>
      </c>
      <c r="BZ143" s="785" t="s">
        <v>171</v>
      </c>
      <c r="CA143" s="785" t="s">
        <v>6831</v>
      </c>
      <c r="CB143" s="785" t="s">
        <v>304</v>
      </c>
      <c r="CC143" s="785" t="s">
        <v>797</v>
      </c>
      <c r="CD143" s="785" t="s">
        <v>1209</v>
      </c>
      <c r="CE143" s="785" t="s">
        <v>306</v>
      </c>
      <c r="CF143" s="785" t="s">
        <v>661</v>
      </c>
      <c r="CG143" s="785" t="s">
        <v>307</v>
      </c>
      <c r="CH143" s="785" t="s">
        <v>57</v>
      </c>
      <c r="CI143" s="785" t="s">
        <v>6832</v>
      </c>
      <c r="CJ143" s="785" t="s">
        <v>1367</v>
      </c>
      <c r="CK143" s="785" t="s">
        <v>998</v>
      </c>
      <c r="CL143" s="785" t="s">
        <v>105</v>
      </c>
      <c r="CM143" s="785" t="s">
        <v>6833</v>
      </c>
      <c r="CN143" s="785" t="s">
        <v>1367</v>
      </c>
      <c r="CO143" s="785" t="s">
        <v>117</v>
      </c>
      <c r="CP143" s="785" t="s">
        <v>105</v>
      </c>
      <c r="CQ143" s="785" t="s">
        <v>57</v>
      </c>
      <c r="CR143" s="785" t="s">
        <v>57</v>
      </c>
      <c r="CS143" s="785" t="s">
        <v>57</v>
      </c>
      <c r="CT143" s="785" t="s">
        <v>57</v>
      </c>
      <c r="CU143" s="785" t="s">
        <v>328</v>
      </c>
      <c r="CV143" s="785" t="s">
        <v>329</v>
      </c>
      <c r="CW143" s="785" t="s">
        <v>330</v>
      </c>
      <c r="CX143" s="785" t="s">
        <v>331</v>
      </c>
      <c r="CY143" s="785" t="s">
        <v>57</v>
      </c>
      <c r="CZ143" s="785" t="s">
        <v>57</v>
      </c>
      <c r="DA143" s="785" t="s">
        <v>57</v>
      </c>
      <c r="DB143" s="785" t="s">
        <v>57</v>
      </c>
      <c r="DC143" s="785" t="s">
        <v>57</v>
      </c>
      <c r="DD143" s="785" t="s">
        <v>57</v>
      </c>
      <c r="DE143" s="785" t="s">
        <v>1215</v>
      </c>
      <c r="DF143" s="785" t="s">
        <v>1216</v>
      </c>
      <c r="DG143" s="785" t="s">
        <v>673</v>
      </c>
      <c r="DH143" s="785" t="s">
        <v>57</v>
      </c>
      <c r="DI143" s="785" t="s">
        <v>302</v>
      </c>
      <c r="DJ143" s="785" t="s">
        <v>57</v>
      </c>
      <c r="DK143" s="785" t="s">
        <v>57</v>
      </c>
      <c r="DL143" s="785" t="s">
        <v>57</v>
      </c>
      <c r="DM143" s="785" t="s">
        <v>57</v>
      </c>
      <c r="DN143" s="785" t="s">
        <v>57</v>
      </c>
      <c r="DO143" s="785" t="s">
        <v>57</v>
      </c>
      <c r="DP143" s="785" t="s">
        <v>57</v>
      </c>
      <c r="DQ143" s="785" t="s">
        <v>57</v>
      </c>
      <c r="DR143" s="785" t="s">
        <v>57</v>
      </c>
      <c r="DS143" s="785" t="s">
        <v>57</v>
      </c>
      <c r="DT143" s="785" t="s">
        <v>1454</v>
      </c>
      <c r="DU143" s="785" t="s">
        <v>1281</v>
      </c>
      <c r="DV143" s="785" t="s">
        <v>204</v>
      </c>
      <c r="DW143" s="785" t="s">
        <v>106</v>
      </c>
      <c r="DX143" s="785" t="s">
        <v>317</v>
      </c>
      <c r="DY143" s="785" t="s">
        <v>308</v>
      </c>
      <c r="DZ143" s="785" t="s">
        <v>318</v>
      </c>
      <c r="EA143" s="785" t="s">
        <v>319</v>
      </c>
      <c r="EB143" s="785" t="s">
        <v>1455</v>
      </c>
      <c r="EC143" s="785" t="s">
        <v>1281</v>
      </c>
      <c r="ED143" s="785" t="s">
        <v>114</v>
      </c>
      <c r="EE143" s="785" t="s">
        <v>106</v>
      </c>
      <c r="EF143" s="785" t="s">
        <v>57</v>
      </c>
      <c r="EG143" s="785" t="s">
        <v>57</v>
      </c>
      <c r="EH143" s="785" t="s">
        <v>57</v>
      </c>
      <c r="EI143" s="785" t="s">
        <v>57</v>
      </c>
      <c r="EJ143" s="785" t="s">
        <v>1371</v>
      </c>
      <c r="EK143" s="785" t="s">
        <v>1372</v>
      </c>
      <c r="EL143" s="785" t="s">
        <v>1254</v>
      </c>
      <c r="EM143" s="785" t="s">
        <v>1373</v>
      </c>
      <c r="EN143" s="785" t="s">
        <v>767</v>
      </c>
      <c r="EO143" s="785" t="s">
        <v>310</v>
      </c>
      <c r="EP143" s="785" t="s">
        <v>88</v>
      </c>
      <c r="EQ143" s="785" t="s">
        <v>3500</v>
      </c>
      <c r="ER143" s="785" t="s">
        <v>311</v>
      </c>
      <c r="ES143" s="785" t="s">
        <v>335</v>
      </c>
      <c r="ET143" s="785" t="s">
        <v>1189</v>
      </c>
      <c r="EU143" s="189" t="str">
        <f t="shared" si="30"/>
        <v>2022662T00</v>
      </c>
      <c r="EV143" s="56" t="str">
        <f t="shared" si="31"/>
        <v>122022662T00</v>
      </c>
      <c r="EW143" s="189">
        <f>IFERROR(VLOOKUP(EV143,양시!BZ:CJ,10,FALSE),"")</f>
        <v>0</v>
      </c>
      <c r="EY143" s="415" t="s">
        <v>6954</v>
      </c>
      <c r="EZ143" s="104" t="s">
        <v>6994</v>
      </c>
    </row>
    <row r="144" spans="1:156" ht="30" customHeight="1">
      <c r="A144" s="367">
        <v>12</v>
      </c>
      <c r="B144" s="785" t="s">
        <v>890</v>
      </c>
      <c r="C144" s="785" t="s">
        <v>336</v>
      </c>
      <c r="D144" s="785" t="s">
        <v>2400</v>
      </c>
      <c r="E144" s="785" t="s">
        <v>31</v>
      </c>
      <c r="F144" s="785" t="s">
        <v>584</v>
      </c>
      <c r="G144" s="785" t="s">
        <v>890</v>
      </c>
      <c r="H144" s="785"/>
      <c r="I144" s="785" t="s">
        <v>585</v>
      </c>
      <c r="J144" s="785" t="s">
        <v>6834</v>
      </c>
      <c r="K144" s="785" t="s">
        <v>291</v>
      </c>
      <c r="L144" s="389" t="s">
        <v>6952</v>
      </c>
      <c r="M144" s="785" t="s">
        <v>2738</v>
      </c>
      <c r="N144" s="785"/>
      <c r="O144" s="785"/>
      <c r="P144" s="785" t="s">
        <v>818</v>
      </c>
      <c r="Q144" s="785"/>
      <c r="R144" s="785"/>
      <c r="S144" s="785" t="s">
        <v>6425</v>
      </c>
      <c r="T144" s="785" t="s">
        <v>6426</v>
      </c>
      <c r="U144" s="785" t="s">
        <v>592</v>
      </c>
      <c r="V144" s="785"/>
      <c r="W144" s="785" t="s">
        <v>2739</v>
      </c>
      <c r="X144" s="785" t="s">
        <v>688</v>
      </c>
      <c r="Y144" s="785" t="s">
        <v>1135</v>
      </c>
      <c r="Z144" s="785" t="s">
        <v>1135</v>
      </c>
      <c r="AA144" s="785" t="s">
        <v>1135</v>
      </c>
      <c r="AB144" s="785" t="s">
        <v>293</v>
      </c>
      <c r="AC144" s="1338"/>
      <c r="AD144" s="785" t="s">
        <v>1861</v>
      </c>
      <c r="AE144" s="785" t="s">
        <v>2740</v>
      </c>
      <c r="AF144" s="785" t="s">
        <v>692</v>
      </c>
      <c r="AG144" s="785" t="s">
        <v>295</v>
      </c>
      <c r="AH144" s="785" t="s">
        <v>296</v>
      </c>
      <c r="AI144" s="785" t="s">
        <v>297</v>
      </c>
      <c r="AJ144" s="785"/>
      <c r="AK144" s="785"/>
      <c r="AL144" s="785"/>
      <c r="AM144" s="785"/>
      <c r="AN144" s="785" t="s">
        <v>2406</v>
      </c>
      <c r="AO144" s="785" t="s">
        <v>6835</v>
      </c>
      <c r="AP144" s="785" t="s">
        <v>2741</v>
      </c>
      <c r="AQ144" s="785" t="s">
        <v>2381</v>
      </c>
      <c r="AR144" s="785"/>
      <c r="AS144" s="785"/>
      <c r="AT144" s="785" t="s">
        <v>599</v>
      </c>
      <c r="AU144" s="789" t="s">
        <v>6951</v>
      </c>
      <c r="AV144" s="785" t="s">
        <v>57</v>
      </c>
      <c r="AW144" s="785" t="s">
        <v>57</v>
      </c>
      <c r="AX144" s="785"/>
      <c r="AY144" s="785"/>
      <c r="AZ144" s="785" t="s">
        <v>2743</v>
      </c>
      <c r="BA144" s="785" t="s">
        <v>2435</v>
      </c>
      <c r="BB144" s="785" t="s">
        <v>299</v>
      </c>
      <c r="BC144" s="785" t="s">
        <v>32</v>
      </c>
      <c r="BD144" s="785" t="s">
        <v>33</v>
      </c>
      <c r="BE144" s="785" t="s">
        <v>57</v>
      </c>
      <c r="BF144" s="785" t="s">
        <v>48</v>
      </c>
      <c r="BG144" s="785" t="s">
        <v>164</v>
      </c>
      <c r="BH144" s="785" t="s">
        <v>2744</v>
      </c>
      <c r="BI144" s="785" t="s">
        <v>2745</v>
      </c>
      <c r="BJ144" s="785" t="s">
        <v>2746</v>
      </c>
      <c r="BK144" s="785" t="s">
        <v>2438</v>
      </c>
      <c r="BL144" s="785" t="s">
        <v>2747</v>
      </c>
      <c r="BM144" s="785" t="s">
        <v>39</v>
      </c>
      <c r="BN144" s="785" t="s">
        <v>2740</v>
      </c>
      <c r="BO144" s="785" t="s">
        <v>692</v>
      </c>
      <c r="BP144" s="785" t="s">
        <v>595</v>
      </c>
      <c r="BQ144" s="785" t="s">
        <v>295</v>
      </c>
      <c r="BR144" s="785" t="s">
        <v>102</v>
      </c>
      <c r="BS144" s="785" t="s">
        <v>1085</v>
      </c>
      <c r="BT144" s="785" t="s">
        <v>1086</v>
      </c>
      <c r="BU144" s="785" t="s">
        <v>2748</v>
      </c>
      <c r="BV144" s="785" t="s">
        <v>302</v>
      </c>
      <c r="BW144" s="785" t="s">
        <v>1062</v>
      </c>
      <c r="BX144" s="785" t="s">
        <v>296</v>
      </c>
      <c r="BY144" s="785" t="s">
        <v>297</v>
      </c>
      <c r="BZ144" s="785" t="s">
        <v>2749</v>
      </c>
      <c r="CA144" s="785" t="s">
        <v>758</v>
      </c>
      <c r="CB144" s="785" t="s">
        <v>304</v>
      </c>
      <c r="CC144" s="785" t="s">
        <v>167</v>
      </c>
      <c r="CD144" s="785" t="s">
        <v>305</v>
      </c>
      <c r="CE144" s="785" t="s">
        <v>306</v>
      </c>
      <c r="CF144" s="785" t="s">
        <v>166</v>
      </c>
      <c r="CG144" s="785" t="s">
        <v>307</v>
      </c>
      <c r="CH144" s="785" t="s">
        <v>57</v>
      </c>
      <c r="CI144" s="785" t="s">
        <v>2419</v>
      </c>
      <c r="CJ144" s="785" t="s">
        <v>843</v>
      </c>
      <c r="CK144" s="785" t="s">
        <v>182</v>
      </c>
      <c r="CL144" s="785" t="s">
        <v>105</v>
      </c>
      <c r="CM144" s="785" t="s">
        <v>57</v>
      </c>
      <c r="CN144" s="785" t="s">
        <v>57</v>
      </c>
      <c r="CO144" s="785" t="s">
        <v>57</v>
      </c>
      <c r="CP144" s="785" t="s">
        <v>57</v>
      </c>
      <c r="CQ144" s="785" t="s">
        <v>57</v>
      </c>
      <c r="CR144" s="785" t="s">
        <v>57</v>
      </c>
      <c r="CS144" s="785" t="s">
        <v>57</v>
      </c>
      <c r="CT144" s="785" t="s">
        <v>57</v>
      </c>
      <c r="CU144" s="785" t="s">
        <v>57</v>
      </c>
      <c r="CV144" s="785" t="s">
        <v>57</v>
      </c>
      <c r="CW144" s="785" t="s">
        <v>57</v>
      </c>
      <c r="CX144" s="785" t="s">
        <v>57</v>
      </c>
      <c r="CY144" s="785" t="s">
        <v>57</v>
      </c>
      <c r="CZ144" s="785" t="s">
        <v>57</v>
      </c>
      <c r="DA144" s="785" t="s">
        <v>57</v>
      </c>
      <c r="DB144" s="785" t="s">
        <v>57</v>
      </c>
      <c r="DC144" s="785" t="s">
        <v>57</v>
      </c>
      <c r="DD144" s="785" t="s">
        <v>57</v>
      </c>
      <c r="DE144" s="785" t="s">
        <v>57</v>
      </c>
      <c r="DF144" s="785" t="s">
        <v>57</v>
      </c>
      <c r="DG144" s="785" t="s">
        <v>57</v>
      </c>
      <c r="DH144" s="785" t="s">
        <v>57</v>
      </c>
      <c r="DI144" s="785" t="s">
        <v>302</v>
      </c>
      <c r="DJ144" s="785" t="s">
        <v>57</v>
      </c>
      <c r="DK144" s="785" t="s">
        <v>57</v>
      </c>
      <c r="DL144" s="785" t="s">
        <v>57</v>
      </c>
      <c r="DM144" s="785" t="s">
        <v>57</v>
      </c>
      <c r="DN144" s="785" t="s">
        <v>57</v>
      </c>
      <c r="DO144" s="785" t="s">
        <v>57</v>
      </c>
      <c r="DP144" s="785" t="s">
        <v>57</v>
      </c>
      <c r="DQ144" s="785" t="s">
        <v>57</v>
      </c>
      <c r="DR144" s="785" t="s">
        <v>57</v>
      </c>
      <c r="DS144" s="785" t="s">
        <v>57</v>
      </c>
      <c r="DT144" s="785" t="s">
        <v>2441</v>
      </c>
      <c r="DU144" s="785" t="s">
        <v>79</v>
      </c>
      <c r="DV144" s="785" t="s">
        <v>801</v>
      </c>
      <c r="DW144" s="785" t="s">
        <v>106</v>
      </c>
      <c r="DX144" s="785" t="s">
        <v>317</v>
      </c>
      <c r="DY144" s="785" t="s">
        <v>308</v>
      </c>
      <c r="DZ144" s="785" t="s">
        <v>318</v>
      </c>
      <c r="EA144" s="785" t="s">
        <v>319</v>
      </c>
      <c r="EB144" s="785" t="s">
        <v>2442</v>
      </c>
      <c r="EC144" s="785" t="s">
        <v>79</v>
      </c>
      <c r="ED144" s="785" t="s">
        <v>1038</v>
      </c>
      <c r="EE144" s="785" t="s">
        <v>106</v>
      </c>
      <c r="EF144" s="785" t="s">
        <v>57</v>
      </c>
      <c r="EG144" s="785" t="s">
        <v>57</v>
      </c>
      <c r="EH144" s="785" t="s">
        <v>57</v>
      </c>
      <c r="EI144" s="785" t="s">
        <v>57</v>
      </c>
      <c r="EJ144" s="785" t="s">
        <v>846</v>
      </c>
      <c r="EK144" s="785" t="s">
        <v>180</v>
      </c>
      <c r="EL144" s="785" t="s">
        <v>847</v>
      </c>
      <c r="EM144" s="785" t="s">
        <v>181</v>
      </c>
      <c r="EN144" s="785" t="s">
        <v>680</v>
      </c>
      <c r="EO144" s="785" t="s">
        <v>310</v>
      </c>
      <c r="EP144" s="785" t="s">
        <v>88</v>
      </c>
      <c r="EQ144" s="785" t="s">
        <v>187</v>
      </c>
      <c r="ER144" s="785" t="s">
        <v>311</v>
      </c>
      <c r="ES144" s="785" t="s">
        <v>2602</v>
      </c>
      <c r="ET144" s="785" t="s">
        <v>2750</v>
      </c>
      <c r="EU144" s="189" t="str">
        <f t="shared" si="30"/>
        <v>1035098T09</v>
      </c>
      <c r="EV144" s="56" t="str">
        <f t="shared" si="31"/>
        <v>121035098T09</v>
      </c>
      <c r="EW144" s="189">
        <f>IFERROR(VLOOKUP(EV144,양시!BZ:CJ,10,FALSE),"")</f>
        <v>0</v>
      </c>
    </row>
    <row r="145" spans="1:156" ht="30" customHeight="1">
      <c r="A145" s="367">
        <v>12</v>
      </c>
      <c r="B145" s="785" t="s">
        <v>910</v>
      </c>
      <c r="C145" s="788" t="s">
        <v>2054</v>
      </c>
      <c r="D145" s="785" t="s">
        <v>2371</v>
      </c>
      <c r="E145" s="785" t="s">
        <v>31</v>
      </c>
      <c r="F145" s="785" t="s">
        <v>287</v>
      </c>
      <c r="G145" s="785" t="s">
        <v>910</v>
      </c>
      <c r="H145" s="785" t="s">
        <v>732</v>
      </c>
      <c r="I145" s="785" t="s">
        <v>585</v>
      </c>
      <c r="J145" s="785" t="s">
        <v>6836</v>
      </c>
      <c r="K145" s="785" t="s">
        <v>291</v>
      </c>
      <c r="L145" s="785" t="s">
        <v>6837</v>
      </c>
      <c r="M145" s="785" t="s">
        <v>1343</v>
      </c>
      <c r="N145" s="785"/>
      <c r="O145" s="785" t="s">
        <v>6838</v>
      </c>
      <c r="P145" s="785"/>
      <c r="Q145" s="785"/>
      <c r="R145" s="785"/>
      <c r="S145" s="785" t="s">
        <v>6425</v>
      </c>
      <c r="T145" s="785" t="s">
        <v>6426</v>
      </c>
      <c r="U145" s="785" t="s">
        <v>592</v>
      </c>
      <c r="V145" s="785"/>
      <c r="W145" s="785" t="s">
        <v>1348</v>
      </c>
      <c r="X145" s="785" t="s">
        <v>688</v>
      </c>
      <c r="Y145" s="785" t="s">
        <v>1349</v>
      </c>
      <c r="Z145" s="785" t="s">
        <v>1350</v>
      </c>
      <c r="AA145" s="785" t="s">
        <v>1351</v>
      </c>
      <c r="AB145" s="785" t="s">
        <v>293</v>
      </c>
      <c r="AC145" s="1338"/>
      <c r="AD145" s="785" t="s">
        <v>107</v>
      </c>
      <c r="AE145" s="785" t="s">
        <v>1352</v>
      </c>
      <c r="AF145" s="785" t="s">
        <v>692</v>
      </c>
      <c r="AG145" s="785" t="s">
        <v>295</v>
      </c>
      <c r="AH145" s="785" t="s">
        <v>296</v>
      </c>
      <c r="AI145" s="785" t="s">
        <v>297</v>
      </c>
      <c r="AJ145" s="785"/>
      <c r="AK145" s="785"/>
      <c r="AL145" s="785"/>
      <c r="AM145" s="785"/>
      <c r="AN145" s="785" t="s">
        <v>2492</v>
      </c>
      <c r="AO145" s="785" t="s">
        <v>2493</v>
      </c>
      <c r="AP145" s="785" t="s">
        <v>6839</v>
      </c>
      <c r="AQ145" s="785" t="s">
        <v>35</v>
      </c>
      <c r="AR145" s="785"/>
      <c r="AS145" s="785"/>
      <c r="AT145" s="785" t="s">
        <v>599</v>
      </c>
      <c r="AU145" s="785" t="s">
        <v>6840</v>
      </c>
      <c r="AV145" s="785" t="s">
        <v>57</v>
      </c>
      <c r="AW145" s="785" t="s">
        <v>57</v>
      </c>
      <c r="AX145" s="785"/>
      <c r="AY145" s="785"/>
      <c r="AZ145" s="785" t="s">
        <v>1358</v>
      </c>
      <c r="BA145" s="785" t="s">
        <v>1359</v>
      </c>
      <c r="BB145" s="785" t="s">
        <v>323</v>
      </c>
      <c r="BC145" s="785" t="s">
        <v>32</v>
      </c>
      <c r="BD145" s="785" t="s">
        <v>33</v>
      </c>
      <c r="BE145" s="785" t="s">
        <v>57</v>
      </c>
      <c r="BF145" s="785" t="s">
        <v>48</v>
      </c>
      <c r="BG145" s="785" t="s">
        <v>164</v>
      </c>
      <c r="BH145" s="785" t="s">
        <v>110</v>
      </c>
      <c r="BI145" s="785" t="s">
        <v>4322</v>
      </c>
      <c r="BJ145" s="785" t="s">
        <v>1361</v>
      </c>
      <c r="BK145" s="785" t="s">
        <v>316</v>
      </c>
      <c r="BL145" s="785" t="s">
        <v>4505</v>
      </c>
      <c r="BM145" s="785" t="s">
        <v>39</v>
      </c>
      <c r="BN145" s="785" t="s">
        <v>1352</v>
      </c>
      <c r="BO145" s="785" t="s">
        <v>692</v>
      </c>
      <c r="BP145" s="785" t="s">
        <v>595</v>
      </c>
      <c r="BQ145" s="785" t="s">
        <v>295</v>
      </c>
      <c r="BR145" s="785" t="s">
        <v>1363</v>
      </c>
      <c r="BS145" s="785" t="s">
        <v>301</v>
      </c>
      <c r="BT145" s="785" t="s">
        <v>1085</v>
      </c>
      <c r="BU145" s="785" t="s">
        <v>6841</v>
      </c>
      <c r="BV145" s="785" t="s">
        <v>302</v>
      </c>
      <c r="BW145" s="785" t="s">
        <v>113</v>
      </c>
      <c r="BX145" s="785" t="s">
        <v>296</v>
      </c>
      <c r="BY145" s="785" t="s">
        <v>297</v>
      </c>
      <c r="BZ145" s="785" t="s">
        <v>6842</v>
      </c>
      <c r="CA145" s="785" t="s">
        <v>1365</v>
      </c>
      <c r="CB145" s="785" t="s">
        <v>304</v>
      </c>
      <c r="CC145" s="785" t="s">
        <v>661</v>
      </c>
      <c r="CD145" s="785" t="s">
        <v>1209</v>
      </c>
      <c r="CE145" s="785" t="s">
        <v>306</v>
      </c>
      <c r="CF145" s="785" t="s">
        <v>104</v>
      </c>
      <c r="CG145" s="785" t="s">
        <v>307</v>
      </c>
      <c r="CH145" s="785" t="s">
        <v>57</v>
      </c>
      <c r="CI145" s="785" t="s">
        <v>6843</v>
      </c>
      <c r="CJ145" s="785" t="s">
        <v>1367</v>
      </c>
      <c r="CK145" s="785" t="s">
        <v>182</v>
      </c>
      <c r="CL145" s="785" t="s">
        <v>105</v>
      </c>
      <c r="CM145" s="785" t="s">
        <v>6844</v>
      </c>
      <c r="CN145" s="785" t="s">
        <v>1367</v>
      </c>
      <c r="CO145" s="785" t="s">
        <v>112</v>
      </c>
      <c r="CP145" s="785" t="s">
        <v>105</v>
      </c>
      <c r="CQ145" s="785" t="s">
        <v>57</v>
      </c>
      <c r="CR145" s="785" t="s">
        <v>57</v>
      </c>
      <c r="CS145" s="785" t="s">
        <v>57</v>
      </c>
      <c r="CT145" s="785" t="s">
        <v>57</v>
      </c>
      <c r="CU145" s="785" t="s">
        <v>328</v>
      </c>
      <c r="CV145" s="785" t="s">
        <v>329</v>
      </c>
      <c r="CW145" s="785" t="s">
        <v>330</v>
      </c>
      <c r="CX145" s="785" t="s">
        <v>331</v>
      </c>
      <c r="CY145" s="785" t="s">
        <v>57</v>
      </c>
      <c r="CZ145" s="785" t="s">
        <v>57</v>
      </c>
      <c r="DA145" s="785" t="s">
        <v>57</v>
      </c>
      <c r="DB145" s="785" t="s">
        <v>57</v>
      </c>
      <c r="DC145" s="785" t="s">
        <v>57</v>
      </c>
      <c r="DD145" s="785" t="s">
        <v>57</v>
      </c>
      <c r="DE145" s="785" t="s">
        <v>1215</v>
      </c>
      <c r="DF145" s="785" t="s">
        <v>1216</v>
      </c>
      <c r="DG145" s="785" t="s">
        <v>673</v>
      </c>
      <c r="DH145" s="785" t="s">
        <v>57</v>
      </c>
      <c r="DI145" s="785" t="s">
        <v>302</v>
      </c>
      <c r="DJ145" s="785" t="s">
        <v>57</v>
      </c>
      <c r="DK145" s="785" t="s">
        <v>57</v>
      </c>
      <c r="DL145" s="785" t="s">
        <v>57</v>
      </c>
      <c r="DM145" s="785" t="s">
        <v>57</v>
      </c>
      <c r="DN145" s="785" t="s">
        <v>57</v>
      </c>
      <c r="DO145" s="785" t="s">
        <v>57</v>
      </c>
      <c r="DP145" s="785" t="s">
        <v>57</v>
      </c>
      <c r="DQ145" s="785" t="s">
        <v>57</v>
      </c>
      <c r="DR145" s="785" t="s">
        <v>57</v>
      </c>
      <c r="DS145" s="785" t="s">
        <v>57</v>
      </c>
      <c r="DT145" s="785" t="s">
        <v>1369</v>
      </c>
      <c r="DU145" s="785" t="s">
        <v>1281</v>
      </c>
      <c r="DV145" s="785" t="s">
        <v>113</v>
      </c>
      <c r="DW145" s="785" t="s">
        <v>106</v>
      </c>
      <c r="DX145" s="785" t="s">
        <v>317</v>
      </c>
      <c r="DY145" s="785" t="s">
        <v>308</v>
      </c>
      <c r="DZ145" s="785" t="s">
        <v>318</v>
      </c>
      <c r="EA145" s="785" t="s">
        <v>319</v>
      </c>
      <c r="EB145" s="785" t="s">
        <v>1370</v>
      </c>
      <c r="EC145" s="785" t="s">
        <v>1281</v>
      </c>
      <c r="ED145" s="785" t="s">
        <v>109</v>
      </c>
      <c r="EE145" s="785" t="s">
        <v>106</v>
      </c>
      <c r="EF145" s="785" t="s">
        <v>57</v>
      </c>
      <c r="EG145" s="785" t="s">
        <v>57</v>
      </c>
      <c r="EH145" s="785" t="s">
        <v>57</v>
      </c>
      <c r="EI145" s="785" t="s">
        <v>57</v>
      </c>
      <c r="EJ145" s="785" t="s">
        <v>1371</v>
      </c>
      <c r="EK145" s="785" t="s">
        <v>1372</v>
      </c>
      <c r="EL145" s="785" t="s">
        <v>1254</v>
      </c>
      <c r="EM145" s="785" t="s">
        <v>1373</v>
      </c>
      <c r="EN145" s="785" t="s">
        <v>680</v>
      </c>
      <c r="EO145" s="785" t="s">
        <v>310</v>
      </c>
      <c r="EP145" s="785" t="s">
        <v>88</v>
      </c>
      <c r="EQ145" s="785" t="s">
        <v>6845</v>
      </c>
      <c r="ER145" s="785" t="s">
        <v>311</v>
      </c>
      <c r="ES145" s="785" t="s">
        <v>6846</v>
      </c>
      <c r="ET145" s="785" t="s">
        <v>6847</v>
      </c>
      <c r="EU145" s="189" t="str">
        <f t="shared" si="30"/>
        <v>2022657T00</v>
      </c>
      <c r="EV145" s="56" t="str">
        <f t="shared" si="31"/>
        <v>122022657T00</v>
      </c>
      <c r="EW145" s="189">
        <f>IFERROR(VLOOKUP(EV145,양시!BZ:CJ,10,FALSE),"")</f>
        <v>0</v>
      </c>
    </row>
    <row r="146" spans="1:156" ht="30" customHeight="1">
      <c r="A146" s="367">
        <v>12</v>
      </c>
      <c r="B146" s="785" t="s">
        <v>1340</v>
      </c>
      <c r="C146" s="785" t="s">
        <v>336</v>
      </c>
      <c r="D146" s="785" t="s">
        <v>2400</v>
      </c>
      <c r="E146" s="785" t="s">
        <v>31</v>
      </c>
      <c r="F146" s="785" t="s">
        <v>584</v>
      </c>
      <c r="G146" s="785" t="s">
        <v>1340</v>
      </c>
      <c r="H146" s="785"/>
      <c r="I146" s="785" t="s">
        <v>585</v>
      </c>
      <c r="J146" s="785" t="s">
        <v>6848</v>
      </c>
      <c r="K146" s="785" t="s">
        <v>291</v>
      </c>
      <c r="L146" s="785" t="s">
        <v>6849</v>
      </c>
      <c r="M146" s="785" t="s">
        <v>2403</v>
      </c>
      <c r="N146" s="785"/>
      <c r="O146" s="785"/>
      <c r="P146" s="785" t="s">
        <v>818</v>
      </c>
      <c r="Q146" s="785"/>
      <c r="R146" s="785"/>
      <c r="S146" s="785" t="s">
        <v>6425</v>
      </c>
      <c r="T146" s="785" t="s">
        <v>6426</v>
      </c>
      <c r="U146" s="785" t="s">
        <v>592</v>
      </c>
      <c r="V146" s="785"/>
      <c r="W146" s="785" t="s">
        <v>2404</v>
      </c>
      <c r="X146" s="785" t="s">
        <v>688</v>
      </c>
      <c r="Y146" s="785" t="s">
        <v>2405</v>
      </c>
      <c r="Z146" s="785" t="s">
        <v>2405</v>
      </c>
      <c r="AA146" s="785" t="s">
        <v>2405</v>
      </c>
      <c r="AB146" s="785" t="s">
        <v>293</v>
      </c>
      <c r="AC146" s="1338"/>
      <c r="AD146" s="785" t="s">
        <v>107</v>
      </c>
      <c r="AE146" s="785" t="s">
        <v>2377</v>
      </c>
      <c r="AF146" s="785" t="s">
        <v>294</v>
      </c>
      <c r="AG146" s="785" t="s">
        <v>295</v>
      </c>
      <c r="AH146" s="785" t="s">
        <v>296</v>
      </c>
      <c r="AI146" s="785" t="s">
        <v>297</v>
      </c>
      <c r="AJ146" s="785"/>
      <c r="AK146" s="785"/>
      <c r="AL146" s="785"/>
      <c r="AM146" s="785"/>
      <c r="AN146" s="785" t="s">
        <v>2406</v>
      </c>
      <c r="AO146" s="785" t="s">
        <v>6835</v>
      </c>
      <c r="AP146" s="785" t="s">
        <v>6850</v>
      </c>
      <c r="AQ146" s="785" t="s">
        <v>2381</v>
      </c>
      <c r="AR146" s="785"/>
      <c r="AS146" s="785"/>
      <c r="AT146" s="785" t="s">
        <v>315</v>
      </c>
      <c r="AU146" s="785" t="s">
        <v>6851</v>
      </c>
      <c r="AV146" s="785" t="s">
        <v>57</v>
      </c>
      <c r="AW146" s="785" t="s">
        <v>57</v>
      </c>
      <c r="AX146" s="785"/>
      <c r="AY146" s="785"/>
      <c r="AZ146" s="785" t="s">
        <v>2411</v>
      </c>
      <c r="BA146" s="785" t="s">
        <v>2412</v>
      </c>
      <c r="BB146" s="785" t="s">
        <v>299</v>
      </c>
      <c r="BC146" s="785" t="s">
        <v>32</v>
      </c>
      <c r="BD146" s="785" t="s">
        <v>33</v>
      </c>
      <c r="BE146" s="785" t="s">
        <v>57</v>
      </c>
      <c r="BF146" s="785" t="s">
        <v>34</v>
      </c>
      <c r="BG146" s="785" t="s">
        <v>164</v>
      </c>
      <c r="BH146" s="785" t="s">
        <v>6852</v>
      </c>
      <c r="BI146" s="785" t="s">
        <v>1819</v>
      </c>
      <c r="BJ146" s="785" t="s">
        <v>833</v>
      </c>
      <c r="BK146" s="785" t="s">
        <v>2414</v>
      </c>
      <c r="BL146" s="785" t="s">
        <v>2415</v>
      </c>
      <c r="BM146" s="785" t="s">
        <v>55</v>
      </c>
      <c r="BN146" s="785" t="s">
        <v>2377</v>
      </c>
      <c r="BO146" s="785" t="s">
        <v>294</v>
      </c>
      <c r="BP146" s="785" t="s">
        <v>57</v>
      </c>
      <c r="BQ146" s="785" t="s">
        <v>295</v>
      </c>
      <c r="BR146" s="785" t="s">
        <v>311</v>
      </c>
      <c r="BS146" s="785" t="s">
        <v>872</v>
      </c>
      <c r="BT146" s="785" t="s">
        <v>177</v>
      </c>
      <c r="BU146" s="785" t="s">
        <v>6853</v>
      </c>
      <c r="BV146" s="785" t="s">
        <v>302</v>
      </c>
      <c r="BW146" s="785" t="s">
        <v>204</v>
      </c>
      <c r="BX146" s="785" t="s">
        <v>296</v>
      </c>
      <c r="BY146" s="785" t="s">
        <v>297</v>
      </c>
      <c r="BZ146" s="785" t="s">
        <v>2393</v>
      </c>
      <c r="CA146" s="785" t="s">
        <v>2418</v>
      </c>
      <c r="CB146" s="785" t="s">
        <v>304</v>
      </c>
      <c r="CC146" s="785" t="s">
        <v>167</v>
      </c>
      <c r="CD146" s="785" t="s">
        <v>318</v>
      </c>
      <c r="CE146" s="785" t="s">
        <v>306</v>
      </c>
      <c r="CF146" s="785" t="s">
        <v>166</v>
      </c>
      <c r="CG146" s="785" t="s">
        <v>307</v>
      </c>
      <c r="CH146" s="785" t="s">
        <v>57</v>
      </c>
      <c r="CI146" s="785" t="s">
        <v>2419</v>
      </c>
      <c r="CJ146" s="785" t="s">
        <v>843</v>
      </c>
      <c r="CK146" s="785" t="s">
        <v>182</v>
      </c>
      <c r="CL146" s="785" t="s">
        <v>105</v>
      </c>
      <c r="CM146" s="785" t="s">
        <v>57</v>
      </c>
      <c r="CN146" s="785" t="s">
        <v>57</v>
      </c>
      <c r="CO146" s="785" t="s">
        <v>57</v>
      </c>
      <c r="CP146" s="785" t="s">
        <v>57</v>
      </c>
      <c r="CQ146" s="785" t="s">
        <v>57</v>
      </c>
      <c r="CR146" s="785" t="s">
        <v>57</v>
      </c>
      <c r="CS146" s="785" t="s">
        <v>57</v>
      </c>
      <c r="CT146" s="785" t="s">
        <v>57</v>
      </c>
      <c r="CU146" s="785" t="s">
        <v>57</v>
      </c>
      <c r="CV146" s="785" t="s">
        <v>57</v>
      </c>
      <c r="CW146" s="785" t="s">
        <v>57</v>
      </c>
      <c r="CX146" s="785" t="s">
        <v>57</v>
      </c>
      <c r="CY146" s="785" t="s">
        <v>57</v>
      </c>
      <c r="CZ146" s="785" t="s">
        <v>57</v>
      </c>
      <c r="DA146" s="785" t="s">
        <v>57</v>
      </c>
      <c r="DB146" s="785" t="s">
        <v>57</v>
      </c>
      <c r="DC146" s="785" t="s">
        <v>57</v>
      </c>
      <c r="DD146" s="785" t="s">
        <v>57</v>
      </c>
      <c r="DE146" s="785" t="s">
        <v>57</v>
      </c>
      <c r="DF146" s="785" t="s">
        <v>57</v>
      </c>
      <c r="DG146" s="785" t="s">
        <v>57</v>
      </c>
      <c r="DH146" s="785" t="s">
        <v>57</v>
      </c>
      <c r="DI146" s="785" t="s">
        <v>302</v>
      </c>
      <c r="DJ146" s="785" t="s">
        <v>57</v>
      </c>
      <c r="DK146" s="785" t="s">
        <v>57</v>
      </c>
      <c r="DL146" s="785" t="s">
        <v>57</v>
      </c>
      <c r="DM146" s="785" t="s">
        <v>57</v>
      </c>
      <c r="DN146" s="785" t="s">
        <v>57</v>
      </c>
      <c r="DO146" s="785" t="s">
        <v>57</v>
      </c>
      <c r="DP146" s="785" t="s">
        <v>57</v>
      </c>
      <c r="DQ146" s="785" t="s">
        <v>57</v>
      </c>
      <c r="DR146" s="785" t="s">
        <v>57</v>
      </c>
      <c r="DS146" s="785" t="s">
        <v>57</v>
      </c>
      <c r="DT146" s="785" t="s">
        <v>2420</v>
      </c>
      <c r="DU146" s="785" t="s">
        <v>79</v>
      </c>
      <c r="DV146" s="785" t="s">
        <v>118</v>
      </c>
      <c r="DW146" s="785" t="s">
        <v>121</v>
      </c>
      <c r="DX146" s="785" t="s">
        <v>317</v>
      </c>
      <c r="DY146" s="785" t="s">
        <v>308</v>
      </c>
      <c r="DZ146" s="785" t="s">
        <v>318</v>
      </c>
      <c r="EA146" s="785" t="s">
        <v>319</v>
      </c>
      <c r="EB146" s="785" t="s">
        <v>2421</v>
      </c>
      <c r="EC146" s="785" t="s">
        <v>79</v>
      </c>
      <c r="ED146" s="785" t="s">
        <v>872</v>
      </c>
      <c r="EE146" s="785" t="s">
        <v>121</v>
      </c>
      <c r="EF146" s="785" t="s">
        <v>57</v>
      </c>
      <c r="EG146" s="785" t="s">
        <v>57</v>
      </c>
      <c r="EH146" s="785" t="s">
        <v>57</v>
      </c>
      <c r="EI146" s="785" t="s">
        <v>57</v>
      </c>
      <c r="EJ146" s="785" t="s">
        <v>2422</v>
      </c>
      <c r="EK146" s="785" t="s">
        <v>2423</v>
      </c>
      <c r="EL146" s="785" t="s">
        <v>1430</v>
      </c>
      <c r="EM146" s="785" t="s">
        <v>1373</v>
      </c>
      <c r="EN146" s="785" t="s">
        <v>629</v>
      </c>
      <c r="EO146" s="785" t="s">
        <v>310</v>
      </c>
      <c r="EP146" s="785" t="s">
        <v>88</v>
      </c>
      <c r="EQ146" s="785" t="s">
        <v>1754</v>
      </c>
      <c r="ER146" s="785" t="s">
        <v>311</v>
      </c>
      <c r="ES146" s="785" t="s">
        <v>1630</v>
      </c>
      <c r="ET146" s="785" t="s">
        <v>6854</v>
      </c>
      <c r="EU146" s="189" t="str">
        <f t="shared" si="30"/>
        <v>1029425T10</v>
      </c>
      <c r="EV146" s="56" t="str">
        <f t="shared" si="31"/>
        <v>121029425T10</v>
      </c>
      <c r="EW146" s="189">
        <f>IFERROR(VLOOKUP(EV146,양시!BZ:CJ,10,FALSE),"")</f>
        <v>0</v>
      </c>
    </row>
    <row r="147" spans="1:156" ht="30" customHeight="1">
      <c r="A147" s="367">
        <v>12</v>
      </c>
      <c r="B147" s="785" t="s">
        <v>988</v>
      </c>
      <c r="C147" s="788" t="s">
        <v>2054</v>
      </c>
      <c r="D147" s="785" t="s">
        <v>2371</v>
      </c>
      <c r="E147" s="785" t="s">
        <v>31</v>
      </c>
      <c r="F147" s="785" t="s">
        <v>584</v>
      </c>
      <c r="G147" s="785"/>
      <c r="H147" s="785"/>
      <c r="I147" s="785" t="s">
        <v>585</v>
      </c>
      <c r="J147" s="785" t="s">
        <v>6855</v>
      </c>
      <c r="K147" s="785" t="s">
        <v>1857</v>
      </c>
      <c r="L147" s="785" t="s">
        <v>6856</v>
      </c>
      <c r="M147" s="785" t="s">
        <v>2374</v>
      </c>
      <c r="N147" s="785"/>
      <c r="O147" s="785"/>
      <c r="P147" s="785" t="s">
        <v>818</v>
      </c>
      <c r="Q147" s="785"/>
      <c r="R147" s="785"/>
      <c r="S147" s="785" t="s">
        <v>6425</v>
      </c>
      <c r="T147" s="785" t="s">
        <v>6426</v>
      </c>
      <c r="U147" s="785" t="s">
        <v>592</v>
      </c>
      <c r="V147" s="785"/>
      <c r="W147" s="785" t="s">
        <v>2376</v>
      </c>
      <c r="X147" s="785" t="s">
        <v>688</v>
      </c>
      <c r="Y147" s="785" t="s">
        <v>4252</v>
      </c>
      <c r="Z147" s="785" t="s">
        <v>4537</v>
      </c>
      <c r="AA147" s="785" t="s">
        <v>4360</v>
      </c>
      <c r="AB147" s="785" t="s">
        <v>293</v>
      </c>
      <c r="AC147" s="1338"/>
      <c r="AD147" s="785" t="s">
        <v>107</v>
      </c>
      <c r="AE147" s="785" t="s">
        <v>2377</v>
      </c>
      <c r="AF147" s="785" t="s">
        <v>595</v>
      </c>
      <c r="AG147" s="785" t="s">
        <v>295</v>
      </c>
      <c r="AH147" s="785" t="s">
        <v>296</v>
      </c>
      <c r="AI147" s="785" t="s">
        <v>297</v>
      </c>
      <c r="AJ147" s="785"/>
      <c r="AK147" s="785"/>
      <c r="AL147" s="785"/>
      <c r="AM147" s="785"/>
      <c r="AN147" s="785" t="s">
        <v>6748</v>
      </c>
      <c r="AO147" s="785" t="s">
        <v>2379</v>
      </c>
      <c r="AP147" s="785" t="s">
        <v>6857</v>
      </c>
      <c r="AQ147" s="785" t="s">
        <v>5068</v>
      </c>
      <c r="AR147" s="785"/>
      <c r="AS147" s="785"/>
      <c r="AT147" s="785" t="s">
        <v>315</v>
      </c>
      <c r="AU147" s="785" t="s">
        <v>6858</v>
      </c>
      <c r="AV147" s="785" t="s">
        <v>57</v>
      </c>
      <c r="AW147" s="785" t="s">
        <v>57</v>
      </c>
      <c r="AX147" s="785"/>
      <c r="AY147" s="785"/>
      <c r="AZ147" s="785" t="s">
        <v>2384</v>
      </c>
      <c r="BA147" s="785" t="s">
        <v>2385</v>
      </c>
      <c r="BB147" s="785" t="s">
        <v>299</v>
      </c>
      <c r="BC147" s="785" t="s">
        <v>32</v>
      </c>
      <c r="BD147" s="785" t="s">
        <v>33</v>
      </c>
      <c r="BE147" s="785" t="s">
        <v>57</v>
      </c>
      <c r="BF147" s="785" t="s">
        <v>48</v>
      </c>
      <c r="BG147" s="785" t="s">
        <v>164</v>
      </c>
      <c r="BH147" s="785" t="s">
        <v>2386</v>
      </c>
      <c r="BI147" s="785" t="s">
        <v>2387</v>
      </c>
      <c r="BJ147" s="785" t="s">
        <v>2388</v>
      </c>
      <c r="BK147" s="785" t="s">
        <v>2389</v>
      </c>
      <c r="BL147" s="785" t="s">
        <v>2390</v>
      </c>
      <c r="BM147" s="785" t="s">
        <v>55</v>
      </c>
      <c r="BN147" s="785" t="s">
        <v>2377</v>
      </c>
      <c r="BO147" s="785" t="s">
        <v>595</v>
      </c>
      <c r="BP147" s="785" t="s">
        <v>57</v>
      </c>
      <c r="BQ147" s="785" t="s">
        <v>295</v>
      </c>
      <c r="BR147" s="785" t="s">
        <v>311</v>
      </c>
      <c r="BS147" s="785" t="s">
        <v>2391</v>
      </c>
      <c r="BT147" s="785" t="s">
        <v>334</v>
      </c>
      <c r="BU147" s="785" t="s">
        <v>6859</v>
      </c>
      <c r="BV147" s="785" t="s">
        <v>302</v>
      </c>
      <c r="BW147" s="785" t="s">
        <v>1062</v>
      </c>
      <c r="BX147" s="785" t="s">
        <v>296</v>
      </c>
      <c r="BY147" s="785" t="s">
        <v>297</v>
      </c>
      <c r="BZ147" s="785" t="s">
        <v>2393</v>
      </c>
      <c r="CA147" s="785" t="s">
        <v>1121</v>
      </c>
      <c r="CB147" s="785" t="s">
        <v>304</v>
      </c>
      <c r="CC147" s="785" t="s">
        <v>797</v>
      </c>
      <c r="CD147" s="785" t="s">
        <v>305</v>
      </c>
      <c r="CE147" s="785" t="s">
        <v>306</v>
      </c>
      <c r="CF147" s="785" t="s">
        <v>1122</v>
      </c>
      <c r="CG147" s="785" t="s">
        <v>307</v>
      </c>
      <c r="CH147" s="785" t="s">
        <v>57</v>
      </c>
      <c r="CI147" s="785" t="s">
        <v>2394</v>
      </c>
      <c r="CJ147" s="785" t="s">
        <v>843</v>
      </c>
      <c r="CK147" s="785" t="s">
        <v>176</v>
      </c>
      <c r="CL147" s="785" t="s">
        <v>105</v>
      </c>
      <c r="CM147" s="785" t="s">
        <v>57</v>
      </c>
      <c r="CN147" s="785" t="s">
        <v>57</v>
      </c>
      <c r="CO147" s="785" t="s">
        <v>57</v>
      </c>
      <c r="CP147" s="785" t="s">
        <v>57</v>
      </c>
      <c r="CQ147" s="785" t="s">
        <v>57</v>
      </c>
      <c r="CR147" s="785" t="s">
        <v>57</v>
      </c>
      <c r="CS147" s="785" t="s">
        <v>57</v>
      </c>
      <c r="CT147" s="785" t="s">
        <v>57</v>
      </c>
      <c r="CU147" s="785" t="s">
        <v>57</v>
      </c>
      <c r="CV147" s="785" t="s">
        <v>57</v>
      </c>
      <c r="CW147" s="785" t="s">
        <v>57</v>
      </c>
      <c r="CX147" s="785" t="s">
        <v>57</v>
      </c>
      <c r="CY147" s="785" t="s">
        <v>57</v>
      </c>
      <c r="CZ147" s="785" t="s">
        <v>57</v>
      </c>
      <c r="DA147" s="785" t="s">
        <v>57</v>
      </c>
      <c r="DB147" s="785" t="s">
        <v>57</v>
      </c>
      <c r="DC147" s="785" t="s">
        <v>57</v>
      </c>
      <c r="DD147" s="785" t="s">
        <v>57</v>
      </c>
      <c r="DE147" s="785" t="s">
        <v>1215</v>
      </c>
      <c r="DF147" s="785" t="s">
        <v>1216</v>
      </c>
      <c r="DG147" s="785" t="s">
        <v>673</v>
      </c>
      <c r="DH147" s="785" t="s">
        <v>57</v>
      </c>
      <c r="DI147" s="785" t="s">
        <v>302</v>
      </c>
      <c r="DJ147" s="785" t="s">
        <v>57</v>
      </c>
      <c r="DK147" s="785" t="s">
        <v>57</v>
      </c>
      <c r="DL147" s="785" t="s">
        <v>57</v>
      </c>
      <c r="DM147" s="785" t="s">
        <v>57</v>
      </c>
      <c r="DN147" s="785" t="s">
        <v>57</v>
      </c>
      <c r="DO147" s="785" t="s">
        <v>57</v>
      </c>
      <c r="DP147" s="785" t="s">
        <v>57</v>
      </c>
      <c r="DQ147" s="785" t="s">
        <v>57</v>
      </c>
      <c r="DR147" s="785" t="s">
        <v>57</v>
      </c>
      <c r="DS147" s="785" t="s">
        <v>57</v>
      </c>
      <c r="DT147" s="785" t="s">
        <v>2395</v>
      </c>
      <c r="DU147" s="785" t="s">
        <v>1153</v>
      </c>
      <c r="DV147" s="785" t="s">
        <v>715</v>
      </c>
      <c r="DW147" s="785" t="s">
        <v>121</v>
      </c>
      <c r="DX147" s="785" t="s">
        <v>317</v>
      </c>
      <c r="DY147" s="785" t="s">
        <v>308</v>
      </c>
      <c r="DZ147" s="785" t="s">
        <v>318</v>
      </c>
      <c r="EA147" s="785" t="s">
        <v>319</v>
      </c>
      <c r="EB147" s="785" t="s">
        <v>2396</v>
      </c>
      <c r="EC147" s="785" t="s">
        <v>1153</v>
      </c>
      <c r="ED147" s="785" t="s">
        <v>118</v>
      </c>
      <c r="EE147" s="785" t="s">
        <v>121</v>
      </c>
      <c r="EF147" s="785" t="s">
        <v>57</v>
      </c>
      <c r="EG147" s="785" t="s">
        <v>57</v>
      </c>
      <c r="EH147" s="785" t="s">
        <v>57</v>
      </c>
      <c r="EI147" s="785" t="s">
        <v>57</v>
      </c>
      <c r="EJ147" s="785" t="s">
        <v>2397</v>
      </c>
      <c r="EK147" s="785" t="s">
        <v>2051</v>
      </c>
      <c r="EL147" s="785" t="s">
        <v>1337</v>
      </c>
      <c r="EM147" s="785" t="s">
        <v>628</v>
      </c>
      <c r="EN147" s="785" t="s">
        <v>629</v>
      </c>
      <c r="EO147" s="785" t="s">
        <v>310</v>
      </c>
      <c r="EP147" s="785" t="s">
        <v>88</v>
      </c>
      <c r="EQ147" s="785" t="s">
        <v>1831</v>
      </c>
      <c r="ER147" s="785" t="s">
        <v>311</v>
      </c>
      <c r="ES147" s="785" t="s">
        <v>2398</v>
      </c>
      <c r="ET147" s="785" t="s">
        <v>2399</v>
      </c>
      <c r="EU147" s="189" t="str">
        <f t="shared" si="30"/>
        <v>1023385T20</v>
      </c>
      <c r="EV147" s="56" t="str">
        <f t="shared" si="31"/>
        <v>121023385T20</v>
      </c>
      <c r="EW147" s="189" t="str">
        <f>IFERROR(VLOOKUP(EV147,양시!BZ:CJ,10,FALSE),"")</f>
        <v/>
      </c>
      <c r="EX147" s="104" t="s">
        <v>2854</v>
      </c>
    </row>
    <row r="148" spans="1:156" ht="30" customHeight="1">
      <c r="A148" s="741">
        <v>13</v>
      </c>
      <c r="B148" s="848" t="s">
        <v>287</v>
      </c>
      <c r="C148" s="848" t="s">
        <v>336</v>
      </c>
      <c r="D148" s="848" t="s">
        <v>1866</v>
      </c>
      <c r="E148" s="848" t="s">
        <v>31</v>
      </c>
      <c r="F148" s="848" t="s">
        <v>321</v>
      </c>
      <c r="G148" s="848" t="s">
        <v>287</v>
      </c>
      <c r="H148" s="848"/>
      <c r="I148" s="848" t="s">
        <v>585</v>
      </c>
      <c r="J148" s="848" t="s">
        <v>6997</v>
      </c>
      <c r="K148" s="848" t="s">
        <v>291</v>
      </c>
      <c r="L148" s="848" t="s">
        <v>6998</v>
      </c>
      <c r="M148" s="848" t="s">
        <v>1945</v>
      </c>
      <c r="N148" s="848"/>
      <c r="O148" s="848"/>
      <c r="P148" s="848"/>
      <c r="Q148" s="848" t="s">
        <v>1870</v>
      </c>
      <c r="R148" s="848"/>
      <c r="S148" s="848" t="s">
        <v>5971</v>
      </c>
      <c r="T148" s="848" t="s">
        <v>6999</v>
      </c>
      <c r="U148" s="848" t="s">
        <v>592</v>
      </c>
      <c r="V148" s="848"/>
      <c r="W148" s="848" t="s">
        <v>1946</v>
      </c>
      <c r="X148" s="848" t="s">
        <v>688</v>
      </c>
      <c r="Y148" s="848" t="s">
        <v>7000</v>
      </c>
      <c r="Z148" s="848" t="s">
        <v>7001</v>
      </c>
      <c r="AA148" s="848" t="s">
        <v>7001</v>
      </c>
      <c r="AB148" s="848" t="s">
        <v>293</v>
      </c>
      <c r="AC148" s="1338"/>
      <c r="AD148" s="848" t="s">
        <v>7002</v>
      </c>
      <c r="AE148" s="848" t="s">
        <v>314</v>
      </c>
      <c r="AF148" s="848" t="s">
        <v>1196</v>
      </c>
      <c r="AG148" s="848" t="s">
        <v>295</v>
      </c>
      <c r="AH148" s="848" t="s">
        <v>296</v>
      </c>
      <c r="AI148" s="848" t="s">
        <v>297</v>
      </c>
      <c r="AJ148" s="848"/>
      <c r="AK148" s="848"/>
      <c r="AL148" s="848"/>
      <c r="AM148" s="848"/>
      <c r="AN148" s="848" t="s">
        <v>1948</v>
      </c>
      <c r="AO148" s="848" t="s">
        <v>2453</v>
      </c>
      <c r="AP148" s="848" t="s">
        <v>1950</v>
      </c>
      <c r="AQ148" s="848" t="s">
        <v>49</v>
      </c>
      <c r="AR148" s="848"/>
      <c r="AS148" s="848"/>
      <c r="AT148" s="848" t="s">
        <v>315</v>
      </c>
      <c r="AU148" s="848" t="s">
        <v>7003</v>
      </c>
      <c r="AV148" s="848" t="s">
        <v>57</v>
      </c>
      <c r="AW148" s="848" t="s">
        <v>57</v>
      </c>
      <c r="AX148" s="848"/>
      <c r="AY148" s="848" t="s">
        <v>1952</v>
      </c>
      <c r="AZ148" s="848" t="s">
        <v>1953</v>
      </c>
      <c r="BA148" s="848" t="s">
        <v>1954</v>
      </c>
      <c r="BB148" s="848" t="s">
        <v>323</v>
      </c>
      <c r="BC148" s="848" t="s">
        <v>32</v>
      </c>
      <c r="BD148" s="848" t="s">
        <v>33</v>
      </c>
      <c r="BE148" s="848" t="s">
        <v>57</v>
      </c>
      <c r="BF148" s="848" t="s">
        <v>1955</v>
      </c>
      <c r="BG148" s="848" t="s">
        <v>164</v>
      </c>
      <c r="BH148" s="848" t="s">
        <v>1997</v>
      </c>
      <c r="BI148" s="848" t="s">
        <v>1957</v>
      </c>
      <c r="BJ148" s="848" t="s">
        <v>1958</v>
      </c>
      <c r="BK148" s="848" t="s">
        <v>1272</v>
      </c>
      <c r="BL148" s="848" t="s">
        <v>1959</v>
      </c>
      <c r="BM148" s="848" t="s">
        <v>302</v>
      </c>
      <c r="BN148" s="848" t="s">
        <v>314</v>
      </c>
      <c r="BO148" s="848" t="s">
        <v>1196</v>
      </c>
      <c r="BP148" s="848" t="s">
        <v>57</v>
      </c>
      <c r="BQ148" s="848" t="s">
        <v>295</v>
      </c>
      <c r="BR148" s="848" t="s">
        <v>311</v>
      </c>
      <c r="BS148" s="848" t="s">
        <v>1960</v>
      </c>
      <c r="BT148" s="848" t="s">
        <v>1961</v>
      </c>
      <c r="BU148" s="848" t="s">
        <v>4036</v>
      </c>
      <c r="BV148" s="848" t="s">
        <v>1061</v>
      </c>
      <c r="BW148" s="848" t="s">
        <v>801</v>
      </c>
      <c r="BX148" s="848" t="s">
        <v>296</v>
      </c>
      <c r="BY148" s="848" t="s">
        <v>297</v>
      </c>
      <c r="BZ148" s="848" t="s">
        <v>4037</v>
      </c>
      <c r="CA148" s="848" t="s">
        <v>1275</v>
      </c>
      <c r="CB148" s="848" t="s">
        <v>304</v>
      </c>
      <c r="CC148" s="848" t="s">
        <v>191</v>
      </c>
      <c r="CD148" s="848" t="s">
        <v>1276</v>
      </c>
      <c r="CE148" s="848" t="s">
        <v>306</v>
      </c>
      <c r="CF148" s="848" t="s">
        <v>326</v>
      </c>
      <c r="CG148" s="848" t="s">
        <v>307</v>
      </c>
      <c r="CH148" s="848" t="s">
        <v>57</v>
      </c>
      <c r="CI148" s="848" t="s">
        <v>1964</v>
      </c>
      <c r="CJ148" s="848" t="s">
        <v>1212</v>
      </c>
      <c r="CK148" s="848" t="s">
        <v>1965</v>
      </c>
      <c r="CL148" s="848" t="s">
        <v>105</v>
      </c>
      <c r="CM148" s="848" t="s">
        <v>1966</v>
      </c>
      <c r="CN148" s="848" t="s">
        <v>1212</v>
      </c>
      <c r="CO148" s="848" t="s">
        <v>1592</v>
      </c>
      <c r="CP148" s="848" t="s">
        <v>105</v>
      </c>
      <c r="CQ148" s="848" t="s">
        <v>1967</v>
      </c>
      <c r="CR148" s="848" t="s">
        <v>1212</v>
      </c>
      <c r="CS148" s="848" t="s">
        <v>176</v>
      </c>
      <c r="CT148" s="848" t="s">
        <v>105</v>
      </c>
      <c r="CU148" s="848" t="s">
        <v>328</v>
      </c>
      <c r="CV148" s="848" t="s">
        <v>329</v>
      </c>
      <c r="CW148" s="848" t="s">
        <v>330</v>
      </c>
      <c r="CX148" s="848" t="s">
        <v>331</v>
      </c>
      <c r="CY148" s="848" t="s">
        <v>57</v>
      </c>
      <c r="CZ148" s="848" t="s">
        <v>57</v>
      </c>
      <c r="DA148" s="848" t="s">
        <v>57</v>
      </c>
      <c r="DB148" s="848" t="s">
        <v>57</v>
      </c>
      <c r="DC148" s="848" t="s">
        <v>57</v>
      </c>
      <c r="DD148" s="848" t="s">
        <v>57</v>
      </c>
      <c r="DE148" s="848" t="s">
        <v>1215</v>
      </c>
      <c r="DF148" s="848" t="s">
        <v>1216</v>
      </c>
      <c r="DG148" s="848" t="s">
        <v>673</v>
      </c>
      <c r="DH148" s="848" t="s">
        <v>57</v>
      </c>
      <c r="DI148" s="848" t="s">
        <v>302</v>
      </c>
      <c r="DJ148" s="848" t="s">
        <v>57</v>
      </c>
      <c r="DK148" s="848" t="s">
        <v>57</v>
      </c>
      <c r="DL148" s="848" t="s">
        <v>57</v>
      </c>
      <c r="DM148" s="848" t="s">
        <v>57</v>
      </c>
      <c r="DN148" s="848" t="s">
        <v>57</v>
      </c>
      <c r="DO148" s="848" t="s">
        <v>57</v>
      </c>
      <c r="DP148" s="848" t="s">
        <v>57</v>
      </c>
      <c r="DQ148" s="848" t="s">
        <v>57</v>
      </c>
      <c r="DR148" s="848" t="s">
        <v>57</v>
      </c>
      <c r="DS148" s="848" t="s">
        <v>57</v>
      </c>
      <c r="DT148" s="848" t="s">
        <v>1217</v>
      </c>
      <c r="DU148" s="848" t="s">
        <v>1218</v>
      </c>
      <c r="DV148" s="848" t="s">
        <v>334</v>
      </c>
      <c r="DW148" s="848" t="s">
        <v>121</v>
      </c>
      <c r="DX148" s="848" t="s">
        <v>1219</v>
      </c>
      <c r="DY148" s="848" t="s">
        <v>1220</v>
      </c>
      <c r="DZ148" s="848" t="s">
        <v>330</v>
      </c>
      <c r="EA148" s="848" t="s">
        <v>205</v>
      </c>
      <c r="EB148" s="848" t="s">
        <v>1221</v>
      </c>
      <c r="EC148" s="848" t="s">
        <v>1218</v>
      </c>
      <c r="ED148" s="848" t="s">
        <v>762</v>
      </c>
      <c r="EE148" s="848" t="s">
        <v>121</v>
      </c>
      <c r="EF148" s="848" t="s">
        <v>57</v>
      </c>
      <c r="EG148" s="848" t="s">
        <v>57</v>
      </c>
      <c r="EH148" s="848" t="s">
        <v>57</v>
      </c>
      <c r="EI148" s="848" t="s">
        <v>57</v>
      </c>
      <c r="EJ148" s="848" t="s">
        <v>1894</v>
      </c>
      <c r="EK148" s="848" t="s">
        <v>1895</v>
      </c>
      <c r="EL148" s="848" t="s">
        <v>1224</v>
      </c>
      <c r="EM148" s="848" t="s">
        <v>1896</v>
      </c>
      <c r="EN148" s="848" t="s">
        <v>767</v>
      </c>
      <c r="EO148" s="848" t="s">
        <v>310</v>
      </c>
      <c r="EP148" s="848" t="s">
        <v>88</v>
      </c>
      <c r="EQ148" s="848" t="s">
        <v>1897</v>
      </c>
      <c r="ER148" s="848" t="s">
        <v>311</v>
      </c>
      <c r="ES148" s="848" t="s">
        <v>1968</v>
      </c>
      <c r="ET148" s="848" t="s">
        <v>4038</v>
      </c>
      <c r="EU148" s="189" t="str">
        <f t="shared" ref="EU148:EU155" si="32">MID(AU148,5,8)&amp;RIGHT(AU148,2)</f>
        <v>2022563T02</v>
      </c>
      <c r="EV148" s="56" t="str">
        <f t="shared" ref="EV148:EV155" si="33">A148&amp;EU148</f>
        <v>132022563T02</v>
      </c>
      <c r="EW148" s="189">
        <f>IFERROR(VLOOKUP(EV148,양시!BZ:CJ,10,FALSE),"")</f>
        <v>0</v>
      </c>
      <c r="EX148" s="104" t="s">
        <v>7860</v>
      </c>
      <c r="EY148" s="415" t="s">
        <v>7272</v>
      </c>
    </row>
    <row r="149" spans="1:156" ht="30" customHeight="1">
      <c r="A149" s="741">
        <v>13</v>
      </c>
      <c r="B149" s="848" t="s">
        <v>312</v>
      </c>
      <c r="C149" s="850" t="s">
        <v>915</v>
      </c>
      <c r="D149" s="848" t="s">
        <v>2612</v>
      </c>
      <c r="E149" s="848" t="s">
        <v>31</v>
      </c>
      <c r="F149" s="848" t="s">
        <v>287</v>
      </c>
      <c r="G149" s="848" t="s">
        <v>312</v>
      </c>
      <c r="H149" s="848" t="s">
        <v>312</v>
      </c>
      <c r="I149" s="848" t="s">
        <v>585</v>
      </c>
      <c r="J149" s="848" t="s">
        <v>6809</v>
      </c>
      <c r="K149" s="848" t="s">
        <v>291</v>
      </c>
      <c r="L149" s="848" t="s">
        <v>6810</v>
      </c>
      <c r="M149" s="848" t="s">
        <v>1378</v>
      </c>
      <c r="N149" s="848"/>
      <c r="O149" s="848" t="s">
        <v>6811</v>
      </c>
      <c r="P149" s="848"/>
      <c r="Q149" s="848"/>
      <c r="R149" s="848"/>
      <c r="S149" s="848" t="s">
        <v>6425</v>
      </c>
      <c r="T149" s="848" t="s">
        <v>6426</v>
      </c>
      <c r="U149" s="848" t="s">
        <v>592</v>
      </c>
      <c r="V149" s="848" t="s">
        <v>1133</v>
      </c>
      <c r="W149" s="848" t="s">
        <v>1382</v>
      </c>
      <c r="X149" s="848" t="s">
        <v>688</v>
      </c>
      <c r="Y149" s="848" t="s">
        <v>1135</v>
      </c>
      <c r="Z149" s="848" t="s">
        <v>1135</v>
      </c>
      <c r="AA149" s="848" t="s">
        <v>1135</v>
      </c>
      <c r="AB149" s="848" t="s">
        <v>293</v>
      </c>
      <c r="AC149" s="1338"/>
      <c r="AD149" s="848" t="s">
        <v>4865</v>
      </c>
      <c r="AE149" s="848" t="s">
        <v>1352</v>
      </c>
      <c r="AF149" s="848" t="s">
        <v>692</v>
      </c>
      <c r="AG149" s="848" t="s">
        <v>295</v>
      </c>
      <c r="AH149" s="848" t="s">
        <v>296</v>
      </c>
      <c r="AI149" s="848" t="s">
        <v>297</v>
      </c>
      <c r="AJ149" s="848"/>
      <c r="AK149" s="848"/>
      <c r="AL149" s="848"/>
      <c r="AM149" s="848"/>
      <c r="AN149" s="848" t="s">
        <v>1138</v>
      </c>
      <c r="AO149" s="848" t="s">
        <v>1139</v>
      </c>
      <c r="AP149" s="848" t="s">
        <v>6812</v>
      </c>
      <c r="AQ149" s="848" t="s">
        <v>35</v>
      </c>
      <c r="AR149" s="848"/>
      <c r="AS149" s="848"/>
      <c r="AT149" s="848" t="s">
        <v>298</v>
      </c>
      <c r="AU149" s="848" t="s">
        <v>6813</v>
      </c>
      <c r="AV149" s="848" t="s">
        <v>57</v>
      </c>
      <c r="AW149" s="848" t="s">
        <v>57</v>
      </c>
      <c r="AX149" s="848"/>
      <c r="AY149" s="848"/>
      <c r="AZ149" s="848" t="s">
        <v>1388</v>
      </c>
      <c r="BA149" s="848" t="s">
        <v>1359</v>
      </c>
      <c r="BB149" s="848" t="s">
        <v>323</v>
      </c>
      <c r="BC149" s="848" t="s">
        <v>32</v>
      </c>
      <c r="BD149" s="848" t="s">
        <v>33</v>
      </c>
      <c r="BE149" s="848" t="s">
        <v>57</v>
      </c>
      <c r="BF149" s="848" t="s">
        <v>48</v>
      </c>
      <c r="BG149" s="848" t="s">
        <v>164</v>
      </c>
      <c r="BH149" s="848" t="s">
        <v>110</v>
      </c>
      <c r="BI149" s="848" t="s">
        <v>1389</v>
      </c>
      <c r="BJ149" s="848" t="s">
        <v>1390</v>
      </c>
      <c r="BK149" s="848" t="s">
        <v>1391</v>
      </c>
      <c r="BL149" s="848" t="s">
        <v>3515</v>
      </c>
      <c r="BM149" s="848" t="s">
        <v>39</v>
      </c>
      <c r="BN149" s="848" t="s">
        <v>1352</v>
      </c>
      <c r="BO149" s="848" t="s">
        <v>692</v>
      </c>
      <c r="BP149" s="848" t="s">
        <v>595</v>
      </c>
      <c r="BQ149" s="848" t="s">
        <v>295</v>
      </c>
      <c r="BR149" s="848" t="s">
        <v>1363</v>
      </c>
      <c r="BS149" s="848" t="s">
        <v>872</v>
      </c>
      <c r="BT149" s="848" t="s">
        <v>609</v>
      </c>
      <c r="BU149" s="848" t="s">
        <v>6814</v>
      </c>
      <c r="BV149" s="848" t="s">
        <v>302</v>
      </c>
      <c r="BW149" s="848" t="s">
        <v>872</v>
      </c>
      <c r="BX149" s="848" t="s">
        <v>296</v>
      </c>
      <c r="BY149" s="848" t="s">
        <v>297</v>
      </c>
      <c r="BZ149" s="848" t="s">
        <v>301</v>
      </c>
      <c r="CA149" s="848" t="s">
        <v>6815</v>
      </c>
      <c r="CB149" s="848" t="s">
        <v>304</v>
      </c>
      <c r="CC149" s="848" t="s">
        <v>174</v>
      </c>
      <c r="CD149" s="848" t="s">
        <v>1209</v>
      </c>
      <c r="CE149" s="848" t="s">
        <v>306</v>
      </c>
      <c r="CF149" s="848" t="s">
        <v>878</v>
      </c>
      <c r="CG149" s="848" t="s">
        <v>307</v>
      </c>
      <c r="CH149" s="848" t="s">
        <v>57</v>
      </c>
      <c r="CI149" s="848" t="s">
        <v>1396</v>
      </c>
      <c r="CJ149" s="848" t="s">
        <v>1367</v>
      </c>
      <c r="CK149" s="848" t="s">
        <v>1397</v>
      </c>
      <c r="CL149" s="848" t="s">
        <v>105</v>
      </c>
      <c r="CM149" s="848" t="s">
        <v>1398</v>
      </c>
      <c r="CN149" s="848" t="s">
        <v>1367</v>
      </c>
      <c r="CO149" s="848" t="s">
        <v>878</v>
      </c>
      <c r="CP149" s="848" t="s">
        <v>105</v>
      </c>
      <c r="CQ149" s="848" t="s">
        <v>57</v>
      </c>
      <c r="CR149" s="848" t="s">
        <v>57</v>
      </c>
      <c r="CS149" s="848" t="s">
        <v>57</v>
      </c>
      <c r="CT149" s="848" t="s">
        <v>57</v>
      </c>
      <c r="CU149" s="848" t="s">
        <v>328</v>
      </c>
      <c r="CV149" s="848" t="s">
        <v>329</v>
      </c>
      <c r="CW149" s="848" t="s">
        <v>330</v>
      </c>
      <c r="CX149" s="848" t="s">
        <v>331</v>
      </c>
      <c r="CY149" s="848" t="s">
        <v>57</v>
      </c>
      <c r="CZ149" s="848" t="s">
        <v>57</v>
      </c>
      <c r="DA149" s="848" t="s">
        <v>57</v>
      </c>
      <c r="DB149" s="848" t="s">
        <v>57</v>
      </c>
      <c r="DC149" s="848" t="s">
        <v>57</v>
      </c>
      <c r="DD149" s="848" t="s">
        <v>57</v>
      </c>
      <c r="DE149" s="848" t="s">
        <v>1215</v>
      </c>
      <c r="DF149" s="848" t="s">
        <v>1216</v>
      </c>
      <c r="DG149" s="848" t="s">
        <v>673</v>
      </c>
      <c r="DH149" s="848" t="s">
        <v>57</v>
      </c>
      <c r="DI149" s="848" t="s">
        <v>302</v>
      </c>
      <c r="DJ149" s="848" t="s">
        <v>57</v>
      </c>
      <c r="DK149" s="848" t="s">
        <v>57</v>
      </c>
      <c r="DL149" s="848" t="s">
        <v>57</v>
      </c>
      <c r="DM149" s="848" t="s">
        <v>57</v>
      </c>
      <c r="DN149" s="848" t="s">
        <v>57</v>
      </c>
      <c r="DO149" s="848" t="s">
        <v>57</v>
      </c>
      <c r="DP149" s="848" t="s">
        <v>57</v>
      </c>
      <c r="DQ149" s="848" t="s">
        <v>57</v>
      </c>
      <c r="DR149" s="848" t="s">
        <v>57</v>
      </c>
      <c r="DS149" s="848" t="s">
        <v>57</v>
      </c>
      <c r="DT149" s="848" t="s">
        <v>1399</v>
      </c>
      <c r="DU149" s="848" t="s">
        <v>1281</v>
      </c>
      <c r="DV149" s="848" t="s">
        <v>118</v>
      </c>
      <c r="DW149" s="848" t="s">
        <v>106</v>
      </c>
      <c r="DX149" s="848" t="s">
        <v>317</v>
      </c>
      <c r="DY149" s="848" t="s">
        <v>308</v>
      </c>
      <c r="DZ149" s="848" t="s">
        <v>318</v>
      </c>
      <c r="EA149" s="848" t="s">
        <v>319</v>
      </c>
      <c r="EB149" s="848" t="s">
        <v>1400</v>
      </c>
      <c r="EC149" s="848" t="s">
        <v>1281</v>
      </c>
      <c r="ED149" s="848" t="s">
        <v>192</v>
      </c>
      <c r="EE149" s="848" t="s">
        <v>106</v>
      </c>
      <c r="EF149" s="848" t="s">
        <v>57</v>
      </c>
      <c r="EG149" s="848" t="s">
        <v>57</v>
      </c>
      <c r="EH149" s="848" t="s">
        <v>57</v>
      </c>
      <c r="EI149" s="848" t="s">
        <v>57</v>
      </c>
      <c r="EJ149" s="848" t="s">
        <v>1371</v>
      </c>
      <c r="EK149" s="848" t="s">
        <v>1372</v>
      </c>
      <c r="EL149" s="848" t="s">
        <v>1254</v>
      </c>
      <c r="EM149" s="848" t="s">
        <v>1373</v>
      </c>
      <c r="EN149" s="848" t="s">
        <v>767</v>
      </c>
      <c r="EO149" s="848" t="s">
        <v>310</v>
      </c>
      <c r="EP149" s="848" t="s">
        <v>88</v>
      </c>
      <c r="EQ149" s="848" t="s">
        <v>2563</v>
      </c>
      <c r="ER149" s="848" t="s">
        <v>311</v>
      </c>
      <c r="ES149" s="848" t="s">
        <v>6816</v>
      </c>
      <c r="ET149" s="848" t="s">
        <v>6817</v>
      </c>
      <c r="EU149" s="189" t="str">
        <f t="shared" si="32"/>
        <v>2022660T00</v>
      </c>
      <c r="EV149" s="56" t="str">
        <f t="shared" si="33"/>
        <v>132022660T00</v>
      </c>
      <c r="EW149" s="189">
        <f>IFERROR(VLOOKUP(EV149,양시!BZ:CJ,10,FALSE),"")</f>
        <v>0</v>
      </c>
      <c r="EY149" s="415" t="s">
        <v>7039</v>
      </c>
      <c r="EZ149" s="104" t="s">
        <v>6994</v>
      </c>
    </row>
    <row r="150" spans="1:156" ht="30" customHeight="1">
      <c r="A150" s="741">
        <v>13</v>
      </c>
      <c r="B150" s="848" t="s">
        <v>320</v>
      </c>
      <c r="C150" s="848" t="s">
        <v>336</v>
      </c>
      <c r="D150" s="848" t="s">
        <v>1866</v>
      </c>
      <c r="E150" s="848" t="s">
        <v>31</v>
      </c>
      <c r="F150" s="848" t="s">
        <v>584</v>
      </c>
      <c r="G150" s="848" t="s">
        <v>320</v>
      </c>
      <c r="H150" s="848"/>
      <c r="I150" s="848" t="s">
        <v>585</v>
      </c>
      <c r="J150" s="848" t="s">
        <v>6800</v>
      </c>
      <c r="K150" s="848" t="s">
        <v>291</v>
      </c>
      <c r="L150" s="848" t="s">
        <v>6801</v>
      </c>
      <c r="M150" s="848" t="s">
        <v>1231</v>
      </c>
      <c r="N150" s="848"/>
      <c r="O150" s="848"/>
      <c r="P150" s="848"/>
      <c r="Q150" s="848"/>
      <c r="R150" s="848"/>
      <c r="S150" s="848" t="s">
        <v>6425</v>
      </c>
      <c r="T150" s="848" t="s">
        <v>6802</v>
      </c>
      <c r="U150" s="848" t="s">
        <v>592</v>
      </c>
      <c r="V150" s="848"/>
      <c r="W150" s="848" t="s">
        <v>1233</v>
      </c>
      <c r="X150" s="848" t="s">
        <v>322</v>
      </c>
      <c r="Y150" s="848" t="s">
        <v>1234</v>
      </c>
      <c r="Z150" s="848" t="s">
        <v>1234</v>
      </c>
      <c r="AA150" s="848" t="s">
        <v>4359</v>
      </c>
      <c r="AB150" s="848" t="s">
        <v>293</v>
      </c>
      <c r="AC150" s="1338"/>
      <c r="AD150" s="848" t="s">
        <v>107</v>
      </c>
      <c r="AE150" s="848" t="s">
        <v>314</v>
      </c>
      <c r="AF150" s="848" t="s">
        <v>294</v>
      </c>
      <c r="AG150" s="848" t="s">
        <v>295</v>
      </c>
      <c r="AH150" s="848" t="s">
        <v>296</v>
      </c>
      <c r="AI150" s="848" t="s">
        <v>297</v>
      </c>
      <c r="AJ150" s="848"/>
      <c r="AK150" s="848"/>
      <c r="AL150" s="848"/>
      <c r="AM150" s="848"/>
      <c r="AN150" s="848" t="s">
        <v>1162</v>
      </c>
      <c r="AO150" s="848" t="s">
        <v>3771</v>
      </c>
      <c r="AP150" s="848" t="s">
        <v>6803</v>
      </c>
      <c r="AQ150" s="848" t="s">
        <v>49</v>
      </c>
      <c r="AR150" s="848"/>
      <c r="AS150" s="848"/>
      <c r="AT150" s="848" t="s">
        <v>298</v>
      </c>
      <c r="AU150" s="848" t="s">
        <v>6804</v>
      </c>
      <c r="AV150" s="848" t="s">
        <v>57</v>
      </c>
      <c r="AW150" s="848" t="s">
        <v>57</v>
      </c>
      <c r="AX150" s="848"/>
      <c r="AY150" s="848"/>
      <c r="AZ150" s="848" t="s">
        <v>1238</v>
      </c>
      <c r="BA150" s="848" t="s">
        <v>1170</v>
      </c>
      <c r="BB150" s="848" t="s">
        <v>299</v>
      </c>
      <c r="BC150" s="848" t="s">
        <v>32</v>
      </c>
      <c r="BD150" s="848" t="s">
        <v>33</v>
      </c>
      <c r="BE150" s="848" t="s">
        <v>57</v>
      </c>
      <c r="BF150" s="848" t="s">
        <v>48</v>
      </c>
      <c r="BG150" s="848" t="s">
        <v>164</v>
      </c>
      <c r="BH150" s="848" t="s">
        <v>6805</v>
      </c>
      <c r="BI150" s="848" t="s">
        <v>1240</v>
      </c>
      <c r="BJ150" s="848" t="s">
        <v>1241</v>
      </c>
      <c r="BK150" s="848" t="s">
        <v>1174</v>
      </c>
      <c r="BL150" s="848" t="s">
        <v>1242</v>
      </c>
      <c r="BM150" s="848" t="s">
        <v>55</v>
      </c>
      <c r="BN150" s="848" t="s">
        <v>314</v>
      </c>
      <c r="BO150" s="848" t="s">
        <v>294</v>
      </c>
      <c r="BP150" s="848" t="s">
        <v>57</v>
      </c>
      <c r="BQ150" s="848" t="s">
        <v>295</v>
      </c>
      <c r="BR150" s="848" t="s">
        <v>311</v>
      </c>
      <c r="BS150" s="848" t="s">
        <v>1028</v>
      </c>
      <c r="BT150" s="848" t="s">
        <v>905</v>
      </c>
      <c r="BU150" s="848" t="s">
        <v>6806</v>
      </c>
      <c r="BV150" s="848" t="s">
        <v>302</v>
      </c>
      <c r="BW150" s="848" t="s">
        <v>177</v>
      </c>
      <c r="BX150" s="848" t="s">
        <v>296</v>
      </c>
      <c r="BY150" s="848" t="s">
        <v>297</v>
      </c>
      <c r="BZ150" s="848" t="s">
        <v>1023</v>
      </c>
      <c r="CA150" s="848" t="s">
        <v>1244</v>
      </c>
      <c r="CB150" s="848" t="s">
        <v>304</v>
      </c>
      <c r="CC150" s="848" t="s">
        <v>182</v>
      </c>
      <c r="CD150" s="848" t="s">
        <v>1245</v>
      </c>
      <c r="CE150" s="848" t="s">
        <v>306</v>
      </c>
      <c r="CF150" s="848" t="s">
        <v>1246</v>
      </c>
      <c r="CG150" s="848" t="s">
        <v>307</v>
      </c>
      <c r="CH150" s="848" t="s">
        <v>57</v>
      </c>
      <c r="CI150" s="848" t="s">
        <v>1247</v>
      </c>
      <c r="CJ150" s="848" t="s">
        <v>99</v>
      </c>
      <c r="CK150" s="848" t="s">
        <v>1248</v>
      </c>
      <c r="CL150" s="848" t="s">
        <v>105</v>
      </c>
      <c r="CM150" s="848" t="s">
        <v>1249</v>
      </c>
      <c r="CN150" s="848" t="s">
        <v>99</v>
      </c>
      <c r="CO150" s="848" t="s">
        <v>1066</v>
      </c>
      <c r="CP150" s="848" t="s">
        <v>105</v>
      </c>
      <c r="CQ150" s="848" t="s">
        <v>57</v>
      </c>
      <c r="CR150" s="848" t="s">
        <v>57</v>
      </c>
      <c r="CS150" s="848" t="s">
        <v>57</v>
      </c>
      <c r="CT150" s="848" t="s">
        <v>57</v>
      </c>
      <c r="CU150" s="848" t="s">
        <v>328</v>
      </c>
      <c r="CV150" s="848" t="s">
        <v>329</v>
      </c>
      <c r="CW150" s="848" t="s">
        <v>330</v>
      </c>
      <c r="CX150" s="848" t="s">
        <v>331</v>
      </c>
      <c r="CY150" s="848" t="s">
        <v>57</v>
      </c>
      <c r="CZ150" s="848" t="s">
        <v>57</v>
      </c>
      <c r="DA150" s="848" t="s">
        <v>57</v>
      </c>
      <c r="DB150" s="848" t="s">
        <v>57</v>
      </c>
      <c r="DC150" s="848" t="s">
        <v>57</v>
      </c>
      <c r="DD150" s="848" t="s">
        <v>57</v>
      </c>
      <c r="DE150" s="848" t="s">
        <v>1215</v>
      </c>
      <c r="DF150" s="848" t="s">
        <v>1216</v>
      </c>
      <c r="DG150" s="848" t="s">
        <v>673</v>
      </c>
      <c r="DH150" s="848" t="s">
        <v>57</v>
      </c>
      <c r="DI150" s="848" t="s">
        <v>302</v>
      </c>
      <c r="DJ150" s="848" t="s">
        <v>57</v>
      </c>
      <c r="DK150" s="848" t="s">
        <v>57</v>
      </c>
      <c r="DL150" s="848" t="s">
        <v>57</v>
      </c>
      <c r="DM150" s="848" t="s">
        <v>57</v>
      </c>
      <c r="DN150" s="848" t="s">
        <v>57</v>
      </c>
      <c r="DO150" s="848" t="s">
        <v>57</v>
      </c>
      <c r="DP150" s="848" t="s">
        <v>57</v>
      </c>
      <c r="DQ150" s="848" t="s">
        <v>57</v>
      </c>
      <c r="DR150" s="848" t="s">
        <v>57</v>
      </c>
      <c r="DS150" s="848" t="s">
        <v>57</v>
      </c>
      <c r="DT150" s="848" t="s">
        <v>1250</v>
      </c>
      <c r="DU150" s="848" t="s">
        <v>79</v>
      </c>
      <c r="DV150" s="848" t="s">
        <v>801</v>
      </c>
      <c r="DW150" s="848" t="s">
        <v>121</v>
      </c>
      <c r="DX150" s="848" t="s">
        <v>333</v>
      </c>
      <c r="DY150" s="848" t="s">
        <v>308</v>
      </c>
      <c r="DZ150" s="848" t="s">
        <v>309</v>
      </c>
      <c r="EA150" s="848" t="s">
        <v>319</v>
      </c>
      <c r="EB150" s="848" t="s">
        <v>1251</v>
      </c>
      <c r="EC150" s="848" t="s">
        <v>79</v>
      </c>
      <c r="ED150" s="848" t="s">
        <v>1038</v>
      </c>
      <c r="EE150" s="848" t="s">
        <v>121</v>
      </c>
      <c r="EF150" s="848" t="s">
        <v>57</v>
      </c>
      <c r="EG150" s="848" t="s">
        <v>57</v>
      </c>
      <c r="EH150" s="848" t="s">
        <v>57</v>
      </c>
      <c r="EI150" s="848" t="s">
        <v>57</v>
      </c>
      <c r="EJ150" s="848" t="s">
        <v>1252</v>
      </c>
      <c r="EK150" s="848" t="s">
        <v>1253</v>
      </c>
      <c r="EL150" s="848" t="s">
        <v>1254</v>
      </c>
      <c r="EM150" s="848" t="s">
        <v>1255</v>
      </c>
      <c r="EN150" s="848" t="s">
        <v>680</v>
      </c>
      <c r="EO150" s="848" t="s">
        <v>310</v>
      </c>
      <c r="EP150" s="848" t="s">
        <v>88</v>
      </c>
      <c r="EQ150" s="848" t="s">
        <v>6807</v>
      </c>
      <c r="ER150" s="848" t="s">
        <v>311</v>
      </c>
      <c r="ES150" s="848" t="s">
        <v>3607</v>
      </c>
      <c r="ET150" s="848" t="s">
        <v>6808</v>
      </c>
      <c r="EU150" s="189" t="str">
        <f t="shared" si="32"/>
        <v>1038853T00</v>
      </c>
      <c r="EV150" s="56" t="str">
        <f t="shared" si="33"/>
        <v>131038853T00</v>
      </c>
      <c r="EW150" s="189" t="str">
        <f>IFERROR(VLOOKUP(EV150,양시!BZ:CJ,10,FALSE),"")</f>
        <v/>
      </c>
      <c r="EX150" s="104" t="s">
        <v>1797</v>
      </c>
      <c r="EY150" s="415" t="s">
        <v>7038</v>
      </c>
      <c r="EZ150" s="104" t="s">
        <v>6994</v>
      </c>
    </row>
    <row r="151" spans="1:156" ht="30" customHeight="1">
      <c r="A151" s="741">
        <v>13</v>
      </c>
      <c r="B151" s="848" t="s">
        <v>732</v>
      </c>
      <c r="C151" s="848" t="s">
        <v>336</v>
      </c>
      <c r="D151" s="848" t="s">
        <v>1866</v>
      </c>
      <c r="E151" s="848" t="s">
        <v>31</v>
      </c>
      <c r="F151" s="848" t="s">
        <v>321</v>
      </c>
      <c r="G151" s="848" t="s">
        <v>732</v>
      </c>
      <c r="H151" s="848"/>
      <c r="I151" s="848" t="s">
        <v>585</v>
      </c>
      <c r="J151" s="848" t="s">
        <v>7004</v>
      </c>
      <c r="K151" s="848" t="s">
        <v>291</v>
      </c>
      <c r="L151" s="848" t="s">
        <v>7005</v>
      </c>
      <c r="M151" s="848" t="s">
        <v>1316</v>
      </c>
      <c r="N151" s="848"/>
      <c r="O151" s="848"/>
      <c r="P151" s="848"/>
      <c r="Q151" s="848"/>
      <c r="R151" s="848"/>
      <c r="S151" s="848" t="s">
        <v>5971</v>
      </c>
      <c r="T151" s="848" t="s">
        <v>6999</v>
      </c>
      <c r="U151" s="848" t="s">
        <v>592</v>
      </c>
      <c r="V151" s="848"/>
      <c r="W151" s="848" t="s">
        <v>1317</v>
      </c>
      <c r="X151" s="848" t="s">
        <v>1264</v>
      </c>
      <c r="Y151" s="848" t="s">
        <v>1318</v>
      </c>
      <c r="Z151" s="848" t="s">
        <v>1318</v>
      </c>
      <c r="AA151" s="848" t="s">
        <v>4514</v>
      </c>
      <c r="AB151" s="848" t="s">
        <v>293</v>
      </c>
      <c r="AC151" s="1338"/>
      <c r="AD151" s="848" t="s">
        <v>107</v>
      </c>
      <c r="AE151" s="848" t="s">
        <v>314</v>
      </c>
      <c r="AF151" s="848" t="s">
        <v>294</v>
      </c>
      <c r="AG151" s="848" t="s">
        <v>295</v>
      </c>
      <c r="AH151" s="848" t="s">
        <v>296</v>
      </c>
      <c r="AI151" s="848" t="s">
        <v>297</v>
      </c>
      <c r="AJ151" s="848"/>
      <c r="AK151" s="848"/>
      <c r="AL151" s="848"/>
      <c r="AM151" s="848"/>
      <c r="AN151" s="848" t="s">
        <v>1162</v>
      </c>
      <c r="AO151" s="848" t="s">
        <v>3771</v>
      </c>
      <c r="AP151" s="848" t="s">
        <v>7006</v>
      </c>
      <c r="AQ151" s="848" t="s">
        <v>49</v>
      </c>
      <c r="AR151" s="848"/>
      <c r="AS151" s="848"/>
      <c r="AT151" s="848" t="s">
        <v>315</v>
      </c>
      <c r="AU151" s="848" t="s">
        <v>7007</v>
      </c>
      <c r="AV151" s="848" t="s">
        <v>57</v>
      </c>
      <c r="AW151" s="848" t="s">
        <v>57</v>
      </c>
      <c r="AX151" s="848"/>
      <c r="AY151" s="848"/>
      <c r="AZ151" s="848" t="s">
        <v>1322</v>
      </c>
      <c r="BA151" s="848" t="s">
        <v>1170</v>
      </c>
      <c r="BB151" s="848" t="s">
        <v>299</v>
      </c>
      <c r="BC151" s="848" t="s">
        <v>32</v>
      </c>
      <c r="BD151" s="848" t="s">
        <v>33</v>
      </c>
      <c r="BE151" s="848" t="s">
        <v>57</v>
      </c>
      <c r="BF151" s="848" t="s">
        <v>48</v>
      </c>
      <c r="BG151" s="848" t="s">
        <v>164</v>
      </c>
      <c r="BH151" s="848" t="s">
        <v>4517</v>
      </c>
      <c r="BI151" s="848" t="s">
        <v>1324</v>
      </c>
      <c r="BJ151" s="848" t="s">
        <v>1325</v>
      </c>
      <c r="BK151" s="848" t="s">
        <v>1174</v>
      </c>
      <c r="BL151" s="848" t="s">
        <v>1326</v>
      </c>
      <c r="BM151" s="848" t="s">
        <v>1327</v>
      </c>
      <c r="BN151" s="848" t="s">
        <v>314</v>
      </c>
      <c r="BO151" s="848" t="s">
        <v>294</v>
      </c>
      <c r="BP151" s="848" t="s">
        <v>57</v>
      </c>
      <c r="BQ151" s="848" t="s">
        <v>295</v>
      </c>
      <c r="BR151" s="848" t="s">
        <v>311</v>
      </c>
      <c r="BS151" s="848" t="s">
        <v>753</v>
      </c>
      <c r="BT151" s="848" t="s">
        <v>1328</v>
      </c>
      <c r="BU151" s="848" t="s">
        <v>7008</v>
      </c>
      <c r="BV151" s="848" t="s">
        <v>302</v>
      </c>
      <c r="BW151" s="848" t="s">
        <v>715</v>
      </c>
      <c r="BX151" s="848" t="s">
        <v>296</v>
      </c>
      <c r="BY151" s="848" t="s">
        <v>297</v>
      </c>
      <c r="BZ151" s="848" t="s">
        <v>901</v>
      </c>
      <c r="CA151" s="848" t="s">
        <v>325</v>
      </c>
      <c r="CB151" s="848" t="s">
        <v>304</v>
      </c>
      <c r="CC151" s="848" t="s">
        <v>191</v>
      </c>
      <c r="CD151" s="848" t="s">
        <v>318</v>
      </c>
      <c r="CE151" s="848" t="s">
        <v>306</v>
      </c>
      <c r="CF151" s="848" t="s">
        <v>326</v>
      </c>
      <c r="CG151" s="848" t="s">
        <v>307</v>
      </c>
      <c r="CH151" s="848" t="s">
        <v>57</v>
      </c>
      <c r="CI151" s="848" t="s">
        <v>1332</v>
      </c>
      <c r="CJ151" s="848" t="s">
        <v>99</v>
      </c>
      <c r="CK151" s="848" t="s">
        <v>1213</v>
      </c>
      <c r="CL151" s="848" t="s">
        <v>105</v>
      </c>
      <c r="CM151" s="848" t="s">
        <v>4519</v>
      </c>
      <c r="CN151" s="848" t="s">
        <v>99</v>
      </c>
      <c r="CO151" s="848" t="s">
        <v>182</v>
      </c>
      <c r="CP151" s="848" t="s">
        <v>105</v>
      </c>
      <c r="CQ151" s="848" t="s">
        <v>57</v>
      </c>
      <c r="CR151" s="848" t="s">
        <v>57</v>
      </c>
      <c r="CS151" s="848" t="s">
        <v>57</v>
      </c>
      <c r="CT151" s="848" t="s">
        <v>57</v>
      </c>
      <c r="CU151" s="848" t="s">
        <v>328</v>
      </c>
      <c r="CV151" s="848" t="s">
        <v>329</v>
      </c>
      <c r="CW151" s="848" t="s">
        <v>330</v>
      </c>
      <c r="CX151" s="848" t="s">
        <v>331</v>
      </c>
      <c r="CY151" s="848" t="s">
        <v>57</v>
      </c>
      <c r="CZ151" s="848" t="s">
        <v>57</v>
      </c>
      <c r="DA151" s="848" t="s">
        <v>57</v>
      </c>
      <c r="DB151" s="848" t="s">
        <v>57</v>
      </c>
      <c r="DC151" s="848" t="s">
        <v>57</v>
      </c>
      <c r="DD151" s="848" t="s">
        <v>57</v>
      </c>
      <c r="DE151" s="848" t="s">
        <v>1215</v>
      </c>
      <c r="DF151" s="848" t="s">
        <v>1216</v>
      </c>
      <c r="DG151" s="848" t="s">
        <v>673</v>
      </c>
      <c r="DH151" s="848" t="s">
        <v>57</v>
      </c>
      <c r="DI151" s="848" t="s">
        <v>302</v>
      </c>
      <c r="DJ151" s="848" t="s">
        <v>57</v>
      </c>
      <c r="DK151" s="848" t="s">
        <v>57</v>
      </c>
      <c r="DL151" s="848" t="s">
        <v>57</v>
      </c>
      <c r="DM151" s="848" t="s">
        <v>57</v>
      </c>
      <c r="DN151" s="848" t="s">
        <v>57</v>
      </c>
      <c r="DO151" s="848" t="s">
        <v>57</v>
      </c>
      <c r="DP151" s="848" t="s">
        <v>57</v>
      </c>
      <c r="DQ151" s="848" t="s">
        <v>57</v>
      </c>
      <c r="DR151" s="848" t="s">
        <v>57</v>
      </c>
      <c r="DS151" s="848" t="s">
        <v>57</v>
      </c>
      <c r="DT151" s="848" t="s">
        <v>1334</v>
      </c>
      <c r="DU151" s="848" t="s">
        <v>79</v>
      </c>
      <c r="DV151" s="848" t="s">
        <v>177</v>
      </c>
      <c r="DW151" s="848" t="s">
        <v>121</v>
      </c>
      <c r="DX151" s="848" t="s">
        <v>317</v>
      </c>
      <c r="DY151" s="848" t="s">
        <v>308</v>
      </c>
      <c r="DZ151" s="848" t="s">
        <v>318</v>
      </c>
      <c r="EA151" s="848" t="s">
        <v>319</v>
      </c>
      <c r="EB151" s="848" t="s">
        <v>1335</v>
      </c>
      <c r="EC151" s="848" t="s">
        <v>79</v>
      </c>
      <c r="ED151" s="848" t="s">
        <v>178</v>
      </c>
      <c r="EE151" s="848" t="s">
        <v>121</v>
      </c>
      <c r="EF151" s="848" t="s">
        <v>57</v>
      </c>
      <c r="EG151" s="848" t="s">
        <v>57</v>
      </c>
      <c r="EH151" s="848" t="s">
        <v>57</v>
      </c>
      <c r="EI151" s="848" t="s">
        <v>57</v>
      </c>
      <c r="EJ151" s="848" t="s">
        <v>1336</v>
      </c>
      <c r="EK151" s="848" t="s">
        <v>91</v>
      </c>
      <c r="EL151" s="848" t="s">
        <v>1337</v>
      </c>
      <c r="EM151" s="848" t="s">
        <v>188</v>
      </c>
      <c r="EN151" s="848" t="s">
        <v>680</v>
      </c>
      <c r="EO151" s="848" t="s">
        <v>310</v>
      </c>
      <c r="EP151" s="848" t="s">
        <v>88</v>
      </c>
      <c r="EQ151" s="848" t="s">
        <v>1188</v>
      </c>
      <c r="ER151" s="848" t="s">
        <v>311</v>
      </c>
      <c r="ES151" s="848" t="s">
        <v>4332</v>
      </c>
      <c r="ET151" s="848" t="s">
        <v>5296</v>
      </c>
      <c r="EU151" s="189" t="str">
        <f t="shared" si="32"/>
        <v>1038860T01</v>
      </c>
      <c r="EV151" s="56" t="str">
        <f t="shared" si="33"/>
        <v>131038860T01</v>
      </c>
      <c r="EW151" s="189">
        <f>IFERROR(VLOOKUP(EV151,양시!BZ:CJ,10,FALSE),"")</f>
        <v>0</v>
      </c>
      <c r="EY151" s="415" t="s">
        <v>7037</v>
      </c>
      <c r="EZ151" s="104" t="s">
        <v>6994</v>
      </c>
    </row>
    <row r="152" spans="1:156" ht="30" customHeight="1">
      <c r="A152" s="741">
        <v>13</v>
      </c>
      <c r="B152" s="848" t="s">
        <v>771</v>
      </c>
      <c r="C152" s="850" t="s">
        <v>915</v>
      </c>
      <c r="D152" s="848" t="s">
        <v>2612</v>
      </c>
      <c r="E152" s="848" t="s">
        <v>31</v>
      </c>
      <c r="F152" s="848" t="s">
        <v>584</v>
      </c>
      <c r="G152" s="848" t="s">
        <v>771</v>
      </c>
      <c r="H152" s="848" t="s">
        <v>320</v>
      </c>
      <c r="I152" s="848" t="s">
        <v>585</v>
      </c>
      <c r="J152" s="848" t="s">
        <v>7009</v>
      </c>
      <c r="K152" s="848" t="s">
        <v>291</v>
      </c>
      <c r="L152" s="848" t="s">
        <v>7010</v>
      </c>
      <c r="M152" s="848" t="s">
        <v>1464</v>
      </c>
      <c r="N152" s="848"/>
      <c r="O152" s="848"/>
      <c r="P152" s="848"/>
      <c r="Q152" s="848"/>
      <c r="R152" s="848"/>
      <c r="S152" s="848" t="s">
        <v>5971</v>
      </c>
      <c r="T152" s="848" t="s">
        <v>6999</v>
      </c>
      <c r="U152" s="848" t="s">
        <v>592</v>
      </c>
      <c r="V152" s="848" t="s">
        <v>1133</v>
      </c>
      <c r="W152" s="848" t="s">
        <v>7011</v>
      </c>
      <c r="X152" s="848" t="s">
        <v>292</v>
      </c>
      <c r="Y152" s="848" t="s">
        <v>7012</v>
      </c>
      <c r="Z152" s="848" t="s">
        <v>7012</v>
      </c>
      <c r="AA152" s="848" t="s">
        <v>7013</v>
      </c>
      <c r="AB152" s="848" t="s">
        <v>293</v>
      </c>
      <c r="AC152" s="1338"/>
      <c r="AD152" s="848" t="s">
        <v>107</v>
      </c>
      <c r="AE152" s="848" t="s">
        <v>1469</v>
      </c>
      <c r="AF152" s="848" t="s">
        <v>692</v>
      </c>
      <c r="AG152" s="848" t="s">
        <v>295</v>
      </c>
      <c r="AH152" s="848" t="s">
        <v>296</v>
      </c>
      <c r="AI152" s="848" t="s">
        <v>297</v>
      </c>
      <c r="AJ152" s="848"/>
      <c r="AK152" s="848"/>
      <c r="AL152" s="848"/>
      <c r="AM152" s="848"/>
      <c r="AN152" s="848" t="s">
        <v>1138</v>
      </c>
      <c r="AO152" s="848" t="s">
        <v>1139</v>
      </c>
      <c r="AP152" s="848" t="s">
        <v>7014</v>
      </c>
      <c r="AQ152" s="848" t="s">
        <v>35</v>
      </c>
      <c r="AR152" s="848"/>
      <c r="AS152" s="848"/>
      <c r="AT152" s="848" t="s">
        <v>298</v>
      </c>
      <c r="AU152" s="848" t="s">
        <v>7015</v>
      </c>
      <c r="AV152" s="848" t="s">
        <v>57</v>
      </c>
      <c r="AW152" s="848" t="s">
        <v>57</v>
      </c>
      <c r="AX152" s="848"/>
      <c r="AY152" s="848"/>
      <c r="AZ152" s="848" t="s">
        <v>1473</v>
      </c>
      <c r="BA152" s="848" t="s">
        <v>1474</v>
      </c>
      <c r="BB152" s="848" t="s">
        <v>299</v>
      </c>
      <c r="BC152" s="848" t="s">
        <v>32</v>
      </c>
      <c r="BD152" s="848" t="s">
        <v>33</v>
      </c>
      <c r="BE152" s="848" t="s">
        <v>57</v>
      </c>
      <c r="BF152" s="848" t="s">
        <v>48</v>
      </c>
      <c r="BG152" s="848" t="s">
        <v>603</v>
      </c>
      <c r="BH152" s="848" t="s">
        <v>1035</v>
      </c>
      <c r="BI152" s="848" t="s">
        <v>1476</v>
      </c>
      <c r="BJ152" s="848" t="s">
        <v>1477</v>
      </c>
      <c r="BK152" s="848" t="s">
        <v>607</v>
      </c>
      <c r="BL152" s="848" t="s">
        <v>7016</v>
      </c>
      <c r="BM152" s="848" t="s">
        <v>302</v>
      </c>
      <c r="BN152" s="848" t="s">
        <v>1469</v>
      </c>
      <c r="BO152" s="848" t="s">
        <v>692</v>
      </c>
      <c r="BP152" s="848" t="s">
        <v>595</v>
      </c>
      <c r="BQ152" s="848" t="s">
        <v>295</v>
      </c>
      <c r="BR152" s="848" t="s">
        <v>102</v>
      </c>
      <c r="BS152" s="848" t="s">
        <v>715</v>
      </c>
      <c r="BT152" s="848" t="s">
        <v>324</v>
      </c>
      <c r="BU152" s="848" t="s">
        <v>7017</v>
      </c>
      <c r="BV152" s="848" t="s">
        <v>302</v>
      </c>
      <c r="BW152" s="848" t="s">
        <v>175</v>
      </c>
      <c r="BX152" s="848" t="s">
        <v>296</v>
      </c>
      <c r="BY152" s="848" t="s">
        <v>297</v>
      </c>
      <c r="BZ152" s="848" t="s">
        <v>907</v>
      </c>
      <c r="CA152" s="848" t="s">
        <v>1481</v>
      </c>
      <c r="CB152" s="848" t="s">
        <v>304</v>
      </c>
      <c r="CC152" s="848" t="s">
        <v>794</v>
      </c>
      <c r="CD152" s="848" t="s">
        <v>305</v>
      </c>
      <c r="CE152" s="848" t="s">
        <v>306</v>
      </c>
      <c r="CF152" s="848" t="s">
        <v>795</v>
      </c>
      <c r="CG152" s="848" t="s">
        <v>307</v>
      </c>
      <c r="CH152" s="848" t="s">
        <v>57</v>
      </c>
      <c r="CI152" s="848" t="s">
        <v>1482</v>
      </c>
      <c r="CJ152" s="848" t="s">
        <v>99</v>
      </c>
      <c r="CK152" s="848" t="s">
        <v>186</v>
      </c>
      <c r="CL152" s="848" t="s">
        <v>105</v>
      </c>
      <c r="CM152" s="848" t="s">
        <v>57</v>
      </c>
      <c r="CN152" s="848" t="s">
        <v>57</v>
      </c>
      <c r="CO152" s="848" t="s">
        <v>57</v>
      </c>
      <c r="CP152" s="848" t="s">
        <v>57</v>
      </c>
      <c r="CQ152" s="848" t="s">
        <v>57</v>
      </c>
      <c r="CR152" s="848" t="s">
        <v>57</v>
      </c>
      <c r="CS152" s="848" t="s">
        <v>57</v>
      </c>
      <c r="CT152" s="848" t="s">
        <v>57</v>
      </c>
      <c r="CU152" s="848" t="s">
        <v>57</v>
      </c>
      <c r="CV152" s="848" t="s">
        <v>57</v>
      </c>
      <c r="CW152" s="848" t="s">
        <v>57</v>
      </c>
      <c r="CX152" s="848" t="s">
        <v>57</v>
      </c>
      <c r="CY152" s="848" t="s">
        <v>57</v>
      </c>
      <c r="CZ152" s="848" t="s">
        <v>57</v>
      </c>
      <c r="DA152" s="848" t="s">
        <v>57</v>
      </c>
      <c r="DB152" s="848" t="s">
        <v>617</v>
      </c>
      <c r="DC152" s="848" t="s">
        <v>618</v>
      </c>
      <c r="DD152" s="848" t="s">
        <v>619</v>
      </c>
      <c r="DE152" s="848" t="s">
        <v>57</v>
      </c>
      <c r="DF152" s="848" t="s">
        <v>57</v>
      </c>
      <c r="DG152" s="848" t="s">
        <v>57</v>
      </c>
      <c r="DH152" s="848" t="s">
        <v>57</v>
      </c>
      <c r="DI152" s="848" t="s">
        <v>302</v>
      </c>
      <c r="DJ152" s="848" t="s">
        <v>57</v>
      </c>
      <c r="DK152" s="848" t="s">
        <v>57</v>
      </c>
      <c r="DL152" s="848" t="s">
        <v>57</v>
      </c>
      <c r="DM152" s="848" t="s">
        <v>57</v>
      </c>
      <c r="DN152" s="848" t="s">
        <v>57</v>
      </c>
      <c r="DO152" s="848" t="s">
        <v>57</v>
      </c>
      <c r="DP152" s="848" t="s">
        <v>57</v>
      </c>
      <c r="DQ152" s="848" t="s">
        <v>57</v>
      </c>
      <c r="DR152" s="848" t="s">
        <v>57</v>
      </c>
      <c r="DS152" s="848" t="s">
        <v>57</v>
      </c>
      <c r="DT152" s="848" t="s">
        <v>1483</v>
      </c>
      <c r="DU152" s="848" t="s">
        <v>621</v>
      </c>
      <c r="DV152" s="848" t="s">
        <v>1038</v>
      </c>
      <c r="DW152" s="848" t="s">
        <v>106</v>
      </c>
      <c r="DX152" s="848" t="s">
        <v>317</v>
      </c>
      <c r="DY152" s="848" t="s">
        <v>308</v>
      </c>
      <c r="DZ152" s="848" t="s">
        <v>318</v>
      </c>
      <c r="EA152" s="848" t="s">
        <v>319</v>
      </c>
      <c r="EB152" s="848" t="s">
        <v>1484</v>
      </c>
      <c r="EC152" s="848" t="s">
        <v>621</v>
      </c>
      <c r="ED152" s="848" t="s">
        <v>622</v>
      </c>
      <c r="EE152" s="848" t="s">
        <v>106</v>
      </c>
      <c r="EF152" s="848" t="s">
        <v>57</v>
      </c>
      <c r="EG152" s="848" t="s">
        <v>57</v>
      </c>
      <c r="EH152" s="848" t="s">
        <v>57</v>
      </c>
      <c r="EI152" s="848" t="s">
        <v>57</v>
      </c>
      <c r="EJ152" s="848" t="s">
        <v>1485</v>
      </c>
      <c r="EK152" s="848" t="s">
        <v>1486</v>
      </c>
      <c r="EL152" s="848" t="s">
        <v>765</v>
      </c>
      <c r="EM152" s="848" t="s">
        <v>1487</v>
      </c>
      <c r="EN152" s="848" t="s">
        <v>680</v>
      </c>
      <c r="EO152" s="848" t="s">
        <v>681</v>
      </c>
      <c r="EP152" s="848" t="s">
        <v>682</v>
      </c>
      <c r="EQ152" s="848" t="s">
        <v>7018</v>
      </c>
      <c r="ER152" s="848" t="s">
        <v>311</v>
      </c>
      <c r="ES152" s="848" t="s">
        <v>6278</v>
      </c>
      <c r="ET152" s="848" t="s">
        <v>7019</v>
      </c>
      <c r="EU152" s="189" t="str">
        <f t="shared" si="32"/>
        <v>1028488T00</v>
      </c>
      <c r="EV152" s="56" t="str">
        <f t="shared" si="33"/>
        <v>131028488T00</v>
      </c>
      <c r="EW152" s="189">
        <f>IFERROR(VLOOKUP(EV152,양시!BZ:CJ,10,FALSE),"")</f>
        <v>0</v>
      </c>
    </row>
    <row r="153" spans="1:156" ht="30" customHeight="1">
      <c r="A153" s="741">
        <v>13</v>
      </c>
      <c r="B153" s="848" t="s">
        <v>806</v>
      </c>
      <c r="C153" s="848" t="s">
        <v>336</v>
      </c>
      <c r="D153" s="848" t="s">
        <v>1866</v>
      </c>
      <c r="E153" s="848" t="s">
        <v>31</v>
      </c>
      <c r="F153" s="848" t="s">
        <v>321</v>
      </c>
      <c r="G153" s="848" t="s">
        <v>806</v>
      </c>
      <c r="H153" s="848"/>
      <c r="I153" s="848" t="s">
        <v>585</v>
      </c>
      <c r="J153" s="848" t="s">
        <v>5641</v>
      </c>
      <c r="K153" s="848" t="s">
        <v>291</v>
      </c>
      <c r="L153" s="848" t="s">
        <v>5642</v>
      </c>
      <c r="M153" s="848" t="s">
        <v>1192</v>
      </c>
      <c r="N153" s="848"/>
      <c r="O153" s="848"/>
      <c r="P153" s="848"/>
      <c r="Q153" s="848" t="s">
        <v>1870</v>
      </c>
      <c r="R153" s="848"/>
      <c r="S153" s="848" t="s">
        <v>5434</v>
      </c>
      <c r="T153" s="848" t="s">
        <v>5476</v>
      </c>
      <c r="U153" s="848" t="s">
        <v>592</v>
      </c>
      <c r="V153" s="848"/>
      <c r="W153" s="848" t="s">
        <v>1195</v>
      </c>
      <c r="X153" s="848" t="s">
        <v>1047</v>
      </c>
      <c r="Y153" s="848" t="s">
        <v>1804</v>
      </c>
      <c r="Z153" s="848" t="s">
        <v>1805</v>
      </c>
      <c r="AA153" s="848" t="s">
        <v>4468</v>
      </c>
      <c r="AB153" s="848" t="s">
        <v>293</v>
      </c>
      <c r="AC153" s="1338"/>
      <c r="AD153" s="848" t="s">
        <v>107</v>
      </c>
      <c r="AE153" s="848" t="s">
        <v>314</v>
      </c>
      <c r="AF153" s="848" t="s">
        <v>1196</v>
      </c>
      <c r="AG153" s="848" t="s">
        <v>295</v>
      </c>
      <c r="AH153" s="848" t="s">
        <v>296</v>
      </c>
      <c r="AI153" s="848" t="s">
        <v>297</v>
      </c>
      <c r="AJ153" s="848"/>
      <c r="AK153" s="848"/>
      <c r="AL153" s="848"/>
      <c r="AM153" s="848"/>
      <c r="AN153" s="848" t="s">
        <v>1162</v>
      </c>
      <c r="AO153" s="848" t="s">
        <v>3771</v>
      </c>
      <c r="AP153" s="848" t="s">
        <v>5643</v>
      </c>
      <c r="AQ153" s="848" t="s">
        <v>49</v>
      </c>
      <c r="AR153" s="848"/>
      <c r="AS153" s="848"/>
      <c r="AT153" s="848" t="s">
        <v>298</v>
      </c>
      <c r="AU153" s="848" t="s">
        <v>5644</v>
      </c>
      <c r="AV153" s="848" t="s">
        <v>57</v>
      </c>
      <c r="AW153" s="848" t="s">
        <v>57</v>
      </c>
      <c r="AX153" s="848"/>
      <c r="AY153" s="848"/>
      <c r="AZ153" s="848" t="s">
        <v>1200</v>
      </c>
      <c r="BA153" s="848" t="s">
        <v>1170</v>
      </c>
      <c r="BB153" s="848" t="s">
        <v>1201</v>
      </c>
      <c r="BC153" s="848" t="s">
        <v>32</v>
      </c>
      <c r="BD153" s="848" t="s">
        <v>33</v>
      </c>
      <c r="BE153" s="848" t="s">
        <v>57</v>
      </c>
      <c r="BF153" s="848" t="s">
        <v>48</v>
      </c>
      <c r="BG153" s="848" t="s">
        <v>164</v>
      </c>
      <c r="BH153" s="848" t="s">
        <v>5645</v>
      </c>
      <c r="BI153" s="848" t="s">
        <v>1203</v>
      </c>
      <c r="BJ153" s="848" t="s">
        <v>1204</v>
      </c>
      <c r="BK153" s="848" t="s">
        <v>910</v>
      </c>
      <c r="BL153" s="848" t="s">
        <v>5646</v>
      </c>
      <c r="BM153" s="848" t="s">
        <v>302</v>
      </c>
      <c r="BN153" s="848" t="s">
        <v>314</v>
      </c>
      <c r="BO153" s="848" t="s">
        <v>1196</v>
      </c>
      <c r="BP153" s="848" t="s">
        <v>57</v>
      </c>
      <c r="BQ153" s="848" t="s">
        <v>295</v>
      </c>
      <c r="BR153" s="848" t="s">
        <v>311</v>
      </c>
      <c r="BS153" s="848" t="s">
        <v>177</v>
      </c>
      <c r="BT153" s="848" t="s">
        <v>1206</v>
      </c>
      <c r="BU153" s="848" t="s">
        <v>5647</v>
      </c>
      <c r="BV153" s="848" t="s">
        <v>302</v>
      </c>
      <c r="BW153" s="848" t="s">
        <v>624</v>
      </c>
      <c r="BX153" s="848" t="s">
        <v>296</v>
      </c>
      <c r="BY153" s="848" t="s">
        <v>297</v>
      </c>
      <c r="BZ153" s="848" t="s">
        <v>4495</v>
      </c>
      <c r="CA153" s="848" t="s">
        <v>5648</v>
      </c>
      <c r="CB153" s="848" t="s">
        <v>304</v>
      </c>
      <c r="CC153" s="848" t="s">
        <v>713</v>
      </c>
      <c r="CD153" s="848" t="s">
        <v>1209</v>
      </c>
      <c r="CE153" s="848" t="s">
        <v>306</v>
      </c>
      <c r="CF153" s="848" t="s">
        <v>1180</v>
      </c>
      <c r="CG153" s="848" t="s">
        <v>307</v>
      </c>
      <c r="CH153" s="848" t="s">
        <v>57</v>
      </c>
      <c r="CI153" s="848" t="s">
        <v>5649</v>
      </c>
      <c r="CJ153" s="848" t="s">
        <v>1212</v>
      </c>
      <c r="CK153" s="848" t="s">
        <v>1213</v>
      </c>
      <c r="CL153" s="848" t="s">
        <v>105</v>
      </c>
      <c r="CM153" s="848" t="s">
        <v>1214</v>
      </c>
      <c r="CN153" s="848" t="s">
        <v>1212</v>
      </c>
      <c r="CO153" s="848" t="s">
        <v>191</v>
      </c>
      <c r="CP153" s="848" t="s">
        <v>105</v>
      </c>
      <c r="CQ153" s="848" t="s">
        <v>57</v>
      </c>
      <c r="CR153" s="848" t="s">
        <v>57</v>
      </c>
      <c r="CS153" s="848" t="s">
        <v>57</v>
      </c>
      <c r="CT153" s="848" t="s">
        <v>57</v>
      </c>
      <c r="CU153" s="848" t="s">
        <v>328</v>
      </c>
      <c r="CV153" s="848" t="s">
        <v>329</v>
      </c>
      <c r="CW153" s="848" t="s">
        <v>330</v>
      </c>
      <c r="CX153" s="848" t="s">
        <v>331</v>
      </c>
      <c r="CY153" s="848" t="s">
        <v>57</v>
      </c>
      <c r="CZ153" s="848" t="s">
        <v>57</v>
      </c>
      <c r="DA153" s="848" t="s">
        <v>57</v>
      </c>
      <c r="DB153" s="848" t="s">
        <v>57</v>
      </c>
      <c r="DC153" s="848" t="s">
        <v>57</v>
      </c>
      <c r="DD153" s="848" t="s">
        <v>57</v>
      </c>
      <c r="DE153" s="848" t="s">
        <v>1215</v>
      </c>
      <c r="DF153" s="848" t="s">
        <v>1216</v>
      </c>
      <c r="DG153" s="848" t="s">
        <v>673</v>
      </c>
      <c r="DH153" s="848" t="s">
        <v>57</v>
      </c>
      <c r="DI153" s="848" t="s">
        <v>302</v>
      </c>
      <c r="DJ153" s="848" t="s">
        <v>57</v>
      </c>
      <c r="DK153" s="848" t="s">
        <v>57</v>
      </c>
      <c r="DL153" s="848" t="s">
        <v>57</v>
      </c>
      <c r="DM153" s="848" t="s">
        <v>57</v>
      </c>
      <c r="DN153" s="848" t="s">
        <v>57</v>
      </c>
      <c r="DO153" s="848" t="s">
        <v>57</v>
      </c>
      <c r="DP153" s="848" t="s">
        <v>57</v>
      </c>
      <c r="DQ153" s="848" t="s">
        <v>57</v>
      </c>
      <c r="DR153" s="848" t="s">
        <v>57</v>
      </c>
      <c r="DS153" s="848" t="s">
        <v>57</v>
      </c>
      <c r="DT153" s="848" t="s">
        <v>1217</v>
      </c>
      <c r="DU153" s="848" t="s">
        <v>1218</v>
      </c>
      <c r="DV153" s="848" t="s">
        <v>334</v>
      </c>
      <c r="DW153" s="848" t="s">
        <v>121</v>
      </c>
      <c r="DX153" s="848" t="s">
        <v>1219</v>
      </c>
      <c r="DY153" s="848" t="s">
        <v>1220</v>
      </c>
      <c r="DZ153" s="848" t="s">
        <v>330</v>
      </c>
      <c r="EA153" s="848" t="s">
        <v>205</v>
      </c>
      <c r="EB153" s="848" t="s">
        <v>1221</v>
      </c>
      <c r="EC153" s="848" t="s">
        <v>1218</v>
      </c>
      <c r="ED153" s="848" t="s">
        <v>762</v>
      </c>
      <c r="EE153" s="848" t="s">
        <v>121</v>
      </c>
      <c r="EF153" s="848" t="s">
        <v>57</v>
      </c>
      <c r="EG153" s="848" t="s">
        <v>57</v>
      </c>
      <c r="EH153" s="848" t="s">
        <v>57</v>
      </c>
      <c r="EI153" s="848" t="s">
        <v>57</v>
      </c>
      <c r="EJ153" s="848" t="s">
        <v>1222</v>
      </c>
      <c r="EK153" s="848" t="s">
        <v>1223</v>
      </c>
      <c r="EL153" s="848" t="s">
        <v>1224</v>
      </c>
      <c r="EM153" s="848" t="s">
        <v>1225</v>
      </c>
      <c r="EN153" s="848" t="s">
        <v>767</v>
      </c>
      <c r="EO153" s="848" t="s">
        <v>310</v>
      </c>
      <c r="EP153" s="848" t="s">
        <v>88</v>
      </c>
      <c r="EQ153" s="848" t="s">
        <v>1226</v>
      </c>
      <c r="ER153" s="848" t="s">
        <v>311</v>
      </c>
      <c r="ES153" s="848" t="s">
        <v>1227</v>
      </c>
      <c r="ET153" s="848" t="s">
        <v>5650</v>
      </c>
      <c r="EU153" s="189" t="str">
        <f t="shared" si="32"/>
        <v>2022673T00</v>
      </c>
      <c r="EV153" s="56" t="str">
        <f t="shared" si="33"/>
        <v>132022673T00</v>
      </c>
      <c r="EW153" s="189">
        <f>IFERROR(VLOOKUP(EV153,양시!BZ:CJ,10,FALSE),"")</f>
        <v>0</v>
      </c>
      <c r="EY153" s="415" t="s">
        <v>7272</v>
      </c>
    </row>
    <row r="154" spans="1:156" ht="30" customHeight="1">
      <c r="A154" s="741">
        <v>13</v>
      </c>
      <c r="B154" s="848" t="s">
        <v>47</v>
      </c>
      <c r="C154" s="850" t="s">
        <v>2054</v>
      </c>
      <c r="D154" s="848" t="s">
        <v>2371</v>
      </c>
      <c r="E154" s="848" t="s">
        <v>31</v>
      </c>
      <c r="F154" s="848" t="s">
        <v>584</v>
      </c>
      <c r="G154" s="848" t="s">
        <v>47</v>
      </c>
      <c r="H154" s="848" t="s">
        <v>724</v>
      </c>
      <c r="I154" s="848" t="s">
        <v>585</v>
      </c>
      <c r="J154" s="848" t="s">
        <v>6855</v>
      </c>
      <c r="K154" s="848" t="s">
        <v>291</v>
      </c>
      <c r="L154" s="848" t="s">
        <v>6856</v>
      </c>
      <c r="M154" s="848" t="s">
        <v>2374</v>
      </c>
      <c r="N154" s="848"/>
      <c r="O154" s="848"/>
      <c r="P154" s="848" t="s">
        <v>818</v>
      </c>
      <c r="Q154" s="848"/>
      <c r="R154" s="848"/>
      <c r="S154" s="848" t="s">
        <v>6425</v>
      </c>
      <c r="T154" s="848" t="s">
        <v>6426</v>
      </c>
      <c r="U154" s="848" t="s">
        <v>592</v>
      </c>
      <c r="V154" s="848"/>
      <c r="W154" s="848" t="s">
        <v>2376</v>
      </c>
      <c r="X154" s="848" t="s">
        <v>688</v>
      </c>
      <c r="Y154" s="848" t="s">
        <v>1135</v>
      </c>
      <c r="Z154" s="848" t="s">
        <v>1135</v>
      </c>
      <c r="AA154" s="848" t="s">
        <v>1135</v>
      </c>
      <c r="AB154" s="848" t="s">
        <v>293</v>
      </c>
      <c r="AC154" s="1338"/>
      <c r="AD154" s="848" t="s">
        <v>1861</v>
      </c>
      <c r="AE154" s="848" t="s">
        <v>2377</v>
      </c>
      <c r="AF154" s="848" t="s">
        <v>595</v>
      </c>
      <c r="AG154" s="848" t="s">
        <v>295</v>
      </c>
      <c r="AH154" s="848" t="s">
        <v>296</v>
      </c>
      <c r="AI154" s="848" t="s">
        <v>297</v>
      </c>
      <c r="AJ154" s="848"/>
      <c r="AK154" s="848"/>
      <c r="AL154" s="848"/>
      <c r="AM154" s="848"/>
      <c r="AN154" s="848" t="s">
        <v>6748</v>
      </c>
      <c r="AO154" s="848" t="s">
        <v>2379</v>
      </c>
      <c r="AP154" s="848" t="s">
        <v>6857</v>
      </c>
      <c r="AQ154" s="848" t="s">
        <v>5068</v>
      </c>
      <c r="AR154" s="848"/>
      <c r="AS154" s="848"/>
      <c r="AT154" s="848" t="s">
        <v>315</v>
      </c>
      <c r="AU154" s="848" t="s">
        <v>6858</v>
      </c>
      <c r="AV154" s="848" t="s">
        <v>57</v>
      </c>
      <c r="AW154" s="848" t="s">
        <v>57</v>
      </c>
      <c r="AX154" s="848"/>
      <c r="AY154" s="848"/>
      <c r="AZ154" s="848" t="s">
        <v>2384</v>
      </c>
      <c r="BA154" s="848" t="s">
        <v>2385</v>
      </c>
      <c r="BB154" s="848" t="s">
        <v>299</v>
      </c>
      <c r="BC154" s="848" t="s">
        <v>32</v>
      </c>
      <c r="BD154" s="848" t="s">
        <v>33</v>
      </c>
      <c r="BE154" s="848" t="s">
        <v>57</v>
      </c>
      <c r="BF154" s="848" t="s">
        <v>48</v>
      </c>
      <c r="BG154" s="848" t="s">
        <v>164</v>
      </c>
      <c r="BH154" s="848" t="s">
        <v>2386</v>
      </c>
      <c r="BI154" s="848" t="s">
        <v>2387</v>
      </c>
      <c r="BJ154" s="848" t="s">
        <v>2388</v>
      </c>
      <c r="BK154" s="848" t="s">
        <v>2389</v>
      </c>
      <c r="BL154" s="848" t="s">
        <v>2390</v>
      </c>
      <c r="BM154" s="848" t="s">
        <v>55</v>
      </c>
      <c r="BN154" s="848" t="s">
        <v>2377</v>
      </c>
      <c r="BO154" s="848" t="s">
        <v>595</v>
      </c>
      <c r="BP154" s="848" t="s">
        <v>57</v>
      </c>
      <c r="BQ154" s="848" t="s">
        <v>295</v>
      </c>
      <c r="BR154" s="848" t="s">
        <v>311</v>
      </c>
      <c r="BS154" s="848" t="s">
        <v>2391</v>
      </c>
      <c r="BT154" s="848" t="s">
        <v>334</v>
      </c>
      <c r="BU154" s="848" t="s">
        <v>6859</v>
      </c>
      <c r="BV154" s="848" t="s">
        <v>302</v>
      </c>
      <c r="BW154" s="848" t="s">
        <v>1062</v>
      </c>
      <c r="BX154" s="848" t="s">
        <v>296</v>
      </c>
      <c r="BY154" s="848" t="s">
        <v>297</v>
      </c>
      <c r="BZ154" s="848" t="s">
        <v>2393</v>
      </c>
      <c r="CA154" s="848" t="s">
        <v>1121</v>
      </c>
      <c r="CB154" s="848" t="s">
        <v>304</v>
      </c>
      <c r="CC154" s="848" t="s">
        <v>797</v>
      </c>
      <c r="CD154" s="848" t="s">
        <v>305</v>
      </c>
      <c r="CE154" s="848" t="s">
        <v>306</v>
      </c>
      <c r="CF154" s="848" t="s">
        <v>1122</v>
      </c>
      <c r="CG154" s="848" t="s">
        <v>307</v>
      </c>
      <c r="CH154" s="848" t="s">
        <v>57</v>
      </c>
      <c r="CI154" s="848" t="s">
        <v>2394</v>
      </c>
      <c r="CJ154" s="848" t="s">
        <v>843</v>
      </c>
      <c r="CK154" s="848" t="s">
        <v>176</v>
      </c>
      <c r="CL154" s="848" t="s">
        <v>105</v>
      </c>
      <c r="CM154" s="848" t="s">
        <v>57</v>
      </c>
      <c r="CN154" s="848" t="s">
        <v>57</v>
      </c>
      <c r="CO154" s="848" t="s">
        <v>57</v>
      </c>
      <c r="CP154" s="848" t="s">
        <v>57</v>
      </c>
      <c r="CQ154" s="848" t="s">
        <v>57</v>
      </c>
      <c r="CR154" s="848" t="s">
        <v>57</v>
      </c>
      <c r="CS154" s="848" t="s">
        <v>57</v>
      </c>
      <c r="CT154" s="848" t="s">
        <v>57</v>
      </c>
      <c r="CU154" s="848" t="s">
        <v>57</v>
      </c>
      <c r="CV154" s="848" t="s">
        <v>57</v>
      </c>
      <c r="CW154" s="848" t="s">
        <v>57</v>
      </c>
      <c r="CX154" s="848" t="s">
        <v>57</v>
      </c>
      <c r="CY154" s="848" t="s">
        <v>57</v>
      </c>
      <c r="CZ154" s="848" t="s">
        <v>57</v>
      </c>
      <c r="DA154" s="848" t="s">
        <v>57</v>
      </c>
      <c r="DB154" s="848" t="s">
        <v>57</v>
      </c>
      <c r="DC154" s="848" t="s">
        <v>57</v>
      </c>
      <c r="DD154" s="848" t="s">
        <v>57</v>
      </c>
      <c r="DE154" s="848" t="s">
        <v>1215</v>
      </c>
      <c r="DF154" s="848" t="s">
        <v>1216</v>
      </c>
      <c r="DG154" s="848" t="s">
        <v>673</v>
      </c>
      <c r="DH154" s="848" t="s">
        <v>57</v>
      </c>
      <c r="DI154" s="848" t="s">
        <v>302</v>
      </c>
      <c r="DJ154" s="848" t="s">
        <v>57</v>
      </c>
      <c r="DK154" s="848" t="s">
        <v>57</v>
      </c>
      <c r="DL154" s="848" t="s">
        <v>57</v>
      </c>
      <c r="DM154" s="848" t="s">
        <v>57</v>
      </c>
      <c r="DN154" s="848" t="s">
        <v>57</v>
      </c>
      <c r="DO154" s="848" t="s">
        <v>57</v>
      </c>
      <c r="DP154" s="848" t="s">
        <v>57</v>
      </c>
      <c r="DQ154" s="848" t="s">
        <v>57</v>
      </c>
      <c r="DR154" s="848" t="s">
        <v>57</v>
      </c>
      <c r="DS154" s="848" t="s">
        <v>57</v>
      </c>
      <c r="DT154" s="848" t="s">
        <v>2395</v>
      </c>
      <c r="DU154" s="848" t="s">
        <v>1153</v>
      </c>
      <c r="DV154" s="848" t="s">
        <v>715</v>
      </c>
      <c r="DW154" s="848" t="s">
        <v>121</v>
      </c>
      <c r="DX154" s="848" t="s">
        <v>317</v>
      </c>
      <c r="DY154" s="848" t="s">
        <v>308</v>
      </c>
      <c r="DZ154" s="848" t="s">
        <v>318</v>
      </c>
      <c r="EA154" s="848" t="s">
        <v>319</v>
      </c>
      <c r="EB154" s="848" t="s">
        <v>2396</v>
      </c>
      <c r="EC154" s="848" t="s">
        <v>1153</v>
      </c>
      <c r="ED154" s="848" t="s">
        <v>118</v>
      </c>
      <c r="EE154" s="848" t="s">
        <v>121</v>
      </c>
      <c r="EF154" s="848" t="s">
        <v>57</v>
      </c>
      <c r="EG154" s="848" t="s">
        <v>57</v>
      </c>
      <c r="EH154" s="848" t="s">
        <v>57</v>
      </c>
      <c r="EI154" s="848" t="s">
        <v>57</v>
      </c>
      <c r="EJ154" s="848" t="s">
        <v>2397</v>
      </c>
      <c r="EK154" s="848" t="s">
        <v>2051</v>
      </c>
      <c r="EL154" s="848" t="s">
        <v>1337</v>
      </c>
      <c r="EM154" s="848" t="s">
        <v>628</v>
      </c>
      <c r="EN154" s="848" t="s">
        <v>629</v>
      </c>
      <c r="EO154" s="848" t="s">
        <v>310</v>
      </c>
      <c r="EP154" s="848" t="s">
        <v>88</v>
      </c>
      <c r="EQ154" s="848" t="s">
        <v>1831</v>
      </c>
      <c r="ER154" s="848" t="s">
        <v>311</v>
      </c>
      <c r="ES154" s="848" t="s">
        <v>2398</v>
      </c>
      <c r="ET154" s="848" t="s">
        <v>2399</v>
      </c>
      <c r="EU154" s="189" t="str">
        <f t="shared" si="32"/>
        <v>1023385T20</v>
      </c>
      <c r="EV154" s="56" t="str">
        <f t="shared" si="33"/>
        <v>131023385T20</v>
      </c>
      <c r="EW154" s="189">
        <f>IFERROR(VLOOKUP(EV154,양시!BZ:CJ,10,FALSE),"")</f>
        <v>0</v>
      </c>
    </row>
    <row r="155" spans="1:156" ht="30" customHeight="1">
      <c r="A155" s="741">
        <v>13</v>
      </c>
      <c r="B155" s="848" t="s">
        <v>850</v>
      </c>
      <c r="C155" s="850" t="s">
        <v>915</v>
      </c>
      <c r="D155" s="848" t="s">
        <v>3344</v>
      </c>
      <c r="E155" s="848" t="s">
        <v>31</v>
      </c>
      <c r="F155" s="848" t="s">
        <v>584</v>
      </c>
      <c r="G155" s="848"/>
      <c r="H155" s="848" t="s">
        <v>732</v>
      </c>
      <c r="I155" s="848" t="s">
        <v>585</v>
      </c>
      <c r="J155" s="848" t="s">
        <v>7020</v>
      </c>
      <c r="K155" s="848" t="s">
        <v>291</v>
      </c>
      <c r="L155" s="848" t="s">
        <v>7021</v>
      </c>
      <c r="M155" s="848" t="s">
        <v>7022</v>
      </c>
      <c r="N155" s="848"/>
      <c r="O155" s="848" t="s">
        <v>7023</v>
      </c>
      <c r="P155" s="848"/>
      <c r="Q155" s="848" t="s">
        <v>7024</v>
      </c>
      <c r="R155" s="848"/>
      <c r="S155" s="848" t="s">
        <v>7025</v>
      </c>
      <c r="T155" s="848" t="s">
        <v>7026</v>
      </c>
      <c r="U155" s="848" t="s">
        <v>592</v>
      </c>
      <c r="V155" s="848" t="s">
        <v>1133</v>
      </c>
      <c r="W155" s="848" t="s">
        <v>7027</v>
      </c>
      <c r="X155" s="848" t="s">
        <v>688</v>
      </c>
      <c r="Y155" s="848" t="s">
        <v>7028</v>
      </c>
      <c r="Z155" s="848" t="s">
        <v>7028</v>
      </c>
      <c r="AA155" s="848" t="s">
        <v>7028</v>
      </c>
      <c r="AB155" s="848" t="s">
        <v>293</v>
      </c>
      <c r="AC155" s="1338"/>
      <c r="AD155" s="848" t="s">
        <v>107</v>
      </c>
      <c r="AE155" s="848" t="s">
        <v>2204</v>
      </c>
      <c r="AF155" s="848" t="s">
        <v>692</v>
      </c>
      <c r="AG155" s="848" t="s">
        <v>295</v>
      </c>
      <c r="AH155" s="848" t="s">
        <v>296</v>
      </c>
      <c r="AI155" s="848" t="s">
        <v>297</v>
      </c>
      <c r="AJ155" s="848"/>
      <c r="AK155" s="848"/>
      <c r="AL155" s="848"/>
      <c r="AM155" s="848"/>
      <c r="AN155" s="848" t="s">
        <v>3855</v>
      </c>
      <c r="AO155" s="848" t="s">
        <v>7029</v>
      </c>
      <c r="AP155" s="848" t="s">
        <v>7030</v>
      </c>
      <c r="AQ155" s="848" t="s">
        <v>1548</v>
      </c>
      <c r="AR155" s="848"/>
      <c r="AS155" s="848"/>
      <c r="AT155" s="848" t="s">
        <v>315</v>
      </c>
      <c r="AU155" s="848" t="s">
        <v>7031</v>
      </c>
      <c r="AV155" s="848" t="s">
        <v>57</v>
      </c>
      <c r="AW155" s="848" t="s">
        <v>57</v>
      </c>
      <c r="AX155" s="848"/>
      <c r="AY155" s="848"/>
      <c r="AZ155" s="848" t="s">
        <v>3817</v>
      </c>
      <c r="BA155" s="848" t="s">
        <v>7032</v>
      </c>
      <c r="BB155" s="848" t="s">
        <v>299</v>
      </c>
      <c r="BC155" s="848" t="s">
        <v>32</v>
      </c>
      <c r="BD155" s="848" t="s">
        <v>33</v>
      </c>
      <c r="BE155" s="848" t="s">
        <v>57</v>
      </c>
      <c r="BF155" s="848" t="s">
        <v>48</v>
      </c>
      <c r="BG155" s="848" t="s">
        <v>900</v>
      </c>
      <c r="BH155" s="848" t="s">
        <v>1066</v>
      </c>
      <c r="BI155" s="848" t="s">
        <v>605</v>
      </c>
      <c r="BJ155" s="848" t="s">
        <v>7033</v>
      </c>
      <c r="BK155" s="848" t="s">
        <v>1146</v>
      </c>
      <c r="BL155" s="848" t="s">
        <v>7034</v>
      </c>
      <c r="BM155" s="848" t="s">
        <v>3781</v>
      </c>
      <c r="BN155" s="848" t="s">
        <v>2204</v>
      </c>
      <c r="BO155" s="848" t="s">
        <v>692</v>
      </c>
      <c r="BP155" s="848" t="s">
        <v>595</v>
      </c>
      <c r="BQ155" s="848" t="s">
        <v>295</v>
      </c>
      <c r="BR155" s="848" t="s">
        <v>102</v>
      </c>
      <c r="BS155" s="848" t="s">
        <v>703</v>
      </c>
      <c r="BT155" s="848" t="s">
        <v>334</v>
      </c>
      <c r="BU155" s="848" t="s">
        <v>7035</v>
      </c>
      <c r="BV155" s="848" t="s">
        <v>302</v>
      </c>
      <c r="BW155" s="848" t="s">
        <v>663</v>
      </c>
      <c r="BX155" s="848" t="s">
        <v>296</v>
      </c>
      <c r="BY155" s="848" t="s">
        <v>297</v>
      </c>
      <c r="BZ155" s="848" t="s">
        <v>172</v>
      </c>
      <c r="CA155" s="848" t="s">
        <v>1824</v>
      </c>
      <c r="CB155" s="848" t="s">
        <v>304</v>
      </c>
      <c r="CC155" s="848" t="s">
        <v>661</v>
      </c>
      <c r="CD155" s="848" t="s">
        <v>305</v>
      </c>
      <c r="CE155" s="848" t="s">
        <v>306</v>
      </c>
      <c r="CF155" s="848" t="s">
        <v>1825</v>
      </c>
      <c r="CG155" s="848" t="s">
        <v>307</v>
      </c>
      <c r="CH155" s="848" t="s">
        <v>57</v>
      </c>
      <c r="CI155" s="848" t="s">
        <v>1826</v>
      </c>
      <c r="CJ155" s="848" t="s">
        <v>99</v>
      </c>
      <c r="CK155" s="848" t="s">
        <v>711</v>
      </c>
      <c r="CL155" s="848" t="s">
        <v>105</v>
      </c>
      <c r="CM155" s="848" t="s">
        <v>57</v>
      </c>
      <c r="CN155" s="848" t="s">
        <v>57</v>
      </c>
      <c r="CO155" s="848" t="s">
        <v>57</v>
      </c>
      <c r="CP155" s="848" t="s">
        <v>57</v>
      </c>
      <c r="CQ155" s="848" t="s">
        <v>57</v>
      </c>
      <c r="CR155" s="848" t="s">
        <v>57</v>
      </c>
      <c r="CS155" s="848" t="s">
        <v>57</v>
      </c>
      <c r="CT155" s="848" t="s">
        <v>57</v>
      </c>
      <c r="CU155" s="848" t="s">
        <v>57</v>
      </c>
      <c r="CV155" s="848" t="s">
        <v>57</v>
      </c>
      <c r="CW155" s="848" t="s">
        <v>57</v>
      </c>
      <c r="CX155" s="848" t="s">
        <v>57</v>
      </c>
      <c r="CY155" s="848" t="s">
        <v>57</v>
      </c>
      <c r="CZ155" s="848" t="s">
        <v>57</v>
      </c>
      <c r="DA155" s="848" t="s">
        <v>57</v>
      </c>
      <c r="DB155" s="848" t="s">
        <v>57</v>
      </c>
      <c r="DC155" s="848" t="s">
        <v>57</v>
      </c>
      <c r="DD155" s="848" t="s">
        <v>57</v>
      </c>
      <c r="DE155" s="848" t="s">
        <v>57</v>
      </c>
      <c r="DF155" s="848" t="s">
        <v>57</v>
      </c>
      <c r="DG155" s="848" t="s">
        <v>57</v>
      </c>
      <c r="DH155" s="848" t="s">
        <v>57</v>
      </c>
      <c r="DI155" s="848" t="s">
        <v>302</v>
      </c>
      <c r="DJ155" s="848" t="s">
        <v>57</v>
      </c>
      <c r="DK155" s="848" t="s">
        <v>57</v>
      </c>
      <c r="DL155" s="848" t="s">
        <v>57</v>
      </c>
      <c r="DM155" s="848" t="s">
        <v>57</v>
      </c>
      <c r="DN155" s="848" t="s">
        <v>57</v>
      </c>
      <c r="DO155" s="848" t="s">
        <v>57</v>
      </c>
      <c r="DP155" s="848" t="s">
        <v>57</v>
      </c>
      <c r="DQ155" s="848" t="s">
        <v>57</v>
      </c>
      <c r="DR155" s="848" t="s">
        <v>57</v>
      </c>
      <c r="DS155" s="848" t="s">
        <v>57</v>
      </c>
      <c r="DT155" s="848" t="s">
        <v>714</v>
      </c>
      <c r="DU155" s="848" t="s">
        <v>86</v>
      </c>
      <c r="DV155" s="848" t="s">
        <v>715</v>
      </c>
      <c r="DW155" s="848" t="s">
        <v>106</v>
      </c>
      <c r="DX155" s="848" t="s">
        <v>317</v>
      </c>
      <c r="DY155" s="848" t="s">
        <v>308</v>
      </c>
      <c r="DZ155" s="848" t="s">
        <v>318</v>
      </c>
      <c r="EA155" s="848" t="s">
        <v>319</v>
      </c>
      <c r="EB155" s="848" t="s">
        <v>716</v>
      </c>
      <c r="EC155" s="848" t="s">
        <v>86</v>
      </c>
      <c r="ED155" s="848" t="s">
        <v>118</v>
      </c>
      <c r="EE155" s="848" t="s">
        <v>106</v>
      </c>
      <c r="EF155" s="848" t="s">
        <v>57</v>
      </c>
      <c r="EG155" s="848" t="s">
        <v>57</v>
      </c>
      <c r="EH155" s="848" t="s">
        <v>57</v>
      </c>
      <c r="EI155" s="848" t="s">
        <v>57</v>
      </c>
      <c r="EJ155" s="848" t="s">
        <v>6780</v>
      </c>
      <c r="EK155" s="848" t="s">
        <v>1486</v>
      </c>
      <c r="EL155" s="848" t="s">
        <v>2445</v>
      </c>
      <c r="EM155" s="848" t="s">
        <v>1487</v>
      </c>
      <c r="EN155" s="848" t="s">
        <v>680</v>
      </c>
      <c r="EO155" s="848" t="s">
        <v>310</v>
      </c>
      <c r="EP155" s="848" t="s">
        <v>88</v>
      </c>
      <c r="EQ155" s="848" t="s">
        <v>2717</v>
      </c>
      <c r="ER155" s="848" t="s">
        <v>311</v>
      </c>
      <c r="ES155" s="848" t="s">
        <v>1655</v>
      </c>
      <c r="ET155" s="848" t="s">
        <v>7036</v>
      </c>
      <c r="EU155" s="189" t="str">
        <f t="shared" si="32"/>
        <v>1033066T07</v>
      </c>
      <c r="EV155" s="56" t="str">
        <f t="shared" si="33"/>
        <v>131033066T07</v>
      </c>
      <c r="EW155" s="189" t="str">
        <f>IFERROR(VLOOKUP(EV155,양시!BZ:CJ,10,FALSE),"")</f>
        <v/>
      </c>
      <c r="EX155" s="104" t="s">
        <v>7360</v>
      </c>
    </row>
    <row r="156" spans="1:156" ht="30" customHeight="1">
      <c r="A156" s="367">
        <v>14</v>
      </c>
      <c r="B156" s="926" t="s">
        <v>287</v>
      </c>
      <c r="C156" s="926" t="s">
        <v>336</v>
      </c>
      <c r="D156" s="926" t="s">
        <v>1970</v>
      </c>
      <c r="E156" s="926" t="s">
        <v>31</v>
      </c>
      <c r="F156" s="926" t="s">
        <v>584</v>
      </c>
      <c r="G156" s="926" t="s">
        <v>287</v>
      </c>
      <c r="H156" s="926"/>
      <c r="I156" s="926" t="s">
        <v>585</v>
      </c>
      <c r="J156" s="926" t="s">
        <v>7450</v>
      </c>
      <c r="K156" s="926" t="s">
        <v>291</v>
      </c>
      <c r="L156" s="926" t="s">
        <v>7451</v>
      </c>
      <c r="M156" s="926" t="s">
        <v>4229</v>
      </c>
      <c r="N156" s="926"/>
      <c r="O156" s="926"/>
      <c r="P156" s="926"/>
      <c r="Q156" s="926"/>
      <c r="R156" s="926"/>
      <c r="S156" s="926" t="s">
        <v>7025</v>
      </c>
      <c r="T156" s="926" t="s">
        <v>7026</v>
      </c>
      <c r="U156" s="926" t="s">
        <v>592</v>
      </c>
      <c r="V156" s="926"/>
      <c r="W156" s="926" t="s">
        <v>4232</v>
      </c>
      <c r="X156" s="926" t="s">
        <v>1047</v>
      </c>
      <c r="Y156" s="926" t="s">
        <v>6203</v>
      </c>
      <c r="Z156" s="926" t="s">
        <v>6203</v>
      </c>
      <c r="AA156" s="926" t="s">
        <v>6165</v>
      </c>
      <c r="AB156" s="926" t="s">
        <v>293</v>
      </c>
      <c r="AC156" s="1338"/>
      <c r="AD156" s="926" t="s">
        <v>107</v>
      </c>
      <c r="AE156" s="926" t="s">
        <v>691</v>
      </c>
      <c r="AF156" s="926" t="s">
        <v>692</v>
      </c>
      <c r="AG156" s="926" t="s">
        <v>295</v>
      </c>
      <c r="AH156" s="926" t="s">
        <v>296</v>
      </c>
      <c r="AI156" s="926" t="s">
        <v>297</v>
      </c>
      <c r="AJ156" s="926"/>
      <c r="AK156" s="926"/>
      <c r="AL156" s="926"/>
      <c r="AM156" s="926"/>
      <c r="AN156" s="926" t="s">
        <v>827</v>
      </c>
      <c r="AO156" s="926" t="s">
        <v>5597</v>
      </c>
      <c r="AP156" s="926" t="s">
        <v>7452</v>
      </c>
      <c r="AQ156" s="926" t="s">
        <v>49</v>
      </c>
      <c r="AR156" s="926"/>
      <c r="AS156" s="926"/>
      <c r="AT156" s="926" t="s">
        <v>315</v>
      </c>
      <c r="AU156" s="926" t="s">
        <v>7453</v>
      </c>
      <c r="AV156" s="926" t="s">
        <v>57</v>
      </c>
      <c r="AW156" s="926" t="s">
        <v>57</v>
      </c>
      <c r="AX156" s="926"/>
      <c r="AY156" s="926"/>
      <c r="AZ156" s="926" t="s">
        <v>4236</v>
      </c>
      <c r="BA156" s="926" t="s">
        <v>698</v>
      </c>
      <c r="BB156" s="926" t="s">
        <v>299</v>
      </c>
      <c r="BC156" s="926" t="s">
        <v>32</v>
      </c>
      <c r="BD156" s="926" t="s">
        <v>33</v>
      </c>
      <c r="BE156" s="926" t="s">
        <v>57</v>
      </c>
      <c r="BF156" s="926" t="s">
        <v>48</v>
      </c>
      <c r="BG156" s="926" t="s">
        <v>603</v>
      </c>
      <c r="BH156" s="926" t="s">
        <v>7454</v>
      </c>
      <c r="BI156" s="926" t="s">
        <v>2622</v>
      </c>
      <c r="BJ156" s="926" t="s">
        <v>4237</v>
      </c>
      <c r="BK156" s="926" t="s">
        <v>47</v>
      </c>
      <c r="BL156" s="926" t="s">
        <v>4238</v>
      </c>
      <c r="BM156" s="926" t="s">
        <v>752</v>
      </c>
      <c r="BN156" s="926" t="s">
        <v>691</v>
      </c>
      <c r="BO156" s="926" t="s">
        <v>692</v>
      </c>
      <c r="BP156" s="926" t="s">
        <v>595</v>
      </c>
      <c r="BQ156" s="926" t="s">
        <v>295</v>
      </c>
      <c r="BR156" s="926" t="s">
        <v>102</v>
      </c>
      <c r="BS156" s="926" t="s">
        <v>4239</v>
      </c>
      <c r="BT156" s="926" t="s">
        <v>1883</v>
      </c>
      <c r="BU156" s="926" t="s">
        <v>7455</v>
      </c>
      <c r="BV156" s="926" t="s">
        <v>302</v>
      </c>
      <c r="BW156" s="926" t="s">
        <v>1589</v>
      </c>
      <c r="BX156" s="926" t="s">
        <v>296</v>
      </c>
      <c r="BY156" s="926" t="s">
        <v>297</v>
      </c>
      <c r="BZ156" s="926" t="s">
        <v>4241</v>
      </c>
      <c r="CA156" s="926" t="s">
        <v>4242</v>
      </c>
      <c r="CB156" s="926" t="s">
        <v>304</v>
      </c>
      <c r="CC156" s="926" t="s">
        <v>901</v>
      </c>
      <c r="CD156" s="926" t="s">
        <v>305</v>
      </c>
      <c r="CE156" s="926" t="s">
        <v>306</v>
      </c>
      <c r="CF156" s="926" t="s">
        <v>1564</v>
      </c>
      <c r="CG156" s="926" t="s">
        <v>307</v>
      </c>
      <c r="CH156" s="926" t="s">
        <v>57</v>
      </c>
      <c r="CI156" s="926" t="s">
        <v>4243</v>
      </c>
      <c r="CJ156" s="926" t="s">
        <v>99</v>
      </c>
      <c r="CK156" s="926" t="s">
        <v>2223</v>
      </c>
      <c r="CL156" s="926" t="s">
        <v>105</v>
      </c>
      <c r="CM156" s="926" t="s">
        <v>4244</v>
      </c>
      <c r="CN156" s="926" t="s">
        <v>99</v>
      </c>
      <c r="CO156" s="926" t="s">
        <v>909</v>
      </c>
      <c r="CP156" s="926" t="s">
        <v>105</v>
      </c>
      <c r="CQ156" s="926" t="s">
        <v>57</v>
      </c>
      <c r="CR156" s="926" t="s">
        <v>57</v>
      </c>
      <c r="CS156" s="926" t="s">
        <v>57</v>
      </c>
      <c r="CT156" s="926" t="s">
        <v>57</v>
      </c>
      <c r="CU156" s="926" t="s">
        <v>57</v>
      </c>
      <c r="CV156" s="926" t="s">
        <v>57</v>
      </c>
      <c r="CW156" s="926" t="s">
        <v>57</v>
      </c>
      <c r="CX156" s="926" t="s">
        <v>57</v>
      </c>
      <c r="CY156" s="926" t="s">
        <v>57</v>
      </c>
      <c r="CZ156" s="926" t="s">
        <v>57</v>
      </c>
      <c r="DA156" s="926" t="s">
        <v>57</v>
      </c>
      <c r="DB156" s="926" t="s">
        <v>617</v>
      </c>
      <c r="DC156" s="926" t="s">
        <v>618</v>
      </c>
      <c r="DD156" s="926" t="s">
        <v>619</v>
      </c>
      <c r="DE156" s="926" t="s">
        <v>57</v>
      </c>
      <c r="DF156" s="926" t="s">
        <v>57</v>
      </c>
      <c r="DG156" s="926" t="s">
        <v>57</v>
      </c>
      <c r="DH156" s="926" t="s">
        <v>57</v>
      </c>
      <c r="DI156" s="926" t="s">
        <v>302</v>
      </c>
      <c r="DJ156" s="926" t="s">
        <v>57</v>
      </c>
      <c r="DK156" s="926" t="s">
        <v>57</v>
      </c>
      <c r="DL156" s="926" t="s">
        <v>57</v>
      </c>
      <c r="DM156" s="926" t="s">
        <v>57</v>
      </c>
      <c r="DN156" s="926" t="s">
        <v>57</v>
      </c>
      <c r="DO156" s="926" t="s">
        <v>57</v>
      </c>
      <c r="DP156" s="926" t="s">
        <v>57</v>
      </c>
      <c r="DQ156" s="926" t="s">
        <v>57</v>
      </c>
      <c r="DR156" s="926" t="s">
        <v>57</v>
      </c>
      <c r="DS156" s="926" t="s">
        <v>57</v>
      </c>
      <c r="DT156" s="926" t="s">
        <v>4067</v>
      </c>
      <c r="DU156" s="926" t="s">
        <v>86</v>
      </c>
      <c r="DV156" s="926" t="s">
        <v>4068</v>
      </c>
      <c r="DW156" s="926" t="s">
        <v>106</v>
      </c>
      <c r="DX156" s="926" t="s">
        <v>317</v>
      </c>
      <c r="DY156" s="926" t="s">
        <v>308</v>
      </c>
      <c r="DZ156" s="926" t="s">
        <v>318</v>
      </c>
      <c r="EA156" s="926" t="s">
        <v>319</v>
      </c>
      <c r="EB156" s="926" t="s">
        <v>4069</v>
      </c>
      <c r="EC156" s="926" t="s">
        <v>86</v>
      </c>
      <c r="ED156" s="926" t="s">
        <v>1892</v>
      </c>
      <c r="EE156" s="926" t="s">
        <v>106</v>
      </c>
      <c r="EF156" s="926" t="s">
        <v>57</v>
      </c>
      <c r="EG156" s="926" t="s">
        <v>57</v>
      </c>
      <c r="EH156" s="926" t="s">
        <v>57</v>
      </c>
      <c r="EI156" s="926" t="s">
        <v>57</v>
      </c>
      <c r="EJ156" s="926" t="s">
        <v>1985</v>
      </c>
      <c r="EK156" s="926" t="s">
        <v>764</v>
      </c>
      <c r="EL156" s="926" t="s">
        <v>847</v>
      </c>
      <c r="EM156" s="926" t="s">
        <v>766</v>
      </c>
      <c r="EN156" s="926" t="s">
        <v>767</v>
      </c>
      <c r="EO156" s="926" t="s">
        <v>310</v>
      </c>
      <c r="EP156" s="926" t="s">
        <v>88</v>
      </c>
      <c r="EQ156" s="926" t="s">
        <v>7456</v>
      </c>
      <c r="ER156" s="926" t="s">
        <v>311</v>
      </c>
      <c r="ES156" s="926" t="s">
        <v>4246</v>
      </c>
      <c r="ET156" s="926" t="s">
        <v>4247</v>
      </c>
      <c r="EU156" s="189" t="str">
        <f t="shared" ref="EU156:EU163" si="34">MID(AU156,5,8)&amp;RIGHT(AU156,2)</f>
        <v>1037806T00</v>
      </c>
      <c r="EV156" s="56" t="str">
        <f t="shared" ref="EV156:EV163" si="35">A156&amp;EU156</f>
        <v>141037806T00</v>
      </c>
      <c r="EW156" s="189" t="str">
        <f>IFERROR(VLOOKUP(EV156,양시!BZ:CJ,10,FALSE),"")</f>
        <v/>
      </c>
      <c r="EX156" s="104" t="s">
        <v>7489</v>
      </c>
    </row>
    <row r="157" spans="1:156" ht="30" customHeight="1">
      <c r="A157" s="367">
        <v>14</v>
      </c>
      <c r="B157" s="926" t="s">
        <v>312</v>
      </c>
      <c r="C157" s="927" t="s">
        <v>915</v>
      </c>
      <c r="D157" s="926" t="s">
        <v>3344</v>
      </c>
      <c r="E157" s="926" t="s">
        <v>31</v>
      </c>
      <c r="F157" s="926" t="s">
        <v>584</v>
      </c>
      <c r="G157" s="926" t="s">
        <v>312</v>
      </c>
      <c r="H157" s="926" t="s">
        <v>287</v>
      </c>
      <c r="I157" s="926" t="s">
        <v>585</v>
      </c>
      <c r="J157" s="926" t="s">
        <v>7020</v>
      </c>
      <c r="K157" s="926" t="s">
        <v>291</v>
      </c>
      <c r="L157" s="926" t="s">
        <v>7021</v>
      </c>
      <c r="M157" s="926" t="s">
        <v>7022</v>
      </c>
      <c r="N157" s="926"/>
      <c r="O157" s="926" t="s">
        <v>7023</v>
      </c>
      <c r="P157" s="926"/>
      <c r="Q157" s="926" t="s">
        <v>7024</v>
      </c>
      <c r="R157" s="926"/>
      <c r="S157" s="926" t="s">
        <v>7025</v>
      </c>
      <c r="T157" s="926" t="s">
        <v>7026</v>
      </c>
      <c r="U157" s="926" t="s">
        <v>592</v>
      </c>
      <c r="V157" s="926" t="s">
        <v>1133</v>
      </c>
      <c r="W157" s="926" t="s">
        <v>7027</v>
      </c>
      <c r="X157" s="926" t="s">
        <v>688</v>
      </c>
      <c r="Y157" s="926" t="s">
        <v>7028</v>
      </c>
      <c r="Z157" s="926" t="s">
        <v>7028</v>
      </c>
      <c r="AA157" s="926" t="s">
        <v>7028</v>
      </c>
      <c r="AB157" s="926" t="s">
        <v>293</v>
      </c>
      <c r="AC157" s="1338"/>
      <c r="AD157" s="926" t="s">
        <v>3215</v>
      </c>
      <c r="AE157" s="926" t="s">
        <v>2204</v>
      </c>
      <c r="AF157" s="926" t="s">
        <v>692</v>
      </c>
      <c r="AG157" s="926" t="s">
        <v>295</v>
      </c>
      <c r="AH157" s="926" t="s">
        <v>296</v>
      </c>
      <c r="AI157" s="926" t="s">
        <v>297</v>
      </c>
      <c r="AJ157" s="926"/>
      <c r="AK157" s="926"/>
      <c r="AL157" s="926"/>
      <c r="AM157" s="926"/>
      <c r="AN157" s="926" t="s">
        <v>3855</v>
      </c>
      <c r="AO157" s="926" t="s">
        <v>7029</v>
      </c>
      <c r="AP157" s="926" t="s">
        <v>7030</v>
      </c>
      <c r="AQ157" s="926" t="s">
        <v>1548</v>
      </c>
      <c r="AR157" s="926"/>
      <c r="AS157" s="926"/>
      <c r="AT157" s="926" t="s">
        <v>315</v>
      </c>
      <c r="AU157" s="926" t="s">
        <v>7031</v>
      </c>
      <c r="AV157" s="926" t="s">
        <v>57</v>
      </c>
      <c r="AW157" s="926" t="s">
        <v>57</v>
      </c>
      <c r="AX157" s="926"/>
      <c r="AY157" s="926"/>
      <c r="AZ157" s="926" t="s">
        <v>3817</v>
      </c>
      <c r="BA157" s="926" t="s">
        <v>7032</v>
      </c>
      <c r="BB157" s="926" t="s">
        <v>299</v>
      </c>
      <c r="BC157" s="926" t="s">
        <v>32</v>
      </c>
      <c r="BD157" s="926" t="s">
        <v>33</v>
      </c>
      <c r="BE157" s="926" t="s">
        <v>57</v>
      </c>
      <c r="BF157" s="926" t="s">
        <v>48</v>
      </c>
      <c r="BG157" s="926" t="s">
        <v>900</v>
      </c>
      <c r="BH157" s="926" t="s">
        <v>1066</v>
      </c>
      <c r="BI157" s="926" t="s">
        <v>605</v>
      </c>
      <c r="BJ157" s="926" t="s">
        <v>7033</v>
      </c>
      <c r="BK157" s="926" t="s">
        <v>1146</v>
      </c>
      <c r="BL157" s="926" t="s">
        <v>7034</v>
      </c>
      <c r="BM157" s="926" t="s">
        <v>3781</v>
      </c>
      <c r="BN157" s="926" t="s">
        <v>2204</v>
      </c>
      <c r="BO157" s="926" t="s">
        <v>692</v>
      </c>
      <c r="BP157" s="926" t="s">
        <v>595</v>
      </c>
      <c r="BQ157" s="926" t="s">
        <v>295</v>
      </c>
      <c r="BR157" s="926" t="s">
        <v>102</v>
      </c>
      <c r="BS157" s="926" t="s">
        <v>703</v>
      </c>
      <c r="BT157" s="926" t="s">
        <v>334</v>
      </c>
      <c r="BU157" s="926" t="s">
        <v>7035</v>
      </c>
      <c r="BV157" s="926" t="s">
        <v>302</v>
      </c>
      <c r="BW157" s="926" t="s">
        <v>663</v>
      </c>
      <c r="BX157" s="926" t="s">
        <v>296</v>
      </c>
      <c r="BY157" s="926" t="s">
        <v>297</v>
      </c>
      <c r="BZ157" s="926" t="s">
        <v>172</v>
      </c>
      <c r="CA157" s="926" t="s">
        <v>1824</v>
      </c>
      <c r="CB157" s="926" t="s">
        <v>304</v>
      </c>
      <c r="CC157" s="926" t="s">
        <v>661</v>
      </c>
      <c r="CD157" s="926" t="s">
        <v>305</v>
      </c>
      <c r="CE157" s="926" t="s">
        <v>306</v>
      </c>
      <c r="CF157" s="926" t="s">
        <v>1825</v>
      </c>
      <c r="CG157" s="926" t="s">
        <v>307</v>
      </c>
      <c r="CH157" s="926" t="s">
        <v>57</v>
      </c>
      <c r="CI157" s="926" t="s">
        <v>1826</v>
      </c>
      <c r="CJ157" s="926" t="s">
        <v>99</v>
      </c>
      <c r="CK157" s="926" t="s">
        <v>711</v>
      </c>
      <c r="CL157" s="926" t="s">
        <v>105</v>
      </c>
      <c r="CM157" s="926" t="s">
        <v>57</v>
      </c>
      <c r="CN157" s="926" t="s">
        <v>57</v>
      </c>
      <c r="CO157" s="926" t="s">
        <v>57</v>
      </c>
      <c r="CP157" s="926" t="s">
        <v>57</v>
      </c>
      <c r="CQ157" s="926" t="s">
        <v>57</v>
      </c>
      <c r="CR157" s="926" t="s">
        <v>57</v>
      </c>
      <c r="CS157" s="926" t="s">
        <v>57</v>
      </c>
      <c r="CT157" s="926" t="s">
        <v>57</v>
      </c>
      <c r="CU157" s="926" t="s">
        <v>57</v>
      </c>
      <c r="CV157" s="926" t="s">
        <v>57</v>
      </c>
      <c r="CW157" s="926" t="s">
        <v>57</v>
      </c>
      <c r="CX157" s="926" t="s">
        <v>57</v>
      </c>
      <c r="CY157" s="926" t="s">
        <v>57</v>
      </c>
      <c r="CZ157" s="926" t="s">
        <v>57</v>
      </c>
      <c r="DA157" s="926" t="s">
        <v>57</v>
      </c>
      <c r="DB157" s="926" t="s">
        <v>57</v>
      </c>
      <c r="DC157" s="926" t="s">
        <v>57</v>
      </c>
      <c r="DD157" s="926" t="s">
        <v>57</v>
      </c>
      <c r="DE157" s="926" t="s">
        <v>57</v>
      </c>
      <c r="DF157" s="926" t="s">
        <v>57</v>
      </c>
      <c r="DG157" s="926" t="s">
        <v>57</v>
      </c>
      <c r="DH157" s="926" t="s">
        <v>57</v>
      </c>
      <c r="DI157" s="926" t="s">
        <v>302</v>
      </c>
      <c r="DJ157" s="926" t="s">
        <v>57</v>
      </c>
      <c r="DK157" s="926" t="s">
        <v>57</v>
      </c>
      <c r="DL157" s="926" t="s">
        <v>57</v>
      </c>
      <c r="DM157" s="926" t="s">
        <v>57</v>
      </c>
      <c r="DN157" s="926" t="s">
        <v>57</v>
      </c>
      <c r="DO157" s="926" t="s">
        <v>57</v>
      </c>
      <c r="DP157" s="926" t="s">
        <v>57</v>
      </c>
      <c r="DQ157" s="926" t="s">
        <v>57</v>
      </c>
      <c r="DR157" s="926" t="s">
        <v>57</v>
      </c>
      <c r="DS157" s="926" t="s">
        <v>57</v>
      </c>
      <c r="DT157" s="926" t="s">
        <v>714</v>
      </c>
      <c r="DU157" s="926" t="s">
        <v>86</v>
      </c>
      <c r="DV157" s="926" t="s">
        <v>715</v>
      </c>
      <c r="DW157" s="926" t="s">
        <v>106</v>
      </c>
      <c r="DX157" s="926" t="s">
        <v>317</v>
      </c>
      <c r="DY157" s="926" t="s">
        <v>308</v>
      </c>
      <c r="DZ157" s="926" t="s">
        <v>318</v>
      </c>
      <c r="EA157" s="926" t="s">
        <v>319</v>
      </c>
      <c r="EB157" s="926" t="s">
        <v>716</v>
      </c>
      <c r="EC157" s="926" t="s">
        <v>86</v>
      </c>
      <c r="ED157" s="926" t="s">
        <v>118</v>
      </c>
      <c r="EE157" s="926" t="s">
        <v>106</v>
      </c>
      <c r="EF157" s="926" t="s">
        <v>57</v>
      </c>
      <c r="EG157" s="926" t="s">
        <v>57</v>
      </c>
      <c r="EH157" s="926" t="s">
        <v>57</v>
      </c>
      <c r="EI157" s="926" t="s">
        <v>57</v>
      </c>
      <c r="EJ157" s="926" t="s">
        <v>6780</v>
      </c>
      <c r="EK157" s="926" t="s">
        <v>1486</v>
      </c>
      <c r="EL157" s="926" t="s">
        <v>2445</v>
      </c>
      <c r="EM157" s="926" t="s">
        <v>1487</v>
      </c>
      <c r="EN157" s="926" t="s">
        <v>680</v>
      </c>
      <c r="EO157" s="926" t="s">
        <v>310</v>
      </c>
      <c r="EP157" s="926" t="s">
        <v>88</v>
      </c>
      <c r="EQ157" s="926" t="s">
        <v>2717</v>
      </c>
      <c r="ER157" s="926" t="s">
        <v>311</v>
      </c>
      <c r="ES157" s="926" t="s">
        <v>1655</v>
      </c>
      <c r="ET157" s="926" t="s">
        <v>7036</v>
      </c>
      <c r="EU157" s="189" t="str">
        <f t="shared" si="34"/>
        <v>1033066T07</v>
      </c>
      <c r="EV157" s="56" t="str">
        <f t="shared" si="35"/>
        <v>141033066T07</v>
      </c>
      <c r="EW157" s="189">
        <f>IFERROR(VLOOKUP(EV157,양시!BZ:CJ,10,FALSE),"")</f>
        <v>0</v>
      </c>
    </row>
    <row r="158" spans="1:156" ht="30" customHeight="1">
      <c r="A158" s="367">
        <v>14</v>
      </c>
      <c r="B158" s="926" t="s">
        <v>320</v>
      </c>
      <c r="C158" s="927" t="s">
        <v>915</v>
      </c>
      <c r="D158" s="926" t="s">
        <v>2612</v>
      </c>
      <c r="E158" s="926" t="s">
        <v>31</v>
      </c>
      <c r="F158" s="926" t="s">
        <v>584</v>
      </c>
      <c r="G158" s="926" t="s">
        <v>320</v>
      </c>
      <c r="H158" s="926" t="s">
        <v>312</v>
      </c>
      <c r="I158" s="926" t="s">
        <v>585</v>
      </c>
      <c r="J158" s="926" t="s">
        <v>7457</v>
      </c>
      <c r="K158" s="926" t="s">
        <v>291</v>
      </c>
      <c r="L158" s="926" t="s">
        <v>7458</v>
      </c>
      <c r="M158" s="926" t="s">
        <v>4299</v>
      </c>
      <c r="N158" s="926"/>
      <c r="O158" s="926"/>
      <c r="P158" s="926"/>
      <c r="Q158" s="926"/>
      <c r="R158" s="926"/>
      <c r="S158" s="926" t="s">
        <v>7025</v>
      </c>
      <c r="T158" s="926" t="s">
        <v>7026</v>
      </c>
      <c r="U158" s="926" t="s">
        <v>592</v>
      </c>
      <c r="V158" s="926"/>
      <c r="W158" s="926" t="s">
        <v>4300</v>
      </c>
      <c r="X158" s="926" t="s">
        <v>688</v>
      </c>
      <c r="Y158" s="926" t="s">
        <v>4252</v>
      </c>
      <c r="Z158" s="926" t="s">
        <v>4252</v>
      </c>
      <c r="AA158" s="926" t="s">
        <v>4252</v>
      </c>
      <c r="AB158" s="926" t="s">
        <v>293</v>
      </c>
      <c r="AC158" s="1338"/>
      <c r="AD158" s="926" t="s">
        <v>3215</v>
      </c>
      <c r="AE158" s="926" t="s">
        <v>1352</v>
      </c>
      <c r="AF158" s="926" t="s">
        <v>692</v>
      </c>
      <c r="AG158" s="926" t="s">
        <v>295</v>
      </c>
      <c r="AH158" s="926" t="s">
        <v>296</v>
      </c>
      <c r="AI158" s="926" t="s">
        <v>297</v>
      </c>
      <c r="AJ158" s="926"/>
      <c r="AK158" s="926"/>
      <c r="AL158" s="926"/>
      <c r="AM158" s="926"/>
      <c r="AN158" s="926" t="s">
        <v>4301</v>
      </c>
      <c r="AO158" s="926" t="s">
        <v>4302</v>
      </c>
      <c r="AP158" s="926" t="s">
        <v>7459</v>
      </c>
      <c r="AQ158" s="926" t="s">
        <v>35</v>
      </c>
      <c r="AR158" s="926"/>
      <c r="AS158" s="926"/>
      <c r="AT158" s="926" t="s">
        <v>315</v>
      </c>
      <c r="AU158" s="926" t="s">
        <v>7460</v>
      </c>
      <c r="AV158" s="926" t="s">
        <v>57</v>
      </c>
      <c r="AW158" s="926" t="s">
        <v>57</v>
      </c>
      <c r="AX158" s="926"/>
      <c r="AY158" s="926"/>
      <c r="AZ158" s="926" t="s">
        <v>4305</v>
      </c>
      <c r="BA158" s="926" t="s">
        <v>1359</v>
      </c>
      <c r="BB158" s="926" t="s">
        <v>1201</v>
      </c>
      <c r="BC158" s="926" t="s">
        <v>32</v>
      </c>
      <c r="BD158" s="926" t="s">
        <v>33</v>
      </c>
      <c r="BE158" s="926" t="s">
        <v>57</v>
      </c>
      <c r="BF158" s="926" t="s">
        <v>48</v>
      </c>
      <c r="BG158" s="926" t="s">
        <v>164</v>
      </c>
      <c r="BH158" s="926" t="s">
        <v>2216</v>
      </c>
      <c r="BI158" s="926" t="s">
        <v>2828</v>
      </c>
      <c r="BJ158" s="926" t="s">
        <v>1213</v>
      </c>
      <c r="BK158" s="926" t="s">
        <v>316</v>
      </c>
      <c r="BL158" s="926" t="s">
        <v>7461</v>
      </c>
      <c r="BM158" s="926" t="s">
        <v>302</v>
      </c>
      <c r="BN158" s="926" t="s">
        <v>1352</v>
      </c>
      <c r="BO158" s="926" t="s">
        <v>692</v>
      </c>
      <c r="BP158" s="926" t="s">
        <v>595</v>
      </c>
      <c r="BQ158" s="926" t="s">
        <v>295</v>
      </c>
      <c r="BR158" s="926" t="s">
        <v>1363</v>
      </c>
      <c r="BS158" s="926" t="s">
        <v>1449</v>
      </c>
      <c r="BT158" s="926" t="s">
        <v>1821</v>
      </c>
      <c r="BU158" s="926" t="s">
        <v>7462</v>
      </c>
      <c r="BV158" s="926" t="s">
        <v>302</v>
      </c>
      <c r="BW158" s="926" t="s">
        <v>872</v>
      </c>
      <c r="BX158" s="926" t="s">
        <v>296</v>
      </c>
      <c r="BY158" s="926" t="s">
        <v>297</v>
      </c>
      <c r="BZ158" s="926" t="s">
        <v>104</v>
      </c>
      <c r="CA158" s="926" t="s">
        <v>7463</v>
      </c>
      <c r="CB158" s="926" t="s">
        <v>304</v>
      </c>
      <c r="CC158" s="926" t="s">
        <v>797</v>
      </c>
      <c r="CD158" s="926" t="s">
        <v>1209</v>
      </c>
      <c r="CE158" s="926" t="s">
        <v>306</v>
      </c>
      <c r="CF158" s="926" t="s">
        <v>1122</v>
      </c>
      <c r="CG158" s="926" t="s">
        <v>307</v>
      </c>
      <c r="CH158" s="926" t="s">
        <v>57</v>
      </c>
      <c r="CI158" s="926" t="s">
        <v>7464</v>
      </c>
      <c r="CJ158" s="926" t="s">
        <v>99</v>
      </c>
      <c r="CK158" s="926" t="s">
        <v>1850</v>
      </c>
      <c r="CL158" s="926" t="s">
        <v>105</v>
      </c>
      <c r="CM158" s="926" t="s">
        <v>4309</v>
      </c>
      <c r="CN158" s="926" t="s">
        <v>99</v>
      </c>
      <c r="CO158" s="926" t="s">
        <v>186</v>
      </c>
      <c r="CP158" s="926" t="s">
        <v>105</v>
      </c>
      <c r="CQ158" s="926" t="s">
        <v>57</v>
      </c>
      <c r="CR158" s="926" t="s">
        <v>57</v>
      </c>
      <c r="CS158" s="926" t="s">
        <v>57</v>
      </c>
      <c r="CT158" s="926" t="s">
        <v>57</v>
      </c>
      <c r="CU158" s="926" t="s">
        <v>328</v>
      </c>
      <c r="CV158" s="926" t="s">
        <v>329</v>
      </c>
      <c r="CW158" s="926" t="s">
        <v>330</v>
      </c>
      <c r="CX158" s="926" t="s">
        <v>331</v>
      </c>
      <c r="CY158" s="926" t="s">
        <v>57</v>
      </c>
      <c r="CZ158" s="926" t="s">
        <v>57</v>
      </c>
      <c r="DA158" s="926" t="s">
        <v>57</v>
      </c>
      <c r="DB158" s="926" t="s">
        <v>57</v>
      </c>
      <c r="DC158" s="926" t="s">
        <v>57</v>
      </c>
      <c r="DD158" s="926" t="s">
        <v>57</v>
      </c>
      <c r="DE158" s="926" t="s">
        <v>1215</v>
      </c>
      <c r="DF158" s="926" t="s">
        <v>1216</v>
      </c>
      <c r="DG158" s="926" t="s">
        <v>673</v>
      </c>
      <c r="DH158" s="926" t="s">
        <v>57</v>
      </c>
      <c r="DI158" s="926" t="s">
        <v>302</v>
      </c>
      <c r="DJ158" s="926" t="s">
        <v>57</v>
      </c>
      <c r="DK158" s="926" t="s">
        <v>57</v>
      </c>
      <c r="DL158" s="926" t="s">
        <v>57</v>
      </c>
      <c r="DM158" s="926" t="s">
        <v>57</v>
      </c>
      <c r="DN158" s="926" t="s">
        <v>57</v>
      </c>
      <c r="DO158" s="926" t="s">
        <v>57</v>
      </c>
      <c r="DP158" s="926" t="s">
        <v>57</v>
      </c>
      <c r="DQ158" s="926" t="s">
        <v>57</v>
      </c>
      <c r="DR158" s="926" t="s">
        <v>57</v>
      </c>
      <c r="DS158" s="926" t="s">
        <v>57</v>
      </c>
      <c r="DT158" s="926" t="s">
        <v>1454</v>
      </c>
      <c r="DU158" s="926" t="s">
        <v>1281</v>
      </c>
      <c r="DV158" s="926" t="s">
        <v>204</v>
      </c>
      <c r="DW158" s="926" t="s">
        <v>106</v>
      </c>
      <c r="DX158" s="926" t="s">
        <v>317</v>
      </c>
      <c r="DY158" s="926" t="s">
        <v>308</v>
      </c>
      <c r="DZ158" s="926" t="s">
        <v>318</v>
      </c>
      <c r="EA158" s="926" t="s">
        <v>319</v>
      </c>
      <c r="EB158" s="926" t="s">
        <v>1455</v>
      </c>
      <c r="EC158" s="926" t="s">
        <v>1281</v>
      </c>
      <c r="ED158" s="926" t="s">
        <v>114</v>
      </c>
      <c r="EE158" s="926" t="s">
        <v>106</v>
      </c>
      <c r="EF158" s="926" t="s">
        <v>57</v>
      </c>
      <c r="EG158" s="926" t="s">
        <v>57</v>
      </c>
      <c r="EH158" s="926" t="s">
        <v>57</v>
      </c>
      <c r="EI158" s="926" t="s">
        <v>57</v>
      </c>
      <c r="EJ158" s="926" t="s">
        <v>1252</v>
      </c>
      <c r="EK158" s="926" t="s">
        <v>1253</v>
      </c>
      <c r="EL158" s="926" t="s">
        <v>1254</v>
      </c>
      <c r="EM158" s="926" t="s">
        <v>1255</v>
      </c>
      <c r="EN158" s="926" t="s">
        <v>767</v>
      </c>
      <c r="EO158" s="926" t="s">
        <v>310</v>
      </c>
      <c r="EP158" s="926" t="s">
        <v>88</v>
      </c>
      <c r="EQ158" s="926" t="s">
        <v>3500</v>
      </c>
      <c r="ER158" s="926" t="s">
        <v>311</v>
      </c>
      <c r="ES158" s="926" t="s">
        <v>7465</v>
      </c>
      <c r="ET158" s="926" t="s">
        <v>7466</v>
      </c>
      <c r="EU158" s="189" t="str">
        <f t="shared" si="34"/>
        <v>2022630T01</v>
      </c>
      <c r="EV158" s="56" t="str">
        <f t="shared" si="35"/>
        <v>142022630T01</v>
      </c>
      <c r="EW158" s="189">
        <f>IFERROR(VLOOKUP(EV158,양시!BZ:CJ,10,FALSE),"")</f>
        <v>0</v>
      </c>
    </row>
    <row r="159" spans="1:156" ht="30" customHeight="1">
      <c r="A159" s="367">
        <v>14</v>
      </c>
      <c r="B159" s="926" t="s">
        <v>724</v>
      </c>
      <c r="C159" s="926" t="s">
        <v>336</v>
      </c>
      <c r="D159" s="926" t="s">
        <v>1866</v>
      </c>
      <c r="E159" s="926" t="s">
        <v>31</v>
      </c>
      <c r="F159" s="926" t="s">
        <v>584</v>
      </c>
      <c r="G159" s="926" t="s">
        <v>732</v>
      </c>
      <c r="H159" s="926" t="s">
        <v>312</v>
      </c>
      <c r="I159" s="926" t="s">
        <v>585</v>
      </c>
      <c r="J159" s="926" t="s">
        <v>7467</v>
      </c>
      <c r="K159" s="926" t="s">
        <v>291</v>
      </c>
      <c r="L159" s="926" t="s">
        <v>7468</v>
      </c>
      <c r="M159" s="926" t="s">
        <v>3291</v>
      </c>
      <c r="N159" s="926"/>
      <c r="O159" s="926"/>
      <c r="P159" s="926"/>
      <c r="Q159" s="926"/>
      <c r="R159" s="926"/>
      <c r="S159" s="926" t="s">
        <v>7025</v>
      </c>
      <c r="T159" s="926" t="s">
        <v>7026</v>
      </c>
      <c r="U159" s="926" t="s">
        <v>592</v>
      </c>
      <c r="V159" s="926"/>
      <c r="W159" s="926" t="s">
        <v>2475</v>
      </c>
      <c r="X159" s="926" t="s">
        <v>688</v>
      </c>
      <c r="Y159" s="926" t="s">
        <v>1135</v>
      </c>
      <c r="Z159" s="926" t="s">
        <v>1135</v>
      </c>
      <c r="AA159" s="926" t="s">
        <v>1135</v>
      </c>
      <c r="AB159" s="926" t="s">
        <v>293</v>
      </c>
      <c r="AC159" s="1338"/>
      <c r="AD159" s="926" t="s">
        <v>1861</v>
      </c>
      <c r="AE159" s="926" t="s">
        <v>1014</v>
      </c>
      <c r="AF159" s="926" t="s">
        <v>692</v>
      </c>
      <c r="AG159" s="926" t="s">
        <v>295</v>
      </c>
      <c r="AH159" s="926" t="s">
        <v>296</v>
      </c>
      <c r="AI159" s="926" t="s">
        <v>297</v>
      </c>
      <c r="AJ159" s="926"/>
      <c r="AK159" s="926"/>
      <c r="AL159" s="926"/>
      <c r="AM159" s="926"/>
      <c r="AN159" s="926" t="s">
        <v>1948</v>
      </c>
      <c r="AO159" s="926" t="s">
        <v>2453</v>
      </c>
      <c r="AP159" s="926" t="s">
        <v>7469</v>
      </c>
      <c r="AQ159" s="926" t="s">
        <v>49</v>
      </c>
      <c r="AR159" s="926"/>
      <c r="AS159" s="926"/>
      <c r="AT159" s="926" t="s">
        <v>315</v>
      </c>
      <c r="AU159" s="926" t="s">
        <v>7470</v>
      </c>
      <c r="AV159" s="926" t="s">
        <v>57</v>
      </c>
      <c r="AW159" s="926" t="s">
        <v>57</v>
      </c>
      <c r="AX159" s="926"/>
      <c r="AY159" s="926" t="s">
        <v>2669</v>
      </c>
      <c r="AZ159" s="926" t="s">
        <v>3295</v>
      </c>
      <c r="BA159" s="926" t="s">
        <v>59</v>
      </c>
      <c r="BB159" s="926" t="s">
        <v>299</v>
      </c>
      <c r="BC159" s="926" t="s">
        <v>32</v>
      </c>
      <c r="BD159" s="926" t="s">
        <v>33</v>
      </c>
      <c r="BE159" s="926" t="s">
        <v>57</v>
      </c>
      <c r="BF159" s="926" t="s">
        <v>48</v>
      </c>
      <c r="BG159" s="926" t="s">
        <v>603</v>
      </c>
      <c r="BH159" s="926" t="s">
        <v>4871</v>
      </c>
      <c r="BI159" s="926" t="s">
        <v>6547</v>
      </c>
      <c r="BJ159" s="926" t="s">
        <v>3297</v>
      </c>
      <c r="BK159" s="926" t="s">
        <v>1026</v>
      </c>
      <c r="BL159" s="926" t="s">
        <v>3298</v>
      </c>
      <c r="BM159" s="926" t="s">
        <v>752</v>
      </c>
      <c r="BN159" s="926" t="s">
        <v>1014</v>
      </c>
      <c r="BO159" s="926" t="s">
        <v>692</v>
      </c>
      <c r="BP159" s="926" t="s">
        <v>595</v>
      </c>
      <c r="BQ159" s="926" t="s">
        <v>295</v>
      </c>
      <c r="BR159" s="926" t="s">
        <v>102</v>
      </c>
      <c r="BS159" s="926" t="s">
        <v>177</v>
      </c>
      <c r="BT159" s="926" t="s">
        <v>3299</v>
      </c>
      <c r="BU159" s="926" t="s">
        <v>7471</v>
      </c>
      <c r="BV159" s="926" t="s">
        <v>302</v>
      </c>
      <c r="BW159" s="926" t="s">
        <v>756</v>
      </c>
      <c r="BX159" s="926" t="s">
        <v>296</v>
      </c>
      <c r="BY159" s="926" t="s">
        <v>297</v>
      </c>
      <c r="BZ159" s="926" t="s">
        <v>2330</v>
      </c>
      <c r="CA159" s="926" t="s">
        <v>1121</v>
      </c>
      <c r="CB159" s="926" t="s">
        <v>304</v>
      </c>
      <c r="CC159" s="926" t="s">
        <v>797</v>
      </c>
      <c r="CD159" s="926" t="s">
        <v>305</v>
      </c>
      <c r="CE159" s="926" t="s">
        <v>306</v>
      </c>
      <c r="CF159" s="926" t="s">
        <v>1122</v>
      </c>
      <c r="CG159" s="926" t="s">
        <v>307</v>
      </c>
      <c r="CH159" s="926" t="s">
        <v>57</v>
      </c>
      <c r="CI159" s="926" t="s">
        <v>3302</v>
      </c>
      <c r="CJ159" s="926" t="s">
        <v>92</v>
      </c>
      <c r="CK159" s="926" t="s">
        <v>191</v>
      </c>
      <c r="CL159" s="926" t="s">
        <v>105</v>
      </c>
      <c r="CM159" s="926" t="s">
        <v>3303</v>
      </c>
      <c r="CN159" s="926" t="s">
        <v>92</v>
      </c>
      <c r="CO159" s="926" t="s">
        <v>878</v>
      </c>
      <c r="CP159" s="926" t="s">
        <v>105</v>
      </c>
      <c r="CQ159" s="926" t="s">
        <v>57</v>
      </c>
      <c r="CR159" s="926" t="s">
        <v>57</v>
      </c>
      <c r="CS159" s="926" t="s">
        <v>57</v>
      </c>
      <c r="CT159" s="926" t="s">
        <v>57</v>
      </c>
      <c r="CU159" s="926" t="s">
        <v>57</v>
      </c>
      <c r="CV159" s="926" t="s">
        <v>57</v>
      </c>
      <c r="CW159" s="926" t="s">
        <v>57</v>
      </c>
      <c r="CX159" s="926" t="s">
        <v>57</v>
      </c>
      <c r="CY159" s="926" t="s">
        <v>798</v>
      </c>
      <c r="CZ159" s="926" t="s">
        <v>329</v>
      </c>
      <c r="DA159" s="926" t="s">
        <v>123</v>
      </c>
      <c r="DB159" s="926" t="s">
        <v>617</v>
      </c>
      <c r="DC159" s="926" t="s">
        <v>618</v>
      </c>
      <c r="DD159" s="926" t="s">
        <v>619</v>
      </c>
      <c r="DE159" s="926" t="s">
        <v>57</v>
      </c>
      <c r="DF159" s="926" t="s">
        <v>57</v>
      </c>
      <c r="DG159" s="926" t="s">
        <v>57</v>
      </c>
      <c r="DH159" s="926" t="s">
        <v>57</v>
      </c>
      <c r="DI159" s="926" t="s">
        <v>302</v>
      </c>
      <c r="DJ159" s="926" t="s">
        <v>57</v>
      </c>
      <c r="DK159" s="926" t="s">
        <v>57</v>
      </c>
      <c r="DL159" s="926" t="s">
        <v>57</v>
      </c>
      <c r="DM159" s="926" t="s">
        <v>57</v>
      </c>
      <c r="DN159" s="926" t="s">
        <v>57</v>
      </c>
      <c r="DO159" s="926" t="s">
        <v>57</v>
      </c>
      <c r="DP159" s="926" t="s">
        <v>57</v>
      </c>
      <c r="DQ159" s="926" t="s">
        <v>57</v>
      </c>
      <c r="DR159" s="926" t="s">
        <v>57</v>
      </c>
      <c r="DS159" s="926" t="s">
        <v>57</v>
      </c>
      <c r="DT159" s="926" t="s">
        <v>760</v>
      </c>
      <c r="DU159" s="926" t="s">
        <v>86</v>
      </c>
      <c r="DV159" s="926" t="s">
        <v>761</v>
      </c>
      <c r="DW159" s="926" t="s">
        <v>106</v>
      </c>
      <c r="DX159" s="926" t="s">
        <v>317</v>
      </c>
      <c r="DY159" s="926" t="s">
        <v>308</v>
      </c>
      <c r="DZ159" s="926" t="s">
        <v>318</v>
      </c>
      <c r="EA159" s="926" t="s">
        <v>319</v>
      </c>
      <c r="EB159" s="926" t="s">
        <v>87</v>
      </c>
      <c r="EC159" s="926" t="s">
        <v>86</v>
      </c>
      <c r="ED159" s="926" t="s">
        <v>762</v>
      </c>
      <c r="EE159" s="926" t="s">
        <v>106</v>
      </c>
      <c r="EF159" s="926" t="s">
        <v>57</v>
      </c>
      <c r="EG159" s="926" t="s">
        <v>57</v>
      </c>
      <c r="EH159" s="926" t="s">
        <v>57</v>
      </c>
      <c r="EI159" s="926" t="s">
        <v>57</v>
      </c>
      <c r="EJ159" s="926" t="s">
        <v>3304</v>
      </c>
      <c r="EK159" s="926" t="s">
        <v>2539</v>
      </c>
      <c r="EL159" s="926" t="s">
        <v>765</v>
      </c>
      <c r="EM159" s="926" t="s">
        <v>2778</v>
      </c>
      <c r="EN159" s="926" t="s">
        <v>629</v>
      </c>
      <c r="EO159" s="926" t="s">
        <v>630</v>
      </c>
      <c r="EP159" s="926" t="s">
        <v>122</v>
      </c>
      <c r="EQ159" s="926" t="s">
        <v>57</v>
      </c>
      <c r="ER159" s="926" t="s">
        <v>311</v>
      </c>
      <c r="ES159" s="926" t="s">
        <v>57</v>
      </c>
      <c r="ET159" s="926" t="s">
        <v>57</v>
      </c>
      <c r="EU159" s="189" t="str">
        <f t="shared" si="34"/>
        <v>1038834T00</v>
      </c>
      <c r="EV159" s="56" t="str">
        <f t="shared" si="35"/>
        <v>141038834T00</v>
      </c>
      <c r="EW159" s="189">
        <f>IFERROR(VLOOKUP(EV159,양시!BZ:CJ,10,FALSE),"")</f>
        <v>0</v>
      </c>
      <c r="EY159" s="415" t="s">
        <v>7711</v>
      </c>
      <c r="EZ159" s="104" t="s">
        <v>6994</v>
      </c>
    </row>
    <row r="160" spans="1:156" ht="30" customHeight="1">
      <c r="A160" s="367">
        <v>14</v>
      </c>
      <c r="B160" s="926" t="s">
        <v>732</v>
      </c>
      <c r="C160" s="927" t="s">
        <v>2054</v>
      </c>
      <c r="D160" s="926" t="s">
        <v>2371</v>
      </c>
      <c r="E160" s="926" t="s">
        <v>31</v>
      </c>
      <c r="F160" s="926" t="s">
        <v>584</v>
      </c>
      <c r="G160" s="926" t="s">
        <v>771</v>
      </c>
      <c r="H160" s="926" t="s">
        <v>320</v>
      </c>
      <c r="I160" s="926" t="s">
        <v>585</v>
      </c>
      <c r="J160" s="926" t="s">
        <v>7472</v>
      </c>
      <c r="K160" s="926" t="s">
        <v>291</v>
      </c>
      <c r="L160" s="926" t="s">
        <v>7473</v>
      </c>
      <c r="M160" s="926" t="s">
        <v>2821</v>
      </c>
      <c r="N160" s="926"/>
      <c r="O160" s="926"/>
      <c r="P160" s="926" t="s">
        <v>818</v>
      </c>
      <c r="Q160" s="926"/>
      <c r="R160" s="926"/>
      <c r="S160" s="926" t="s">
        <v>5971</v>
      </c>
      <c r="T160" s="926" t="s">
        <v>6999</v>
      </c>
      <c r="U160" s="926" t="s">
        <v>592</v>
      </c>
      <c r="V160" s="926"/>
      <c r="W160" s="926" t="s">
        <v>2823</v>
      </c>
      <c r="X160" s="926" t="s">
        <v>688</v>
      </c>
      <c r="Y160" s="926" t="s">
        <v>5284</v>
      </c>
      <c r="Z160" s="926" t="s">
        <v>5284</v>
      </c>
      <c r="AA160" s="926" t="s">
        <v>5285</v>
      </c>
      <c r="AB160" s="926" t="s">
        <v>293</v>
      </c>
      <c r="AC160" s="1338"/>
      <c r="AD160" s="926" t="s">
        <v>107</v>
      </c>
      <c r="AE160" s="926" t="s">
        <v>2377</v>
      </c>
      <c r="AF160" s="926" t="s">
        <v>595</v>
      </c>
      <c r="AG160" s="926" t="s">
        <v>295</v>
      </c>
      <c r="AH160" s="926" t="s">
        <v>296</v>
      </c>
      <c r="AI160" s="926" t="s">
        <v>297</v>
      </c>
      <c r="AJ160" s="926"/>
      <c r="AK160" s="926"/>
      <c r="AL160" s="926"/>
      <c r="AM160" s="926"/>
      <c r="AN160" s="926" t="s">
        <v>6748</v>
      </c>
      <c r="AO160" s="926" t="s">
        <v>6749</v>
      </c>
      <c r="AP160" s="926" t="s">
        <v>7474</v>
      </c>
      <c r="AQ160" s="926" t="s">
        <v>1548</v>
      </c>
      <c r="AR160" s="926"/>
      <c r="AS160" s="926"/>
      <c r="AT160" s="926" t="s">
        <v>315</v>
      </c>
      <c r="AU160" s="926" t="s">
        <v>7475</v>
      </c>
      <c r="AV160" s="926" t="s">
        <v>57</v>
      </c>
      <c r="AW160" s="926" t="s">
        <v>57</v>
      </c>
      <c r="AX160" s="926"/>
      <c r="AY160" s="926"/>
      <c r="AZ160" s="926" t="s">
        <v>2826</v>
      </c>
      <c r="BA160" s="926" t="s">
        <v>2385</v>
      </c>
      <c r="BB160" s="926" t="s">
        <v>299</v>
      </c>
      <c r="BC160" s="926" t="s">
        <v>32</v>
      </c>
      <c r="BD160" s="926" t="s">
        <v>33</v>
      </c>
      <c r="BE160" s="926" t="s">
        <v>57</v>
      </c>
      <c r="BF160" s="926" t="s">
        <v>48</v>
      </c>
      <c r="BG160" s="926" t="s">
        <v>164</v>
      </c>
      <c r="BH160" s="926" t="s">
        <v>4853</v>
      </c>
      <c r="BI160" s="926" t="s">
        <v>2828</v>
      </c>
      <c r="BJ160" s="926" t="s">
        <v>2829</v>
      </c>
      <c r="BK160" s="926" t="s">
        <v>2389</v>
      </c>
      <c r="BL160" s="926" t="s">
        <v>2830</v>
      </c>
      <c r="BM160" s="926" t="s">
        <v>55</v>
      </c>
      <c r="BN160" s="926" t="s">
        <v>2377</v>
      </c>
      <c r="BO160" s="926" t="s">
        <v>595</v>
      </c>
      <c r="BP160" s="926" t="s">
        <v>57</v>
      </c>
      <c r="BQ160" s="926" t="s">
        <v>295</v>
      </c>
      <c r="BR160" s="926" t="s">
        <v>311</v>
      </c>
      <c r="BS160" s="926" t="s">
        <v>2391</v>
      </c>
      <c r="BT160" s="926" t="s">
        <v>1086</v>
      </c>
      <c r="BU160" s="926" t="s">
        <v>5290</v>
      </c>
      <c r="BV160" s="926" t="s">
        <v>51</v>
      </c>
      <c r="BW160" s="926" t="s">
        <v>109</v>
      </c>
      <c r="BX160" s="926" t="s">
        <v>296</v>
      </c>
      <c r="BY160" s="926" t="s">
        <v>297</v>
      </c>
      <c r="BZ160" s="926" t="s">
        <v>2713</v>
      </c>
      <c r="CA160" s="926" t="s">
        <v>1824</v>
      </c>
      <c r="CB160" s="926" t="s">
        <v>304</v>
      </c>
      <c r="CC160" s="926" t="s">
        <v>661</v>
      </c>
      <c r="CD160" s="926" t="s">
        <v>305</v>
      </c>
      <c r="CE160" s="926" t="s">
        <v>306</v>
      </c>
      <c r="CF160" s="926" t="s">
        <v>1825</v>
      </c>
      <c r="CG160" s="926" t="s">
        <v>307</v>
      </c>
      <c r="CH160" s="926" t="s">
        <v>57</v>
      </c>
      <c r="CI160" s="926" t="s">
        <v>5291</v>
      </c>
      <c r="CJ160" s="926" t="s">
        <v>843</v>
      </c>
      <c r="CK160" s="926" t="s">
        <v>191</v>
      </c>
      <c r="CL160" s="926" t="s">
        <v>105</v>
      </c>
      <c r="CM160" s="926" t="s">
        <v>57</v>
      </c>
      <c r="CN160" s="926" t="s">
        <v>57</v>
      </c>
      <c r="CO160" s="926" t="s">
        <v>57</v>
      </c>
      <c r="CP160" s="926" t="s">
        <v>57</v>
      </c>
      <c r="CQ160" s="926" t="s">
        <v>57</v>
      </c>
      <c r="CR160" s="926" t="s">
        <v>57</v>
      </c>
      <c r="CS160" s="926" t="s">
        <v>57</v>
      </c>
      <c r="CT160" s="926" t="s">
        <v>57</v>
      </c>
      <c r="CU160" s="926" t="s">
        <v>57</v>
      </c>
      <c r="CV160" s="926" t="s">
        <v>57</v>
      </c>
      <c r="CW160" s="926" t="s">
        <v>57</v>
      </c>
      <c r="CX160" s="926" t="s">
        <v>57</v>
      </c>
      <c r="CY160" s="926" t="s">
        <v>57</v>
      </c>
      <c r="CZ160" s="926" t="s">
        <v>57</v>
      </c>
      <c r="DA160" s="926" t="s">
        <v>57</v>
      </c>
      <c r="DB160" s="926" t="s">
        <v>57</v>
      </c>
      <c r="DC160" s="926" t="s">
        <v>57</v>
      </c>
      <c r="DD160" s="926" t="s">
        <v>57</v>
      </c>
      <c r="DE160" s="926" t="s">
        <v>1215</v>
      </c>
      <c r="DF160" s="926" t="s">
        <v>1216</v>
      </c>
      <c r="DG160" s="926" t="s">
        <v>673</v>
      </c>
      <c r="DH160" s="926" t="s">
        <v>57</v>
      </c>
      <c r="DI160" s="926" t="s">
        <v>302</v>
      </c>
      <c r="DJ160" s="926" t="s">
        <v>57</v>
      </c>
      <c r="DK160" s="926" t="s">
        <v>57</v>
      </c>
      <c r="DL160" s="926" t="s">
        <v>57</v>
      </c>
      <c r="DM160" s="926" t="s">
        <v>57</v>
      </c>
      <c r="DN160" s="926" t="s">
        <v>57</v>
      </c>
      <c r="DO160" s="926" t="s">
        <v>57</v>
      </c>
      <c r="DP160" s="926" t="s">
        <v>57</v>
      </c>
      <c r="DQ160" s="926" t="s">
        <v>57</v>
      </c>
      <c r="DR160" s="926" t="s">
        <v>57</v>
      </c>
      <c r="DS160" s="926" t="s">
        <v>57</v>
      </c>
      <c r="DT160" s="926" t="s">
        <v>2395</v>
      </c>
      <c r="DU160" s="926" t="s">
        <v>1153</v>
      </c>
      <c r="DV160" s="926" t="s">
        <v>715</v>
      </c>
      <c r="DW160" s="926" t="s">
        <v>121</v>
      </c>
      <c r="DX160" s="926" t="s">
        <v>317</v>
      </c>
      <c r="DY160" s="926" t="s">
        <v>308</v>
      </c>
      <c r="DZ160" s="926" t="s">
        <v>318</v>
      </c>
      <c r="EA160" s="926" t="s">
        <v>319</v>
      </c>
      <c r="EB160" s="926" t="s">
        <v>2396</v>
      </c>
      <c r="EC160" s="926" t="s">
        <v>1153</v>
      </c>
      <c r="ED160" s="926" t="s">
        <v>118</v>
      </c>
      <c r="EE160" s="926" t="s">
        <v>121</v>
      </c>
      <c r="EF160" s="926" t="s">
        <v>57</v>
      </c>
      <c r="EG160" s="926" t="s">
        <v>57</v>
      </c>
      <c r="EH160" s="926" t="s">
        <v>57</v>
      </c>
      <c r="EI160" s="926" t="s">
        <v>57</v>
      </c>
      <c r="EJ160" s="926" t="s">
        <v>2833</v>
      </c>
      <c r="EK160" s="926" t="s">
        <v>626</v>
      </c>
      <c r="EL160" s="926" t="s">
        <v>1337</v>
      </c>
      <c r="EM160" s="926" t="s">
        <v>628</v>
      </c>
      <c r="EN160" s="926" t="s">
        <v>629</v>
      </c>
      <c r="EO160" s="926" t="s">
        <v>310</v>
      </c>
      <c r="EP160" s="926" t="s">
        <v>88</v>
      </c>
      <c r="EQ160" s="926" t="s">
        <v>1831</v>
      </c>
      <c r="ER160" s="926" t="s">
        <v>311</v>
      </c>
      <c r="ES160" s="926" t="s">
        <v>1655</v>
      </c>
      <c r="ET160" s="926" t="s">
        <v>2834</v>
      </c>
      <c r="EU160" s="189" t="str">
        <f t="shared" si="34"/>
        <v>1023384T15</v>
      </c>
      <c r="EV160" s="56" t="str">
        <f t="shared" si="35"/>
        <v>141023384T15</v>
      </c>
      <c r="EW160" s="189" t="str">
        <f>IFERROR(VLOOKUP(EV160,양시!BZ:CJ,10,FALSE),"")</f>
        <v/>
      </c>
      <c r="EX160" s="104" t="s">
        <v>7805</v>
      </c>
    </row>
    <row r="161" spans="1:156" ht="30" customHeight="1">
      <c r="A161" s="367">
        <v>14</v>
      </c>
      <c r="B161" s="926" t="s">
        <v>771</v>
      </c>
      <c r="C161" s="926" t="s">
        <v>336</v>
      </c>
      <c r="D161" s="926" t="s">
        <v>2400</v>
      </c>
      <c r="E161" s="926" t="s">
        <v>31</v>
      </c>
      <c r="F161" s="926" t="s">
        <v>584</v>
      </c>
      <c r="G161" s="926" t="s">
        <v>806</v>
      </c>
      <c r="H161" s="926" t="s">
        <v>320</v>
      </c>
      <c r="I161" s="926" t="s">
        <v>585</v>
      </c>
      <c r="J161" s="926" t="s">
        <v>7476</v>
      </c>
      <c r="K161" s="926" t="s">
        <v>291</v>
      </c>
      <c r="L161" s="926" t="s">
        <v>7477</v>
      </c>
      <c r="M161" s="926" t="s">
        <v>2753</v>
      </c>
      <c r="N161" s="926"/>
      <c r="O161" s="926"/>
      <c r="P161" s="926" t="s">
        <v>818</v>
      </c>
      <c r="Q161" s="926"/>
      <c r="R161" s="926"/>
      <c r="S161" s="926" t="s">
        <v>7025</v>
      </c>
      <c r="T161" s="926" t="s">
        <v>7026</v>
      </c>
      <c r="U161" s="926" t="s">
        <v>592</v>
      </c>
      <c r="V161" s="926"/>
      <c r="W161" s="926" t="s">
        <v>2754</v>
      </c>
      <c r="X161" s="926" t="s">
        <v>688</v>
      </c>
      <c r="Y161" s="926" t="s">
        <v>4359</v>
      </c>
      <c r="Z161" s="926" t="s">
        <v>4360</v>
      </c>
      <c r="AA161" s="926" t="s">
        <v>4360</v>
      </c>
      <c r="AB161" s="926" t="s">
        <v>293</v>
      </c>
      <c r="AC161" s="1338"/>
      <c r="AD161" s="926" t="s">
        <v>107</v>
      </c>
      <c r="AE161" s="926" t="s">
        <v>2204</v>
      </c>
      <c r="AF161" s="926" t="s">
        <v>692</v>
      </c>
      <c r="AG161" s="926" t="s">
        <v>295</v>
      </c>
      <c r="AH161" s="926" t="s">
        <v>296</v>
      </c>
      <c r="AI161" s="926" t="s">
        <v>297</v>
      </c>
      <c r="AJ161" s="926"/>
      <c r="AK161" s="926"/>
      <c r="AL161" s="926"/>
      <c r="AM161" s="926"/>
      <c r="AN161" s="926" t="s">
        <v>2406</v>
      </c>
      <c r="AO161" s="926" t="s">
        <v>6835</v>
      </c>
      <c r="AP161" s="926" t="s">
        <v>2755</v>
      </c>
      <c r="AQ161" s="926" t="s">
        <v>2381</v>
      </c>
      <c r="AR161" s="926"/>
      <c r="AS161" s="926"/>
      <c r="AT161" s="926" t="s">
        <v>315</v>
      </c>
      <c r="AU161" s="926" t="s">
        <v>7478</v>
      </c>
      <c r="AV161" s="926" t="s">
        <v>57</v>
      </c>
      <c r="AW161" s="926" t="s">
        <v>57</v>
      </c>
      <c r="AX161" s="926"/>
      <c r="AY161" s="926"/>
      <c r="AZ161" s="926" t="s">
        <v>2757</v>
      </c>
      <c r="BA161" s="926" t="s">
        <v>2435</v>
      </c>
      <c r="BB161" s="926" t="s">
        <v>299</v>
      </c>
      <c r="BC161" s="926" t="s">
        <v>32</v>
      </c>
      <c r="BD161" s="926" t="s">
        <v>33</v>
      </c>
      <c r="BE161" s="926" t="s">
        <v>57</v>
      </c>
      <c r="BF161" s="926" t="s">
        <v>48</v>
      </c>
      <c r="BG161" s="926" t="s">
        <v>164</v>
      </c>
      <c r="BH161" s="926" t="s">
        <v>2758</v>
      </c>
      <c r="BI161" s="926" t="s">
        <v>2387</v>
      </c>
      <c r="BJ161" s="926" t="s">
        <v>2693</v>
      </c>
      <c r="BK161" s="926" t="s">
        <v>2759</v>
      </c>
      <c r="BL161" s="926" t="s">
        <v>2760</v>
      </c>
      <c r="BM161" s="926" t="s">
        <v>752</v>
      </c>
      <c r="BN161" s="926" t="s">
        <v>2204</v>
      </c>
      <c r="BO161" s="926" t="s">
        <v>692</v>
      </c>
      <c r="BP161" s="926" t="s">
        <v>595</v>
      </c>
      <c r="BQ161" s="926" t="s">
        <v>295</v>
      </c>
      <c r="BR161" s="926" t="s">
        <v>102</v>
      </c>
      <c r="BS161" s="926" t="s">
        <v>2697</v>
      </c>
      <c r="BT161" s="926" t="s">
        <v>837</v>
      </c>
      <c r="BU161" s="926" t="s">
        <v>7479</v>
      </c>
      <c r="BV161" s="926" t="s">
        <v>302</v>
      </c>
      <c r="BW161" s="926" t="s">
        <v>113</v>
      </c>
      <c r="BX161" s="926" t="s">
        <v>296</v>
      </c>
      <c r="BY161" s="926" t="s">
        <v>297</v>
      </c>
      <c r="BZ161" s="926" t="s">
        <v>757</v>
      </c>
      <c r="CA161" s="926" t="s">
        <v>1121</v>
      </c>
      <c r="CB161" s="926" t="s">
        <v>304</v>
      </c>
      <c r="CC161" s="926" t="s">
        <v>797</v>
      </c>
      <c r="CD161" s="926" t="s">
        <v>305</v>
      </c>
      <c r="CE161" s="926" t="s">
        <v>306</v>
      </c>
      <c r="CF161" s="926" t="s">
        <v>1122</v>
      </c>
      <c r="CG161" s="926" t="s">
        <v>307</v>
      </c>
      <c r="CH161" s="926" t="s">
        <v>57</v>
      </c>
      <c r="CI161" s="926" t="s">
        <v>2762</v>
      </c>
      <c r="CJ161" s="926" t="s">
        <v>843</v>
      </c>
      <c r="CK161" s="926" t="s">
        <v>1308</v>
      </c>
      <c r="CL161" s="926" t="s">
        <v>105</v>
      </c>
      <c r="CM161" s="926" t="s">
        <v>57</v>
      </c>
      <c r="CN161" s="926" t="s">
        <v>57</v>
      </c>
      <c r="CO161" s="926" t="s">
        <v>57</v>
      </c>
      <c r="CP161" s="926" t="s">
        <v>57</v>
      </c>
      <c r="CQ161" s="926" t="s">
        <v>57</v>
      </c>
      <c r="CR161" s="926" t="s">
        <v>57</v>
      </c>
      <c r="CS161" s="926" t="s">
        <v>57</v>
      </c>
      <c r="CT161" s="926" t="s">
        <v>57</v>
      </c>
      <c r="CU161" s="926" t="s">
        <v>57</v>
      </c>
      <c r="CV161" s="926" t="s">
        <v>57</v>
      </c>
      <c r="CW161" s="926" t="s">
        <v>57</v>
      </c>
      <c r="CX161" s="926" t="s">
        <v>57</v>
      </c>
      <c r="CY161" s="926" t="s">
        <v>57</v>
      </c>
      <c r="CZ161" s="926" t="s">
        <v>57</v>
      </c>
      <c r="DA161" s="926" t="s">
        <v>57</v>
      </c>
      <c r="DB161" s="926" t="s">
        <v>57</v>
      </c>
      <c r="DC161" s="926" t="s">
        <v>57</v>
      </c>
      <c r="DD161" s="926" t="s">
        <v>57</v>
      </c>
      <c r="DE161" s="926" t="s">
        <v>57</v>
      </c>
      <c r="DF161" s="926" t="s">
        <v>57</v>
      </c>
      <c r="DG161" s="926" t="s">
        <v>57</v>
      </c>
      <c r="DH161" s="926" t="s">
        <v>57</v>
      </c>
      <c r="DI161" s="926" t="s">
        <v>302</v>
      </c>
      <c r="DJ161" s="926" t="s">
        <v>57</v>
      </c>
      <c r="DK161" s="926" t="s">
        <v>57</v>
      </c>
      <c r="DL161" s="926" t="s">
        <v>57</v>
      </c>
      <c r="DM161" s="926" t="s">
        <v>57</v>
      </c>
      <c r="DN161" s="926" t="s">
        <v>57</v>
      </c>
      <c r="DO161" s="926" t="s">
        <v>57</v>
      </c>
      <c r="DP161" s="926" t="s">
        <v>57</v>
      </c>
      <c r="DQ161" s="926" t="s">
        <v>57</v>
      </c>
      <c r="DR161" s="926" t="s">
        <v>57</v>
      </c>
      <c r="DS161" s="926" t="s">
        <v>57</v>
      </c>
      <c r="DT161" s="926" t="s">
        <v>844</v>
      </c>
      <c r="DU161" s="926" t="s">
        <v>79</v>
      </c>
      <c r="DV161" s="926" t="s">
        <v>622</v>
      </c>
      <c r="DW161" s="926" t="s">
        <v>106</v>
      </c>
      <c r="DX161" s="926" t="s">
        <v>317</v>
      </c>
      <c r="DY161" s="926" t="s">
        <v>308</v>
      </c>
      <c r="DZ161" s="926" t="s">
        <v>318</v>
      </c>
      <c r="EA161" s="926" t="s">
        <v>319</v>
      </c>
      <c r="EB161" s="926" t="s">
        <v>845</v>
      </c>
      <c r="EC161" s="926" t="s">
        <v>79</v>
      </c>
      <c r="ED161" s="926" t="s">
        <v>624</v>
      </c>
      <c r="EE161" s="926" t="s">
        <v>106</v>
      </c>
      <c r="EF161" s="926" t="s">
        <v>57</v>
      </c>
      <c r="EG161" s="926" t="s">
        <v>57</v>
      </c>
      <c r="EH161" s="926" t="s">
        <v>57</v>
      </c>
      <c r="EI161" s="926" t="s">
        <v>57</v>
      </c>
      <c r="EJ161" s="926" t="s">
        <v>2763</v>
      </c>
      <c r="EK161" s="926" t="s">
        <v>626</v>
      </c>
      <c r="EL161" s="926" t="s">
        <v>2445</v>
      </c>
      <c r="EM161" s="926" t="s">
        <v>628</v>
      </c>
      <c r="EN161" s="926" t="s">
        <v>680</v>
      </c>
      <c r="EO161" s="926" t="s">
        <v>310</v>
      </c>
      <c r="EP161" s="926" t="s">
        <v>88</v>
      </c>
      <c r="EQ161" s="926" t="s">
        <v>2764</v>
      </c>
      <c r="ER161" s="926" t="s">
        <v>311</v>
      </c>
      <c r="ES161" s="926" t="s">
        <v>1677</v>
      </c>
      <c r="ET161" s="926" t="s">
        <v>4361</v>
      </c>
      <c r="EU161" s="189" t="str">
        <f t="shared" si="34"/>
        <v>1035096T03</v>
      </c>
      <c r="EV161" s="56" t="str">
        <f t="shared" si="35"/>
        <v>141035096T03</v>
      </c>
      <c r="EW161" s="189">
        <f>IFERROR(VLOOKUP(EV161,양시!BZ:CJ,10,FALSE),"")</f>
        <v>0</v>
      </c>
      <c r="EY161" s="415" t="s">
        <v>7709</v>
      </c>
      <c r="EZ161" s="104" t="s">
        <v>7710</v>
      </c>
    </row>
    <row r="162" spans="1:156" ht="30" customHeight="1">
      <c r="A162" s="367">
        <v>14</v>
      </c>
      <c r="B162" s="926" t="s">
        <v>806</v>
      </c>
      <c r="C162" s="926" t="s">
        <v>336</v>
      </c>
      <c r="D162" s="926" t="s">
        <v>2400</v>
      </c>
      <c r="E162" s="926" t="s">
        <v>31</v>
      </c>
      <c r="F162" s="926" t="s">
        <v>584</v>
      </c>
      <c r="G162" s="926" t="s">
        <v>47</v>
      </c>
      <c r="H162" s="926"/>
      <c r="I162" s="926" t="s">
        <v>585</v>
      </c>
      <c r="J162" s="926" t="s">
        <v>7480</v>
      </c>
      <c r="K162" s="926" t="s">
        <v>291</v>
      </c>
      <c r="L162" s="926" t="s">
        <v>7481</v>
      </c>
      <c r="M162" s="926" t="s">
        <v>2738</v>
      </c>
      <c r="N162" s="926"/>
      <c r="O162" s="926"/>
      <c r="P162" s="926" t="s">
        <v>818</v>
      </c>
      <c r="Q162" s="926"/>
      <c r="R162" s="926"/>
      <c r="S162" s="926" t="s">
        <v>7482</v>
      </c>
      <c r="T162" s="926" t="s">
        <v>7483</v>
      </c>
      <c r="U162" s="926" t="s">
        <v>592</v>
      </c>
      <c r="V162" s="926"/>
      <c r="W162" s="926" t="s">
        <v>2739</v>
      </c>
      <c r="X162" s="926" t="s">
        <v>688</v>
      </c>
      <c r="Y162" s="926" t="s">
        <v>7484</v>
      </c>
      <c r="Z162" s="926" t="s">
        <v>7484</v>
      </c>
      <c r="AA162" s="926" t="s">
        <v>7485</v>
      </c>
      <c r="AB162" s="926" t="s">
        <v>293</v>
      </c>
      <c r="AC162" s="1338"/>
      <c r="AD162" s="926" t="s">
        <v>107</v>
      </c>
      <c r="AE162" s="926" t="s">
        <v>2740</v>
      </c>
      <c r="AF162" s="926" t="s">
        <v>692</v>
      </c>
      <c r="AG162" s="926" t="s">
        <v>295</v>
      </c>
      <c r="AH162" s="926" t="s">
        <v>296</v>
      </c>
      <c r="AI162" s="926" t="s">
        <v>297</v>
      </c>
      <c r="AJ162" s="926"/>
      <c r="AK162" s="926"/>
      <c r="AL162" s="926"/>
      <c r="AM162" s="926"/>
      <c r="AN162" s="926" t="s">
        <v>2406</v>
      </c>
      <c r="AO162" s="926" t="s">
        <v>6835</v>
      </c>
      <c r="AP162" s="926" t="s">
        <v>2741</v>
      </c>
      <c r="AQ162" s="926" t="s">
        <v>2381</v>
      </c>
      <c r="AR162" s="926"/>
      <c r="AS162" s="926"/>
      <c r="AT162" s="926" t="s">
        <v>599</v>
      </c>
      <c r="AU162" s="926" t="s">
        <v>7486</v>
      </c>
      <c r="AV162" s="926" t="s">
        <v>57</v>
      </c>
      <c r="AW162" s="926" t="s">
        <v>57</v>
      </c>
      <c r="AX162" s="926"/>
      <c r="AY162" s="926"/>
      <c r="AZ162" s="926" t="s">
        <v>2743</v>
      </c>
      <c r="BA162" s="926" t="s">
        <v>2435</v>
      </c>
      <c r="BB162" s="926" t="s">
        <v>299</v>
      </c>
      <c r="BC162" s="926" t="s">
        <v>32</v>
      </c>
      <c r="BD162" s="926" t="s">
        <v>33</v>
      </c>
      <c r="BE162" s="926" t="s">
        <v>57</v>
      </c>
      <c r="BF162" s="926" t="s">
        <v>48</v>
      </c>
      <c r="BG162" s="926" t="s">
        <v>164</v>
      </c>
      <c r="BH162" s="926" t="s">
        <v>2744</v>
      </c>
      <c r="BI162" s="926" t="s">
        <v>2745</v>
      </c>
      <c r="BJ162" s="926" t="s">
        <v>2746</v>
      </c>
      <c r="BK162" s="926" t="s">
        <v>2438</v>
      </c>
      <c r="BL162" s="926" t="s">
        <v>7487</v>
      </c>
      <c r="BM162" s="926" t="s">
        <v>302</v>
      </c>
      <c r="BN162" s="926" t="s">
        <v>2740</v>
      </c>
      <c r="BO162" s="926" t="s">
        <v>692</v>
      </c>
      <c r="BP162" s="926" t="s">
        <v>595</v>
      </c>
      <c r="BQ162" s="926" t="s">
        <v>295</v>
      </c>
      <c r="BR162" s="926" t="s">
        <v>102</v>
      </c>
      <c r="BS162" s="926" t="s">
        <v>170</v>
      </c>
      <c r="BT162" s="926" t="s">
        <v>7488</v>
      </c>
      <c r="BU162" s="926" t="s">
        <v>2748</v>
      </c>
      <c r="BV162" s="926" t="s">
        <v>302</v>
      </c>
      <c r="BW162" s="926" t="s">
        <v>1062</v>
      </c>
      <c r="BX162" s="926" t="s">
        <v>296</v>
      </c>
      <c r="BY162" s="926" t="s">
        <v>297</v>
      </c>
      <c r="BZ162" s="926" t="s">
        <v>2749</v>
      </c>
      <c r="CA162" s="926" t="s">
        <v>758</v>
      </c>
      <c r="CB162" s="926" t="s">
        <v>304</v>
      </c>
      <c r="CC162" s="926" t="s">
        <v>167</v>
      </c>
      <c r="CD162" s="926" t="s">
        <v>305</v>
      </c>
      <c r="CE162" s="926" t="s">
        <v>306</v>
      </c>
      <c r="CF162" s="926" t="s">
        <v>166</v>
      </c>
      <c r="CG162" s="926" t="s">
        <v>307</v>
      </c>
      <c r="CH162" s="926" t="s">
        <v>57</v>
      </c>
      <c r="CI162" s="926" t="s">
        <v>2419</v>
      </c>
      <c r="CJ162" s="926" t="s">
        <v>843</v>
      </c>
      <c r="CK162" s="926" t="s">
        <v>182</v>
      </c>
      <c r="CL162" s="926" t="s">
        <v>105</v>
      </c>
      <c r="CM162" s="926" t="s">
        <v>57</v>
      </c>
      <c r="CN162" s="926" t="s">
        <v>57</v>
      </c>
      <c r="CO162" s="926" t="s">
        <v>57</v>
      </c>
      <c r="CP162" s="926" t="s">
        <v>57</v>
      </c>
      <c r="CQ162" s="926" t="s">
        <v>57</v>
      </c>
      <c r="CR162" s="926" t="s">
        <v>57</v>
      </c>
      <c r="CS162" s="926" t="s">
        <v>57</v>
      </c>
      <c r="CT162" s="926" t="s">
        <v>57</v>
      </c>
      <c r="CU162" s="926" t="s">
        <v>57</v>
      </c>
      <c r="CV162" s="926" t="s">
        <v>57</v>
      </c>
      <c r="CW162" s="926" t="s">
        <v>57</v>
      </c>
      <c r="CX162" s="926" t="s">
        <v>57</v>
      </c>
      <c r="CY162" s="926" t="s">
        <v>57</v>
      </c>
      <c r="CZ162" s="926" t="s">
        <v>57</v>
      </c>
      <c r="DA162" s="926" t="s">
        <v>57</v>
      </c>
      <c r="DB162" s="926" t="s">
        <v>57</v>
      </c>
      <c r="DC162" s="926" t="s">
        <v>57</v>
      </c>
      <c r="DD162" s="926" t="s">
        <v>57</v>
      </c>
      <c r="DE162" s="926" t="s">
        <v>57</v>
      </c>
      <c r="DF162" s="926" t="s">
        <v>57</v>
      </c>
      <c r="DG162" s="926" t="s">
        <v>57</v>
      </c>
      <c r="DH162" s="926" t="s">
        <v>57</v>
      </c>
      <c r="DI162" s="926" t="s">
        <v>302</v>
      </c>
      <c r="DJ162" s="926" t="s">
        <v>57</v>
      </c>
      <c r="DK162" s="926" t="s">
        <v>57</v>
      </c>
      <c r="DL162" s="926" t="s">
        <v>57</v>
      </c>
      <c r="DM162" s="926" t="s">
        <v>57</v>
      </c>
      <c r="DN162" s="926" t="s">
        <v>57</v>
      </c>
      <c r="DO162" s="926" t="s">
        <v>57</v>
      </c>
      <c r="DP162" s="926" t="s">
        <v>57</v>
      </c>
      <c r="DQ162" s="926" t="s">
        <v>57</v>
      </c>
      <c r="DR162" s="926" t="s">
        <v>57</v>
      </c>
      <c r="DS162" s="926" t="s">
        <v>57</v>
      </c>
      <c r="DT162" s="926" t="s">
        <v>2441</v>
      </c>
      <c r="DU162" s="926" t="s">
        <v>79</v>
      </c>
      <c r="DV162" s="926" t="s">
        <v>801</v>
      </c>
      <c r="DW162" s="926" t="s">
        <v>106</v>
      </c>
      <c r="DX162" s="926" t="s">
        <v>317</v>
      </c>
      <c r="DY162" s="926" t="s">
        <v>308</v>
      </c>
      <c r="DZ162" s="926" t="s">
        <v>318</v>
      </c>
      <c r="EA162" s="926" t="s">
        <v>319</v>
      </c>
      <c r="EB162" s="926" t="s">
        <v>2442</v>
      </c>
      <c r="EC162" s="926" t="s">
        <v>79</v>
      </c>
      <c r="ED162" s="926" t="s">
        <v>1038</v>
      </c>
      <c r="EE162" s="926" t="s">
        <v>106</v>
      </c>
      <c r="EF162" s="926" t="s">
        <v>57</v>
      </c>
      <c r="EG162" s="926" t="s">
        <v>57</v>
      </c>
      <c r="EH162" s="926" t="s">
        <v>57</v>
      </c>
      <c r="EI162" s="926" t="s">
        <v>57</v>
      </c>
      <c r="EJ162" s="926" t="s">
        <v>846</v>
      </c>
      <c r="EK162" s="926" t="s">
        <v>180</v>
      </c>
      <c r="EL162" s="926" t="s">
        <v>847</v>
      </c>
      <c r="EM162" s="926" t="s">
        <v>181</v>
      </c>
      <c r="EN162" s="926" t="s">
        <v>680</v>
      </c>
      <c r="EO162" s="926" t="s">
        <v>310</v>
      </c>
      <c r="EP162" s="926" t="s">
        <v>88</v>
      </c>
      <c r="EQ162" s="926" t="s">
        <v>187</v>
      </c>
      <c r="ER162" s="926" t="s">
        <v>311</v>
      </c>
      <c r="ES162" s="926" t="s">
        <v>2602</v>
      </c>
      <c r="ET162" s="926" t="s">
        <v>2750</v>
      </c>
      <c r="EU162" s="189" t="str">
        <f t="shared" si="34"/>
        <v>1035098T09</v>
      </c>
      <c r="EV162" s="56" t="str">
        <f t="shared" si="35"/>
        <v>141035098T09</v>
      </c>
      <c r="EW162" s="189" t="str">
        <f>IFERROR(VLOOKUP(EV162,양시!BZ:CJ,10,FALSE),"")</f>
        <v/>
      </c>
      <c r="EX162" s="104" t="s">
        <v>7808</v>
      </c>
    </row>
    <row r="163" spans="1:156" ht="30" customHeight="1">
      <c r="A163" s="367">
        <v>14</v>
      </c>
      <c r="B163" s="966" t="s">
        <v>287</v>
      </c>
      <c r="C163" s="966" t="s">
        <v>336</v>
      </c>
      <c r="D163" s="966" t="s">
        <v>1866</v>
      </c>
      <c r="E163" s="966" t="s">
        <v>31</v>
      </c>
      <c r="F163" s="966" t="s">
        <v>321</v>
      </c>
      <c r="G163" s="966" t="s">
        <v>287</v>
      </c>
      <c r="H163" s="389" t="s">
        <v>2055</v>
      </c>
      <c r="I163" s="389" t="s">
        <v>7861</v>
      </c>
      <c r="J163" s="966" t="s">
        <v>6997</v>
      </c>
      <c r="K163" s="966" t="s">
        <v>291</v>
      </c>
      <c r="L163" s="966" t="s">
        <v>6998</v>
      </c>
      <c r="M163" s="966" t="s">
        <v>1945</v>
      </c>
      <c r="N163" s="966"/>
      <c r="O163" s="966"/>
      <c r="P163" s="966"/>
      <c r="Q163" s="966" t="s">
        <v>1870</v>
      </c>
      <c r="R163" s="966"/>
      <c r="S163" s="966" t="s">
        <v>5971</v>
      </c>
      <c r="T163" s="966" t="s">
        <v>6999</v>
      </c>
      <c r="U163" s="966" t="s">
        <v>592</v>
      </c>
      <c r="V163" s="966"/>
      <c r="W163" s="966" t="s">
        <v>1946</v>
      </c>
      <c r="X163" s="966" t="s">
        <v>688</v>
      </c>
      <c r="Y163" s="966" t="s">
        <v>7000</v>
      </c>
      <c r="Z163" s="966" t="s">
        <v>7001</v>
      </c>
      <c r="AA163" s="966" t="s">
        <v>7001</v>
      </c>
      <c r="AB163" s="966" t="s">
        <v>293</v>
      </c>
      <c r="AC163" s="1338"/>
      <c r="AD163" s="966" t="s">
        <v>7002</v>
      </c>
      <c r="AE163" s="966" t="s">
        <v>314</v>
      </c>
      <c r="AF163" s="966" t="s">
        <v>1196</v>
      </c>
      <c r="AG163" s="966" t="s">
        <v>295</v>
      </c>
      <c r="AH163" s="966" t="s">
        <v>296</v>
      </c>
      <c r="AI163" s="966" t="s">
        <v>297</v>
      </c>
      <c r="AJ163" s="966"/>
      <c r="AK163" s="966"/>
      <c r="AL163" s="966"/>
      <c r="AM163" s="966"/>
      <c r="AN163" s="966" t="s">
        <v>1948</v>
      </c>
      <c r="AO163" s="966" t="s">
        <v>2453</v>
      </c>
      <c r="AP163" s="966" t="s">
        <v>1950</v>
      </c>
      <c r="AQ163" s="966" t="s">
        <v>49</v>
      </c>
      <c r="AR163" s="966"/>
      <c r="AS163" s="966"/>
      <c r="AT163" s="966" t="s">
        <v>315</v>
      </c>
      <c r="AU163" s="966" t="s">
        <v>7003</v>
      </c>
      <c r="AV163" s="966" t="s">
        <v>57</v>
      </c>
      <c r="AW163" s="966" t="s">
        <v>57</v>
      </c>
      <c r="AX163" s="966"/>
      <c r="AY163" s="966" t="s">
        <v>1952</v>
      </c>
      <c r="AZ163" s="966" t="s">
        <v>1953</v>
      </c>
      <c r="BA163" s="966" t="s">
        <v>1954</v>
      </c>
      <c r="BB163" s="966" t="s">
        <v>323</v>
      </c>
      <c r="BC163" s="966" t="s">
        <v>32</v>
      </c>
      <c r="BD163" s="966" t="s">
        <v>33</v>
      </c>
      <c r="BE163" s="966" t="s">
        <v>57</v>
      </c>
      <c r="BF163" s="966" t="s">
        <v>1955</v>
      </c>
      <c r="BG163" s="966" t="s">
        <v>164</v>
      </c>
      <c r="BH163" s="966" t="s">
        <v>1997</v>
      </c>
      <c r="BI163" s="966" t="s">
        <v>1957</v>
      </c>
      <c r="BJ163" s="966" t="s">
        <v>1958</v>
      </c>
      <c r="BK163" s="966" t="s">
        <v>1272</v>
      </c>
      <c r="BL163" s="966" t="s">
        <v>1959</v>
      </c>
      <c r="BM163" s="966" t="s">
        <v>302</v>
      </c>
      <c r="BN163" s="966" t="s">
        <v>314</v>
      </c>
      <c r="BO163" s="966" t="s">
        <v>1196</v>
      </c>
      <c r="BP163" s="966" t="s">
        <v>57</v>
      </c>
      <c r="BQ163" s="966" t="s">
        <v>295</v>
      </c>
      <c r="BR163" s="966" t="s">
        <v>311</v>
      </c>
      <c r="BS163" s="966" t="s">
        <v>1960</v>
      </c>
      <c r="BT163" s="966" t="s">
        <v>1961</v>
      </c>
      <c r="BU163" s="966" t="s">
        <v>4036</v>
      </c>
      <c r="BV163" s="966" t="s">
        <v>1061</v>
      </c>
      <c r="BW163" s="966" t="s">
        <v>801</v>
      </c>
      <c r="BX163" s="966" t="s">
        <v>296</v>
      </c>
      <c r="BY163" s="966" t="s">
        <v>297</v>
      </c>
      <c r="BZ163" s="966" t="s">
        <v>4037</v>
      </c>
      <c r="CA163" s="966" t="s">
        <v>1275</v>
      </c>
      <c r="CB163" s="966" t="s">
        <v>304</v>
      </c>
      <c r="CC163" s="966" t="s">
        <v>191</v>
      </c>
      <c r="CD163" s="966" t="s">
        <v>1276</v>
      </c>
      <c r="CE163" s="966" t="s">
        <v>306</v>
      </c>
      <c r="CF163" s="966" t="s">
        <v>326</v>
      </c>
      <c r="CG163" s="966" t="s">
        <v>307</v>
      </c>
      <c r="CH163" s="966" t="s">
        <v>57</v>
      </c>
      <c r="CI163" s="966" t="s">
        <v>1964</v>
      </c>
      <c r="CJ163" s="966" t="s">
        <v>1212</v>
      </c>
      <c r="CK163" s="966" t="s">
        <v>1965</v>
      </c>
      <c r="CL163" s="966" t="s">
        <v>105</v>
      </c>
      <c r="CM163" s="966" t="s">
        <v>1966</v>
      </c>
      <c r="CN163" s="966" t="s">
        <v>1212</v>
      </c>
      <c r="CO163" s="966" t="s">
        <v>1592</v>
      </c>
      <c r="CP163" s="966" t="s">
        <v>105</v>
      </c>
      <c r="CQ163" s="966" t="s">
        <v>1967</v>
      </c>
      <c r="CR163" s="966" t="s">
        <v>1212</v>
      </c>
      <c r="CS163" s="966" t="s">
        <v>176</v>
      </c>
      <c r="CT163" s="966" t="s">
        <v>105</v>
      </c>
      <c r="CU163" s="966" t="s">
        <v>328</v>
      </c>
      <c r="CV163" s="966" t="s">
        <v>329</v>
      </c>
      <c r="CW163" s="966" t="s">
        <v>330</v>
      </c>
      <c r="CX163" s="966" t="s">
        <v>331</v>
      </c>
      <c r="CY163" s="966" t="s">
        <v>57</v>
      </c>
      <c r="CZ163" s="966" t="s">
        <v>57</v>
      </c>
      <c r="DA163" s="966" t="s">
        <v>57</v>
      </c>
      <c r="DB163" s="966" t="s">
        <v>57</v>
      </c>
      <c r="DC163" s="966" t="s">
        <v>57</v>
      </c>
      <c r="DD163" s="966" t="s">
        <v>57</v>
      </c>
      <c r="DE163" s="966" t="s">
        <v>1215</v>
      </c>
      <c r="DF163" s="966" t="s">
        <v>1216</v>
      </c>
      <c r="DG163" s="966" t="s">
        <v>673</v>
      </c>
      <c r="DH163" s="966" t="s">
        <v>57</v>
      </c>
      <c r="DI163" s="966" t="s">
        <v>302</v>
      </c>
      <c r="DJ163" s="966" t="s">
        <v>57</v>
      </c>
      <c r="DK163" s="966" t="s">
        <v>57</v>
      </c>
      <c r="DL163" s="966" t="s">
        <v>57</v>
      </c>
      <c r="DM163" s="966" t="s">
        <v>57</v>
      </c>
      <c r="DN163" s="966" t="s">
        <v>57</v>
      </c>
      <c r="DO163" s="966" t="s">
        <v>57</v>
      </c>
      <c r="DP163" s="966" t="s">
        <v>57</v>
      </c>
      <c r="DQ163" s="966" t="s">
        <v>57</v>
      </c>
      <c r="DR163" s="966" t="s">
        <v>57</v>
      </c>
      <c r="DS163" s="966" t="s">
        <v>57</v>
      </c>
      <c r="DT163" s="966" t="s">
        <v>1217</v>
      </c>
      <c r="DU163" s="966" t="s">
        <v>1218</v>
      </c>
      <c r="DV163" s="966" t="s">
        <v>334</v>
      </c>
      <c r="DW163" s="966" t="s">
        <v>121</v>
      </c>
      <c r="DX163" s="966" t="s">
        <v>1219</v>
      </c>
      <c r="DY163" s="966" t="s">
        <v>1220</v>
      </c>
      <c r="DZ163" s="966" t="s">
        <v>330</v>
      </c>
      <c r="EA163" s="966" t="s">
        <v>205</v>
      </c>
      <c r="EB163" s="966" t="s">
        <v>1221</v>
      </c>
      <c r="EC163" s="966" t="s">
        <v>1218</v>
      </c>
      <c r="ED163" s="966" t="s">
        <v>762</v>
      </c>
      <c r="EE163" s="966" t="s">
        <v>121</v>
      </c>
      <c r="EF163" s="966" t="s">
        <v>57</v>
      </c>
      <c r="EG163" s="966" t="s">
        <v>57</v>
      </c>
      <c r="EH163" s="966" t="s">
        <v>57</v>
      </c>
      <c r="EI163" s="966" t="s">
        <v>57</v>
      </c>
      <c r="EJ163" s="966" t="s">
        <v>1894</v>
      </c>
      <c r="EK163" s="966" t="s">
        <v>1895</v>
      </c>
      <c r="EL163" s="966" t="s">
        <v>1224</v>
      </c>
      <c r="EM163" s="966" t="s">
        <v>1896</v>
      </c>
      <c r="EN163" s="966" t="s">
        <v>767</v>
      </c>
      <c r="EO163" s="966" t="s">
        <v>310</v>
      </c>
      <c r="EP163" s="966" t="s">
        <v>88</v>
      </c>
      <c r="EQ163" s="966" t="s">
        <v>1897</v>
      </c>
      <c r="ER163" s="966" t="s">
        <v>311</v>
      </c>
      <c r="ES163" s="966" t="s">
        <v>1968</v>
      </c>
      <c r="ET163" s="966" t="s">
        <v>4038</v>
      </c>
      <c r="EU163" s="189" t="str">
        <f t="shared" si="34"/>
        <v>2022563T02</v>
      </c>
      <c r="EV163" s="56" t="str">
        <f t="shared" si="35"/>
        <v>142022563T02</v>
      </c>
      <c r="EW163" s="189">
        <f>IFERROR(VLOOKUP(EV163,양시!BZ:CJ,10,FALSE),"")</f>
        <v>0</v>
      </c>
      <c r="EY163" s="415" t="s">
        <v>7272</v>
      </c>
    </row>
    <row r="164" spans="1:156" ht="30" customHeight="1">
      <c r="A164" s="741">
        <v>15</v>
      </c>
      <c r="B164" s="977" t="s">
        <v>287</v>
      </c>
      <c r="C164" s="977" t="s">
        <v>336</v>
      </c>
      <c r="D164" s="977" t="s">
        <v>1970</v>
      </c>
      <c r="E164" s="977" t="s">
        <v>31</v>
      </c>
      <c r="F164" s="977" t="s">
        <v>584</v>
      </c>
      <c r="G164" s="977" t="s">
        <v>287</v>
      </c>
      <c r="H164" s="977" t="s">
        <v>320</v>
      </c>
      <c r="I164" s="977" t="s">
        <v>585</v>
      </c>
      <c r="J164" s="977" t="s">
        <v>7450</v>
      </c>
      <c r="K164" s="977" t="s">
        <v>291</v>
      </c>
      <c r="L164" s="977" t="s">
        <v>7451</v>
      </c>
      <c r="M164" s="977" t="s">
        <v>4229</v>
      </c>
      <c r="N164" s="977"/>
      <c r="O164" s="977"/>
      <c r="P164" s="977"/>
      <c r="Q164" s="977" t="s">
        <v>7865</v>
      </c>
      <c r="R164" s="977"/>
      <c r="S164" s="977" t="s">
        <v>7025</v>
      </c>
      <c r="T164" s="977" t="s">
        <v>7026</v>
      </c>
      <c r="U164" s="977" t="s">
        <v>592</v>
      </c>
      <c r="V164" s="977"/>
      <c r="W164" s="977" t="s">
        <v>4232</v>
      </c>
      <c r="X164" s="977" t="s">
        <v>1047</v>
      </c>
      <c r="Y164" s="977" t="s">
        <v>6203</v>
      </c>
      <c r="Z164" s="977" t="s">
        <v>6203</v>
      </c>
      <c r="AA164" s="977" t="s">
        <v>6165</v>
      </c>
      <c r="AB164" s="977" t="s">
        <v>293</v>
      </c>
      <c r="AC164" s="1338"/>
      <c r="AD164" s="977" t="s">
        <v>107</v>
      </c>
      <c r="AE164" s="977" t="s">
        <v>691</v>
      </c>
      <c r="AF164" s="977" t="s">
        <v>692</v>
      </c>
      <c r="AG164" s="977" t="s">
        <v>295</v>
      </c>
      <c r="AH164" s="977" t="s">
        <v>296</v>
      </c>
      <c r="AI164" s="977" t="s">
        <v>297</v>
      </c>
      <c r="AJ164" s="977"/>
      <c r="AK164" s="977"/>
      <c r="AL164" s="977"/>
      <c r="AM164" s="977"/>
      <c r="AN164" s="977" t="s">
        <v>827</v>
      </c>
      <c r="AO164" s="977" t="s">
        <v>5597</v>
      </c>
      <c r="AP164" s="977" t="s">
        <v>7452</v>
      </c>
      <c r="AQ164" s="977" t="s">
        <v>49</v>
      </c>
      <c r="AR164" s="977"/>
      <c r="AS164" s="977"/>
      <c r="AT164" s="977" t="s">
        <v>298</v>
      </c>
      <c r="AU164" s="977" t="s">
        <v>7453</v>
      </c>
      <c r="AV164" s="977" t="s">
        <v>57</v>
      </c>
      <c r="AW164" s="977" t="s">
        <v>57</v>
      </c>
      <c r="AX164" s="977"/>
      <c r="AY164" s="977"/>
      <c r="AZ164" s="977" t="s">
        <v>4236</v>
      </c>
      <c r="BA164" s="977" t="s">
        <v>698</v>
      </c>
      <c r="BB164" s="977" t="s">
        <v>299</v>
      </c>
      <c r="BC164" s="977" t="s">
        <v>32</v>
      </c>
      <c r="BD164" s="977" t="s">
        <v>33</v>
      </c>
      <c r="BE164" s="977" t="s">
        <v>57</v>
      </c>
      <c r="BF164" s="977" t="s">
        <v>48</v>
      </c>
      <c r="BG164" s="977" t="s">
        <v>603</v>
      </c>
      <c r="BH164" s="977" t="s">
        <v>7454</v>
      </c>
      <c r="BI164" s="977" t="s">
        <v>2622</v>
      </c>
      <c r="BJ164" s="977" t="s">
        <v>4237</v>
      </c>
      <c r="BK164" s="977" t="s">
        <v>47</v>
      </c>
      <c r="BL164" s="977" t="s">
        <v>4238</v>
      </c>
      <c r="BM164" s="977" t="s">
        <v>752</v>
      </c>
      <c r="BN164" s="977" t="s">
        <v>691</v>
      </c>
      <c r="BO164" s="977" t="s">
        <v>692</v>
      </c>
      <c r="BP164" s="977" t="s">
        <v>595</v>
      </c>
      <c r="BQ164" s="977" t="s">
        <v>295</v>
      </c>
      <c r="BR164" s="977" t="s">
        <v>102</v>
      </c>
      <c r="BS164" s="977" t="s">
        <v>4239</v>
      </c>
      <c r="BT164" s="977" t="s">
        <v>1883</v>
      </c>
      <c r="BU164" s="977" t="s">
        <v>7455</v>
      </c>
      <c r="BV164" s="977" t="s">
        <v>302</v>
      </c>
      <c r="BW164" s="977" t="s">
        <v>1589</v>
      </c>
      <c r="BX164" s="977" t="s">
        <v>296</v>
      </c>
      <c r="BY164" s="977" t="s">
        <v>297</v>
      </c>
      <c r="BZ164" s="977" t="s">
        <v>4241</v>
      </c>
      <c r="CA164" s="977" t="s">
        <v>4242</v>
      </c>
      <c r="CB164" s="977" t="s">
        <v>304</v>
      </c>
      <c r="CC164" s="977" t="s">
        <v>901</v>
      </c>
      <c r="CD164" s="977" t="s">
        <v>305</v>
      </c>
      <c r="CE164" s="977" t="s">
        <v>306</v>
      </c>
      <c r="CF164" s="977" t="s">
        <v>1564</v>
      </c>
      <c r="CG164" s="977" t="s">
        <v>307</v>
      </c>
      <c r="CH164" s="977" t="s">
        <v>57</v>
      </c>
      <c r="CI164" s="977" t="s">
        <v>4243</v>
      </c>
      <c r="CJ164" s="977" t="s">
        <v>99</v>
      </c>
      <c r="CK164" s="977" t="s">
        <v>2223</v>
      </c>
      <c r="CL164" s="977" t="s">
        <v>105</v>
      </c>
      <c r="CM164" s="977" t="s">
        <v>4244</v>
      </c>
      <c r="CN164" s="977" t="s">
        <v>99</v>
      </c>
      <c r="CO164" s="977" t="s">
        <v>909</v>
      </c>
      <c r="CP164" s="977" t="s">
        <v>105</v>
      </c>
      <c r="CQ164" s="977" t="s">
        <v>57</v>
      </c>
      <c r="CR164" s="977" t="s">
        <v>57</v>
      </c>
      <c r="CS164" s="977" t="s">
        <v>57</v>
      </c>
      <c r="CT164" s="977" t="s">
        <v>57</v>
      </c>
      <c r="CU164" s="977" t="s">
        <v>57</v>
      </c>
      <c r="CV164" s="977" t="s">
        <v>57</v>
      </c>
      <c r="CW164" s="977" t="s">
        <v>57</v>
      </c>
      <c r="CX164" s="977" t="s">
        <v>57</v>
      </c>
      <c r="CY164" s="977" t="s">
        <v>57</v>
      </c>
      <c r="CZ164" s="977" t="s">
        <v>57</v>
      </c>
      <c r="DA164" s="977" t="s">
        <v>57</v>
      </c>
      <c r="DB164" s="977" t="s">
        <v>617</v>
      </c>
      <c r="DC164" s="977" t="s">
        <v>618</v>
      </c>
      <c r="DD164" s="977" t="s">
        <v>619</v>
      </c>
      <c r="DE164" s="977" t="s">
        <v>57</v>
      </c>
      <c r="DF164" s="977" t="s">
        <v>57</v>
      </c>
      <c r="DG164" s="977" t="s">
        <v>57</v>
      </c>
      <c r="DH164" s="977" t="s">
        <v>57</v>
      </c>
      <c r="DI164" s="977" t="s">
        <v>302</v>
      </c>
      <c r="DJ164" s="977" t="s">
        <v>57</v>
      </c>
      <c r="DK164" s="977" t="s">
        <v>57</v>
      </c>
      <c r="DL164" s="977" t="s">
        <v>57</v>
      </c>
      <c r="DM164" s="977" t="s">
        <v>57</v>
      </c>
      <c r="DN164" s="977" t="s">
        <v>57</v>
      </c>
      <c r="DO164" s="977" t="s">
        <v>57</v>
      </c>
      <c r="DP164" s="977" t="s">
        <v>57</v>
      </c>
      <c r="DQ164" s="977" t="s">
        <v>57</v>
      </c>
      <c r="DR164" s="977" t="s">
        <v>57</v>
      </c>
      <c r="DS164" s="977" t="s">
        <v>57</v>
      </c>
      <c r="DT164" s="977" t="s">
        <v>4067</v>
      </c>
      <c r="DU164" s="977" t="s">
        <v>86</v>
      </c>
      <c r="DV164" s="977" t="s">
        <v>4068</v>
      </c>
      <c r="DW164" s="977" t="s">
        <v>106</v>
      </c>
      <c r="DX164" s="977" t="s">
        <v>317</v>
      </c>
      <c r="DY164" s="977" t="s">
        <v>308</v>
      </c>
      <c r="DZ164" s="977" t="s">
        <v>318</v>
      </c>
      <c r="EA164" s="977" t="s">
        <v>319</v>
      </c>
      <c r="EB164" s="977" t="s">
        <v>4069</v>
      </c>
      <c r="EC164" s="977" t="s">
        <v>86</v>
      </c>
      <c r="ED164" s="977" t="s">
        <v>1892</v>
      </c>
      <c r="EE164" s="977" t="s">
        <v>106</v>
      </c>
      <c r="EF164" s="977" t="s">
        <v>57</v>
      </c>
      <c r="EG164" s="977" t="s">
        <v>57</v>
      </c>
      <c r="EH164" s="977" t="s">
        <v>57</v>
      </c>
      <c r="EI164" s="977" t="s">
        <v>57</v>
      </c>
      <c r="EJ164" s="977" t="s">
        <v>1985</v>
      </c>
      <c r="EK164" s="977" t="s">
        <v>764</v>
      </c>
      <c r="EL164" s="977" t="s">
        <v>847</v>
      </c>
      <c r="EM164" s="977" t="s">
        <v>766</v>
      </c>
      <c r="EN164" s="977" t="s">
        <v>767</v>
      </c>
      <c r="EO164" s="977" t="s">
        <v>310</v>
      </c>
      <c r="EP164" s="977" t="s">
        <v>88</v>
      </c>
      <c r="EQ164" s="977" t="s">
        <v>7456</v>
      </c>
      <c r="ER164" s="977" t="s">
        <v>311</v>
      </c>
      <c r="ES164" s="977" t="s">
        <v>4246</v>
      </c>
      <c r="ET164" s="977" t="s">
        <v>4247</v>
      </c>
      <c r="EU164" s="189" t="str">
        <f t="shared" ref="EU164:EU176" si="36">MID(AU164,5,8)&amp;RIGHT(AU164,2)</f>
        <v>1037806T00</v>
      </c>
      <c r="EV164" s="56" t="str">
        <f t="shared" ref="EV164:EV176" si="37">A164&amp;EU164</f>
        <v>151037806T00</v>
      </c>
      <c r="EW164" s="189" t="str">
        <f>IFERROR(VLOOKUP(EV164,양시!BZ:CJ,10,FALSE),"")</f>
        <v/>
      </c>
      <c r="EX164" s="104" t="s">
        <v>7489</v>
      </c>
    </row>
    <row r="165" spans="1:156" ht="30" customHeight="1">
      <c r="A165" s="741">
        <v>15</v>
      </c>
      <c r="B165" s="977" t="s">
        <v>312</v>
      </c>
      <c r="C165" s="977" t="s">
        <v>336</v>
      </c>
      <c r="D165" s="977" t="s">
        <v>1866</v>
      </c>
      <c r="E165" s="977" t="s">
        <v>31</v>
      </c>
      <c r="F165" s="977" t="s">
        <v>584</v>
      </c>
      <c r="G165" s="977" t="s">
        <v>312</v>
      </c>
      <c r="H165" s="977" t="s">
        <v>312</v>
      </c>
      <c r="I165" s="977" t="s">
        <v>585</v>
      </c>
      <c r="J165" s="977" t="s">
        <v>6800</v>
      </c>
      <c r="K165" s="977" t="s">
        <v>291</v>
      </c>
      <c r="L165" s="977" t="s">
        <v>6801</v>
      </c>
      <c r="M165" s="977" t="s">
        <v>1231</v>
      </c>
      <c r="N165" s="977"/>
      <c r="O165" s="977"/>
      <c r="P165" s="977"/>
      <c r="Q165" s="977" t="s">
        <v>2638</v>
      </c>
      <c r="R165" s="977"/>
      <c r="S165" s="977" t="s">
        <v>6425</v>
      </c>
      <c r="T165" s="977" t="s">
        <v>6802</v>
      </c>
      <c r="U165" s="977" t="s">
        <v>592</v>
      </c>
      <c r="V165" s="977"/>
      <c r="W165" s="977" t="s">
        <v>1233</v>
      </c>
      <c r="X165" s="977" t="s">
        <v>322</v>
      </c>
      <c r="Y165" s="977" t="s">
        <v>1234</v>
      </c>
      <c r="Z165" s="977" t="s">
        <v>1234</v>
      </c>
      <c r="AA165" s="977" t="s">
        <v>4359</v>
      </c>
      <c r="AB165" s="977" t="s">
        <v>293</v>
      </c>
      <c r="AC165" s="1338"/>
      <c r="AD165" s="977" t="s">
        <v>107</v>
      </c>
      <c r="AE165" s="977" t="s">
        <v>314</v>
      </c>
      <c r="AF165" s="977" t="s">
        <v>294</v>
      </c>
      <c r="AG165" s="977" t="s">
        <v>295</v>
      </c>
      <c r="AH165" s="977" t="s">
        <v>296</v>
      </c>
      <c r="AI165" s="977" t="s">
        <v>297</v>
      </c>
      <c r="AJ165" s="977"/>
      <c r="AK165" s="977"/>
      <c r="AL165" s="977"/>
      <c r="AM165" s="977"/>
      <c r="AN165" s="977" t="s">
        <v>1162</v>
      </c>
      <c r="AO165" s="977" t="s">
        <v>3771</v>
      </c>
      <c r="AP165" s="977" t="s">
        <v>6803</v>
      </c>
      <c r="AQ165" s="977" t="s">
        <v>49</v>
      </c>
      <c r="AR165" s="977"/>
      <c r="AS165" s="977"/>
      <c r="AT165" s="977" t="s">
        <v>599</v>
      </c>
      <c r="AU165" s="977" t="s">
        <v>6804</v>
      </c>
      <c r="AV165" s="977" t="s">
        <v>57</v>
      </c>
      <c r="AW165" s="977" t="s">
        <v>57</v>
      </c>
      <c r="AX165" s="977"/>
      <c r="AY165" s="977"/>
      <c r="AZ165" s="977" t="s">
        <v>1238</v>
      </c>
      <c r="BA165" s="977" t="s">
        <v>1170</v>
      </c>
      <c r="BB165" s="977" t="s">
        <v>299</v>
      </c>
      <c r="BC165" s="977" t="s">
        <v>32</v>
      </c>
      <c r="BD165" s="977" t="s">
        <v>33</v>
      </c>
      <c r="BE165" s="977" t="s">
        <v>57</v>
      </c>
      <c r="BF165" s="977" t="s">
        <v>48</v>
      </c>
      <c r="BG165" s="977" t="s">
        <v>164</v>
      </c>
      <c r="BH165" s="977" t="s">
        <v>6805</v>
      </c>
      <c r="BI165" s="977" t="s">
        <v>1240</v>
      </c>
      <c r="BJ165" s="977" t="s">
        <v>1241</v>
      </c>
      <c r="BK165" s="977" t="s">
        <v>1174</v>
      </c>
      <c r="BL165" s="977" t="s">
        <v>1242</v>
      </c>
      <c r="BM165" s="977" t="s">
        <v>55</v>
      </c>
      <c r="BN165" s="977" t="s">
        <v>314</v>
      </c>
      <c r="BO165" s="977" t="s">
        <v>294</v>
      </c>
      <c r="BP165" s="977" t="s">
        <v>57</v>
      </c>
      <c r="BQ165" s="977" t="s">
        <v>295</v>
      </c>
      <c r="BR165" s="977" t="s">
        <v>311</v>
      </c>
      <c r="BS165" s="977" t="s">
        <v>1028</v>
      </c>
      <c r="BT165" s="977" t="s">
        <v>905</v>
      </c>
      <c r="BU165" s="977" t="s">
        <v>6806</v>
      </c>
      <c r="BV165" s="977" t="s">
        <v>1061</v>
      </c>
      <c r="BW165" s="977" t="s">
        <v>177</v>
      </c>
      <c r="BX165" s="977" t="s">
        <v>296</v>
      </c>
      <c r="BY165" s="977" t="s">
        <v>297</v>
      </c>
      <c r="BZ165" s="977" t="s">
        <v>1023</v>
      </c>
      <c r="CA165" s="977" t="s">
        <v>1244</v>
      </c>
      <c r="CB165" s="977" t="s">
        <v>304</v>
      </c>
      <c r="CC165" s="977" t="s">
        <v>182</v>
      </c>
      <c r="CD165" s="977" t="s">
        <v>1245</v>
      </c>
      <c r="CE165" s="977" t="s">
        <v>306</v>
      </c>
      <c r="CF165" s="977" t="s">
        <v>1246</v>
      </c>
      <c r="CG165" s="977" t="s">
        <v>307</v>
      </c>
      <c r="CH165" s="977" t="s">
        <v>57</v>
      </c>
      <c r="CI165" s="977" t="s">
        <v>1247</v>
      </c>
      <c r="CJ165" s="977" t="s">
        <v>99</v>
      </c>
      <c r="CK165" s="977" t="s">
        <v>1248</v>
      </c>
      <c r="CL165" s="977" t="s">
        <v>105</v>
      </c>
      <c r="CM165" s="977" t="s">
        <v>1249</v>
      </c>
      <c r="CN165" s="977" t="s">
        <v>99</v>
      </c>
      <c r="CO165" s="977" t="s">
        <v>1066</v>
      </c>
      <c r="CP165" s="977" t="s">
        <v>105</v>
      </c>
      <c r="CQ165" s="977" t="s">
        <v>57</v>
      </c>
      <c r="CR165" s="977" t="s">
        <v>57</v>
      </c>
      <c r="CS165" s="977" t="s">
        <v>57</v>
      </c>
      <c r="CT165" s="977" t="s">
        <v>57</v>
      </c>
      <c r="CU165" s="977" t="s">
        <v>328</v>
      </c>
      <c r="CV165" s="977" t="s">
        <v>329</v>
      </c>
      <c r="CW165" s="977" t="s">
        <v>330</v>
      </c>
      <c r="CX165" s="977" t="s">
        <v>331</v>
      </c>
      <c r="CY165" s="977" t="s">
        <v>57</v>
      </c>
      <c r="CZ165" s="977" t="s">
        <v>57</v>
      </c>
      <c r="DA165" s="977" t="s">
        <v>57</v>
      </c>
      <c r="DB165" s="977" t="s">
        <v>57</v>
      </c>
      <c r="DC165" s="977" t="s">
        <v>57</v>
      </c>
      <c r="DD165" s="977" t="s">
        <v>57</v>
      </c>
      <c r="DE165" s="977" t="s">
        <v>1215</v>
      </c>
      <c r="DF165" s="977" t="s">
        <v>1216</v>
      </c>
      <c r="DG165" s="977" t="s">
        <v>673</v>
      </c>
      <c r="DH165" s="977" t="s">
        <v>57</v>
      </c>
      <c r="DI165" s="977" t="s">
        <v>302</v>
      </c>
      <c r="DJ165" s="977" t="s">
        <v>57</v>
      </c>
      <c r="DK165" s="977" t="s">
        <v>57</v>
      </c>
      <c r="DL165" s="977" t="s">
        <v>57</v>
      </c>
      <c r="DM165" s="977" t="s">
        <v>57</v>
      </c>
      <c r="DN165" s="977" t="s">
        <v>57</v>
      </c>
      <c r="DO165" s="977" t="s">
        <v>57</v>
      </c>
      <c r="DP165" s="977" t="s">
        <v>57</v>
      </c>
      <c r="DQ165" s="977" t="s">
        <v>57</v>
      </c>
      <c r="DR165" s="977" t="s">
        <v>57</v>
      </c>
      <c r="DS165" s="977" t="s">
        <v>57</v>
      </c>
      <c r="DT165" s="977" t="s">
        <v>1250</v>
      </c>
      <c r="DU165" s="977" t="s">
        <v>79</v>
      </c>
      <c r="DV165" s="977" t="s">
        <v>801</v>
      </c>
      <c r="DW165" s="977" t="s">
        <v>121</v>
      </c>
      <c r="DX165" s="977" t="s">
        <v>333</v>
      </c>
      <c r="DY165" s="977" t="s">
        <v>308</v>
      </c>
      <c r="DZ165" s="977" t="s">
        <v>309</v>
      </c>
      <c r="EA165" s="977" t="s">
        <v>319</v>
      </c>
      <c r="EB165" s="977" t="s">
        <v>1251</v>
      </c>
      <c r="EC165" s="977" t="s">
        <v>79</v>
      </c>
      <c r="ED165" s="977" t="s">
        <v>1038</v>
      </c>
      <c r="EE165" s="977" t="s">
        <v>121</v>
      </c>
      <c r="EF165" s="977" t="s">
        <v>57</v>
      </c>
      <c r="EG165" s="977" t="s">
        <v>57</v>
      </c>
      <c r="EH165" s="977" t="s">
        <v>57</v>
      </c>
      <c r="EI165" s="977" t="s">
        <v>57</v>
      </c>
      <c r="EJ165" s="977" t="s">
        <v>1252</v>
      </c>
      <c r="EK165" s="977" t="s">
        <v>1253</v>
      </c>
      <c r="EL165" s="977" t="s">
        <v>1254</v>
      </c>
      <c r="EM165" s="977" t="s">
        <v>1255</v>
      </c>
      <c r="EN165" s="977" t="s">
        <v>680</v>
      </c>
      <c r="EO165" s="977" t="s">
        <v>310</v>
      </c>
      <c r="EP165" s="977" t="s">
        <v>88</v>
      </c>
      <c r="EQ165" s="977" t="s">
        <v>6807</v>
      </c>
      <c r="ER165" s="977" t="s">
        <v>311</v>
      </c>
      <c r="ES165" s="977" t="s">
        <v>3607</v>
      </c>
      <c r="ET165" s="977" t="s">
        <v>6808</v>
      </c>
      <c r="EU165" s="189" t="str">
        <f t="shared" si="36"/>
        <v>1038853T00</v>
      </c>
      <c r="EV165" s="56" t="str">
        <f t="shared" si="37"/>
        <v>151038853T00</v>
      </c>
      <c r="EW165" s="189" t="str">
        <f>IFERROR(VLOOKUP(EV165,양시!BZ:CJ,10,FALSE),"")</f>
        <v/>
      </c>
      <c r="EX165" s="104" t="s">
        <v>4433</v>
      </c>
    </row>
    <row r="166" spans="1:156" ht="30" customHeight="1">
      <c r="A166" s="741">
        <v>15</v>
      </c>
      <c r="B166" s="977" t="s">
        <v>320</v>
      </c>
      <c r="C166" s="977" t="s">
        <v>336</v>
      </c>
      <c r="D166" s="977" t="s">
        <v>1866</v>
      </c>
      <c r="E166" s="977" t="s">
        <v>31</v>
      </c>
      <c r="F166" s="977" t="s">
        <v>584</v>
      </c>
      <c r="G166" s="977" t="s">
        <v>320</v>
      </c>
      <c r="H166" s="977" t="s">
        <v>287</v>
      </c>
      <c r="I166" s="977" t="s">
        <v>585</v>
      </c>
      <c r="J166" s="977" t="s">
        <v>7866</v>
      </c>
      <c r="K166" s="977" t="s">
        <v>291</v>
      </c>
      <c r="L166" s="977" t="s">
        <v>7867</v>
      </c>
      <c r="M166" s="977" t="s">
        <v>2474</v>
      </c>
      <c r="N166" s="977"/>
      <c r="O166" s="977"/>
      <c r="P166" s="977"/>
      <c r="Q166" s="977"/>
      <c r="R166" s="977"/>
      <c r="S166" s="977" t="s">
        <v>7482</v>
      </c>
      <c r="T166" s="977" t="s">
        <v>7483</v>
      </c>
      <c r="U166" s="977" t="s">
        <v>592</v>
      </c>
      <c r="V166" s="977"/>
      <c r="W166" s="977" t="s">
        <v>7868</v>
      </c>
      <c r="X166" s="977" t="s">
        <v>688</v>
      </c>
      <c r="Y166" s="977" t="s">
        <v>1135</v>
      </c>
      <c r="Z166" s="977" t="s">
        <v>1135</v>
      </c>
      <c r="AA166" s="977" t="s">
        <v>1135</v>
      </c>
      <c r="AB166" s="977" t="s">
        <v>293</v>
      </c>
      <c r="AC166" s="1338"/>
      <c r="AD166" s="977" t="s">
        <v>1861</v>
      </c>
      <c r="AE166" s="977" t="s">
        <v>1014</v>
      </c>
      <c r="AF166" s="977" t="s">
        <v>692</v>
      </c>
      <c r="AG166" s="977" t="s">
        <v>295</v>
      </c>
      <c r="AH166" s="977" t="s">
        <v>296</v>
      </c>
      <c r="AI166" s="977" t="s">
        <v>297</v>
      </c>
      <c r="AJ166" s="977"/>
      <c r="AK166" s="977"/>
      <c r="AL166" s="977"/>
      <c r="AM166" s="977"/>
      <c r="AN166" s="977" t="s">
        <v>1948</v>
      </c>
      <c r="AO166" s="977" t="s">
        <v>2453</v>
      </c>
      <c r="AP166" s="977" t="s">
        <v>7869</v>
      </c>
      <c r="AQ166" s="977" t="s">
        <v>49</v>
      </c>
      <c r="AR166" s="977"/>
      <c r="AS166" s="977"/>
      <c r="AT166" s="977" t="s">
        <v>315</v>
      </c>
      <c r="AU166" s="977" t="s">
        <v>7870</v>
      </c>
      <c r="AV166" s="977" t="s">
        <v>57</v>
      </c>
      <c r="AW166" s="977" t="s">
        <v>57</v>
      </c>
      <c r="AX166" s="977"/>
      <c r="AY166" s="977" t="s">
        <v>2669</v>
      </c>
      <c r="AZ166" s="977" t="s">
        <v>2479</v>
      </c>
      <c r="BA166" s="977" t="s">
        <v>59</v>
      </c>
      <c r="BB166" s="977" t="s">
        <v>299</v>
      </c>
      <c r="BC166" s="977" t="s">
        <v>32</v>
      </c>
      <c r="BD166" s="977" t="s">
        <v>33</v>
      </c>
      <c r="BE166" s="977" t="s">
        <v>57</v>
      </c>
      <c r="BF166" s="977" t="s">
        <v>48</v>
      </c>
      <c r="BG166" s="977" t="s">
        <v>900</v>
      </c>
      <c r="BH166" s="977" t="s">
        <v>7871</v>
      </c>
      <c r="BI166" s="977" t="s">
        <v>2480</v>
      </c>
      <c r="BJ166" s="977" t="s">
        <v>2481</v>
      </c>
      <c r="BK166" s="977" t="s">
        <v>1026</v>
      </c>
      <c r="BL166" s="977" t="s">
        <v>2462</v>
      </c>
      <c r="BM166" s="977" t="s">
        <v>302</v>
      </c>
      <c r="BN166" s="977" t="s">
        <v>1014</v>
      </c>
      <c r="BO166" s="977" t="s">
        <v>692</v>
      </c>
      <c r="BP166" s="977" t="s">
        <v>595</v>
      </c>
      <c r="BQ166" s="977" t="s">
        <v>295</v>
      </c>
      <c r="BR166" s="977" t="s">
        <v>102</v>
      </c>
      <c r="BS166" s="977" t="s">
        <v>1028</v>
      </c>
      <c r="BT166" s="977" t="s">
        <v>2463</v>
      </c>
      <c r="BU166" s="977" t="s">
        <v>7872</v>
      </c>
      <c r="BV166" s="977" t="s">
        <v>302</v>
      </c>
      <c r="BW166" s="977" t="s">
        <v>663</v>
      </c>
      <c r="BX166" s="977" t="s">
        <v>296</v>
      </c>
      <c r="BY166" s="977" t="s">
        <v>297</v>
      </c>
      <c r="BZ166" s="977" t="s">
        <v>3258</v>
      </c>
      <c r="CA166" s="977" t="s">
        <v>1848</v>
      </c>
      <c r="CB166" s="977" t="s">
        <v>304</v>
      </c>
      <c r="CC166" s="977" t="s">
        <v>112</v>
      </c>
      <c r="CD166" s="977" t="s">
        <v>305</v>
      </c>
      <c r="CE166" s="977" t="s">
        <v>306</v>
      </c>
      <c r="CF166" s="977" t="s">
        <v>116</v>
      </c>
      <c r="CG166" s="977" t="s">
        <v>307</v>
      </c>
      <c r="CH166" s="977" t="s">
        <v>57</v>
      </c>
      <c r="CI166" s="977" t="s">
        <v>7873</v>
      </c>
      <c r="CJ166" s="977" t="s">
        <v>99</v>
      </c>
      <c r="CK166" s="977" t="s">
        <v>1066</v>
      </c>
      <c r="CL166" s="977" t="s">
        <v>105</v>
      </c>
      <c r="CM166" s="977" t="s">
        <v>57</v>
      </c>
      <c r="CN166" s="977" t="s">
        <v>57</v>
      </c>
      <c r="CO166" s="977" t="s">
        <v>57</v>
      </c>
      <c r="CP166" s="977" t="s">
        <v>57</v>
      </c>
      <c r="CQ166" s="977" t="s">
        <v>57</v>
      </c>
      <c r="CR166" s="977" t="s">
        <v>57</v>
      </c>
      <c r="CS166" s="977" t="s">
        <v>57</v>
      </c>
      <c r="CT166" s="977" t="s">
        <v>57</v>
      </c>
      <c r="CU166" s="977" t="s">
        <v>57</v>
      </c>
      <c r="CV166" s="977" t="s">
        <v>57</v>
      </c>
      <c r="CW166" s="977" t="s">
        <v>57</v>
      </c>
      <c r="CX166" s="977" t="s">
        <v>57</v>
      </c>
      <c r="CY166" s="977" t="s">
        <v>798</v>
      </c>
      <c r="CZ166" s="977" t="s">
        <v>329</v>
      </c>
      <c r="DA166" s="977" t="s">
        <v>123</v>
      </c>
      <c r="DB166" s="977" t="s">
        <v>57</v>
      </c>
      <c r="DC166" s="977" t="s">
        <v>57</v>
      </c>
      <c r="DD166" s="977" t="s">
        <v>57</v>
      </c>
      <c r="DE166" s="977" t="s">
        <v>57</v>
      </c>
      <c r="DF166" s="977" t="s">
        <v>57</v>
      </c>
      <c r="DG166" s="977" t="s">
        <v>57</v>
      </c>
      <c r="DH166" s="977" t="s">
        <v>57</v>
      </c>
      <c r="DI166" s="977" t="s">
        <v>302</v>
      </c>
      <c r="DJ166" s="977" t="s">
        <v>57</v>
      </c>
      <c r="DK166" s="977" t="s">
        <v>57</v>
      </c>
      <c r="DL166" s="977" t="s">
        <v>57</v>
      </c>
      <c r="DM166" s="977" t="s">
        <v>57</v>
      </c>
      <c r="DN166" s="977" t="s">
        <v>57</v>
      </c>
      <c r="DO166" s="977" t="s">
        <v>57</v>
      </c>
      <c r="DP166" s="977" t="s">
        <v>57</v>
      </c>
      <c r="DQ166" s="977" t="s">
        <v>57</v>
      </c>
      <c r="DR166" s="977" t="s">
        <v>57</v>
      </c>
      <c r="DS166" s="977" t="s">
        <v>57</v>
      </c>
      <c r="DT166" s="977" t="s">
        <v>1036</v>
      </c>
      <c r="DU166" s="977" t="s">
        <v>621</v>
      </c>
      <c r="DV166" s="977" t="s">
        <v>801</v>
      </c>
      <c r="DW166" s="977" t="s">
        <v>106</v>
      </c>
      <c r="DX166" s="977" t="s">
        <v>317</v>
      </c>
      <c r="DY166" s="977" t="s">
        <v>308</v>
      </c>
      <c r="DZ166" s="977" t="s">
        <v>318</v>
      </c>
      <c r="EA166" s="977" t="s">
        <v>319</v>
      </c>
      <c r="EB166" s="977" t="s">
        <v>1037</v>
      </c>
      <c r="EC166" s="977" t="s">
        <v>621</v>
      </c>
      <c r="ED166" s="977" t="s">
        <v>1038</v>
      </c>
      <c r="EE166" s="977" t="s">
        <v>106</v>
      </c>
      <c r="EF166" s="977" t="s">
        <v>57</v>
      </c>
      <c r="EG166" s="977" t="s">
        <v>57</v>
      </c>
      <c r="EH166" s="977" t="s">
        <v>57</v>
      </c>
      <c r="EI166" s="977" t="s">
        <v>57</v>
      </c>
      <c r="EJ166" s="977" t="s">
        <v>2482</v>
      </c>
      <c r="EK166" s="977" t="s">
        <v>180</v>
      </c>
      <c r="EL166" s="977" t="s">
        <v>2470</v>
      </c>
      <c r="EM166" s="977" t="s">
        <v>181</v>
      </c>
      <c r="EN166" s="977" t="s">
        <v>629</v>
      </c>
      <c r="EO166" s="977" t="s">
        <v>630</v>
      </c>
      <c r="EP166" s="977" t="s">
        <v>122</v>
      </c>
      <c r="EQ166" s="977" t="s">
        <v>57</v>
      </c>
      <c r="ER166" s="977" t="s">
        <v>311</v>
      </c>
      <c r="ES166" s="977" t="s">
        <v>57</v>
      </c>
      <c r="ET166" s="977" t="s">
        <v>57</v>
      </c>
      <c r="EU166" s="189" t="str">
        <f t="shared" si="36"/>
        <v>1038832T00</v>
      </c>
      <c r="EV166" s="56" t="str">
        <f t="shared" si="37"/>
        <v>151038832T00</v>
      </c>
      <c r="EW166" s="189">
        <f>IFERROR(VLOOKUP(EV166,양시!BZ:CJ,10,FALSE),"")</f>
        <v>0</v>
      </c>
      <c r="EY166" s="415" t="s">
        <v>8094</v>
      </c>
      <c r="EZ166" s="104" t="s">
        <v>8095</v>
      </c>
    </row>
    <row r="167" spans="1:156" ht="30" customHeight="1">
      <c r="A167" s="741">
        <v>15</v>
      </c>
      <c r="B167" s="977" t="s">
        <v>724</v>
      </c>
      <c r="C167" s="979" t="s">
        <v>915</v>
      </c>
      <c r="D167" s="977" t="s">
        <v>2612</v>
      </c>
      <c r="E167" s="977" t="s">
        <v>31</v>
      </c>
      <c r="F167" s="977" t="s">
        <v>321</v>
      </c>
      <c r="G167" s="977" t="s">
        <v>724</v>
      </c>
      <c r="H167" s="977" t="s">
        <v>287</v>
      </c>
      <c r="I167" s="977" t="s">
        <v>585</v>
      </c>
      <c r="J167" s="977" t="s">
        <v>7874</v>
      </c>
      <c r="K167" s="977" t="s">
        <v>291</v>
      </c>
      <c r="L167" s="977" t="s">
        <v>7875</v>
      </c>
      <c r="M167" s="977" t="s">
        <v>3329</v>
      </c>
      <c r="N167" s="977"/>
      <c r="O167" s="977"/>
      <c r="P167" s="977"/>
      <c r="Q167" s="977"/>
      <c r="R167" s="977"/>
      <c r="S167" s="977" t="s">
        <v>7482</v>
      </c>
      <c r="T167" s="977" t="s">
        <v>7483</v>
      </c>
      <c r="U167" s="977" t="s">
        <v>592</v>
      </c>
      <c r="V167" s="977"/>
      <c r="W167" s="977" t="s">
        <v>7876</v>
      </c>
      <c r="X167" s="977" t="s">
        <v>688</v>
      </c>
      <c r="Y167" s="977" t="s">
        <v>7877</v>
      </c>
      <c r="Z167" s="977" t="s">
        <v>7877</v>
      </c>
      <c r="AA167" s="977" t="s">
        <v>1135</v>
      </c>
      <c r="AB167" s="977" t="s">
        <v>293</v>
      </c>
      <c r="AC167" s="1338"/>
      <c r="AD167" s="977" t="s">
        <v>1861</v>
      </c>
      <c r="AE167" s="977" t="s">
        <v>691</v>
      </c>
      <c r="AF167" s="977" t="s">
        <v>692</v>
      </c>
      <c r="AG167" s="977" t="s">
        <v>295</v>
      </c>
      <c r="AH167" s="977" t="s">
        <v>296</v>
      </c>
      <c r="AI167" s="977" t="s">
        <v>297</v>
      </c>
      <c r="AJ167" s="977"/>
      <c r="AK167" s="977"/>
      <c r="AL167" s="977"/>
      <c r="AM167" s="977"/>
      <c r="AN167" s="977" t="s">
        <v>596</v>
      </c>
      <c r="AO167" s="977" t="s">
        <v>597</v>
      </c>
      <c r="AP167" s="977" t="s">
        <v>7878</v>
      </c>
      <c r="AQ167" s="977" t="s">
        <v>35</v>
      </c>
      <c r="AR167" s="977"/>
      <c r="AS167" s="977"/>
      <c r="AT167" s="977" t="s">
        <v>298</v>
      </c>
      <c r="AU167" s="977" t="s">
        <v>7879</v>
      </c>
      <c r="AV167" s="977" t="s">
        <v>57</v>
      </c>
      <c r="AW167" s="977" t="s">
        <v>57</v>
      </c>
      <c r="AX167" s="977"/>
      <c r="AY167" s="977"/>
      <c r="AZ167" s="977" t="s">
        <v>3336</v>
      </c>
      <c r="BA167" s="977" t="s">
        <v>785</v>
      </c>
      <c r="BB167" s="977" t="s">
        <v>299</v>
      </c>
      <c r="BC167" s="977" t="s">
        <v>32</v>
      </c>
      <c r="BD167" s="977" t="s">
        <v>33</v>
      </c>
      <c r="BE167" s="977" t="s">
        <v>57</v>
      </c>
      <c r="BF167" s="977" t="s">
        <v>48</v>
      </c>
      <c r="BG167" s="977" t="s">
        <v>603</v>
      </c>
      <c r="BH167" s="977" t="s">
        <v>3193</v>
      </c>
      <c r="BI167" s="977" t="s">
        <v>1144</v>
      </c>
      <c r="BJ167" s="977" t="s">
        <v>990</v>
      </c>
      <c r="BK167" s="977" t="s">
        <v>47</v>
      </c>
      <c r="BL167" s="977" t="s">
        <v>3337</v>
      </c>
      <c r="BM167" s="977" t="s">
        <v>752</v>
      </c>
      <c r="BN167" s="977" t="s">
        <v>691</v>
      </c>
      <c r="BO167" s="977" t="s">
        <v>692</v>
      </c>
      <c r="BP167" s="977" t="s">
        <v>595</v>
      </c>
      <c r="BQ167" s="977" t="s">
        <v>295</v>
      </c>
      <c r="BR167" s="977" t="s">
        <v>102</v>
      </c>
      <c r="BS167" s="977" t="s">
        <v>1301</v>
      </c>
      <c r="BT167" s="977" t="s">
        <v>2463</v>
      </c>
      <c r="BU167" s="977" t="s">
        <v>7880</v>
      </c>
      <c r="BV167" s="977" t="s">
        <v>302</v>
      </c>
      <c r="BW167" s="977" t="s">
        <v>185</v>
      </c>
      <c r="BX167" s="977" t="s">
        <v>296</v>
      </c>
      <c r="BY167" s="977" t="s">
        <v>297</v>
      </c>
      <c r="BZ167" s="977" t="s">
        <v>7881</v>
      </c>
      <c r="CA167" s="977" t="s">
        <v>1848</v>
      </c>
      <c r="CB167" s="977" t="s">
        <v>304</v>
      </c>
      <c r="CC167" s="977" t="s">
        <v>112</v>
      </c>
      <c r="CD167" s="977" t="s">
        <v>305</v>
      </c>
      <c r="CE167" s="977" t="s">
        <v>306</v>
      </c>
      <c r="CF167" s="977" t="s">
        <v>116</v>
      </c>
      <c r="CG167" s="977" t="s">
        <v>307</v>
      </c>
      <c r="CH167" s="977" t="s">
        <v>57</v>
      </c>
      <c r="CI167" s="977" t="s">
        <v>3339</v>
      </c>
      <c r="CJ167" s="977" t="s">
        <v>92</v>
      </c>
      <c r="CK167" s="977" t="s">
        <v>713</v>
      </c>
      <c r="CL167" s="977" t="s">
        <v>105</v>
      </c>
      <c r="CM167" s="977" t="s">
        <v>3340</v>
      </c>
      <c r="CN167" s="977" t="s">
        <v>92</v>
      </c>
      <c r="CO167" s="977" t="s">
        <v>797</v>
      </c>
      <c r="CP167" s="977" t="s">
        <v>105</v>
      </c>
      <c r="CQ167" s="977" t="s">
        <v>57</v>
      </c>
      <c r="CR167" s="977" t="s">
        <v>57</v>
      </c>
      <c r="CS167" s="977" t="s">
        <v>57</v>
      </c>
      <c r="CT167" s="977" t="s">
        <v>57</v>
      </c>
      <c r="CU167" s="977" t="s">
        <v>57</v>
      </c>
      <c r="CV167" s="977" t="s">
        <v>57</v>
      </c>
      <c r="CW167" s="977" t="s">
        <v>57</v>
      </c>
      <c r="CX167" s="977" t="s">
        <v>57</v>
      </c>
      <c r="CY167" s="977" t="s">
        <v>57</v>
      </c>
      <c r="CZ167" s="977" t="s">
        <v>57</v>
      </c>
      <c r="DA167" s="977" t="s">
        <v>57</v>
      </c>
      <c r="DB167" s="977" t="s">
        <v>617</v>
      </c>
      <c r="DC167" s="977" t="s">
        <v>618</v>
      </c>
      <c r="DD167" s="977" t="s">
        <v>619</v>
      </c>
      <c r="DE167" s="977" t="s">
        <v>57</v>
      </c>
      <c r="DF167" s="977" t="s">
        <v>57</v>
      </c>
      <c r="DG167" s="977" t="s">
        <v>57</v>
      </c>
      <c r="DH167" s="977" t="s">
        <v>57</v>
      </c>
      <c r="DI167" s="977" t="s">
        <v>302</v>
      </c>
      <c r="DJ167" s="977" t="s">
        <v>57</v>
      </c>
      <c r="DK167" s="977" t="s">
        <v>57</v>
      </c>
      <c r="DL167" s="977" t="s">
        <v>57</v>
      </c>
      <c r="DM167" s="977" t="s">
        <v>57</v>
      </c>
      <c r="DN167" s="977" t="s">
        <v>57</v>
      </c>
      <c r="DO167" s="977" t="s">
        <v>57</v>
      </c>
      <c r="DP167" s="977" t="s">
        <v>57</v>
      </c>
      <c r="DQ167" s="977" t="s">
        <v>57</v>
      </c>
      <c r="DR167" s="977" t="s">
        <v>57</v>
      </c>
      <c r="DS167" s="977" t="s">
        <v>57</v>
      </c>
      <c r="DT167" s="977" t="s">
        <v>3341</v>
      </c>
      <c r="DU167" s="977" t="s">
        <v>86</v>
      </c>
      <c r="DV167" s="977" t="s">
        <v>178</v>
      </c>
      <c r="DW167" s="977" t="s">
        <v>106</v>
      </c>
      <c r="DX167" s="977" t="s">
        <v>317</v>
      </c>
      <c r="DY167" s="977" t="s">
        <v>308</v>
      </c>
      <c r="DZ167" s="977" t="s">
        <v>318</v>
      </c>
      <c r="EA167" s="977" t="s">
        <v>319</v>
      </c>
      <c r="EB167" s="977" t="s">
        <v>1654</v>
      </c>
      <c r="EC167" s="977" t="s">
        <v>86</v>
      </c>
      <c r="ED167" s="977" t="s">
        <v>1028</v>
      </c>
      <c r="EE167" s="977" t="s">
        <v>106</v>
      </c>
      <c r="EF167" s="977" t="s">
        <v>57</v>
      </c>
      <c r="EG167" s="977" t="s">
        <v>57</v>
      </c>
      <c r="EH167" s="977" t="s">
        <v>57</v>
      </c>
      <c r="EI167" s="977" t="s">
        <v>57</v>
      </c>
      <c r="EJ167" s="977" t="s">
        <v>3342</v>
      </c>
      <c r="EK167" s="977" t="s">
        <v>2337</v>
      </c>
      <c r="EL167" s="977" t="s">
        <v>765</v>
      </c>
      <c r="EM167" s="977" t="s">
        <v>188</v>
      </c>
      <c r="EN167" s="977" t="s">
        <v>767</v>
      </c>
      <c r="EO167" s="977" t="s">
        <v>310</v>
      </c>
      <c r="EP167" s="977" t="s">
        <v>88</v>
      </c>
      <c r="EQ167" s="977" t="s">
        <v>187</v>
      </c>
      <c r="ER167" s="977" t="s">
        <v>311</v>
      </c>
      <c r="ES167" s="977" t="s">
        <v>2602</v>
      </c>
      <c r="ET167" s="977" t="s">
        <v>7882</v>
      </c>
      <c r="EU167" s="189" t="str">
        <f t="shared" si="36"/>
        <v>1037804T00</v>
      </c>
      <c r="EV167" s="56" t="str">
        <f t="shared" si="37"/>
        <v>151037804T00</v>
      </c>
      <c r="EW167" s="189">
        <f>IFERROR(VLOOKUP(EV167,양시!BZ:CJ,10,FALSE),"")</f>
        <v>0</v>
      </c>
    </row>
    <row r="168" spans="1:156" ht="30" customHeight="1">
      <c r="A168" s="741">
        <v>15</v>
      </c>
      <c r="B168" s="977" t="s">
        <v>771</v>
      </c>
      <c r="C168" s="977" t="s">
        <v>336</v>
      </c>
      <c r="D168" s="977" t="s">
        <v>2400</v>
      </c>
      <c r="E168" s="977" t="s">
        <v>31</v>
      </c>
      <c r="F168" s="977" t="s">
        <v>584</v>
      </c>
      <c r="G168" s="977" t="s">
        <v>806</v>
      </c>
      <c r="H168" s="977" t="s">
        <v>732</v>
      </c>
      <c r="I168" s="977" t="s">
        <v>585</v>
      </c>
      <c r="J168" s="977" t="s">
        <v>7883</v>
      </c>
      <c r="K168" s="977" t="s">
        <v>291</v>
      </c>
      <c r="L168" s="977" t="s">
        <v>7884</v>
      </c>
      <c r="M168" s="977" t="s">
        <v>2428</v>
      </c>
      <c r="N168" s="977"/>
      <c r="O168" s="977"/>
      <c r="P168" s="977" t="s">
        <v>818</v>
      </c>
      <c r="Q168" s="977"/>
      <c r="R168" s="977"/>
      <c r="S168" s="977" t="s">
        <v>7482</v>
      </c>
      <c r="T168" s="977" t="s">
        <v>7483</v>
      </c>
      <c r="U168" s="977" t="s">
        <v>592</v>
      </c>
      <c r="V168" s="977"/>
      <c r="W168" s="977" t="s">
        <v>2429</v>
      </c>
      <c r="X168" s="977" t="s">
        <v>322</v>
      </c>
      <c r="Y168" s="977" t="s">
        <v>1135</v>
      </c>
      <c r="Z168" s="977" t="s">
        <v>1135</v>
      </c>
      <c r="AA168" s="977" t="s">
        <v>1135</v>
      </c>
      <c r="AB168" s="977" t="s">
        <v>293</v>
      </c>
      <c r="AC168" s="1338"/>
      <c r="AD168" s="977" t="s">
        <v>107</v>
      </c>
      <c r="AE168" s="977" t="s">
        <v>2204</v>
      </c>
      <c r="AF168" s="977" t="s">
        <v>692</v>
      </c>
      <c r="AG168" s="977" t="s">
        <v>295</v>
      </c>
      <c r="AH168" s="977" t="s">
        <v>296</v>
      </c>
      <c r="AI168" s="977" t="s">
        <v>297</v>
      </c>
      <c r="AJ168" s="977"/>
      <c r="AK168" s="977"/>
      <c r="AL168" s="977"/>
      <c r="AM168" s="977"/>
      <c r="AN168" s="977" t="s">
        <v>2406</v>
      </c>
      <c r="AO168" s="977" t="s">
        <v>6835</v>
      </c>
      <c r="AP168" s="977" t="s">
        <v>7885</v>
      </c>
      <c r="AQ168" s="977" t="s">
        <v>2381</v>
      </c>
      <c r="AR168" s="977"/>
      <c r="AS168" s="977"/>
      <c r="AT168" s="977" t="s">
        <v>315</v>
      </c>
      <c r="AU168" s="977" t="s">
        <v>7886</v>
      </c>
      <c r="AV168" s="977" t="s">
        <v>57</v>
      </c>
      <c r="AW168" s="977" t="s">
        <v>57</v>
      </c>
      <c r="AX168" s="977"/>
      <c r="AY168" s="977"/>
      <c r="AZ168" s="977" t="s">
        <v>2434</v>
      </c>
      <c r="BA168" s="977" t="s">
        <v>2435</v>
      </c>
      <c r="BB168" s="977" t="s">
        <v>299</v>
      </c>
      <c r="BC168" s="977" t="s">
        <v>32</v>
      </c>
      <c r="BD168" s="977" t="s">
        <v>33</v>
      </c>
      <c r="BE168" s="977" t="s">
        <v>57</v>
      </c>
      <c r="BF168" s="977" t="s">
        <v>48</v>
      </c>
      <c r="BG168" s="977" t="s">
        <v>164</v>
      </c>
      <c r="BH168" s="977" t="s">
        <v>3533</v>
      </c>
      <c r="BI168" s="977" t="s">
        <v>2436</v>
      </c>
      <c r="BJ168" s="977" t="s">
        <v>2437</v>
      </c>
      <c r="BK168" s="977" t="s">
        <v>2438</v>
      </c>
      <c r="BL168" s="977" t="s">
        <v>2439</v>
      </c>
      <c r="BM168" s="977" t="s">
        <v>752</v>
      </c>
      <c r="BN168" s="977" t="s">
        <v>2204</v>
      </c>
      <c r="BO168" s="977" t="s">
        <v>692</v>
      </c>
      <c r="BP168" s="977" t="s">
        <v>595</v>
      </c>
      <c r="BQ168" s="977" t="s">
        <v>295</v>
      </c>
      <c r="BR168" s="977" t="s">
        <v>102</v>
      </c>
      <c r="BS168" s="977" t="s">
        <v>170</v>
      </c>
      <c r="BT168" s="977" t="s">
        <v>790</v>
      </c>
      <c r="BU168" s="977" t="s">
        <v>7887</v>
      </c>
      <c r="BV168" s="977" t="s">
        <v>302</v>
      </c>
      <c r="BW168" s="977" t="s">
        <v>109</v>
      </c>
      <c r="BX168" s="977" t="s">
        <v>296</v>
      </c>
      <c r="BY168" s="977" t="s">
        <v>297</v>
      </c>
      <c r="BZ168" s="977" t="s">
        <v>2393</v>
      </c>
      <c r="CA168" s="977" t="s">
        <v>758</v>
      </c>
      <c r="CB168" s="977" t="s">
        <v>304</v>
      </c>
      <c r="CC168" s="977" t="s">
        <v>167</v>
      </c>
      <c r="CD168" s="977" t="s">
        <v>305</v>
      </c>
      <c r="CE168" s="977" t="s">
        <v>306</v>
      </c>
      <c r="CF168" s="977" t="s">
        <v>166</v>
      </c>
      <c r="CG168" s="977" t="s">
        <v>307</v>
      </c>
      <c r="CH168" s="977" t="s">
        <v>57</v>
      </c>
      <c r="CI168" s="977" t="s">
        <v>2419</v>
      </c>
      <c r="CJ168" s="977" t="s">
        <v>843</v>
      </c>
      <c r="CK168" s="977" t="s">
        <v>182</v>
      </c>
      <c r="CL168" s="977" t="s">
        <v>105</v>
      </c>
      <c r="CM168" s="977" t="s">
        <v>57</v>
      </c>
      <c r="CN168" s="977" t="s">
        <v>57</v>
      </c>
      <c r="CO168" s="977" t="s">
        <v>57</v>
      </c>
      <c r="CP168" s="977" t="s">
        <v>57</v>
      </c>
      <c r="CQ168" s="977" t="s">
        <v>57</v>
      </c>
      <c r="CR168" s="977" t="s">
        <v>57</v>
      </c>
      <c r="CS168" s="977" t="s">
        <v>57</v>
      </c>
      <c r="CT168" s="977" t="s">
        <v>57</v>
      </c>
      <c r="CU168" s="977" t="s">
        <v>57</v>
      </c>
      <c r="CV168" s="977" t="s">
        <v>57</v>
      </c>
      <c r="CW168" s="977" t="s">
        <v>57</v>
      </c>
      <c r="CX168" s="977" t="s">
        <v>57</v>
      </c>
      <c r="CY168" s="977" t="s">
        <v>57</v>
      </c>
      <c r="CZ168" s="977" t="s">
        <v>57</v>
      </c>
      <c r="DA168" s="977" t="s">
        <v>57</v>
      </c>
      <c r="DB168" s="977" t="s">
        <v>57</v>
      </c>
      <c r="DC168" s="977" t="s">
        <v>57</v>
      </c>
      <c r="DD168" s="977" t="s">
        <v>57</v>
      </c>
      <c r="DE168" s="977" t="s">
        <v>57</v>
      </c>
      <c r="DF168" s="977" t="s">
        <v>57</v>
      </c>
      <c r="DG168" s="977" t="s">
        <v>57</v>
      </c>
      <c r="DH168" s="977" t="s">
        <v>57</v>
      </c>
      <c r="DI168" s="977" t="s">
        <v>302</v>
      </c>
      <c r="DJ168" s="977" t="s">
        <v>57</v>
      </c>
      <c r="DK168" s="977" t="s">
        <v>57</v>
      </c>
      <c r="DL168" s="977" t="s">
        <v>57</v>
      </c>
      <c r="DM168" s="977" t="s">
        <v>57</v>
      </c>
      <c r="DN168" s="977" t="s">
        <v>57</v>
      </c>
      <c r="DO168" s="977" t="s">
        <v>57</v>
      </c>
      <c r="DP168" s="977" t="s">
        <v>57</v>
      </c>
      <c r="DQ168" s="977" t="s">
        <v>57</v>
      </c>
      <c r="DR168" s="977" t="s">
        <v>57</v>
      </c>
      <c r="DS168" s="977" t="s">
        <v>57</v>
      </c>
      <c r="DT168" s="977" t="s">
        <v>7888</v>
      </c>
      <c r="DU168" s="977" t="s">
        <v>79</v>
      </c>
      <c r="DV168" s="977" t="s">
        <v>801</v>
      </c>
      <c r="DW168" s="977" t="s">
        <v>121</v>
      </c>
      <c r="DX168" s="977" t="s">
        <v>317</v>
      </c>
      <c r="DY168" s="977" t="s">
        <v>308</v>
      </c>
      <c r="DZ168" s="977" t="s">
        <v>318</v>
      </c>
      <c r="EA168" s="977" t="s">
        <v>319</v>
      </c>
      <c r="EB168" s="977" t="s">
        <v>1251</v>
      </c>
      <c r="EC168" s="977" t="s">
        <v>79</v>
      </c>
      <c r="ED168" s="977" t="s">
        <v>1038</v>
      </c>
      <c r="EE168" s="977" t="s">
        <v>121</v>
      </c>
      <c r="EF168" s="977" t="s">
        <v>57</v>
      </c>
      <c r="EG168" s="977" t="s">
        <v>57</v>
      </c>
      <c r="EH168" s="977" t="s">
        <v>57</v>
      </c>
      <c r="EI168" s="977" t="s">
        <v>57</v>
      </c>
      <c r="EJ168" s="977" t="s">
        <v>2443</v>
      </c>
      <c r="EK168" s="977" t="s">
        <v>2444</v>
      </c>
      <c r="EL168" s="977" t="s">
        <v>2445</v>
      </c>
      <c r="EM168" s="977" t="s">
        <v>184</v>
      </c>
      <c r="EN168" s="977" t="s">
        <v>680</v>
      </c>
      <c r="EO168" s="977" t="s">
        <v>310</v>
      </c>
      <c r="EP168" s="977" t="s">
        <v>88</v>
      </c>
      <c r="EQ168" s="977" t="s">
        <v>187</v>
      </c>
      <c r="ER168" s="977" t="s">
        <v>311</v>
      </c>
      <c r="ES168" s="977" t="s">
        <v>3786</v>
      </c>
      <c r="ET168" s="977" t="s">
        <v>7889</v>
      </c>
      <c r="EU168" s="189" t="str">
        <f t="shared" si="36"/>
        <v>1035083T05</v>
      </c>
      <c r="EV168" s="56" t="str">
        <f t="shared" si="37"/>
        <v>151035083T05</v>
      </c>
      <c r="EW168" s="189">
        <f>IFERROR(VLOOKUP(EV168,양시!BZ:CJ,10,FALSE),"")</f>
        <v>0</v>
      </c>
      <c r="EY168" s="415" t="s">
        <v>8096</v>
      </c>
      <c r="EZ168" s="104" t="s">
        <v>8095</v>
      </c>
    </row>
    <row r="169" spans="1:156" ht="30" customHeight="1">
      <c r="A169" s="741">
        <v>15</v>
      </c>
      <c r="B169" s="977" t="s">
        <v>806</v>
      </c>
      <c r="C169" s="979" t="s">
        <v>915</v>
      </c>
      <c r="D169" s="977" t="s">
        <v>2612</v>
      </c>
      <c r="E169" s="977" t="s">
        <v>31</v>
      </c>
      <c r="F169" s="977" t="s">
        <v>321</v>
      </c>
      <c r="G169" s="977"/>
      <c r="H169" s="977" t="s">
        <v>320</v>
      </c>
      <c r="I169" s="977" t="s">
        <v>585</v>
      </c>
      <c r="J169" s="977" t="s">
        <v>7890</v>
      </c>
      <c r="K169" s="977" t="s">
        <v>291</v>
      </c>
      <c r="L169" s="977" t="s">
        <v>7891</v>
      </c>
      <c r="M169" s="977" t="s">
        <v>7892</v>
      </c>
      <c r="N169" s="977"/>
      <c r="O169" s="977" t="s">
        <v>7893</v>
      </c>
      <c r="P169" s="977"/>
      <c r="Q169" s="977"/>
      <c r="R169" s="977"/>
      <c r="S169" s="977" t="s">
        <v>7482</v>
      </c>
      <c r="T169" s="977" t="s">
        <v>7483</v>
      </c>
      <c r="U169" s="977" t="s">
        <v>592</v>
      </c>
      <c r="V169" s="977" t="s">
        <v>1133</v>
      </c>
      <c r="W169" s="977" t="s">
        <v>7894</v>
      </c>
      <c r="X169" s="977"/>
      <c r="Y169" s="977"/>
      <c r="Z169" s="977"/>
      <c r="AA169" s="977"/>
      <c r="AB169" s="977"/>
      <c r="AC169" s="1338"/>
      <c r="AD169" s="977"/>
      <c r="AE169" s="977" t="s">
        <v>1137</v>
      </c>
      <c r="AF169" s="977" t="s">
        <v>294</v>
      </c>
      <c r="AG169" s="977" t="s">
        <v>295</v>
      </c>
      <c r="AH169" s="977" t="s">
        <v>296</v>
      </c>
      <c r="AI169" s="977" t="s">
        <v>297</v>
      </c>
      <c r="AJ169" s="977"/>
      <c r="AK169" s="977"/>
      <c r="AL169" s="977"/>
      <c r="AM169" s="977"/>
      <c r="AN169" s="977" t="s">
        <v>1138</v>
      </c>
      <c r="AO169" s="977" t="s">
        <v>1139</v>
      </c>
      <c r="AP169" s="977" t="s">
        <v>7895</v>
      </c>
      <c r="AQ169" s="977" t="s">
        <v>35</v>
      </c>
      <c r="AR169" s="977"/>
      <c r="AS169" s="977"/>
      <c r="AT169" s="977" t="s">
        <v>298</v>
      </c>
      <c r="AU169" s="977" t="s">
        <v>7896</v>
      </c>
      <c r="AV169" s="977" t="s">
        <v>57</v>
      </c>
      <c r="AW169" s="977" t="s">
        <v>57</v>
      </c>
      <c r="AX169" s="977"/>
      <c r="AY169" s="977"/>
      <c r="AZ169" s="977" t="s">
        <v>7897</v>
      </c>
      <c r="BA169" s="977" t="s">
        <v>1143</v>
      </c>
      <c r="BB169" s="977" t="s">
        <v>299</v>
      </c>
      <c r="BC169" s="977" t="s">
        <v>32</v>
      </c>
      <c r="BD169" s="977" t="s">
        <v>33</v>
      </c>
      <c r="BE169" s="977" t="s">
        <v>57</v>
      </c>
      <c r="BF169" s="977" t="s">
        <v>34</v>
      </c>
      <c r="BG169" s="977" t="s">
        <v>603</v>
      </c>
      <c r="BH169" s="977" t="s">
        <v>990</v>
      </c>
      <c r="BI169" s="977" t="s">
        <v>991</v>
      </c>
      <c r="BJ169" s="977" t="s">
        <v>3779</v>
      </c>
      <c r="BK169" s="977" t="s">
        <v>1146</v>
      </c>
      <c r="BL169" s="977" t="s">
        <v>7898</v>
      </c>
      <c r="BM169" s="977" t="s">
        <v>55</v>
      </c>
      <c r="BN169" s="977" t="s">
        <v>1137</v>
      </c>
      <c r="BO169" s="977" t="s">
        <v>294</v>
      </c>
      <c r="BP169" s="977" t="s">
        <v>57</v>
      </c>
      <c r="BQ169" s="977" t="s">
        <v>295</v>
      </c>
      <c r="BR169" s="977" t="s">
        <v>311</v>
      </c>
      <c r="BS169" s="977" t="s">
        <v>1393</v>
      </c>
      <c r="BT169" s="977" t="s">
        <v>754</v>
      </c>
      <c r="BU169" s="977" t="s">
        <v>7899</v>
      </c>
      <c r="BV169" s="977" t="s">
        <v>302</v>
      </c>
      <c r="BW169" s="977" t="s">
        <v>109</v>
      </c>
      <c r="BX169" s="977" t="s">
        <v>296</v>
      </c>
      <c r="BY169" s="977" t="s">
        <v>297</v>
      </c>
      <c r="BZ169" s="977" t="s">
        <v>996</v>
      </c>
      <c r="CA169" s="977" t="s">
        <v>84</v>
      </c>
      <c r="CB169" s="977" t="s">
        <v>304</v>
      </c>
      <c r="CC169" s="977" t="s">
        <v>186</v>
      </c>
      <c r="CD169" s="977" t="s">
        <v>305</v>
      </c>
      <c r="CE169" s="977" t="s">
        <v>306</v>
      </c>
      <c r="CF169" s="977" t="s">
        <v>997</v>
      </c>
      <c r="CG169" s="977" t="s">
        <v>307</v>
      </c>
      <c r="CH169" s="977" t="s">
        <v>57</v>
      </c>
      <c r="CI169" s="977" t="s">
        <v>3260</v>
      </c>
      <c r="CJ169" s="977" t="s">
        <v>99</v>
      </c>
      <c r="CK169" s="977" t="s">
        <v>998</v>
      </c>
      <c r="CL169" s="977" t="s">
        <v>105</v>
      </c>
      <c r="CM169" s="977" t="s">
        <v>7900</v>
      </c>
      <c r="CN169" s="977" t="s">
        <v>99</v>
      </c>
      <c r="CO169" s="977" t="s">
        <v>708</v>
      </c>
      <c r="CP169" s="977" t="s">
        <v>105</v>
      </c>
      <c r="CQ169" s="977" t="s">
        <v>57</v>
      </c>
      <c r="CR169" s="977" t="s">
        <v>57</v>
      </c>
      <c r="CS169" s="977" t="s">
        <v>57</v>
      </c>
      <c r="CT169" s="977" t="s">
        <v>57</v>
      </c>
      <c r="CU169" s="977" t="s">
        <v>57</v>
      </c>
      <c r="CV169" s="977" t="s">
        <v>57</v>
      </c>
      <c r="CW169" s="977" t="s">
        <v>57</v>
      </c>
      <c r="CX169" s="977" t="s">
        <v>57</v>
      </c>
      <c r="CY169" s="977" t="s">
        <v>57</v>
      </c>
      <c r="CZ169" s="977" t="s">
        <v>57</v>
      </c>
      <c r="DA169" s="977" t="s">
        <v>57</v>
      </c>
      <c r="DB169" s="977" t="s">
        <v>617</v>
      </c>
      <c r="DC169" s="977" t="s">
        <v>618</v>
      </c>
      <c r="DD169" s="977" t="s">
        <v>619</v>
      </c>
      <c r="DE169" s="977" t="s">
        <v>57</v>
      </c>
      <c r="DF169" s="977" t="s">
        <v>57</v>
      </c>
      <c r="DG169" s="977" t="s">
        <v>57</v>
      </c>
      <c r="DH169" s="977" t="s">
        <v>57</v>
      </c>
      <c r="DI169" s="977" t="s">
        <v>302</v>
      </c>
      <c r="DJ169" s="977" t="s">
        <v>57</v>
      </c>
      <c r="DK169" s="977" t="s">
        <v>57</v>
      </c>
      <c r="DL169" s="977" t="s">
        <v>57</v>
      </c>
      <c r="DM169" s="977" t="s">
        <v>57</v>
      </c>
      <c r="DN169" s="977" t="s">
        <v>57</v>
      </c>
      <c r="DO169" s="977" t="s">
        <v>57</v>
      </c>
      <c r="DP169" s="977" t="s">
        <v>57</v>
      </c>
      <c r="DQ169" s="977" t="s">
        <v>57</v>
      </c>
      <c r="DR169" s="977" t="s">
        <v>57</v>
      </c>
      <c r="DS169" s="977" t="s">
        <v>57</v>
      </c>
      <c r="DT169" s="977" t="s">
        <v>2631</v>
      </c>
      <c r="DU169" s="977" t="s">
        <v>86</v>
      </c>
      <c r="DV169" s="977" t="s">
        <v>177</v>
      </c>
      <c r="DW169" s="977" t="s">
        <v>106</v>
      </c>
      <c r="DX169" s="977" t="s">
        <v>333</v>
      </c>
      <c r="DY169" s="977" t="s">
        <v>308</v>
      </c>
      <c r="DZ169" s="977" t="s">
        <v>309</v>
      </c>
      <c r="EA169" s="977" t="s">
        <v>319</v>
      </c>
      <c r="EB169" s="977" t="s">
        <v>2632</v>
      </c>
      <c r="EC169" s="977" t="s">
        <v>86</v>
      </c>
      <c r="ED169" s="977" t="s">
        <v>178</v>
      </c>
      <c r="EE169" s="977" t="s">
        <v>106</v>
      </c>
      <c r="EF169" s="977" t="s">
        <v>57</v>
      </c>
      <c r="EG169" s="977" t="s">
        <v>57</v>
      </c>
      <c r="EH169" s="977" t="s">
        <v>57</v>
      </c>
      <c r="EI169" s="977" t="s">
        <v>57</v>
      </c>
      <c r="EJ169" s="977" t="s">
        <v>3558</v>
      </c>
      <c r="EK169" s="977" t="s">
        <v>91</v>
      </c>
      <c r="EL169" s="977" t="s">
        <v>765</v>
      </c>
      <c r="EM169" s="977" t="s">
        <v>188</v>
      </c>
      <c r="EN169" s="977" t="s">
        <v>767</v>
      </c>
      <c r="EO169" s="977" t="s">
        <v>310</v>
      </c>
      <c r="EP169" s="977" t="s">
        <v>88</v>
      </c>
      <c r="EQ169" s="977" t="s">
        <v>89</v>
      </c>
      <c r="ER169" s="977" t="s">
        <v>311</v>
      </c>
      <c r="ES169" s="977" t="s">
        <v>3786</v>
      </c>
      <c r="ET169" s="977" t="s">
        <v>3787</v>
      </c>
      <c r="EU169" s="189" t="str">
        <f t="shared" si="36"/>
        <v>1030686T00</v>
      </c>
      <c r="EV169" s="56" t="str">
        <f t="shared" si="37"/>
        <v>151030686T00</v>
      </c>
      <c r="EW169" s="189" t="str">
        <f>IFERROR(VLOOKUP(EV169,양시!BZ:CJ,10,FALSE),"")</f>
        <v/>
      </c>
      <c r="EX169" s="104" t="s">
        <v>8271</v>
      </c>
    </row>
    <row r="170" spans="1:156" ht="30" customHeight="1">
      <c r="A170" s="741">
        <v>15</v>
      </c>
      <c r="B170" s="977" t="s">
        <v>47</v>
      </c>
      <c r="C170" s="979" t="s">
        <v>915</v>
      </c>
      <c r="D170" s="977" t="s">
        <v>2612</v>
      </c>
      <c r="E170" s="977" t="s">
        <v>31</v>
      </c>
      <c r="F170" s="977" t="s">
        <v>584</v>
      </c>
      <c r="G170" s="977"/>
      <c r="H170" s="977" t="s">
        <v>724</v>
      </c>
      <c r="I170" s="977" t="s">
        <v>585</v>
      </c>
      <c r="J170" s="977" t="s">
        <v>7901</v>
      </c>
      <c r="K170" s="977" t="s">
        <v>291</v>
      </c>
      <c r="L170" s="977" t="s">
        <v>7902</v>
      </c>
      <c r="M170" s="977" t="s">
        <v>1129</v>
      </c>
      <c r="N170" s="977"/>
      <c r="O170" s="977"/>
      <c r="P170" s="977" t="s">
        <v>818</v>
      </c>
      <c r="Q170" s="977"/>
      <c r="R170" s="977"/>
      <c r="S170" s="977" t="s">
        <v>7482</v>
      </c>
      <c r="T170" s="977" t="s">
        <v>7483</v>
      </c>
      <c r="U170" s="977" t="s">
        <v>592</v>
      </c>
      <c r="V170" s="977" t="s">
        <v>1133</v>
      </c>
      <c r="W170" s="977" t="s">
        <v>1134</v>
      </c>
      <c r="X170" s="977" t="s">
        <v>688</v>
      </c>
      <c r="Y170" s="977" t="s">
        <v>1135</v>
      </c>
      <c r="Z170" s="977" t="s">
        <v>1135</v>
      </c>
      <c r="AA170" s="977" t="s">
        <v>1135</v>
      </c>
      <c r="AB170" s="977" t="s">
        <v>293</v>
      </c>
      <c r="AC170" s="1338"/>
      <c r="AD170" s="977" t="s">
        <v>1861</v>
      </c>
      <c r="AE170" s="977" t="s">
        <v>1137</v>
      </c>
      <c r="AF170" s="977" t="s">
        <v>294</v>
      </c>
      <c r="AG170" s="977" t="s">
        <v>295</v>
      </c>
      <c r="AH170" s="977" t="s">
        <v>296</v>
      </c>
      <c r="AI170" s="977" t="s">
        <v>297</v>
      </c>
      <c r="AJ170" s="977"/>
      <c r="AK170" s="977"/>
      <c r="AL170" s="977"/>
      <c r="AM170" s="977"/>
      <c r="AN170" s="977" t="s">
        <v>1138</v>
      </c>
      <c r="AO170" s="977" t="s">
        <v>1139</v>
      </c>
      <c r="AP170" s="977" t="s">
        <v>7903</v>
      </c>
      <c r="AQ170" s="977" t="s">
        <v>35</v>
      </c>
      <c r="AR170" s="977"/>
      <c r="AS170" s="977"/>
      <c r="AT170" s="977" t="s">
        <v>298</v>
      </c>
      <c r="AU170" s="977" t="s">
        <v>7904</v>
      </c>
      <c r="AV170" s="977" t="s">
        <v>57</v>
      </c>
      <c r="AW170" s="977" t="s">
        <v>57</v>
      </c>
      <c r="AX170" s="977"/>
      <c r="AY170" s="977"/>
      <c r="AZ170" s="977" t="s">
        <v>832</v>
      </c>
      <c r="BA170" s="977" t="s">
        <v>1143</v>
      </c>
      <c r="BB170" s="977" t="s">
        <v>299</v>
      </c>
      <c r="BC170" s="977" t="s">
        <v>32</v>
      </c>
      <c r="BD170" s="977" t="s">
        <v>33</v>
      </c>
      <c r="BE170" s="977" t="s">
        <v>57</v>
      </c>
      <c r="BF170" s="977" t="s">
        <v>34</v>
      </c>
      <c r="BG170" s="977" t="s">
        <v>603</v>
      </c>
      <c r="BH170" s="977" t="s">
        <v>1397</v>
      </c>
      <c r="BI170" s="977" t="s">
        <v>2814</v>
      </c>
      <c r="BJ170" s="977" t="s">
        <v>1145</v>
      </c>
      <c r="BK170" s="977" t="s">
        <v>1146</v>
      </c>
      <c r="BL170" s="977" t="s">
        <v>7905</v>
      </c>
      <c r="BM170" s="977" t="s">
        <v>302</v>
      </c>
      <c r="BN170" s="977" t="s">
        <v>1137</v>
      </c>
      <c r="BO170" s="977" t="s">
        <v>294</v>
      </c>
      <c r="BP170" s="977" t="s">
        <v>57</v>
      </c>
      <c r="BQ170" s="977" t="s">
        <v>295</v>
      </c>
      <c r="BR170" s="977" t="s">
        <v>311</v>
      </c>
      <c r="BS170" s="977" t="s">
        <v>1148</v>
      </c>
      <c r="BT170" s="977" t="s">
        <v>7488</v>
      </c>
      <c r="BU170" s="977" t="s">
        <v>1150</v>
      </c>
      <c r="BV170" s="977" t="s">
        <v>51</v>
      </c>
      <c r="BW170" s="977" t="s">
        <v>659</v>
      </c>
      <c r="BX170" s="977" t="s">
        <v>296</v>
      </c>
      <c r="BY170" s="977" t="s">
        <v>297</v>
      </c>
      <c r="BZ170" s="977" t="s">
        <v>794</v>
      </c>
      <c r="CA170" s="977" t="s">
        <v>1121</v>
      </c>
      <c r="CB170" s="977" t="s">
        <v>304</v>
      </c>
      <c r="CC170" s="977" t="s">
        <v>797</v>
      </c>
      <c r="CD170" s="977" t="s">
        <v>305</v>
      </c>
      <c r="CE170" s="977" t="s">
        <v>306</v>
      </c>
      <c r="CF170" s="977" t="s">
        <v>1122</v>
      </c>
      <c r="CG170" s="977" t="s">
        <v>307</v>
      </c>
      <c r="CH170" s="977" t="s">
        <v>57</v>
      </c>
      <c r="CI170" s="977" t="s">
        <v>1151</v>
      </c>
      <c r="CJ170" s="977" t="s">
        <v>843</v>
      </c>
      <c r="CK170" s="977" t="s">
        <v>1035</v>
      </c>
      <c r="CL170" s="977" t="s">
        <v>105</v>
      </c>
      <c r="CM170" s="977" t="s">
        <v>57</v>
      </c>
      <c r="CN170" s="977" t="s">
        <v>57</v>
      </c>
      <c r="CO170" s="977" t="s">
        <v>57</v>
      </c>
      <c r="CP170" s="977" t="s">
        <v>57</v>
      </c>
      <c r="CQ170" s="977" t="s">
        <v>57</v>
      </c>
      <c r="CR170" s="977" t="s">
        <v>57</v>
      </c>
      <c r="CS170" s="977" t="s">
        <v>57</v>
      </c>
      <c r="CT170" s="977" t="s">
        <v>57</v>
      </c>
      <c r="CU170" s="977" t="s">
        <v>57</v>
      </c>
      <c r="CV170" s="977" t="s">
        <v>57</v>
      </c>
      <c r="CW170" s="977" t="s">
        <v>57</v>
      </c>
      <c r="CX170" s="977" t="s">
        <v>57</v>
      </c>
      <c r="CY170" s="977" t="s">
        <v>57</v>
      </c>
      <c r="CZ170" s="977" t="s">
        <v>57</v>
      </c>
      <c r="DA170" s="977" t="s">
        <v>57</v>
      </c>
      <c r="DB170" s="977" t="s">
        <v>617</v>
      </c>
      <c r="DC170" s="977" t="s">
        <v>618</v>
      </c>
      <c r="DD170" s="977" t="s">
        <v>619</v>
      </c>
      <c r="DE170" s="977" t="s">
        <v>57</v>
      </c>
      <c r="DF170" s="977" t="s">
        <v>57</v>
      </c>
      <c r="DG170" s="977" t="s">
        <v>57</v>
      </c>
      <c r="DH170" s="977" t="s">
        <v>57</v>
      </c>
      <c r="DI170" s="977" t="s">
        <v>302</v>
      </c>
      <c r="DJ170" s="977" t="s">
        <v>57</v>
      </c>
      <c r="DK170" s="977" t="s">
        <v>57</v>
      </c>
      <c r="DL170" s="977" t="s">
        <v>57</v>
      </c>
      <c r="DM170" s="977" t="s">
        <v>57</v>
      </c>
      <c r="DN170" s="977" t="s">
        <v>57</v>
      </c>
      <c r="DO170" s="977" t="s">
        <v>57</v>
      </c>
      <c r="DP170" s="977" t="s">
        <v>57</v>
      </c>
      <c r="DQ170" s="977" t="s">
        <v>57</v>
      </c>
      <c r="DR170" s="977" t="s">
        <v>57</v>
      </c>
      <c r="DS170" s="977" t="s">
        <v>57</v>
      </c>
      <c r="DT170" s="977" t="s">
        <v>1152</v>
      </c>
      <c r="DU170" s="977" t="s">
        <v>1153</v>
      </c>
      <c r="DV170" s="977" t="s">
        <v>715</v>
      </c>
      <c r="DW170" s="977" t="s">
        <v>106</v>
      </c>
      <c r="DX170" s="977" t="s">
        <v>317</v>
      </c>
      <c r="DY170" s="977" t="s">
        <v>308</v>
      </c>
      <c r="DZ170" s="977" t="s">
        <v>318</v>
      </c>
      <c r="EA170" s="977" t="s">
        <v>319</v>
      </c>
      <c r="EB170" s="977" t="s">
        <v>1154</v>
      </c>
      <c r="EC170" s="977" t="s">
        <v>1153</v>
      </c>
      <c r="ED170" s="977" t="s">
        <v>118</v>
      </c>
      <c r="EE170" s="977" t="s">
        <v>106</v>
      </c>
      <c r="EF170" s="977" t="s">
        <v>57</v>
      </c>
      <c r="EG170" s="977" t="s">
        <v>57</v>
      </c>
      <c r="EH170" s="977" t="s">
        <v>57</v>
      </c>
      <c r="EI170" s="977" t="s">
        <v>57</v>
      </c>
      <c r="EJ170" s="977" t="s">
        <v>1155</v>
      </c>
      <c r="EK170" s="977" t="s">
        <v>180</v>
      </c>
      <c r="EL170" s="977" t="s">
        <v>765</v>
      </c>
      <c r="EM170" s="977" t="s">
        <v>181</v>
      </c>
      <c r="EN170" s="977" t="s">
        <v>767</v>
      </c>
      <c r="EO170" s="977" t="s">
        <v>310</v>
      </c>
      <c r="EP170" s="977" t="s">
        <v>88</v>
      </c>
      <c r="EQ170" s="977" t="s">
        <v>183</v>
      </c>
      <c r="ER170" s="977" t="s">
        <v>311</v>
      </c>
      <c r="ES170" s="977" t="s">
        <v>5252</v>
      </c>
      <c r="ET170" s="977" t="s">
        <v>7906</v>
      </c>
      <c r="EU170" s="189" t="str">
        <f t="shared" si="36"/>
        <v>1038787T00</v>
      </c>
      <c r="EV170" s="56" t="str">
        <f t="shared" si="37"/>
        <v>151038787T00</v>
      </c>
      <c r="EW170" s="189">
        <f>IFERROR(VLOOKUP(EV170,양시!BZ:CJ,10,FALSE),"")</f>
        <v>0</v>
      </c>
    </row>
    <row r="171" spans="1:156" ht="30" customHeight="1">
      <c r="A171" s="741">
        <v>15</v>
      </c>
      <c r="B171" s="977" t="s">
        <v>850</v>
      </c>
      <c r="C171" s="979" t="s">
        <v>915</v>
      </c>
      <c r="D171" s="977" t="s">
        <v>2612</v>
      </c>
      <c r="E171" s="977" t="s">
        <v>31</v>
      </c>
      <c r="F171" s="977" t="s">
        <v>287</v>
      </c>
      <c r="G171" s="977"/>
      <c r="H171" s="977" t="s">
        <v>732</v>
      </c>
      <c r="I171" s="977" t="s">
        <v>585</v>
      </c>
      <c r="J171" s="977" t="s">
        <v>7907</v>
      </c>
      <c r="K171" s="977" t="s">
        <v>291</v>
      </c>
      <c r="L171" s="977" t="s">
        <v>7908</v>
      </c>
      <c r="M171" s="977" t="s">
        <v>4544</v>
      </c>
      <c r="N171" s="977"/>
      <c r="O171" s="977"/>
      <c r="P171" s="977"/>
      <c r="Q171" s="977"/>
      <c r="R171" s="977"/>
      <c r="S171" s="977" t="s">
        <v>7482</v>
      </c>
      <c r="T171" s="977" t="s">
        <v>7483</v>
      </c>
      <c r="U171" s="977" t="s">
        <v>592</v>
      </c>
      <c r="V171" s="977"/>
      <c r="W171" s="977" t="s">
        <v>4545</v>
      </c>
      <c r="X171" s="977" t="s">
        <v>292</v>
      </c>
      <c r="Y171" s="977" t="s">
        <v>1135</v>
      </c>
      <c r="Z171" s="977" t="s">
        <v>1135</v>
      </c>
      <c r="AA171" s="977" t="s">
        <v>1135</v>
      </c>
      <c r="AB171" s="977" t="s">
        <v>293</v>
      </c>
      <c r="AC171" s="1338"/>
      <c r="AD171" s="977" t="s">
        <v>4865</v>
      </c>
      <c r="AE171" s="977" t="s">
        <v>2346</v>
      </c>
      <c r="AF171" s="977" t="s">
        <v>294</v>
      </c>
      <c r="AG171" s="977" t="s">
        <v>295</v>
      </c>
      <c r="AH171" s="977" t="s">
        <v>296</v>
      </c>
      <c r="AI171" s="977" t="s">
        <v>297</v>
      </c>
      <c r="AJ171" s="977"/>
      <c r="AK171" s="977"/>
      <c r="AL171" s="977"/>
      <c r="AM171" s="977"/>
      <c r="AN171" s="977" t="s">
        <v>4546</v>
      </c>
      <c r="AO171" s="977" t="s">
        <v>4547</v>
      </c>
      <c r="AP171" s="977" t="s">
        <v>7909</v>
      </c>
      <c r="AQ171" s="977" t="s">
        <v>35</v>
      </c>
      <c r="AR171" s="977"/>
      <c r="AS171" s="977"/>
      <c r="AT171" s="977" t="s">
        <v>315</v>
      </c>
      <c r="AU171" s="977" t="s">
        <v>7910</v>
      </c>
      <c r="AV171" s="977" t="s">
        <v>57</v>
      </c>
      <c r="AW171" s="977" t="s">
        <v>57</v>
      </c>
      <c r="AX171" s="977"/>
      <c r="AY171" s="977"/>
      <c r="AZ171" s="977" t="s">
        <v>4550</v>
      </c>
      <c r="BA171" s="977" t="s">
        <v>2352</v>
      </c>
      <c r="BB171" s="977" t="s">
        <v>299</v>
      </c>
      <c r="BC171" s="977" t="s">
        <v>32</v>
      </c>
      <c r="BD171" s="977" t="s">
        <v>33</v>
      </c>
      <c r="BE171" s="977" t="s">
        <v>102</v>
      </c>
      <c r="BF171" s="977" t="s">
        <v>34</v>
      </c>
      <c r="BG171" s="977" t="s">
        <v>164</v>
      </c>
      <c r="BH171" s="977" t="s">
        <v>110</v>
      </c>
      <c r="BI171" s="977" t="s">
        <v>4551</v>
      </c>
      <c r="BJ171" s="977" t="s">
        <v>4552</v>
      </c>
      <c r="BK171" s="977" t="s">
        <v>2355</v>
      </c>
      <c r="BL171" s="977" t="s">
        <v>7911</v>
      </c>
      <c r="BM171" s="977" t="s">
        <v>302</v>
      </c>
      <c r="BN171" s="977" t="s">
        <v>2346</v>
      </c>
      <c r="BO171" s="977" t="s">
        <v>294</v>
      </c>
      <c r="BP171" s="977" t="s">
        <v>57</v>
      </c>
      <c r="BQ171" s="977" t="s">
        <v>295</v>
      </c>
      <c r="BR171" s="977" t="s">
        <v>311</v>
      </c>
      <c r="BS171" s="977" t="s">
        <v>4554</v>
      </c>
      <c r="BT171" s="977" t="s">
        <v>3223</v>
      </c>
      <c r="BU171" s="977" t="s">
        <v>7912</v>
      </c>
      <c r="BV171" s="977" t="s">
        <v>302</v>
      </c>
      <c r="BW171" s="977" t="s">
        <v>659</v>
      </c>
      <c r="BX171" s="977" t="s">
        <v>296</v>
      </c>
      <c r="BY171" s="977" t="s">
        <v>297</v>
      </c>
      <c r="BZ171" s="977" t="s">
        <v>175</v>
      </c>
      <c r="CA171" s="977" t="s">
        <v>4556</v>
      </c>
      <c r="CB171" s="977" t="s">
        <v>304</v>
      </c>
      <c r="CC171" s="977" t="s">
        <v>614</v>
      </c>
      <c r="CD171" s="977" t="s">
        <v>305</v>
      </c>
      <c r="CE171" s="977" t="s">
        <v>306</v>
      </c>
      <c r="CF171" s="977" t="s">
        <v>794</v>
      </c>
      <c r="CG171" s="977" t="s">
        <v>307</v>
      </c>
      <c r="CH171" s="977" t="s">
        <v>57</v>
      </c>
      <c r="CI171" s="977" t="s">
        <v>173</v>
      </c>
      <c r="CJ171" s="977" t="s">
        <v>78</v>
      </c>
      <c r="CK171" s="977" t="s">
        <v>174</v>
      </c>
      <c r="CL171" s="977" t="s">
        <v>105</v>
      </c>
      <c r="CM171" s="977" t="s">
        <v>57</v>
      </c>
      <c r="CN171" s="977" t="s">
        <v>57</v>
      </c>
      <c r="CO171" s="977" t="s">
        <v>57</v>
      </c>
      <c r="CP171" s="977" t="s">
        <v>57</v>
      </c>
      <c r="CQ171" s="977" t="s">
        <v>57</v>
      </c>
      <c r="CR171" s="977" t="s">
        <v>57</v>
      </c>
      <c r="CS171" s="977" t="s">
        <v>57</v>
      </c>
      <c r="CT171" s="977" t="s">
        <v>57</v>
      </c>
      <c r="CU171" s="977" t="s">
        <v>57</v>
      </c>
      <c r="CV171" s="977" t="s">
        <v>57</v>
      </c>
      <c r="CW171" s="977" t="s">
        <v>57</v>
      </c>
      <c r="CX171" s="977" t="s">
        <v>57</v>
      </c>
      <c r="CY171" s="977" t="s">
        <v>57</v>
      </c>
      <c r="CZ171" s="977" t="s">
        <v>57</v>
      </c>
      <c r="DA171" s="977" t="s">
        <v>57</v>
      </c>
      <c r="DB171" s="977" t="s">
        <v>57</v>
      </c>
      <c r="DC171" s="977" t="s">
        <v>57</v>
      </c>
      <c r="DD171" s="977" t="s">
        <v>57</v>
      </c>
      <c r="DE171" s="977" t="s">
        <v>57</v>
      </c>
      <c r="DF171" s="977" t="s">
        <v>57</v>
      </c>
      <c r="DG171" s="977" t="s">
        <v>57</v>
      </c>
      <c r="DH171" s="977" t="s">
        <v>57</v>
      </c>
      <c r="DI171" s="977" t="s">
        <v>302</v>
      </c>
      <c r="DJ171" s="977" t="s">
        <v>57</v>
      </c>
      <c r="DK171" s="977" t="s">
        <v>57</v>
      </c>
      <c r="DL171" s="977" t="s">
        <v>57</v>
      </c>
      <c r="DM171" s="977" t="s">
        <v>57</v>
      </c>
      <c r="DN171" s="977" t="s">
        <v>57</v>
      </c>
      <c r="DO171" s="977" t="s">
        <v>57</v>
      </c>
      <c r="DP171" s="977" t="s">
        <v>57</v>
      </c>
      <c r="DQ171" s="977" t="s">
        <v>57</v>
      </c>
      <c r="DR171" s="977" t="s">
        <v>57</v>
      </c>
      <c r="DS171" s="977" t="s">
        <v>57</v>
      </c>
      <c r="DT171" s="977" t="s">
        <v>4557</v>
      </c>
      <c r="DU171" s="977" t="s">
        <v>79</v>
      </c>
      <c r="DV171" s="977" t="s">
        <v>659</v>
      </c>
      <c r="DW171" s="977" t="s">
        <v>121</v>
      </c>
      <c r="DX171" s="977" t="s">
        <v>333</v>
      </c>
      <c r="DY171" s="977" t="s">
        <v>308</v>
      </c>
      <c r="DZ171" s="977" t="s">
        <v>309</v>
      </c>
      <c r="EA171" s="977" t="s">
        <v>319</v>
      </c>
      <c r="EB171" s="977" t="s">
        <v>4558</v>
      </c>
      <c r="EC171" s="977" t="s">
        <v>79</v>
      </c>
      <c r="ED171" s="977" t="s">
        <v>756</v>
      </c>
      <c r="EE171" s="977" t="s">
        <v>121</v>
      </c>
      <c r="EF171" s="977" t="s">
        <v>57</v>
      </c>
      <c r="EG171" s="977" t="s">
        <v>57</v>
      </c>
      <c r="EH171" s="977" t="s">
        <v>57</v>
      </c>
      <c r="EI171" s="977" t="s">
        <v>57</v>
      </c>
      <c r="EJ171" s="977" t="s">
        <v>4559</v>
      </c>
      <c r="EK171" s="977" t="s">
        <v>2365</v>
      </c>
      <c r="EL171" s="977" t="s">
        <v>4560</v>
      </c>
      <c r="EM171" s="977" t="s">
        <v>2367</v>
      </c>
      <c r="EN171" s="977" t="s">
        <v>629</v>
      </c>
      <c r="EO171" s="977" t="s">
        <v>310</v>
      </c>
      <c r="EP171" s="977" t="s">
        <v>88</v>
      </c>
      <c r="EQ171" s="977" t="s">
        <v>5297</v>
      </c>
      <c r="ER171" s="977" t="s">
        <v>311</v>
      </c>
      <c r="ES171" s="977" t="s">
        <v>5298</v>
      </c>
      <c r="ET171" s="977" t="s">
        <v>5299</v>
      </c>
      <c r="EU171" s="189" t="str">
        <f t="shared" si="36"/>
        <v>1019792T01</v>
      </c>
      <c r="EV171" s="56" t="str">
        <f t="shared" si="37"/>
        <v>151019792T01</v>
      </c>
      <c r="EW171" s="189" t="str">
        <f>IFERROR(VLOOKUP(EV171,양시!BZ:CJ,10,FALSE),"")</f>
        <v/>
      </c>
      <c r="EX171" s="104" t="s">
        <v>8236</v>
      </c>
    </row>
    <row r="172" spans="1:156" ht="30" customHeight="1">
      <c r="A172" s="741">
        <v>15</v>
      </c>
      <c r="B172" s="977" t="s">
        <v>323</v>
      </c>
      <c r="C172" s="979" t="s">
        <v>915</v>
      </c>
      <c r="D172" s="977" t="s">
        <v>2612</v>
      </c>
      <c r="E172" s="977" t="s">
        <v>31</v>
      </c>
      <c r="F172" s="977" t="s">
        <v>321</v>
      </c>
      <c r="G172" s="977"/>
      <c r="H172" s="977" t="s">
        <v>771</v>
      </c>
      <c r="I172" s="977" t="s">
        <v>585</v>
      </c>
      <c r="J172" s="977" t="s">
        <v>7913</v>
      </c>
      <c r="K172" s="977" t="s">
        <v>291</v>
      </c>
      <c r="L172" s="977" t="s">
        <v>7914</v>
      </c>
      <c r="M172" s="977" t="s">
        <v>4754</v>
      </c>
      <c r="N172" s="977"/>
      <c r="O172" s="977"/>
      <c r="P172" s="977"/>
      <c r="Q172" s="977"/>
      <c r="R172" s="977"/>
      <c r="S172" s="977" t="s">
        <v>7482</v>
      </c>
      <c r="T172" s="977" t="s">
        <v>7483</v>
      </c>
      <c r="U172" s="977" t="s">
        <v>592</v>
      </c>
      <c r="V172" s="977"/>
      <c r="W172" s="977" t="s">
        <v>7915</v>
      </c>
      <c r="X172" s="977" t="s">
        <v>1047</v>
      </c>
      <c r="Y172" s="977" t="s">
        <v>1135</v>
      </c>
      <c r="Z172" s="977" t="s">
        <v>1135</v>
      </c>
      <c r="AA172" s="977" t="s">
        <v>1135</v>
      </c>
      <c r="AB172" s="977" t="s">
        <v>293</v>
      </c>
      <c r="AC172" s="1338"/>
      <c r="AD172" s="977" t="s">
        <v>107</v>
      </c>
      <c r="AE172" s="977" t="s">
        <v>314</v>
      </c>
      <c r="AF172" s="977" t="s">
        <v>294</v>
      </c>
      <c r="AG172" s="977" t="s">
        <v>295</v>
      </c>
      <c r="AH172" s="977" t="s">
        <v>296</v>
      </c>
      <c r="AI172" s="977" t="s">
        <v>297</v>
      </c>
      <c r="AJ172" s="977"/>
      <c r="AK172" s="977"/>
      <c r="AL172" s="977"/>
      <c r="AM172" s="977"/>
      <c r="AN172" s="977" t="s">
        <v>4546</v>
      </c>
      <c r="AO172" s="977" t="s">
        <v>4547</v>
      </c>
      <c r="AP172" s="977" t="s">
        <v>7916</v>
      </c>
      <c r="AQ172" s="977" t="s">
        <v>35</v>
      </c>
      <c r="AR172" s="977"/>
      <c r="AS172" s="977"/>
      <c r="AT172" s="977" t="s">
        <v>298</v>
      </c>
      <c r="AU172" s="977" t="s">
        <v>7917</v>
      </c>
      <c r="AV172" s="977" t="s">
        <v>57</v>
      </c>
      <c r="AW172" s="977" t="s">
        <v>57</v>
      </c>
      <c r="AX172" s="977"/>
      <c r="AY172" s="977"/>
      <c r="AZ172" s="977" t="s">
        <v>1169</v>
      </c>
      <c r="BA172" s="977" t="s">
        <v>4760</v>
      </c>
      <c r="BB172" s="977" t="s">
        <v>299</v>
      </c>
      <c r="BC172" s="977" t="s">
        <v>32</v>
      </c>
      <c r="BD172" s="977" t="s">
        <v>33</v>
      </c>
      <c r="BE172" s="977" t="s">
        <v>57</v>
      </c>
      <c r="BF172" s="977" t="s">
        <v>48</v>
      </c>
      <c r="BG172" s="977" t="s">
        <v>603</v>
      </c>
      <c r="BH172" s="977" t="s">
        <v>7918</v>
      </c>
      <c r="BI172" s="977" t="s">
        <v>1172</v>
      </c>
      <c r="BJ172" s="977" t="s">
        <v>1173</v>
      </c>
      <c r="BK172" s="977" t="s">
        <v>1174</v>
      </c>
      <c r="BL172" s="977" t="s">
        <v>1175</v>
      </c>
      <c r="BM172" s="977" t="s">
        <v>1327</v>
      </c>
      <c r="BN172" s="977" t="s">
        <v>314</v>
      </c>
      <c r="BO172" s="977" t="s">
        <v>294</v>
      </c>
      <c r="BP172" s="977" t="s">
        <v>57</v>
      </c>
      <c r="BQ172" s="977" t="s">
        <v>295</v>
      </c>
      <c r="BR172" s="977" t="s">
        <v>311</v>
      </c>
      <c r="BS172" s="977" t="s">
        <v>1086</v>
      </c>
      <c r="BT172" s="977" t="s">
        <v>1176</v>
      </c>
      <c r="BU172" s="977" t="s">
        <v>7919</v>
      </c>
      <c r="BV172" s="977" t="s">
        <v>302</v>
      </c>
      <c r="BW172" s="977" t="s">
        <v>204</v>
      </c>
      <c r="BX172" s="977" t="s">
        <v>296</v>
      </c>
      <c r="BY172" s="977" t="s">
        <v>297</v>
      </c>
      <c r="BZ172" s="977" t="s">
        <v>174</v>
      </c>
      <c r="CA172" s="977" t="s">
        <v>7920</v>
      </c>
      <c r="CB172" s="977" t="s">
        <v>304</v>
      </c>
      <c r="CC172" s="977" t="s">
        <v>909</v>
      </c>
      <c r="CD172" s="977" t="s">
        <v>318</v>
      </c>
      <c r="CE172" s="977" t="s">
        <v>306</v>
      </c>
      <c r="CF172" s="977" t="s">
        <v>1210</v>
      </c>
      <c r="CG172" s="977" t="s">
        <v>307</v>
      </c>
      <c r="CH172" s="977" t="s">
        <v>57</v>
      </c>
      <c r="CI172" s="977" t="s">
        <v>7921</v>
      </c>
      <c r="CJ172" s="977" t="s">
        <v>99</v>
      </c>
      <c r="CK172" s="977" t="s">
        <v>2308</v>
      </c>
      <c r="CL172" s="977" t="s">
        <v>105</v>
      </c>
      <c r="CM172" s="977" t="s">
        <v>1183</v>
      </c>
      <c r="CN172" s="977" t="s">
        <v>99</v>
      </c>
      <c r="CO172" s="977" t="s">
        <v>191</v>
      </c>
      <c r="CP172" s="977" t="s">
        <v>105</v>
      </c>
      <c r="CQ172" s="977" t="s">
        <v>57</v>
      </c>
      <c r="CR172" s="977" t="s">
        <v>57</v>
      </c>
      <c r="CS172" s="977" t="s">
        <v>57</v>
      </c>
      <c r="CT172" s="977" t="s">
        <v>57</v>
      </c>
      <c r="CU172" s="977" t="s">
        <v>328</v>
      </c>
      <c r="CV172" s="977" t="s">
        <v>329</v>
      </c>
      <c r="CW172" s="977" t="s">
        <v>330</v>
      </c>
      <c r="CX172" s="977" t="s">
        <v>331</v>
      </c>
      <c r="CY172" s="977" t="s">
        <v>57</v>
      </c>
      <c r="CZ172" s="977" t="s">
        <v>57</v>
      </c>
      <c r="DA172" s="977" t="s">
        <v>57</v>
      </c>
      <c r="DB172" s="977" t="s">
        <v>617</v>
      </c>
      <c r="DC172" s="977" t="s">
        <v>618</v>
      </c>
      <c r="DD172" s="977" t="s">
        <v>619</v>
      </c>
      <c r="DE172" s="977" t="s">
        <v>57</v>
      </c>
      <c r="DF172" s="977" t="s">
        <v>57</v>
      </c>
      <c r="DG172" s="977" t="s">
        <v>57</v>
      </c>
      <c r="DH172" s="977" t="s">
        <v>57</v>
      </c>
      <c r="DI172" s="977" t="s">
        <v>302</v>
      </c>
      <c r="DJ172" s="977" t="s">
        <v>57</v>
      </c>
      <c r="DK172" s="977" t="s">
        <v>57</v>
      </c>
      <c r="DL172" s="977" t="s">
        <v>57</v>
      </c>
      <c r="DM172" s="977" t="s">
        <v>57</v>
      </c>
      <c r="DN172" s="977" t="s">
        <v>57</v>
      </c>
      <c r="DO172" s="977" t="s">
        <v>57</v>
      </c>
      <c r="DP172" s="977" t="s">
        <v>57</v>
      </c>
      <c r="DQ172" s="977" t="s">
        <v>57</v>
      </c>
      <c r="DR172" s="977" t="s">
        <v>57</v>
      </c>
      <c r="DS172" s="977" t="s">
        <v>57</v>
      </c>
      <c r="DT172" s="977" t="s">
        <v>4763</v>
      </c>
      <c r="DU172" s="977" t="s">
        <v>1153</v>
      </c>
      <c r="DV172" s="977" t="s">
        <v>332</v>
      </c>
      <c r="DW172" s="977" t="s">
        <v>121</v>
      </c>
      <c r="DX172" s="977" t="s">
        <v>317</v>
      </c>
      <c r="DY172" s="977" t="s">
        <v>308</v>
      </c>
      <c r="DZ172" s="977" t="s">
        <v>318</v>
      </c>
      <c r="EA172" s="977" t="s">
        <v>319</v>
      </c>
      <c r="EB172" s="977" t="s">
        <v>4764</v>
      </c>
      <c r="EC172" s="977" t="s">
        <v>1153</v>
      </c>
      <c r="ED172" s="977" t="s">
        <v>761</v>
      </c>
      <c r="EE172" s="977" t="s">
        <v>121</v>
      </c>
      <c r="EF172" s="977" t="s">
        <v>57</v>
      </c>
      <c r="EG172" s="977" t="s">
        <v>57</v>
      </c>
      <c r="EH172" s="977" t="s">
        <v>57</v>
      </c>
      <c r="EI172" s="977" t="s">
        <v>57</v>
      </c>
      <c r="EJ172" s="977" t="s">
        <v>2312</v>
      </c>
      <c r="EK172" s="977" t="s">
        <v>91</v>
      </c>
      <c r="EL172" s="977" t="s">
        <v>2313</v>
      </c>
      <c r="EM172" s="977" t="s">
        <v>188</v>
      </c>
      <c r="EN172" s="977" t="s">
        <v>767</v>
      </c>
      <c r="EO172" s="977" t="s">
        <v>310</v>
      </c>
      <c r="EP172" s="977" t="s">
        <v>88</v>
      </c>
      <c r="EQ172" s="977" t="s">
        <v>1188</v>
      </c>
      <c r="ER172" s="977" t="s">
        <v>311</v>
      </c>
      <c r="ES172" s="977" t="s">
        <v>1338</v>
      </c>
      <c r="ET172" s="977" t="s">
        <v>4765</v>
      </c>
      <c r="EU172" s="189" t="str">
        <f t="shared" si="36"/>
        <v>1033019T00</v>
      </c>
      <c r="EV172" s="56" t="str">
        <f t="shared" si="37"/>
        <v>151033019T00</v>
      </c>
      <c r="EW172" s="189">
        <f>IFERROR(VLOOKUP(EV172,양시!BZ:CJ,10,FALSE),"")</f>
        <v>0</v>
      </c>
      <c r="EX172" s="104" t="s">
        <v>8828</v>
      </c>
    </row>
    <row r="173" spans="1:156" ht="30" customHeight="1">
      <c r="A173" s="741">
        <v>15</v>
      </c>
      <c r="B173" s="977" t="s">
        <v>890</v>
      </c>
      <c r="C173" s="979" t="s">
        <v>2054</v>
      </c>
      <c r="D173" s="977" t="s">
        <v>2371</v>
      </c>
      <c r="E173" s="977" t="s">
        <v>31</v>
      </c>
      <c r="F173" s="977" t="s">
        <v>584</v>
      </c>
      <c r="G173" s="977"/>
      <c r="H173" s="977" t="s">
        <v>806</v>
      </c>
      <c r="I173" s="977" t="s">
        <v>585</v>
      </c>
      <c r="J173" s="977" t="s">
        <v>7922</v>
      </c>
      <c r="K173" s="977" t="s">
        <v>291</v>
      </c>
      <c r="L173" s="977" t="s">
        <v>7923</v>
      </c>
      <c r="M173" s="977" t="s">
        <v>1837</v>
      </c>
      <c r="N173" s="977"/>
      <c r="O173" s="977" t="s">
        <v>7924</v>
      </c>
      <c r="P173" s="977"/>
      <c r="Q173" s="977"/>
      <c r="R173" s="977"/>
      <c r="S173" s="977" t="s">
        <v>7482</v>
      </c>
      <c r="T173" s="977" t="s">
        <v>7483</v>
      </c>
      <c r="U173" s="977" t="s">
        <v>592</v>
      </c>
      <c r="V173" s="977"/>
      <c r="W173" s="977" t="s">
        <v>7925</v>
      </c>
      <c r="X173" s="977" t="s">
        <v>688</v>
      </c>
      <c r="Y173" s="977" t="s">
        <v>1135</v>
      </c>
      <c r="Z173" s="977" t="s">
        <v>1135</v>
      </c>
      <c r="AA173" s="977" t="s">
        <v>1135</v>
      </c>
      <c r="AB173" s="977" t="s">
        <v>293</v>
      </c>
      <c r="AC173" s="1338"/>
      <c r="AD173" s="977" t="s">
        <v>1861</v>
      </c>
      <c r="AE173" s="977" t="s">
        <v>1469</v>
      </c>
      <c r="AF173" s="977" t="s">
        <v>692</v>
      </c>
      <c r="AG173" s="977" t="s">
        <v>295</v>
      </c>
      <c r="AH173" s="977" t="s">
        <v>296</v>
      </c>
      <c r="AI173" s="977" t="s">
        <v>297</v>
      </c>
      <c r="AJ173" s="977"/>
      <c r="AK173" s="977"/>
      <c r="AL173" s="977"/>
      <c r="AM173" s="977"/>
      <c r="AN173" s="977" t="s">
        <v>2492</v>
      </c>
      <c r="AO173" s="977" t="s">
        <v>2493</v>
      </c>
      <c r="AP173" s="977" t="s">
        <v>7926</v>
      </c>
      <c r="AQ173" s="977" t="s">
        <v>35</v>
      </c>
      <c r="AR173" s="977"/>
      <c r="AS173" s="977"/>
      <c r="AT173" s="977" t="s">
        <v>298</v>
      </c>
      <c r="AU173" s="977" t="s">
        <v>7927</v>
      </c>
      <c r="AV173" s="977" t="s">
        <v>57</v>
      </c>
      <c r="AW173" s="977" t="s">
        <v>57</v>
      </c>
      <c r="AX173" s="977"/>
      <c r="AY173" s="977"/>
      <c r="AZ173" s="977" t="s">
        <v>1844</v>
      </c>
      <c r="BA173" s="977" t="s">
        <v>1474</v>
      </c>
      <c r="BB173" s="977" t="s">
        <v>299</v>
      </c>
      <c r="BC173" s="977" t="s">
        <v>32</v>
      </c>
      <c r="BD173" s="977" t="s">
        <v>33</v>
      </c>
      <c r="BE173" s="977" t="s">
        <v>1554</v>
      </c>
      <c r="BF173" s="977" t="s">
        <v>48</v>
      </c>
      <c r="BG173" s="977" t="s">
        <v>900</v>
      </c>
      <c r="BH173" s="977" t="s">
        <v>7928</v>
      </c>
      <c r="BI173" s="977" t="s">
        <v>1845</v>
      </c>
      <c r="BJ173" s="977" t="s">
        <v>903</v>
      </c>
      <c r="BK173" s="977" t="s">
        <v>607</v>
      </c>
      <c r="BL173" s="977" t="s">
        <v>1846</v>
      </c>
      <c r="BM173" s="977" t="s">
        <v>752</v>
      </c>
      <c r="BN173" s="977" t="s">
        <v>1469</v>
      </c>
      <c r="BO173" s="977" t="s">
        <v>692</v>
      </c>
      <c r="BP173" s="977" t="s">
        <v>595</v>
      </c>
      <c r="BQ173" s="977" t="s">
        <v>295</v>
      </c>
      <c r="BR173" s="977" t="s">
        <v>102</v>
      </c>
      <c r="BS173" s="977" t="s">
        <v>170</v>
      </c>
      <c r="BT173" s="977" t="s">
        <v>1029</v>
      </c>
      <c r="BU173" s="977" t="s">
        <v>7929</v>
      </c>
      <c r="BV173" s="977" t="s">
        <v>51</v>
      </c>
      <c r="BW173" s="977" t="s">
        <v>663</v>
      </c>
      <c r="BX173" s="977" t="s">
        <v>296</v>
      </c>
      <c r="BY173" s="977" t="s">
        <v>297</v>
      </c>
      <c r="BZ173" s="977" t="s">
        <v>4710</v>
      </c>
      <c r="CA173" s="977" t="s">
        <v>3200</v>
      </c>
      <c r="CB173" s="977" t="s">
        <v>304</v>
      </c>
      <c r="CC173" s="977" t="s">
        <v>104</v>
      </c>
      <c r="CD173" s="977" t="s">
        <v>305</v>
      </c>
      <c r="CE173" s="977" t="s">
        <v>306</v>
      </c>
      <c r="CF173" s="977" t="s">
        <v>3201</v>
      </c>
      <c r="CG173" s="977" t="s">
        <v>307</v>
      </c>
      <c r="CH173" s="977" t="s">
        <v>57</v>
      </c>
      <c r="CI173" s="977" t="s">
        <v>1849</v>
      </c>
      <c r="CJ173" s="977" t="s">
        <v>99</v>
      </c>
      <c r="CK173" s="977" t="s">
        <v>1850</v>
      </c>
      <c r="CL173" s="977" t="s">
        <v>105</v>
      </c>
      <c r="CM173" s="977" t="s">
        <v>57</v>
      </c>
      <c r="CN173" s="977" t="s">
        <v>57</v>
      </c>
      <c r="CO173" s="977" t="s">
        <v>57</v>
      </c>
      <c r="CP173" s="977" t="s">
        <v>57</v>
      </c>
      <c r="CQ173" s="977" t="s">
        <v>57</v>
      </c>
      <c r="CR173" s="977" t="s">
        <v>57</v>
      </c>
      <c r="CS173" s="977" t="s">
        <v>57</v>
      </c>
      <c r="CT173" s="977" t="s">
        <v>57</v>
      </c>
      <c r="CU173" s="977" t="s">
        <v>57</v>
      </c>
      <c r="CV173" s="977" t="s">
        <v>57</v>
      </c>
      <c r="CW173" s="977" t="s">
        <v>57</v>
      </c>
      <c r="CX173" s="977" t="s">
        <v>57</v>
      </c>
      <c r="CY173" s="977" t="s">
        <v>57</v>
      </c>
      <c r="CZ173" s="977" t="s">
        <v>57</v>
      </c>
      <c r="DA173" s="977" t="s">
        <v>57</v>
      </c>
      <c r="DB173" s="977" t="s">
        <v>57</v>
      </c>
      <c r="DC173" s="977" t="s">
        <v>57</v>
      </c>
      <c r="DD173" s="977" t="s">
        <v>57</v>
      </c>
      <c r="DE173" s="977" t="s">
        <v>57</v>
      </c>
      <c r="DF173" s="977" t="s">
        <v>57</v>
      </c>
      <c r="DG173" s="977" t="s">
        <v>57</v>
      </c>
      <c r="DH173" s="977" t="s">
        <v>57</v>
      </c>
      <c r="DI173" s="977" t="s">
        <v>302</v>
      </c>
      <c r="DJ173" s="977" t="s">
        <v>57</v>
      </c>
      <c r="DK173" s="977" t="s">
        <v>57</v>
      </c>
      <c r="DL173" s="977" t="s">
        <v>57</v>
      </c>
      <c r="DM173" s="977" t="s">
        <v>57</v>
      </c>
      <c r="DN173" s="977" t="s">
        <v>57</v>
      </c>
      <c r="DO173" s="977" t="s">
        <v>57</v>
      </c>
      <c r="DP173" s="977" t="s">
        <v>57</v>
      </c>
      <c r="DQ173" s="977" t="s">
        <v>57</v>
      </c>
      <c r="DR173" s="977" t="s">
        <v>57</v>
      </c>
      <c r="DS173" s="977" t="s">
        <v>57</v>
      </c>
      <c r="DT173" s="977" t="s">
        <v>1092</v>
      </c>
      <c r="DU173" s="977" t="s">
        <v>86</v>
      </c>
      <c r="DV173" s="977" t="s">
        <v>1028</v>
      </c>
      <c r="DW173" s="977" t="s">
        <v>106</v>
      </c>
      <c r="DX173" s="977" t="s">
        <v>317</v>
      </c>
      <c r="DY173" s="977" t="s">
        <v>308</v>
      </c>
      <c r="DZ173" s="977" t="s">
        <v>318</v>
      </c>
      <c r="EA173" s="977" t="s">
        <v>319</v>
      </c>
      <c r="EB173" s="977" t="s">
        <v>1626</v>
      </c>
      <c r="EC173" s="977" t="s">
        <v>86</v>
      </c>
      <c r="ED173" s="977" t="s">
        <v>715</v>
      </c>
      <c r="EE173" s="977" t="s">
        <v>106</v>
      </c>
      <c r="EF173" s="977" t="s">
        <v>57</v>
      </c>
      <c r="EG173" s="977" t="s">
        <v>57</v>
      </c>
      <c r="EH173" s="977" t="s">
        <v>57</v>
      </c>
      <c r="EI173" s="977" t="s">
        <v>57</v>
      </c>
      <c r="EJ173" s="977" t="s">
        <v>1851</v>
      </c>
      <c r="EK173" s="977" t="s">
        <v>626</v>
      </c>
      <c r="EL173" s="977" t="s">
        <v>765</v>
      </c>
      <c r="EM173" s="977" t="s">
        <v>628</v>
      </c>
      <c r="EN173" s="977" t="s">
        <v>767</v>
      </c>
      <c r="EO173" s="977" t="s">
        <v>310</v>
      </c>
      <c r="EP173" s="977" t="s">
        <v>88</v>
      </c>
      <c r="EQ173" s="977" t="s">
        <v>57</v>
      </c>
      <c r="ER173" s="977" t="s">
        <v>311</v>
      </c>
      <c r="ES173" s="977" t="s">
        <v>57</v>
      </c>
      <c r="ET173" s="977" t="s">
        <v>57</v>
      </c>
      <c r="EU173" s="189" t="str">
        <f t="shared" si="36"/>
        <v>1027947T00</v>
      </c>
      <c r="EV173" s="56" t="str">
        <f t="shared" si="37"/>
        <v>151027947T00</v>
      </c>
      <c r="EW173" s="519" t="s">
        <v>8829</v>
      </c>
    </row>
    <row r="174" spans="1:156" ht="30" customHeight="1">
      <c r="A174" s="741">
        <v>15</v>
      </c>
      <c r="B174" s="977" t="s">
        <v>910</v>
      </c>
      <c r="C174" s="979" t="s">
        <v>915</v>
      </c>
      <c r="D174" s="977" t="s">
        <v>1834</v>
      </c>
      <c r="E174" s="977" t="s">
        <v>31</v>
      </c>
      <c r="F174" s="977" t="s">
        <v>584</v>
      </c>
      <c r="G174" s="977"/>
      <c r="H174" s="977" t="s">
        <v>47</v>
      </c>
      <c r="I174" s="977" t="s">
        <v>585</v>
      </c>
      <c r="J174" s="977" t="s">
        <v>7930</v>
      </c>
      <c r="K174" s="977" t="s">
        <v>291</v>
      </c>
      <c r="L174" s="977" t="s">
        <v>7931</v>
      </c>
      <c r="M174" s="977" t="s">
        <v>3510</v>
      </c>
      <c r="N174" s="977"/>
      <c r="O174" s="977"/>
      <c r="P174" s="977"/>
      <c r="Q174" s="977"/>
      <c r="R174" s="977"/>
      <c r="S174" s="977" t="s">
        <v>188</v>
      </c>
      <c r="T174" s="977" t="s">
        <v>7932</v>
      </c>
      <c r="U174" s="977" t="s">
        <v>592</v>
      </c>
      <c r="V174" s="977" t="s">
        <v>1133</v>
      </c>
      <c r="W174" s="977" t="s">
        <v>1382</v>
      </c>
      <c r="X174" s="977" t="s">
        <v>688</v>
      </c>
      <c r="Y174" s="977" t="s">
        <v>1135</v>
      </c>
      <c r="Z174" s="977" t="s">
        <v>1135</v>
      </c>
      <c r="AA174" s="977" t="s">
        <v>1135</v>
      </c>
      <c r="AB174" s="977" t="s">
        <v>293</v>
      </c>
      <c r="AC174" s="1338"/>
      <c r="AD174" s="977" t="s">
        <v>4865</v>
      </c>
      <c r="AE174" s="977" t="s">
        <v>1352</v>
      </c>
      <c r="AF174" s="977" t="s">
        <v>692</v>
      </c>
      <c r="AG174" s="977" t="s">
        <v>295</v>
      </c>
      <c r="AH174" s="977" t="s">
        <v>296</v>
      </c>
      <c r="AI174" s="977" t="s">
        <v>297</v>
      </c>
      <c r="AJ174" s="977"/>
      <c r="AK174" s="977"/>
      <c r="AL174" s="977"/>
      <c r="AM174" s="977"/>
      <c r="AN174" s="977" t="s">
        <v>1439</v>
      </c>
      <c r="AO174" s="977" t="s">
        <v>1440</v>
      </c>
      <c r="AP174" s="977" t="s">
        <v>7933</v>
      </c>
      <c r="AQ174" s="977" t="s">
        <v>35</v>
      </c>
      <c r="AR174" s="977"/>
      <c r="AS174" s="977"/>
      <c r="AT174" s="977" t="s">
        <v>315</v>
      </c>
      <c r="AU174" s="977" t="s">
        <v>7934</v>
      </c>
      <c r="AV174" s="977" t="s">
        <v>57</v>
      </c>
      <c r="AW174" s="977" t="s">
        <v>57</v>
      </c>
      <c r="AX174" s="977"/>
      <c r="AY174" s="977"/>
      <c r="AZ174" s="977" t="s">
        <v>1388</v>
      </c>
      <c r="BA174" s="977" t="s">
        <v>1359</v>
      </c>
      <c r="BB174" s="977" t="s">
        <v>1201</v>
      </c>
      <c r="BC174" s="977" t="s">
        <v>32</v>
      </c>
      <c r="BD174" s="977" t="s">
        <v>33</v>
      </c>
      <c r="BE174" s="977" t="s">
        <v>57</v>
      </c>
      <c r="BF174" s="977" t="s">
        <v>48</v>
      </c>
      <c r="BG174" s="977" t="s">
        <v>164</v>
      </c>
      <c r="BH174" s="977" t="s">
        <v>3514</v>
      </c>
      <c r="BI174" s="977" t="s">
        <v>834</v>
      </c>
      <c r="BJ174" s="977" t="s">
        <v>1390</v>
      </c>
      <c r="BK174" s="977" t="s">
        <v>1391</v>
      </c>
      <c r="BL174" s="977" t="s">
        <v>3515</v>
      </c>
      <c r="BM174" s="977" t="s">
        <v>39</v>
      </c>
      <c r="BN174" s="977" t="s">
        <v>1352</v>
      </c>
      <c r="BO174" s="977" t="s">
        <v>692</v>
      </c>
      <c r="BP174" s="977" t="s">
        <v>595</v>
      </c>
      <c r="BQ174" s="977" t="s">
        <v>295</v>
      </c>
      <c r="BR174" s="977" t="s">
        <v>1363</v>
      </c>
      <c r="BS174" s="977" t="s">
        <v>872</v>
      </c>
      <c r="BT174" s="977" t="s">
        <v>609</v>
      </c>
      <c r="BU174" s="977" t="s">
        <v>7935</v>
      </c>
      <c r="BV174" s="977" t="s">
        <v>302</v>
      </c>
      <c r="BW174" s="977" t="s">
        <v>118</v>
      </c>
      <c r="BX174" s="977" t="s">
        <v>296</v>
      </c>
      <c r="BY174" s="977" t="s">
        <v>297</v>
      </c>
      <c r="BZ174" s="977" t="s">
        <v>3517</v>
      </c>
      <c r="CA174" s="977" t="s">
        <v>3518</v>
      </c>
      <c r="CB174" s="977" t="s">
        <v>304</v>
      </c>
      <c r="CC174" s="977" t="s">
        <v>708</v>
      </c>
      <c r="CD174" s="977" t="s">
        <v>1276</v>
      </c>
      <c r="CE174" s="977" t="s">
        <v>306</v>
      </c>
      <c r="CF174" s="977" t="s">
        <v>709</v>
      </c>
      <c r="CG174" s="977" t="s">
        <v>307</v>
      </c>
      <c r="CH174" s="977" t="s">
        <v>57</v>
      </c>
      <c r="CI174" s="977" t="s">
        <v>3519</v>
      </c>
      <c r="CJ174" s="977" t="s">
        <v>99</v>
      </c>
      <c r="CK174" s="977" t="s">
        <v>3229</v>
      </c>
      <c r="CL174" s="977" t="s">
        <v>105</v>
      </c>
      <c r="CM174" s="977" t="s">
        <v>3520</v>
      </c>
      <c r="CN174" s="977" t="s">
        <v>99</v>
      </c>
      <c r="CO174" s="977" t="s">
        <v>1427</v>
      </c>
      <c r="CP174" s="977" t="s">
        <v>105</v>
      </c>
      <c r="CQ174" s="977" t="s">
        <v>57</v>
      </c>
      <c r="CR174" s="977" t="s">
        <v>57</v>
      </c>
      <c r="CS174" s="977" t="s">
        <v>57</v>
      </c>
      <c r="CT174" s="977" t="s">
        <v>57</v>
      </c>
      <c r="CU174" s="977" t="s">
        <v>328</v>
      </c>
      <c r="CV174" s="977" t="s">
        <v>329</v>
      </c>
      <c r="CW174" s="977" t="s">
        <v>330</v>
      </c>
      <c r="CX174" s="977" t="s">
        <v>331</v>
      </c>
      <c r="CY174" s="977" t="s">
        <v>57</v>
      </c>
      <c r="CZ174" s="977" t="s">
        <v>57</v>
      </c>
      <c r="DA174" s="977" t="s">
        <v>57</v>
      </c>
      <c r="DB174" s="977" t="s">
        <v>57</v>
      </c>
      <c r="DC174" s="977" t="s">
        <v>57</v>
      </c>
      <c r="DD174" s="977" t="s">
        <v>57</v>
      </c>
      <c r="DE174" s="977" t="s">
        <v>1215</v>
      </c>
      <c r="DF174" s="977" t="s">
        <v>1216</v>
      </c>
      <c r="DG174" s="977" t="s">
        <v>673</v>
      </c>
      <c r="DH174" s="977" t="s">
        <v>57</v>
      </c>
      <c r="DI174" s="977" t="s">
        <v>302</v>
      </c>
      <c r="DJ174" s="977" t="s">
        <v>57</v>
      </c>
      <c r="DK174" s="977" t="s">
        <v>57</v>
      </c>
      <c r="DL174" s="977" t="s">
        <v>57</v>
      </c>
      <c r="DM174" s="977" t="s">
        <v>57</v>
      </c>
      <c r="DN174" s="977" t="s">
        <v>57</v>
      </c>
      <c r="DO174" s="977" t="s">
        <v>57</v>
      </c>
      <c r="DP174" s="977" t="s">
        <v>57</v>
      </c>
      <c r="DQ174" s="977" t="s">
        <v>57</v>
      </c>
      <c r="DR174" s="977" t="s">
        <v>57</v>
      </c>
      <c r="DS174" s="977" t="s">
        <v>57</v>
      </c>
      <c r="DT174" s="977" t="s">
        <v>1399</v>
      </c>
      <c r="DU174" s="977" t="s">
        <v>1281</v>
      </c>
      <c r="DV174" s="977" t="s">
        <v>118</v>
      </c>
      <c r="DW174" s="977" t="s">
        <v>106</v>
      </c>
      <c r="DX174" s="977" t="s">
        <v>317</v>
      </c>
      <c r="DY174" s="977" t="s">
        <v>308</v>
      </c>
      <c r="DZ174" s="977" t="s">
        <v>318</v>
      </c>
      <c r="EA174" s="977" t="s">
        <v>319</v>
      </c>
      <c r="EB174" s="977" t="s">
        <v>1400</v>
      </c>
      <c r="EC174" s="977" t="s">
        <v>1281</v>
      </c>
      <c r="ED174" s="977" t="s">
        <v>192</v>
      </c>
      <c r="EE174" s="977" t="s">
        <v>106</v>
      </c>
      <c r="EF174" s="977" t="s">
        <v>57</v>
      </c>
      <c r="EG174" s="977" t="s">
        <v>57</v>
      </c>
      <c r="EH174" s="977" t="s">
        <v>57</v>
      </c>
      <c r="EI174" s="977" t="s">
        <v>57</v>
      </c>
      <c r="EJ174" s="977" t="s">
        <v>3521</v>
      </c>
      <c r="EK174" s="977" t="s">
        <v>3234</v>
      </c>
      <c r="EL174" s="977" t="s">
        <v>1337</v>
      </c>
      <c r="EM174" s="977" t="s">
        <v>1255</v>
      </c>
      <c r="EN174" s="977" t="s">
        <v>767</v>
      </c>
      <c r="EO174" s="977" t="s">
        <v>310</v>
      </c>
      <c r="EP174" s="977" t="s">
        <v>88</v>
      </c>
      <c r="EQ174" s="977" t="s">
        <v>2563</v>
      </c>
      <c r="ER174" s="977" t="s">
        <v>311</v>
      </c>
      <c r="ES174" s="977" t="s">
        <v>7936</v>
      </c>
      <c r="ET174" s="977" t="s">
        <v>7937</v>
      </c>
      <c r="EU174" s="189" t="str">
        <f t="shared" si="36"/>
        <v>2022631T01</v>
      </c>
      <c r="EV174" s="56" t="str">
        <f t="shared" si="37"/>
        <v>152022631T01</v>
      </c>
      <c r="EW174" s="189">
        <f>IFERROR(VLOOKUP(EV174,양시!BZ:CJ,10,FALSE),"")</f>
        <v>0</v>
      </c>
    </row>
    <row r="175" spans="1:156" ht="30" customHeight="1">
      <c r="A175" s="741">
        <v>15</v>
      </c>
      <c r="B175" s="977" t="s">
        <v>1340</v>
      </c>
      <c r="C175" s="979" t="s">
        <v>2054</v>
      </c>
      <c r="D175" s="977" t="s">
        <v>2371</v>
      </c>
      <c r="E175" s="977" t="s">
        <v>31</v>
      </c>
      <c r="F175" s="977" t="s">
        <v>584</v>
      </c>
      <c r="G175" s="977"/>
      <c r="H175" s="977" t="s">
        <v>850</v>
      </c>
      <c r="I175" s="977" t="s">
        <v>585</v>
      </c>
      <c r="J175" s="977" t="s">
        <v>7938</v>
      </c>
      <c r="K175" s="977" t="s">
        <v>291</v>
      </c>
      <c r="L175" s="977" t="s">
        <v>7939</v>
      </c>
      <c r="M175" s="977" t="s">
        <v>7940</v>
      </c>
      <c r="N175" s="977"/>
      <c r="O175" s="977"/>
      <c r="P175" s="977" t="s">
        <v>818</v>
      </c>
      <c r="Q175" s="977"/>
      <c r="R175" s="977"/>
      <c r="S175" s="977" t="s">
        <v>7482</v>
      </c>
      <c r="T175" s="977" t="s">
        <v>7483</v>
      </c>
      <c r="U175" s="977" t="s">
        <v>592</v>
      </c>
      <c r="V175" s="977"/>
      <c r="W175" s="977" t="s">
        <v>7941</v>
      </c>
      <c r="X175" s="977" t="s">
        <v>688</v>
      </c>
      <c r="Y175" s="977" t="s">
        <v>1349</v>
      </c>
      <c r="Z175" s="977" t="s">
        <v>1350</v>
      </c>
      <c r="AA175" s="977" t="s">
        <v>1350</v>
      </c>
      <c r="AB175" s="977" t="s">
        <v>293</v>
      </c>
      <c r="AC175" s="1338"/>
      <c r="AD175" s="977" t="s">
        <v>3215</v>
      </c>
      <c r="AE175" s="977" t="s">
        <v>2204</v>
      </c>
      <c r="AF175" s="977" t="s">
        <v>692</v>
      </c>
      <c r="AG175" s="977" t="s">
        <v>295</v>
      </c>
      <c r="AH175" s="977" t="s">
        <v>296</v>
      </c>
      <c r="AI175" s="977" t="s">
        <v>297</v>
      </c>
      <c r="AJ175" s="977"/>
      <c r="AK175" s="977"/>
      <c r="AL175" s="977"/>
      <c r="AM175" s="977"/>
      <c r="AN175" s="977" t="s">
        <v>6748</v>
      </c>
      <c r="AO175" s="977" t="s">
        <v>2379</v>
      </c>
      <c r="AP175" s="977" t="s">
        <v>7942</v>
      </c>
      <c r="AQ175" s="977" t="s">
        <v>5068</v>
      </c>
      <c r="AR175" s="977"/>
      <c r="AS175" s="977"/>
      <c r="AT175" s="977" t="s">
        <v>315</v>
      </c>
      <c r="AU175" s="977" t="s">
        <v>7943</v>
      </c>
      <c r="AV175" s="977" t="s">
        <v>57</v>
      </c>
      <c r="AW175" s="977" t="s">
        <v>57</v>
      </c>
      <c r="AX175" s="977"/>
      <c r="AY175" s="977"/>
      <c r="AZ175" s="977" t="s">
        <v>7944</v>
      </c>
      <c r="BA175" s="977" t="s">
        <v>2435</v>
      </c>
      <c r="BB175" s="977" t="s">
        <v>299</v>
      </c>
      <c r="BC175" s="977" t="s">
        <v>32</v>
      </c>
      <c r="BD175" s="977" t="s">
        <v>33</v>
      </c>
      <c r="BE175" s="977" t="s">
        <v>320</v>
      </c>
      <c r="BF175" s="977" t="s">
        <v>48</v>
      </c>
      <c r="BG175" s="977" t="s">
        <v>603</v>
      </c>
      <c r="BH175" s="977" t="s">
        <v>7945</v>
      </c>
      <c r="BI175" s="977" t="s">
        <v>7946</v>
      </c>
      <c r="BJ175" s="977" t="s">
        <v>7947</v>
      </c>
      <c r="BK175" s="977" t="s">
        <v>2438</v>
      </c>
      <c r="BL175" s="977" t="s">
        <v>3780</v>
      </c>
      <c r="BM175" s="977" t="s">
        <v>3781</v>
      </c>
      <c r="BN175" s="977" t="s">
        <v>2204</v>
      </c>
      <c r="BO175" s="977" t="s">
        <v>692</v>
      </c>
      <c r="BP175" s="977" t="s">
        <v>595</v>
      </c>
      <c r="BQ175" s="977" t="s">
        <v>295</v>
      </c>
      <c r="BR175" s="977" t="s">
        <v>102</v>
      </c>
      <c r="BS175" s="977" t="s">
        <v>170</v>
      </c>
      <c r="BT175" s="977" t="s">
        <v>1648</v>
      </c>
      <c r="BU175" s="977" t="s">
        <v>7948</v>
      </c>
      <c r="BV175" s="977" t="s">
        <v>302</v>
      </c>
      <c r="BW175" s="977" t="s">
        <v>109</v>
      </c>
      <c r="BX175" s="977" t="s">
        <v>296</v>
      </c>
      <c r="BY175" s="977" t="s">
        <v>297</v>
      </c>
      <c r="BZ175" s="977" t="s">
        <v>7949</v>
      </c>
      <c r="CA175" s="977" t="s">
        <v>1622</v>
      </c>
      <c r="CB175" s="977" t="s">
        <v>304</v>
      </c>
      <c r="CC175" s="977" t="s">
        <v>668</v>
      </c>
      <c r="CD175" s="977" t="s">
        <v>305</v>
      </c>
      <c r="CE175" s="977" t="s">
        <v>306</v>
      </c>
      <c r="CF175" s="977" t="s">
        <v>1623</v>
      </c>
      <c r="CG175" s="977" t="s">
        <v>307</v>
      </c>
      <c r="CH175" s="977" t="s">
        <v>57</v>
      </c>
      <c r="CI175" s="977" t="s">
        <v>7950</v>
      </c>
      <c r="CJ175" s="977" t="s">
        <v>843</v>
      </c>
      <c r="CK175" s="977" t="s">
        <v>182</v>
      </c>
      <c r="CL175" s="977" t="s">
        <v>105</v>
      </c>
      <c r="CM175" s="977" t="s">
        <v>57</v>
      </c>
      <c r="CN175" s="977" t="s">
        <v>57</v>
      </c>
      <c r="CO175" s="977" t="s">
        <v>57</v>
      </c>
      <c r="CP175" s="977" t="s">
        <v>57</v>
      </c>
      <c r="CQ175" s="977" t="s">
        <v>57</v>
      </c>
      <c r="CR175" s="977" t="s">
        <v>57</v>
      </c>
      <c r="CS175" s="977" t="s">
        <v>57</v>
      </c>
      <c r="CT175" s="977" t="s">
        <v>57</v>
      </c>
      <c r="CU175" s="977" t="s">
        <v>57</v>
      </c>
      <c r="CV175" s="977" t="s">
        <v>57</v>
      </c>
      <c r="CW175" s="977" t="s">
        <v>57</v>
      </c>
      <c r="CX175" s="977" t="s">
        <v>57</v>
      </c>
      <c r="CY175" s="977" t="s">
        <v>57</v>
      </c>
      <c r="CZ175" s="977" t="s">
        <v>57</v>
      </c>
      <c r="DA175" s="977" t="s">
        <v>57</v>
      </c>
      <c r="DB175" s="977" t="s">
        <v>617</v>
      </c>
      <c r="DC175" s="977" t="s">
        <v>618</v>
      </c>
      <c r="DD175" s="977" t="s">
        <v>619</v>
      </c>
      <c r="DE175" s="977" t="s">
        <v>57</v>
      </c>
      <c r="DF175" s="977" t="s">
        <v>57</v>
      </c>
      <c r="DG175" s="977" t="s">
        <v>57</v>
      </c>
      <c r="DH175" s="977" t="s">
        <v>57</v>
      </c>
      <c r="DI175" s="977" t="s">
        <v>302</v>
      </c>
      <c r="DJ175" s="977" t="s">
        <v>57</v>
      </c>
      <c r="DK175" s="977" t="s">
        <v>57</v>
      </c>
      <c r="DL175" s="977" t="s">
        <v>57</v>
      </c>
      <c r="DM175" s="977" t="s">
        <v>57</v>
      </c>
      <c r="DN175" s="977" t="s">
        <v>57</v>
      </c>
      <c r="DO175" s="977" t="s">
        <v>57</v>
      </c>
      <c r="DP175" s="977" t="s">
        <v>57</v>
      </c>
      <c r="DQ175" s="977" t="s">
        <v>57</v>
      </c>
      <c r="DR175" s="977" t="s">
        <v>57</v>
      </c>
      <c r="DS175" s="977" t="s">
        <v>57</v>
      </c>
      <c r="DT175" s="977" t="s">
        <v>2441</v>
      </c>
      <c r="DU175" s="977" t="s">
        <v>79</v>
      </c>
      <c r="DV175" s="977" t="s">
        <v>801</v>
      </c>
      <c r="DW175" s="977" t="s">
        <v>106</v>
      </c>
      <c r="DX175" s="977" t="s">
        <v>317</v>
      </c>
      <c r="DY175" s="977" t="s">
        <v>308</v>
      </c>
      <c r="DZ175" s="977" t="s">
        <v>318</v>
      </c>
      <c r="EA175" s="977" t="s">
        <v>319</v>
      </c>
      <c r="EB175" s="977" t="s">
        <v>2442</v>
      </c>
      <c r="EC175" s="977" t="s">
        <v>79</v>
      </c>
      <c r="ED175" s="977" t="s">
        <v>1038</v>
      </c>
      <c r="EE175" s="977" t="s">
        <v>106</v>
      </c>
      <c r="EF175" s="977" t="s">
        <v>57</v>
      </c>
      <c r="EG175" s="977" t="s">
        <v>57</v>
      </c>
      <c r="EH175" s="977" t="s">
        <v>57</v>
      </c>
      <c r="EI175" s="977" t="s">
        <v>57</v>
      </c>
      <c r="EJ175" s="977" t="s">
        <v>7951</v>
      </c>
      <c r="EK175" s="977" t="s">
        <v>2051</v>
      </c>
      <c r="EL175" s="977" t="s">
        <v>2445</v>
      </c>
      <c r="EM175" s="977" t="s">
        <v>628</v>
      </c>
      <c r="EN175" s="977" t="s">
        <v>680</v>
      </c>
      <c r="EO175" s="977" t="s">
        <v>310</v>
      </c>
      <c r="EP175" s="977" t="s">
        <v>88</v>
      </c>
      <c r="EQ175" s="977" t="s">
        <v>1720</v>
      </c>
      <c r="ER175" s="977" t="s">
        <v>311</v>
      </c>
      <c r="ES175" s="977" t="s">
        <v>3928</v>
      </c>
      <c r="ET175" s="977" t="s">
        <v>7952</v>
      </c>
      <c r="EU175" s="189" t="str">
        <f t="shared" si="36"/>
        <v>1031425T12</v>
      </c>
      <c r="EV175" s="56" t="str">
        <f t="shared" si="37"/>
        <v>151031425T12</v>
      </c>
      <c r="EW175" s="189" t="str">
        <f>IFERROR(VLOOKUP(EV175,양시!BZ:CJ,10,FALSE),"")</f>
        <v/>
      </c>
      <c r="EX175" s="104" t="s">
        <v>7957</v>
      </c>
    </row>
    <row r="176" spans="1:156" ht="30" customHeight="1">
      <c r="A176" s="741">
        <v>15</v>
      </c>
      <c r="B176" s="977" t="s">
        <v>988</v>
      </c>
      <c r="C176" s="979" t="s">
        <v>2054</v>
      </c>
      <c r="D176" s="977" t="s">
        <v>2371</v>
      </c>
      <c r="E176" s="977" t="s">
        <v>31</v>
      </c>
      <c r="F176" s="977" t="s">
        <v>584</v>
      </c>
      <c r="G176" s="977"/>
      <c r="H176" s="977" t="s">
        <v>323</v>
      </c>
      <c r="I176" s="977" t="s">
        <v>585</v>
      </c>
      <c r="J176" s="977" t="s">
        <v>7953</v>
      </c>
      <c r="K176" s="977" t="s">
        <v>291</v>
      </c>
      <c r="L176" s="977" t="s">
        <v>7954</v>
      </c>
      <c r="M176" s="977" t="s">
        <v>2821</v>
      </c>
      <c r="N176" s="977"/>
      <c r="O176" s="977"/>
      <c r="P176" s="977" t="s">
        <v>818</v>
      </c>
      <c r="Q176" s="977"/>
      <c r="R176" s="977"/>
      <c r="S176" s="977" t="s">
        <v>7482</v>
      </c>
      <c r="T176" s="977" t="s">
        <v>7483</v>
      </c>
      <c r="U176" s="977" t="s">
        <v>592</v>
      </c>
      <c r="V176" s="977"/>
      <c r="W176" s="977" t="s">
        <v>2823</v>
      </c>
      <c r="X176" s="977" t="s">
        <v>688</v>
      </c>
      <c r="Y176" s="977" t="s">
        <v>5284</v>
      </c>
      <c r="Z176" s="977" t="s">
        <v>5284</v>
      </c>
      <c r="AA176" s="977" t="s">
        <v>5285</v>
      </c>
      <c r="AB176" s="977" t="s">
        <v>293</v>
      </c>
      <c r="AC176" s="1338"/>
      <c r="AD176" s="977" t="s">
        <v>107</v>
      </c>
      <c r="AE176" s="977" t="s">
        <v>2377</v>
      </c>
      <c r="AF176" s="977" t="s">
        <v>595</v>
      </c>
      <c r="AG176" s="977" t="s">
        <v>295</v>
      </c>
      <c r="AH176" s="977" t="s">
        <v>296</v>
      </c>
      <c r="AI176" s="977" t="s">
        <v>297</v>
      </c>
      <c r="AJ176" s="977"/>
      <c r="AK176" s="977"/>
      <c r="AL176" s="977"/>
      <c r="AM176" s="977"/>
      <c r="AN176" s="977" t="s">
        <v>6748</v>
      </c>
      <c r="AO176" s="977" t="s">
        <v>2379</v>
      </c>
      <c r="AP176" s="977" t="s">
        <v>7474</v>
      </c>
      <c r="AQ176" s="977" t="s">
        <v>5068</v>
      </c>
      <c r="AR176" s="977"/>
      <c r="AS176" s="977"/>
      <c r="AT176" s="977" t="s">
        <v>315</v>
      </c>
      <c r="AU176" s="977" t="s">
        <v>7955</v>
      </c>
      <c r="AV176" s="977" t="s">
        <v>57</v>
      </c>
      <c r="AW176" s="977" t="s">
        <v>57</v>
      </c>
      <c r="AX176" s="977"/>
      <c r="AY176" s="977"/>
      <c r="AZ176" s="977" t="s">
        <v>2826</v>
      </c>
      <c r="BA176" s="977" t="s">
        <v>2385</v>
      </c>
      <c r="BB176" s="977" t="s">
        <v>299</v>
      </c>
      <c r="BC176" s="977" t="s">
        <v>32</v>
      </c>
      <c r="BD176" s="977" t="s">
        <v>33</v>
      </c>
      <c r="BE176" s="977" t="s">
        <v>57</v>
      </c>
      <c r="BF176" s="977" t="s">
        <v>48</v>
      </c>
      <c r="BG176" s="977" t="s">
        <v>164</v>
      </c>
      <c r="BH176" s="977" t="s">
        <v>4853</v>
      </c>
      <c r="BI176" s="977" t="s">
        <v>2828</v>
      </c>
      <c r="BJ176" s="977" t="s">
        <v>2829</v>
      </c>
      <c r="BK176" s="977" t="s">
        <v>2389</v>
      </c>
      <c r="BL176" s="977" t="s">
        <v>2830</v>
      </c>
      <c r="BM176" s="977" t="s">
        <v>55</v>
      </c>
      <c r="BN176" s="977" t="s">
        <v>2377</v>
      </c>
      <c r="BO176" s="977" t="s">
        <v>595</v>
      </c>
      <c r="BP176" s="977" t="s">
        <v>57</v>
      </c>
      <c r="BQ176" s="977" t="s">
        <v>295</v>
      </c>
      <c r="BR176" s="977" t="s">
        <v>311</v>
      </c>
      <c r="BS176" s="977" t="s">
        <v>2391</v>
      </c>
      <c r="BT176" s="977" t="s">
        <v>1086</v>
      </c>
      <c r="BU176" s="977" t="s">
        <v>7956</v>
      </c>
      <c r="BV176" s="977" t="s">
        <v>302</v>
      </c>
      <c r="BW176" s="977" t="s">
        <v>109</v>
      </c>
      <c r="BX176" s="977" t="s">
        <v>296</v>
      </c>
      <c r="BY176" s="977" t="s">
        <v>297</v>
      </c>
      <c r="BZ176" s="977" t="s">
        <v>2713</v>
      </c>
      <c r="CA176" s="977" t="s">
        <v>1824</v>
      </c>
      <c r="CB176" s="977" t="s">
        <v>304</v>
      </c>
      <c r="CC176" s="977" t="s">
        <v>661</v>
      </c>
      <c r="CD176" s="977" t="s">
        <v>305</v>
      </c>
      <c r="CE176" s="977" t="s">
        <v>306</v>
      </c>
      <c r="CF176" s="977" t="s">
        <v>1825</v>
      </c>
      <c r="CG176" s="977" t="s">
        <v>307</v>
      </c>
      <c r="CH176" s="977" t="s">
        <v>57</v>
      </c>
      <c r="CI176" s="977" t="s">
        <v>5291</v>
      </c>
      <c r="CJ176" s="977" t="s">
        <v>843</v>
      </c>
      <c r="CK176" s="977" t="s">
        <v>191</v>
      </c>
      <c r="CL176" s="977" t="s">
        <v>105</v>
      </c>
      <c r="CM176" s="977" t="s">
        <v>57</v>
      </c>
      <c r="CN176" s="977" t="s">
        <v>57</v>
      </c>
      <c r="CO176" s="977" t="s">
        <v>57</v>
      </c>
      <c r="CP176" s="977" t="s">
        <v>57</v>
      </c>
      <c r="CQ176" s="977" t="s">
        <v>57</v>
      </c>
      <c r="CR176" s="977" t="s">
        <v>57</v>
      </c>
      <c r="CS176" s="977" t="s">
        <v>57</v>
      </c>
      <c r="CT176" s="977" t="s">
        <v>57</v>
      </c>
      <c r="CU176" s="977" t="s">
        <v>57</v>
      </c>
      <c r="CV176" s="977" t="s">
        <v>57</v>
      </c>
      <c r="CW176" s="977" t="s">
        <v>57</v>
      </c>
      <c r="CX176" s="977" t="s">
        <v>57</v>
      </c>
      <c r="CY176" s="977" t="s">
        <v>57</v>
      </c>
      <c r="CZ176" s="977" t="s">
        <v>57</v>
      </c>
      <c r="DA176" s="977" t="s">
        <v>57</v>
      </c>
      <c r="DB176" s="977" t="s">
        <v>57</v>
      </c>
      <c r="DC176" s="977" t="s">
        <v>57</v>
      </c>
      <c r="DD176" s="977" t="s">
        <v>57</v>
      </c>
      <c r="DE176" s="977" t="s">
        <v>1215</v>
      </c>
      <c r="DF176" s="977" t="s">
        <v>1216</v>
      </c>
      <c r="DG176" s="977" t="s">
        <v>673</v>
      </c>
      <c r="DH176" s="977" t="s">
        <v>57</v>
      </c>
      <c r="DI176" s="977" t="s">
        <v>302</v>
      </c>
      <c r="DJ176" s="977" t="s">
        <v>57</v>
      </c>
      <c r="DK176" s="977" t="s">
        <v>57</v>
      </c>
      <c r="DL176" s="977" t="s">
        <v>57</v>
      </c>
      <c r="DM176" s="977" t="s">
        <v>57</v>
      </c>
      <c r="DN176" s="977" t="s">
        <v>57</v>
      </c>
      <c r="DO176" s="977" t="s">
        <v>57</v>
      </c>
      <c r="DP176" s="977" t="s">
        <v>57</v>
      </c>
      <c r="DQ176" s="977" t="s">
        <v>57</v>
      </c>
      <c r="DR176" s="977" t="s">
        <v>57</v>
      </c>
      <c r="DS176" s="977" t="s">
        <v>57</v>
      </c>
      <c r="DT176" s="977" t="s">
        <v>2395</v>
      </c>
      <c r="DU176" s="977" t="s">
        <v>1153</v>
      </c>
      <c r="DV176" s="977" t="s">
        <v>715</v>
      </c>
      <c r="DW176" s="977" t="s">
        <v>121</v>
      </c>
      <c r="DX176" s="977" t="s">
        <v>317</v>
      </c>
      <c r="DY176" s="977" t="s">
        <v>308</v>
      </c>
      <c r="DZ176" s="977" t="s">
        <v>318</v>
      </c>
      <c r="EA176" s="977" t="s">
        <v>319</v>
      </c>
      <c r="EB176" s="977" t="s">
        <v>2396</v>
      </c>
      <c r="EC176" s="977" t="s">
        <v>1153</v>
      </c>
      <c r="ED176" s="977" t="s">
        <v>118</v>
      </c>
      <c r="EE176" s="977" t="s">
        <v>121</v>
      </c>
      <c r="EF176" s="977" t="s">
        <v>57</v>
      </c>
      <c r="EG176" s="977" t="s">
        <v>57</v>
      </c>
      <c r="EH176" s="977" t="s">
        <v>57</v>
      </c>
      <c r="EI176" s="977" t="s">
        <v>57</v>
      </c>
      <c r="EJ176" s="977" t="s">
        <v>2833</v>
      </c>
      <c r="EK176" s="977" t="s">
        <v>626</v>
      </c>
      <c r="EL176" s="977" t="s">
        <v>1337</v>
      </c>
      <c r="EM176" s="977" t="s">
        <v>628</v>
      </c>
      <c r="EN176" s="977" t="s">
        <v>629</v>
      </c>
      <c r="EO176" s="977" t="s">
        <v>310</v>
      </c>
      <c r="EP176" s="977" t="s">
        <v>88</v>
      </c>
      <c r="EQ176" s="977" t="s">
        <v>1831</v>
      </c>
      <c r="ER176" s="977" t="s">
        <v>311</v>
      </c>
      <c r="ES176" s="977" t="s">
        <v>1655</v>
      </c>
      <c r="ET176" s="977" t="s">
        <v>2834</v>
      </c>
      <c r="EU176" s="189" t="str">
        <f t="shared" si="36"/>
        <v>1023384T16</v>
      </c>
      <c r="EV176" s="56" t="str">
        <f t="shared" si="37"/>
        <v>151023384T16</v>
      </c>
      <c r="EW176" s="189">
        <f>IFERROR(VLOOKUP(EV176,양시!BZ:CJ,10,FALSE),"")</f>
        <v>0</v>
      </c>
    </row>
    <row r="177" spans="1:156" ht="30" customHeight="1">
      <c r="A177" s="367">
        <v>16</v>
      </c>
      <c r="B177" s="1015" t="s">
        <v>287</v>
      </c>
      <c r="C177" s="1015" t="s">
        <v>336</v>
      </c>
      <c r="D177" s="1015" t="s">
        <v>1970</v>
      </c>
      <c r="E177" s="1015" t="s">
        <v>31</v>
      </c>
      <c r="F177" s="1015" t="s">
        <v>584</v>
      </c>
      <c r="G177" s="1015" t="s">
        <v>287</v>
      </c>
      <c r="H177" s="1015" t="s">
        <v>320</v>
      </c>
      <c r="I177" s="1015" t="s">
        <v>585</v>
      </c>
      <c r="J177" s="1015" t="s">
        <v>7450</v>
      </c>
      <c r="K177" s="1015" t="s">
        <v>291</v>
      </c>
      <c r="L177" s="1015" t="s">
        <v>7451</v>
      </c>
      <c r="M177" s="1015" t="s">
        <v>4229</v>
      </c>
      <c r="N177" s="1015"/>
      <c r="O177" s="1015"/>
      <c r="P177" s="1015"/>
      <c r="Q177" s="1015" t="s">
        <v>7865</v>
      </c>
      <c r="R177" s="1015"/>
      <c r="S177" s="1015" t="s">
        <v>7025</v>
      </c>
      <c r="T177" s="1015" t="s">
        <v>7026</v>
      </c>
      <c r="U177" s="1015" t="s">
        <v>592</v>
      </c>
      <c r="V177" s="1015"/>
      <c r="W177" s="1015" t="s">
        <v>4232</v>
      </c>
      <c r="X177" s="1015" t="s">
        <v>1047</v>
      </c>
      <c r="Y177" s="1015" t="s">
        <v>6203</v>
      </c>
      <c r="Z177" s="1015" t="s">
        <v>6203</v>
      </c>
      <c r="AA177" s="1015" t="s">
        <v>6165</v>
      </c>
      <c r="AB177" s="1015" t="s">
        <v>293</v>
      </c>
      <c r="AC177" s="1338"/>
      <c r="AD177" s="1015" t="s">
        <v>107</v>
      </c>
      <c r="AE177" s="1015" t="s">
        <v>691</v>
      </c>
      <c r="AF177" s="1015" t="s">
        <v>692</v>
      </c>
      <c r="AG177" s="1015" t="s">
        <v>295</v>
      </c>
      <c r="AH177" s="1015" t="s">
        <v>296</v>
      </c>
      <c r="AI177" s="1015" t="s">
        <v>297</v>
      </c>
      <c r="AJ177" s="1015"/>
      <c r="AK177" s="1015"/>
      <c r="AL177" s="1015"/>
      <c r="AM177" s="1015"/>
      <c r="AN177" s="1015" t="s">
        <v>827</v>
      </c>
      <c r="AO177" s="1015" t="s">
        <v>5597</v>
      </c>
      <c r="AP177" s="1015" t="s">
        <v>7452</v>
      </c>
      <c r="AQ177" s="1015" t="s">
        <v>49</v>
      </c>
      <c r="AR177" s="1015"/>
      <c r="AS177" s="1015"/>
      <c r="AT177" s="1015" t="s">
        <v>298</v>
      </c>
      <c r="AU177" s="1015" t="s">
        <v>7453</v>
      </c>
      <c r="AV177" s="1015" t="s">
        <v>57</v>
      </c>
      <c r="AW177" s="1015" t="s">
        <v>57</v>
      </c>
      <c r="AX177" s="1015"/>
      <c r="AY177" s="1015"/>
      <c r="AZ177" s="1015" t="s">
        <v>4236</v>
      </c>
      <c r="BA177" s="1015" t="s">
        <v>698</v>
      </c>
      <c r="BB177" s="1015" t="s">
        <v>299</v>
      </c>
      <c r="BC177" s="1015" t="s">
        <v>32</v>
      </c>
      <c r="BD177" s="1015" t="s">
        <v>33</v>
      </c>
      <c r="BE177" s="1015" t="s">
        <v>57</v>
      </c>
      <c r="BF177" s="1015" t="s">
        <v>48</v>
      </c>
      <c r="BG177" s="1015" t="s">
        <v>603</v>
      </c>
      <c r="BH177" s="1015" t="s">
        <v>7454</v>
      </c>
      <c r="BI177" s="1015" t="s">
        <v>2622</v>
      </c>
      <c r="BJ177" s="1015" t="s">
        <v>4237</v>
      </c>
      <c r="BK177" s="1015" t="s">
        <v>47</v>
      </c>
      <c r="BL177" s="1015" t="s">
        <v>4238</v>
      </c>
      <c r="BM177" s="1015" t="s">
        <v>752</v>
      </c>
      <c r="BN177" s="1015" t="s">
        <v>691</v>
      </c>
      <c r="BO177" s="1015" t="s">
        <v>692</v>
      </c>
      <c r="BP177" s="1015" t="s">
        <v>595</v>
      </c>
      <c r="BQ177" s="1015" t="s">
        <v>295</v>
      </c>
      <c r="BR177" s="1015" t="s">
        <v>102</v>
      </c>
      <c r="BS177" s="1015" t="s">
        <v>4239</v>
      </c>
      <c r="BT177" s="1015" t="s">
        <v>1883</v>
      </c>
      <c r="BU177" s="1015" t="s">
        <v>7455</v>
      </c>
      <c r="BV177" s="1015" t="s">
        <v>302</v>
      </c>
      <c r="BW177" s="1015" t="s">
        <v>1589</v>
      </c>
      <c r="BX177" s="1015" t="s">
        <v>296</v>
      </c>
      <c r="BY177" s="1015" t="s">
        <v>297</v>
      </c>
      <c r="BZ177" s="1015" t="s">
        <v>4241</v>
      </c>
      <c r="CA177" s="1015" t="s">
        <v>4242</v>
      </c>
      <c r="CB177" s="1015" t="s">
        <v>304</v>
      </c>
      <c r="CC177" s="1015" t="s">
        <v>901</v>
      </c>
      <c r="CD177" s="1015" t="s">
        <v>305</v>
      </c>
      <c r="CE177" s="1015" t="s">
        <v>306</v>
      </c>
      <c r="CF177" s="1015" t="s">
        <v>1564</v>
      </c>
      <c r="CG177" s="1015" t="s">
        <v>307</v>
      </c>
      <c r="CH177" s="1015" t="s">
        <v>57</v>
      </c>
      <c r="CI177" s="1015" t="s">
        <v>4243</v>
      </c>
      <c r="CJ177" s="1015" t="s">
        <v>99</v>
      </c>
      <c r="CK177" s="1015" t="s">
        <v>2223</v>
      </c>
      <c r="CL177" s="1015" t="s">
        <v>105</v>
      </c>
      <c r="CM177" s="1015" t="s">
        <v>4244</v>
      </c>
      <c r="CN177" s="1015" t="s">
        <v>99</v>
      </c>
      <c r="CO177" s="1015" t="s">
        <v>909</v>
      </c>
      <c r="CP177" s="1015" t="s">
        <v>105</v>
      </c>
      <c r="CQ177" s="1015" t="s">
        <v>57</v>
      </c>
      <c r="CR177" s="1015" t="s">
        <v>57</v>
      </c>
      <c r="CS177" s="1015" t="s">
        <v>57</v>
      </c>
      <c r="CT177" s="1015" t="s">
        <v>57</v>
      </c>
      <c r="CU177" s="1015" t="s">
        <v>57</v>
      </c>
      <c r="CV177" s="1015" t="s">
        <v>57</v>
      </c>
      <c r="CW177" s="1015" t="s">
        <v>57</v>
      </c>
      <c r="CX177" s="1015" t="s">
        <v>57</v>
      </c>
      <c r="CY177" s="1015" t="s">
        <v>57</v>
      </c>
      <c r="CZ177" s="1015" t="s">
        <v>57</v>
      </c>
      <c r="DA177" s="1015" t="s">
        <v>57</v>
      </c>
      <c r="DB177" s="1015" t="s">
        <v>617</v>
      </c>
      <c r="DC177" s="1015" t="s">
        <v>618</v>
      </c>
      <c r="DD177" s="1015" t="s">
        <v>619</v>
      </c>
      <c r="DE177" s="1015" t="s">
        <v>57</v>
      </c>
      <c r="DF177" s="1015" t="s">
        <v>57</v>
      </c>
      <c r="DG177" s="1015" t="s">
        <v>57</v>
      </c>
      <c r="DH177" s="1015" t="s">
        <v>57</v>
      </c>
      <c r="DI177" s="1015" t="s">
        <v>302</v>
      </c>
      <c r="DJ177" s="1015" t="s">
        <v>57</v>
      </c>
      <c r="DK177" s="1015" t="s">
        <v>57</v>
      </c>
      <c r="DL177" s="1015" t="s">
        <v>57</v>
      </c>
      <c r="DM177" s="1015" t="s">
        <v>57</v>
      </c>
      <c r="DN177" s="1015" t="s">
        <v>57</v>
      </c>
      <c r="DO177" s="1015" t="s">
        <v>57</v>
      </c>
      <c r="DP177" s="1015" t="s">
        <v>57</v>
      </c>
      <c r="DQ177" s="1015" t="s">
        <v>57</v>
      </c>
      <c r="DR177" s="1015" t="s">
        <v>57</v>
      </c>
      <c r="DS177" s="1015" t="s">
        <v>57</v>
      </c>
      <c r="DT177" s="1015" t="s">
        <v>4067</v>
      </c>
      <c r="DU177" s="1015" t="s">
        <v>86</v>
      </c>
      <c r="DV177" s="1015" t="s">
        <v>4068</v>
      </c>
      <c r="DW177" s="1015" t="s">
        <v>106</v>
      </c>
      <c r="DX177" s="1015" t="s">
        <v>317</v>
      </c>
      <c r="DY177" s="1015" t="s">
        <v>308</v>
      </c>
      <c r="DZ177" s="1015" t="s">
        <v>318</v>
      </c>
      <c r="EA177" s="1015" t="s">
        <v>319</v>
      </c>
      <c r="EB177" s="1015" t="s">
        <v>4069</v>
      </c>
      <c r="EC177" s="1015" t="s">
        <v>86</v>
      </c>
      <c r="ED177" s="1015" t="s">
        <v>1892</v>
      </c>
      <c r="EE177" s="1015" t="s">
        <v>106</v>
      </c>
      <c r="EF177" s="1015" t="s">
        <v>57</v>
      </c>
      <c r="EG177" s="1015" t="s">
        <v>57</v>
      </c>
      <c r="EH177" s="1015" t="s">
        <v>57</v>
      </c>
      <c r="EI177" s="1015" t="s">
        <v>57</v>
      </c>
      <c r="EJ177" s="1015" t="s">
        <v>1985</v>
      </c>
      <c r="EK177" s="1015" t="s">
        <v>764</v>
      </c>
      <c r="EL177" s="1015" t="s">
        <v>847</v>
      </c>
      <c r="EM177" s="1015" t="s">
        <v>766</v>
      </c>
      <c r="EN177" s="1015" t="s">
        <v>767</v>
      </c>
      <c r="EO177" s="1015" t="s">
        <v>310</v>
      </c>
      <c r="EP177" s="1015" t="s">
        <v>88</v>
      </c>
      <c r="EQ177" s="1015" t="s">
        <v>7456</v>
      </c>
      <c r="ER177" s="1015" t="s">
        <v>311</v>
      </c>
      <c r="ES177" s="1015" t="s">
        <v>4246</v>
      </c>
      <c r="ET177" s="1015" t="s">
        <v>4247</v>
      </c>
      <c r="EU177" s="189" t="str">
        <f t="shared" ref="EU177:EU196" si="38">MID(AU177,5,8)&amp;RIGHT(AU177,2)</f>
        <v>1037806T00</v>
      </c>
      <c r="EV177" s="56" t="str">
        <f t="shared" ref="EV177:EV183" si="39">A177&amp;EU177</f>
        <v>161037806T00</v>
      </c>
      <c r="EW177" s="189">
        <f>IFERROR(VLOOKUP(EV177,양시!BZ:CJ,10,FALSE),"")</f>
        <v>0</v>
      </c>
    </row>
    <row r="178" spans="1:156" ht="30" customHeight="1">
      <c r="A178" s="367">
        <v>16</v>
      </c>
      <c r="B178" s="1015" t="s">
        <v>312</v>
      </c>
      <c r="C178" s="1040" t="s">
        <v>915</v>
      </c>
      <c r="D178" s="1015" t="s">
        <v>1834</v>
      </c>
      <c r="E178" s="1015" t="s">
        <v>31</v>
      </c>
      <c r="F178" s="1015" t="s">
        <v>321</v>
      </c>
      <c r="G178" s="1015" t="s">
        <v>312</v>
      </c>
      <c r="H178" s="1015" t="s">
        <v>287</v>
      </c>
      <c r="I178" s="1015" t="s">
        <v>585</v>
      </c>
      <c r="J178" s="1015" t="s">
        <v>8664</v>
      </c>
      <c r="K178" s="1015" t="s">
        <v>291</v>
      </c>
      <c r="L178" s="1015" t="s">
        <v>8665</v>
      </c>
      <c r="M178" s="1015" t="s">
        <v>8666</v>
      </c>
      <c r="N178" s="1015"/>
      <c r="O178" s="1015"/>
      <c r="P178" s="1015"/>
      <c r="Q178" s="1015"/>
      <c r="R178" s="1015"/>
      <c r="S178" s="1015" t="s">
        <v>188</v>
      </c>
      <c r="T178" s="1015" t="s">
        <v>7932</v>
      </c>
      <c r="U178" s="1015" t="s">
        <v>592</v>
      </c>
      <c r="V178" s="1015" t="s">
        <v>1133</v>
      </c>
      <c r="W178" s="1015" t="s">
        <v>8667</v>
      </c>
      <c r="X178" s="1015"/>
      <c r="Y178" s="1015"/>
      <c r="Z178" s="1015"/>
      <c r="AA178" s="1015"/>
      <c r="AB178" s="1015"/>
      <c r="AC178" s="1338"/>
      <c r="AD178" s="1015"/>
      <c r="AE178" s="1015" t="s">
        <v>2811</v>
      </c>
      <c r="AF178" s="1015" t="s">
        <v>692</v>
      </c>
      <c r="AG178" s="1015" t="s">
        <v>295</v>
      </c>
      <c r="AH178" s="1015" t="s">
        <v>296</v>
      </c>
      <c r="AI178" s="1015" t="s">
        <v>297</v>
      </c>
      <c r="AJ178" s="1015"/>
      <c r="AK178" s="1015"/>
      <c r="AL178" s="1015"/>
      <c r="AM178" s="1015"/>
      <c r="AN178" s="1015" t="s">
        <v>1439</v>
      </c>
      <c r="AO178" s="1015" t="s">
        <v>1440</v>
      </c>
      <c r="AP178" s="1015" t="s">
        <v>8668</v>
      </c>
      <c r="AQ178" s="1015" t="s">
        <v>35</v>
      </c>
      <c r="AR178" s="1015"/>
      <c r="AS178" s="1015"/>
      <c r="AT178" s="1015" t="s">
        <v>298</v>
      </c>
      <c r="AU178" s="1015" t="s">
        <v>8669</v>
      </c>
      <c r="AV178" s="1015" t="s">
        <v>57</v>
      </c>
      <c r="AW178" s="1015" t="s">
        <v>57</v>
      </c>
      <c r="AX178" s="1015"/>
      <c r="AY178" s="1015"/>
      <c r="AZ178" s="1015" t="s">
        <v>8670</v>
      </c>
      <c r="BA178" s="1015" t="s">
        <v>3253</v>
      </c>
      <c r="BB178" s="1015" t="s">
        <v>299</v>
      </c>
      <c r="BC178" s="1015" t="s">
        <v>32</v>
      </c>
      <c r="BD178" s="1015" t="s">
        <v>33</v>
      </c>
      <c r="BE178" s="1015" t="s">
        <v>57</v>
      </c>
      <c r="BF178" s="1015" t="s">
        <v>48</v>
      </c>
      <c r="BG178" s="1015" t="s">
        <v>900</v>
      </c>
      <c r="BH178" s="1015" t="s">
        <v>8671</v>
      </c>
      <c r="BI178" s="1015" t="s">
        <v>6547</v>
      </c>
      <c r="BJ178" s="1015" t="s">
        <v>8672</v>
      </c>
      <c r="BK178" s="1015" t="s">
        <v>47</v>
      </c>
      <c r="BL178" s="1015" t="s">
        <v>8673</v>
      </c>
      <c r="BM178" s="1015" t="s">
        <v>302</v>
      </c>
      <c r="BN178" s="1015" t="s">
        <v>2811</v>
      </c>
      <c r="BO178" s="1015" t="s">
        <v>692</v>
      </c>
      <c r="BP178" s="1015" t="s">
        <v>595</v>
      </c>
      <c r="BQ178" s="1015" t="s">
        <v>295</v>
      </c>
      <c r="BR178" s="1015" t="s">
        <v>102</v>
      </c>
      <c r="BS178" s="1015" t="s">
        <v>204</v>
      </c>
      <c r="BT178" s="1015" t="s">
        <v>3537</v>
      </c>
      <c r="BU178" s="1015" t="s">
        <v>8674</v>
      </c>
      <c r="BV178" s="1015" t="s">
        <v>302</v>
      </c>
      <c r="BW178" s="1015" t="s">
        <v>185</v>
      </c>
      <c r="BX178" s="1015" t="s">
        <v>296</v>
      </c>
      <c r="BY178" s="1015" t="s">
        <v>297</v>
      </c>
      <c r="BZ178" s="1015" t="s">
        <v>8675</v>
      </c>
      <c r="CA178" s="1015" t="s">
        <v>8676</v>
      </c>
      <c r="CB178" s="1015" t="s">
        <v>304</v>
      </c>
      <c r="CC178" s="1015" t="s">
        <v>172</v>
      </c>
      <c r="CD178" s="1015" t="s">
        <v>305</v>
      </c>
      <c r="CE178" s="1015" t="s">
        <v>306</v>
      </c>
      <c r="CF178" s="1015" t="s">
        <v>1033</v>
      </c>
      <c r="CG178" s="1015" t="s">
        <v>307</v>
      </c>
      <c r="CH178" s="1015" t="s">
        <v>57</v>
      </c>
      <c r="CI178" s="1015" t="s">
        <v>8677</v>
      </c>
      <c r="CJ178" s="1015" t="s">
        <v>99</v>
      </c>
      <c r="CK178" s="1015" t="s">
        <v>176</v>
      </c>
      <c r="CL178" s="1015" t="s">
        <v>105</v>
      </c>
      <c r="CM178" s="1015" t="s">
        <v>57</v>
      </c>
      <c r="CN178" s="1015" t="s">
        <v>57</v>
      </c>
      <c r="CO178" s="1015" t="s">
        <v>57</v>
      </c>
      <c r="CP178" s="1015" t="s">
        <v>57</v>
      </c>
      <c r="CQ178" s="1015" t="s">
        <v>57</v>
      </c>
      <c r="CR178" s="1015" t="s">
        <v>57</v>
      </c>
      <c r="CS178" s="1015" t="s">
        <v>57</v>
      </c>
      <c r="CT178" s="1015" t="s">
        <v>57</v>
      </c>
      <c r="CU178" s="1015" t="s">
        <v>57</v>
      </c>
      <c r="CV178" s="1015" t="s">
        <v>57</v>
      </c>
      <c r="CW178" s="1015" t="s">
        <v>57</v>
      </c>
      <c r="CX178" s="1015" t="s">
        <v>57</v>
      </c>
      <c r="CY178" s="1015" t="s">
        <v>57</v>
      </c>
      <c r="CZ178" s="1015" t="s">
        <v>57</v>
      </c>
      <c r="DA178" s="1015" t="s">
        <v>57</v>
      </c>
      <c r="DB178" s="1015" t="s">
        <v>57</v>
      </c>
      <c r="DC178" s="1015" t="s">
        <v>57</v>
      </c>
      <c r="DD178" s="1015" t="s">
        <v>57</v>
      </c>
      <c r="DE178" s="1015" t="s">
        <v>57</v>
      </c>
      <c r="DF178" s="1015" t="s">
        <v>57</v>
      </c>
      <c r="DG178" s="1015" t="s">
        <v>57</v>
      </c>
      <c r="DH178" s="1015" t="s">
        <v>57</v>
      </c>
      <c r="DI178" s="1015" t="s">
        <v>302</v>
      </c>
      <c r="DJ178" s="1015" t="s">
        <v>57</v>
      </c>
      <c r="DK178" s="1015" t="s">
        <v>57</v>
      </c>
      <c r="DL178" s="1015" t="s">
        <v>57</v>
      </c>
      <c r="DM178" s="1015" t="s">
        <v>57</v>
      </c>
      <c r="DN178" s="1015" t="s">
        <v>57</v>
      </c>
      <c r="DO178" s="1015" t="s">
        <v>57</v>
      </c>
      <c r="DP178" s="1015" t="s">
        <v>57</v>
      </c>
      <c r="DQ178" s="1015" t="s">
        <v>57</v>
      </c>
      <c r="DR178" s="1015" t="s">
        <v>57</v>
      </c>
      <c r="DS178" s="1015" t="s">
        <v>57</v>
      </c>
      <c r="DT178" s="1015" t="s">
        <v>8678</v>
      </c>
      <c r="DU178" s="1015" t="s">
        <v>621</v>
      </c>
      <c r="DV178" s="1015" t="s">
        <v>192</v>
      </c>
      <c r="DW178" s="1015" t="s">
        <v>121</v>
      </c>
      <c r="DX178" s="1015" t="s">
        <v>333</v>
      </c>
      <c r="DY178" s="1015" t="s">
        <v>308</v>
      </c>
      <c r="DZ178" s="1015" t="s">
        <v>309</v>
      </c>
      <c r="EA178" s="1015" t="s">
        <v>319</v>
      </c>
      <c r="EB178" s="1015" t="s">
        <v>8679</v>
      </c>
      <c r="EC178" s="1015" t="s">
        <v>621</v>
      </c>
      <c r="ED178" s="1015" t="s">
        <v>113</v>
      </c>
      <c r="EE178" s="1015" t="s">
        <v>121</v>
      </c>
      <c r="EF178" s="1015" t="s">
        <v>57</v>
      </c>
      <c r="EG178" s="1015" t="s">
        <v>57</v>
      </c>
      <c r="EH178" s="1015" t="s">
        <v>57</v>
      </c>
      <c r="EI178" s="1015" t="s">
        <v>57</v>
      </c>
      <c r="EJ178" s="1015" t="s">
        <v>8680</v>
      </c>
      <c r="EK178" s="1015" t="s">
        <v>101</v>
      </c>
      <c r="EL178" s="1015" t="s">
        <v>8681</v>
      </c>
      <c r="EM178" s="1015" t="s">
        <v>184</v>
      </c>
      <c r="EN178" s="1015" t="s">
        <v>680</v>
      </c>
      <c r="EO178" s="1015" t="s">
        <v>310</v>
      </c>
      <c r="EP178" s="1015" t="s">
        <v>88</v>
      </c>
      <c r="EQ178" s="1015" t="s">
        <v>3205</v>
      </c>
      <c r="ER178" s="1015" t="s">
        <v>311</v>
      </c>
      <c r="ES178" s="1015" t="s">
        <v>4879</v>
      </c>
      <c r="ET178" s="1015" t="s">
        <v>8682</v>
      </c>
      <c r="EU178" s="189" t="str">
        <f t="shared" si="38"/>
        <v>1031801T00</v>
      </c>
      <c r="EV178" s="56" t="str">
        <f t="shared" si="39"/>
        <v>161031801T00</v>
      </c>
      <c r="EW178" s="189">
        <f>IFERROR(VLOOKUP(EV178,양시!BZ:CJ,10,FALSE),"")</f>
        <v>0</v>
      </c>
      <c r="EY178" s="415" t="s">
        <v>8698</v>
      </c>
      <c r="EZ178" s="104" t="s">
        <v>6994</v>
      </c>
    </row>
    <row r="179" spans="1:156" ht="30" customHeight="1">
      <c r="A179" s="367">
        <v>16</v>
      </c>
      <c r="B179" s="1015" t="s">
        <v>320</v>
      </c>
      <c r="C179" s="1015" t="s">
        <v>336</v>
      </c>
      <c r="D179" s="1015" t="s">
        <v>1866</v>
      </c>
      <c r="E179" s="1015" t="s">
        <v>31</v>
      </c>
      <c r="F179" s="1015" t="s">
        <v>584</v>
      </c>
      <c r="G179" s="1015" t="s">
        <v>320</v>
      </c>
      <c r="H179" s="1015" t="s">
        <v>312</v>
      </c>
      <c r="I179" s="1015" t="s">
        <v>585</v>
      </c>
      <c r="J179" s="1015" t="s">
        <v>6800</v>
      </c>
      <c r="K179" s="1015" t="s">
        <v>291</v>
      </c>
      <c r="L179" s="1015" t="s">
        <v>6801</v>
      </c>
      <c r="M179" s="1015" t="s">
        <v>1231</v>
      </c>
      <c r="N179" s="1015"/>
      <c r="O179" s="1015"/>
      <c r="P179" s="1015"/>
      <c r="Q179" s="1015" t="s">
        <v>2638</v>
      </c>
      <c r="R179" s="1015"/>
      <c r="S179" s="1015" t="s">
        <v>6425</v>
      </c>
      <c r="T179" s="1015" t="s">
        <v>6802</v>
      </c>
      <c r="U179" s="1015" t="s">
        <v>592</v>
      </c>
      <c r="V179" s="1015"/>
      <c r="W179" s="1015" t="s">
        <v>1233</v>
      </c>
      <c r="X179" s="1015" t="s">
        <v>322</v>
      </c>
      <c r="Y179" s="1015" t="s">
        <v>1234</v>
      </c>
      <c r="Z179" s="1015" t="s">
        <v>1234</v>
      </c>
      <c r="AA179" s="1015" t="s">
        <v>4359</v>
      </c>
      <c r="AB179" s="1015" t="s">
        <v>293</v>
      </c>
      <c r="AC179" s="1338"/>
      <c r="AD179" s="1015" t="s">
        <v>107</v>
      </c>
      <c r="AE179" s="1015" t="s">
        <v>314</v>
      </c>
      <c r="AF179" s="1015" t="s">
        <v>294</v>
      </c>
      <c r="AG179" s="1015" t="s">
        <v>295</v>
      </c>
      <c r="AH179" s="1015" t="s">
        <v>296</v>
      </c>
      <c r="AI179" s="1015" t="s">
        <v>297</v>
      </c>
      <c r="AJ179" s="1015"/>
      <c r="AK179" s="1015"/>
      <c r="AL179" s="1015"/>
      <c r="AM179" s="1015"/>
      <c r="AN179" s="1015" t="s">
        <v>1162</v>
      </c>
      <c r="AO179" s="1015" t="s">
        <v>3771</v>
      </c>
      <c r="AP179" s="1015" t="s">
        <v>6803</v>
      </c>
      <c r="AQ179" s="1015" t="s">
        <v>49</v>
      </c>
      <c r="AR179" s="1015"/>
      <c r="AS179" s="1015"/>
      <c r="AT179" s="1015" t="s">
        <v>599</v>
      </c>
      <c r="AU179" s="1015" t="s">
        <v>6804</v>
      </c>
      <c r="AV179" s="1015" t="s">
        <v>57</v>
      </c>
      <c r="AW179" s="1015" t="s">
        <v>57</v>
      </c>
      <c r="AX179" s="1015"/>
      <c r="AY179" s="1015"/>
      <c r="AZ179" s="1015" t="s">
        <v>1238</v>
      </c>
      <c r="BA179" s="1015" t="s">
        <v>1170</v>
      </c>
      <c r="BB179" s="1015" t="s">
        <v>299</v>
      </c>
      <c r="BC179" s="1015" t="s">
        <v>32</v>
      </c>
      <c r="BD179" s="1015" t="s">
        <v>33</v>
      </c>
      <c r="BE179" s="1015" t="s">
        <v>57</v>
      </c>
      <c r="BF179" s="1015" t="s">
        <v>48</v>
      </c>
      <c r="BG179" s="1015" t="s">
        <v>164</v>
      </c>
      <c r="BH179" s="1015" t="s">
        <v>6805</v>
      </c>
      <c r="BI179" s="1015" t="s">
        <v>1240</v>
      </c>
      <c r="BJ179" s="1015" t="s">
        <v>1241</v>
      </c>
      <c r="BK179" s="1015" t="s">
        <v>1174</v>
      </c>
      <c r="BL179" s="1015" t="s">
        <v>1242</v>
      </c>
      <c r="BM179" s="1015" t="s">
        <v>55</v>
      </c>
      <c r="BN179" s="1015" t="s">
        <v>314</v>
      </c>
      <c r="BO179" s="1015" t="s">
        <v>294</v>
      </c>
      <c r="BP179" s="1015" t="s">
        <v>57</v>
      </c>
      <c r="BQ179" s="1015" t="s">
        <v>295</v>
      </c>
      <c r="BR179" s="1015" t="s">
        <v>311</v>
      </c>
      <c r="BS179" s="1015" t="s">
        <v>1028</v>
      </c>
      <c r="BT179" s="1015" t="s">
        <v>905</v>
      </c>
      <c r="BU179" s="1015" t="s">
        <v>6806</v>
      </c>
      <c r="BV179" s="1015" t="s">
        <v>1061</v>
      </c>
      <c r="BW179" s="1015" t="s">
        <v>177</v>
      </c>
      <c r="BX179" s="1015" t="s">
        <v>296</v>
      </c>
      <c r="BY179" s="1015" t="s">
        <v>297</v>
      </c>
      <c r="BZ179" s="1015" t="s">
        <v>1023</v>
      </c>
      <c r="CA179" s="1015" t="s">
        <v>1244</v>
      </c>
      <c r="CB179" s="1015" t="s">
        <v>304</v>
      </c>
      <c r="CC179" s="1015" t="s">
        <v>182</v>
      </c>
      <c r="CD179" s="1015" t="s">
        <v>1245</v>
      </c>
      <c r="CE179" s="1015" t="s">
        <v>306</v>
      </c>
      <c r="CF179" s="1015" t="s">
        <v>1246</v>
      </c>
      <c r="CG179" s="1015" t="s">
        <v>307</v>
      </c>
      <c r="CH179" s="1015" t="s">
        <v>57</v>
      </c>
      <c r="CI179" s="1015" t="s">
        <v>1247</v>
      </c>
      <c r="CJ179" s="1015" t="s">
        <v>99</v>
      </c>
      <c r="CK179" s="1015" t="s">
        <v>1248</v>
      </c>
      <c r="CL179" s="1015" t="s">
        <v>105</v>
      </c>
      <c r="CM179" s="1015" t="s">
        <v>1249</v>
      </c>
      <c r="CN179" s="1015" t="s">
        <v>99</v>
      </c>
      <c r="CO179" s="1015" t="s">
        <v>1066</v>
      </c>
      <c r="CP179" s="1015" t="s">
        <v>105</v>
      </c>
      <c r="CQ179" s="1015" t="s">
        <v>57</v>
      </c>
      <c r="CR179" s="1015" t="s">
        <v>57</v>
      </c>
      <c r="CS179" s="1015" t="s">
        <v>57</v>
      </c>
      <c r="CT179" s="1015" t="s">
        <v>57</v>
      </c>
      <c r="CU179" s="1015" t="s">
        <v>328</v>
      </c>
      <c r="CV179" s="1015" t="s">
        <v>329</v>
      </c>
      <c r="CW179" s="1015" t="s">
        <v>330</v>
      </c>
      <c r="CX179" s="1015" t="s">
        <v>331</v>
      </c>
      <c r="CY179" s="1015" t="s">
        <v>57</v>
      </c>
      <c r="CZ179" s="1015" t="s">
        <v>57</v>
      </c>
      <c r="DA179" s="1015" t="s">
        <v>57</v>
      </c>
      <c r="DB179" s="1015" t="s">
        <v>57</v>
      </c>
      <c r="DC179" s="1015" t="s">
        <v>57</v>
      </c>
      <c r="DD179" s="1015" t="s">
        <v>57</v>
      </c>
      <c r="DE179" s="1015" t="s">
        <v>1215</v>
      </c>
      <c r="DF179" s="1015" t="s">
        <v>1216</v>
      </c>
      <c r="DG179" s="1015" t="s">
        <v>673</v>
      </c>
      <c r="DH179" s="1015" t="s">
        <v>57</v>
      </c>
      <c r="DI179" s="1015" t="s">
        <v>302</v>
      </c>
      <c r="DJ179" s="1015" t="s">
        <v>57</v>
      </c>
      <c r="DK179" s="1015" t="s">
        <v>57</v>
      </c>
      <c r="DL179" s="1015" t="s">
        <v>57</v>
      </c>
      <c r="DM179" s="1015" t="s">
        <v>57</v>
      </c>
      <c r="DN179" s="1015" t="s">
        <v>57</v>
      </c>
      <c r="DO179" s="1015" t="s">
        <v>57</v>
      </c>
      <c r="DP179" s="1015" t="s">
        <v>57</v>
      </c>
      <c r="DQ179" s="1015" t="s">
        <v>57</v>
      </c>
      <c r="DR179" s="1015" t="s">
        <v>57</v>
      </c>
      <c r="DS179" s="1015" t="s">
        <v>57</v>
      </c>
      <c r="DT179" s="1015" t="s">
        <v>1250</v>
      </c>
      <c r="DU179" s="1015" t="s">
        <v>79</v>
      </c>
      <c r="DV179" s="1015" t="s">
        <v>801</v>
      </c>
      <c r="DW179" s="1015" t="s">
        <v>121</v>
      </c>
      <c r="DX179" s="1015" t="s">
        <v>333</v>
      </c>
      <c r="DY179" s="1015" t="s">
        <v>308</v>
      </c>
      <c r="DZ179" s="1015" t="s">
        <v>309</v>
      </c>
      <c r="EA179" s="1015" t="s">
        <v>319</v>
      </c>
      <c r="EB179" s="1015" t="s">
        <v>1251</v>
      </c>
      <c r="EC179" s="1015" t="s">
        <v>79</v>
      </c>
      <c r="ED179" s="1015" t="s">
        <v>1038</v>
      </c>
      <c r="EE179" s="1015" t="s">
        <v>121</v>
      </c>
      <c r="EF179" s="1015" t="s">
        <v>57</v>
      </c>
      <c r="EG179" s="1015" t="s">
        <v>57</v>
      </c>
      <c r="EH179" s="1015" t="s">
        <v>57</v>
      </c>
      <c r="EI179" s="1015" t="s">
        <v>57</v>
      </c>
      <c r="EJ179" s="1015" t="s">
        <v>1252</v>
      </c>
      <c r="EK179" s="1015" t="s">
        <v>1253</v>
      </c>
      <c r="EL179" s="1015" t="s">
        <v>1254</v>
      </c>
      <c r="EM179" s="1015" t="s">
        <v>1255</v>
      </c>
      <c r="EN179" s="1015" t="s">
        <v>680</v>
      </c>
      <c r="EO179" s="1015" t="s">
        <v>310</v>
      </c>
      <c r="EP179" s="1015" t="s">
        <v>88</v>
      </c>
      <c r="EQ179" s="1015" t="s">
        <v>6807</v>
      </c>
      <c r="ER179" s="1015" t="s">
        <v>311</v>
      </c>
      <c r="ES179" s="1015" t="s">
        <v>3607</v>
      </c>
      <c r="ET179" s="1015" t="s">
        <v>6808</v>
      </c>
      <c r="EU179" s="189" t="str">
        <f t="shared" si="38"/>
        <v>1038853T00</v>
      </c>
      <c r="EV179" s="56" t="str">
        <f t="shared" si="39"/>
        <v>161038853T00</v>
      </c>
      <c r="EW179" s="189" t="str">
        <f>IFERROR(VLOOKUP(EV179,양시!BZ:CJ,10,FALSE),"")</f>
        <v/>
      </c>
      <c r="EX179" s="104" t="s">
        <v>4433</v>
      </c>
    </row>
    <row r="180" spans="1:156" ht="30" customHeight="1">
      <c r="A180" s="367">
        <v>16</v>
      </c>
      <c r="B180" s="1015" t="s">
        <v>724</v>
      </c>
      <c r="C180" s="1040" t="s">
        <v>915</v>
      </c>
      <c r="D180" s="1015" t="s">
        <v>2612</v>
      </c>
      <c r="E180" s="1015" t="s">
        <v>31</v>
      </c>
      <c r="F180" s="1015" t="s">
        <v>287</v>
      </c>
      <c r="G180" s="1015" t="s">
        <v>724</v>
      </c>
      <c r="H180" s="1015" t="s">
        <v>732</v>
      </c>
      <c r="I180" s="1015" t="s">
        <v>585</v>
      </c>
      <c r="J180" s="1015" t="s">
        <v>7907</v>
      </c>
      <c r="K180" s="1015" t="s">
        <v>291</v>
      </c>
      <c r="L180" s="1015" t="s">
        <v>7908</v>
      </c>
      <c r="M180" s="1015" t="s">
        <v>4544</v>
      </c>
      <c r="N180" s="1015"/>
      <c r="O180" s="1015"/>
      <c r="P180" s="1015"/>
      <c r="Q180" s="1015" t="s">
        <v>8683</v>
      </c>
      <c r="R180" s="1015"/>
      <c r="S180" s="1015" t="s">
        <v>7482</v>
      </c>
      <c r="T180" s="1015" t="s">
        <v>7483</v>
      </c>
      <c r="U180" s="1015" t="s">
        <v>592</v>
      </c>
      <c r="V180" s="1015"/>
      <c r="W180" s="1015" t="s">
        <v>4545</v>
      </c>
      <c r="X180" s="1015" t="s">
        <v>292</v>
      </c>
      <c r="Y180" s="1015" t="s">
        <v>1135</v>
      </c>
      <c r="Z180" s="1015" t="s">
        <v>1135</v>
      </c>
      <c r="AA180" s="1015" t="s">
        <v>1135</v>
      </c>
      <c r="AB180" s="1015" t="s">
        <v>293</v>
      </c>
      <c r="AC180" s="1338"/>
      <c r="AD180" s="1015" t="s">
        <v>4865</v>
      </c>
      <c r="AE180" s="1015" t="s">
        <v>2346</v>
      </c>
      <c r="AF180" s="1015" t="s">
        <v>294</v>
      </c>
      <c r="AG180" s="1015" t="s">
        <v>295</v>
      </c>
      <c r="AH180" s="1015" t="s">
        <v>296</v>
      </c>
      <c r="AI180" s="1015" t="s">
        <v>297</v>
      </c>
      <c r="AJ180" s="1015"/>
      <c r="AK180" s="1015"/>
      <c r="AL180" s="1015"/>
      <c r="AM180" s="1015"/>
      <c r="AN180" s="1015" t="s">
        <v>4546</v>
      </c>
      <c r="AO180" s="1015" t="s">
        <v>4547</v>
      </c>
      <c r="AP180" s="1015" t="s">
        <v>7909</v>
      </c>
      <c r="AQ180" s="1015" t="s">
        <v>35</v>
      </c>
      <c r="AR180" s="1015"/>
      <c r="AS180" s="1015"/>
      <c r="AT180" s="1015" t="s">
        <v>599</v>
      </c>
      <c r="AU180" s="1015" t="s">
        <v>7910</v>
      </c>
      <c r="AV180" s="1015" t="s">
        <v>57</v>
      </c>
      <c r="AW180" s="1015" t="s">
        <v>57</v>
      </c>
      <c r="AX180" s="1015"/>
      <c r="AY180" s="1015"/>
      <c r="AZ180" s="1015" t="s">
        <v>4550</v>
      </c>
      <c r="BA180" s="1015" t="s">
        <v>2352</v>
      </c>
      <c r="BB180" s="1015" t="s">
        <v>299</v>
      </c>
      <c r="BC180" s="1015" t="s">
        <v>32</v>
      </c>
      <c r="BD180" s="1015" t="s">
        <v>33</v>
      </c>
      <c r="BE180" s="1015" t="s">
        <v>102</v>
      </c>
      <c r="BF180" s="1015" t="s">
        <v>34</v>
      </c>
      <c r="BG180" s="1015" t="s">
        <v>164</v>
      </c>
      <c r="BH180" s="1015" t="s">
        <v>110</v>
      </c>
      <c r="BI180" s="1015" t="s">
        <v>4551</v>
      </c>
      <c r="BJ180" s="1015" t="s">
        <v>4552</v>
      </c>
      <c r="BK180" s="1015" t="s">
        <v>2355</v>
      </c>
      <c r="BL180" s="1015" t="s">
        <v>7911</v>
      </c>
      <c r="BM180" s="1015" t="s">
        <v>55</v>
      </c>
      <c r="BN180" s="1015" t="s">
        <v>2346</v>
      </c>
      <c r="BO180" s="1015" t="s">
        <v>294</v>
      </c>
      <c r="BP180" s="1015" t="s">
        <v>57</v>
      </c>
      <c r="BQ180" s="1015" t="s">
        <v>295</v>
      </c>
      <c r="BR180" s="1015" t="s">
        <v>311</v>
      </c>
      <c r="BS180" s="1015" t="s">
        <v>4554</v>
      </c>
      <c r="BT180" s="1015" t="s">
        <v>3223</v>
      </c>
      <c r="BU180" s="1015" t="s">
        <v>7912</v>
      </c>
      <c r="BV180" s="1015" t="s">
        <v>51</v>
      </c>
      <c r="BW180" s="1015" t="s">
        <v>659</v>
      </c>
      <c r="BX180" s="1015" t="s">
        <v>296</v>
      </c>
      <c r="BY180" s="1015" t="s">
        <v>297</v>
      </c>
      <c r="BZ180" s="1015" t="s">
        <v>175</v>
      </c>
      <c r="CA180" s="1015" t="s">
        <v>4556</v>
      </c>
      <c r="CB180" s="1015" t="s">
        <v>304</v>
      </c>
      <c r="CC180" s="1015" t="s">
        <v>614</v>
      </c>
      <c r="CD180" s="1015" t="s">
        <v>305</v>
      </c>
      <c r="CE180" s="1015" t="s">
        <v>306</v>
      </c>
      <c r="CF180" s="1015" t="s">
        <v>794</v>
      </c>
      <c r="CG180" s="1015" t="s">
        <v>307</v>
      </c>
      <c r="CH180" s="1015" t="s">
        <v>57</v>
      </c>
      <c r="CI180" s="1015" t="s">
        <v>173</v>
      </c>
      <c r="CJ180" s="1015" t="s">
        <v>78</v>
      </c>
      <c r="CK180" s="1015" t="s">
        <v>174</v>
      </c>
      <c r="CL180" s="1015" t="s">
        <v>105</v>
      </c>
      <c r="CM180" s="1015" t="s">
        <v>57</v>
      </c>
      <c r="CN180" s="1015" t="s">
        <v>57</v>
      </c>
      <c r="CO180" s="1015" t="s">
        <v>57</v>
      </c>
      <c r="CP180" s="1015" t="s">
        <v>57</v>
      </c>
      <c r="CQ180" s="1015" t="s">
        <v>57</v>
      </c>
      <c r="CR180" s="1015" t="s">
        <v>57</v>
      </c>
      <c r="CS180" s="1015" t="s">
        <v>57</v>
      </c>
      <c r="CT180" s="1015" t="s">
        <v>57</v>
      </c>
      <c r="CU180" s="1015" t="s">
        <v>57</v>
      </c>
      <c r="CV180" s="1015" t="s">
        <v>57</v>
      </c>
      <c r="CW180" s="1015" t="s">
        <v>57</v>
      </c>
      <c r="CX180" s="1015" t="s">
        <v>57</v>
      </c>
      <c r="CY180" s="1015" t="s">
        <v>57</v>
      </c>
      <c r="CZ180" s="1015" t="s">
        <v>57</v>
      </c>
      <c r="DA180" s="1015" t="s">
        <v>57</v>
      </c>
      <c r="DB180" s="1015" t="s">
        <v>57</v>
      </c>
      <c r="DC180" s="1015" t="s">
        <v>57</v>
      </c>
      <c r="DD180" s="1015" t="s">
        <v>57</v>
      </c>
      <c r="DE180" s="1015" t="s">
        <v>57</v>
      </c>
      <c r="DF180" s="1015" t="s">
        <v>57</v>
      </c>
      <c r="DG180" s="1015" t="s">
        <v>57</v>
      </c>
      <c r="DH180" s="1015" t="s">
        <v>57</v>
      </c>
      <c r="DI180" s="1015" t="s">
        <v>302</v>
      </c>
      <c r="DJ180" s="1015" t="s">
        <v>57</v>
      </c>
      <c r="DK180" s="1015" t="s">
        <v>57</v>
      </c>
      <c r="DL180" s="1015" t="s">
        <v>57</v>
      </c>
      <c r="DM180" s="1015" t="s">
        <v>57</v>
      </c>
      <c r="DN180" s="1015" t="s">
        <v>57</v>
      </c>
      <c r="DO180" s="1015" t="s">
        <v>57</v>
      </c>
      <c r="DP180" s="1015" t="s">
        <v>57</v>
      </c>
      <c r="DQ180" s="1015" t="s">
        <v>57</v>
      </c>
      <c r="DR180" s="1015" t="s">
        <v>57</v>
      </c>
      <c r="DS180" s="1015" t="s">
        <v>57</v>
      </c>
      <c r="DT180" s="1015" t="s">
        <v>4557</v>
      </c>
      <c r="DU180" s="1015" t="s">
        <v>79</v>
      </c>
      <c r="DV180" s="1015" t="s">
        <v>659</v>
      </c>
      <c r="DW180" s="1015" t="s">
        <v>121</v>
      </c>
      <c r="DX180" s="1015" t="s">
        <v>333</v>
      </c>
      <c r="DY180" s="1015" t="s">
        <v>308</v>
      </c>
      <c r="DZ180" s="1015" t="s">
        <v>309</v>
      </c>
      <c r="EA180" s="1015" t="s">
        <v>319</v>
      </c>
      <c r="EB180" s="1015" t="s">
        <v>4558</v>
      </c>
      <c r="EC180" s="1015" t="s">
        <v>79</v>
      </c>
      <c r="ED180" s="1015" t="s">
        <v>756</v>
      </c>
      <c r="EE180" s="1015" t="s">
        <v>121</v>
      </c>
      <c r="EF180" s="1015" t="s">
        <v>57</v>
      </c>
      <c r="EG180" s="1015" t="s">
        <v>57</v>
      </c>
      <c r="EH180" s="1015" t="s">
        <v>57</v>
      </c>
      <c r="EI180" s="1015" t="s">
        <v>57</v>
      </c>
      <c r="EJ180" s="1015" t="s">
        <v>4559</v>
      </c>
      <c r="EK180" s="1015" t="s">
        <v>2365</v>
      </c>
      <c r="EL180" s="1015" t="s">
        <v>4560</v>
      </c>
      <c r="EM180" s="1015" t="s">
        <v>2367</v>
      </c>
      <c r="EN180" s="1015" t="s">
        <v>629</v>
      </c>
      <c r="EO180" s="1015" t="s">
        <v>310</v>
      </c>
      <c r="EP180" s="1015" t="s">
        <v>88</v>
      </c>
      <c r="EQ180" s="1015" t="s">
        <v>5297</v>
      </c>
      <c r="ER180" s="1015" t="s">
        <v>311</v>
      </c>
      <c r="ES180" s="1015" t="s">
        <v>5298</v>
      </c>
      <c r="ET180" s="1015" t="s">
        <v>5299</v>
      </c>
      <c r="EU180" s="189" t="str">
        <f t="shared" si="38"/>
        <v>1019792T01</v>
      </c>
      <c r="EV180" s="56" t="str">
        <f t="shared" si="39"/>
        <v>161019792T01</v>
      </c>
      <c r="EW180" s="189" t="str">
        <f>IFERROR(VLOOKUP(EV180,양시!BZ:CJ,10,FALSE),"")</f>
        <v/>
      </c>
      <c r="EX180" s="104" t="s">
        <v>8236</v>
      </c>
    </row>
    <row r="181" spans="1:156" ht="30" customHeight="1">
      <c r="A181" s="367">
        <v>16</v>
      </c>
      <c r="B181" s="1015" t="s">
        <v>732</v>
      </c>
      <c r="C181" s="1040" t="s">
        <v>2054</v>
      </c>
      <c r="D181" s="1015" t="s">
        <v>2371</v>
      </c>
      <c r="E181" s="1015" t="s">
        <v>31</v>
      </c>
      <c r="F181" s="1015" t="s">
        <v>584</v>
      </c>
      <c r="G181" s="1015" t="s">
        <v>732</v>
      </c>
      <c r="H181" s="1015" t="s">
        <v>320</v>
      </c>
      <c r="I181" s="1015" t="s">
        <v>585</v>
      </c>
      <c r="J181" s="1015" t="s">
        <v>7938</v>
      </c>
      <c r="K181" s="1015" t="s">
        <v>291</v>
      </c>
      <c r="L181" s="1015" t="s">
        <v>7939</v>
      </c>
      <c r="M181" s="1015" t="s">
        <v>7940</v>
      </c>
      <c r="N181" s="1015"/>
      <c r="O181" s="1015"/>
      <c r="P181" s="1015" t="s">
        <v>818</v>
      </c>
      <c r="Q181" s="1015"/>
      <c r="R181" s="1015"/>
      <c r="S181" s="1015" t="s">
        <v>7482</v>
      </c>
      <c r="T181" s="1015" t="s">
        <v>7483</v>
      </c>
      <c r="U181" s="1015" t="s">
        <v>592</v>
      </c>
      <c r="V181" s="1015"/>
      <c r="W181" s="1015" t="s">
        <v>7941</v>
      </c>
      <c r="X181" s="1015" t="s">
        <v>688</v>
      </c>
      <c r="Y181" s="1015" t="s">
        <v>1349</v>
      </c>
      <c r="Z181" s="1015" t="s">
        <v>1350</v>
      </c>
      <c r="AA181" s="1015" t="s">
        <v>1350</v>
      </c>
      <c r="AB181" s="1015" t="s">
        <v>293</v>
      </c>
      <c r="AC181" s="1338"/>
      <c r="AD181" s="1015" t="s">
        <v>107</v>
      </c>
      <c r="AE181" s="1015" t="s">
        <v>2204</v>
      </c>
      <c r="AF181" s="1015" t="s">
        <v>692</v>
      </c>
      <c r="AG181" s="1015" t="s">
        <v>295</v>
      </c>
      <c r="AH181" s="1015" t="s">
        <v>296</v>
      </c>
      <c r="AI181" s="1015" t="s">
        <v>297</v>
      </c>
      <c r="AJ181" s="1015"/>
      <c r="AK181" s="1015"/>
      <c r="AL181" s="1015"/>
      <c r="AM181" s="1015"/>
      <c r="AN181" s="1015" t="s">
        <v>6748</v>
      </c>
      <c r="AO181" s="1015" t="s">
        <v>2379</v>
      </c>
      <c r="AP181" s="1015" t="s">
        <v>7942</v>
      </c>
      <c r="AQ181" s="1015" t="s">
        <v>5068</v>
      </c>
      <c r="AR181" s="1015"/>
      <c r="AS181" s="1015"/>
      <c r="AT181" s="1015" t="s">
        <v>315</v>
      </c>
      <c r="AU181" s="1015" t="s">
        <v>7943</v>
      </c>
      <c r="AV181" s="1015" t="s">
        <v>57</v>
      </c>
      <c r="AW181" s="1015" t="s">
        <v>57</v>
      </c>
      <c r="AX181" s="1015"/>
      <c r="AY181" s="1015"/>
      <c r="AZ181" s="1015" t="s">
        <v>7944</v>
      </c>
      <c r="BA181" s="1015" t="s">
        <v>2435</v>
      </c>
      <c r="BB181" s="1015" t="s">
        <v>299</v>
      </c>
      <c r="BC181" s="1015" t="s">
        <v>32</v>
      </c>
      <c r="BD181" s="1015" t="s">
        <v>33</v>
      </c>
      <c r="BE181" s="1015" t="s">
        <v>320</v>
      </c>
      <c r="BF181" s="1015" t="s">
        <v>48</v>
      </c>
      <c r="BG181" s="1015" t="s">
        <v>603</v>
      </c>
      <c r="BH181" s="1015" t="s">
        <v>7945</v>
      </c>
      <c r="BI181" s="1015" t="s">
        <v>7946</v>
      </c>
      <c r="BJ181" s="1015" t="s">
        <v>7947</v>
      </c>
      <c r="BK181" s="1015" t="s">
        <v>2438</v>
      </c>
      <c r="BL181" s="1015" t="s">
        <v>3780</v>
      </c>
      <c r="BM181" s="1015" t="s">
        <v>3781</v>
      </c>
      <c r="BN181" s="1015" t="s">
        <v>2204</v>
      </c>
      <c r="BO181" s="1015" t="s">
        <v>692</v>
      </c>
      <c r="BP181" s="1015" t="s">
        <v>595</v>
      </c>
      <c r="BQ181" s="1015" t="s">
        <v>295</v>
      </c>
      <c r="BR181" s="1015" t="s">
        <v>102</v>
      </c>
      <c r="BS181" s="1015" t="s">
        <v>170</v>
      </c>
      <c r="BT181" s="1015" t="s">
        <v>1648</v>
      </c>
      <c r="BU181" s="1015" t="s">
        <v>7948</v>
      </c>
      <c r="BV181" s="1015" t="s">
        <v>302</v>
      </c>
      <c r="BW181" s="1015" t="s">
        <v>109</v>
      </c>
      <c r="BX181" s="1015" t="s">
        <v>296</v>
      </c>
      <c r="BY181" s="1015" t="s">
        <v>297</v>
      </c>
      <c r="BZ181" s="1015" t="s">
        <v>7949</v>
      </c>
      <c r="CA181" s="1015" t="s">
        <v>1622</v>
      </c>
      <c r="CB181" s="1015" t="s">
        <v>304</v>
      </c>
      <c r="CC181" s="1015" t="s">
        <v>668</v>
      </c>
      <c r="CD181" s="1015" t="s">
        <v>305</v>
      </c>
      <c r="CE181" s="1015" t="s">
        <v>306</v>
      </c>
      <c r="CF181" s="1015" t="s">
        <v>1623</v>
      </c>
      <c r="CG181" s="1015" t="s">
        <v>307</v>
      </c>
      <c r="CH181" s="1015" t="s">
        <v>57</v>
      </c>
      <c r="CI181" s="1015" t="s">
        <v>7950</v>
      </c>
      <c r="CJ181" s="1015" t="s">
        <v>843</v>
      </c>
      <c r="CK181" s="1015" t="s">
        <v>182</v>
      </c>
      <c r="CL181" s="1015" t="s">
        <v>105</v>
      </c>
      <c r="CM181" s="1015" t="s">
        <v>57</v>
      </c>
      <c r="CN181" s="1015" t="s">
        <v>57</v>
      </c>
      <c r="CO181" s="1015" t="s">
        <v>57</v>
      </c>
      <c r="CP181" s="1015" t="s">
        <v>57</v>
      </c>
      <c r="CQ181" s="1015" t="s">
        <v>57</v>
      </c>
      <c r="CR181" s="1015" t="s">
        <v>57</v>
      </c>
      <c r="CS181" s="1015" t="s">
        <v>57</v>
      </c>
      <c r="CT181" s="1015" t="s">
        <v>57</v>
      </c>
      <c r="CU181" s="1015" t="s">
        <v>57</v>
      </c>
      <c r="CV181" s="1015" t="s">
        <v>57</v>
      </c>
      <c r="CW181" s="1015" t="s">
        <v>57</v>
      </c>
      <c r="CX181" s="1015" t="s">
        <v>57</v>
      </c>
      <c r="CY181" s="1015" t="s">
        <v>57</v>
      </c>
      <c r="CZ181" s="1015" t="s">
        <v>57</v>
      </c>
      <c r="DA181" s="1015" t="s">
        <v>57</v>
      </c>
      <c r="DB181" s="1015" t="s">
        <v>617</v>
      </c>
      <c r="DC181" s="1015" t="s">
        <v>618</v>
      </c>
      <c r="DD181" s="1015" t="s">
        <v>619</v>
      </c>
      <c r="DE181" s="1015" t="s">
        <v>57</v>
      </c>
      <c r="DF181" s="1015" t="s">
        <v>57</v>
      </c>
      <c r="DG181" s="1015" t="s">
        <v>57</v>
      </c>
      <c r="DH181" s="1015" t="s">
        <v>57</v>
      </c>
      <c r="DI181" s="1015" t="s">
        <v>302</v>
      </c>
      <c r="DJ181" s="1015" t="s">
        <v>57</v>
      </c>
      <c r="DK181" s="1015" t="s">
        <v>57</v>
      </c>
      <c r="DL181" s="1015" t="s">
        <v>57</v>
      </c>
      <c r="DM181" s="1015" t="s">
        <v>57</v>
      </c>
      <c r="DN181" s="1015" t="s">
        <v>57</v>
      </c>
      <c r="DO181" s="1015" t="s">
        <v>57</v>
      </c>
      <c r="DP181" s="1015" t="s">
        <v>57</v>
      </c>
      <c r="DQ181" s="1015" t="s">
        <v>57</v>
      </c>
      <c r="DR181" s="1015" t="s">
        <v>57</v>
      </c>
      <c r="DS181" s="1015" t="s">
        <v>57</v>
      </c>
      <c r="DT181" s="1015" t="s">
        <v>2441</v>
      </c>
      <c r="DU181" s="1015" t="s">
        <v>79</v>
      </c>
      <c r="DV181" s="1015" t="s">
        <v>801</v>
      </c>
      <c r="DW181" s="1015" t="s">
        <v>106</v>
      </c>
      <c r="DX181" s="1015" t="s">
        <v>317</v>
      </c>
      <c r="DY181" s="1015" t="s">
        <v>308</v>
      </c>
      <c r="DZ181" s="1015" t="s">
        <v>318</v>
      </c>
      <c r="EA181" s="1015" t="s">
        <v>319</v>
      </c>
      <c r="EB181" s="1015" t="s">
        <v>2442</v>
      </c>
      <c r="EC181" s="1015" t="s">
        <v>79</v>
      </c>
      <c r="ED181" s="1015" t="s">
        <v>1038</v>
      </c>
      <c r="EE181" s="1015" t="s">
        <v>106</v>
      </c>
      <c r="EF181" s="1015" t="s">
        <v>57</v>
      </c>
      <c r="EG181" s="1015" t="s">
        <v>57</v>
      </c>
      <c r="EH181" s="1015" t="s">
        <v>57</v>
      </c>
      <c r="EI181" s="1015" t="s">
        <v>57</v>
      </c>
      <c r="EJ181" s="1015" t="s">
        <v>7951</v>
      </c>
      <c r="EK181" s="1015" t="s">
        <v>2051</v>
      </c>
      <c r="EL181" s="1015" t="s">
        <v>2445</v>
      </c>
      <c r="EM181" s="1015" t="s">
        <v>628</v>
      </c>
      <c r="EN181" s="1015" t="s">
        <v>680</v>
      </c>
      <c r="EO181" s="1015" t="s">
        <v>310</v>
      </c>
      <c r="EP181" s="1015" t="s">
        <v>88</v>
      </c>
      <c r="EQ181" s="1015" t="s">
        <v>1720</v>
      </c>
      <c r="ER181" s="1015" t="s">
        <v>311</v>
      </c>
      <c r="ES181" s="1015" t="s">
        <v>3928</v>
      </c>
      <c r="ET181" s="1015" t="s">
        <v>7952</v>
      </c>
      <c r="EU181" s="189" t="str">
        <f t="shared" si="38"/>
        <v>1031425T12</v>
      </c>
      <c r="EV181" s="56" t="str">
        <f t="shared" si="39"/>
        <v>161031425T12</v>
      </c>
      <c r="EW181" s="189">
        <f>IFERROR(VLOOKUP(EV181,양시!BZ:CJ,10,FALSE),"")</f>
        <v>0</v>
      </c>
    </row>
    <row r="182" spans="1:156" ht="30" customHeight="1">
      <c r="A182" s="367">
        <v>16</v>
      </c>
      <c r="B182" s="1015" t="s">
        <v>771</v>
      </c>
      <c r="C182" s="1040" t="s">
        <v>915</v>
      </c>
      <c r="D182" s="1015" t="s">
        <v>2612</v>
      </c>
      <c r="E182" s="1015" t="s">
        <v>31</v>
      </c>
      <c r="F182" s="1015" t="s">
        <v>321</v>
      </c>
      <c r="G182" s="1015" t="s">
        <v>771</v>
      </c>
      <c r="H182" s="1015" t="s">
        <v>312</v>
      </c>
      <c r="I182" s="1015" t="s">
        <v>585</v>
      </c>
      <c r="J182" s="1015" t="s">
        <v>7890</v>
      </c>
      <c r="K182" s="1015" t="s">
        <v>291</v>
      </c>
      <c r="L182" s="1015" t="s">
        <v>7891</v>
      </c>
      <c r="M182" s="1015" t="s">
        <v>7892</v>
      </c>
      <c r="N182" s="1015"/>
      <c r="O182" s="1015" t="s">
        <v>7893</v>
      </c>
      <c r="P182" s="1015"/>
      <c r="Q182" s="1015" t="s">
        <v>8684</v>
      </c>
      <c r="R182" s="1015"/>
      <c r="S182" s="1015" t="s">
        <v>7482</v>
      </c>
      <c r="T182" s="1015" t="s">
        <v>7483</v>
      </c>
      <c r="U182" s="1015" t="s">
        <v>592</v>
      </c>
      <c r="V182" s="1015" t="s">
        <v>1133</v>
      </c>
      <c r="W182" s="1015" t="s">
        <v>7894</v>
      </c>
      <c r="X182" s="1015"/>
      <c r="Y182" s="1015"/>
      <c r="Z182" s="1015"/>
      <c r="AA182" s="1015"/>
      <c r="AB182" s="1015"/>
      <c r="AC182" s="1338"/>
      <c r="AD182" s="1015"/>
      <c r="AE182" s="1015" t="s">
        <v>1137</v>
      </c>
      <c r="AF182" s="1015" t="s">
        <v>294</v>
      </c>
      <c r="AG182" s="1015" t="s">
        <v>295</v>
      </c>
      <c r="AH182" s="1015" t="s">
        <v>296</v>
      </c>
      <c r="AI182" s="1015" t="s">
        <v>297</v>
      </c>
      <c r="AJ182" s="1015"/>
      <c r="AK182" s="1015"/>
      <c r="AL182" s="1015"/>
      <c r="AM182" s="1015"/>
      <c r="AN182" s="1015" t="s">
        <v>1138</v>
      </c>
      <c r="AO182" s="1015" t="s">
        <v>1139</v>
      </c>
      <c r="AP182" s="1015" t="s">
        <v>7895</v>
      </c>
      <c r="AQ182" s="1015" t="s">
        <v>35</v>
      </c>
      <c r="AR182" s="1015"/>
      <c r="AS182" s="1015"/>
      <c r="AT182" s="1015" t="s">
        <v>599</v>
      </c>
      <c r="AU182" s="1015" t="s">
        <v>7896</v>
      </c>
      <c r="AV182" s="1015" t="s">
        <v>57</v>
      </c>
      <c r="AW182" s="1015" t="s">
        <v>57</v>
      </c>
      <c r="AX182" s="1015"/>
      <c r="AY182" s="1015"/>
      <c r="AZ182" s="1015" t="s">
        <v>7897</v>
      </c>
      <c r="BA182" s="1015" t="s">
        <v>1143</v>
      </c>
      <c r="BB182" s="1015" t="s">
        <v>299</v>
      </c>
      <c r="BC182" s="1015" t="s">
        <v>32</v>
      </c>
      <c r="BD182" s="1015" t="s">
        <v>33</v>
      </c>
      <c r="BE182" s="1015" t="s">
        <v>57</v>
      </c>
      <c r="BF182" s="1015" t="s">
        <v>34</v>
      </c>
      <c r="BG182" s="1015" t="s">
        <v>603</v>
      </c>
      <c r="BH182" s="1015" t="s">
        <v>990</v>
      </c>
      <c r="BI182" s="1015" t="s">
        <v>991</v>
      </c>
      <c r="BJ182" s="1015" t="s">
        <v>3779</v>
      </c>
      <c r="BK182" s="1015" t="s">
        <v>1146</v>
      </c>
      <c r="BL182" s="1015" t="s">
        <v>7898</v>
      </c>
      <c r="BM182" s="1015" t="s">
        <v>55</v>
      </c>
      <c r="BN182" s="1015" t="s">
        <v>1137</v>
      </c>
      <c r="BO182" s="1015" t="s">
        <v>294</v>
      </c>
      <c r="BP182" s="1015" t="s">
        <v>57</v>
      </c>
      <c r="BQ182" s="1015" t="s">
        <v>295</v>
      </c>
      <c r="BR182" s="1015" t="s">
        <v>311</v>
      </c>
      <c r="BS182" s="1015" t="s">
        <v>1393</v>
      </c>
      <c r="BT182" s="1015" t="s">
        <v>754</v>
      </c>
      <c r="BU182" s="1015" t="s">
        <v>7899</v>
      </c>
      <c r="BV182" s="1015" t="s">
        <v>51</v>
      </c>
      <c r="BW182" s="1015" t="s">
        <v>109</v>
      </c>
      <c r="BX182" s="1015" t="s">
        <v>296</v>
      </c>
      <c r="BY182" s="1015" t="s">
        <v>297</v>
      </c>
      <c r="BZ182" s="1015" t="s">
        <v>996</v>
      </c>
      <c r="CA182" s="1015" t="s">
        <v>84</v>
      </c>
      <c r="CB182" s="1015" t="s">
        <v>304</v>
      </c>
      <c r="CC182" s="1015" t="s">
        <v>186</v>
      </c>
      <c r="CD182" s="1015" t="s">
        <v>305</v>
      </c>
      <c r="CE182" s="1015" t="s">
        <v>306</v>
      </c>
      <c r="CF182" s="1015" t="s">
        <v>997</v>
      </c>
      <c r="CG182" s="1015" t="s">
        <v>307</v>
      </c>
      <c r="CH182" s="1015" t="s">
        <v>57</v>
      </c>
      <c r="CI182" s="1015" t="s">
        <v>3260</v>
      </c>
      <c r="CJ182" s="1015" t="s">
        <v>99</v>
      </c>
      <c r="CK182" s="1015" t="s">
        <v>998</v>
      </c>
      <c r="CL182" s="1015" t="s">
        <v>105</v>
      </c>
      <c r="CM182" s="1015" t="s">
        <v>7900</v>
      </c>
      <c r="CN182" s="1015" t="s">
        <v>99</v>
      </c>
      <c r="CO182" s="1015" t="s">
        <v>708</v>
      </c>
      <c r="CP182" s="1015" t="s">
        <v>105</v>
      </c>
      <c r="CQ182" s="1015" t="s">
        <v>57</v>
      </c>
      <c r="CR182" s="1015" t="s">
        <v>57</v>
      </c>
      <c r="CS182" s="1015" t="s">
        <v>57</v>
      </c>
      <c r="CT182" s="1015" t="s">
        <v>57</v>
      </c>
      <c r="CU182" s="1015" t="s">
        <v>57</v>
      </c>
      <c r="CV182" s="1015" t="s">
        <v>57</v>
      </c>
      <c r="CW182" s="1015" t="s">
        <v>57</v>
      </c>
      <c r="CX182" s="1015" t="s">
        <v>57</v>
      </c>
      <c r="CY182" s="1015" t="s">
        <v>57</v>
      </c>
      <c r="CZ182" s="1015" t="s">
        <v>57</v>
      </c>
      <c r="DA182" s="1015" t="s">
        <v>57</v>
      </c>
      <c r="DB182" s="1015" t="s">
        <v>617</v>
      </c>
      <c r="DC182" s="1015" t="s">
        <v>618</v>
      </c>
      <c r="DD182" s="1015" t="s">
        <v>619</v>
      </c>
      <c r="DE182" s="1015" t="s">
        <v>57</v>
      </c>
      <c r="DF182" s="1015" t="s">
        <v>57</v>
      </c>
      <c r="DG182" s="1015" t="s">
        <v>57</v>
      </c>
      <c r="DH182" s="1015" t="s">
        <v>57</v>
      </c>
      <c r="DI182" s="1015" t="s">
        <v>302</v>
      </c>
      <c r="DJ182" s="1015" t="s">
        <v>57</v>
      </c>
      <c r="DK182" s="1015" t="s">
        <v>57</v>
      </c>
      <c r="DL182" s="1015" t="s">
        <v>57</v>
      </c>
      <c r="DM182" s="1015" t="s">
        <v>57</v>
      </c>
      <c r="DN182" s="1015" t="s">
        <v>57</v>
      </c>
      <c r="DO182" s="1015" t="s">
        <v>57</v>
      </c>
      <c r="DP182" s="1015" t="s">
        <v>57</v>
      </c>
      <c r="DQ182" s="1015" t="s">
        <v>57</v>
      </c>
      <c r="DR182" s="1015" t="s">
        <v>57</v>
      </c>
      <c r="DS182" s="1015" t="s">
        <v>57</v>
      </c>
      <c r="DT182" s="1015" t="s">
        <v>2631</v>
      </c>
      <c r="DU182" s="1015" t="s">
        <v>86</v>
      </c>
      <c r="DV182" s="1015" t="s">
        <v>177</v>
      </c>
      <c r="DW182" s="1015" t="s">
        <v>106</v>
      </c>
      <c r="DX182" s="1015" t="s">
        <v>333</v>
      </c>
      <c r="DY182" s="1015" t="s">
        <v>308</v>
      </c>
      <c r="DZ182" s="1015" t="s">
        <v>309</v>
      </c>
      <c r="EA182" s="1015" t="s">
        <v>319</v>
      </c>
      <c r="EB182" s="1015" t="s">
        <v>2632</v>
      </c>
      <c r="EC182" s="1015" t="s">
        <v>86</v>
      </c>
      <c r="ED182" s="1015" t="s">
        <v>178</v>
      </c>
      <c r="EE182" s="1015" t="s">
        <v>106</v>
      </c>
      <c r="EF182" s="1015" t="s">
        <v>57</v>
      </c>
      <c r="EG182" s="1015" t="s">
        <v>57</v>
      </c>
      <c r="EH182" s="1015" t="s">
        <v>57</v>
      </c>
      <c r="EI182" s="1015" t="s">
        <v>57</v>
      </c>
      <c r="EJ182" s="1015" t="s">
        <v>3558</v>
      </c>
      <c r="EK182" s="1015" t="s">
        <v>91</v>
      </c>
      <c r="EL182" s="1015" t="s">
        <v>765</v>
      </c>
      <c r="EM182" s="1015" t="s">
        <v>188</v>
      </c>
      <c r="EN182" s="1015" t="s">
        <v>767</v>
      </c>
      <c r="EO182" s="1015" t="s">
        <v>310</v>
      </c>
      <c r="EP182" s="1015" t="s">
        <v>88</v>
      </c>
      <c r="EQ182" s="1015" t="s">
        <v>89</v>
      </c>
      <c r="ER182" s="1015" t="s">
        <v>311</v>
      </c>
      <c r="ES182" s="1015" t="s">
        <v>3786</v>
      </c>
      <c r="ET182" s="1015" t="s">
        <v>3787</v>
      </c>
      <c r="EU182" s="189" t="str">
        <f t="shared" si="38"/>
        <v>1030686T00</v>
      </c>
      <c r="EV182" s="56" t="str">
        <f t="shared" si="39"/>
        <v>161030686T00</v>
      </c>
      <c r="EW182" s="189">
        <f>IFERROR(VLOOKUP(EV182,양시!BZ:CJ,10,FALSE),"")</f>
        <v>0</v>
      </c>
    </row>
    <row r="183" spans="1:156" ht="30" customHeight="1">
      <c r="A183" s="367">
        <v>16</v>
      </c>
      <c r="B183" s="1015" t="s">
        <v>806</v>
      </c>
      <c r="C183" s="1040" t="s">
        <v>915</v>
      </c>
      <c r="D183" s="1015" t="s">
        <v>2612</v>
      </c>
      <c r="E183" s="1015" t="s">
        <v>31</v>
      </c>
      <c r="F183" s="1015" t="s">
        <v>321</v>
      </c>
      <c r="G183" s="1015"/>
      <c r="H183" s="1015" t="s">
        <v>724</v>
      </c>
      <c r="I183" s="1015" t="s">
        <v>585</v>
      </c>
      <c r="J183" s="1015" t="s">
        <v>8685</v>
      </c>
      <c r="K183" s="1015" t="s">
        <v>291</v>
      </c>
      <c r="L183" s="1015" t="s">
        <v>8686</v>
      </c>
      <c r="M183" s="1015" t="s">
        <v>2615</v>
      </c>
      <c r="N183" s="1015"/>
      <c r="O183" s="1015" t="s">
        <v>8687</v>
      </c>
      <c r="P183" s="1015"/>
      <c r="Q183" s="1015" t="s">
        <v>8688</v>
      </c>
      <c r="R183" s="1015"/>
      <c r="S183" s="1015" t="s">
        <v>188</v>
      </c>
      <c r="T183" s="1015" t="s">
        <v>7932</v>
      </c>
      <c r="U183" s="1015" t="s">
        <v>592</v>
      </c>
      <c r="V183" s="1015" t="s">
        <v>1133</v>
      </c>
      <c r="W183" s="1015" t="s">
        <v>2617</v>
      </c>
      <c r="X183" s="1015" t="s">
        <v>1047</v>
      </c>
      <c r="Y183" s="1015" t="s">
        <v>4252</v>
      </c>
      <c r="Z183" s="1015" t="s">
        <v>4252</v>
      </c>
      <c r="AA183" s="1015" t="s">
        <v>5284</v>
      </c>
      <c r="AB183" s="1015" t="s">
        <v>293</v>
      </c>
      <c r="AC183" s="1338"/>
      <c r="AD183" s="1015" t="s">
        <v>107</v>
      </c>
      <c r="AE183" s="1015" t="s">
        <v>2204</v>
      </c>
      <c r="AF183" s="1015" t="s">
        <v>692</v>
      </c>
      <c r="AG183" s="1015" t="s">
        <v>295</v>
      </c>
      <c r="AH183" s="1015" t="s">
        <v>296</v>
      </c>
      <c r="AI183" s="1015" t="s">
        <v>297</v>
      </c>
      <c r="AJ183" s="1015"/>
      <c r="AK183" s="1015"/>
      <c r="AL183" s="1015"/>
      <c r="AM183" s="1015"/>
      <c r="AN183" s="1015" t="s">
        <v>8689</v>
      </c>
      <c r="AO183" s="1015" t="s">
        <v>8690</v>
      </c>
      <c r="AP183" s="1015" t="s">
        <v>8691</v>
      </c>
      <c r="AQ183" s="1015" t="s">
        <v>35</v>
      </c>
      <c r="AR183" s="1015"/>
      <c r="AS183" s="1015"/>
      <c r="AT183" s="1015" t="s">
        <v>315</v>
      </c>
      <c r="AU183" s="1015" t="s">
        <v>8692</v>
      </c>
      <c r="AV183" s="1015" t="s">
        <v>57</v>
      </c>
      <c r="AW183" s="1015" t="s">
        <v>57</v>
      </c>
      <c r="AX183" s="1015"/>
      <c r="AY183" s="1015"/>
      <c r="AZ183" s="1015" t="s">
        <v>2620</v>
      </c>
      <c r="BA183" s="1015" t="s">
        <v>2435</v>
      </c>
      <c r="BB183" s="1015" t="s">
        <v>299</v>
      </c>
      <c r="BC183" s="1015" t="s">
        <v>32</v>
      </c>
      <c r="BD183" s="1015" t="s">
        <v>33</v>
      </c>
      <c r="BE183" s="1015" t="s">
        <v>57</v>
      </c>
      <c r="BF183" s="1015" t="s">
        <v>48</v>
      </c>
      <c r="BG183" s="1015" t="s">
        <v>603</v>
      </c>
      <c r="BH183" s="1015" t="s">
        <v>8693</v>
      </c>
      <c r="BI183" s="1015" t="s">
        <v>2622</v>
      </c>
      <c r="BJ183" s="1015" t="s">
        <v>2623</v>
      </c>
      <c r="BK183" s="1015" t="s">
        <v>2438</v>
      </c>
      <c r="BL183" s="1015" t="s">
        <v>2624</v>
      </c>
      <c r="BM183" s="1015" t="s">
        <v>302</v>
      </c>
      <c r="BN183" s="1015" t="s">
        <v>2204</v>
      </c>
      <c r="BO183" s="1015" t="s">
        <v>692</v>
      </c>
      <c r="BP183" s="1015" t="s">
        <v>595</v>
      </c>
      <c r="BQ183" s="1015" t="s">
        <v>295</v>
      </c>
      <c r="BR183" s="1015" t="s">
        <v>102</v>
      </c>
      <c r="BS183" s="1015" t="s">
        <v>609</v>
      </c>
      <c r="BT183" s="1015" t="s">
        <v>2625</v>
      </c>
      <c r="BU183" s="1015" t="s">
        <v>8694</v>
      </c>
      <c r="BV183" s="1015" t="s">
        <v>302</v>
      </c>
      <c r="BW183" s="1015" t="s">
        <v>114</v>
      </c>
      <c r="BX183" s="1015" t="s">
        <v>296</v>
      </c>
      <c r="BY183" s="1015" t="s">
        <v>297</v>
      </c>
      <c r="BZ183" s="1015" t="s">
        <v>8695</v>
      </c>
      <c r="CA183" s="1015" t="s">
        <v>2628</v>
      </c>
      <c r="CB183" s="1015" t="s">
        <v>304</v>
      </c>
      <c r="CC183" s="1015" t="s">
        <v>708</v>
      </c>
      <c r="CD183" s="1015" t="s">
        <v>305</v>
      </c>
      <c r="CE183" s="1015" t="s">
        <v>306</v>
      </c>
      <c r="CF183" s="1015" t="s">
        <v>709</v>
      </c>
      <c r="CG183" s="1015" t="s">
        <v>307</v>
      </c>
      <c r="CH183" s="1015" t="s">
        <v>57</v>
      </c>
      <c r="CI183" s="1015" t="s">
        <v>2629</v>
      </c>
      <c r="CJ183" s="1015" t="s">
        <v>78</v>
      </c>
      <c r="CK183" s="1015" t="s">
        <v>2223</v>
      </c>
      <c r="CL183" s="1015" t="s">
        <v>105</v>
      </c>
      <c r="CM183" s="1015" t="s">
        <v>2630</v>
      </c>
      <c r="CN183" s="1015" t="s">
        <v>78</v>
      </c>
      <c r="CO183" s="1015" t="s">
        <v>1427</v>
      </c>
      <c r="CP183" s="1015" t="s">
        <v>105</v>
      </c>
      <c r="CQ183" s="1015" t="s">
        <v>57</v>
      </c>
      <c r="CR183" s="1015" t="s">
        <v>57</v>
      </c>
      <c r="CS183" s="1015" t="s">
        <v>57</v>
      </c>
      <c r="CT183" s="1015" t="s">
        <v>57</v>
      </c>
      <c r="CU183" s="1015" t="s">
        <v>328</v>
      </c>
      <c r="CV183" s="1015" t="s">
        <v>329</v>
      </c>
      <c r="CW183" s="1015" t="s">
        <v>330</v>
      </c>
      <c r="CX183" s="1015" t="s">
        <v>331</v>
      </c>
      <c r="CY183" s="1015" t="s">
        <v>57</v>
      </c>
      <c r="CZ183" s="1015" t="s">
        <v>57</v>
      </c>
      <c r="DA183" s="1015" t="s">
        <v>57</v>
      </c>
      <c r="DB183" s="1015" t="s">
        <v>617</v>
      </c>
      <c r="DC183" s="1015" t="s">
        <v>618</v>
      </c>
      <c r="DD183" s="1015" t="s">
        <v>619</v>
      </c>
      <c r="DE183" s="1015" t="s">
        <v>57</v>
      </c>
      <c r="DF183" s="1015" t="s">
        <v>57</v>
      </c>
      <c r="DG183" s="1015" t="s">
        <v>57</v>
      </c>
      <c r="DH183" s="1015" t="s">
        <v>57</v>
      </c>
      <c r="DI183" s="1015" t="s">
        <v>302</v>
      </c>
      <c r="DJ183" s="1015" t="s">
        <v>57</v>
      </c>
      <c r="DK183" s="1015" t="s">
        <v>57</v>
      </c>
      <c r="DL183" s="1015" t="s">
        <v>57</v>
      </c>
      <c r="DM183" s="1015" t="s">
        <v>57</v>
      </c>
      <c r="DN183" s="1015" t="s">
        <v>57</v>
      </c>
      <c r="DO183" s="1015" t="s">
        <v>57</v>
      </c>
      <c r="DP183" s="1015" t="s">
        <v>57</v>
      </c>
      <c r="DQ183" s="1015" t="s">
        <v>57</v>
      </c>
      <c r="DR183" s="1015" t="s">
        <v>57</v>
      </c>
      <c r="DS183" s="1015" t="s">
        <v>57</v>
      </c>
      <c r="DT183" s="1015" t="s">
        <v>2631</v>
      </c>
      <c r="DU183" s="1015" t="s">
        <v>86</v>
      </c>
      <c r="DV183" s="1015" t="s">
        <v>177</v>
      </c>
      <c r="DW183" s="1015" t="s">
        <v>106</v>
      </c>
      <c r="DX183" s="1015" t="s">
        <v>333</v>
      </c>
      <c r="DY183" s="1015" t="s">
        <v>308</v>
      </c>
      <c r="DZ183" s="1015" t="s">
        <v>309</v>
      </c>
      <c r="EA183" s="1015" t="s">
        <v>319</v>
      </c>
      <c r="EB183" s="1015" t="s">
        <v>2632</v>
      </c>
      <c r="EC183" s="1015" t="s">
        <v>86</v>
      </c>
      <c r="ED183" s="1015" t="s">
        <v>178</v>
      </c>
      <c r="EE183" s="1015" t="s">
        <v>106</v>
      </c>
      <c r="EF183" s="1015" t="s">
        <v>57</v>
      </c>
      <c r="EG183" s="1015" t="s">
        <v>57</v>
      </c>
      <c r="EH183" s="1015" t="s">
        <v>57</v>
      </c>
      <c r="EI183" s="1015" t="s">
        <v>57</v>
      </c>
      <c r="EJ183" s="1015" t="s">
        <v>2633</v>
      </c>
      <c r="EK183" s="1015" t="s">
        <v>91</v>
      </c>
      <c r="EL183" s="1015" t="s">
        <v>2634</v>
      </c>
      <c r="EM183" s="1015" t="s">
        <v>188</v>
      </c>
      <c r="EN183" s="1015" t="s">
        <v>680</v>
      </c>
      <c r="EO183" s="1015" t="s">
        <v>681</v>
      </c>
      <c r="EP183" s="1015" t="s">
        <v>682</v>
      </c>
      <c r="EQ183" s="1015" t="s">
        <v>1188</v>
      </c>
      <c r="ER183" s="1015" t="s">
        <v>311</v>
      </c>
      <c r="ES183" s="1015" t="s">
        <v>8696</v>
      </c>
      <c r="ET183" s="1015" t="s">
        <v>8697</v>
      </c>
      <c r="EU183" s="189" t="str">
        <f t="shared" si="38"/>
        <v>1035086T03</v>
      </c>
      <c r="EV183" s="56" t="str">
        <f t="shared" si="39"/>
        <v>161035086T03</v>
      </c>
      <c r="EW183" s="189">
        <f>IFERROR(VLOOKUP(EV183,양시!BZ:CJ,10,FALSE),"")</f>
        <v>0</v>
      </c>
    </row>
    <row r="184" spans="1:156" ht="30" customHeight="1">
      <c r="A184" s="367">
        <v>16</v>
      </c>
      <c r="B184" s="1047"/>
      <c r="C184" s="1048" t="s">
        <v>915</v>
      </c>
      <c r="D184" s="1047"/>
      <c r="E184" s="1047"/>
      <c r="F184" s="1047"/>
      <c r="G184" s="1047"/>
      <c r="H184" s="389" t="s">
        <v>9465</v>
      </c>
      <c r="I184" s="1047"/>
      <c r="J184" s="1047"/>
      <c r="K184" s="1047"/>
      <c r="L184" s="1049" t="s">
        <v>9468</v>
      </c>
      <c r="M184" s="389" t="s">
        <v>9472</v>
      </c>
      <c r="N184" s="1047"/>
      <c r="O184" s="1047"/>
      <c r="P184" s="1047"/>
      <c r="Q184" s="1047"/>
      <c r="R184" s="1047"/>
      <c r="S184" s="1047"/>
      <c r="T184" s="1047"/>
      <c r="U184" s="1047"/>
      <c r="V184" s="1047"/>
      <c r="W184" s="1047"/>
      <c r="X184" s="1047"/>
      <c r="Y184" s="1047"/>
      <c r="Z184" s="1047"/>
      <c r="AA184" s="1047"/>
      <c r="AB184" s="1047"/>
      <c r="AC184" s="1338"/>
      <c r="AD184" s="1047"/>
      <c r="AE184" s="1047"/>
      <c r="AF184" s="1047"/>
      <c r="AG184" s="1047"/>
      <c r="AH184" s="1047"/>
      <c r="AI184" s="1047"/>
      <c r="AJ184" s="1047"/>
      <c r="AK184" s="1047"/>
      <c r="AL184" s="1047"/>
      <c r="AM184" s="1047"/>
      <c r="AN184" s="1047"/>
      <c r="AO184" s="1047"/>
      <c r="AP184" s="1047"/>
      <c r="AQ184" s="1047"/>
      <c r="AR184" s="1047"/>
      <c r="AS184" s="1047"/>
      <c r="AT184" s="1047"/>
      <c r="AU184" s="389" t="s">
        <v>9469</v>
      </c>
      <c r="AV184" s="1047"/>
      <c r="AW184" s="1047"/>
      <c r="AX184" s="1047"/>
      <c r="AY184" s="1047"/>
      <c r="AZ184" s="1047"/>
      <c r="BA184" s="1047"/>
      <c r="BB184" s="1047"/>
      <c r="BC184" s="1047"/>
      <c r="BD184" s="1047"/>
      <c r="BE184" s="1047"/>
      <c r="BF184" s="1047"/>
      <c r="BG184" s="1047"/>
      <c r="BH184" s="1047"/>
      <c r="BI184" s="1047"/>
      <c r="BJ184" s="1047"/>
      <c r="BK184" s="1047"/>
      <c r="BL184" s="1047"/>
      <c r="BM184" s="1047"/>
      <c r="BN184" s="1047"/>
      <c r="BO184" s="1047"/>
      <c r="BP184" s="1047"/>
      <c r="BQ184" s="1047"/>
      <c r="BR184" s="1047"/>
      <c r="BS184" s="1047"/>
      <c r="BT184" s="1047"/>
      <c r="BU184" s="1047"/>
      <c r="BV184" s="1047"/>
      <c r="BW184" s="1047"/>
      <c r="BX184" s="1047"/>
      <c r="BY184" s="1047"/>
      <c r="BZ184" s="1047"/>
      <c r="CA184" s="1047"/>
      <c r="CB184" s="1047"/>
      <c r="CC184" s="1047"/>
      <c r="CD184" s="1047"/>
      <c r="CE184" s="1047"/>
      <c r="CF184" s="1047"/>
      <c r="CG184" s="1047"/>
      <c r="CH184" s="1047"/>
      <c r="CI184" s="1047"/>
      <c r="CJ184" s="1047"/>
      <c r="CK184" s="1047"/>
      <c r="CL184" s="1047"/>
      <c r="CM184" s="1047"/>
      <c r="CN184" s="1047"/>
      <c r="CO184" s="1047"/>
      <c r="CP184" s="1047"/>
      <c r="CQ184" s="1047"/>
      <c r="CR184" s="1047"/>
      <c r="CS184" s="1047"/>
      <c r="CT184" s="1047"/>
      <c r="CU184" s="1047"/>
      <c r="CV184" s="1047"/>
      <c r="CW184" s="1047"/>
      <c r="CX184" s="1047"/>
      <c r="CY184" s="1047"/>
      <c r="CZ184" s="1047"/>
      <c r="DA184" s="1047"/>
      <c r="DB184" s="1047"/>
      <c r="DC184" s="1047"/>
      <c r="DD184" s="1047"/>
      <c r="DE184" s="1047"/>
      <c r="DF184" s="1047"/>
      <c r="DG184" s="1047"/>
      <c r="DH184" s="1047"/>
      <c r="DI184" s="1047"/>
      <c r="DJ184" s="1047"/>
      <c r="DK184" s="1047"/>
      <c r="DL184" s="1047"/>
      <c r="DM184" s="1047"/>
      <c r="DN184" s="1047"/>
      <c r="DO184" s="1047"/>
      <c r="DP184" s="1047"/>
      <c r="DQ184" s="1047"/>
      <c r="DR184" s="1047"/>
      <c r="DS184" s="1047"/>
      <c r="DT184" s="1047"/>
      <c r="DU184" s="1047"/>
      <c r="DV184" s="1047"/>
      <c r="DW184" s="1047"/>
      <c r="DX184" s="1047"/>
      <c r="DY184" s="1047"/>
      <c r="DZ184" s="1047"/>
      <c r="EA184" s="1047"/>
      <c r="EB184" s="1047"/>
      <c r="EC184" s="1047"/>
      <c r="ED184" s="1047"/>
      <c r="EE184" s="1047"/>
      <c r="EF184" s="1047"/>
      <c r="EG184" s="1047"/>
      <c r="EH184" s="1047"/>
      <c r="EI184" s="1047"/>
      <c r="EJ184" s="1047"/>
      <c r="EK184" s="1047"/>
      <c r="EL184" s="1047"/>
      <c r="EM184" s="1047"/>
      <c r="EN184" s="1047"/>
      <c r="EO184" s="1047"/>
      <c r="EP184" s="1047"/>
      <c r="EQ184" s="1047"/>
      <c r="ER184" s="1047"/>
      <c r="ES184" s="1047"/>
      <c r="ET184" s="1047"/>
      <c r="EU184" s="189" t="str">
        <f t="shared" ref="EU184" si="40">MID(AU184,5,8)&amp;RIGHT(AU184,2)</f>
        <v>1037711T00</v>
      </c>
      <c r="EV184" s="56" t="str">
        <f t="shared" ref="EV184" si="41">A184&amp;EU184</f>
        <v>161037711T00</v>
      </c>
      <c r="EW184" s="189">
        <f>IFERROR(VLOOKUP(EV184,양시!BZ:CJ,10,FALSE),"")</f>
        <v>0</v>
      </c>
    </row>
    <row r="185" spans="1:156" ht="30" customHeight="1">
      <c r="A185" s="741">
        <v>17</v>
      </c>
      <c r="B185" s="1041" t="s">
        <v>287</v>
      </c>
      <c r="C185" s="1040" t="s">
        <v>915</v>
      </c>
      <c r="D185" s="1041" t="s">
        <v>2612</v>
      </c>
      <c r="E185" s="1041" t="s">
        <v>31</v>
      </c>
      <c r="F185" s="1041" t="s">
        <v>584</v>
      </c>
      <c r="G185" s="1041" t="s">
        <v>287</v>
      </c>
      <c r="H185" s="1041" t="s">
        <v>320</v>
      </c>
      <c r="I185" s="1041" t="s">
        <v>585</v>
      </c>
      <c r="J185" s="1041" t="s">
        <v>9371</v>
      </c>
      <c r="K185" s="1041" t="s">
        <v>291</v>
      </c>
      <c r="L185" s="1041" t="s">
        <v>9372</v>
      </c>
      <c r="M185" s="1041" t="s">
        <v>9373</v>
      </c>
      <c r="N185" s="1041"/>
      <c r="O185" s="1041" t="s">
        <v>9374</v>
      </c>
      <c r="P185" s="1041"/>
      <c r="Q185" s="1041"/>
      <c r="R185" s="1041"/>
      <c r="S185" s="1041" t="s">
        <v>8306</v>
      </c>
      <c r="T185" s="1041" t="s">
        <v>8521</v>
      </c>
      <c r="U185" s="1041" t="s">
        <v>592</v>
      </c>
      <c r="V185" s="1041"/>
      <c r="W185" s="1041" t="s">
        <v>9375</v>
      </c>
      <c r="X185" s="1041"/>
      <c r="Y185" s="1041"/>
      <c r="Z185" s="1041"/>
      <c r="AA185" s="1041"/>
      <c r="AB185" s="1041"/>
      <c r="AC185" s="1338"/>
      <c r="AD185" s="1041"/>
      <c r="AE185" s="1041" t="s">
        <v>691</v>
      </c>
      <c r="AF185" s="1041" t="s">
        <v>692</v>
      </c>
      <c r="AG185" s="1041" t="s">
        <v>295</v>
      </c>
      <c r="AH185" s="1041" t="s">
        <v>296</v>
      </c>
      <c r="AI185" s="1041" t="s">
        <v>297</v>
      </c>
      <c r="AJ185" s="1041"/>
      <c r="AK185" s="1041"/>
      <c r="AL185" s="1041"/>
      <c r="AM185" s="1041"/>
      <c r="AN185" s="1041" t="s">
        <v>596</v>
      </c>
      <c r="AO185" s="1041" t="s">
        <v>9376</v>
      </c>
      <c r="AP185" s="1041" t="s">
        <v>9377</v>
      </c>
      <c r="AQ185" s="1041" t="s">
        <v>35</v>
      </c>
      <c r="AR185" s="1041"/>
      <c r="AS185" s="1041"/>
      <c r="AT185" s="1041" t="s">
        <v>599</v>
      </c>
      <c r="AU185" s="1041" t="s">
        <v>9378</v>
      </c>
      <c r="AV185" s="1041" t="s">
        <v>57</v>
      </c>
      <c r="AW185" s="1041" t="s">
        <v>57</v>
      </c>
      <c r="AX185" s="1041"/>
      <c r="AY185" s="1041"/>
      <c r="AZ185" s="1041" t="s">
        <v>9379</v>
      </c>
      <c r="BA185" s="1041" t="s">
        <v>785</v>
      </c>
      <c r="BB185" s="1041" t="s">
        <v>299</v>
      </c>
      <c r="BC185" s="1041" t="s">
        <v>32</v>
      </c>
      <c r="BD185" s="1041" t="s">
        <v>33</v>
      </c>
      <c r="BE185" s="1041" t="s">
        <v>320</v>
      </c>
      <c r="BF185" s="1041" t="s">
        <v>48</v>
      </c>
      <c r="BG185" s="1041" t="s">
        <v>603</v>
      </c>
      <c r="BH185" s="1041" t="s">
        <v>3553</v>
      </c>
      <c r="BI185" s="1041" t="s">
        <v>2217</v>
      </c>
      <c r="BJ185" s="1041" t="s">
        <v>9380</v>
      </c>
      <c r="BK185" s="1041" t="s">
        <v>5215</v>
      </c>
      <c r="BL185" s="1041" t="s">
        <v>9381</v>
      </c>
      <c r="BM185" s="1041" t="s">
        <v>302</v>
      </c>
      <c r="BN185" s="1041" t="s">
        <v>691</v>
      </c>
      <c r="BO185" s="1041" t="s">
        <v>692</v>
      </c>
      <c r="BP185" s="1041" t="s">
        <v>595</v>
      </c>
      <c r="BQ185" s="1041" t="s">
        <v>295</v>
      </c>
      <c r="BR185" s="1041" t="s">
        <v>102</v>
      </c>
      <c r="BS185" s="1041" t="s">
        <v>1301</v>
      </c>
      <c r="BT185" s="1041" t="s">
        <v>1029</v>
      </c>
      <c r="BU185" s="1041" t="s">
        <v>9382</v>
      </c>
      <c r="BV185" s="1041" t="s">
        <v>302</v>
      </c>
      <c r="BW185" s="1041" t="s">
        <v>185</v>
      </c>
      <c r="BX185" s="1041" t="s">
        <v>296</v>
      </c>
      <c r="BY185" s="1041" t="s">
        <v>297</v>
      </c>
      <c r="BZ185" s="1041" t="s">
        <v>2330</v>
      </c>
      <c r="CA185" s="1041" t="s">
        <v>840</v>
      </c>
      <c r="CB185" s="1041" t="s">
        <v>304</v>
      </c>
      <c r="CC185" s="1041" t="s">
        <v>117</v>
      </c>
      <c r="CD185" s="1041" t="s">
        <v>305</v>
      </c>
      <c r="CE185" s="1041" t="s">
        <v>306</v>
      </c>
      <c r="CF185" s="1041" t="s">
        <v>841</v>
      </c>
      <c r="CG185" s="1041" t="s">
        <v>307</v>
      </c>
      <c r="CH185" s="1041" t="s">
        <v>57</v>
      </c>
      <c r="CI185" s="1041" t="s">
        <v>9383</v>
      </c>
      <c r="CJ185" s="1041" t="s">
        <v>92</v>
      </c>
      <c r="CK185" s="1041" t="s">
        <v>909</v>
      </c>
      <c r="CL185" s="1041" t="s">
        <v>105</v>
      </c>
      <c r="CM185" s="1041" t="s">
        <v>9384</v>
      </c>
      <c r="CN185" s="1041" t="s">
        <v>92</v>
      </c>
      <c r="CO185" s="1041" t="s">
        <v>668</v>
      </c>
      <c r="CP185" s="1041" t="s">
        <v>105</v>
      </c>
      <c r="CQ185" s="1041" t="s">
        <v>57</v>
      </c>
      <c r="CR185" s="1041" t="s">
        <v>57</v>
      </c>
      <c r="CS185" s="1041" t="s">
        <v>57</v>
      </c>
      <c r="CT185" s="1041" t="s">
        <v>57</v>
      </c>
      <c r="CU185" s="1041" t="s">
        <v>57</v>
      </c>
      <c r="CV185" s="1041" t="s">
        <v>57</v>
      </c>
      <c r="CW185" s="1041" t="s">
        <v>57</v>
      </c>
      <c r="CX185" s="1041" t="s">
        <v>57</v>
      </c>
      <c r="CY185" s="1041" t="s">
        <v>57</v>
      </c>
      <c r="CZ185" s="1041" t="s">
        <v>57</v>
      </c>
      <c r="DA185" s="1041" t="s">
        <v>57</v>
      </c>
      <c r="DB185" s="1041" t="s">
        <v>617</v>
      </c>
      <c r="DC185" s="1041" t="s">
        <v>618</v>
      </c>
      <c r="DD185" s="1041" t="s">
        <v>619</v>
      </c>
      <c r="DE185" s="1041" t="s">
        <v>57</v>
      </c>
      <c r="DF185" s="1041" t="s">
        <v>57</v>
      </c>
      <c r="DG185" s="1041" t="s">
        <v>57</v>
      </c>
      <c r="DH185" s="1041" t="s">
        <v>57</v>
      </c>
      <c r="DI185" s="1041" t="s">
        <v>302</v>
      </c>
      <c r="DJ185" s="1041" t="s">
        <v>57</v>
      </c>
      <c r="DK185" s="1041" t="s">
        <v>57</v>
      </c>
      <c r="DL185" s="1041" t="s">
        <v>57</v>
      </c>
      <c r="DM185" s="1041" t="s">
        <v>57</v>
      </c>
      <c r="DN185" s="1041" t="s">
        <v>57</v>
      </c>
      <c r="DO185" s="1041" t="s">
        <v>57</v>
      </c>
      <c r="DP185" s="1041" t="s">
        <v>57</v>
      </c>
      <c r="DQ185" s="1041" t="s">
        <v>57</v>
      </c>
      <c r="DR185" s="1041" t="s">
        <v>57</v>
      </c>
      <c r="DS185" s="1041" t="s">
        <v>57</v>
      </c>
      <c r="DT185" s="1041" t="s">
        <v>8710</v>
      </c>
      <c r="DU185" s="1041" t="s">
        <v>86</v>
      </c>
      <c r="DV185" s="1041" t="s">
        <v>801</v>
      </c>
      <c r="DW185" s="1041" t="s">
        <v>106</v>
      </c>
      <c r="DX185" s="1041" t="s">
        <v>317</v>
      </c>
      <c r="DY185" s="1041" t="s">
        <v>308</v>
      </c>
      <c r="DZ185" s="1041" t="s">
        <v>318</v>
      </c>
      <c r="EA185" s="1041" t="s">
        <v>319</v>
      </c>
      <c r="EB185" s="1041" t="s">
        <v>3785</v>
      </c>
      <c r="EC185" s="1041" t="s">
        <v>86</v>
      </c>
      <c r="ED185" s="1041" t="s">
        <v>1038</v>
      </c>
      <c r="EE185" s="1041" t="s">
        <v>106</v>
      </c>
      <c r="EF185" s="1041" t="s">
        <v>57</v>
      </c>
      <c r="EG185" s="1041" t="s">
        <v>57</v>
      </c>
      <c r="EH185" s="1041" t="s">
        <v>57</v>
      </c>
      <c r="EI185" s="1041" t="s">
        <v>57</v>
      </c>
      <c r="EJ185" s="1041" t="s">
        <v>5111</v>
      </c>
      <c r="EK185" s="1041" t="s">
        <v>2539</v>
      </c>
      <c r="EL185" s="1041" t="s">
        <v>2445</v>
      </c>
      <c r="EM185" s="1041" t="s">
        <v>2778</v>
      </c>
      <c r="EN185" s="1041" t="s">
        <v>629</v>
      </c>
      <c r="EO185" s="1041" t="s">
        <v>681</v>
      </c>
      <c r="EP185" s="1041" t="s">
        <v>682</v>
      </c>
      <c r="EQ185" s="1041" t="s">
        <v>3808</v>
      </c>
      <c r="ER185" s="1041" t="s">
        <v>311</v>
      </c>
      <c r="ES185" s="1041" t="s">
        <v>2602</v>
      </c>
      <c r="ET185" s="1041" t="s">
        <v>9385</v>
      </c>
      <c r="EU185" s="189" t="str">
        <f t="shared" si="38"/>
        <v>1038659T00</v>
      </c>
      <c r="EV185" s="56" t="str">
        <f t="shared" ref="EV185:EV196" si="42">A185&amp;EU185</f>
        <v>171038659T00</v>
      </c>
      <c r="EW185" s="189">
        <f>IFERROR(VLOOKUP(EV185,양시!BZ:CJ,10,FALSE),"")</f>
        <v>0</v>
      </c>
    </row>
    <row r="186" spans="1:156" ht="30" customHeight="1">
      <c r="A186" s="741">
        <v>17</v>
      </c>
      <c r="B186" s="1041" t="s">
        <v>312</v>
      </c>
      <c r="C186" s="1041" t="s">
        <v>336</v>
      </c>
      <c r="D186" s="1041" t="s">
        <v>1866</v>
      </c>
      <c r="E186" s="1041" t="s">
        <v>31</v>
      </c>
      <c r="F186" s="1041" t="s">
        <v>584</v>
      </c>
      <c r="G186" s="1041" t="s">
        <v>312</v>
      </c>
      <c r="H186" s="1041" t="s">
        <v>312</v>
      </c>
      <c r="I186" s="1041" t="s">
        <v>585</v>
      </c>
      <c r="J186" s="1041" t="s">
        <v>6800</v>
      </c>
      <c r="K186" s="1041" t="s">
        <v>291</v>
      </c>
      <c r="L186" s="1041" t="s">
        <v>6801</v>
      </c>
      <c r="M186" s="1041" t="s">
        <v>1231</v>
      </c>
      <c r="N186" s="1041"/>
      <c r="O186" s="1041"/>
      <c r="P186" s="1041"/>
      <c r="Q186" s="1041" t="s">
        <v>2638</v>
      </c>
      <c r="R186" s="1041"/>
      <c r="S186" s="1041" t="s">
        <v>6425</v>
      </c>
      <c r="T186" s="1041" t="s">
        <v>6802</v>
      </c>
      <c r="U186" s="1041" t="s">
        <v>592</v>
      </c>
      <c r="V186" s="1041"/>
      <c r="W186" s="1041" t="s">
        <v>1233</v>
      </c>
      <c r="X186" s="1041" t="s">
        <v>322</v>
      </c>
      <c r="Y186" s="1041" t="s">
        <v>1234</v>
      </c>
      <c r="Z186" s="1041" t="s">
        <v>1234</v>
      </c>
      <c r="AA186" s="1041" t="s">
        <v>4359</v>
      </c>
      <c r="AB186" s="1041" t="s">
        <v>293</v>
      </c>
      <c r="AC186" s="1338"/>
      <c r="AD186" s="1041" t="s">
        <v>107</v>
      </c>
      <c r="AE186" s="1041" t="s">
        <v>314</v>
      </c>
      <c r="AF186" s="1041" t="s">
        <v>294</v>
      </c>
      <c r="AG186" s="1041" t="s">
        <v>295</v>
      </c>
      <c r="AH186" s="1041" t="s">
        <v>296</v>
      </c>
      <c r="AI186" s="1041" t="s">
        <v>297</v>
      </c>
      <c r="AJ186" s="1041"/>
      <c r="AK186" s="1041"/>
      <c r="AL186" s="1041"/>
      <c r="AM186" s="1041"/>
      <c r="AN186" s="1041" t="s">
        <v>1162</v>
      </c>
      <c r="AO186" s="1041" t="s">
        <v>3771</v>
      </c>
      <c r="AP186" s="1041" t="s">
        <v>6803</v>
      </c>
      <c r="AQ186" s="1041" t="s">
        <v>49</v>
      </c>
      <c r="AR186" s="1041"/>
      <c r="AS186" s="1041"/>
      <c r="AT186" s="1041" t="s">
        <v>599</v>
      </c>
      <c r="AU186" s="1041" t="s">
        <v>6804</v>
      </c>
      <c r="AV186" s="1041" t="s">
        <v>57</v>
      </c>
      <c r="AW186" s="1041" t="s">
        <v>57</v>
      </c>
      <c r="AX186" s="1041"/>
      <c r="AY186" s="1041"/>
      <c r="AZ186" s="1041" t="s">
        <v>1238</v>
      </c>
      <c r="BA186" s="1041" t="s">
        <v>1170</v>
      </c>
      <c r="BB186" s="1041" t="s">
        <v>299</v>
      </c>
      <c r="BC186" s="1041" t="s">
        <v>32</v>
      </c>
      <c r="BD186" s="1041" t="s">
        <v>33</v>
      </c>
      <c r="BE186" s="1041" t="s">
        <v>57</v>
      </c>
      <c r="BF186" s="1041" t="s">
        <v>48</v>
      </c>
      <c r="BG186" s="1041" t="s">
        <v>164</v>
      </c>
      <c r="BH186" s="1041" t="s">
        <v>6805</v>
      </c>
      <c r="BI186" s="1041" t="s">
        <v>1240</v>
      </c>
      <c r="BJ186" s="1041" t="s">
        <v>1241</v>
      </c>
      <c r="BK186" s="1041" t="s">
        <v>1174</v>
      </c>
      <c r="BL186" s="1041" t="s">
        <v>1242</v>
      </c>
      <c r="BM186" s="1041" t="s">
        <v>55</v>
      </c>
      <c r="BN186" s="1041" t="s">
        <v>314</v>
      </c>
      <c r="BO186" s="1041" t="s">
        <v>294</v>
      </c>
      <c r="BP186" s="1041" t="s">
        <v>57</v>
      </c>
      <c r="BQ186" s="1041" t="s">
        <v>295</v>
      </c>
      <c r="BR186" s="1041" t="s">
        <v>311</v>
      </c>
      <c r="BS186" s="1041" t="s">
        <v>1028</v>
      </c>
      <c r="BT186" s="1041" t="s">
        <v>905</v>
      </c>
      <c r="BU186" s="1041" t="s">
        <v>6806</v>
      </c>
      <c r="BV186" s="1041" t="s">
        <v>1061</v>
      </c>
      <c r="BW186" s="1041" t="s">
        <v>177</v>
      </c>
      <c r="BX186" s="1041" t="s">
        <v>296</v>
      </c>
      <c r="BY186" s="1041" t="s">
        <v>297</v>
      </c>
      <c r="BZ186" s="1041" t="s">
        <v>1023</v>
      </c>
      <c r="CA186" s="1041" t="s">
        <v>1244</v>
      </c>
      <c r="CB186" s="1041" t="s">
        <v>304</v>
      </c>
      <c r="CC186" s="1041" t="s">
        <v>182</v>
      </c>
      <c r="CD186" s="1041" t="s">
        <v>1245</v>
      </c>
      <c r="CE186" s="1041" t="s">
        <v>306</v>
      </c>
      <c r="CF186" s="1041" t="s">
        <v>1246</v>
      </c>
      <c r="CG186" s="1041" t="s">
        <v>307</v>
      </c>
      <c r="CH186" s="1041" t="s">
        <v>57</v>
      </c>
      <c r="CI186" s="1041" t="s">
        <v>1247</v>
      </c>
      <c r="CJ186" s="1041" t="s">
        <v>99</v>
      </c>
      <c r="CK186" s="1041" t="s">
        <v>1248</v>
      </c>
      <c r="CL186" s="1041" t="s">
        <v>105</v>
      </c>
      <c r="CM186" s="1041" t="s">
        <v>1249</v>
      </c>
      <c r="CN186" s="1041" t="s">
        <v>99</v>
      </c>
      <c r="CO186" s="1041" t="s">
        <v>1066</v>
      </c>
      <c r="CP186" s="1041" t="s">
        <v>105</v>
      </c>
      <c r="CQ186" s="1041" t="s">
        <v>57</v>
      </c>
      <c r="CR186" s="1041" t="s">
        <v>57</v>
      </c>
      <c r="CS186" s="1041" t="s">
        <v>57</v>
      </c>
      <c r="CT186" s="1041" t="s">
        <v>57</v>
      </c>
      <c r="CU186" s="1041" t="s">
        <v>328</v>
      </c>
      <c r="CV186" s="1041" t="s">
        <v>329</v>
      </c>
      <c r="CW186" s="1041" t="s">
        <v>330</v>
      </c>
      <c r="CX186" s="1041" t="s">
        <v>331</v>
      </c>
      <c r="CY186" s="1041" t="s">
        <v>57</v>
      </c>
      <c r="CZ186" s="1041" t="s">
        <v>57</v>
      </c>
      <c r="DA186" s="1041" t="s">
        <v>57</v>
      </c>
      <c r="DB186" s="1041" t="s">
        <v>57</v>
      </c>
      <c r="DC186" s="1041" t="s">
        <v>57</v>
      </c>
      <c r="DD186" s="1041" t="s">
        <v>57</v>
      </c>
      <c r="DE186" s="1041" t="s">
        <v>1215</v>
      </c>
      <c r="DF186" s="1041" t="s">
        <v>1216</v>
      </c>
      <c r="DG186" s="1041" t="s">
        <v>673</v>
      </c>
      <c r="DH186" s="1041" t="s">
        <v>57</v>
      </c>
      <c r="DI186" s="1041" t="s">
        <v>302</v>
      </c>
      <c r="DJ186" s="1041" t="s">
        <v>57</v>
      </c>
      <c r="DK186" s="1041" t="s">
        <v>57</v>
      </c>
      <c r="DL186" s="1041" t="s">
        <v>57</v>
      </c>
      <c r="DM186" s="1041" t="s">
        <v>57</v>
      </c>
      <c r="DN186" s="1041" t="s">
        <v>57</v>
      </c>
      <c r="DO186" s="1041" t="s">
        <v>57</v>
      </c>
      <c r="DP186" s="1041" t="s">
        <v>57</v>
      </c>
      <c r="DQ186" s="1041" t="s">
        <v>57</v>
      </c>
      <c r="DR186" s="1041" t="s">
        <v>57</v>
      </c>
      <c r="DS186" s="1041" t="s">
        <v>57</v>
      </c>
      <c r="DT186" s="1041" t="s">
        <v>1250</v>
      </c>
      <c r="DU186" s="1041" t="s">
        <v>79</v>
      </c>
      <c r="DV186" s="1041" t="s">
        <v>801</v>
      </c>
      <c r="DW186" s="1041" t="s">
        <v>121</v>
      </c>
      <c r="DX186" s="1041" t="s">
        <v>333</v>
      </c>
      <c r="DY186" s="1041" t="s">
        <v>308</v>
      </c>
      <c r="DZ186" s="1041" t="s">
        <v>309</v>
      </c>
      <c r="EA186" s="1041" t="s">
        <v>319</v>
      </c>
      <c r="EB186" s="1041" t="s">
        <v>1251</v>
      </c>
      <c r="EC186" s="1041" t="s">
        <v>79</v>
      </c>
      <c r="ED186" s="1041" t="s">
        <v>1038</v>
      </c>
      <c r="EE186" s="1041" t="s">
        <v>121</v>
      </c>
      <c r="EF186" s="1041" t="s">
        <v>57</v>
      </c>
      <c r="EG186" s="1041" t="s">
        <v>57</v>
      </c>
      <c r="EH186" s="1041" t="s">
        <v>57</v>
      </c>
      <c r="EI186" s="1041" t="s">
        <v>57</v>
      </c>
      <c r="EJ186" s="1041" t="s">
        <v>1252</v>
      </c>
      <c r="EK186" s="1041" t="s">
        <v>1253</v>
      </c>
      <c r="EL186" s="1041" t="s">
        <v>1254</v>
      </c>
      <c r="EM186" s="1041" t="s">
        <v>1255</v>
      </c>
      <c r="EN186" s="1041" t="s">
        <v>680</v>
      </c>
      <c r="EO186" s="1041" t="s">
        <v>310</v>
      </c>
      <c r="EP186" s="1041" t="s">
        <v>88</v>
      </c>
      <c r="EQ186" s="1041" t="s">
        <v>6807</v>
      </c>
      <c r="ER186" s="1041" t="s">
        <v>311</v>
      </c>
      <c r="ES186" s="1041" t="s">
        <v>3607</v>
      </c>
      <c r="ET186" s="1041" t="s">
        <v>6808</v>
      </c>
      <c r="EU186" s="189" t="str">
        <f t="shared" si="38"/>
        <v>1038853T00</v>
      </c>
      <c r="EV186" s="56" t="str">
        <f t="shared" si="42"/>
        <v>171038853T00</v>
      </c>
      <c r="EW186" s="189" t="str">
        <f>IFERROR(VLOOKUP(EV186,양시!BZ:CJ,10,FALSE),"")</f>
        <v/>
      </c>
      <c r="EX186" s="104" t="s">
        <v>4433</v>
      </c>
    </row>
    <row r="187" spans="1:156" ht="30" customHeight="1">
      <c r="A187" s="741">
        <v>17</v>
      </c>
      <c r="B187" s="1041" t="s">
        <v>320</v>
      </c>
      <c r="C187" s="1040" t="s">
        <v>915</v>
      </c>
      <c r="D187" s="1041" t="s">
        <v>2612</v>
      </c>
      <c r="E187" s="1041" t="s">
        <v>31</v>
      </c>
      <c r="F187" s="1041" t="s">
        <v>584</v>
      </c>
      <c r="G187" s="1041" t="s">
        <v>320</v>
      </c>
      <c r="H187" s="1041" t="s">
        <v>724</v>
      </c>
      <c r="I187" s="1041" t="s">
        <v>585</v>
      </c>
      <c r="J187" s="1041" t="s">
        <v>9386</v>
      </c>
      <c r="K187" s="1041" t="s">
        <v>291</v>
      </c>
      <c r="L187" s="1041" t="s">
        <v>9387</v>
      </c>
      <c r="M187" s="1041" t="s">
        <v>3307</v>
      </c>
      <c r="N187" s="1041"/>
      <c r="O187" s="1041"/>
      <c r="P187" s="1041"/>
      <c r="Q187" s="1041"/>
      <c r="R187" s="1041"/>
      <c r="S187" s="1041" t="s">
        <v>8306</v>
      </c>
      <c r="T187" s="1041" t="s">
        <v>8521</v>
      </c>
      <c r="U187" s="1041" t="s">
        <v>592</v>
      </c>
      <c r="V187" s="1041" t="s">
        <v>1133</v>
      </c>
      <c r="W187" s="1041" t="s">
        <v>9388</v>
      </c>
      <c r="X187" s="1041" t="s">
        <v>688</v>
      </c>
      <c r="Y187" s="1041" t="s">
        <v>9389</v>
      </c>
      <c r="Z187" s="1041" t="s">
        <v>9389</v>
      </c>
      <c r="AA187" s="1041" t="s">
        <v>9389</v>
      </c>
      <c r="AB187" s="1041" t="s">
        <v>293</v>
      </c>
      <c r="AC187" s="1338"/>
      <c r="AD187" s="1041" t="s">
        <v>107</v>
      </c>
      <c r="AE187" s="1041" t="s">
        <v>594</v>
      </c>
      <c r="AF187" s="1041" t="s">
        <v>595</v>
      </c>
      <c r="AG187" s="1041" t="s">
        <v>295</v>
      </c>
      <c r="AH187" s="1041" t="s">
        <v>296</v>
      </c>
      <c r="AI187" s="1041" t="s">
        <v>297</v>
      </c>
      <c r="AJ187" s="1041"/>
      <c r="AK187" s="1041"/>
      <c r="AL187" s="1041"/>
      <c r="AM187" s="1041"/>
      <c r="AN187" s="1041" t="s">
        <v>8689</v>
      </c>
      <c r="AO187" s="1041" t="s">
        <v>8690</v>
      </c>
      <c r="AP187" s="1041" t="s">
        <v>9390</v>
      </c>
      <c r="AQ187" s="1041" t="s">
        <v>35</v>
      </c>
      <c r="AR187" s="1041"/>
      <c r="AS187" s="1041"/>
      <c r="AT187" s="1041" t="s">
        <v>298</v>
      </c>
      <c r="AU187" s="1041" t="s">
        <v>9391</v>
      </c>
      <c r="AV187" s="1041" t="s">
        <v>57</v>
      </c>
      <c r="AW187" s="1041" t="s">
        <v>57</v>
      </c>
      <c r="AX187" s="1041"/>
      <c r="AY187" s="1041"/>
      <c r="AZ187" s="1041" t="s">
        <v>3314</v>
      </c>
      <c r="BA187" s="1041" t="s">
        <v>602</v>
      </c>
      <c r="BB187" s="1041" t="s">
        <v>299</v>
      </c>
      <c r="BC187" s="1041" t="s">
        <v>32</v>
      </c>
      <c r="BD187" s="1041" t="s">
        <v>33</v>
      </c>
      <c r="BE187" s="1041" t="s">
        <v>1554</v>
      </c>
      <c r="BF187" s="1041" t="s">
        <v>48</v>
      </c>
      <c r="BG187" s="1041" t="s">
        <v>900</v>
      </c>
      <c r="BH187" s="1041" t="s">
        <v>3315</v>
      </c>
      <c r="BI187" s="1041" t="s">
        <v>902</v>
      </c>
      <c r="BJ187" s="1041" t="s">
        <v>3316</v>
      </c>
      <c r="BK187" s="1041" t="s">
        <v>607</v>
      </c>
      <c r="BL187" s="1041" t="s">
        <v>9392</v>
      </c>
      <c r="BM187" s="1041" t="s">
        <v>302</v>
      </c>
      <c r="BN187" s="1041" t="s">
        <v>594</v>
      </c>
      <c r="BO187" s="1041" t="s">
        <v>595</v>
      </c>
      <c r="BP187" s="1041" t="s">
        <v>57</v>
      </c>
      <c r="BQ187" s="1041" t="s">
        <v>295</v>
      </c>
      <c r="BR187" s="1041" t="s">
        <v>102</v>
      </c>
      <c r="BS187" s="1041" t="s">
        <v>178</v>
      </c>
      <c r="BT187" s="1041" t="s">
        <v>1029</v>
      </c>
      <c r="BU187" s="1041" t="s">
        <v>3318</v>
      </c>
      <c r="BV187" s="1041" t="s">
        <v>51</v>
      </c>
      <c r="BW187" s="1041" t="s">
        <v>175</v>
      </c>
      <c r="BX187" s="1041" t="s">
        <v>296</v>
      </c>
      <c r="BY187" s="1041" t="s">
        <v>297</v>
      </c>
      <c r="BZ187" s="1041" t="s">
        <v>792</v>
      </c>
      <c r="CA187" s="1041" t="s">
        <v>3319</v>
      </c>
      <c r="CB187" s="1041" t="s">
        <v>304</v>
      </c>
      <c r="CC187" s="1041" t="s">
        <v>111</v>
      </c>
      <c r="CD187" s="1041" t="s">
        <v>309</v>
      </c>
      <c r="CE187" s="1041" t="s">
        <v>306</v>
      </c>
      <c r="CF187" s="1041" t="s">
        <v>2505</v>
      </c>
      <c r="CG187" s="1041" t="s">
        <v>307</v>
      </c>
      <c r="CH187" s="1041" t="s">
        <v>57</v>
      </c>
      <c r="CI187" s="1041" t="s">
        <v>9393</v>
      </c>
      <c r="CJ187" s="1041" t="s">
        <v>99</v>
      </c>
      <c r="CK187" s="1041" t="s">
        <v>182</v>
      </c>
      <c r="CL187" s="1041" t="s">
        <v>105</v>
      </c>
      <c r="CM187" s="1041" t="s">
        <v>57</v>
      </c>
      <c r="CN187" s="1041" t="s">
        <v>57</v>
      </c>
      <c r="CO187" s="1041" t="s">
        <v>57</v>
      </c>
      <c r="CP187" s="1041" t="s">
        <v>57</v>
      </c>
      <c r="CQ187" s="1041" t="s">
        <v>57</v>
      </c>
      <c r="CR187" s="1041" t="s">
        <v>57</v>
      </c>
      <c r="CS187" s="1041" t="s">
        <v>57</v>
      </c>
      <c r="CT187" s="1041" t="s">
        <v>57</v>
      </c>
      <c r="CU187" s="1041" t="s">
        <v>57</v>
      </c>
      <c r="CV187" s="1041" t="s">
        <v>57</v>
      </c>
      <c r="CW187" s="1041" t="s">
        <v>57</v>
      </c>
      <c r="CX187" s="1041" t="s">
        <v>57</v>
      </c>
      <c r="CY187" s="1041" t="s">
        <v>798</v>
      </c>
      <c r="CZ187" s="1041" t="s">
        <v>329</v>
      </c>
      <c r="DA187" s="1041" t="s">
        <v>123</v>
      </c>
      <c r="DB187" s="1041" t="s">
        <v>57</v>
      </c>
      <c r="DC187" s="1041" t="s">
        <v>57</v>
      </c>
      <c r="DD187" s="1041" t="s">
        <v>57</v>
      </c>
      <c r="DE187" s="1041" t="s">
        <v>57</v>
      </c>
      <c r="DF187" s="1041" t="s">
        <v>57</v>
      </c>
      <c r="DG187" s="1041" t="s">
        <v>57</v>
      </c>
      <c r="DH187" s="1041" t="s">
        <v>57</v>
      </c>
      <c r="DI187" s="1041" t="s">
        <v>302</v>
      </c>
      <c r="DJ187" s="1041" t="s">
        <v>57</v>
      </c>
      <c r="DK187" s="1041" t="s">
        <v>57</v>
      </c>
      <c r="DL187" s="1041" t="s">
        <v>57</v>
      </c>
      <c r="DM187" s="1041" t="s">
        <v>57</v>
      </c>
      <c r="DN187" s="1041" t="s">
        <v>57</v>
      </c>
      <c r="DO187" s="1041" t="s">
        <v>57</v>
      </c>
      <c r="DP187" s="1041" t="s">
        <v>57</v>
      </c>
      <c r="DQ187" s="1041" t="s">
        <v>57</v>
      </c>
      <c r="DR187" s="1041" t="s">
        <v>57</v>
      </c>
      <c r="DS187" s="1041" t="s">
        <v>57</v>
      </c>
      <c r="DT187" s="1041" t="s">
        <v>3321</v>
      </c>
      <c r="DU187" s="1041" t="s">
        <v>621</v>
      </c>
      <c r="DV187" s="1041" t="s">
        <v>762</v>
      </c>
      <c r="DW187" s="1041" t="s">
        <v>119</v>
      </c>
      <c r="DX187" s="1041" t="s">
        <v>317</v>
      </c>
      <c r="DY187" s="1041" t="s">
        <v>308</v>
      </c>
      <c r="DZ187" s="1041" t="s">
        <v>318</v>
      </c>
      <c r="EA187" s="1041" t="s">
        <v>319</v>
      </c>
      <c r="EB187" s="1041" t="s">
        <v>3322</v>
      </c>
      <c r="EC187" s="1041" t="s">
        <v>621</v>
      </c>
      <c r="ED187" s="1041" t="s">
        <v>801</v>
      </c>
      <c r="EE187" s="1041" t="s">
        <v>119</v>
      </c>
      <c r="EF187" s="1041" t="s">
        <v>57</v>
      </c>
      <c r="EG187" s="1041" t="s">
        <v>57</v>
      </c>
      <c r="EH187" s="1041" t="s">
        <v>57</v>
      </c>
      <c r="EI187" s="1041" t="s">
        <v>57</v>
      </c>
      <c r="EJ187" s="1041" t="s">
        <v>3323</v>
      </c>
      <c r="EK187" s="1041" t="s">
        <v>3324</v>
      </c>
      <c r="EL187" s="1041" t="s">
        <v>2445</v>
      </c>
      <c r="EM187" s="1041" t="s">
        <v>181</v>
      </c>
      <c r="EN187" s="1041" t="s">
        <v>629</v>
      </c>
      <c r="EO187" s="1041" t="s">
        <v>630</v>
      </c>
      <c r="EP187" s="1041" t="s">
        <v>122</v>
      </c>
      <c r="EQ187" s="1041" t="s">
        <v>3606</v>
      </c>
      <c r="ER187" s="1041" t="s">
        <v>311</v>
      </c>
      <c r="ES187" s="1041" t="s">
        <v>3325</v>
      </c>
      <c r="ET187" s="1041" t="s">
        <v>3326</v>
      </c>
      <c r="EU187" s="189" t="str">
        <f t="shared" si="38"/>
        <v>1033144T00</v>
      </c>
      <c r="EV187" s="56" t="str">
        <f t="shared" si="42"/>
        <v>171033144T00</v>
      </c>
      <c r="EW187" s="189" t="str">
        <f>IFERROR(VLOOKUP(EV187,양시!BZ:CJ,10,FALSE),"")</f>
        <v/>
      </c>
      <c r="EX187" s="104" t="s">
        <v>9581</v>
      </c>
    </row>
    <row r="188" spans="1:156" ht="30" customHeight="1">
      <c r="A188" s="741">
        <v>17</v>
      </c>
      <c r="B188" s="1041" t="s">
        <v>724</v>
      </c>
      <c r="C188" s="1041" t="s">
        <v>336</v>
      </c>
      <c r="D188" s="1041" t="s">
        <v>1866</v>
      </c>
      <c r="E188" s="1041" t="s">
        <v>31</v>
      </c>
      <c r="F188" s="1041" t="s">
        <v>584</v>
      </c>
      <c r="G188" s="1041" t="s">
        <v>724</v>
      </c>
      <c r="H188" s="1041"/>
      <c r="I188" s="1041" t="s">
        <v>585</v>
      </c>
      <c r="J188" s="1041" t="s">
        <v>9394</v>
      </c>
      <c r="K188" s="1041" t="s">
        <v>291</v>
      </c>
      <c r="L188" s="1041" t="s">
        <v>9395</v>
      </c>
      <c r="M188" s="1041" t="s">
        <v>4285</v>
      </c>
      <c r="N188" s="1041"/>
      <c r="O188" s="1041"/>
      <c r="P188" s="1041"/>
      <c r="Q188" s="1041"/>
      <c r="R188" s="1041"/>
      <c r="S188" s="1041" t="s">
        <v>8306</v>
      </c>
      <c r="T188" s="1041" t="s">
        <v>8521</v>
      </c>
      <c r="U188" s="1041" t="s">
        <v>592</v>
      </c>
      <c r="V188" s="1041"/>
      <c r="W188" s="1041" t="s">
        <v>4286</v>
      </c>
      <c r="X188" s="1041" t="s">
        <v>1047</v>
      </c>
      <c r="Y188" s="1041" t="s">
        <v>1135</v>
      </c>
      <c r="Z188" s="1041" t="s">
        <v>1135</v>
      </c>
      <c r="AA188" s="1041" t="s">
        <v>1135</v>
      </c>
      <c r="AB188" s="1041" t="s">
        <v>293</v>
      </c>
      <c r="AC188" s="1338"/>
      <c r="AD188" s="1041" t="s">
        <v>1861</v>
      </c>
      <c r="AE188" s="1041" t="s">
        <v>1014</v>
      </c>
      <c r="AF188" s="1041" t="s">
        <v>692</v>
      </c>
      <c r="AG188" s="1041" t="s">
        <v>295</v>
      </c>
      <c r="AH188" s="1041" t="s">
        <v>296</v>
      </c>
      <c r="AI188" s="1041" t="s">
        <v>297</v>
      </c>
      <c r="AJ188" s="1041"/>
      <c r="AK188" s="1041"/>
      <c r="AL188" s="1041"/>
      <c r="AM188" s="1041"/>
      <c r="AN188" s="1041" t="s">
        <v>1948</v>
      </c>
      <c r="AO188" s="1041" t="s">
        <v>2453</v>
      </c>
      <c r="AP188" s="1041" t="s">
        <v>9396</v>
      </c>
      <c r="AQ188" s="1041" t="s">
        <v>49</v>
      </c>
      <c r="AR188" s="1041"/>
      <c r="AS188" s="1041"/>
      <c r="AT188" s="1041" t="s">
        <v>315</v>
      </c>
      <c r="AU188" s="1041" t="s">
        <v>9397</v>
      </c>
      <c r="AV188" s="1041" t="s">
        <v>57</v>
      </c>
      <c r="AW188" s="1041" t="s">
        <v>57</v>
      </c>
      <c r="AX188" s="1041"/>
      <c r="AY188" s="1041" t="s">
        <v>2669</v>
      </c>
      <c r="AZ188" s="1041" t="s">
        <v>2620</v>
      </c>
      <c r="BA188" s="1041" t="s">
        <v>2458</v>
      </c>
      <c r="BB188" s="1041" t="s">
        <v>299</v>
      </c>
      <c r="BC188" s="1041" t="s">
        <v>32</v>
      </c>
      <c r="BD188" s="1041" t="s">
        <v>33</v>
      </c>
      <c r="BE188" s="1041" t="s">
        <v>57</v>
      </c>
      <c r="BF188" s="1041" t="s">
        <v>48</v>
      </c>
      <c r="BG188" s="1041" t="s">
        <v>164</v>
      </c>
      <c r="BH188" s="1041" t="s">
        <v>2216</v>
      </c>
      <c r="BI188" s="1041" t="s">
        <v>9398</v>
      </c>
      <c r="BJ188" s="1041" t="s">
        <v>4290</v>
      </c>
      <c r="BK188" s="1041" t="s">
        <v>1026</v>
      </c>
      <c r="BL188" s="1041" t="s">
        <v>4291</v>
      </c>
      <c r="BM188" s="1041" t="s">
        <v>752</v>
      </c>
      <c r="BN188" s="1041" t="s">
        <v>1014</v>
      </c>
      <c r="BO188" s="1041" t="s">
        <v>692</v>
      </c>
      <c r="BP188" s="1041" t="s">
        <v>595</v>
      </c>
      <c r="BQ188" s="1041" t="s">
        <v>295</v>
      </c>
      <c r="BR188" s="1041" t="s">
        <v>102</v>
      </c>
      <c r="BS188" s="1041" t="s">
        <v>609</v>
      </c>
      <c r="BT188" s="1041" t="s">
        <v>4239</v>
      </c>
      <c r="BU188" s="1041" t="s">
        <v>4292</v>
      </c>
      <c r="BV188" s="1041" t="s">
        <v>1061</v>
      </c>
      <c r="BW188" s="1041" t="s">
        <v>1062</v>
      </c>
      <c r="BX188" s="1041" t="s">
        <v>296</v>
      </c>
      <c r="BY188" s="1041" t="s">
        <v>297</v>
      </c>
      <c r="BZ188" s="1041" t="s">
        <v>797</v>
      </c>
      <c r="CA188" s="1041" t="s">
        <v>2798</v>
      </c>
      <c r="CB188" s="1041" t="s">
        <v>304</v>
      </c>
      <c r="CC188" s="1041" t="s">
        <v>174</v>
      </c>
      <c r="CD188" s="1041" t="s">
        <v>305</v>
      </c>
      <c r="CE188" s="1041" t="s">
        <v>306</v>
      </c>
      <c r="CF188" s="1041" t="s">
        <v>2799</v>
      </c>
      <c r="CG188" s="1041" t="s">
        <v>307</v>
      </c>
      <c r="CH188" s="1041" t="s">
        <v>57</v>
      </c>
      <c r="CI188" s="1041" t="s">
        <v>4293</v>
      </c>
      <c r="CJ188" s="1041" t="s">
        <v>92</v>
      </c>
      <c r="CK188" s="1041" t="s">
        <v>2223</v>
      </c>
      <c r="CL188" s="1041" t="s">
        <v>105</v>
      </c>
      <c r="CM188" s="1041" t="s">
        <v>4294</v>
      </c>
      <c r="CN188" s="1041" t="s">
        <v>92</v>
      </c>
      <c r="CO188" s="1041" t="s">
        <v>1427</v>
      </c>
      <c r="CP188" s="1041" t="s">
        <v>105</v>
      </c>
      <c r="CQ188" s="1041" t="s">
        <v>57</v>
      </c>
      <c r="CR188" s="1041" t="s">
        <v>57</v>
      </c>
      <c r="CS188" s="1041" t="s">
        <v>57</v>
      </c>
      <c r="CT188" s="1041" t="s">
        <v>57</v>
      </c>
      <c r="CU188" s="1041" t="s">
        <v>328</v>
      </c>
      <c r="CV188" s="1041" t="s">
        <v>329</v>
      </c>
      <c r="CW188" s="1041" t="s">
        <v>330</v>
      </c>
      <c r="CX188" s="1041" t="s">
        <v>331</v>
      </c>
      <c r="CY188" s="1041" t="s">
        <v>798</v>
      </c>
      <c r="CZ188" s="1041" t="s">
        <v>329</v>
      </c>
      <c r="DA188" s="1041" t="s">
        <v>123</v>
      </c>
      <c r="DB188" s="1041" t="s">
        <v>57</v>
      </c>
      <c r="DC188" s="1041" t="s">
        <v>57</v>
      </c>
      <c r="DD188" s="1041" t="s">
        <v>57</v>
      </c>
      <c r="DE188" s="1041" t="s">
        <v>57</v>
      </c>
      <c r="DF188" s="1041" t="s">
        <v>57</v>
      </c>
      <c r="DG188" s="1041" t="s">
        <v>57</v>
      </c>
      <c r="DH188" s="1041" t="s">
        <v>57</v>
      </c>
      <c r="DI188" s="1041" t="s">
        <v>302</v>
      </c>
      <c r="DJ188" s="1041" t="s">
        <v>57</v>
      </c>
      <c r="DK188" s="1041" t="s">
        <v>57</v>
      </c>
      <c r="DL188" s="1041" t="s">
        <v>57</v>
      </c>
      <c r="DM188" s="1041" t="s">
        <v>57</v>
      </c>
      <c r="DN188" s="1041" t="s">
        <v>57</v>
      </c>
      <c r="DO188" s="1041" t="s">
        <v>57</v>
      </c>
      <c r="DP188" s="1041" t="s">
        <v>57</v>
      </c>
      <c r="DQ188" s="1041" t="s">
        <v>57</v>
      </c>
      <c r="DR188" s="1041" t="s">
        <v>57</v>
      </c>
      <c r="DS188" s="1041" t="s">
        <v>57</v>
      </c>
      <c r="DT188" s="1041" t="s">
        <v>2801</v>
      </c>
      <c r="DU188" s="1041" t="s">
        <v>86</v>
      </c>
      <c r="DV188" s="1041" t="s">
        <v>177</v>
      </c>
      <c r="DW188" s="1041" t="s">
        <v>106</v>
      </c>
      <c r="DX188" s="1041" t="s">
        <v>317</v>
      </c>
      <c r="DY188" s="1041" t="s">
        <v>308</v>
      </c>
      <c r="DZ188" s="1041" t="s">
        <v>318</v>
      </c>
      <c r="EA188" s="1041" t="s">
        <v>319</v>
      </c>
      <c r="EB188" s="1041" t="s">
        <v>2632</v>
      </c>
      <c r="EC188" s="1041" t="s">
        <v>86</v>
      </c>
      <c r="ED188" s="1041" t="s">
        <v>178</v>
      </c>
      <c r="EE188" s="1041" t="s">
        <v>106</v>
      </c>
      <c r="EF188" s="1041" t="s">
        <v>57</v>
      </c>
      <c r="EG188" s="1041" t="s">
        <v>57</v>
      </c>
      <c r="EH188" s="1041" t="s">
        <v>57</v>
      </c>
      <c r="EI188" s="1041" t="s">
        <v>57</v>
      </c>
      <c r="EJ188" s="1041" t="s">
        <v>1068</v>
      </c>
      <c r="EK188" s="1041" t="s">
        <v>91</v>
      </c>
      <c r="EL188" s="1041" t="s">
        <v>719</v>
      </c>
      <c r="EM188" s="1041" t="s">
        <v>188</v>
      </c>
      <c r="EN188" s="1041" t="s">
        <v>629</v>
      </c>
      <c r="EO188" s="1041" t="s">
        <v>630</v>
      </c>
      <c r="EP188" s="1041" t="s">
        <v>122</v>
      </c>
      <c r="EQ188" s="1041" t="s">
        <v>57</v>
      </c>
      <c r="ER188" s="1041" t="s">
        <v>311</v>
      </c>
      <c r="ES188" s="1041" t="s">
        <v>57</v>
      </c>
      <c r="ET188" s="1041" t="s">
        <v>57</v>
      </c>
      <c r="EU188" s="189" t="str">
        <f t="shared" si="38"/>
        <v>1038836T00</v>
      </c>
      <c r="EV188" s="56" t="str">
        <f t="shared" si="42"/>
        <v>171038836T00</v>
      </c>
      <c r="EW188" s="189" t="str">
        <f>IFERROR(VLOOKUP(EV188,양시!BZ:CJ,10,FALSE),"")</f>
        <v/>
      </c>
      <c r="EX188" s="104" t="s">
        <v>4433</v>
      </c>
    </row>
    <row r="189" spans="1:156" ht="30" customHeight="1">
      <c r="A189" s="741">
        <v>17</v>
      </c>
      <c r="B189" s="1041" t="s">
        <v>732</v>
      </c>
      <c r="C189" s="1040" t="s">
        <v>915</v>
      </c>
      <c r="D189" s="1041" t="s">
        <v>2612</v>
      </c>
      <c r="E189" s="1041" t="s">
        <v>31</v>
      </c>
      <c r="F189" s="1041" t="s">
        <v>321</v>
      </c>
      <c r="G189" s="1041" t="s">
        <v>732</v>
      </c>
      <c r="H189" s="1041" t="s">
        <v>732</v>
      </c>
      <c r="I189" s="1041" t="s">
        <v>585</v>
      </c>
      <c r="J189" s="1041" t="s">
        <v>7913</v>
      </c>
      <c r="K189" s="1041" t="s">
        <v>291</v>
      </c>
      <c r="L189" s="1041" t="s">
        <v>7914</v>
      </c>
      <c r="M189" s="1041" t="s">
        <v>4754</v>
      </c>
      <c r="N189" s="1041"/>
      <c r="O189" s="1041"/>
      <c r="P189" s="1041"/>
      <c r="Q189" s="1041" t="s">
        <v>9399</v>
      </c>
      <c r="R189" s="1041"/>
      <c r="S189" s="1041" t="s">
        <v>7482</v>
      </c>
      <c r="T189" s="1041" t="s">
        <v>7483</v>
      </c>
      <c r="U189" s="1041" t="s">
        <v>592</v>
      </c>
      <c r="V189" s="1041"/>
      <c r="W189" s="1041" t="s">
        <v>7915</v>
      </c>
      <c r="X189" s="1041" t="s">
        <v>1047</v>
      </c>
      <c r="Y189" s="1041" t="s">
        <v>1135</v>
      </c>
      <c r="Z189" s="1041" t="s">
        <v>1135</v>
      </c>
      <c r="AA189" s="1041" t="s">
        <v>1135</v>
      </c>
      <c r="AB189" s="1041" t="s">
        <v>293</v>
      </c>
      <c r="AC189" s="1338"/>
      <c r="AD189" s="1041" t="s">
        <v>107</v>
      </c>
      <c r="AE189" s="1041" t="s">
        <v>314</v>
      </c>
      <c r="AF189" s="1041" t="s">
        <v>294</v>
      </c>
      <c r="AG189" s="1041" t="s">
        <v>295</v>
      </c>
      <c r="AH189" s="1041" t="s">
        <v>296</v>
      </c>
      <c r="AI189" s="1041" t="s">
        <v>297</v>
      </c>
      <c r="AJ189" s="1041"/>
      <c r="AK189" s="1041"/>
      <c r="AL189" s="1041"/>
      <c r="AM189" s="1041"/>
      <c r="AN189" s="1041" t="s">
        <v>4546</v>
      </c>
      <c r="AO189" s="1041" t="s">
        <v>4547</v>
      </c>
      <c r="AP189" s="1041" t="s">
        <v>7916</v>
      </c>
      <c r="AQ189" s="1041" t="s">
        <v>35</v>
      </c>
      <c r="AR189" s="1041"/>
      <c r="AS189" s="1041"/>
      <c r="AT189" s="1041" t="s">
        <v>599</v>
      </c>
      <c r="AU189" s="1041" t="s">
        <v>7917</v>
      </c>
      <c r="AV189" s="1041" t="s">
        <v>57</v>
      </c>
      <c r="AW189" s="1041" t="s">
        <v>57</v>
      </c>
      <c r="AX189" s="1041"/>
      <c r="AY189" s="1041"/>
      <c r="AZ189" s="1041" t="s">
        <v>1169</v>
      </c>
      <c r="BA189" s="1041" t="s">
        <v>4760</v>
      </c>
      <c r="BB189" s="1041" t="s">
        <v>299</v>
      </c>
      <c r="BC189" s="1041" t="s">
        <v>32</v>
      </c>
      <c r="BD189" s="1041" t="s">
        <v>33</v>
      </c>
      <c r="BE189" s="1041" t="s">
        <v>57</v>
      </c>
      <c r="BF189" s="1041" t="s">
        <v>48</v>
      </c>
      <c r="BG189" s="1041" t="s">
        <v>603</v>
      </c>
      <c r="BH189" s="1041" t="s">
        <v>7918</v>
      </c>
      <c r="BI189" s="1041" t="s">
        <v>1172</v>
      </c>
      <c r="BJ189" s="1041" t="s">
        <v>1173</v>
      </c>
      <c r="BK189" s="1041" t="s">
        <v>1174</v>
      </c>
      <c r="BL189" s="1041" t="s">
        <v>1175</v>
      </c>
      <c r="BM189" s="1041" t="s">
        <v>1327</v>
      </c>
      <c r="BN189" s="1041" t="s">
        <v>314</v>
      </c>
      <c r="BO189" s="1041" t="s">
        <v>294</v>
      </c>
      <c r="BP189" s="1041" t="s">
        <v>57</v>
      </c>
      <c r="BQ189" s="1041" t="s">
        <v>295</v>
      </c>
      <c r="BR189" s="1041" t="s">
        <v>311</v>
      </c>
      <c r="BS189" s="1041" t="s">
        <v>1086</v>
      </c>
      <c r="BT189" s="1041" t="s">
        <v>1176</v>
      </c>
      <c r="BU189" s="1041" t="s">
        <v>7919</v>
      </c>
      <c r="BV189" s="1041" t="s">
        <v>1061</v>
      </c>
      <c r="BW189" s="1041" t="s">
        <v>204</v>
      </c>
      <c r="BX189" s="1041" t="s">
        <v>296</v>
      </c>
      <c r="BY189" s="1041" t="s">
        <v>297</v>
      </c>
      <c r="BZ189" s="1041" t="s">
        <v>174</v>
      </c>
      <c r="CA189" s="1041" t="s">
        <v>7920</v>
      </c>
      <c r="CB189" s="1041" t="s">
        <v>304</v>
      </c>
      <c r="CC189" s="1041" t="s">
        <v>909</v>
      </c>
      <c r="CD189" s="1041" t="s">
        <v>318</v>
      </c>
      <c r="CE189" s="1041" t="s">
        <v>306</v>
      </c>
      <c r="CF189" s="1041" t="s">
        <v>1210</v>
      </c>
      <c r="CG189" s="1041" t="s">
        <v>307</v>
      </c>
      <c r="CH189" s="1041" t="s">
        <v>57</v>
      </c>
      <c r="CI189" s="1041" t="s">
        <v>7921</v>
      </c>
      <c r="CJ189" s="1041" t="s">
        <v>99</v>
      </c>
      <c r="CK189" s="1041" t="s">
        <v>2308</v>
      </c>
      <c r="CL189" s="1041" t="s">
        <v>105</v>
      </c>
      <c r="CM189" s="1041" t="s">
        <v>1183</v>
      </c>
      <c r="CN189" s="1041" t="s">
        <v>99</v>
      </c>
      <c r="CO189" s="1041" t="s">
        <v>191</v>
      </c>
      <c r="CP189" s="1041" t="s">
        <v>105</v>
      </c>
      <c r="CQ189" s="1041" t="s">
        <v>57</v>
      </c>
      <c r="CR189" s="1041" t="s">
        <v>57</v>
      </c>
      <c r="CS189" s="1041" t="s">
        <v>57</v>
      </c>
      <c r="CT189" s="1041" t="s">
        <v>57</v>
      </c>
      <c r="CU189" s="1041" t="s">
        <v>328</v>
      </c>
      <c r="CV189" s="1041" t="s">
        <v>329</v>
      </c>
      <c r="CW189" s="1041" t="s">
        <v>330</v>
      </c>
      <c r="CX189" s="1041" t="s">
        <v>331</v>
      </c>
      <c r="CY189" s="1041" t="s">
        <v>57</v>
      </c>
      <c r="CZ189" s="1041" t="s">
        <v>57</v>
      </c>
      <c r="DA189" s="1041" t="s">
        <v>57</v>
      </c>
      <c r="DB189" s="1041" t="s">
        <v>617</v>
      </c>
      <c r="DC189" s="1041" t="s">
        <v>618</v>
      </c>
      <c r="DD189" s="1041" t="s">
        <v>619</v>
      </c>
      <c r="DE189" s="1041" t="s">
        <v>57</v>
      </c>
      <c r="DF189" s="1041" t="s">
        <v>57</v>
      </c>
      <c r="DG189" s="1041" t="s">
        <v>57</v>
      </c>
      <c r="DH189" s="1041" t="s">
        <v>57</v>
      </c>
      <c r="DI189" s="1041" t="s">
        <v>302</v>
      </c>
      <c r="DJ189" s="1041" t="s">
        <v>57</v>
      </c>
      <c r="DK189" s="1041" t="s">
        <v>57</v>
      </c>
      <c r="DL189" s="1041" t="s">
        <v>57</v>
      </c>
      <c r="DM189" s="1041" t="s">
        <v>57</v>
      </c>
      <c r="DN189" s="1041" t="s">
        <v>57</v>
      </c>
      <c r="DO189" s="1041" t="s">
        <v>57</v>
      </c>
      <c r="DP189" s="1041" t="s">
        <v>57</v>
      </c>
      <c r="DQ189" s="1041" t="s">
        <v>57</v>
      </c>
      <c r="DR189" s="1041" t="s">
        <v>57</v>
      </c>
      <c r="DS189" s="1041" t="s">
        <v>57</v>
      </c>
      <c r="DT189" s="1041" t="s">
        <v>4763</v>
      </c>
      <c r="DU189" s="1041" t="s">
        <v>1153</v>
      </c>
      <c r="DV189" s="1041" t="s">
        <v>332</v>
      </c>
      <c r="DW189" s="1041" t="s">
        <v>121</v>
      </c>
      <c r="DX189" s="1041" t="s">
        <v>317</v>
      </c>
      <c r="DY189" s="1041" t="s">
        <v>308</v>
      </c>
      <c r="DZ189" s="1041" t="s">
        <v>318</v>
      </c>
      <c r="EA189" s="1041" t="s">
        <v>319</v>
      </c>
      <c r="EB189" s="1041" t="s">
        <v>4764</v>
      </c>
      <c r="EC189" s="1041" t="s">
        <v>1153</v>
      </c>
      <c r="ED189" s="1041" t="s">
        <v>761</v>
      </c>
      <c r="EE189" s="1041" t="s">
        <v>121</v>
      </c>
      <c r="EF189" s="1041" t="s">
        <v>57</v>
      </c>
      <c r="EG189" s="1041" t="s">
        <v>57</v>
      </c>
      <c r="EH189" s="1041" t="s">
        <v>57</v>
      </c>
      <c r="EI189" s="1041" t="s">
        <v>57</v>
      </c>
      <c r="EJ189" s="1041" t="s">
        <v>2312</v>
      </c>
      <c r="EK189" s="1041" t="s">
        <v>91</v>
      </c>
      <c r="EL189" s="1041" t="s">
        <v>2313</v>
      </c>
      <c r="EM189" s="1041" t="s">
        <v>188</v>
      </c>
      <c r="EN189" s="1041" t="s">
        <v>767</v>
      </c>
      <c r="EO189" s="1041" t="s">
        <v>310</v>
      </c>
      <c r="EP189" s="1041" t="s">
        <v>88</v>
      </c>
      <c r="EQ189" s="1041" t="s">
        <v>1188</v>
      </c>
      <c r="ER189" s="1041" t="s">
        <v>311</v>
      </c>
      <c r="ES189" s="1041" t="s">
        <v>1338</v>
      </c>
      <c r="ET189" s="1041" t="s">
        <v>4765</v>
      </c>
      <c r="EU189" s="189" t="str">
        <f t="shared" si="38"/>
        <v>1033019T00</v>
      </c>
      <c r="EV189" s="56" t="str">
        <f t="shared" si="42"/>
        <v>171033019T00</v>
      </c>
      <c r="EW189" s="189">
        <f>IFERROR(VLOOKUP(EV189,양시!BZ:CJ,10,FALSE),"")</f>
        <v>0</v>
      </c>
    </row>
    <row r="190" spans="1:156" ht="30" customHeight="1">
      <c r="A190" s="741">
        <v>17</v>
      </c>
      <c r="B190" s="1041" t="s">
        <v>771</v>
      </c>
      <c r="C190" s="1040" t="s">
        <v>2054</v>
      </c>
      <c r="D190" s="1041" t="s">
        <v>2371</v>
      </c>
      <c r="E190" s="1041" t="s">
        <v>31</v>
      </c>
      <c r="F190" s="1041" t="s">
        <v>584</v>
      </c>
      <c r="G190" s="1041" t="s">
        <v>771</v>
      </c>
      <c r="H190" s="1041" t="s">
        <v>771</v>
      </c>
      <c r="I190" s="1041" t="s">
        <v>585</v>
      </c>
      <c r="J190" s="1041" t="s">
        <v>9400</v>
      </c>
      <c r="K190" s="1041" t="s">
        <v>291</v>
      </c>
      <c r="L190" s="1041" t="s">
        <v>9401</v>
      </c>
      <c r="M190" s="1041" t="s">
        <v>6743</v>
      </c>
      <c r="N190" s="1041"/>
      <c r="O190" s="1041"/>
      <c r="P190" s="1041"/>
      <c r="Q190" s="1041"/>
      <c r="R190" s="1041"/>
      <c r="S190" s="1041" t="s">
        <v>8306</v>
      </c>
      <c r="T190" s="1041" t="s">
        <v>8521</v>
      </c>
      <c r="U190" s="1041" t="s">
        <v>592</v>
      </c>
      <c r="V190" s="1041"/>
      <c r="W190" s="1041" t="s">
        <v>6744</v>
      </c>
      <c r="X190" s="1041" t="s">
        <v>3411</v>
      </c>
      <c r="Y190" s="1041" t="s">
        <v>6745</v>
      </c>
      <c r="Z190" s="1041" t="s">
        <v>6745</v>
      </c>
      <c r="AA190" s="1041" t="s">
        <v>6746</v>
      </c>
      <c r="AB190" s="1041" t="s">
        <v>3413</v>
      </c>
      <c r="AC190" s="1338"/>
      <c r="AD190" s="1041" t="s">
        <v>6747</v>
      </c>
      <c r="AE190" s="1041" t="s">
        <v>1469</v>
      </c>
      <c r="AF190" s="1041" t="s">
        <v>692</v>
      </c>
      <c r="AG190" s="1041" t="s">
        <v>295</v>
      </c>
      <c r="AH190" s="1041" t="s">
        <v>296</v>
      </c>
      <c r="AI190" s="1041" t="s">
        <v>297</v>
      </c>
      <c r="AJ190" s="1041"/>
      <c r="AK190" s="1041"/>
      <c r="AL190" s="1041"/>
      <c r="AM190" s="1041"/>
      <c r="AN190" s="1041" t="s">
        <v>6748</v>
      </c>
      <c r="AO190" s="1041" t="s">
        <v>6749</v>
      </c>
      <c r="AP190" s="1041" t="s">
        <v>9402</v>
      </c>
      <c r="AQ190" s="1041" t="s">
        <v>1548</v>
      </c>
      <c r="AR190" s="1041"/>
      <c r="AS190" s="1041"/>
      <c r="AT190" s="1041" t="s">
        <v>315</v>
      </c>
      <c r="AU190" s="1041" t="s">
        <v>9403</v>
      </c>
      <c r="AV190" s="1041" t="s">
        <v>57</v>
      </c>
      <c r="AW190" s="1041" t="s">
        <v>57</v>
      </c>
      <c r="AX190" s="1041"/>
      <c r="AY190" s="1041"/>
      <c r="AZ190" s="1041" t="s">
        <v>6753</v>
      </c>
      <c r="BA190" s="1041" t="s">
        <v>6754</v>
      </c>
      <c r="BB190" s="1041" t="s">
        <v>299</v>
      </c>
      <c r="BC190" s="1041" t="s">
        <v>32</v>
      </c>
      <c r="BD190" s="1041" t="s">
        <v>33</v>
      </c>
      <c r="BE190" s="1041" t="s">
        <v>57</v>
      </c>
      <c r="BF190" s="1041" t="s">
        <v>48</v>
      </c>
      <c r="BG190" s="1041" t="s">
        <v>900</v>
      </c>
      <c r="BH190" s="1041" t="s">
        <v>711</v>
      </c>
      <c r="BI190" s="1041" t="s">
        <v>6828</v>
      </c>
      <c r="BJ190" s="1041" t="s">
        <v>6756</v>
      </c>
      <c r="BK190" s="1041" t="s">
        <v>607</v>
      </c>
      <c r="BL190" s="1041" t="s">
        <v>6757</v>
      </c>
      <c r="BM190" s="1041" t="s">
        <v>752</v>
      </c>
      <c r="BN190" s="1041" t="s">
        <v>1469</v>
      </c>
      <c r="BO190" s="1041" t="s">
        <v>692</v>
      </c>
      <c r="BP190" s="1041" t="s">
        <v>595</v>
      </c>
      <c r="BQ190" s="1041" t="s">
        <v>295</v>
      </c>
      <c r="BR190" s="1041" t="s">
        <v>102</v>
      </c>
      <c r="BS190" s="1041" t="s">
        <v>715</v>
      </c>
      <c r="BT190" s="1041" t="s">
        <v>332</v>
      </c>
      <c r="BU190" s="1041" t="s">
        <v>6758</v>
      </c>
      <c r="BV190" s="1041" t="s">
        <v>2417</v>
      </c>
      <c r="BW190" s="1041" t="s">
        <v>171</v>
      </c>
      <c r="BX190" s="1041" t="s">
        <v>296</v>
      </c>
      <c r="BY190" s="1041" t="s">
        <v>297</v>
      </c>
      <c r="BZ190" s="1041" t="s">
        <v>794</v>
      </c>
      <c r="CA190" s="1041" t="s">
        <v>840</v>
      </c>
      <c r="CB190" s="1041" t="s">
        <v>304</v>
      </c>
      <c r="CC190" s="1041" t="s">
        <v>117</v>
      </c>
      <c r="CD190" s="1041" t="s">
        <v>305</v>
      </c>
      <c r="CE190" s="1041" t="s">
        <v>306</v>
      </c>
      <c r="CF190" s="1041" t="s">
        <v>841</v>
      </c>
      <c r="CG190" s="1041" t="s">
        <v>307</v>
      </c>
      <c r="CH190" s="1041" t="s">
        <v>57</v>
      </c>
      <c r="CI190" s="1041" t="s">
        <v>6759</v>
      </c>
      <c r="CJ190" s="1041" t="s">
        <v>92</v>
      </c>
      <c r="CK190" s="1041" t="s">
        <v>1182</v>
      </c>
      <c r="CL190" s="1041" t="s">
        <v>105</v>
      </c>
      <c r="CM190" s="1041" t="s">
        <v>57</v>
      </c>
      <c r="CN190" s="1041" t="s">
        <v>57</v>
      </c>
      <c r="CO190" s="1041" t="s">
        <v>57</v>
      </c>
      <c r="CP190" s="1041" t="s">
        <v>57</v>
      </c>
      <c r="CQ190" s="1041" t="s">
        <v>57</v>
      </c>
      <c r="CR190" s="1041" t="s">
        <v>57</v>
      </c>
      <c r="CS190" s="1041" t="s">
        <v>57</v>
      </c>
      <c r="CT190" s="1041" t="s">
        <v>57</v>
      </c>
      <c r="CU190" s="1041" t="s">
        <v>57</v>
      </c>
      <c r="CV190" s="1041" t="s">
        <v>57</v>
      </c>
      <c r="CW190" s="1041" t="s">
        <v>57</v>
      </c>
      <c r="CX190" s="1041" t="s">
        <v>57</v>
      </c>
      <c r="CY190" s="1041" t="s">
        <v>57</v>
      </c>
      <c r="CZ190" s="1041" t="s">
        <v>57</v>
      </c>
      <c r="DA190" s="1041" t="s">
        <v>57</v>
      </c>
      <c r="DB190" s="1041" t="s">
        <v>57</v>
      </c>
      <c r="DC190" s="1041" t="s">
        <v>57</v>
      </c>
      <c r="DD190" s="1041" t="s">
        <v>57</v>
      </c>
      <c r="DE190" s="1041" t="s">
        <v>57</v>
      </c>
      <c r="DF190" s="1041" t="s">
        <v>57</v>
      </c>
      <c r="DG190" s="1041" t="s">
        <v>57</v>
      </c>
      <c r="DH190" s="1041" t="s">
        <v>57</v>
      </c>
      <c r="DI190" s="1041" t="s">
        <v>302</v>
      </c>
      <c r="DJ190" s="1041" t="s">
        <v>57</v>
      </c>
      <c r="DK190" s="1041" t="s">
        <v>57</v>
      </c>
      <c r="DL190" s="1041" t="s">
        <v>57</v>
      </c>
      <c r="DM190" s="1041" t="s">
        <v>57</v>
      </c>
      <c r="DN190" s="1041" t="s">
        <v>57</v>
      </c>
      <c r="DO190" s="1041" t="s">
        <v>57</v>
      </c>
      <c r="DP190" s="1041" t="s">
        <v>57</v>
      </c>
      <c r="DQ190" s="1041" t="s">
        <v>57</v>
      </c>
      <c r="DR190" s="1041" t="s">
        <v>57</v>
      </c>
      <c r="DS190" s="1041" t="s">
        <v>57</v>
      </c>
      <c r="DT190" s="1041" t="s">
        <v>6760</v>
      </c>
      <c r="DU190" s="1041" t="s">
        <v>79</v>
      </c>
      <c r="DV190" s="1041" t="s">
        <v>1038</v>
      </c>
      <c r="DW190" s="1041" t="s">
        <v>121</v>
      </c>
      <c r="DX190" s="1041" t="s">
        <v>317</v>
      </c>
      <c r="DY190" s="1041" t="s">
        <v>308</v>
      </c>
      <c r="DZ190" s="1041" t="s">
        <v>318</v>
      </c>
      <c r="EA190" s="1041" t="s">
        <v>319</v>
      </c>
      <c r="EB190" s="1041" t="s">
        <v>6761</v>
      </c>
      <c r="EC190" s="1041" t="s">
        <v>79</v>
      </c>
      <c r="ED190" s="1041" t="s">
        <v>622</v>
      </c>
      <c r="EE190" s="1041" t="s">
        <v>121</v>
      </c>
      <c r="EF190" s="1041" t="s">
        <v>57</v>
      </c>
      <c r="EG190" s="1041" t="s">
        <v>57</v>
      </c>
      <c r="EH190" s="1041" t="s">
        <v>57</v>
      </c>
      <c r="EI190" s="1041" t="s">
        <v>57</v>
      </c>
      <c r="EJ190" s="1041" t="s">
        <v>5160</v>
      </c>
      <c r="EK190" s="1041" t="s">
        <v>626</v>
      </c>
      <c r="EL190" s="1041" t="s">
        <v>847</v>
      </c>
      <c r="EM190" s="1041" t="s">
        <v>628</v>
      </c>
      <c r="EN190" s="1041" t="s">
        <v>767</v>
      </c>
      <c r="EO190" s="1041" t="s">
        <v>310</v>
      </c>
      <c r="EP190" s="1041" t="s">
        <v>88</v>
      </c>
      <c r="EQ190" s="1041" t="s">
        <v>1720</v>
      </c>
      <c r="ER190" s="1041" t="s">
        <v>311</v>
      </c>
      <c r="ES190" s="1041" t="s">
        <v>848</v>
      </c>
      <c r="ET190" s="1041" t="s">
        <v>6762</v>
      </c>
      <c r="EU190" s="189" t="str">
        <f t="shared" si="38"/>
        <v>1031747T07</v>
      </c>
      <c r="EV190" s="56" t="str">
        <f t="shared" si="42"/>
        <v>171031747T07</v>
      </c>
      <c r="EW190" s="189" t="str">
        <f>IFERROR(VLOOKUP(EV190,양시!BZ:CJ,10,FALSE),"")</f>
        <v/>
      </c>
      <c r="EX190" s="104" t="s">
        <v>9584</v>
      </c>
    </row>
    <row r="191" spans="1:156" ht="30" customHeight="1">
      <c r="A191" s="741">
        <v>17</v>
      </c>
      <c r="B191" s="1041" t="s">
        <v>806</v>
      </c>
      <c r="C191" s="1040" t="s">
        <v>916</v>
      </c>
      <c r="D191" s="1041" t="s">
        <v>5428</v>
      </c>
      <c r="E191" s="1041" t="s">
        <v>31</v>
      </c>
      <c r="F191" s="1041" t="s">
        <v>287</v>
      </c>
      <c r="G191" s="1041" t="s">
        <v>806</v>
      </c>
      <c r="H191" s="1041" t="s">
        <v>320</v>
      </c>
      <c r="I191" s="1041" t="s">
        <v>585</v>
      </c>
      <c r="J191" s="1041" t="s">
        <v>9404</v>
      </c>
      <c r="K191" s="1041" t="s">
        <v>291</v>
      </c>
      <c r="L191" s="1041" t="s">
        <v>9405</v>
      </c>
      <c r="M191" s="1041" t="s">
        <v>7069</v>
      </c>
      <c r="N191" s="1041"/>
      <c r="O191" s="1041" t="s">
        <v>9406</v>
      </c>
      <c r="P191" s="1041" t="s">
        <v>859</v>
      </c>
      <c r="Q191" s="1041"/>
      <c r="R191" s="1041"/>
      <c r="S191" s="1041" t="s">
        <v>8306</v>
      </c>
      <c r="T191" s="1041" t="s">
        <v>8521</v>
      </c>
      <c r="U191" s="1041" t="s">
        <v>592</v>
      </c>
      <c r="V191" s="1041"/>
      <c r="W191" s="1041" t="s">
        <v>9407</v>
      </c>
      <c r="X191" s="1041" t="s">
        <v>292</v>
      </c>
      <c r="Y191" s="1041" t="s">
        <v>9408</v>
      </c>
      <c r="Z191" s="1041" t="s">
        <v>9409</v>
      </c>
      <c r="AA191" s="1041" t="s">
        <v>9410</v>
      </c>
      <c r="AB191" s="1041" t="s">
        <v>293</v>
      </c>
      <c r="AC191" s="1338"/>
      <c r="AD191" s="1041" t="s">
        <v>9411</v>
      </c>
      <c r="AE191" s="1041" t="s">
        <v>7074</v>
      </c>
      <c r="AF191" s="1041" t="s">
        <v>57</v>
      </c>
      <c r="AG191" s="1041" t="s">
        <v>57</v>
      </c>
      <c r="AH191" s="1041" t="s">
        <v>645</v>
      </c>
      <c r="AI191" s="1041" t="s">
        <v>57</v>
      </c>
      <c r="AJ191" s="1041"/>
      <c r="AK191" s="1041"/>
      <c r="AL191" s="1041"/>
      <c r="AM191" s="1041"/>
      <c r="AN191" s="1041" t="s">
        <v>646</v>
      </c>
      <c r="AO191" s="1041" t="s">
        <v>647</v>
      </c>
      <c r="AP191" s="1041" t="s">
        <v>9412</v>
      </c>
      <c r="AQ191" s="1041" t="s">
        <v>1018</v>
      </c>
      <c r="AR191" s="1041"/>
      <c r="AS191" s="1041"/>
      <c r="AT191" s="1041" t="s">
        <v>298</v>
      </c>
      <c r="AU191" s="1041" t="s">
        <v>9413</v>
      </c>
      <c r="AV191" s="1041" t="s">
        <v>57</v>
      </c>
      <c r="AW191" s="1041" t="s">
        <v>865</v>
      </c>
      <c r="AX191" s="1041"/>
      <c r="AY191" s="1041"/>
      <c r="AZ191" s="1041" t="s">
        <v>7078</v>
      </c>
      <c r="BA191" s="1041" t="s">
        <v>7079</v>
      </c>
      <c r="BB191" s="1041" t="s">
        <v>299</v>
      </c>
      <c r="BC191" s="1041" t="s">
        <v>32</v>
      </c>
      <c r="BD191" s="1041" t="s">
        <v>33</v>
      </c>
      <c r="BE191" s="1041" t="s">
        <v>7080</v>
      </c>
      <c r="BF191" s="1041" t="s">
        <v>93</v>
      </c>
      <c r="BG191" s="1041" t="s">
        <v>164</v>
      </c>
      <c r="BH191" s="1041" t="s">
        <v>110</v>
      </c>
      <c r="BI191" s="1041" t="s">
        <v>7081</v>
      </c>
      <c r="BJ191" s="1041" t="s">
        <v>7082</v>
      </c>
      <c r="BK191" s="1041" t="s">
        <v>655</v>
      </c>
      <c r="BL191" s="1041" t="s">
        <v>7083</v>
      </c>
      <c r="BM191" s="1041" t="s">
        <v>657</v>
      </c>
      <c r="BN191" s="1041" t="s">
        <v>7074</v>
      </c>
      <c r="BO191" s="1041" t="s">
        <v>57</v>
      </c>
      <c r="BP191" s="1041" t="s">
        <v>57</v>
      </c>
      <c r="BQ191" s="1041" t="s">
        <v>57</v>
      </c>
      <c r="BR191" s="1041" t="s">
        <v>311</v>
      </c>
      <c r="BS191" s="1041" t="s">
        <v>109</v>
      </c>
      <c r="BT191" s="1041" t="s">
        <v>1085</v>
      </c>
      <c r="BU191" s="1041" t="s">
        <v>7084</v>
      </c>
      <c r="BV191" s="1041" t="s">
        <v>657</v>
      </c>
      <c r="BW191" s="1041" t="s">
        <v>114</v>
      </c>
      <c r="BX191" s="1041" t="s">
        <v>645</v>
      </c>
      <c r="BY191" s="1041" t="s">
        <v>57</v>
      </c>
      <c r="BZ191" s="1041" t="s">
        <v>756</v>
      </c>
      <c r="CA191" s="1041" t="s">
        <v>7085</v>
      </c>
      <c r="CB191" s="1041" t="s">
        <v>304</v>
      </c>
      <c r="CC191" s="1041" t="s">
        <v>104</v>
      </c>
      <c r="CD191" s="1041" t="s">
        <v>662</v>
      </c>
      <c r="CE191" s="1041" t="s">
        <v>306</v>
      </c>
      <c r="CF191" s="1041" t="s">
        <v>111</v>
      </c>
      <c r="CG191" s="1041" t="s">
        <v>662</v>
      </c>
      <c r="CH191" s="1041" t="s">
        <v>57</v>
      </c>
      <c r="CI191" s="1041" t="s">
        <v>7086</v>
      </c>
      <c r="CJ191" s="1041" t="s">
        <v>665</v>
      </c>
      <c r="CK191" s="1041" t="s">
        <v>998</v>
      </c>
      <c r="CL191" s="1041" t="s">
        <v>666</v>
      </c>
      <c r="CM191" s="1041" t="s">
        <v>7087</v>
      </c>
      <c r="CN191" s="1041" t="s">
        <v>665</v>
      </c>
      <c r="CO191" s="1041" t="s">
        <v>794</v>
      </c>
      <c r="CP191" s="1041" t="s">
        <v>666</v>
      </c>
      <c r="CQ191" s="1041" t="s">
        <v>7088</v>
      </c>
      <c r="CR191" s="1041" t="s">
        <v>665</v>
      </c>
      <c r="CS191" s="1041" t="s">
        <v>111</v>
      </c>
      <c r="CT191" s="1041" t="s">
        <v>666</v>
      </c>
      <c r="CU191" s="1041" t="s">
        <v>57</v>
      </c>
      <c r="CV191" s="1041" t="s">
        <v>57</v>
      </c>
      <c r="CW191" s="1041" t="s">
        <v>57</v>
      </c>
      <c r="CX191" s="1041" t="s">
        <v>57</v>
      </c>
      <c r="CY191" s="1041" t="s">
        <v>57</v>
      </c>
      <c r="CZ191" s="1041" t="s">
        <v>57</v>
      </c>
      <c r="DA191" s="1041" t="s">
        <v>57</v>
      </c>
      <c r="DB191" s="1041" t="s">
        <v>57</v>
      </c>
      <c r="DC191" s="1041" t="s">
        <v>57</v>
      </c>
      <c r="DD191" s="1041" t="s">
        <v>57</v>
      </c>
      <c r="DE191" s="1041" t="s">
        <v>57</v>
      </c>
      <c r="DF191" s="1041" t="s">
        <v>57</v>
      </c>
      <c r="DG191" s="1041" t="s">
        <v>57</v>
      </c>
      <c r="DH191" s="1041" t="s">
        <v>57</v>
      </c>
      <c r="DI191" s="1041" t="s">
        <v>302</v>
      </c>
      <c r="DJ191" s="1041" t="s">
        <v>57</v>
      </c>
      <c r="DK191" s="1041" t="s">
        <v>57</v>
      </c>
      <c r="DL191" s="1041" t="s">
        <v>57</v>
      </c>
      <c r="DM191" s="1041" t="s">
        <v>57</v>
      </c>
      <c r="DN191" s="1041" t="s">
        <v>4692</v>
      </c>
      <c r="DO191" s="1041" t="s">
        <v>331</v>
      </c>
      <c r="DP191" s="1041" t="s">
        <v>121</v>
      </c>
      <c r="DQ191" s="1041" t="s">
        <v>671</v>
      </c>
      <c r="DR191" s="1041" t="s">
        <v>672</v>
      </c>
      <c r="DS191" s="1041" t="s">
        <v>673</v>
      </c>
      <c r="DT191" s="1041" t="s">
        <v>675</v>
      </c>
      <c r="DU191" s="1041" t="s">
        <v>621</v>
      </c>
      <c r="DV191" s="1041" t="s">
        <v>113</v>
      </c>
      <c r="DW191" s="1041" t="s">
        <v>119</v>
      </c>
      <c r="DX191" s="1041" t="s">
        <v>57</v>
      </c>
      <c r="DY191" s="1041" t="s">
        <v>57</v>
      </c>
      <c r="DZ191" s="1041" t="s">
        <v>57</v>
      </c>
      <c r="EA191" s="1041" t="s">
        <v>57</v>
      </c>
      <c r="EB191" s="1041" t="s">
        <v>7090</v>
      </c>
      <c r="EC191" s="1041" t="s">
        <v>621</v>
      </c>
      <c r="ED191" s="1041" t="s">
        <v>109</v>
      </c>
      <c r="EE191" s="1041" t="s">
        <v>119</v>
      </c>
      <c r="EF191" s="1041" t="s">
        <v>57</v>
      </c>
      <c r="EG191" s="1041" t="s">
        <v>57</v>
      </c>
      <c r="EH191" s="1041" t="s">
        <v>57</v>
      </c>
      <c r="EI191" s="1041" t="s">
        <v>57</v>
      </c>
      <c r="EJ191" s="1041" t="s">
        <v>7091</v>
      </c>
      <c r="EK191" s="1041" t="s">
        <v>677</v>
      </c>
      <c r="EL191" s="1041" t="s">
        <v>6916</v>
      </c>
      <c r="EM191" s="1041" t="s">
        <v>679</v>
      </c>
      <c r="EN191" s="1041" t="s">
        <v>57</v>
      </c>
      <c r="EO191" s="1041" t="s">
        <v>57</v>
      </c>
      <c r="EP191" s="1041" t="s">
        <v>57</v>
      </c>
      <c r="EQ191" s="1041" t="s">
        <v>927</v>
      </c>
      <c r="ER191" s="1041" t="s">
        <v>311</v>
      </c>
      <c r="ES191" s="1041" t="s">
        <v>9414</v>
      </c>
      <c r="ET191" s="1041" t="s">
        <v>9415</v>
      </c>
      <c r="EU191" s="189" t="str">
        <f t="shared" si="38"/>
        <v>1037889T00</v>
      </c>
      <c r="EV191" s="56" t="str">
        <f t="shared" si="42"/>
        <v>171037889T00</v>
      </c>
      <c r="EW191" s="189">
        <f>IFERROR(VLOOKUP(EV191,양시!BZ:CJ,10,FALSE),"")</f>
        <v>0</v>
      </c>
    </row>
    <row r="192" spans="1:156" ht="30" customHeight="1">
      <c r="A192" s="741">
        <v>17</v>
      </c>
      <c r="B192" s="1041" t="s">
        <v>47</v>
      </c>
      <c r="C192" s="1040" t="s">
        <v>916</v>
      </c>
      <c r="D192" s="1041" t="s">
        <v>5428</v>
      </c>
      <c r="E192" s="1041" t="s">
        <v>31</v>
      </c>
      <c r="F192" s="1041" t="s">
        <v>287</v>
      </c>
      <c r="G192" s="1041" t="s">
        <v>47</v>
      </c>
      <c r="H192" s="1041" t="s">
        <v>724</v>
      </c>
      <c r="I192" s="1041" t="s">
        <v>585</v>
      </c>
      <c r="J192" s="1041" t="s">
        <v>9416</v>
      </c>
      <c r="K192" s="1041" t="s">
        <v>291</v>
      </c>
      <c r="L192" s="1041" t="s">
        <v>9417</v>
      </c>
      <c r="M192" s="1041" t="s">
        <v>7110</v>
      </c>
      <c r="N192" s="1041"/>
      <c r="O192" s="1041" t="s">
        <v>9418</v>
      </c>
      <c r="P192" s="1041" t="s">
        <v>859</v>
      </c>
      <c r="Q192" s="1041"/>
      <c r="R192" s="1041"/>
      <c r="S192" s="1041" t="s">
        <v>8306</v>
      </c>
      <c r="T192" s="1041" t="s">
        <v>8521</v>
      </c>
      <c r="U192" s="1041" t="s">
        <v>592</v>
      </c>
      <c r="V192" s="1041"/>
      <c r="W192" s="1041" t="s">
        <v>9419</v>
      </c>
      <c r="X192" s="1041" t="s">
        <v>292</v>
      </c>
      <c r="Y192" s="1041" t="s">
        <v>9408</v>
      </c>
      <c r="Z192" s="1041" t="s">
        <v>9409</v>
      </c>
      <c r="AA192" s="1041" t="s">
        <v>9410</v>
      </c>
      <c r="AB192" s="1041" t="s">
        <v>293</v>
      </c>
      <c r="AC192" s="1338"/>
      <c r="AD192" s="1041" t="s">
        <v>9411</v>
      </c>
      <c r="AE192" s="1041" t="s">
        <v>7074</v>
      </c>
      <c r="AF192" s="1041" t="s">
        <v>57</v>
      </c>
      <c r="AG192" s="1041" t="s">
        <v>57</v>
      </c>
      <c r="AH192" s="1041" t="s">
        <v>645</v>
      </c>
      <c r="AI192" s="1041" t="s">
        <v>57</v>
      </c>
      <c r="AJ192" s="1041"/>
      <c r="AK192" s="1041"/>
      <c r="AL192" s="1041"/>
      <c r="AM192" s="1041"/>
      <c r="AN192" s="1041" t="s">
        <v>646</v>
      </c>
      <c r="AO192" s="1041" t="s">
        <v>647</v>
      </c>
      <c r="AP192" s="1041" t="s">
        <v>9420</v>
      </c>
      <c r="AQ192" s="1041" t="s">
        <v>1018</v>
      </c>
      <c r="AR192" s="1041"/>
      <c r="AS192" s="1041"/>
      <c r="AT192" s="1041" t="s">
        <v>298</v>
      </c>
      <c r="AU192" s="1041" t="s">
        <v>9421</v>
      </c>
      <c r="AV192" s="1041" t="s">
        <v>57</v>
      </c>
      <c r="AW192" s="1041" t="s">
        <v>865</v>
      </c>
      <c r="AX192" s="1041"/>
      <c r="AY192" s="1041"/>
      <c r="AZ192" s="1041" t="s">
        <v>7078</v>
      </c>
      <c r="BA192" s="1041" t="s">
        <v>7079</v>
      </c>
      <c r="BB192" s="1041" t="s">
        <v>299</v>
      </c>
      <c r="BC192" s="1041" t="s">
        <v>32</v>
      </c>
      <c r="BD192" s="1041" t="s">
        <v>33</v>
      </c>
      <c r="BE192" s="1041" t="s">
        <v>7080</v>
      </c>
      <c r="BF192" s="1041" t="s">
        <v>94</v>
      </c>
      <c r="BG192" s="1041" t="s">
        <v>164</v>
      </c>
      <c r="BH192" s="1041" t="s">
        <v>110</v>
      </c>
      <c r="BI192" s="1041" t="s">
        <v>7081</v>
      </c>
      <c r="BJ192" s="1041" t="s">
        <v>7082</v>
      </c>
      <c r="BK192" s="1041" t="s">
        <v>655</v>
      </c>
      <c r="BL192" s="1041" t="s">
        <v>7083</v>
      </c>
      <c r="BM192" s="1041" t="s">
        <v>657</v>
      </c>
      <c r="BN192" s="1041" t="s">
        <v>7074</v>
      </c>
      <c r="BO192" s="1041" t="s">
        <v>57</v>
      </c>
      <c r="BP192" s="1041" t="s">
        <v>57</v>
      </c>
      <c r="BQ192" s="1041" t="s">
        <v>57</v>
      </c>
      <c r="BR192" s="1041" t="s">
        <v>311</v>
      </c>
      <c r="BS192" s="1041" t="s">
        <v>109</v>
      </c>
      <c r="BT192" s="1041" t="s">
        <v>1085</v>
      </c>
      <c r="BU192" s="1041" t="s">
        <v>7084</v>
      </c>
      <c r="BV192" s="1041" t="s">
        <v>657</v>
      </c>
      <c r="BW192" s="1041" t="s">
        <v>114</v>
      </c>
      <c r="BX192" s="1041" t="s">
        <v>645</v>
      </c>
      <c r="BY192" s="1041" t="s">
        <v>57</v>
      </c>
      <c r="BZ192" s="1041" t="s">
        <v>756</v>
      </c>
      <c r="CA192" s="1041" t="s">
        <v>7085</v>
      </c>
      <c r="CB192" s="1041" t="s">
        <v>304</v>
      </c>
      <c r="CC192" s="1041" t="s">
        <v>104</v>
      </c>
      <c r="CD192" s="1041" t="s">
        <v>662</v>
      </c>
      <c r="CE192" s="1041" t="s">
        <v>306</v>
      </c>
      <c r="CF192" s="1041" t="s">
        <v>111</v>
      </c>
      <c r="CG192" s="1041" t="s">
        <v>662</v>
      </c>
      <c r="CH192" s="1041" t="s">
        <v>57</v>
      </c>
      <c r="CI192" s="1041" t="s">
        <v>7086</v>
      </c>
      <c r="CJ192" s="1041" t="s">
        <v>665</v>
      </c>
      <c r="CK192" s="1041" t="s">
        <v>998</v>
      </c>
      <c r="CL192" s="1041" t="s">
        <v>666</v>
      </c>
      <c r="CM192" s="1041" t="s">
        <v>7087</v>
      </c>
      <c r="CN192" s="1041" t="s">
        <v>665</v>
      </c>
      <c r="CO192" s="1041" t="s">
        <v>794</v>
      </c>
      <c r="CP192" s="1041" t="s">
        <v>666</v>
      </c>
      <c r="CQ192" s="1041" t="s">
        <v>7088</v>
      </c>
      <c r="CR192" s="1041" t="s">
        <v>665</v>
      </c>
      <c r="CS192" s="1041" t="s">
        <v>111</v>
      </c>
      <c r="CT192" s="1041" t="s">
        <v>666</v>
      </c>
      <c r="CU192" s="1041" t="s">
        <v>57</v>
      </c>
      <c r="CV192" s="1041" t="s">
        <v>57</v>
      </c>
      <c r="CW192" s="1041" t="s">
        <v>57</v>
      </c>
      <c r="CX192" s="1041" t="s">
        <v>57</v>
      </c>
      <c r="CY192" s="1041" t="s">
        <v>57</v>
      </c>
      <c r="CZ192" s="1041" t="s">
        <v>57</v>
      </c>
      <c r="DA192" s="1041" t="s">
        <v>57</v>
      </c>
      <c r="DB192" s="1041" t="s">
        <v>57</v>
      </c>
      <c r="DC192" s="1041" t="s">
        <v>57</v>
      </c>
      <c r="DD192" s="1041" t="s">
        <v>57</v>
      </c>
      <c r="DE192" s="1041" t="s">
        <v>57</v>
      </c>
      <c r="DF192" s="1041" t="s">
        <v>57</v>
      </c>
      <c r="DG192" s="1041" t="s">
        <v>57</v>
      </c>
      <c r="DH192" s="1041" t="s">
        <v>57</v>
      </c>
      <c r="DI192" s="1041" t="s">
        <v>302</v>
      </c>
      <c r="DJ192" s="1041" t="s">
        <v>57</v>
      </c>
      <c r="DK192" s="1041" t="s">
        <v>57</v>
      </c>
      <c r="DL192" s="1041" t="s">
        <v>57</v>
      </c>
      <c r="DM192" s="1041" t="s">
        <v>57</v>
      </c>
      <c r="DN192" s="1041" t="s">
        <v>4692</v>
      </c>
      <c r="DO192" s="1041" t="s">
        <v>331</v>
      </c>
      <c r="DP192" s="1041" t="s">
        <v>121</v>
      </c>
      <c r="DQ192" s="1041" t="s">
        <v>671</v>
      </c>
      <c r="DR192" s="1041" t="s">
        <v>672</v>
      </c>
      <c r="DS192" s="1041" t="s">
        <v>673</v>
      </c>
      <c r="DT192" s="1041" t="s">
        <v>675</v>
      </c>
      <c r="DU192" s="1041" t="s">
        <v>621</v>
      </c>
      <c r="DV192" s="1041" t="s">
        <v>113</v>
      </c>
      <c r="DW192" s="1041" t="s">
        <v>119</v>
      </c>
      <c r="DX192" s="1041" t="s">
        <v>57</v>
      </c>
      <c r="DY192" s="1041" t="s">
        <v>57</v>
      </c>
      <c r="DZ192" s="1041" t="s">
        <v>57</v>
      </c>
      <c r="EA192" s="1041" t="s">
        <v>57</v>
      </c>
      <c r="EB192" s="1041" t="s">
        <v>7090</v>
      </c>
      <c r="EC192" s="1041" t="s">
        <v>621</v>
      </c>
      <c r="ED192" s="1041" t="s">
        <v>109</v>
      </c>
      <c r="EE192" s="1041" t="s">
        <v>119</v>
      </c>
      <c r="EF192" s="1041" t="s">
        <v>57</v>
      </c>
      <c r="EG192" s="1041" t="s">
        <v>57</v>
      </c>
      <c r="EH192" s="1041" t="s">
        <v>57</v>
      </c>
      <c r="EI192" s="1041" t="s">
        <v>57</v>
      </c>
      <c r="EJ192" s="1041" t="s">
        <v>7091</v>
      </c>
      <c r="EK192" s="1041" t="s">
        <v>677</v>
      </c>
      <c r="EL192" s="1041" t="s">
        <v>6916</v>
      </c>
      <c r="EM192" s="1041" t="s">
        <v>679</v>
      </c>
      <c r="EN192" s="1041" t="s">
        <v>57</v>
      </c>
      <c r="EO192" s="1041" t="s">
        <v>57</v>
      </c>
      <c r="EP192" s="1041" t="s">
        <v>57</v>
      </c>
      <c r="EQ192" s="1041" t="s">
        <v>927</v>
      </c>
      <c r="ER192" s="1041" t="s">
        <v>311</v>
      </c>
      <c r="ES192" s="1041" t="s">
        <v>9414</v>
      </c>
      <c r="ET192" s="1041" t="s">
        <v>9415</v>
      </c>
      <c r="EU192" s="189" t="str">
        <f t="shared" si="38"/>
        <v>1037890T00</v>
      </c>
      <c r="EV192" s="56" t="str">
        <f t="shared" si="42"/>
        <v>171037890T00</v>
      </c>
      <c r="EW192" s="189">
        <f>IFERROR(VLOOKUP(EV192,양시!BZ:CJ,10,FALSE),"")</f>
        <v>0</v>
      </c>
    </row>
    <row r="193" spans="1:156" ht="30" customHeight="1">
      <c r="A193" s="741">
        <v>17</v>
      </c>
      <c r="B193" s="1041" t="s">
        <v>850</v>
      </c>
      <c r="C193" s="1040" t="s">
        <v>915</v>
      </c>
      <c r="D193" s="1041" t="s">
        <v>2612</v>
      </c>
      <c r="E193" s="1041" t="s">
        <v>31</v>
      </c>
      <c r="F193" s="1041"/>
      <c r="G193" s="1041"/>
      <c r="H193" s="1041" t="s">
        <v>287</v>
      </c>
      <c r="I193" s="1041" t="s">
        <v>585</v>
      </c>
      <c r="J193" s="1041" t="s">
        <v>9422</v>
      </c>
      <c r="K193" s="1041" t="s">
        <v>291</v>
      </c>
      <c r="L193" s="1041" t="s">
        <v>9423</v>
      </c>
      <c r="M193" s="1041" t="s">
        <v>9424</v>
      </c>
      <c r="N193" s="1041"/>
      <c r="O193" s="1041" t="s">
        <v>9425</v>
      </c>
      <c r="P193" s="1041" t="s">
        <v>818</v>
      </c>
      <c r="Q193" s="1041"/>
      <c r="R193" s="1041"/>
      <c r="S193" s="1041" t="s">
        <v>8306</v>
      </c>
      <c r="T193" s="1041" t="s">
        <v>8521</v>
      </c>
      <c r="U193" s="1041" t="s">
        <v>592</v>
      </c>
      <c r="V193" s="1041"/>
      <c r="W193" s="1041" t="s">
        <v>9426</v>
      </c>
      <c r="X193" s="1041"/>
      <c r="Y193" s="1041"/>
      <c r="Z193" s="1041"/>
      <c r="AA193" s="1041"/>
      <c r="AB193" s="1041"/>
      <c r="AC193" s="1338"/>
      <c r="AD193" s="1041"/>
      <c r="AE193" s="1041" t="s">
        <v>691</v>
      </c>
      <c r="AF193" s="1041" t="s">
        <v>692</v>
      </c>
      <c r="AG193" s="1041" t="s">
        <v>295</v>
      </c>
      <c r="AH193" s="1041" t="s">
        <v>296</v>
      </c>
      <c r="AI193" s="1041" t="s">
        <v>297</v>
      </c>
      <c r="AJ193" s="1041"/>
      <c r="AK193" s="1041"/>
      <c r="AL193" s="1041"/>
      <c r="AM193" s="1041"/>
      <c r="AN193" s="1041" t="s">
        <v>4301</v>
      </c>
      <c r="AO193" s="1041" t="s">
        <v>4302</v>
      </c>
      <c r="AP193" s="1041" t="s">
        <v>9427</v>
      </c>
      <c r="AQ193" s="1041" t="s">
        <v>35</v>
      </c>
      <c r="AR193" s="1041"/>
      <c r="AS193" s="1041"/>
      <c r="AT193" s="1041" t="s">
        <v>599</v>
      </c>
      <c r="AU193" s="1041" t="s">
        <v>9428</v>
      </c>
      <c r="AV193" s="1041" t="s">
        <v>57</v>
      </c>
      <c r="AW193" s="1041" t="s">
        <v>57</v>
      </c>
      <c r="AX193" s="1041"/>
      <c r="AY193" s="1041"/>
      <c r="AZ193" s="1041" t="s">
        <v>9429</v>
      </c>
      <c r="BA193" s="1041" t="s">
        <v>698</v>
      </c>
      <c r="BB193" s="1041" t="s">
        <v>299</v>
      </c>
      <c r="BC193" s="1041" t="s">
        <v>32</v>
      </c>
      <c r="BD193" s="1041" t="s">
        <v>33</v>
      </c>
      <c r="BE193" s="1041" t="s">
        <v>57</v>
      </c>
      <c r="BF193" s="1041" t="s">
        <v>48</v>
      </c>
      <c r="BG193" s="1041" t="s">
        <v>164</v>
      </c>
      <c r="BH193" s="1041" t="s">
        <v>8476</v>
      </c>
      <c r="BI193" s="1041" t="s">
        <v>2976</v>
      </c>
      <c r="BJ193" s="1041" t="s">
        <v>9430</v>
      </c>
      <c r="BK193" s="1041" t="s">
        <v>47</v>
      </c>
      <c r="BL193" s="1041" t="s">
        <v>8855</v>
      </c>
      <c r="BM193" s="1041" t="s">
        <v>302</v>
      </c>
      <c r="BN193" s="1041" t="s">
        <v>691</v>
      </c>
      <c r="BO193" s="1041" t="s">
        <v>692</v>
      </c>
      <c r="BP193" s="1041" t="s">
        <v>595</v>
      </c>
      <c r="BQ193" s="1041" t="s">
        <v>295</v>
      </c>
      <c r="BR193" s="1041" t="s">
        <v>102</v>
      </c>
      <c r="BS193" s="1041" t="s">
        <v>1118</v>
      </c>
      <c r="BT193" s="1041" t="s">
        <v>324</v>
      </c>
      <c r="BU193" s="1041" t="s">
        <v>8856</v>
      </c>
      <c r="BV193" s="1041" t="s">
        <v>302</v>
      </c>
      <c r="BW193" s="1041" t="s">
        <v>109</v>
      </c>
      <c r="BX193" s="1041" t="s">
        <v>296</v>
      </c>
      <c r="BY193" s="1041" t="s">
        <v>297</v>
      </c>
      <c r="BZ193" s="1041" t="s">
        <v>4748</v>
      </c>
      <c r="CA193" s="1041" t="s">
        <v>1622</v>
      </c>
      <c r="CB193" s="1041" t="s">
        <v>304</v>
      </c>
      <c r="CC193" s="1041" t="s">
        <v>668</v>
      </c>
      <c r="CD193" s="1041" t="s">
        <v>305</v>
      </c>
      <c r="CE193" s="1041" t="s">
        <v>306</v>
      </c>
      <c r="CF193" s="1041" t="s">
        <v>1623</v>
      </c>
      <c r="CG193" s="1041" t="s">
        <v>307</v>
      </c>
      <c r="CH193" s="1041" t="s">
        <v>57</v>
      </c>
      <c r="CI193" s="1041" t="s">
        <v>2419</v>
      </c>
      <c r="CJ193" s="1041" t="s">
        <v>843</v>
      </c>
      <c r="CK193" s="1041" t="s">
        <v>182</v>
      </c>
      <c r="CL193" s="1041" t="s">
        <v>105</v>
      </c>
      <c r="CM193" s="1041" t="s">
        <v>57</v>
      </c>
      <c r="CN193" s="1041" t="s">
        <v>57</v>
      </c>
      <c r="CO193" s="1041" t="s">
        <v>57</v>
      </c>
      <c r="CP193" s="1041" t="s">
        <v>57</v>
      </c>
      <c r="CQ193" s="1041" t="s">
        <v>57</v>
      </c>
      <c r="CR193" s="1041" t="s">
        <v>57</v>
      </c>
      <c r="CS193" s="1041" t="s">
        <v>57</v>
      </c>
      <c r="CT193" s="1041" t="s">
        <v>57</v>
      </c>
      <c r="CU193" s="1041" t="s">
        <v>57</v>
      </c>
      <c r="CV193" s="1041" t="s">
        <v>57</v>
      </c>
      <c r="CW193" s="1041" t="s">
        <v>57</v>
      </c>
      <c r="CX193" s="1041" t="s">
        <v>57</v>
      </c>
      <c r="CY193" s="1041" t="s">
        <v>57</v>
      </c>
      <c r="CZ193" s="1041" t="s">
        <v>57</v>
      </c>
      <c r="DA193" s="1041" t="s">
        <v>57</v>
      </c>
      <c r="DB193" s="1041" t="s">
        <v>57</v>
      </c>
      <c r="DC193" s="1041" t="s">
        <v>57</v>
      </c>
      <c r="DD193" s="1041" t="s">
        <v>57</v>
      </c>
      <c r="DE193" s="1041" t="s">
        <v>57</v>
      </c>
      <c r="DF193" s="1041" t="s">
        <v>57</v>
      </c>
      <c r="DG193" s="1041" t="s">
        <v>57</v>
      </c>
      <c r="DH193" s="1041" t="s">
        <v>57</v>
      </c>
      <c r="DI193" s="1041" t="s">
        <v>302</v>
      </c>
      <c r="DJ193" s="1041" t="s">
        <v>57</v>
      </c>
      <c r="DK193" s="1041" t="s">
        <v>57</v>
      </c>
      <c r="DL193" s="1041" t="s">
        <v>57</v>
      </c>
      <c r="DM193" s="1041" t="s">
        <v>57</v>
      </c>
      <c r="DN193" s="1041" t="s">
        <v>57</v>
      </c>
      <c r="DO193" s="1041" t="s">
        <v>57</v>
      </c>
      <c r="DP193" s="1041" t="s">
        <v>57</v>
      </c>
      <c r="DQ193" s="1041" t="s">
        <v>57</v>
      </c>
      <c r="DR193" s="1041" t="s">
        <v>57</v>
      </c>
      <c r="DS193" s="1041" t="s">
        <v>57</v>
      </c>
      <c r="DT193" s="1041" t="s">
        <v>9431</v>
      </c>
      <c r="DU193" s="1041" t="s">
        <v>79</v>
      </c>
      <c r="DV193" s="1041" t="s">
        <v>1038</v>
      </c>
      <c r="DW193" s="1041" t="s">
        <v>106</v>
      </c>
      <c r="DX193" s="1041" t="s">
        <v>317</v>
      </c>
      <c r="DY193" s="1041" t="s">
        <v>308</v>
      </c>
      <c r="DZ193" s="1041" t="s">
        <v>318</v>
      </c>
      <c r="EA193" s="1041" t="s">
        <v>319</v>
      </c>
      <c r="EB193" s="1041" t="s">
        <v>7780</v>
      </c>
      <c r="EC193" s="1041" t="s">
        <v>79</v>
      </c>
      <c r="ED193" s="1041" t="s">
        <v>622</v>
      </c>
      <c r="EE193" s="1041" t="s">
        <v>106</v>
      </c>
      <c r="EF193" s="1041" t="s">
        <v>57</v>
      </c>
      <c r="EG193" s="1041" t="s">
        <v>57</v>
      </c>
      <c r="EH193" s="1041" t="s">
        <v>57</v>
      </c>
      <c r="EI193" s="1041" t="s">
        <v>57</v>
      </c>
      <c r="EJ193" s="1041" t="s">
        <v>5160</v>
      </c>
      <c r="EK193" s="1041" t="s">
        <v>626</v>
      </c>
      <c r="EL193" s="1041" t="s">
        <v>847</v>
      </c>
      <c r="EM193" s="1041" t="s">
        <v>628</v>
      </c>
      <c r="EN193" s="1041" t="s">
        <v>629</v>
      </c>
      <c r="EO193" s="1041" t="s">
        <v>681</v>
      </c>
      <c r="EP193" s="1041" t="s">
        <v>682</v>
      </c>
      <c r="EQ193" s="1041" t="s">
        <v>721</v>
      </c>
      <c r="ER193" s="1041" t="s">
        <v>311</v>
      </c>
      <c r="ES193" s="1041" t="s">
        <v>9432</v>
      </c>
      <c r="ET193" s="1041" t="s">
        <v>9433</v>
      </c>
      <c r="EU193" s="189" t="str">
        <f t="shared" si="38"/>
        <v>1037711T00</v>
      </c>
      <c r="EV193" s="56" t="str">
        <f t="shared" si="42"/>
        <v>171037711T00</v>
      </c>
      <c r="EW193" s="189" t="str">
        <f>IFERROR(VLOOKUP(EV193,양시!BZ:CJ,10,FALSE),"")</f>
        <v/>
      </c>
      <c r="EX193" s="104" t="s">
        <v>9470</v>
      </c>
    </row>
    <row r="194" spans="1:156" ht="30" customHeight="1">
      <c r="A194" s="741">
        <v>17</v>
      </c>
      <c r="B194" s="1041" t="s">
        <v>323</v>
      </c>
      <c r="C194" s="1040" t="s">
        <v>916</v>
      </c>
      <c r="D194" s="1041" t="s">
        <v>5428</v>
      </c>
      <c r="E194" s="1041" t="s">
        <v>31</v>
      </c>
      <c r="F194" s="1041" t="s">
        <v>287</v>
      </c>
      <c r="G194" s="1041"/>
      <c r="H194" s="1041" t="s">
        <v>287</v>
      </c>
      <c r="I194" s="1041" t="s">
        <v>585</v>
      </c>
      <c r="J194" s="1041" t="s">
        <v>9434</v>
      </c>
      <c r="K194" s="1041" t="s">
        <v>291</v>
      </c>
      <c r="L194" s="1041" t="s">
        <v>9435</v>
      </c>
      <c r="M194" s="1041" t="s">
        <v>9436</v>
      </c>
      <c r="N194" s="1041"/>
      <c r="O194" s="1041"/>
      <c r="P194" s="1041"/>
      <c r="Q194" s="1041"/>
      <c r="R194" s="1041"/>
      <c r="S194" s="1041" t="s">
        <v>8306</v>
      </c>
      <c r="T194" s="1041" t="s">
        <v>8521</v>
      </c>
      <c r="U194" s="1041" t="s">
        <v>592</v>
      </c>
      <c r="V194" s="1041"/>
      <c r="W194" s="1041" t="s">
        <v>9437</v>
      </c>
      <c r="X194" s="1041" t="s">
        <v>947</v>
      </c>
      <c r="Y194" s="1041" t="s">
        <v>9438</v>
      </c>
      <c r="Z194" s="1041" t="s">
        <v>9438</v>
      </c>
      <c r="AA194" s="1041" t="s">
        <v>9439</v>
      </c>
      <c r="AB194" s="1041" t="s">
        <v>31</v>
      </c>
      <c r="AC194" s="1338"/>
      <c r="AD194" s="1041" t="s">
        <v>643</v>
      </c>
      <c r="AE194" s="1041" t="s">
        <v>8281</v>
      </c>
      <c r="AF194" s="1041" t="s">
        <v>595</v>
      </c>
      <c r="AG194" s="1041" t="s">
        <v>57</v>
      </c>
      <c r="AH194" s="1041" t="s">
        <v>645</v>
      </c>
      <c r="AI194" s="1041" t="s">
        <v>57</v>
      </c>
      <c r="AJ194" s="1041"/>
      <c r="AK194" s="1041"/>
      <c r="AL194" s="1041"/>
      <c r="AM194" s="1041"/>
      <c r="AN194" s="1041" t="s">
        <v>5438</v>
      </c>
      <c r="AO194" s="1041" t="s">
        <v>9440</v>
      </c>
      <c r="AP194" s="1041" t="s">
        <v>9441</v>
      </c>
      <c r="AQ194" s="1041" t="s">
        <v>49</v>
      </c>
      <c r="AR194" s="1041"/>
      <c r="AS194" s="1041"/>
      <c r="AT194" s="1041" t="s">
        <v>315</v>
      </c>
      <c r="AU194" s="1041" t="s">
        <v>9442</v>
      </c>
      <c r="AV194" s="1041" t="s">
        <v>57</v>
      </c>
      <c r="AW194" s="1041" t="s">
        <v>619</v>
      </c>
      <c r="AX194" s="1041"/>
      <c r="AY194" s="1041"/>
      <c r="AZ194" s="1041" t="s">
        <v>9443</v>
      </c>
      <c r="BA194" s="1041" t="s">
        <v>8286</v>
      </c>
      <c r="BB194" s="1041" t="s">
        <v>299</v>
      </c>
      <c r="BC194" s="1041" t="s">
        <v>32</v>
      </c>
      <c r="BD194" s="1041" t="s">
        <v>33</v>
      </c>
      <c r="BE194" s="1041" t="s">
        <v>7080</v>
      </c>
      <c r="BF194" s="1041" t="s">
        <v>93</v>
      </c>
      <c r="BG194" s="1041" t="s">
        <v>57</v>
      </c>
      <c r="BH194" s="1041" t="s">
        <v>57</v>
      </c>
      <c r="BI194" s="1041" t="s">
        <v>57</v>
      </c>
      <c r="BJ194" s="1041" t="s">
        <v>57</v>
      </c>
      <c r="BK194" s="1041" t="s">
        <v>57</v>
      </c>
      <c r="BL194" s="1041" t="s">
        <v>57</v>
      </c>
      <c r="BM194" s="1041" t="s">
        <v>302</v>
      </c>
      <c r="BN194" s="1041" t="s">
        <v>57</v>
      </c>
      <c r="BO194" s="1041" t="s">
        <v>57</v>
      </c>
      <c r="BP194" s="1041" t="s">
        <v>57</v>
      </c>
      <c r="BQ194" s="1041" t="s">
        <v>57</v>
      </c>
      <c r="BR194" s="1041" t="s">
        <v>57</v>
      </c>
      <c r="BS194" s="1041" t="s">
        <v>57</v>
      </c>
      <c r="BT194" s="1041" t="s">
        <v>57</v>
      </c>
      <c r="BU194" s="1041" t="s">
        <v>57</v>
      </c>
      <c r="BV194" s="1041" t="s">
        <v>302</v>
      </c>
      <c r="BW194" s="1041" t="s">
        <v>57</v>
      </c>
      <c r="BX194" s="1041" t="s">
        <v>57</v>
      </c>
      <c r="BY194" s="1041" t="s">
        <v>57</v>
      </c>
      <c r="BZ194" s="1041" t="s">
        <v>57</v>
      </c>
      <c r="CA194" s="1041" t="s">
        <v>57</v>
      </c>
      <c r="CB194" s="1041" t="s">
        <v>57</v>
      </c>
      <c r="CC194" s="1041" t="s">
        <v>57</v>
      </c>
      <c r="CD194" s="1041" t="s">
        <v>57</v>
      </c>
      <c r="CE194" s="1041" t="s">
        <v>57</v>
      </c>
      <c r="CF194" s="1041" t="s">
        <v>57</v>
      </c>
      <c r="CG194" s="1041" t="s">
        <v>57</v>
      </c>
      <c r="CH194" s="1041" t="s">
        <v>57</v>
      </c>
      <c r="CI194" s="1041" t="s">
        <v>57</v>
      </c>
      <c r="CJ194" s="1041" t="s">
        <v>57</v>
      </c>
      <c r="CK194" s="1041" t="s">
        <v>57</v>
      </c>
      <c r="CL194" s="1041" t="s">
        <v>57</v>
      </c>
      <c r="CM194" s="1041" t="s">
        <v>57</v>
      </c>
      <c r="CN194" s="1041" t="s">
        <v>57</v>
      </c>
      <c r="CO194" s="1041" t="s">
        <v>57</v>
      </c>
      <c r="CP194" s="1041" t="s">
        <v>57</v>
      </c>
      <c r="CQ194" s="1041" t="s">
        <v>57</v>
      </c>
      <c r="CR194" s="1041" t="s">
        <v>57</v>
      </c>
      <c r="CS194" s="1041" t="s">
        <v>57</v>
      </c>
      <c r="CT194" s="1041" t="s">
        <v>57</v>
      </c>
      <c r="CU194" s="1041" t="s">
        <v>57</v>
      </c>
      <c r="CV194" s="1041" t="s">
        <v>57</v>
      </c>
      <c r="CW194" s="1041" t="s">
        <v>57</v>
      </c>
      <c r="CX194" s="1041" t="s">
        <v>57</v>
      </c>
      <c r="CY194" s="1041" t="s">
        <v>57</v>
      </c>
      <c r="CZ194" s="1041" t="s">
        <v>57</v>
      </c>
      <c r="DA194" s="1041" t="s">
        <v>57</v>
      </c>
      <c r="DB194" s="1041" t="s">
        <v>57</v>
      </c>
      <c r="DC194" s="1041" t="s">
        <v>57</v>
      </c>
      <c r="DD194" s="1041" t="s">
        <v>57</v>
      </c>
      <c r="DE194" s="1041" t="s">
        <v>57</v>
      </c>
      <c r="DF194" s="1041" t="s">
        <v>57</v>
      </c>
      <c r="DG194" s="1041" t="s">
        <v>57</v>
      </c>
      <c r="DH194" s="1041" t="s">
        <v>57</v>
      </c>
      <c r="DI194" s="1041" t="s">
        <v>302</v>
      </c>
      <c r="DJ194" s="1041" t="s">
        <v>57</v>
      </c>
      <c r="DK194" s="1041" t="s">
        <v>57</v>
      </c>
      <c r="DL194" s="1041" t="s">
        <v>57</v>
      </c>
      <c r="DM194" s="1041" t="s">
        <v>57</v>
      </c>
      <c r="DN194" s="1041" t="s">
        <v>57</v>
      </c>
      <c r="DO194" s="1041" t="s">
        <v>57</v>
      </c>
      <c r="DP194" s="1041" t="s">
        <v>57</v>
      </c>
      <c r="DQ194" s="1041" t="s">
        <v>57</v>
      </c>
      <c r="DR194" s="1041" t="s">
        <v>57</v>
      </c>
      <c r="DS194" s="1041" t="s">
        <v>57</v>
      </c>
      <c r="DT194" s="1041" t="s">
        <v>57</v>
      </c>
      <c r="DU194" s="1041" t="s">
        <v>57</v>
      </c>
      <c r="DV194" s="1041" t="s">
        <v>57</v>
      </c>
      <c r="DW194" s="1041" t="s">
        <v>57</v>
      </c>
      <c r="DX194" s="1041" t="s">
        <v>57</v>
      </c>
      <c r="DY194" s="1041" t="s">
        <v>57</v>
      </c>
      <c r="DZ194" s="1041" t="s">
        <v>57</v>
      </c>
      <c r="EA194" s="1041" t="s">
        <v>57</v>
      </c>
      <c r="EB194" s="1041" t="s">
        <v>57</v>
      </c>
      <c r="EC194" s="1041" t="s">
        <v>57</v>
      </c>
      <c r="ED194" s="1041" t="s">
        <v>57</v>
      </c>
      <c r="EE194" s="1041" t="s">
        <v>57</v>
      </c>
      <c r="EF194" s="1041" t="s">
        <v>57</v>
      </c>
      <c r="EG194" s="1041" t="s">
        <v>57</v>
      </c>
      <c r="EH194" s="1041" t="s">
        <v>57</v>
      </c>
      <c r="EI194" s="1041" t="s">
        <v>57</v>
      </c>
      <c r="EJ194" s="1041" t="s">
        <v>57</v>
      </c>
      <c r="EK194" s="1041" t="s">
        <v>57</v>
      </c>
      <c r="EL194" s="1041" t="s">
        <v>57</v>
      </c>
      <c r="EM194" s="1041" t="s">
        <v>57</v>
      </c>
      <c r="EN194" s="1041" t="s">
        <v>57</v>
      </c>
      <c r="EO194" s="1041" t="s">
        <v>57</v>
      </c>
      <c r="EP194" s="1041" t="s">
        <v>57</v>
      </c>
      <c r="EQ194" s="1041" t="s">
        <v>57</v>
      </c>
      <c r="ER194" s="1041" t="s">
        <v>57</v>
      </c>
      <c r="ES194" s="1041" t="s">
        <v>57</v>
      </c>
      <c r="ET194" s="1041" t="s">
        <v>57</v>
      </c>
      <c r="EU194" s="189" t="str">
        <f t="shared" si="38"/>
        <v>1037337T00</v>
      </c>
      <c r="EV194" s="56" t="str">
        <f t="shared" si="42"/>
        <v>171037337T00</v>
      </c>
      <c r="EW194" s="189">
        <f>IFERROR(VLOOKUP(EV194,양시!BZ:CJ,10,FALSE),"")</f>
        <v>0</v>
      </c>
    </row>
    <row r="195" spans="1:156" ht="30" customHeight="1">
      <c r="A195" s="741">
        <v>17</v>
      </c>
      <c r="B195" s="1041" t="s">
        <v>890</v>
      </c>
      <c r="C195" s="1040" t="s">
        <v>915</v>
      </c>
      <c r="D195" s="1041" t="s">
        <v>2612</v>
      </c>
      <c r="E195" s="1041" t="s">
        <v>31</v>
      </c>
      <c r="F195" s="1041"/>
      <c r="G195" s="1041"/>
      <c r="H195" s="1041" t="s">
        <v>312</v>
      </c>
      <c r="I195" s="1041" t="s">
        <v>585</v>
      </c>
      <c r="J195" s="1041" t="s">
        <v>9444</v>
      </c>
      <c r="K195" s="1041" t="s">
        <v>291</v>
      </c>
      <c r="L195" s="1041" t="s">
        <v>9445</v>
      </c>
      <c r="M195" s="1041" t="s">
        <v>9446</v>
      </c>
      <c r="N195" s="1041"/>
      <c r="O195" s="1041" t="s">
        <v>9447</v>
      </c>
      <c r="P195" s="1041"/>
      <c r="Q195" s="1041"/>
      <c r="R195" s="1041"/>
      <c r="S195" s="1041" t="s">
        <v>8306</v>
      </c>
      <c r="T195" s="1041" t="s">
        <v>8521</v>
      </c>
      <c r="U195" s="1041" t="s">
        <v>592</v>
      </c>
      <c r="V195" s="1041"/>
      <c r="W195" s="1041" t="s">
        <v>9375</v>
      </c>
      <c r="X195" s="1041"/>
      <c r="Y195" s="1041"/>
      <c r="Z195" s="1041"/>
      <c r="AA195" s="1041"/>
      <c r="AB195" s="1041"/>
      <c r="AC195" s="1338"/>
      <c r="AD195" s="1041"/>
      <c r="AE195" s="1041" t="s">
        <v>691</v>
      </c>
      <c r="AF195" s="1041" t="s">
        <v>692</v>
      </c>
      <c r="AG195" s="1041" t="s">
        <v>295</v>
      </c>
      <c r="AH195" s="1041" t="s">
        <v>296</v>
      </c>
      <c r="AI195" s="1041" t="s">
        <v>297</v>
      </c>
      <c r="AJ195" s="1041"/>
      <c r="AK195" s="1041"/>
      <c r="AL195" s="1041"/>
      <c r="AM195" s="1041"/>
      <c r="AN195" s="1041" t="s">
        <v>4546</v>
      </c>
      <c r="AO195" s="1041" t="s">
        <v>4547</v>
      </c>
      <c r="AP195" s="1041" t="s">
        <v>9448</v>
      </c>
      <c r="AQ195" s="1041" t="s">
        <v>35</v>
      </c>
      <c r="AR195" s="1041"/>
      <c r="AS195" s="1041"/>
      <c r="AT195" s="1041" t="s">
        <v>599</v>
      </c>
      <c r="AU195" s="1041" t="s">
        <v>9449</v>
      </c>
      <c r="AV195" s="1041" t="s">
        <v>57</v>
      </c>
      <c r="AW195" s="1041" t="s">
        <v>57</v>
      </c>
      <c r="AX195" s="1041"/>
      <c r="AY195" s="1041"/>
      <c r="AZ195" s="1041" t="s">
        <v>9379</v>
      </c>
      <c r="BA195" s="1041" t="s">
        <v>785</v>
      </c>
      <c r="BB195" s="1041" t="s">
        <v>299</v>
      </c>
      <c r="BC195" s="1041" t="s">
        <v>32</v>
      </c>
      <c r="BD195" s="1041" t="s">
        <v>33</v>
      </c>
      <c r="BE195" s="1041" t="s">
        <v>57</v>
      </c>
      <c r="BF195" s="1041" t="s">
        <v>48</v>
      </c>
      <c r="BG195" s="1041" t="s">
        <v>900</v>
      </c>
      <c r="BH195" s="1041" t="s">
        <v>7659</v>
      </c>
      <c r="BI195" s="1041" t="s">
        <v>2217</v>
      </c>
      <c r="BJ195" s="1041" t="s">
        <v>9380</v>
      </c>
      <c r="BK195" s="1041" t="s">
        <v>5215</v>
      </c>
      <c r="BL195" s="1041" t="s">
        <v>9381</v>
      </c>
      <c r="BM195" s="1041" t="s">
        <v>302</v>
      </c>
      <c r="BN195" s="1041" t="s">
        <v>691</v>
      </c>
      <c r="BO195" s="1041" t="s">
        <v>692</v>
      </c>
      <c r="BP195" s="1041" t="s">
        <v>595</v>
      </c>
      <c r="BQ195" s="1041" t="s">
        <v>295</v>
      </c>
      <c r="BR195" s="1041" t="s">
        <v>102</v>
      </c>
      <c r="BS195" s="1041" t="s">
        <v>1301</v>
      </c>
      <c r="BT195" s="1041" t="s">
        <v>1029</v>
      </c>
      <c r="BU195" s="1041" t="s">
        <v>9450</v>
      </c>
      <c r="BV195" s="1041" t="s">
        <v>302</v>
      </c>
      <c r="BW195" s="1041" t="s">
        <v>185</v>
      </c>
      <c r="BX195" s="1041" t="s">
        <v>296</v>
      </c>
      <c r="BY195" s="1041" t="s">
        <v>297</v>
      </c>
      <c r="BZ195" s="1041" t="s">
        <v>4530</v>
      </c>
      <c r="CA195" s="1041" t="s">
        <v>840</v>
      </c>
      <c r="CB195" s="1041" t="s">
        <v>304</v>
      </c>
      <c r="CC195" s="1041" t="s">
        <v>117</v>
      </c>
      <c r="CD195" s="1041" t="s">
        <v>305</v>
      </c>
      <c r="CE195" s="1041" t="s">
        <v>306</v>
      </c>
      <c r="CF195" s="1041" t="s">
        <v>841</v>
      </c>
      <c r="CG195" s="1041" t="s">
        <v>307</v>
      </c>
      <c r="CH195" s="1041" t="s">
        <v>57</v>
      </c>
      <c r="CI195" s="1041" t="s">
        <v>9451</v>
      </c>
      <c r="CJ195" s="1041" t="s">
        <v>99</v>
      </c>
      <c r="CK195" s="1041" t="s">
        <v>1397</v>
      </c>
      <c r="CL195" s="1041" t="s">
        <v>105</v>
      </c>
      <c r="CM195" s="1041" t="s">
        <v>57</v>
      </c>
      <c r="CN195" s="1041" t="s">
        <v>57</v>
      </c>
      <c r="CO195" s="1041" t="s">
        <v>57</v>
      </c>
      <c r="CP195" s="1041" t="s">
        <v>57</v>
      </c>
      <c r="CQ195" s="1041" t="s">
        <v>57</v>
      </c>
      <c r="CR195" s="1041" t="s">
        <v>57</v>
      </c>
      <c r="CS195" s="1041" t="s">
        <v>57</v>
      </c>
      <c r="CT195" s="1041" t="s">
        <v>57</v>
      </c>
      <c r="CU195" s="1041" t="s">
        <v>57</v>
      </c>
      <c r="CV195" s="1041" t="s">
        <v>57</v>
      </c>
      <c r="CW195" s="1041" t="s">
        <v>57</v>
      </c>
      <c r="CX195" s="1041" t="s">
        <v>57</v>
      </c>
      <c r="CY195" s="1041" t="s">
        <v>57</v>
      </c>
      <c r="CZ195" s="1041" t="s">
        <v>57</v>
      </c>
      <c r="DA195" s="1041" t="s">
        <v>57</v>
      </c>
      <c r="DB195" s="1041" t="s">
        <v>57</v>
      </c>
      <c r="DC195" s="1041" t="s">
        <v>57</v>
      </c>
      <c r="DD195" s="1041" t="s">
        <v>57</v>
      </c>
      <c r="DE195" s="1041" t="s">
        <v>57</v>
      </c>
      <c r="DF195" s="1041" t="s">
        <v>57</v>
      </c>
      <c r="DG195" s="1041" t="s">
        <v>57</v>
      </c>
      <c r="DH195" s="1041" t="s">
        <v>57</v>
      </c>
      <c r="DI195" s="1041" t="s">
        <v>302</v>
      </c>
      <c r="DJ195" s="1041" t="s">
        <v>57</v>
      </c>
      <c r="DK195" s="1041" t="s">
        <v>57</v>
      </c>
      <c r="DL195" s="1041" t="s">
        <v>57</v>
      </c>
      <c r="DM195" s="1041" t="s">
        <v>57</v>
      </c>
      <c r="DN195" s="1041" t="s">
        <v>57</v>
      </c>
      <c r="DO195" s="1041" t="s">
        <v>57</v>
      </c>
      <c r="DP195" s="1041" t="s">
        <v>57</v>
      </c>
      <c r="DQ195" s="1041" t="s">
        <v>57</v>
      </c>
      <c r="DR195" s="1041" t="s">
        <v>57</v>
      </c>
      <c r="DS195" s="1041" t="s">
        <v>57</v>
      </c>
      <c r="DT195" s="1041" t="s">
        <v>9452</v>
      </c>
      <c r="DU195" s="1041" t="s">
        <v>621</v>
      </c>
      <c r="DV195" s="1041" t="s">
        <v>801</v>
      </c>
      <c r="DW195" s="1041" t="s">
        <v>106</v>
      </c>
      <c r="DX195" s="1041" t="s">
        <v>1570</v>
      </c>
      <c r="DY195" s="1041" t="s">
        <v>308</v>
      </c>
      <c r="DZ195" s="1041" t="s">
        <v>309</v>
      </c>
      <c r="EA195" s="1041" t="s">
        <v>205</v>
      </c>
      <c r="EB195" s="1041" t="s">
        <v>1037</v>
      </c>
      <c r="EC195" s="1041" t="s">
        <v>621</v>
      </c>
      <c r="ED195" s="1041" t="s">
        <v>1038</v>
      </c>
      <c r="EE195" s="1041" t="s">
        <v>106</v>
      </c>
      <c r="EF195" s="1041" t="s">
        <v>57</v>
      </c>
      <c r="EG195" s="1041" t="s">
        <v>57</v>
      </c>
      <c r="EH195" s="1041" t="s">
        <v>57</v>
      </c>
      <c r="EI195" s="1041" t="s">
        <v>57</v>
      </c>
      <c r="EJ195" s="1041" t="s">
        <v>3323</v>
      </c>
      <c r="EK195" s="1041" t="s">
        <v>3324</v>
      </c>
      <c r="EL195" s="1041" t="s">
        <v>2445</v>
      </c>
      <c r="EM195" s="1041" t="s">
        <v>181</v>
      </c>
      <c r="EN195" s="1041" t="s">
        <v>680</v>
      </c>
      <c r="EO195" s="1041" t="s">
        <v>681</v>
      </c>
      <c r="EP195" s="1041" t="s">
        <v>682</v>
      </c>
      <c r="EQ195" s="1041" t="s">
        <v>3808</v>
      </c>
      <c r="ER195" s="1041" t="s">
        <v>311</v>
      </c>
      <c r="ES195" s="1041" t="s">
        <v>9453</v>
      </c>
      <c r="ET195" s="1041" t="s">
        <v>9454</v>
      </c>
      <c r="EU195" s="189" t="str">
        <f t="shared" si="38"/>
        <v>1037837T00</v>
      </c>
      <c r="EV195" s="56" t="str">
        <f t="shared" si="42"/>
        <v>171037837T00</v>
      </c>
      <c r="EW195" s="189" t="str">
        <f>IFERROR(VLOOKUP(EV195,양시!BZ:CJ,10,FALSE),"")</f>
        <v/>
      </c>
      <c r="EX195" s="104" t="s">
        <v>9471</v>
      </c>
    </row>
    <row r="196" spans="1:156" ht="30" customHeight="1">
      <c r="A196" s="741">
        <v>17</v>
      </c>
      <c r="B196" s="1041" t="s">
        <v>910</v>
      </c>
      <c r="C196" s="1040" t="s">
        <v>916</v>
      </c>
      <c r="D196" s="1041" t="s">
        <v>5428</v>
      </c>
      <c r="E196" s="1041" t="s">
        <v>31</v>
      </c>
      <c r="F196" s="1041" t="s">
        <v>287</v>
      </c>
      <c r="G196" s="1041"/>
      <c r="H196" s="1041" t="s">
        <v>312</v>
      </c>
      <c r="I196" s="1041" t="s">
        <v>585</v>
      </c>
      <c r="J196" s="1041" t="s">
        <v>9455</v>
      </c>
      <c r="K196" s="1041" t="s">
        <v>291</v>
      </c>
      <c r="L196" s="1041" t="s">
        <v>9456</v>
      </c>
      <c r="M196" s="1041" t="s">
        <v>9457</v>
      </c>
      <c r="N196" s="1041"/>
      <c r="O196" s="1041"/>
      <c r="P196" s="1041"/>
      <c r="Q196" s="1041"/>
      <c r="R196" s="1041"/>
      <c r="S196" s="1041" t="s">
        <v>8306</v>
      </c>
      <c r="T196" s="1041" t="s">
        <v>8521</v>
      </c>
      <c r="U196" s="1041" t="s">
        <v>592</v>
      </c>
      <c r="V196" s="1041"/>
      <c r="W196" s="1041" t="s">
        <v>9458</v>
      </c>
      <c r="X196" s="1041" t="s">
        <v>947</v>
      </c>
      <c r="Y196" s="1041" t="s">
        <v>9438</v>
      </c>
      <c r="Z196" s="1041" t="s">
        <v>9438</v>
      </c>
      <c r="AA196" s="1041" t="s">
        <v>9439</v>
      </c>
      <c r="AB196" s="1041" t="s">
        <v>31</v>
      </c>
      <c r="AC196" s="1338"/>
      <c r="AD196" s="1041" t="s">
        <v>643</v>
      </c>
      <c r="AE196" s="1041" t="s">
        <v>8281</v>
      </c>
      <c r="AF196" s="1041" t="s">
        <v>595</v>
      </c>
      <c r="AG196" s="1041" t="s">
        <v>57</v>
      </c>
      <c r="AH196" s="1041" t="s">
        <v>645</v>
      </c>
      <c r="AI196" s="1041" t="s">
        <v>57</v>
      </c>
      <c r="AJ196" s="1041"/>
      <c r="AK196" s="1041"/>
      <c r="AL196" s="1041"/>
      <c r="AM196" s="1041"/>
      <c r="AN196" s="1041" t="s">
        <v>5438</v>
      </c>
      <c r="AO196" s="1041" t="s">
        <v>5439</v>
      </c>
      <c r="AP196" s="1041" t="s">
        <v>9459</v>
      </c>
      <c r="AQ196" s="1041" t="s">
        <v>1018</v>
      </c>
      <c r="AR196" s="1041"/>
      <c r="AS196" s="1041"/>
      <c r="AT196" s="1041" t="s">
        <v>315</v>
      </c>
      <c r="AU196" s="1041" t="s">
        <v>9460</v>
      </c>
      <c r="AV196" s="1041" t="s">
        <v>57</v>
      </c>
      <c r="AW196" s="1041" t="s">
        <v>619</v>
      </c>
      <c r="AX196" s="1041"/>
      <c r="AY196" s="1041"/>
      <c r="AZ196" s="1041" t="s">
        <v>9443</v>
      </c>
      <c r="BA196" s="1041" t="s">
        <v>8286</v>
      </c>
      <c r="BB196" s="1041" t="s">
        <v>299</v>
      </c>
      <c r="BC196" s="1041" t="s">
        <v>32</v>
      </c>
      <c r="BD196" s="1041" t="s">
        <v>33</v>
      </c>
      <c r="BE196" s="1041" t="s">
        <v>7080</v>
      </c>
      <c r="BF196" s="1041" t="s">
        <v>94</v>
      </c>
      <c r="BG196" s="1041" t="s">
        <v>57</v>
      </c>
      <c r="BH196" s="1041" t="s">
        <v>57</v>
      </c>
      <c r="BI196" s="1041" t="s">
        <v>57</v>
      </c>
      <c r="BJ196" s="1041" t="s">
        <v>57</v>
      </c>
      <c r="BK196" s="1041" t="s">
        <v>57</v>
      </c>
      <c r="BL196" s="1041" t="s">
        <v>57</v>
      </c>
      <c r="BM196" s="1041" t="s">
        <v>302</v>
      </c>
      <c r="BN196" s="1041" t="s">
        <v>57</v>
      </c>
      <c r="BO196" s="1041" t="s">
        <v>57</v>
      </c>
      <c r="BP196" s="1041" t="s">
        <v>57</v>
      </c>
      <c r="BQ196" s="1041" t="s">
        <v>57</v>
      </c>
      <c r="BR196" s="1041" t="s">
        <v>57</v>
      </c>
      <c r="BS196" s="1041" t="s">
        <v>57</v>
      </c>
      <c r="BT196" s="1041" t="s">
        <v>57</v>
      </c>
      <c r="BU196" s="1041" t="s">
        <v>57</v>
      </c>
      <c r="BV196" s="1041" t="s">
        <v>302</v>
      </c>
      <c r="BW196" s="1041" t="s">
        <v>57</v>
      </c>
      <c r="BX196" s="1041" t="s">
        <v>57</v>
      </c>
      <c r="BY196" s="1041" t="s">
        <v>57</v>
      </c>
      <c r="BZ196" s="1041" t="s">
        <v>57</v>
      </c>
      <c r="CA196" s="1041" t="s">
        <v>57</v>
      </c>
      <c r="CB196" s="1041" t="s">
        <v>57</v>
      </c>
      <c r="CC196" s="1041" t="s">
        <v>57</v>
      </c>
      <c r="CD196" s="1041" t="s">
        <v>57</v>
      </c>
      <c r="CE196" s="1041" t="s">
        <v>57</v>
      </c>
      <c r="CF196" s="1041" t="s">
        <v>57</v>
      </c>
      <c r="CG196" s="1041" t="s">
        <v>57</v>
      </c>
      <c r="CH196" s="1041" t="s">
        <v>57</v>
      </c>
      <c r="CI196" s="1041" t="s">
        <v>57</v>
      </c>
      <c r="CJ196" s="1041" t="s">
        <v>57</v>
      </c>
      <c r="CK196" s="1041" t="s">
        <v>57</v>
      </c>
      <c r="CL196" s="1041" t="s">
        <v>57</v>
      </c>
      <c r="CM196" s="1041" t="s">
        <v>57</v>
      </c>
      <c r="CN196" s="1041" t="s">
        <v>57</v>
      </c>
      <c r="CO196" s="1041" t="s">
        <v>57</v>
      </c>
      <c r="CP196" s="1041" t="s">
        <v>57</v>
      </c>
      <c r="CQ196" s="1041" t="s">
        <v>57</v>
      </c>
      <c r="CR196" s="1041" t="s">
        <v>57</v>
      </c>
      <c r="CS196" s="1041" t="s">
        <v>57</v>
      </c>
      <c r="CT196" s="1041" t="s">
        <v>57</v>
      </c>
      <c r="CU196" s="1041" t="s">
        <v>57</v>
      </c>
      <c r="CV196" s="1041" t="s">
        <v>57</v>
      </c>
      <c r="CW196" s="1041" t="s">
        <v>57</v>
      </c>
      <c r="CX196" s="1041" t="s">
        <v>57</v>
      </c>
      <c r="CY196" s="1041" t="s">
        <v>57</v>
      </c>
      <c r="CZ196" s="1041" t="s">
        <v>57</v>
      </c>
      <c r="DA196" s="1041" t="s">
        <v>57</v>
      </c>
      <c r="DB196" s="1041" t="s">
        <v>57</v>
      </c>
      <c r="DC196" s="1041" t="s">
        <v>57</v>
      </c>
      <c r="DD196" s="1041" t="s">
        <v>57</v>
      </c>
      <c r="DE196" s="1041" t="s">
        <v>57</v>
      </c>
      <c r="DF196" s="1041" t="s">
        <v>57</v>
      </c>
      <c r="DG196" s="1041" t="s">
        <v>57</v>
      </c>
      <c r="DH196" s="1041" t="s">
        <v>57</v>
      </c>
      <c r="DI196" s="1041" t="s">
        <v>302</v>
      </c>
      <c r="DJ196" s="1041" t="s">
        <v>57</v>
      </c>
      <c r="DK196" s="1041" t="s">
        <v>57</v>
      </c>
      <c r="DL196" s="1041" t="s">
        <v>57</v>
      </c>
      <c r="DM196" s="1041" t="s">
        <v>57</v>
      </c>
      <c r="DN196" s="1041" t="s">
        <v>57</v>
      </c>
      <c r="DO196" s="1041" t="s">
        <v>57</v>
      </c>
      <c r="DP196" s="1041" t="s">
        <v>57</v>
      </c>
      <c r="DQ196" s="1041" t="s">
        <v>57</v>
      </c>
      <c r="DR196" s="1041" t="s">
        <v>57</v>
      </c>
      <c r="DS196" s="1041" t="s">
        <v>57</v>
      </c>
      <c r="DT196" s="1041" t="s">
        <v>57</v>
      </c>
      <c r="DU196" s="1041" t="s">
        <v>57</v>
      </c>
      <c r="DV196" s="1041" t="s">
        <v>57</v>
      </c>
      <c r="DW196" s="1041" t="s">
        <v>57</v>
      </c>
      <c r="DX196" s="1041" t="s">
        <v>57</v>
      </c>
      <c r="DY196" s="1041" t="s">
        <v>57</v>
      </c>
      <c r="DZ196" s="1041" t="s">
        <v>57</v>
      </c>
      <c r="EA196" s="1041" t="s">
        <v>57</v>
      </c>
      <c r="EB196" s="1041" t="s">
        <v>57</v>
      </c>
      <c r="EC196" s="1041" t="s">
        <v>57</v>
      </c>
      <c r="ED196" s="1041" t="s">
        <v>57</v>
      </c>
      <c r="EE196" s="1041" t="s">
        <v>57</v>
      </c>
      <c r="EF196" s="1041" t="s">
        <v>57</v>
      </c>
      <c r="EG196" s="1041" t="s">
        <v>57</v>
      </c>
      <c r="EH196" s="1041" t="s">
        <v>57</v>
      </c>
      <c r="EI196" s="1041" t="s">
        <v>57</v>
      </c>
      <c r="EJ196" s="1041" t="s">
        <v>57</v>
      </c>
      <c r="EK196" s="1041" t="s">
        <v>57</v>
      </c>
      <c r="EL196" s="1041" t="s">
        <v>57</v>
      </c>
      <c r="EM196" s="1041" t="s">
        <v>57</v>
      </c>
      <c r="EN196" s="1041" t="s">
        <v>57</v>
      </c>
      <c r="EO196" s="1041" t="s">
        <v>57</v>
      </c>
      <c r="EP196" s="1041" t="s">
        <v>57</v>
      </c>
      <c r="EQ196" s="1041" t="s">
        <v>57</v>
      </c>
      <c r="ER196" s="1041" t="s">
        <v>57</v>
      </c>
      <c r="ES196" s="1041" t="s">
        <v>57</v>
      </c>
      <c r="ET196" s="1041" t="s">
        <v>57</v>
      </c>
      <c r="EU196" s="189" t="str">
        <f t="shared" si="38"/>
        <v>1037338T00</v>
      </c>
      <c r="EV196" s="56" t="str">
        <f t="shared" si="42"/>
        <v>171037338T00</v>
      </c>
      <c r="EW196" s="189">
        <f>IFERROR(VLOOKUP(EV196,양시!BZ:CJ,10,FALSE),"")</f>
        <v>0</v>
      </c>
    </row>
    <row r="197" spans="1:156" ht="30" customHeight="1">
      <c r="A197" s="367">
        <v>18</v>
      </c>
      <c r="B197" s="1126" t="s">
        <v>287</v>
      </c>
      <c r="C197" s="1126" t="s">
        <v>2059</v>
      </c>
      <c r="D197" s="1126" t="s">
        <v>1866</v>
      </c>
      <c r="E197" s="1126" t="s">
        <v>31</v>
      </c>
      <c r="F197" s="1126" t="s">
        <v>584</v>
      </c>
      <c r="G197" s="1126" t="s">
        <v>287</v>
      </c>
      <c r="H197" s="1126" t="s">
        <v>320</v>
      </c>
      <c r="I197" s="1126" t="s">
        <v>585</v>
      </c>
      <c r="J197" s="1126" t="s">
        <v>9394</v>
      </c>
      <c r="K197" s="1126" t="s">
        <v>291</v>
      </c>
      <c r="L197" s="1126" t="s">
        <v>9395</v>
      </c>
      <c r="M197" s="1126" t="s">
        <v>4285</v>
      </c>
      <c r="N197" s="1126"/>
      <c r="O197" s="1126"/>
      <c r="P197" s="1126"/>
      <c r="Q197" s="1126" t="s">
        <v>2638</v>
      </c>
      <c r="R197" s="1126"/>
      <c r="S197" s="1126" t="s">
        <v>8306</v>
      </c>
      <c r="T197" s="1126" t="s">
        <v>8521</v>
      </c>
      <c r="U197" s="1126" t="s">
        <v>592</v>
      </c>
      <c r="V197" s="1126"/>
      <c r="W197" s="1126" t="s">
        <v>4286</v>
      </c>
      <c r="X197" s="1126" t="s">
        <v>1047</v>
      </c>
      <c r="Y197" s="1126" t="s">
        <v>9900</v>
      </c>
      <c r="Z197" s="1126" t="s">
        <v>9900</v>
      </c>
      <c r="AA197" s="1126" t="s">
        <v>1135</v>
      </c>
      <c r="AB197" s="1126" t="s">
        <v>293</v>
      </c>
      <c r="AC197" s="1338"/>
      <c r="AD197" s="1126" t="s">
        <v>1861</v>
      </c>
      <c r="AE197" s="1126" t="s">
        <v>1014</v>
      </c>
      <c r="AF197" s="1126" t="s">
        <v>692</v>
      </c>
      <c r="AG197" s="1126" t="s">
        <v>295</v>
      </c>
      <c r="AH197" s="1126" t="s">
        <v>296</v>
      </c>
      <c r="AI197" s="1126" t="s">
        <v>297</v>
      </c>
      <c r="AJ197" s="1126"/>
      <c r="AK197" s="1126"/>
      <c r="AL197" s="1126"/>
      <c r="AM197" s="1126"/>
      <c r="AN197" s="1126" t="s">
        <v>1948</v>
      </c>
      <c r="AO197" s="1126" t="s">
        <v>2453</v>
      </c>
      <c r="AP197" s="1126" t="s">
        <v>9396</v>
      </c>
      <c r="AQ197" s="1126" t="s">
        <v>49</v>
      </c>
      <c r="AR197" s="1126"/>
      <c r="AS197" s="1126"/>
      <c r="AT197" s="1126" t="s">
        <v>298</v>
      </c>
      <c r="AU197" s="1126" t="s">
        <v>9397</v>
      </c>
      <c r="AV197" s="1126" t="s">
        <v>57</v>
      </c>
      <c r="AW197" s="1126" t="s">
        <v>57</v>
      </c>
      <c r="AX197" s="1126"/>
      <c r="AY197" s="1126" t="s">
        <v>2669</v>
      </c>
      <c r="AZ197" s="1126" t="s">
        <v>2620</v>
      </c>
      <c r="BA197" s="1126" t="s">
        <v>2458</v>
      </c>
      <c r="BB197" s="1126" t="s">
        <v>299</v>
      </c>
      <c r="BC197" s="1126" t="s">
        <v>32</v>
      </c>
      <c r="BD197" s="1126" t="s">
        <v>33</v>
      </c>
      <c r="BE197" s="1126" t="s">
        <v>57</v>
      </c>
      <c r="BF197" s="1126" t="s">
        <v>48</v>
      </c>
      <c r="BG197" s="1126" t="s">
        <v>164</v>
      </c>
      <c r="BH197" s="1126" t="s">
        <v>2216</v>
      </c>
      <c r="BI197" s="1126" t="s">
        <v>9398</v>
      </c>
      <c r="BJ197" s="1126" t="s">
        <v>4290</v>
      </c>
      <c r="BK197" s="1126" t="s">
        <v>1026</v>
      </c>
      <c r="BL197" s="1126" t="s">
        <v>4291</v>
      </c>
      <c r="BM197" s="1126" t="s">
        <v>752</v>
      </c>
      <c r="BN197" s="1126" t="s">
        <v>1014</v>
      </c>
      <c r="BO197" s="1126" t="s">
        <v>692</v>
      </c>
      <c r="BP197" s="1126" t="s">
        <v>595</v>
      </c>
      <c r="BQ197" s="1126" t="s">
        <v>295</v>
      </c>
      <c r="BR197" s="1126" t="s">
        <v>102</v>
      </c>
      <c r="BS197" s="1126" t="s">
        <v>609</v>
      </c>
      <c r="BT197" s="1126" t="s">
        <v>4239</v>
      </c>
      <c r="BU197" s="1126" t="s">
        <v>4292</v>
      </c>
      <c r="BV197" s="1126" t="s">
        <v>1061</v>
      </c>
      <c r="BW197" s="1126" t="s">
        <v>1062</v>
      </c>
      <c r="BX197" s="1126" t="s">
        <v>296</v>
      </c>
      <c r="BY197" s="1126" t="s">
        <v>297</v>
      </c>
      <c r="BZ197" s="1126" t="s">
        <v>797</v>
      </c>
      <c r="CA197" s="1126" t="s">
        <v>2798</v>
      </c>
      <c r="CB197" s="1126" t="s">
        <v>304</v>
      </c>
      <c r="CC197" s="1126" t="s">
        <v>174</v>
      </c>
      <c r="CD197" s="1126" t="s">
        <v>305</v>
      </c>
      <c r="CE197" s="1126" t="s">
        <v>306</v>
      </c>
      <c r="CF197" s="1126" t="s">
        <v>2799</v>
      </c>
      <c r="CG197" s="1126" t="s">
        <v>307</v>
      </c>
      <c r="CH197" s="1126" t="s">
        <v>57</v>
      </c>
      <c r="CI197" s="1126" t="s">
        <v>4293</v>
      </c>
      <c r="CJ197" s="1126" t="s">
        <v>92</v>
      </c>
      <c r="CK197" s="1126" t="s">
        <v>2223</v>
      </c>
      <c r="CL197" s="1126" t="s">
        <v>105</v>
      </c>
      <c r="CM197" s="1126" t="s">
        <v>4294</v>
      </c>
      <c r="CN197" s="1126" t="s">
        <v>92</v>
      </c>
      <c r="CO197" s="1126" t="s">
        <v>1427</v>
      </c>
      <c r="CP197" s="1126" t="s">
        <v>105</v>
      </c>
      <c r="CQ197" s="1126" t="s">
        <v>57</v>
      </c>
      <c r="CR197" s="1126" t="s">
        <v>57</v>
      </c>
      <c r="CS197" s="1126" t="s">
        <v>57</v>
      </c>
      <c r="CT197" s="1126" t="s">
        <v>57</v>
      </c>
      <c r="CU197" s="1126" t="s">
        <v>328</v>
      </c>
      <c r="CV197" s="1126" t="s">
        <v>329</v>
      </c>
      <c r="CW197" s="1126" t="s">
        <v>330</v>
      </c>
      <c r="CX197" s="1126" t="s">
        <v>331</v>
      </c>
      <c r="CY197" s="1126" t="s">
        <v>798</v>
      </c>
      <c r="CZ197" s="1126" t="s">
        <v>329</v>
      </c>
      <c r="DA197" s="1126" t="s">
        <v>123</v>
      </c>
      <c r="DB197" s="1126" t="s">
        <v>57</v>
      </c>
      <c r="DC197" s="1126" t="s">
        <v>57</v>
      </c>
      <c r="DD197" s="1126" t="s">
        <v>57</v>
      </c>
      <c r="DE197" s="1126" t="s">
        <v>57</v>
      </c>
      <c r="DF197" s="1126" t="s">
        <v>57</v>
      </c>
      <c r="DG197" s="1126" t="s">
        <v>57</v>
      </c>
      <c r="DH197" s="1126" t="s">
        <v>57</v>
      </c>
      <c r="DI197" s="1126" t="s">
        <v>302</v>
      </c>
      <c r="DJ197" s="1126" t="s">
        <v>57</v>
      </c>
      <c r="DK197" s="1126" t="s">
        <v>57</v>
      </c>
      <c r="DL197" s="1126" t="s">
        <v>57</v>
      </c>
      <c r="DM197" s="1126" t="s">
        <v>57</v>
      </c>
      <c r="DN197" s="1126" t="s">
        <v>57</v>
      </c>
      <c r="DO197" s="1126" t="s">
        <v>57</v>
      </c>
      <c r="DP197" s="1126" t="s">
        <v>57</v>
      </c>
      <c r="DQ197" s="1126" t="s">
        <v>57</v>
      </c>
      <c r="DR197" s="1126" t="s">
        <v>57</v>
      </c>
      <c r="DS197" s="1126" t="s">
        <v>57</v>
      </c>
      <c r="DT197" s="1126" t="s">
        <v>2801</v>
      </c>
      <c r="DU197" s="1126" t="s">
        <v>86</v>
      </c>
      <c r="DV197" s="1126" t="s">
        <v>177</v>
      </c>
      <c r="DW197" s="1126" t="s">
        <v>106</v>
      </c>
      <c r="DX197" s="1126" t="s">
        <v>317</v>
      </c>
      <c r="DY197" s="1126" t="s">
        <v>308</v>
      </c>
      <c r="DZ197" s="1126" t="s">
        <v>318</v>
      </c>
      <c r="EA197" s="1126" t="s">
        <v>319</v>
      </c>
      <c r="EB197" s="1126" t="s">
        <v>2632</v>
      </c>
      <c r="EC197" s="1126" t="s">
        <v>86</v>
      </c>
      <c r="ED197" s="1126" t="s">
        <v>178</v>
      </c>
      <c r="EE197" s="1126" t="s">
        <v>106</v>
      </c>
      <c r="EF197" s="1126" t="s">
        <v>57</v>
      </c>
      <c r="EG197" s="1126" t="s">
        <v>57</v>
      </c>
      <c r="EH197" s="1126" t="s">
        <v>57</v>
      </c>
      <c r="EI197" s="1126" t="s">
        <v>57</v>
      </c>
      <c r="EJ197" s="1126" t="s">
        <v>1068</v>
      </c>
      <c r="EK197" s="1126" t="s">
        <v>91</v>
      </c>
      <c r="EL197" s="1126" t="s">
        <v>719</v>
      </c>
      <c r="EM197" s="1126" t="s">
        <v>188</v>
      </c>
      <c r="EN197" s="1126" t="s">
        <v>629</v>
      </c>
      <c r="EO197" s="1126" t="s">
        <v>630</v>
      </c>
      <c r="EP197" s="1126" t="s">
        <v>122</v>
      </c>
      <c r="EQ197" s="1126" t="s">
        <v>1629</v>
      </c>
      <c r="ER197" s="1126" t="s">
        <v>311</v>
      </c>
      <c r="ES197" s="1126" t="s">
        <v>1853</v>
      </c>
      <c r="ET197" s="1126" t="s">
        <v>1854</v>
      </c>
      <c r="EU197" s="189" t="str">
        <f t="shared" ref="EU197:EU203" si="43">MID(AU197,5,8)&amp;RIGHT(AU197,2)</f>
        <v>1038836T00</v>
      </c>
      <c r="EV197" s="56" t="str">
        <f t="shared" ref="EV197:EV203" si="44">A197&amp;EU197</f>
        <v>181038836T00</v>
      </c>
      <c r="EW197" s="189" t="str">
        <f>IFERROR(VLOOKUP(EV197,양시!BZ:CJ,10,FALSE),"")</f>
        <v/>
      </c>
      <c r="EX197" s="104" t="s">
        <v>4433</v>
      </c>
    </row>
    <row r="198" spans="1:156" ht="30" customHeight="1">
      <c r="A198" s="367">
        <v>18</v>
      </c>
      <c r="B198" s="1126" t="s">
        <v>312</v>
      </c>
      <c r="C198" s="1125" t="s">
        <v>915</v>
      </c>
      <c r="D198" s="1126" t="s">
        <v>2612</v>
      </c>
      <c r="E198" s="1126" t="s">
        <v>31</v>
      </c>
      <c r="F198" s="1126" t="s">
        <v>584</v>
      </c>
      <c r="G198" s="1126" t="s">
        <v>312</v>
      </c>
      <c r="H198" s="1126" t="s">
        <v>312</v>
      </c>
      <c r="I198" s="1126" t="s">
        <v>585</v>
      </c>
      <c r="J198" s="1126" t="s">
        <v>9386</v>
      </c>
      <c r="K198" s="1126" t="s">
        <v>291</v>
      </c>
      <c r="L198" s="1126" t="s">
        <v>9387</v>
      </c>
      <c r="M198" s="1126" t="s">
        <v>3307</v>
      </c>
      <c r="N198" s="1126"/>
      <c r="O198" s="1126"/>
      <c r="P198" s="1126"/>
      <c r="Q198" s="1126"/>
      <c r="R198" s="1126"/>
      <c r="S198" s="1126" t="s">
        <v>8306</v>
      </c>
      <c r="T198" s="1126" t="s">
        <v>8521</v>
      </c>
      <c r="U198" s="1126" t="s">
        <v>592</v>
      </c>
      <c r="V198" s="1126" t="s">
        <v>1133</v>
      </c>
      <c r="W198" s="1126" t="s">
        <v>9388</v>
      </c>
      <c r="X198" s="1126" t="s">
        <v>688</v>
      </c>
      <c r="Y198" s="1126" t="s">
        <v>9389</v>
      </c>
      <c r="Z198" s="1126" t="s">
        <v>9389</v>
      </c>
      <c r="AA198" s="1126" t="s">
        <v>9389</v>
      </c>
      <c r="AB198" s="1126" t="s">
        <v>293</v>
      </c>
      <c r="AC198" s="1338"/>
      <c r="AD198" s="1126" t="s">
        <v>107</v>
      </c>
      <c r="AE198" s="1126" t="s">
        <v>594</v>
      </c>
      <c r="AF198" s="1126" t="s">
        <v>595</v>
      </c>
      <c r="AG198" s="1126" t="s">
        <v>295</v>
      </c>
      <c r="AH198" s="1126" t="s">
        <v>296</v>
      </c>
      <c r="AI198" s="1126" t="s">
        <v>297</v>
      </c>
      <c r="AJ198" s="1126"/>
      <c r="AK198" s="1126"/>
      <c r="AL198" s="1126"/>
      <c r="AM198" s="1126"/>
      <c r="AN198" s="1126" t="s">
        <v>8689</v>
      </c>
      <c r="AO198" s="1126" t="s">
        <v>8690</v>
      </c>
      <c r="AP198" s="1126" t="s">
        <v>9390</v>
      </c>
      <c r="AQ198" s="1126" t="s">
        <v>35</v>
      </c>
      <c r="AR198" s="1126"/>
      <c r="AS198" s="1126"/>
      <c r="AT198" s="1126" t="s">
        <v>298</v>
      </c>
      <c r="AU198" s="1126" t="s">
        <v>9391</v>
      </c>
      <c r="AV198" s="1126" t="s">
        <v>57</v>
      </c>
      <c r="AW198" s="1126" t="s">
        <v>57</v>
      </c>
      <c r="AX198" s="1126"/>
      <c r="AY198" s="1126"/>
      <c r="AZ198" s="1126" t="s">
        <v>3314</v>
      </c>
      <c r="BA198" s="1126" t="s">
        <v>602</v>
      </c>
      <c r="BB198" s="1126" t="s">
        <v>299</v>
      </c>
      <c r="BC198" s="1126" t="s">
        <v>32</v>
      </c>
      <c r="BD198" s="1126" t="s">
        <v>33</v>
      </c>
      <c r="BE198" s="1126" t="s">
        <v>1554</v>
      </c>
      <c r="BF198" s="1126" t="s">
        <v>48</v>
      </c>
      <c r="BG198" s="1126" t="s">
        <v>900</v>
      </c>
      <c r="BH198" s="1126" t="s">
        <v>3315</v>
      </c>
      <c r="BI198" s="1126" t="s">
        <v>902</v>
      </c>
      <c r="BJ198" s="1126" t="s">
        <v>3316</v>
      </c>
      <c r="BK198" s="1126" t="s">
        <v>607</v>
      </c>
      <c r="BL198" s="1126" t="s">
        <v>9958</v>
      </c>
      <c r="BM198" s="1126" t="s">
        <v>302</v>
      </c>
      <c r="BN198" s="1126" t="s">
        <v>594</v>
      </c>
      <c r="BO198" s="1126" t="s">
        <v>595</v>
      </c>
      <c r="BP198" s="1126" t="s">
        <v>57</v>
      </c>
      <c r="BQ198" s="1126" t="s">
        <v>295</v>
      </c>
      <c r="BR198" s="1126" t="s">
        <v>102</v>
      </c>
      <c r="BS198" s="1126" t="s">
        <v>178</v>
      </c>
      <c r="BT198" s="1126" t="s">
        <v>1029</v>
      </c>
      <c r="BU198" s="1126" t="s">
        <v>3318</v>
      </c>
      <c r="BV198" s="1126" t="s">
        <v>51</v>
      </c>
      <c r="BW198" s="1126" t="s">
        <v>175</v>
      </c>
      <c r="BX198" s="1126" t="s">
        <v>296</v>
      </c>
      <c r="BY198" s="1126" t="s">
        <v>297</v>
      </c>
      <c r="BZ198" s="1126" t="s">
        <v>792</v>
      </c>
      <c r="CA198" s="1126" t="s">
        <v>3319</v>
      </c>
      <c r="CB198" s="1126" t="s">
        <v>304</v>
      </c>
      <c r="CC198" s="1126" t="s">
        <v>111</v>
      </c>
      <c r="CD198" s="1126" t="s">
        <v>309</v>
      </c>
      <c r="CE198" s="1126" t="s">
        <v>306</v>
      </c>
      <c r="CF198" s="1126" t="s">
        <v>2505</v>
      </c>
      <c r="CG198" s="1126" t="s">
        <v>307</v>
      </c>
      <c r="CH198" s="1126" t="s">
        <v>57</v>
      </c>
      <c r="CI198" s="1126" t="s">
        <v>9393</v>
      </c>
      <c r="CJ198" s="1126" t="s">
        <v>99</v>
      </c>
      <c r="CK198" s="1126" t="s">
        <v>182</v>
      </c>
      <c r="CL198" s="1126" t="s">
        <v>105</v>
      </c>
      <c r="CM198" s="1126" t="s">
        <v>57</v>
      </c>
      <c r="CN198" s="1126" t="s">
        <v>57</v>
      </c>
      <c r="CO198" s="1126" t="s">
        <v>57</v>
      </c>
      <c r="CP198" s="1126" t="s">
        <v>57</v>
      </c>
      <c r="CQ198" s="1126" t="s">
        <v>57</v>
      </c>
      <c r="CR198" s="1126" t="s">
        <v>57</v>
      </c>
      <c r="CS198" s="1126" t="s">
        <v>57</v>
      </c>
      <c r="CT198" s="1126" t="s">
        <v>57</v>
      </c>
      <c r="CU198" s="1126" t="s">
        <v>57</v>
      </c>
      <c r="CV198" s="1126" t="s">
        <v>57</v>
      </c>
      <c r="CW198" s="1126" t="s">
        <v>57</v>
      </c>
      <c r="CX198" s="1126" t="s">
        <v>57</v>
      </c>
      <c r="CY198" s="1126" t="s">
        <v>798</v>
      </c>
      <c r="CZ198" s="1126" t="s">
        <v>329</v>
      </c>
      <c r="DA198" s="1126" t="s">
        <v>123</v>
      </c>
      <c r="DB198" s="1126" t="s">
        <v>57</v>
      </c>
      <c r="DC198" s="1126" t="s">
        <v>57</v>
      </c>
      <c r="DD198" s="1126" t="s">
        <v>57</v>
      </c>
      <c r="DE198" s="1126" t="s">
        <v>57</v>
      </c>
      <c r="DF198" s="1126" t="s">
        <v>57</v>
      </c>
      <c r="DG198" s="1126" t="s">
        <v>57</v>
      </c>
      <c r="DH198" s="1126" t="s">
        <v>57</v>
      </c>
      <c r="DI198" s="1126" t="s">
        <v>302</v>
      </c>
      <c r="DJ198" s="1126" t="s">
        <v>57</v>
      </c>
      <c r="DK198" s="1126" t="s">
        <v>57</v>
      </c>
      <c r="DL198" s="1126" t="s">
        <v>57</v>
      </c>
      <c r="DM198" s="1126" t="s">
        <v>57</v>
      </c>
      <c r="DN198" s="1126" t="s">
        <v>57</v>
      </c>
      <c r="DO198" s="1126" t="s">
        <v>57</v>
      </c>
      <c r="DP198" s="1126" t="s">
        <v>57</v>
      </c>
      <c r="DQ198" s="1126" t="s">
        <v>57</v>
      </c>
      <c r="DR198" s="1126" t="s">
        <v>57</v>
      </c>
      <c r="DS198" s="1126" t="s">
        <v>57</v>
      </c>
      <c r="DT198" s="1126" t="s">
        <v>3321</v>
      </c>
      <c r="DU198" s="1126" t="s">
        <v>621</v>
      </c>
      <c r="DV198" s="1126" t="s">
        <v>762</v>
      </c>
      <c r="DW198" s="1126" t="s">
        <v>119</v>
      </c>
      <c r="DX198" s="1126" t="s">
        <v>317</v>
      </c>
      <c r="DY198" s="1126" t="s">
        <v>308</v>
      </c>
      <c r="DZ198" s="1126" t="s">
        <v>318</v>
      </c>
      <c r="EA198" s="1126" t="s">
        <v>319</v>
      </c>
      <c r="EB198" s="1126" t="s">
        <v>3322</v>
      </c>
      <c r="EC198" s="1126" t="s">
        <v>621</v>
      </c>
      <c r="ED198" s="1126" t="s">
        <v>801</v>
      </c>
      <c r="EE198" s="1126" t="s">
        <v>119</v>
      </c>
      <c r="EF198" s="1126" t="s">
        <v>57</v>
      </c>
      <c r="EG198" s="1126" t="s">
        <v>57</v>
      </c>
      <c r="EH198" s="1126" t="s">
        <v>57</v>
      </c>
      <c r="EI198" s="1126" t="s">
        <v>57</v>
      </c>
      <c r="EJ198" s="1126" t="s">
        <v>3323</v>
      </c>
      <c r="EK198" s="1126" t="s">
        <v>3324</v>
      </c>
      <c r="EL198" s="1126" t="s">
        <v>2445</v>
      </c>
      <c r="EM198" s="1126" t="s">
        <v>181</v>
      </c>
      <c r="EN198" s="1126" t="s">
        <v>629</v>
      </c>
      <c r="EO198" s="1126" t="s">
        <v>630</v>
      </c>
      <c r="EP198" s="1126" t="s">
        <v>122</v>
      </c>
      <c r="EQ198" s="1126" t="s">
        <v>3606</v>
      </c>
      <c r="ER198" s="1126" t="s">
        <v>311</v>
      </c>
      <c r="ES198" s="1126" t="s">
        <v>2339</v>
      </c>
      <c r="ET198" s="1126" t="s">
        <v>9959</v>
      </c>
      <c r="EU198" s="189" t="str">
        <f t="shared" si="43"/>
        <v>1033144T00</v>
      </c>
      <c r="EV198" s="56" t="str">
        <f t="shared" si="44"/>
        <v>181033144T00</v>
      </c>
      <c r="EW198" s="189">
        <f>IFERROR(VLOOKUP(EV198,양시!BZ:CJ,10,FALSE),"")</f>
        <v>0</v>
      </c>
    </row>
    <row r="199" spans="1:156" ht="30" customHeight="1">
      <c r="A199" s="367">
        <v>18</v>
      </c>
      <c r="B199" s="1126" t="s">
        <v>320</v>
      </c>
      <c r="C199" s="1126" t="s">
        <v>2059</v>
      </c>
      <c r="D199" s="1126" t="s">
        <v>1866</v>
      </c>
      <c r="E199" s="1126" t="s">
        <v>31</v>
      </c>
      <c r="F199" s="1126" t="s">
        <v>584</v>
      </c>
      <c r="G199" s="1126" t="s">
        <v>320</v>
      </c>
      <c r="H199" s="1126" t="s">
        <v>312</v>
      </c>
      <c r="I199" s="1126" t="s">
        <v>585</v>
      </c>
      <c r="J199" s="1126" t="s">
        <v>6800</v>
      </c>
      <c r="K199" s="1126" t="s">
        <v>291</v>
      </c>
      <c r="L199" s="1126" t="s">
        <v>6801</v>
      </c>
      <c r="M199" s="1126" t="s">
        <v>1231</v>
      </c>
      <c r="N199" s="1126"/>
      <c r="O199" s="1126"/>
      <c r="P199" s="1126"/>
      <c r="Q199" s="1126" t="s">
        <v>2638</v>
      </c>
      <c r="R199" s="1126"/>
      <c r="S199" s="1126" t="s">
        <v>6425</v>
      </c>
      <c r="T199" s="1126" t="s">
        <v>6802</v>
      </c>
      <c r="U199" s="1126" t="s">
        <v>592</v>
      </c>
      <c r="V199" s="1126"/>
      <c r="W199" s="1126" t="s">
        <v>1233</v>
      </c>
      <c r="X199" s="1126" t="s">
        <v>322</v>
      </c>
      <c r="Y199" s="1126" t="s">
        <v>1234</v>
      </c>
      <c r="Z199" s="1126" t="s">
        <v>1234</v>
      </c>
      <c r="AA199" s="1126" t="s">
        <v>4359</v>
      </c>
      <c r="AB199" s="1126" t="s">
        <v>293</v>
      </c>
      <c r="AC199" s="1338"/>
      <c r="AD199" s="1126" t="s">
        <v>107</v>
      </c>
      <c r="AE199" s="1126" t="s">
        <v>314</v>
      </c>
      <c r="AF199" s="1126" t="s">
        <v>294</v>
      </c>
      <c r="AG199" s="1126" t="s">
        <v>295</v>
      </c>
      <c r="AH199" s="1126" t="s">
        <v>296</v>
      </c>
      <c r="AI199" s="1126" t="s">
        <v>297</v>
      </c>
      <c r="AJ199" s="1126"/>
      <c r="AK199" s="1126"/>
      <c r="AL199" s="1126"/>
      <c r="AM199" s="1126"/>
      <c r="AN199" s="1126" t="s">
        <v>1162</v>
      </c>
      <c r="AO199" s="1126" t="s">
        <v>3771</v>
      </c>
      <c r="AP199" s="1126" t="s">
        <v>6803</v>
      </c>
      <c r="AQ199" s="1126" t="s">
        <v>49</v>
      </c>
      <c r="AR199" s="1126"/>
      <c r="AS199" s="1126"/>
      <c r="AT199" s="1126" t="s">
        <v>599</v>
      </c>
      <c r="AU199" s="1126" t="s">
        <v>6804</v>
      </c>
      <c r="AV199" s="1126" t="s">
        <v>57</v>
      </c>
      <c r="AW199" s="1126" t="s">
        <v>57</v>
      </c>
      <c r="AX199" s="1126"/>
      <c r="AY199" s="1126"/>
      <c r="AZ199" s="1126" t="s">
        <v>1238</v>
      </c>
      <c r="BA199" s="1126" t="s">
        <v>1170</v>
      </c>
      <c r="BB199" s="1126" t="s">
        <v>299</v>
      </c>
      <c r="BC199" s="1126" t="s">
        <v>32</v>
      </c>
      <c r="BD199" s="1126" t="s">
        <v>33</v>
      </c>
      <c r="BE199" s="1126" t="s">
        <v>57</v>
      </c>
      <c r="BF199" s="1126" t="s">
        <v>48</v>
      </c>
      <c r="BG199" s="1126" t="s">
        <v>164</v>
      </c>
      <c r="BH199" s="1126" t="s">
        <v>6805</v>
      </c>
      <c r="BI199" s="1126" t="s">
        <v>1240</v>
      </c>
      <c r="BJ199" s="1126" t="s">
        <v>1241</v>
      </c>
      <c r="BK199" s="1126" t="s">
        <v>1174</v>
      </c>
      <c r="BL199" s="1126" t="s">
        <v>1242</v>
      </c>
      <c r="BM199" s="1126" t="s">
        <v>55</v>
      </c>
      <c r="BN199" s="1126" t="s">
        <v>314</v>
      </c>
      <c r="BO199" s="1126" t="s">
        <v>294</v>
      </c>
      <c r="BP199" s="1126" t="s">
        <v>57</v>
      </c>
      <c r="BQ199" s="1126" t="s">
        <v>295</v>
      </c>
      <c r="BR199" s="1126" t="s">
        <v>311</v>
      </c>
      <c r="BS199" s="1126" t="s">
        <v>1028</v>
      </c>
      <c r="BT199" s="1126" t="s">
        <v>905</v>
      </c>
      <c r="BU199" s="1126" t="s">
        <v>6806</v>
      </c>
      <c r="BV199" s="1126" t="s">
        <v>1061</v>
      </c>
      <c r="BW199" s="1126" t="s">
        <v>177</v>
      </c>
      <c r="BX199" s="1126" t="s">
        <v>296</v>
      </c>
      <c r="BY199" s="1126" t="s">
        <v>297</v>
      </c>
      <c r="BZ199" s="1126" t="s">
        <v>1023</v>
      </c>
      <c r="CA199" s="1126" t="s">
        <v>1244</v>
      </c>
      <c r="CB199" s="1126" t="s">
        <v>304</v>
      </c>
      <c r="CC199" s="1126" t="s">
        <v>182</v>
      </c>
      <c r="CD199" s="1126" t="s">
        <v>1245</v>
      </c>
      <c r="CE199" s="1126" t="s">
        <v>306</v>
      </c>
      <c r="CF199" s="1126" t="s">
        <v>1246</v>
      </c>
      <c r="CG199" s="1126" t="s">
        <v>307</v>
      </c>
      <c r="CH199" s="1126" t="s">
        <v>57</v>
      </c>
      <c r="CI199" s="1126" t="s">
        <v>1247</v>
      </c>
      <c r="CJ199" s="1126" t="s">
        <v>99</v>
      </c>
      <c r="CK199" s="1126" t="s">
        <v>1248</v>
      </c>
      <c r="CL199" s="1126" t="s">
        <v>105</v>
      </c>
      <c r="CM199" s="1126" t="s">
        <v>1249</v>
      </c>
      <c r="CN199" s="1126" t="s">
        <v>99</v>
      </c>
      <c r="CO199" s="1126" t="s">
        <v>1066</v>
      </c>
      <c r="CP199" s="1126" t="s">
        <v>105</v>
      </c>
      <c r="CQ199" s="1126" t="s">
        <v>57</v>
      </c>
      <c r="CR199" s="1126" t="s">
        <v>57</v>
      </c>
      <c r="CS199" s="1126" t="s">
        <v>57</v>
      </c>
      <c r="CT199" s="1126" t="s">
        <v>57</v>
      </c>
      <c r="CU199" s="1126" t="s">
        <v>328</v>
      </c>
      <c r="CV199" s="1126" t="s">
        <v>329</v>
      </c>
      <c r="CW199" s="1126" t="s">
        <v>330</v>
      </c>
      <c r="CX199" s="1126" t="s">
        <v>331</v>
      </c>
      <c r="CY199" s="1126" t="s">
        <v>57</v>
      </c>
      <c r="CZ199" s="1126" t="s">
        <v>57</v>
      </c>
      <c r="DA199" s="1126" t="s">
        <v>57</v>
      </c>
      <c r="DB199" s="1126" t="s">
        <v>57</v>
      </c>
      <c r="DC199" s="1126" t="s">
        <v>57</v>
      </c>
      <c r="DD199" s="1126" t="s">
        <v>57</v>
      </c>
      <c r="DE199" s="1126" t="s">
        <v>1215</v>
      </c>
      <c r="DF199" s="1126" t="s">
        <v>1216</v>
      </c>
      <c r="DG199" s="1126" t="s">
        <v>673</v>
      </c>
      <c r="DH199" s="1126" t="s">
        <v>57</v>
      </c>
      <c r="DI199" s="1126" t="s">
        <v>302</v>
      </c>
      <c r="DJ199" s="1126" t="s">
        <v>57</v>
      </c>
      <c r="DK199" s="1126" t="s">
        <v>57</v>
      </c>
      <c r="DL199" s="1126" t="s">
        <v>57</v>
      </c>
      <c r="DM199" s="1126" t="s">
        <v>57</v>
      </c>
      <c r="DN199" s="1126" t="s">
        <v>57</v>
      </c>
      <c r="DO199" s="1126" t="s">
        <v>57</v>
      </c>
      <c r="DP199" s="1126" t="s">
        <v>57</v>
      </c>
      <c r="DQ199" s="1126" t="s">
        <v>57</v>
      </c>
      <c r="DR199" s="1126" t="s">
        <v>57</v>
      </c>
      <c r="DS199" s="1126" t="s">
        <v>57</v>
      </c>
      <c r="DT199" s="1126" t="s">
        <v>1250</v>
      </c>
      <c r="DU199" s="1126" t="s">
        <v>79</v>
      </c>
      <c r="DV199" s="1126" t="s">
        <v>801</v>
      </c>
      <c r="DW199" s="1126" t="s">
        <v>121</v>
      </c>
      <c r="DX199" s="1126" t="s">
        <v>333</v>
      </c>
      <c r="DY199" s="1126" t="s">
        <v>308</v>
      </c>
      <c r="DZ199" s="1126" t="s">
        <v>309</v>
      </c>
      <c r="EA199" s="1126" t="s">
        <v>319</v>
      </c>
      <c r="EB199" s="1126" t="s">
        <v>1251</v>
      </c>
      <c r="EC199" s="1126" t="s">
        <v>79</v>
      </c>
      <c r="ED199" s="1126" t="s">
        <v>1038</v>
      </c>
      <c r="EE199" s="1126" t="s">
        <v>121</v>
      </c>
      <c r="EF199" s="1126" t="s">
        <v>57</v>
      </c>
      <c r="EG199" s="1126" t="s">
        <v>57</v>
      </c>
      <c r="EH199" s="1126" t="s">
        <v>57</v>
      </c>
      <c r="EI199" s="1126" t="s">
        <v>57</v>
      </c>
      <c r="EJ199" s="1126" t="s">
        <v>1252</v>
      </c>
      <c r="EK199" s="1126" t="s">
        <v>1253</v>
      </c>
      <c r="EL199" s="1126" t="s">
        <v>1254</v>
      </c>
      <c r="EM199" s="1126" t="s">
        <v>1255</v>
      </c>
      <c r="EN199" s="1126" t="s">
        <v>680</v>
      </c>
      <c r="EO199" s="1126" t="s">
        <v>310</v>
      </c>
      <c r="EP199" s="1126" t="s">
        <v>88</v>
      </c>
      <c r="EQ199" s="1126" t="s">
        <v>6807</v>
      </c>
      <c r="ER199" s="1126" t="s">
        <v>311</v>
      </c>
      <c r="ES199" s="1126" t="s">
        <v>3607</v>
      </c>
      <c r="ET199" s="1126" t="s">
        <v>6808</v>
      </c>
      <c r="EU199" s="189" t="str">
        <f t="shared" si="43"/>
        <v>1038853T00</v>
      </c>
      <c r="EV199" s="56" t="str">
        <f t="shared" si="44"/>
        <v>181038853T00</v>
      </c>
      <c r="EW199" s="189" t="str">
        <f>IFERROR(VLOOKUP(EV199,양시!BZ:CJ,10,FALSE),"")</f>
        <v/>
      </c>
      <c r="EX199" s="104" t="s">
        <v>4433</v>
      </c>
    </row>
    <row r="200" spans="1:156" ht="30" customHeight="1">
      <c r="A200" s="367">
        <v>18</v>
      </c>
      <c r="B200" s="1126" t="s">
        <v>724</v>
      </c>
      <c r="C200" s="1125" t="s">
        <v>915</v>
      </c>
      <c r="D200" s="1126" t="s">
        <v>2612</v>
      </c>
      <c r="E200" s="1126" t="s">
        <v>31</v>
      </c>
      <c r="F200" s="1126"/>
      <c r="G200" s="1126" t="s">
        <v>724</v>
      </c>
      <c r="H200" s="1126" t="s">
        <v>287</v>
      </c>
      <c r="I200" s="1126" t="s">
        <v>585</v>
      </c>
      <c r="J200" s="1126" t="s">
        <v>9444</v>
      </c>
      <c r="K200" s="1126" t="s">
        <v>291</v>
      </c>
      <c r="L200" s="1126" t="s">
        <v>9445</v>
      </c>
      <c r="M200" s="1126" t="s">
        <v>9446</v>
      </c>
      <c r="N200" s="1126"/>
      <c r="O200" s="1126" t="s">
        <v>9447</v>
      </c>
      <c r="P200" s="1126"/>
      <c r="Q200" s="1126" t="s">
        <v>9960</v>
      </c>
      <c r="R200" s="1126"/>
      <c r="S200" s="1126" t="s">
        <v>8306</v>
      </c>
      <c r="T200" s="1126" t="s">
        <v>8521</v>
      </c>
      <c r="U200" s="1126" t="s">
        <v>592</v>
      </c>
      <c r="V200" s="1126"/>
      <c r="W200" s="1126" t="s">
        <v>9375</v>
      </c>
      <c r="X200" s="1126"/>
      <c r="Y200" s="1126"/>
      <c r="Z200" s="1126"/>
      <c r="AA200" s="1126"/>
      <c r="AB200" s="1126"/>
      <c r="AC200" s="1338"/>
      <c r="AD200" s="1126"/>
      <c r="AE200" s="1126" t="s">
        <v>691</v>
      </c>
      <c r="AF200" s="1126" t="s">
        <v>692</v>
      </c>
      <c r="AG200" s="1126" t="s">
        <v>295</v>
      </c>
      <c r="AH200" s="1126" t="s">
        <v>296</v>
      </c>
      <c r="AI200" s="1126" t="s">
        <v>297</v>
      </c>
      <c r="AJ200" s="1126"/>
      <c r="AK200" s="1126"/>
      <c r="AL200" s="1126"/>
      <c r="AM200" s="1126"/>
      <c r="AN200" s="1126" t="s">
        <v>4546</v>
      </c>
      <c r="AO200" s="1126" t="s">
        <v>4547</v>
      </c>
      <c r="AP200" s="1126" t="s">
        <v>9448</v>
      </c>
      <c r="AQ200" s="1126" t="s">
        <v>35</v>
      </c>
      <c r="AR200" s="1126"/>
      <c r="AS200" s="1126"/>
      <c r="AT200" s="1126" t="s">
        <v>599</v>
      </c>
      <c r="AU200" s="1126" t="s">
        <v>9449</v>
      </c>
      <c r="AV200" s="1126" t="s">
        <v>57</v>
      </c>
      <c r="AW200" s="1126" t="s">
        <v>57</v>
      </c>
      <c r="AX200" s="1126"/>
      <c r="AY200" s="1126"/>
      <c r="AZ200" s="1126" t="s">
        <v>9379</v>
      </c>
      <c r="BA200" s="1126" t="s">
        <v>785</v>
      </c>
      <c r="BB200" s="1126" t="s">
        <v>299</v>
      </c>
      <c r="BC200" s="1126" t="s">
        <v>32</v>
      </c>
      <c r="BD200" s="1126" t="s">
        <v>33</v>
      </c>
      <c r="BE200" s="1126" t="s">
        <v>57</v>
      </c>
      <c r="BF200" s="1126" t="s">
        <v>48</v>
      </c>
      <c r="BG200" s="1126" t="s">
        <v>900</v>
      </c>
      <c r="BH200" s="1126" t="s">
        <v>7659</v>
      </c>
      <c r="BI200" s="1126" t="s">
        <v>2217</v>
      </c>
      <c r="BJ200" s="1126" t="s">
        <v>9380</v>
      </c>
      <c r="BK200" s="1126" t="s">
        <v>5215</v>
      </c>
      <c r="BL200" s="1126" t="s">
        <v>9381</v>
      </c>
      <c r="BM200" s="1126" t="s">
        <v>752</v>
      </c>
      <c r="BN200" s="1126" t="s">
        <v>691</v>
      </c>
      <c r="BO200" s="1126" t="s">
        <v>692</v>
      </c>
      <c r="BP200" s="1126" t="s">
        <v>595</v>
      </c>
      <c r="BQ200" s="1126" t="s">
        <v>295</v>
      </c>
      <c r="BR200" s="1126" t="s">
        <v>102</v>
      </c>
      <c r="BS200" s="1126" t="s">
        <v>1301</v>
      </c>
      <c r="BT200" s="1126" t="s">
        <v>1029</v>
      </c>
      <c r="BU200" s="1126" t="s">
        <v>9450</v>
      </c>
      <c r="BV200" s="1126" t="s">
        <v>51</v>
      </c>
      <c r="BW200" s="1126" t="s">
        <v>185</v>
      </c>
      <c r="BX200" s="1126" t="s">
        <v>296</v>
      </c>
      <c r="BY200" s="1126" t="s">
        <v>297</v>
      </c>
      <c r="BZ200" s="1126" t="s">
        <v>4530</v>
      </c>
      <c r="CA200" s="1126" t="s">
        <v>840</v>
      </c>
      <c r="CB200" s="1126" t="s">
        <v>304</v>
      </c>
      <c r="CC200" s="1126" t="s">
        <v>117</v>
      </c>
      <c r="CD200" s="1126" t="s">
        <v>305</v>
      </c>
      <c r="CE200" s="1126" t="s">
        <v>306</v>
      </c>
      <c r="CF200" s="1126" t="s">
        <v>841</v>
      </c>
      <c r="CG200" s="1126" t="s">
        <v>307</v>
      </c>
      <c r="CH200" s="1126" t="s">
        <v>57</v>
      </c>
      <c r="CI200" s="1126" t="s">
        <v>9451</v>
      </c>
      <c r="CJ200" s="1126" t="s">
        <v>99</v>
      </c>
      <c r="CK200" s="1126" t="s">
        <v>1397</v>
      </c>
      <c r="CL200" s="1126" t="s">
        <v>105</v>
      </c>
      <c r="CM200" s="1126" t="s">
        <v>57</v>
      </c>
      <c r="CN200" s="1126" t="s">
        <v>57</v>
      </c>
      <c r="CO200" s="1126" t="s">
        <v>57</v>
      </c>
      <c r="CP200" s="1126" t="s">
        <v>57</v>
      </c>
      <c r="CQ200" s="1126" t="s">
        <v>57</v>
      </c>
      <c r="CR200" s="1126" t="s">
        <v>57</v>
      </c>
      <c r="CS200" s="1126" t="s">
        <v>57</v>
      </c>
      <c r="CT200" s="1126" t="s">
        <v>57</v>
      </c>
      <c r="CU200" s="1126" t="s">
        <v>57</v>
      </c>
      <c r="CV200" s="1126" t="s">
        <v>57</v>
      </c>
      <c r="CW200" s="1126" t="s">
        <v>57</v>
      </c>
      <c r="CX200" s="1126" t="s">
        <v>57</v>
      </c>
      <c r="CY200" s="1126" t="s">
        <v>57</v>
      </c>
      <c r="CZ200" s="1126" t="s">
        <v>57</v>
      </c>
      <c r="DA200" s="1126" t="s">
        <v>57</v>
      </c>
      <c r="DB200" s="1126" t="s">
        <v>57</v>
      </c>
      <c r="DC200" s="1126" t="s">
        <v>57</v>
      </c>
      <c r="DD200" s="1126" t="s">
        <v>57</v>
      </c>
      <c r="DE200" s="1126" t="s">
        <v>57</v>
      </c>
      <c r="DF200" s="1126" t="s">
        <v>57</v>
      </c>
      <c r="DG200" s="1126" t="s">
        <v>57</v>
      </c>
      <c r="DH200" s="1126" t="s">
        <v>57</v>
      </c>
      <c r="DI200" s="1126" t="s">
        <v>302</v>
      </c>
      <c r="DJ200" s="1126" t="s">
        <v>57</v>
      </c>
      <c r="DK200" s="1126" t="s">
        <v>57</v>
      </c>
      <c r="DL200" s="1126" t="s">
        <v>57</v>
      </c>
      <c r="DM200" s="1126" t="s">
        <v>57</v>
      </c>
      <c r="DN200" s="1126" t="s">
        <v>57</v>
      </c>
      <c r="DO200" s="1126" t="s">
        <v>57</v>
      </c>
      <c r="DP200" s="1126" t="s">
        <v>57</v>
      </c>
      <c r="DQ200" s="1126" t="s">
        <v>57</v>
      </c>
      <c r="DR200" s="1126" t="s">
        <v>57</v>
      </c>
      <c r="DS200" s="1126" t="s">
        <v>57</v>
      </c>
      <c r="DT200" s="1126" t="s">
        <v>9452</v>
      </c>
      <c r="DU200" s="1126" t="s">
        <v>621</v>
      </c>
      <c r="DV200" s="1126" t="s">
        <v>801</v>
      </c>
      <c r="DW200" s="1126" t="s">
        <v>106</v>
      </c>
      <c r="DX200" s="1126" t="s">
        <v>1570</v>
      </c>
      <c r="DY200" s="1126" t="s">
        <v>308</v>
      </c>
      <c r="DZ200" s="1126" t="s">
        <v>309</v>
      </c>
      <c r="EA200" s="1126" t="s">
        <v>205</v>
      </c>
      <c r="EB200" s="1126" t="s">
        <v>1037</v>
      </c>
      <c r="EC200" s="1126" t="s">
        <v>621</v>
      </c>
      <c r="ED200" s="1126" t="s">
        <v>1038</v>
      </c>
      <c r="EE200" s="1126" t="s">
        <v>106</v>
      </c>
      <c r="EF200" s="1126" t="s">
        <v>57</v>
      </c>
      <c r="EG200" s="1126" t="s">
        <v>57</v>
      </c>
      <c r="EH200" s="1126" t="s">
        <v>57</v>
      </c>
      <c r="EI200" s="1126" t="s">
        <v>57</v>
      </c>
      <c r="EJ200" s="1126" t="s">
        <v>3323</v>
      </c>
      <c r="EK200" s="1126" t="s">
        <v>3324</v>
      </c>
      <c r="EL200" s="1126" t="s">
        <v>2445</v>
      </c>
      <c r="EM200" s="1126" t="s">
        <v>181</v>
      </c>
      <c r="EN200" s="1126" t="s">
        <v>680</v>
      </c>
      <c r="EO200" s="1126" t="s">
        <v>681</v>
      </c>
      <c r="EP200" s="1126" t="s">
        <v>682</v>
      </c>
      <c r="EQ200" s="1126" t="s">
        <v>3808</v>
      </c>
      <c r="ER200" s="1126" t="s">
        <v>311</v>
      </c>
      <c r="ES200" s="1126" t="s">
        <v>9453</v>
      </c>
      <c r="ET200" s="1126" t="s">
        <v>9454</v>
      </c>
      <c r="EU200" s="189" t="str">
        <f t="shared" si="43"/>
        <v>1037837T00</v>
      </c>
      <c r="EV200" s="56" t="str">
        <f t="shared" si="44"/>
        <v>181037837T00</v>
      </c>
      <c r="EW200" s="189">
        <f>IFERROR(VLOOKUP(EV200,양시!BZ:CJ,10,FALSE),"")</f>
        <v>0</v>
      </c>
    </row>
    <row r="201" spans="1:156" ht="30" customHeight="1">
      <c r="A201" s="367">
        <v>18</v>
      </c>
      <c r="B201" s="1126" t="s">
        <v>732</v>
      </c>
      <c r="C201" s="1126" t="s">
        <v>2059</v>
      </c>
      <c r="D201" s="1126" t="s">
        <v>1866</v>
      </c>
      <c r="E201" s="1126" t="s">
        <v>31</v>
      </c>
      <c r="F201" s="1126" t="s">
        <v>321</v>
      </c>
      <c r="G201" s="1126" t="s">
        <v>732</v>
      </c>
      <c r="H201" s="1126" t="s">
        <v>287</v>
      </c>
      <c r="I201" s="1126" t="s">
        <v>585</v>
      </c>
      <c r="J201" s="1126" t="s">
        <v>9961</v>
      </c>
      <c r="K201" s="1126" t="s">
        <v>291</v>
      </c>
      <c r="L201" s="1126" t="s">
        <v>9962</v>
      </c>
      <c r="M201" s="1126" t="s">
        <v>4697</v>
      </c>
      <c r="N201" s="1126"/>
      <c r="O201" s="1126"/>
      <c r="P201" s="1126"/>
      <c r="Q201" s="1126"/>
      <c r="R201" s="1126"/>
      <c r="S201" s="1126" t="s">
        <v>8846</v>
      </c>
      <c r="T201" s="1126" t="s">
        <v>8847</v>
      </c>
      <c r="U201" s="1126" t="s">
        <v>592</v>
      </c>
      <c r="V201" s="1126"/>
      <c r="W201" s="1126" t="s">
        <v>4723</v>
      </c>
      <c r="X201" s="1126" t="s">
        <v>95</v>
      </c>
      <c r="Y201" s="1126" t="s">
        <v>57</v>
      </c>
      <c r="Z201" s="1126" t="s">
        <v>57</v>
      </c>
      <c r="AA201" s="1126" t="s">
        <v>57</v>
      </c>
      <c r="AB201" s="1126" t="s">
        <v>31</v>
      </c>
      <c r="AC201" s="1338"/>
      <c r="AD201" s="1126" t="s">
        <v>2291</v>
      </c>
      <c r="AE201" s="1126" t="s">
        <v>314</v>
      </c>
      <c r="AF201" s="1126" t="s">
        <v>294</v>
      </c>
      <c r="AG201" s="1126" t="s">
        <v>295</v>
      </c>
      <c r="AH201" s="1126" t="s">
        <v>296</v>
      </c>
      <c r="AI201" s="1126" t="s">
        <v>297</v>
      </c>
      <c r="AJ201" s="1126"/>
      <c r="AK201" s="1126"/>
      <c r="AL201" s="1126"/>
      <c r="AM201" s="1126"/>
      <c r="AN201" s="1126" t="s">
        <v>1948</v>
      </c>
      <c r="AO201" s="1126" t="s">
        <v>2453</v>
      </c>
      <c r="AP201" s="1126" t="s">
        <v>9963</v>
      </c>
      <c r="AQ201" s="1126" t="s">
        <v>49</v>
      </c>
      <c r="AR201" s="1126"/>
      <c r="AS201" s="1126"/>
      <c r="AT201" s="1126" t="s">
        <v>298</v>
      </c>
      <c r="AU201" s="1126" t="s">
        <v>9964</v>
      </c>
      <c r="AV201" s="1126" t="s">
        <v>57</v>
      </c>
      <c r="AW201" s="1126" t="s">
        <v>57</v>
      </c>
      <c r="AX201" s="1126"/>
      <c r="AY201" s="1126"/>
      <c r="AZ201" s="1126" t="s">
        <v>4704</v>
      </c>
      <c r="BA201" s="1126" t="s">
        <v>4705</v>
      </c>
      <c r="BB201" s="1126" t="s">
        <v>910</v>
      </c>
      <c r="BC201" s="1126" t="s">
        <v>32</v>
      </c>
      <c r="BD201" s="1126" t="s">
        <v>33</v>
      </c>
      <c r="BE201" s="1126" t="s">
        <v>57</v>
      </c>
      <c r="BF201" s="1126" t="s">
        <v>48</v>
      </c>
      <c r="BG201" s="1126" t="s">
        <v>900</v>
      </c>
      <c r="BH201" s="1126" t="s">
        <v>3193</v>
      </c>
      <c r="BI201" s="1126" t="s">
        <v>3296</v>
      </c>
      <c r="BJ201" s="1126" t="s">
        <v>4727</v>
      </c>
      <c r="BK201" s="1126" t="s">
        <v>323</v>
      </c>
      <c r="BL201" s="1126" t="s">
        <v>9965</v>
      </c>
      <c r="BM201" s="1126" t="s">
        <v>302</v>
      </c>
      <c r="BN201" s="1126" t="s">
        <v>314</v>
      </c>
      <c r="BO201" s="1126" t="s">
        <v>294</v>
      </c>
      <c r="BP201" s="1126" t="s">
        <v>57</v>
      </c>
      <c r="BQ201" s="1126" t="s">
        <v>295</v>
      </c>
      <c r="BR201" s="1126" t="s">
        <v>311</v>
      </c>
      <c r="BS201" s="1126" t="s">
        <v>3491</v>
      </c>
      <c r="BT201" s="1126" t="s">
        <v>1029</v>
      </c>
      <c r="BU201" s="1126" t="s">
        <v>9966</v>
      </c>
      <c r="BV201" s="1126" t="s">
        <v>302</v>
      </c>
      <c r="BW201" s="1126" t="s">
        <v>756</v>
      </c>
      <c r="BX201" s="1126" t="s">
        <v>296</v>
      </c>
      <c r="BY201" s="1126" t="s">
        <v>297</v>
      </c>
      <c r="BZ201" s="1126" t="s">
        <v>3199</v>
      </c>
      <c r="CA201" s="1126" t="s">
        <v>4730</v>
      </c>
      <c r="CB201" s="1126" t="s">
        <v>304</v>
      </c>
      <c r="CC201" s="1126" t="s">
        <v>104</v>
      </c>
      <c r="CD201" s="1126" t="s">
        <v>4712</v>
      </c>
      <c r="CE201" s="1126" t="s">
        <v>306</v>
      </c>
      <c r="CF201" s="1126" t="s">
        <v>3201</v>
      </c>
      <c r="CG201" s="1126" t="s">
        <v>662</v>
      </c>
      <c r="CH201" s="1126" t="s">
        <v>57</v>
      </c>
      <c r="CI201" s="1126" t="s">
        <v>4731</v>
      </c>
      <c r="CJ201" s="1126" t="s">
        <v>99</v>
      </c>
      <c r="CK201" s="1126" t="s">
        <v>1850</v>
      </c>
      <c r="CL201" s="1126" t="s">
        <v>105</v>
      </c>
      <c r="CM201" s="1126" t="s">
        <v>4732</v>
      </c>
      <c r="CN201" s="1126" t="s">
        <v>99</v>
      </c>
      <c r="CO201" s="1126" t="s">
        <v>117</v>
      </c>
      <c r="CP201" s="1126" t="s">
        <v>105</v>
      </c>
      <c r="CQ201" s="1126" t="s">
        <v>57</v>
      </c>
      <c r="CR201" s="1126" t="s">
        <v>57</v>
      </c>
      <c r="CS201" s="1126" t="s">
        <v>57</v>
      </c>
      <c r="CT201" s="1126" t="s">
        <v>57</v>
      </c>
      <c r="CU201" s="1126" t="s">
        <v>328</v>
      </c>
      <c r="CV201" s="1126" t="s">
        <v>329</v>
      </c>
      <c r="CW201" s="1126" t="s">
        <v>330</v>
      </c>
      <c r="CX201" s="1126" t="s">
        <v>331</v>
      </c>
      <c r="CY201" s="1126" t="s">
        <v>57</v>
      </c>
      <c r="CZ201" s="1126" t="s">
        <v>57</v>
      </c>
      <c r="DA201" s="1126" t="s">
        <v>57</v>
      </c>
      <c r="DB201" s="1126" t="s">
        <v>57</v>
      </c>
      <c r="DC201" s="1126" t="s">
        <v>57</v>
      </c>
      <c r="DD201" s="1126" t="s">
        <v>57</v>
      </c>
      <c r="DE201" s="1126" t="s">
        <v>57</v>
      </c>
      <c r="DF201" s="1126" t="s">
        <v>57</v>
      </c>
      <c r="DG201" s="1126" t="s">
        <v>57</v>
      </c>
      <c r="DH201" s="1126" t="s">
        <v>57</v>
      </c>
      <c r="DI201" s="1126" t="s">
        <v>302</v>
      </c>
      <c r="DJ201" s="1126" t="s">
        <v>57</v>
      </c>
      <c r="DK201" s="1126" t="s">
        <v>57</v>
      </c>
      <c r="DL201" s="1126" t="s">
        <v>57</v>
      </c>
      <c r="DM201" s="1126" t="s">
        <v>57</v>
      </c>
      <c r="DN201" s="1126" t="s">
        <v>57</v>
      </c>
      <c r="DO201" s="1126" t="s">
        <v>57</v>
      </c>
      <c r="DP201" s="1126" t="s">
        <v>57</v>
      </c>
      <c r="DQ201" s="1126" t="s">
        <v>57</v>
      </c>
      <c r="DR201" s="1126" t="s">
        <v>57</v>
      </c>
      <c r="DS201" s="1126" t="s">
        <v>57</v>
      </c>
      <c r="DT201" s="1126" t="s">
        <v>9967</v>
      </c>
      <c r="DU201" s="1126" t="s">
        <v>1281</v>
      </c>
      <c r="DV201" s="1126" t="s">
        <v>801</v>
      </c>
      <c r="DW201" s="1126" t="s">
        <v>106</v>
      </c>
      <c r="DX201" s="1126" t="s">
        <v>317</v>
      </c>
      <c r="DY201" s="1126" t="s">
        <v>308</v>
      </c>
      <c r="DZ201" s="1126" t="s">
        <v>318</v>
      </c>
      <c r="EA201" s="1126" t="s">
        <v>319</v>
      </c>
      <c r="EB201" s="1126" t="s">
        <v>9968</v>
      </c>
      <c r="EC201" s="1126" t="s">
        <v>1281</v>
      </c>
      <c r="ED201" s="1126" t="s">
        <v>1038</v>
      </c>
      <c r="EE201" s="1126" t="s">
        <v>106</v>
      </c>
      <c r="EF201" s="1126" t="s">
        <v>57</v>
      </c>
      <c r="EG201" s="1126" t="s">
        <v>57</v>
      </c>
      <c r="EH201" s="1126" t="s">
        <v>57</v>
      </c>
      <c r="EI201" s="1126" t="s">
        <v>57</v>
      </c>
      <c r="EJ201" s="1126" t="s">
        <v>4717</v>
      </c>
      <c r="EK201" s="1126" t="s">
        <v>91</v>
      </c>
      <c r="EL201" s="1126" t="s">
        <v>4718</v>
      </c>
      <c r="EM201" s="1126" t="s">
        <v>188</v>
      </c>
      <c r="EN201" s="1126" t="s">
        <v>680</v>
      </c>
      <c r="EO201" s="1126" t="s">
        <v>310</v>
      </c>
      <c r="EP201" s="1126" t="s">
        <v>88</v>
      </c>
      <c r="EQ201" s="1126" t="s">
        <v>57</v>
      </c>
      <c r="ER201" s="1126" t="s">
        <v>311</v>
      </c>
      <c r="ES201" s="1126" t="s">
        <v>57</v>
      </c>
      <c r="ET201" s="1126" t="s">
        <v>57</v>
      </c>
      <c r="EU201" s="189" t="str">
        <f t="shared" si="43"/>
        <v>2022599T00</v>
      </c>
      <c r="EV201" s="56" t="str">
        <f t="shared" si="44"/>
        <v>182022599T00</v>
      </c>
      <c r="EW201" s="189">
        <f>IFERROR(VLOOKUP(EV201,양시!BZ:CJ,10,FALSE),"")</f>
        <v>0</v>
      </c>
      <c r="EY201" s="415" t="s">
        <v>9980</v>
      </c>
      <c r="EZ201" s="104" t="s">
        <v>9957</v>
      </c>
    </row>
    <row r="202" spans="1:156" ht="30" customHeight="1">
      <c r="A202" s="367">
        <v>18</v>
      </c>
      <c r="B202" s="1126" t="s">
        <v>771</v>
      </c>
      <c r="C202" s="1125" t="s">
        <v>916</v>
      </c>
      <c r="D202" s="1126" t="s">
        <v>2963</v>
      </c>
      <c r="E202" s="1126" t="s">
        <v>31</v>
      </c>
      <c r="F202" s="1126" t="s">
        <v>287</v>
      </c>
      <c r="G202" s="1126"/>
      <c r="H202" s="1126" t="s">
        <v>287</v>
      </c>
      <c r="I202" s="1126" t="s">
        <v>585</v>
      </c>
      <c r="J202" s="1126" t="s">
        <v>9969</v>
      </c>
      <c r="K202" s="1126" t="s">
        <v>291</v>
      </c>
      <c r="L202" s="1126" t="s">
        <v>9970</v>
      </c>
      <c r="M202" s="1126" t="s">
        <v>5547</v>
      </c>
      <c r="N202" s="1126"/>
      <c r="O202" s="1126" t="s">
        <v>2992</v>
      </c>
      <c r="P202" s="1126"/>
      <c r="Q202" s="1126"/>
      <c r="R202" s="1126"/>
      <c r="S202" s="1126" t="s">
        <v>8846</v>
      </c>
      <c r="T202" s="1126" t="s">
        <v>8847</v>
      </c>
      <c r="U202" s="1126" t="s">
        <v>592</v>
      </c>
      <c r="V202" s="1126"/>
      <c r="W202" s="1126" t="s">
        <v>5549</v>
      </c>
      <c r="X202" s="1126" t="s">
        <v>778</v>
      </c>
      <c r="Y202" s="1126" t="s">
        <v>5550</v>
      </c>
      <c r="Z202" s="1126" t="s">
        <v>5550</v>
      </c>
      <c r="AA202" s="1126" t="s">
        <v>5550</v>
      </c>
      <c r="AB202" s="1126" t="s">
        <v>293</v>
      </c>
      <c r="AC202" s="1338"/>
      <c r="AD202" s="1126" t="s">
        <v>107</v>
      </c>
      <c r="AE202" s="1126" t="s">
        <v>1730</v>
      </c>
      <c r="AF202" s="1126" t="s">
        <v>595</v>
      </c>
      <c r="AG202" s="1126" t="s">
        <v>57</v>
      </c>
      <c r="AH202" s="1126" t="s">
        <v>645</v>
      </c>
      <c r="AI202" s="1126" t="s">
        <v>57</v>
      </c>
      <c r="AJ202" s="1126"/>
      <c r="AK202" s="1126"/>
      <c r="AL202" s="1126"/>
      <c r="AM202" s="1126"/>
      <c r="AN202" s="1126" t="s">
        <v>1545</v>
      </c>
      <c r="AO202" s="1126" t="s">
        <v>1546</v>
      </c>
      <c r="AP202" s="1126" t="s">
        <v>9971</v>
      </c>
      <c r="AQ202" s="1126" t="s">
        <v>49</v>
      </c>
      <c r="AR202" s="1126"/>
      <c r="AS202" s="1126"/>
      <c r="AT202" s="1126" t="s">
        <v>315</v>
      </c>
      <c r="AU202" s="1126" t="s">
        <v>9972</v>
      </c>
      <c r="AV202" s="1126" t="s">
        <v>57</v>
      </c>
      <c r="AW202" s="1126" t="s">
        <v>123</v>
      </c>
      <c r="AX202" s="1126"/>
      <c r="AY202" s="1126"/>
      <c r="AZ202" s="1126" t="s">
        <v>5553</v>
      </c>
      <c r="BA202" s="1126" t="s">
        <v>1736</v>
      </c>
      <c r="BB202" s="1126" t="s">
        <v>299</v>
      </c>
      <c r="BC202" s="1126" t="s">
        <v>32</v>
      </c>
      <c r="BD202" s="1126" t="s">
        <v>33</v>
      </c>
      <c r="BE202" s="1126" t="s">
        <v>5554</v>
      </c>
      <c r="BF202" s="1126" t="s">
        <v>48</v>
      </c>
      <c r="BG202" s="1126" t="s">
        <v>57</v>
      </c>
      <c r="BH202" s="1126" t="s">
        <v>57</v>
      </c>
      <c r="BI202" s="1126" t="s">
        <v>57</v>
      </c>
      <c r="BJ202" s="1126" t="s">
        <v>57</v>
      </c>
      <c r="BK202" s="1126" t="s">
        <v>57</v>
      </c>
      <c r="BL202" s="1126" t="s">
        <v>57</v>
      </c>
      <c r="BM202" s="1126" t="s">
        <v>302</v>
      </c>
      <c r="BN202" s="1126" t="s">
        <v>57</v>
      </c>
      <c r="BO202" s="1126" t="s">
        <v>57</v>
      </c>
      <c r="BP202" s="1126" t="s">
        <v>57</v>
      </c>
      <c r="BQ202" s="1126" t="s">
        <v>57</v>
      </c>
      <c r="BR202" s="1126" t="s">
        <v>57</v>
      </c>
      <c r="BS202" s="1126" t="s">
        <v>57</v>
      </c>
      <c r="BT202" s="1126" t="s">
        <v>57</v>
      </c>
      <c r="BU202" s="1126" t="s">
        <v>57</v>
      </c>
      <c r="BV202" s="1126" t="s">
        <v>302</v>
      </c>
      <c r="BW202" s="1126" t="s">
        <v>57</v>
      </c>
      <c r="BX202" s="1126" t="s">
        <v>57</v>
      </c>
      <c r="BY202" s="1126" t="s">
        <v>57</v>
      </c>
      <c r="BZ202" s="1126" t="s">
        <v>57</v>
      </c>
      <c r="CA202" s="1126" t="s">
        <v>57</v>
      </c>
      <c r="CB202" s="1126" t="s">
        <v>57</v>
      </c>
      <c r="CC202" s="1126" t="s">
        <v>57</v>
      </c>
      <c r="CD202" s="1126" t="s">
        <v>57</v>
      </c>
      <c r="CE202" s="1126" t="s">
        <v>57</v>
      </c>
      <c r="CF202" s="1126" t="s">
        <v>57</v>
      </c>
      <c r="CG202" s="1126" t="s">
        <v>57</v>
      </c>
      <c r="CH202" s="1126" t="s">
        <v>57</v>
      </c>
      <c r="CI202" s="1126" t="s">
        <v>57</v>
      </c>
      <c r="CJ202" s="1126" t="s">
        <v>57</v>
      </c>
      <c r="CK202" s="1126" t="s">
        <v>57</v>
      </c>
      <c r="CL202" s="1126" t="s">
        <v>57</v>
      </c>
      <c r="CM202" s="1126" t="s">
        <v>57</v>
      </c>
      <c r="CN202" s="1126" t="s">
        <v>57</v>
      </c>
      <c r="CO202" s="1126" t="s">
        <v>57</v>
      </c>
      <c r="CP202" s="1126" t="s">
        <v>57</v>
      </c>
      <c r="CQ202" s="1126" t="s">
        <v>57</v>
      </c>
      <c r="CR202" s="1126" t="s">
        <v>57</v>
      </c>
      <c r="CS202" s="1126" t="s">
        <v>57</v>
      </c>
      <c r="CT202" s="1126" t="s">
        <v>57</v>
      </c>
      <c r="CU202" s="1126" t="s">
        <v>57</v>
      </c>
      <c r="CV202" s="1126" t="s">
        <v>57</v>
      </c>
      <c r="CW202" s="1126" t="s">
        <v>57</v>
      </c>
      <c r="CX202" s="1126" t="s">
        <v>57</v>
      </c>
      <c r="CY202" s="1126" t="s">
        <v>57</v>
      </c>
      <c r="CZ202" s="1126" t="s">
        <v>57</v>
      </c>
      <c r="DA202" s="1126" t="s">
        <v>57</v>
      </c>
      <c r="DB202" s="1126" t="s">
        <v>57</v>
      </c>
      <c r="DC202" s="1126" t="s">
        <v>57</v>
      </c>
      <c r="DD202" s="1126" t="s">
        <v>57</v>
      </c>
      <c r="DE202" s="1126" t="s">
        <v>57</v>
      </c>
      <c r="DF202" s="1126" t="s">
        <v>57</v>
      </c>
      <c r="DG202" s="1126" t="s">
        <v>57</v>
      </c>
      <c r="DH202" s="1126" t="s">
        <v>57</v>
      </c>
      <c r="DI202" s="1126" t="s">
        <v>302</v>
      </c>
      <c r="DJ202" s="1126" t="s">
        <v>57</v>
      </c>
      <c r="DK202" s="1126" t="s">
        <v>57</v>
      </c>
      <c r="DL202" s="1126" t="s">
        <v>57</v>
      </c>
      <c r="DM202" s="1126" t="s">
        <v>57</v>
      </c>
      <c r="DN202" s="1126" t="s">
        <v>57</v>
      </c>
      <c r="DO202" s="1126" t="s">
        <v>57</v>
      </c>
      <c r="DP202" s="1126" t="s">
        <v>57</v>
      </c>
      <c r="DQ202" s="1126" t="s">
        <v>57</v>
      </c>
      <c r="DR202" s="1126" t="s">
        <v>57</v>
      </c>
      <c r="DS202" s="1126" t="s">
        <v>57</v>
      </c>
      <c r="DT202" s="1126" t="s">
        <v>57</v>
      </c>
      <c r="DU202" s="1126" t="s">
        <v>57</v>
      </c>
      <c r="DV202" s="1126" t="s">
        <v>57</v>
      </c>
      <c r="DW202" s="1126" t="s">
        <v>57</v>
      </c>
      <c r="DX202" s="1126" t="s">
        <v>57</v>
      </c>
      <c r="DY202" s="1126" t="s">
        <v>57</v>
      </c>
      <c r="DZ202" s="1126" t="s">
        <v>57</v>
      </c>
      <c r="EA202" s="1126" t="s">
        <v>57</v>
      </c>
      <c r="EB202" s="1126" t="s">
        <v>57</v>
      </c>
      <c r="EC202" s="1126" t="s">
        <v>57</v>
      </c>
      <c r="ED202" s="1126" t="s">
        <v>57</v>
      </c>
      <c r="EE202" s="1126" t="s">
        <v>57</v>
      </c>
      <c r="EF202" s="1126" t="s">
        <v>57</v>
      </c>
      <c r="EG202" s="1126" t="s">
        <v>57</v>
      </c>
      <c r="EH202" s="1126" t="s">
        <v>57</v>
      </c>
      <c r="EI202" s="1126" t="s">
        <v>57</v>
      </c>
      <c r="EJ202" s="1126" t="s">
        <v>57</v>
      </c>
      <c r="EK202" s="1126" t="s">
        <v>57</v>
      </c>
      <c r="EL202" s="1126" t="s">
        <v>57</v>
      </c>
      <c r="EM202" s="1126" t="s">
        <v>57</v>
      </c>
      <c r="EN202" s="1126" t="s">
        <v>57</v>
      </c>
      <c r="EO202" s="1126" t="s">
        <v>57</v>
      </c>
      <c r="EP202" s="1126" t="s">
        <v>57</v>
      </c>
      <c r="EQ202" s="1126" t="s">
        <v>57</v>
      </c>
      <c r="ER202" s="1126" t="s">
        <v>57</v>
      </c>
      <c r="ES202" s="1126" t="s">
        <v>57</v>
      </c>
      <c r="ET202" s="1126" t="s">
        <v>57</v>
      </c>
      <c r="EU202" s="189" t="str">
        <f t="shared" si="43"/>
        <v>1038588T01</v>
      </c>
      <c r="EV202" s="56" t="str">
        <f t="shared" si="44"/>
        <v>181038588T01</v>
      </c>
      <c r="EW202" s="189">
        <f>IFERROR(VLOOKUP(EV202,양시!BZ:CJ,10,FALSE),"")</f>
        <v>0</v>
      </c>
    </row>
    <row r="203" spans="1:156" ht="30" customHeight="1">
      <c r="A203" s="367">
        <v>18</v>
      </c>
      <c r="B203" s="1126" t="s">
        <v>806</v>
      </c>
      <c r="C203" s="1125" t="s">
        <v>916</v>
      </c>
      <c r="D203" s="1126" t="s">
        <v>2963</v>
      </c>
      <c r="E203" s="1126" t="s">
        <v>31</v>
      </c>
      <c r="F203" s="1126" t="s">
        <v>287</v>
      </c>
      <c r="G203" s="1126"/>
      <c r="H203" s="1126" t="s">
        <v>312</v>
      </c>
      <c r="I203" s="1126" t="s">
        <v>585</v>
      </c>
      <c r="J203" s="1126" t="s">
        <v>9973</v>
      </c>
      <c r="K203" s="1126" t="s">
        <v>291</v>
      </c>
      <c r="L203" s="1126" t="s">
        <v>9974</v>
      </c>
      <c r="M203" s="1126" t="s">
        <v>5570</v>
      </c>
      <c r="N203" s="1126"/>
      <c r="O203" s="1126" t="s">
        <v>2992</v>
      </c>
      <c r="P203" s="1126"/>
      <c r="Q203" s="1126"/>
      <c r="R203" s="1126"/>
      <c r="S203" s="1126" t="s">
        <v>8846</v>
      </c>
      <c r="T203" s="1126" t="s">
        <v>9975</v>
      </c>
      <c r="U203" s="1126" t="s">
        <v>592</v>
      </c>
      <c r="V203" s="1126"/>
      <c r="W203" s="1126" t="s">
        <v>5572</v>
      </c>
      <c r="X203" s="1126" t="s">
        <v>1542</v>
      </c>
      <c r="Y203" s="1126" t="s">
        <v>9976</v>
      </c>
      <c r="Z203" s="1126" t="s">
        <v>9977</v>
      </c>
      <c r="AA203" s="1126" t="s">
        <v>9977</v>
      </c>
      <c r="AB203" s="1126" t="s">
        <v>293</v>
      </c>
      <c r="AC203" s="1338"/>
      <c r="AD203" s="1126" t="s">
        <v>107</v>
      </c>
      <c r="AE203" s="1126" t="s">
        <v>1730</v>
      </c>
      <c r="AF203" s="1126" t="s">
        <v>595</v>
      </c>
      <c r="AG203" s="1126" t="s">
        <v>57</v>
      </c>
      <c r="AH203" s="1126" t="s">
        <v>645</v>
      </c>
      <c r="AI203" s="1126" t="s">
        <v>57</v>
      </c>
      <c r="AJ203" s="1126"/>
      <c r="AK203" s="1126"/>
      <c r="AL203" s="1126"/>
      <c r="AM203" s="1126"/>
      <c r="AN203" s="1126" t="s">
        <v>1545</v>
      </c>
      <c r="AO203" s="1126" t="s">
        <v>1546</v>
      </c>
      <c r="AP203" s="1126" t="s">
        <v>9978</v>
      </c>
      <c r="AQ203" s="1126" t="s">
        <v>1548</v>
      </c>
      <c r="AR203" s="1126"/>
      <c r="AS203" s="1126"/>
      <c r="AT203" s="1126" t="s">
        <v>315</v>
      </c>
      <c r="AU203" s="1126" t="s">
        <v>9979</v>
      </c>
      <c r="AV203" s="1126" t="s">
        <v>57</v>
      </c>
      <c r="AW203" s="1126" t="s">
        <v>123</v>
      </c>
      <c r="AX203" s="1126"/>
      <c r="AY203" s="1126"/>
      <c r="AZ203" s="1126" t="s">
        <v>5578</v>
      </c>
      <c r="BA203" s="1126" t="s">
        <v>1736</v>
      </c>
      <c r="BB203" s="1126" t="s">
        <v>299</v>
      </c>
      <c r="BC203" s="1126" t="s">
        <v>32</v>
      </c>
      <c r="BD203" s="1126" t="s">
        <v>33</v>
      </c>
      <c r="BE203" s="1126" t="s">
        <v>5554</v>
      </c>
      <c r="BF203" s="1126" t="s">
        <v>48</v>
      </c>
      <c r="BG203" s="1126" t="s">
        <v>57</v>
      </c>
      <c r="BH203" s="1126" t="s">
        <v>57</v>
      </c>
      <c r="BI203" s="1126" t="s">
        <v>57</v>
      </c>
      <c r="BJ203" s="1126" t="s">
        <v>57</v>
      </c>
      <c r="BK203" s="1126" t="s">
        <v>57</v>
      </c>
      <c r="BL203" s="1126" t="s">
        <v>57</v>
      </c>
      <c r="BM203" s="1126" t="s">
        <v>302</v>
      </c>
      <c r="BN203" s="1126" t="s">
        <v>57</v>
      </c>
      <c r="BO203" s="1126" t="s">
        <v>57</v>
      </c>
      <c r="BP203" s="1126" t="s">
        <v>57</v>
      </c>
      <c r="BQ203" s="1126" t="s">
        <v>57</v>
      </c>
      <c r="BR203" s="1126" t="s">
        <v>57</v>
      </c>
      <c r="BS203" s="1126" t="s">
        <v>57</v>
      </c>
      <c r="BT203" s="1126" t="s">
        <v>57</v>
      </c>
      <c r="BU203" s="1126" t="s">
        <v>57</v>
      </c>
      <c r="BV203" s="1126" t="s">
        <v>302</v>
      </c>
      <c r="BW203" s="1126" t="s">
        <v>57</v>
      </c>
      <c r="BX203" s="1126" t="s">
        <v>57</v>
      </c>
      <c r="BY203" s="1126" t="s">
        <v>57</v>
      </c>
      <c r="BZ203" s="1126" t="s">
        <v>57</v>
      </c>
      <c r="CA203" s="1126" t="s">
        <v>57</v>
      </c>
      <c r="CB203" s="1126" t="s">
        <v>57</v>
      </c>
      <c r="CC203" s="1126" t="s">
        <v>57</v>
      </c>
      <c r="CD203" s="1126" t="s">
        <v>57</v>
      </c>
      <c r="CE203" s="1126" t="s">
        <v>57</v>
      </c>
      <c r="CF203" s="1126" t="s">
        <v>57</v>
      </c>
      <c r="CG203" s="1126" t="s">
        <v>57</v>
      </c>
      <c r="CH203" s="1126" t="s">
        <v>57</v>
      </c>
      <c r="CI203" s="1126" t="s">
        <v>57</v>
      </c>
      <c r="CJ203" s="1126" t="s">
        <v>57</v>
      </c>
      <c r="CK203" s="1126" t="s">
        <v>57</v>
      </c>
      <c r="CL203" s="1126" t="s">
        <v>57</v>
      </c>
      <c r="CM203" s="1126" t="s">
        <v>57</v>
      </c>
      <c r="CN203" s="1126" t="s">
        <v>57</v>
      </c>
      <c r="CO203" s="1126" t="s">
        <v>57</v>
      </c>
      <c r="CP203" s="1126" t="s">
        <v>57</v>
      </c>
      <c r="CQ203" s="1126" t="s">
        <v>57</v>
      </c>
      <c r="CR203" s="1126" t="s">
        <v>57</v>
      </c>
      <c r="CS203" s="1126" t="s">
        <v>57</v>
      </c>
      <c r="CT203" s="1126" t="s">
        <v>57</v>
      </c>
      <c r="CU203" s="1126" t="s">
        <v>57</v>
      </c>
      <c r="CV203" s="1126" t="s">
        <v>57</v>
      </c>
      <c r="CW203" s="1126" t="s">
        <v>57</v>
      </c>
      <c r="CX203" s="1126" t="s">
        <v>57</v>
      </c>
      <c r="CY203" s="1126" t="s">
        <v>57</v>
      </c>
      <c r="CZ203" s="1126" t="s">
        <v>57</v>
      </c>
      <c r="DA203" s="1126" t="s">
        <v>57</v>
      </c>
      <c r="DB203" s="1126" t="s">
        <v>57</v>
      </c>
      <c r="DC203" s="1126" t="s">
        <v>57</v>
      </c>
      <c r="DD203" s="1126" t="s">
        <v>57</v>
      </c>
      <c r="DE203" s="1126" t="s">
        <v>57</v>
      </c>
      <c r="DF203" s="1126" t="s">
        <v>57</v>
      </c>
      <c r="DG203" s="1126" t="s">
        <v>57</v>
      </c>
      <c r="DH203" s="1126" t="s">
        <v>57</v>
      </c>
      <c r="DI203" s="1126" t="s">
        <v>302</v>
      </c>
      <c r="DJ203" s="1126" t="s">
        <v>57</v>
      </c>
      <c r="DK203" s="1126" t="s">
        <v>57</v>
      </c>
      <c r="DL203" s="1126" t="s">
        <v>57</v>
      </c>
      <c r="DM203" s="1126" t="s">
        <v>57</v>
      </c>
      <c r="DN203" s="1126" t="s">
        <v>57</v>
      </c>
      <c r="DO203" s="1126" t="s">
        <v>57</v>
      </c>
      <c r="DP203" s="1126" t="s">
        <v>57</v>
      </c>
      <c r="DQ203" s="1126" t="s">
        <v>57</v>
      </c>
      <c r="DR203" s="1126" t="s">
        <v>57</v>
      </c>
      <c r="DS203" s="1126" t="s">
        <v>57</v>
      </c>
      <c r="DT203" s="1126" t="s">
        <v>57</v>
      </c>
      <c r="DU203" s="1126" t="s">
        <v>57</v>
      </c>
      <c r="DV203" s="1126" t="s">
        <v>57</v>
      </c>
      <c r="DW203" s="1126" t="s">
        <v>57</v>
      </c>
      <c r="DX203" s="1126" t="s">
        <v>57</v>
      </c>
      <c r="DY203" s="1126" t="s">
        <v>57</v>
      </c>
      <c r="DZ203" s="1126" t="s">
        <v>57</v>
      </c>
      <c r="EA203" s="1126" t="s">
        <v>57</v>
      </c>
      <c r="EB203" s="1126" t="s">
        <v>57</v>
      </c>
      <c r="EC203" s="1126" t="s">
        <v>57</v>
      </c>
      <c r="ED203" s="1126" t="s">
        <v>57</v>
      </c>
      <c r="EE203" s="1126" t="s">
        <v>57</v>
      </c>
      <c r="EF203" s="1126" t="s">
        <v>57</v>
      </c>
      <c r="EG203" s="1126" t="s">
        <v>57</v>
      </c>
      <c r="EH203" s="1126" t="s">
        <v>57</v>
      </c>
      <c r="EI203" s="1126" t="s">
        <v>57</v>
      </c>
      <c r="EJ203" s="1126" t="s">
        <v>57</v>
      </c>
      <c r="EK203" s="1126" t="s">
        <v>57</v>
      </c>
      <c r="EL203" s="1126" t="s">
        <v>57</v>
      </c>
      <c r="EM203" s="1126" t="s">
        <v>57</v>
      </c>
      <c r="EN203" s="1126" t="s">
        <v>57</v>
      </c>
      <c r="EO203" s="1126" t="s">
        <v>57</v>
      </c>
      <c r="EP203" s="1126" t="s">
        <v>57</v>
      </c>
      <c r="EQ203" s="1126" t="s">
        <v>57</v>
      </c>
      <c r="ER203" s="1126" t="s">
        <v>57</v>
      </c>
      <c r="ES203" s="1126" t="s">
        <v>57</v>
      </c>
      <c r="ET203" s="1126" t="s">
        <v>57</v>
      </c>
      <c r="EU203" s="189" t="str">
        <f t="shared" si="43"/>
        <v>1038590T01</v>
      </c>
      <c r="EV203" s="56" t="str">
        <f t="shared" si="44"/>
        <v>181038590T01</v>
      </c>
      <c r="EW203" s="189">
        <f>IFERROR(VLOOKUP(EV203,양시!BZ:CJ,10,FALSE),"")</f>
        <v>0</v>
      </c>
    </row>
    <row r="204" spans="1:156" ht="30" customHeight="1">
      <c r="A204" s="741">
        <v>19</v>
      </c>
      <c r="B204" s="1163" t="s">
        <v>287</v>
      </c>
      <c r="C204" s="1165" t="s">
        <v>2059</v>
      </c>
      <c r="D204" s="1163" t="s">
        <v>1866</v>
      </c>
      <c r="E204" s="1163" t="s">
        <v>31</v>
      </c>
      <c r="F204" s="1163" t="s">
        <v>584</v>
      </c>
      <c r="G204" s="1163" t="s">
        <v>287</v>
      </c>
      <c r="H204" s="1163" t="s">
        <v>312</v>
      </c>
      <c r="I204" s="1163" t="s">
        <v>585</v>
      </c>
      <c r="J204" s="1163" t="s">
        <v>6800</v>
      </c>
      <c r="K204" s="1163" t="s">
        <v>291</v>
      </c>
      <c r="L204" s="1163" t="s">
        <v>6801</v>
      </c>
      <c r="M204" s="1163" t="s">
        <v>1231</v>
      </c>
      <c r="N204" s="1163"/>
      <c r="O204" s="1163"/>
      <c r="P204" s="1163"/>
      <c r="Q204" s="1163" t="s">
        <v>2638</v>
      </c>
      <c r="R204" s="1163"/>
      <c r="S204" s="1163" t="s">
        <v>6425</v>
      </c>
      <c r="T204" s="1163" t="s">
        <v>6802</v>
      </c>
      <c r="U204" s="1163" t="s">
        <v>592</v>
      </c>
      <c r="V204" s="1163"/>
      <c r="W204" s="1163" t="s">
        <v>1233</v>
      </c>
      <c r="X204" s="1163" t="s">
        <v>322</v>
      </c>
      <c r="Y204" s="1163" t="s">
        <v>1234</v>
      </c>
      <c r="Z204" s="1163" t="s">
        <v>1234</v>
      </c>
      <c r="AA204" s="1163" t="s">
        <v>4359</v>
      </c>
      <c r="AB204" s="1163" t="s">
        <v>293</v>
      </c>
      <c r="AC204" s="1338"/>
      <c r="AD204" s="1163" t="s">
        <v>107</v>
      </c>
      <c r="AE204" s="1163" t="s">
        <v>314</v>
      </c>
      <c r="AF204" s="1163" t="s">
        <v>294</v>
      </c>
      <c r="AG204" s="1163" t="s">
        <v>295</v>
      </c>
      <c r="AH204" s="1163" t="s">
        <v>296</v>
      </c>
      <c r="AI204" s="1163" t="s">
        <v>297</v>
      </c>
      <c r="AJ204" s="1163"/>
      <c r="AK204" s="1163"/>
      <c r="AL204" s="1163"/>
      <c r="AM204" s="1163"/>
      <c r="AN204" s="1163" t="s">
        <v>1162</v>
      </c>
      <c r="AO204" s="1163" t="s">
        <v>3771</v>
      </c>
      <c r="AP204" s="1163" t="s">
        <v>6803</v>
      </c>
      <c r="AQ204" s="1163" t="s">
        <v>49</v>
      </c>
      <c r="AR204" s="1163"/>
      <c r="AS204" s="1163"/>
      <c r="AT204" s="1163" t="s">
        <v>599</v>
      </c>
      <c r="AU204" s="1163" t="s">
        <v>6804</v>
      </c>
      <c r="AV204" s="1163" t="s">
        <v>57</v>
      </c>
      <c r="AW204" s="1163" t="s">
        <v>57</v>
      </c>
      <c r="AX204" s="1163"/>
      <c r="AY204" s="1163"/>
      <c r="AZ204" s="1163" t="s">
        <v>1238</v>
      </c>
      <c r="BA204" s="1163" t="s">
        <v>1170</v>
      </c>
      <c r="BB204" s="1163" t="s">
        <v>299</v>
      </c>
      <c r="BC204" s="1163" t="s">
        <v>32</v>
      </c>
      <c r="BD204" s="1163" t="s">
        <v>33</v>
      </c>
      <c r="BE204" s="1163" t="s">
        <v>57</v>
      </c>
      <c r="BF204" s="1163" t="s">
        <v>48</v>
      </c>
      <c r="BG204" s="1163" t="s">
        <v>164</v>
      </c>
      <c r="BH204" s="1163" t="s">
        <v>6805</v>
      </c>
      <c r="BI204" s="1163" t="s">
        <v>1240</v>
      </c>
      <c r="BJ204" s="1163" t="s">
        <v>1241</v>
      </c>
      <c r="BK204" s="1163" t="s">
        <v>1174</v>
      </c>
      <c r="BL204" s="1163" t="s">
        <v>1242</v>
      </c>
      <c r="BM204" s="1163" t="s">
        <v>55</v>
      </c>
      <c r="BN204" s="1163" t="s">
        <v>314</v>
      </c>
      <c r="BO204" s="1163" t="s">
        <v>294</v>
      </c>
      <c r="BP204" s="1163" t="s">
        <v>57</v>
      </c>
      <c r="BQ204" s="1163" t="s">
        <v>295</v>
      </c>
      <c r="BR204" s="1163" t="s">
        <v>311</v>
      </c>
      <c r="BS204" s="1163" t="s">
        <v>1028</v>
      </c>
      <c r="BT204" s="1163" t="s">
        <v>905</v>
      </c>
      <c r="BU204" s="1163" t="s">
        <v>6806</v>
      </c>
      <c r="BV204" s="1163" t="s">
        <v>1061</v>
      </c>
      <c r="BW204" s="1163" t="s">
        <v>177</v>
      </c>
      <c r="BX204" s="1163" t="s">
        <v>296</v>
      </c>
      <c r="BY204" s="1163" t="s">
        <v>297</v>
      </c>
      <c r="BZ204" s="1163" t="s">
        <v>1023</v>
      </c>
      <c r="CA204" s="1163" t="s">
        <v>1244</v>
      </c>
      <c r="CB204" s="1163" t="s">
        <v>304</v>
      </c>
      <c r="CC204" s="1163" t="s">
        <v>182</v>
      </c>
      <c r="CD204" s="1163" t="s">
        <v>1245</v>
      </c>
      <c r="CE204" s="1163" t="s">
        <v>306</v>
      </c>
      <c r="CF204" s="1163" t="s">
        <v>1246</v>
      </c>
      <c r="CG204" s="1163" t="s">
        <v>307</v>
      </c>
      <c r="CH204" s="1163" t="s">
        <v>57</v>
      </c>
      <c r="CI204" s="1163" t="s">
        <v>1247</v>
      </c>
      <c r="CJ204" s="1163" t="s">
        <v>99</v>
      </c>
      <c r="CK204" s="1163" t="s">
        <v>1248</v>
      </c>
      <c r="CL204" s="1163" t="s">
        <v>105</v>
      </c>
      <c r="CM204" s="1163" t="s">
        <v>1249</v>
      </c>
      <c r="CN204" s="1163" t="s">
        <v>99</v>
      </c>
      <c r="CO204" s="1163" t="s">
        <v>1066</v>
      </c>
      <c r="CP204" s="1163" t="s">
        <v>105</v>
      </c>
      <c r="CQ204" s="1163" t="s">
        <v>57</v>
      </c>
      <c r="CR204" s="1163" t="s">
        <v>57</v>
      </c>
      <c r="CS204" s="1163" t="s">
        <v>57</v>
      </c>
      <c r="CT204" s="1163" t="s">
        <v>57</v>
      </c>
      <c r="CU204" s="1163" t="s">
        <v>328</v>
      </c>
      <c r="CV204" s="1163" t="s">
        <v>329</v>
      </c>
      <c r="CW204" s="1163" t="s">
        <v>330</v>
      </c>
      <c r="CX204" s="1163" t="s">
        <v>331</v>
      </c>
      <c r="CY204" s="1163" t="s">
        <v>57</v>
      </c>
      <c r="CZ204" s="1163" t="s">
        <v>57</v>
      </c>
      <c r="DA204" s="1163" t="s">
        <v>57</v>
      </c>
      <c r="DB204" s="1163" t="s">
        <v>57</v>
      </c>
      <c r="DC204" s="1163" t="s">
        <v>57</v>
      </c>
      <c r="DD204" s="1163" t="s">
        <v>57</v>
      </c>
      <c r="DE204" s="1163" t="s">
        <v>1215</v>
      </c>
      <c r="DF204" s="1163" t="s">
        <v>1216</v>
      </c>
      <c r="DG204" s="1163" t="s">
        <v>673</v>
      </c>
      <c r="DH204" s="1163" t="s">
        <v>57</v>
      </c>
      <c r="DI204" s="1163" t="s">
        <v>302</v>
      </c>
      <c r="DJ204" s="1163" t="s">
        <v>57</v>
      </c>
      <c r="DK204" s="1163" t="s">
        <v>57</v>
      </c>
      <c r="DL204" s="1163" t="s">
        <v>57</v>
      </c>
      <c r="DM204" s="1163" t="s">
        <v>57</v>
      </c>
      <c r="DN204" s="1163" t="s">
        <v>57</v>
      </c>
      <c r="DO204" s="1163" t="s">
        <v>57</v>
      </c>
      <c r="DP204" s="1163" t="s">
        <v>57</v>
      </c>
      <c r="DQ204" s="1163" t="s">
        <v>57</v>
      </c>
      <c r="DR204" s="1163" t="s">
        <v>57</v>
      </c>
      <c r="DS204" s="1163" t="s">
        <v>57</v>
      </c>
      <c r="DT204" s="1163" t="s">
        <v>1250</v>
      </c>
      <c r="DU204" s="1163" t="s">
        <v>79</v>
      </c>
      <c r="DV204" s="1163" t="s">
        <v>801</v>
      </c>
      <c r="DW204" s="1163" t="s">
        <v>121</v>
      </c>
      <c r="DX204" s="1163" t="s">
        <v>333</v>
      </c>
      <c r="DY204" s="1163" t="s">
        <v>308</v>
      </c>
      <c r="DZ204" s="1163" t="s">
        <v>309</v>
      </c>
      <c r="EA204" s="1163" t="s">
        <v>319</v>
      </c>
      <c r="EB204" s="1163" t="s">
        <v>1251</v>
      </c>
      <c r="EC204" s="1163" t="s">
        <v>79</v>
      </c>
      <c r="ED204" s="1163" t="s">
        <v>1038</v>
      </c>
      <c r="EE204" s="1163" t="s">
        <v>121</v>
      </c>
      <c r="EF204" s="1163" t="s">
        <v>57</v>
      </c>
      <c r="EG204" s="1163" t="s">
        <v>57</v>
      </c>
      <c r="EH204" s="1163" t="s">
        <v>57</v>
      </c>
      <c r="EI204" s="1163" t="s">
        <v>57</v>
      </c>
      <c r="EJ204" s="1163" t="s">
        <v>1252</v>
      </c>
      <c r="EK204" s="1163" t="s">
        <v>1253</v>
      </c>
      <c r="EL204" s="1163" t="s">
        <v>1254</v>
      </c>
      <c r="EM204" s="1163" t="s">
        <v>1255</v>
      </c>
      <c r="EN204" s="1163" t="s">
        <v>680</v>
      </c>
      <c r="EO204" s="1163" t="s">
        <v>310</v>
      </c>
      <c r="EP204" s="1163" t="s">
        <v>88</v>
      </c>
      <c r="EQ204" s="1163" t="s">
        <v>6807</v>
      </c>
      <c r="ER204" s="1163" t="s">
        <v>311</v>
      </c>
      <c r="ES204" s="1163" t="s">
        <v>3607</v>
      </c>
      <c r="ET204" s="1163" t="s">
        <v>6808</v>
      </c>
      <c r="EU204" s="189" t="str">
        <f t="shared" ref="EU204:EU209" si="45">MID(AU204,5,8)&amp;RIGHT(AU204,2)</f>
        <v>1038853T00</v>
      </c>
      <c r="EV204" s="56" t="str">
        <f t="shared" ref="EV204:EV209" si="46">A204&amp;EU204</f>
        <v>191038853T00</v>
      </c>
      <c r="EW204" s="189">
        <f>IFERROR(VLOOKUP(EV204,양시!BZ:CJ,10,FALSE),"")</f>
        <v>0</v>
      </c>
    </row>
    <row r="205" spans="1:156" ht="30" customHeight="1">
      <c r="A205" s="741">
        <v>19</v>
      </c>
      <c r="B205" s="1163" t="s">
        <v>312</v>
      </c>
      <c r="C205" s="1164" t="s">
        <v>915</v>
      </c>
      <c r="D205" s="1163" t="s">
        <v>2612</v>
      </c>
      <c r="E205" s="1163" t="s">
        <v>31</v>
      </c>
      <c r="F205" s="1163" t="s">
        <v>287</v>
      </c>
      <c r="G205" s="1163" t="s">
        <v>312</v>
      </c>
      <c r="H205" s="1163" t="s">
        <v>320</v>
      </c>
      <c r="I205" s="1163" t="s">
        <v>585</v>
      </c>
      <c r="J205" s="1163" t="s">
        <v>10131</v>
      </c>
      <c r="K205" s="1163" t="s">
        <v>291</v>
      </c>
      <c r="L205" s="1163" t="s">
        <v>10132</v>
      </c>
      <c r="M205" s="1163" t="s">
        <v>1407</v>
      </c>
      <c r="N205" s="1163"/>
      <c r="O205" s="1163"/>
      <c r="P205" s="1163"/>
      <c r="Q205" s="1163"/>
      <c r="R205" s="1163"/>
      <c r="S205" s="1163" t="s">
        <v>9749</v>
      </c>
      <c r="T205" s="1163" t="s">
        <v>10133</v>
      </c>
      <c r="U205" s="1163" t="s">
        <v>592</v>
      </c>
      <c r="V205" s="1163" t="s">
        <v>1133</v>
      </c>
      <c r="W205" s="1163" t="s">
        <v>1410</v>
      </c>
      <c r="X205" s="1163" t="s">
        <v>292</v>
      </c>
      <c r="Y205" s="1163" t="s">
        <v>1161</v>
      </c>
      <c r="Z205" s="1163" t="s">
        <v>1318</v>
      </c>
      <c r="AA205" s="1163" t="s">
        <v>1318</v>
      </c>
      <c r="AB205" s="1163" t="s">
        <v>293</v>
      </c>
      <c r="AC205" s="1338"/>
      <c r="AD205" s="1163" t="s">
        <v>107</v>
      </c>
      <c r="AE205" s="1163" t="s">
        <v>314</v>
      </c>
      <c r="AF205" s="1163" t="s">
        <v>294</v>
      </c>
      <c r="AG205" s="1163" t="s">
        <v>295</v>
      </c>
      <c r="AH205" s="1163" t="s">
        <v>296</v>
      </c>
      <c r="AI205" s="1163" t="s">
        <v>297</v>
      </c>
      <c r="AJ205" s="1163"/>
      <c r="AK205" s="1163"/>
      <c r="AL205" s="1163"/>
      <c r="AM205" s="1163"/>
      <c r="AN205" s="1163" t="s">
        <v>8689</v>
      </c>
      <c r="AO205" s="1163" t="s">
        <v>8690</v>
      </c>
      <c r="AP205" s="1163" t="s">
        <v>10134</v>
      </c>
      <c r="AQ205" s="1163" t="s">
        <v>35</v>
      </c>
      <c r="AR205" s="1163"/>
      <c r="AS205" s="1163"/>
      <c r="AT205" s="1163" t="s">
        <v>298</v>
      </c>
      <c r="AU205" s="1163" t="s">
        <v>10135</v>
      </c>
      <c r="AV205" s="1163" t="s">
        <v>57</v>
      </c>
      <c r="AW205" s="1163" t="s">
        <v>57</v>
      </c>
      <c r="AX205" s="1163"/>
      <c r="AY205" s="1163"/>
      <c r="AZ205" s="1163" t="s">
        <v>1416</v>
      </c>
      <c r="BA205" s="1163" t="s">
        <v>72</v>
      </c>
      <c r="BB205" s="1163" t="s">
        <v>299</v>
      </c>
      <c r="BC205" s="1163" t="s">
        <v>32</v>
      </c>
      <c r="BD205" s="1163" t="s">
        <v>33</v>
      </c>
      <c r="BE205" s="1163" t="s">
        <v>57</v>
      </c>
      <c r="BF205" s="1163" t="s">
        <v>48</v>
      </c>
      <c r="BG205" s="1163" t="s">
        <v>164</v>
      </c>
      <c r="BH205" s="1163" t="s">
        <v>110</v>
      </c>
      <c r="BI205" s="1163" t="s">
        <v>1417</v>
      </c>
      <c r="BJ205" s="1163" t="s">
        <v>1418</v>
      </c>
      <c r="BK205" s="1163" t="s">
        <v>1419</v>
      </c>
      <c r="BL205" s="1163" t="s">
        <v>10136</v>
      </c>
      <c r="BM205" s="1163" t="s">
        <v>302</v>
      </c>
      <c r="BN205" s="1163" t="s">
        <v>314</v>
      </c>
      <c r="BO205" s="1163" t="s">
        <v>294</v>
      </c>
      <c r="BP205" s="1163" t="s">
        <v>57</v>
      </c>
      <c r="BQ205" s="1163" t="s">
        <v>295</v>
      </c>
      <c r="BR205" s="1163" t="s">
        <v>311</v>
      </c>
      <c r="BS205" s="1163" t="s">
        <v>1421</v>
      </c>
      <c r="BT205" s="1163" t="s">
        <v>1422</v>
      </c>
      <c r="BU205" s="1163" t="s">
        <v>10137</v>
      </c>
      <c r="BV205" s="1163" t="s">
        <v>302</v>
      </c>
      <c r="BW205" s="1163" t="s">
        <v>659</v>
      </c>
      <c r="BX205" s="1163" t="s">
        <v>296</v>
      </c>
      <c r="BY205" s="1163" t="s">
        <v>297</v>
      </c>
      <c r="BZ205" s="1163" t="s">
        <v>109</v>
      </c>
      <c r="CA205" s="1163" t="s">
        <v>1425</v>
      </c>
      <c r="CB205" s="1163" t="s">
        <v>304</v>
      </c>
      <c r="CC205" s="1163" t="s">
        <v>111</v>
      </c>
      <c r="CD205" s="1163" t="s">
        <v>305</v>
      </c>
      <c r="CE205" s="1163" t="s">
        <v>306</v>
      </c>
      <c r="CF205" s="1163" t="s">
        <v>112</v>
      </c>
      <c r="CG205" s="1163" t="s">
        <v>307</v>
      </c>
      <c r="CH205" s="1163" t="s">
        <v>57</v>
      </c>
      <c r="CI205" s="1163" t="s">
        <v>1426</v>
      </c>
      <c r="CJ205" s="1163" t="s">
        <v>78</v>
      </c>
      <c r="CK205" s="1163" t="s">
        <v>1427</v>
      </c>
      <c r="CL205" s="1163" t="s">
        <v>105</v>
      </c>
      <c r="CM205" s="1163" t="s">
        <v>57</v>
      </c>
      <c r="CN205" s="1163" t="s">
        <v>57</v>
      </c>
      <c r="CO205" s="1163" t="s">
        <v>57</v>
      </c>
      <c r="CP205" s="1163" t="s">
        <v>57</v>
      </c>
      <c r="CQ205" s="1163" t="s">
        <v>57</v>
      </c>
      <c r="CR205" s="1163" t="s">
        <v>57</v>
      </c>
      <c r="CS205" s="1163" t="s">
        <v>57</v>
      </c>
      <c r="CT205" s="1163" t="s">
        <v>57</v>
      </c>
      <c r="CU205" s="1163" t="s">
        <v>57</v>
      </c>
      <c r="CV205" s="1163" t="s">
        <v>57</v>
      </c>
      <c r="CW205" s="1163" t="s">
        <v>57</v>
      </c>
      <c r="CX205" s="1163" t="s">
        <v>57</v>
      </c>
      <c r="CY205" s="1163" t="s">
        <v>57</v>
      </c>
      <c r="CZ205" s="1163" t="s">
        <v>57</v>
      </c>
      <c r="DA205" s="1163" t="s">
        <v>57</v>
      </c>
      <c r="DB205" s="1163" t="s">
        <v>57</v>
      </c>
      <c r="DC205" s="1163" t="s">
        <v>57</v>
      </c>
      <c r="DD205" s="1163" t="s">
        <v>57</v>
      </c>
      <c r="DE205" s="1163" t="s">
        <v>57</v>
      </c>
      <c r="DF205" s="1163" t="s">
        <v>57</v>
      </c>
      <c r="DG205" s="1163" t="s">
        <v>57</v>
      </c>
      <c r="DH205" s="1163" t="s">
        <v>57</v>
      </c>
      <c r="DI205" s="1163" t="s">
        <v>302</v>
      </c>
      <c r="DJ205" s="1163" t="s">
        <v>57</v>
      </c>
      <c r="DK205" s="1163" t="s">
        <v>57</v>
      </c>
      <c r="DL205" s="1163" t="s">
        <v>57</v>
      </c>
      <c r="DM205" s="1163" t="s">
        <v>57</v>
      </c>
      <c r="DN205" s="1163" t="s">
        <v>57</v>
      </c>
      <c r="DO205" s="1163" t="s">
        <v>57</v>
      </c>
      <c r="DP205" s="1163" t="s">
        <v>57</v>
      </c>
      <c r="DQ205" s="1163" t="s">
        <v>57</v>
      </c>
      <c r="DR205" s="1163" t="s">
        <v>57</v>
      </c>
      <c r="DS205" s="1163" t="s">
        <v>57</v>
      </c>
      <c r="DT205" s="1163" t="s">
        <v>1428</v>
      </c>
      <c r="DU205" s="1163" t="s">
        <v>79</v>
      </c>
      <c r="DV205" s="1163" t="s">
        <v>872</v>
      </c>
      <c r="DW205" s="1163" t="s">
        <v>106</v>
      </c>
      <c r="DX205" s="1163" t="s">
        <v>333</v>
      </c>
      <c r="DY205" s="1163" t="s">
        <v>308</v>
      </c>
      <c r="DZ205" s="1163" t="s">
        <v>309</v>
      </c>
      <c r="EA205" s="1163" t="s">
        <v>319</v>
      </c>
      <c r="EB205" s="1163" t="s">
        <v>1429</v>
      </c>
      <c r="EC205" s="1163" t="s">
        <v>79</v>
      </c>
      <c r="ED205" s="1163" t="s">
        <v>204</v>
      </c>
      <c r="EE205" s="1163" t="s">
        <v>106</v>
      </c>
      <c r="EF205" s="1163" t="s">
        <v>57</v>
      </c>
      <c r="EG205" s="1163" t="s">
        <v>57</v>
      </c>
      <c r="EH205" s="1163" t="s">
        <v>57</v>
      </c>
      <c r="EI205" s="1163" t="s">
        <v>57</v>
      </c>
      <c r="EJ205" s="1163" t="s">
        <v>96</v>
      </c>
      <c r="EK205" s="1163" t="s">
        <v>97</v>
      </c>
      <c r="EL205" s="1163" t="s">
        <v>1430</v>
      </c>
      <c r="EM205" s="1163" t="s">
        <v>115</v>
      </c>
      <c r="EN205" s="1163" t="s">
        <v>629</v>
      </c>
      <c r="EO205" s="1163" t="s">
        <v>310</v>
      </c>
      <c r="EP205" s="1163" t="s">
        <v>88</v>
      </c>
      <c r="EQ205" s="1163" t="s">
        <v>887</v>
      </c>
      <c r="ER205" s="1163" t="s">
        <v>311</v>
      </c>
      <c r="ES205" s="1163" t="s">
        <v>10138</v>
      </c>
      <c r="ET205" s="1163" t="s">
        <v>10139</v>
      </c>
      <c r="EU205" s="189" t="str">
        <f t="shared" si="45"/>
        <v>1030901T00</v>
      </c>
      <c r="EV205" s="56" t="str">
        <f t="shared" si="46"/>
        <v>191030901T00</v>
      </c>
      <c r="EW205" s="189" t="str">
        <f>IFERROR(VLOOKUP(EV205,양시!BZ:CJ,10,FALSE),"")</f>
        <v/>
      </c>
      <c r="EX205" s="104" t="s">
        <v>4433</v>
      </c>
    </row>
    <row r="206" spans="1:156" ht="30.6" customHeight="1">
      <c r="A206" s="741">
        <v>19</v>
      </c>
      <c r="B206" s="1163" t="s">
        <v>320</v>
      </c>
      <c r="C206" s="1165" t="s">
        <v>2059</v>
      </c>
      <c r="D206" s="1163" t="s">
        <v>1866</v>
      </c>
      <c r="E206" s="1163" t="s">
        <v>31</v>
      </c>
      <c r="F206" s="1163" t="s">
        <v>584</v>
      </c>
      <c r="G206" s="1163" t="s">
        <v>320</v>
      </c>
      <c r="H206" s="1163" t="s">
        <v>320</v>
      </c>
      <c r="I206" s="1163" t="s">
        <v>585</v>
      </c>
      <c r="J206" s="1163" t="s">
        <v>9394</v>
      </c>
      <c r="K206" s="1163" t="s">
        <v>291</v>
      </c>
      <c r="L206" s="1163" t="s">
        <v>9395</v>
      </c>
      <c r="M206" s="1163" t="s">
        <v>4285</v>
      </c>
      <c r="N206" s="1163"/>
      <c r="O206" s="1163"/>
      <c r="P206" s="1163"/>
      <c r="Q206" s="1163" t="s">
        <v>2638</v>
      </c>
      <c r="R206" s="1163"/>
      <c r="S206" s="1163" t="s">
        <v>8306</v>
      </c>
      <c r="T206" s="1163" t="s">
        <v>8521</v>
      </c>
      <c r="U206" s="1163" t="s">
        <v>592</v>
      </c>
      <c r="V206" s="1163"/>
      <c r="W206" s="1163" t="s">
        <v>4286</v>
      </c>
      <c r="X206" s="1163" t="s">
        <v>1047</v>
      </c>
      <c r="Y206" s="1163" t="s">
        <v>9900</v>
      </c>
      <c r="Z206" s="1163" t="s">
        <v>9900</v>
      </c>
      <c r="AA206" s="1163" t="s">
        <v>1135</v>
      </c>
      <c r="AB206" s="1163" t="s">
        <v>293</v>
      </c>
      <c r="AC206" s="1338"/>
      <c r="AD206" s="1163" t="s">
        <v>1861</v>
      </c>
      <c r="AE206" s="1163" t="s">
        <v>1014</v>
      </c>
      <c r="AF206" s="1163" t="s">
        <v>692</v>
      </c>
      <c r="AG206" s="1163" t="s">
        <v>295</v>
      </c>
      <c r="AH206" s="1163" t="s">
        <v>296</v>
      </c>
      <c r="AI206" s="1163" t="s">
        <v>297</v>
      </c>
      <c r="AJ206" s="1163"/>
      <c r="AK206" s="1163"/>
      <c r="AL206" s="1163"/>
      <c r="AM206" s="1163"/>
      <c r="AN206" s="1163" t="s">
        <v>1948</v>
      </c>
      <c r="AO206" s="1163" t="s">
        <v>2453</v>
      </c>
      <c r="AP206" s="1163" t="s">
        <v>9396</v>
      </c>
      <c r="AQ206" s="1163" t="s">
        <v>49</v>
      </c>
      <c r="AR206" s="1163"/>
      <c r="AS206" s="1163"/>
      <c r="AT206" s="1163" t="s">
        <v>599</v>
      </c>
      <c r="AU206" s="1163" t="s">
        <v>9397</v>
      </c>
      <c r="AV206" s="1163" t="s">
        <v>57</v>
      </c>
      <c r="AW206" s="1163" t="s">
        <v>57</v>
      </c>
      <c r="AX206" s="1163"/>
      <c r="AY206" s="1163" t="s">
        <v>2669</v>
      </c>
      <c r="AZ206" s="1163" t="s">
        <v>2620</v>
      </c>
      <c r="BA206" s="1163" t="s">
        <v>2458</v>
      </c>
      <c r="BB206" s="1163" t="s">
        <v>299</v>
      </c>
      <c r="BC206" s="1163" t="s">
        <v>32</v>
      </c>
      <c r="BD206" s="1163" t="s">
        <v>33</v>
      </c>
      <c r="BE206" s="1163" t="s">
        <v>57</v>
      </c>
      <c r="BF206" s="1163" t="s">
        <v>48</v>
      </c>
      <c r="BG206" s="1163" t="s">
        <v>164</v>
      </c>
      <c r="BH206" s="1163" t="s">
        <v>2216</v>
      </c>
      <c r="BI206" s="1163" t="s">
        <v>9398</v>
      </c>
      <c r="BJ206" s="1163" t="s">
        <v>4290</v>
      </c>
      <c r="BK206" s="1163" t="s">
        <v>1026</v>
      </c>
      <c r="BL206" s="1163" t="s">
        <v>4291</v>
      </c>
      <c r="BM206" s="1163" t="s">
        <v>752</v>
      </c>
      <c r="BN206" s="1163" t="s">
        <v>1014</v>
      </c>
      <c r="BO206" s="1163" t="s">
        <v>692</v>
      </c>
      <c r="BP206" s="1163" t="s">
        <v>595</v>
      </c>
      <c r="BQ206" s="1163" t="s">
        <v>295</v>
      </c>
      <c r="BR206" s="1163" t="s">
        <v>102</v>
      </c>
      <c r="BS206" s="1163" t="s">
        <v>609</v>
      </c>
      <c r="BT206" s="1163" t="s">
        <v>4239</v>
      </c>
      <c r="BU206" s="1163" t="s">
        <v>4292</v>
      </c>
      <c r="BV206" s="1163" t="s">
        <v>1061</v>
      </c>
      <c r="BW206" s="1163" t="s">
        <v>1062</v>
      </c>
      <c r="BX206" s="1163" t="s">
        <v>296</v>
      </c>
      <c r="BY206" s="1163" t="s">
        <v>297</v>
      </c>
      <c r="BZ206" s="1163" t="s">
        <v>797</v>
      </c>
      <c r="CA206" s="1163" t="s">
        <v>2798</v>
      </c>
      <c r="CB206" s="1163" t="s">
        <v>304</v>
      </c>
      <c r="CC206" s="1163" t="s">
        <v>174</v>
      </c>
      <c r="CD206" s="1163" t="s">
        <v>305</v>
      </c>
      <c r="CE206" s="1163" t="s">
        <v>306</v>
      </c>
      <c r="CF206" s="1163" t="s">
        <v>2799</v>
      </c>
      <c r="CG206" s="1163" t="s">
        <v>307</v>
      </c>
      <c r="CH206" s="1163" t="s">
        <v>57</v>
      </c>
      <c r="CI206" s="1163" t="s">
        <v>4293</v>
      </c>
      <c r="CJ206" s="1163" t="s">
        <v>92</v>
      </c>
      <c r="CK206" s="1163" t="s">
        <v>2223</v>
      </c>
      <c r="CL206" s="1163" t="s">
        <v>105</v>
      </c>
      <c r="CM206" s="1163" t="s">
        <v>4294</v>
      </c>
      <c r="CN206" s="1163" t="s">
        <v>92</v>
      </c>
      <c r="CO206" s="1163" t="s">
        <v>1427</v>
      </c>
      <c r="CP206" s="1163" t="s">
        <v>105</v>
      </c>
      <c r="CQ206" s="1163" t="s">
        <v>57</v>
      </c>
      <c r="CR206" s="1163" t="s">
        <v>57</v>
      </c>
      <c r="CS206" s="1163" t="s">
        <v>57</v>
      </c>
      <c r="CT206" s="1163" t="s">
        <v>57</v>
      </c>
      <c r="CU206" s="1163" t="s">
        <v>328</v>
      </c>
      <c r="CV206" s="1163" t="s">
        <v>329</v>
      </c>
      <c r="CW206" s="1163" t="s">
        <v>330</v>
      </c>
      <c r="CX206" s="1163" t="s">
        <v>331</v>
      </c>
      <c r="CY206" s="1163" t="s">
        <v>798</v>
      </c>
      <c r="CZ206" s="1163" t="s">
        <v>329</v>
      </c>
      <c r="DA206" s="1163" t="s">
        <v>123</v>
      </c>
      <c r="DB206" s="1163" t="s">
        <v>57</v>
      </c>
      <c r="DC206" s="1163" t="s">
        <v>57</v>
      </c>
      <c r="DD206" s="1163" t="s">
        <v>57</v>
      </c>
      <c r="DE206" s="1163" t="s">
        <v>57</v>
      </c>
      <c r="DF206" s="1163" t="s">
        <v>57</v>
      </c>
      <c r="DG206" s="1163" t="s">
        <v>57</v>
      </c>
      <c r="DH206" s="1163" t="s">
        <v>57</v>
      </c>
      <c r="DI206" s="1163" t="s">
        <v>302</v>
      </c>
      <c r="DJ206" s="1163" t="s">
        <v>57</v>
      </c>
      <c r="DK206" s="1163" t="s">
        <v>57</v>
      </c>
      <c r="DL206" s="1163" t="s">
        <v>57</v>
      </c>
      <c r="DM206" s="1163" t="s">
        <v>57</v>
      </c>
      <c r="DN206" s="1163" t="s">
        <v>57</v>
      </c>
      <c r="DO206" s="1163" t="s">
        <v>57</v>
      </c>
      <c r="DP206" s="1163" t="s">
        <v>57</v>
      </c>
      <c r="DQ206" s="1163" t="s">
        <v>57</v>
      </c>
      <c r="DR206" s="1163" t="s">
        <v>57</v>
      </c>
      <c r="DS206" s="1163" t="s">
        <v>57</v>
      </c>
      <c r="DT206" s="1163" t="s">
        <v>2801</v>
      </c>
      <c r="DU206" s="1163" t="s">
        <v>86</v>
      </c>
      <c r="DV206" s="1163" t="s">
        <v>177</v>
      </c>
      <c r="DW206" s="1163" t="s">
        <v>106</v>
      </c>
      <c r="DX206" s="1163" t="s">
        <v>317</v>
      </c>
      <c r="DY206" s="1163" t="s">
        <v>308</v>
      </c>
      <c r="DZ206" s="1163" t="s">
        <v>318</v>
      </c>
      <c r="EA206" s="1163" t="s">
        <v>319</v>
      </c>
      <c r="EB206" s="1163" t="s">
        <v>2632</v>
      </c>
      <c r="EC206" s="1163" t="s">
        <v>86</v>
      </c>
      <c r="ED206" s="1163" t="s">
        <v>178</v>
      </c>
      <c r="EE206" s="1163" t="s">
        <v>106</v>
      </c>
      <c r="EF206" s="1163" t="s">
        <v>57</v>
      </c>
      <c r="EG206" s="1163" t="s">
        <v>57</v>
      </c>
      <c r="EH206" s="1163" t="s">
        <v>57</v>
      </c>
      <c r="EI206" s="1163" t="s">
        <v>57</v>
      </c>
      <c r="EJ206" s="1163" t="s">
        <v>1068</v>
      </c>
      <c r="EK206" s="1163" t="s">
        <v>91</v>
      </c>
      <c r="EL206" s="1163" t="s">
        <v>719</v>
      </c>
      <c r="EM206" s="1163" t="s">
        <v>188</v>
      </c>
      <c r="EN206" s="1163" t="s">
        <v>629</v>
      </c>
      <c r="EO206" s="1163" t="s">
        <v>630</v>
      </c>
      <c r="EP206" s="1163" t="s">
        <v>122</v>
      </c>
      <c r="EQ206" s="1163" t="s">
        <v>1629</v>
      </c>
      <c r="ER206" s="1163" t="s">
        <v>311</v>
      </c>
      <c r="ES206" s="1163" t="s">
        <v>1853</v>
      </c>
      <c r="ET206" s="1163" t="s">
        <v>1854</v>
      </c>
      <c r="EU206" s="189" t="str">
        <f t="shared" si="45"/>
        <v>1038836T00</v>
      </c>
      <c r="EV206" s="56" t="str">
        <f t="shared" si="46"/>
        <v>191038836T00</v>
      </c>
      <c r="EW206" s="189" t="str">
        <f>IFERROR(VLOOKUP(EV206,양시!BZ:CJ,10,FALSE),"")</f>
        <v/>
      </c>
      <c r="EX206" s="104" t="s">
        <v>4433</v>
      </c>
    </row>
    <row r="207" spans="1:156" ht="30" customHeight="1">
      <c r="A207" s="741">
        <v>19</v>
      </c>
      <c r="B207" s="1163" t="s">
        <v>724</v>
      </c>
      <c r="C207" s="1164" t="s">
        <v>915</v>
      </c>
      <c r="D207" s="1163" t="s">
        <v>2612</v>
      </c>
      <c r="E207" s="1163" t="s">
        <v>31</v>
      </c>
      <c r="F207" s="1163" t="s">
        <v>287</v>
      </c>
      <c r="G207" s="1163" t="s">
        <v>724</v>
      </c>
      <c r="H207" s="1163" t="s">
        <v>724</v>
      </c>
      <c r="I207" s="1163" t="s">
        <v>585</v>
      </c>
      <c r="J207" s="1163" t="s">
        <v>10140</v>
      </c>
      <c r="K207" s="1163" t="s">
        <v>291</v>
      </c>
      <c r="L207" s="1163" t="s">
        <v>10141</v>
      </c>
      <c r="M207" s="1163" t="s">
        <v>2343</v>
      </c>
      <c r="N207" s="1163"/>
      <c r="O207" s="1163" t="s">
        <v>10142</v>
      </c>
      <c r="P207" s="1163"/>
      <c r="Q207" s="1163"/>
      <c r="R207" s="1163"/>
      <c r="S207" s="1163" t="s">
        <v>9749</v>
      </c>
      <c r="T207" s="1163" t="s">
        <v>10133</v>
      </c>
      <c r="U207" s="1163" t="s">
        <v>592</v>
      </c>
      <c r="V207" s="1163" t="s">
        <v>1133</v>
      </c>
      <c r="W207" s="1163" t="s">
        <v>10143</v>
      </c>
      <c r="X207" s="1163" t="s">
        <v>7207</v>
      </c>
      <c r="Y207" s="1163" t="s">
        <v>1135</v>
      </c>
      <c r="Z207" s="1163" t="s">
        <v>1135</v>
      </c>
      <c r="AA207" s="1163" t="s">
        <v>1135</v>
      </c>
      <c r="AB207" s="1163" t="s">
        <v>2641</v>
      </c>
      <c r="AC207" s="1338"/>
      <c r="AD207" s="1163" t="s">
        <v>107</v>
      </c>
      <c r="AE207" s="1163" t="s">
        <v>2346</v>
      </c>
      <c r="AF207" s="1163" t="s">
        <v>294</v>
      </c>
      <c r="AG207" s="1163" t="s">
        <v>295</v>
      </c>
      <c r="AH207" s="1163" t="s">
        <v>296</v>
      </c>
      <c r="AI207" s="1163" t="s">
        <v>297</v>
      </c>
      <c r="AJ207" s="1163"/>
      <c r="AK207" s="1163"/>
      <c r="AL207" s="1163"/>
      <c r="AM207" s="1163"/>
      <c r="AN207" s="1163" t="s">
        <v>8689</v>
      </c>
      <c r="AO207" s="1163" t="s">
        <v>8690</v>
      </c>
      <c r="AP207" s="1163" t="s">
        <v>10144</v>
      </c>
      <c r="AQ207" s="1163" t="s">
        <v>35</v>
      </c>
      <c r="AR207" s="1163"/>
      <c r="AS207" s="1163"/>
      <c r="AT207" s="1163" t="s">
        <v>298</v>
      </c>
      <c r="AU207" s="1163" t="s">
        <v>10145</v>
      </c>
      <c r="AV207" s="1163" t="s">
        <v>57</v>
      </c>
      <c r="AW207" s="1163" t="s">
        <v>57</v>
      </c>
      <c r="AX207" s="1163"/>
      <c r="AY207" s="1163"/>
      <c r="AZ207" s="1163" t="s">
        <v>2351</v>
      </c>
      <c r="BA207" s="1163" t="s">
        <v>2352</v>
      </c>
      <c r="BB207" s="1163" t="s">
        <v>299</v>
      </c>
      <c r="BC207" s="1163" t="s">
        <v>32</v>
      </c>
      <c r="BD207" s="1163" t="s">
        <v>33</v>
      </c>
      <c r="BE207" s="1163" t="s">
        <v>102</v>
      </c>
      <c r="BF207" s="1163" t="s">
        <v>34</v>
      </c>
      <c r="BG207" s="1163" t="s">
        <v>164</v>
      </c>
      <c r="BH207" s="1163" t="s">
        <v>110</v>
      </c>
      <c r="BI207" s="1163" t="s">
        <v>2353</v>
      </c>
      <c r="BJ207" s="1163" t="s">
        <v>2354</v>
      </c>
      <c r="BK207" s="1163" t="s">
        <v>2355</v>
      </c>
      <c r="BL207" s="1163" t="s">
        <v>10146</v>
      </c>
      <c r="BM207" s="1163" t="s">
        <v>302</v>
      </c>
      <c r="BN207" s="1163" t="s">
        <v>2346</v>
      </c>
      <c r="BO207" s="1163" t="s">
        <v>294</v>
      </c>
      <c r="BP207" s="1163" t="s">
        <v>57</v>
      </c>
      <c r="BQ207" s="1163" t="s">
        <v>295</v>
      </c>
      <c r="BR207" s="1163" t="s">
        <v>311</v>
      </c>
      <c r="BS207" s="1163" t="s">
        <v>659</v>
      </c>
      <c r="BT207" s="1163" t="s">
        <v>2357</v>
      </c>
      <c r="BU207" s="1163" t="s">
        <v>10147</v>
      </c>
      <c r="BV207" s="1163" t="s">
        <v>302</v>
      </c>
      <c r="BW207" s="1163" t="s">
        <v>171</v>
      </c>
      <c r="BX207" s="1163" t="s">
        <v>296</v>
      </c>
      <c r="BY207" s="1163" t="s">
        <v>297</v>
      </c>
      <c r="BZ207" s="1163" t="s">
        <v>2359</v>
      </c>
      <c r="CA207" s="1163" t="s">
        <v>2360</v>
      </c>
      <c r="CB207" s="1163" t="s">
        <v>304</v>
      </c>
      <c r="CC207" s="1163" t="s">
        <v>1089</v>
      </c>
      <c r="CD207" s="1163" t="s">
        <v>305</v>
      </c>
      <c r="CE207" s="1163" t="s">
        <v>306</v>
      </c>
      <c r="CF207" s="1163" t="s">
        <v>172</v>
      </c>
      <c r="CG207" s="1163" t="s">
        <v>307</v>
      </c>
      <c r="CH207" s="1163" t="s">
        <v>57</v>
      </c>
      <c r="CI207" s="1163" t="s">
        <v>2361</v>
      </c>
      <c r="CJ207" s="1163" t="s">
        <v>78</v>
      </c>
      <c r="CK207" s="1163" t="s">
        <v>668</v>
      </c>
      <c r="CL207" s="1163" t="s">
        <v>105</v>
      </c>
      <c r="CM207" s="1163" t="s">
        <v>57</v>
      </c>
      <c r="CN207" s="1163" t="s">
        <v>57</v>
      </c>
      <c r="CO207" s="1163" t="s">
        <v>57</v>
      </c>
      <c r="CP207" s="1163" t="s">
        <v>57</v>
      </c>
      <c r="CQ207" s="1163" t="s">
        <v>57</v>
      </c>
      <c r="CR207" s="1163" t="s">
        <v>57</v>
      </c>
      <c r="CS207" s="1163" t="s">
        <v>57</v>
      </c>
      <c r="CT207" s="1163" t="s">
        <v>57</v>
      </c>
      <c r="CU207" s="1163" t="s">
        <v>57</v>
      </c>
      <c r="CV207" s="1163" t="s">
        <v>57</v>
      </c>
      <c r="CW207" s="1163" t="s">
        <v>57</v>
      </c>
      <c r="CX207" s="1163" t="s">
        <v>57</v>
      </c>
      <c r="CY207" s="1163" t="s">
        <v>57</v>
      </c>
      <c r="CZ207" s="1163" t="s">
        <v>57</v>
      </c>
      <c r="DA207" s="1163" t="s">
        <v>57</v>
      </c>
      <c r="DB207" s="1163" t="s">
        <v>57</v>
      </c>
      <c r="DC207" s="1163" t="s">
        <v>57</v>
      </c>
      <c r="DD207" s="1163" t="s">
        <v>57</v>
      </c>
      <c r="DE207" s="1163" t="s">
        <v>57</v>
      </c>
      <c r="DF207" s="1163" t="s">
        <v>57</v>
      </c>
      <c r="DG207" s="1163" t="s">
        <v>57</v>
      </c>
      <c r="DH207" s="1163" t="s">
        <v>57</v>
      </c>
      <c r="DI207" s="1163" t="s">
        <v>302</v>
      </c>
      <c r="DJ207" s="1163" t="s">
        <v>57</v>
      </c>
      <c r="DK207" s="1163" t="s">
        <v>57</v>
      </c>
      <c r="DL207" s="1163" t="s">
        <v>57</v>
      </c>
      <c r="DM207" s="1163" t="s">
        <v>57</v>
      </c>
      <c r="DN207" s="1163" t="s">
        <v>57</v>
      </c>
      <c r="DO207" s="1163" t="s">
        <v>57</v>
      </c>
      <c r="DP207" s="1163" t="s">
        <v>57</v>
      </c>
      <c r="DQ207" s="1163" t="s">
        <v>57</v>
      </c>
      <c r="DR207" s="1163" t="s">
        <v>57</v>
      </c>
      <c r="DS207" s="1163" t="s">
        <v>57</v>
      </c>
      <c r="DT207" s="1163" t="s">
        <v>2362</v>
      </c>
      <c r="DU207" s="1163" t="s">
        <v>79</v>
      </c>
      <c r="DV207" s="1163" t="s">
        <v>1589</v>
      </c>
      <c r="DW207" s="1163" t="s">
        <v>121</v>
      </c>
      <c r="DX207" s="1163" t="s">
        <v>333</v>
      </c>
      <c r="DY207" s="1163" t="s">
        <v>308</v>
      </c>
      <c r="DZ207" s="1163" t="s">
        <v>309</v>
      </c>
      <c r="EA207" s="1163" t="s">
        <v>319</v>
      </c>
      <c r="EB207" s="1163" t="s">
        <v>2363</v>
      </c>
      <c r="EC207" s="1163" t="s">
        <v>79</v>
      </c>
      <c r="ED207" s="1163" t="s">
        <v>171</v>
      </c>
      <c r="EE207" s="1163" t="s">
        <v>121</v>
      </c>
      <c r="EF207" s="1163" t="s">
        <v>57</v>
      </c>
      <c r="EG207" s="1163" t="s">
        <v>57</v>
      </c>
      <c r="EH207" s="1163" t="s">
        <v>57</v>
      </c>
      <c r="EI207" s="1163" t="s">
        <v>57</v>
      </c>
      <c r="EJ207" s="1163" t="s">
        <v>2364</v>
      </c>
      <c r="EK207" s="1163" t="s">
        <v>2365</v>
      </c>
      <c r="EL207" s="1163" t="s">
        <v>2366</v>
      </c>
      <c r="EM207" s="1163" t="s">
        <v>2367</v>
      </c>
      <c r="EN207" s="1163" t="s">
        <v>680</v>
      </c>
      <c r="EO207" s="1163" t="s">
        <v>310</v>
      </c>
      <c r="EP207" s="1163" t="s">
        <v>88</v>
      </c>
      <c r="EQ207" s="1163" t="s">
        <v>6340</v>
      </c>
      <c r="ER207" s="1163" t="s">
        <v>311</v>
      </c>
      <c r="ES207" s="1163" t="s">
        <v>2369</v>
      </c>
      <c r="ET207" s="1163" t="s">
        <v>2370</v>
      </c>
      <c r="EU207" s="189" t="str">
        <f t="shared" si="45"/>
        <v>1019795T00</v>
      </c>
      <c r="EV207" s="56" t="str">
        <f t="shared" si="46"/>
        <v>191019795T00</v>
      </c>
      <c r="EW207" s="189">
        <f>IFERROR(VLOOKUP(EV207,양시!BZ:CJ,10,FALSE),"")</f>
        <v>0</v>
      </c>
      <c r="EY207" s="415" t="s">
        <v>10163</v>
      </c>
      <c r="EZ207" s="104" t="s">
        <v>10164</v>
      </c>
    </row>
    <row r="208" spans="1:156" ht="30" customHeight="1">
      <c r="A208" s="741">
        <v>19</v>
      </c>
      <c r="B208" s="1163" t="s">
        <v>771</v>
      </c>
      <c r="C208" s="1164" t="s">
        <v>915</v>
      </c>
      <c r="D208" s="1163" t="s">
        <v>2612</v>
      </c>
      <c r="E208" s="1163" t="s">
        <v>31</v>
      </c>
      <c r="F208" s="1163" t="s">
        <v>584</v>
      </c>
      <c r="G208" s="1163"/>
      <c r="H208" s="1163" t="s">
        <v>287</v>
      </c>
      <c r="I208" s="1163" t="s">
        <v>585</v>
      </c>
      <c r="J208" s="1163" t="s">
        <v>10148</v>
      </c>
      <c r="K208" s="1163" t="s">
        <v>291</v>
      </c>
      <c r="L208" s="1163" t="s">
        <v>10149</v>
      </c>
      <c r="M208" s="1163" t="s">
        <v>8844</v>
      </c>
      <c r="N208" s="1163"/>
      <c r="O208" s="1163" t="s">
        <v>10150</v>
      </c>
      <c r="P208" s="1163"/>
      <c r="Q208" s="1163"/>
      <c r="R208" s="1163"/>
      <c r="S208" s="1163" t="s">
        <v>9749</v>
      </c>
      <c r="T208" s="1163" t="s">
        <v>10133</v>
      </c>
      <c r="U208" s="1163" t="s">
        <v>592</v>
      </c>
      <c r="V208" s="1163" t="s">
        <v>1133</v>
      </c>
      <c r="W208" s="1163" t="s">
        <v>10151</v>
      </c>
      <c r="X208" s="1163" t="s">
        <v>688</v>
      </c>
      <c r="Y208" s="1163" t="s">
        <v>10152</v>
      </c>
      <c r="Z208" s="1163" t="s">
        <v>10152</v>
      </c>
      <c r="AA208" s="1163" t="s">
        <v>10152</v>
      </c>
      <c r="AB208" s="1163" t="s">
        <v>2641</v>
      </c>
      <c r="AC208" s="1338"/>
      <c r="AD208" s="1163" t="s">
        <v>10153</v>
      </c>
      <c r="AE208" s="1163" t="s">
        <v>691</v>
      </c>
      <c r="AF208" s="1163" t="s">
        <v>692</v>
      </c>
      <c r="AG208" s="1163" t="s">
        <v>295</v>
      </c>
      <c r="AH208" s="1163" t="s">
        <v>296</v>
      </c>
      <c r="AI208" s="1163" t="s">
        <v>297</v>
      </c>
      <c r="AJ208" s="1163"/>
      <c r="AK208" s="1163"/>
      <c r="AL208" s="1163"/>
      <c r="AM208" s="1163"/>
      <c r="AN208" s="1163" t="s">
        <v>1138</v>
      </c>
      <c r="AO208" s="1163" t="s">
        <v>1139</v>
      </c>
      <c r="AP208" s="1163" t="s">
        <v>10154</v>
      </c>
      <c r="AQ208" s="1163" t="s">
        <v>35</v>
      </c>
      <c r="AR208" s="1163"/>
      <c r="AS208" s="1163"/>
      <c r="AT208" s="1163" t="s">
        <v>315</v>
      </c>
      <c r="AU208" s="1163" t="s">
        <v>10155</v>
      </c>
      <c r="AV208" s="1163" t="s">
        <v>57</v>
      </c>
      <c r="AW208" s="1163" t="s">
        <v>57</v>
      </c>
      <c r="AX208" s="1163"/>
      <c r="AY208" s="1163"/>
      <c r="AZ208" s="1163" t="s">
        <v>8852</v>
      </c>
      <c r="BA208" s="1163" t="s">
        <v>698</v>
      </c>
      <c r="BB208" s="1163" t="s">
        <v>299</v>
      </c>
      <c r="BC208" s="1163" t="s">
        <v>32</v>
      </c>
      <c r="BD208" s="1163" t="s">
        <v>33</v>
      </c>
      <c r="BE208" s="1163" t="s">
        <v>57</v>
      </c>
      <c r="BF208" s="1163" t="s">
        <v>48</v>
      </c>
      <c r="BG208" s="1163" t="s">
        <v>164</v>
      </c>
      <c r="BH208" s="1163" t="s">
        <v>1616</v>
      </c>
      <c r="BI208" s="1163" t="s">
        <v>8853</v>
      </c>
      <c r="BJ208" s="1163" t="s">
        <v>8854</v>
      </c>
      <c r="BK208" s="1163" t="s">
        <v>47</v>
      </c>
      <c r="BL208" s="1163" t="s">
        <v>8855</v>
      </c>
      <c r="BM208" s="1163" t="s">
        <v>752</v>
      </c>
      <c r="BN208" s="1163" t="s">
        <v>691</v>
      </c>
      <c r="BO208" s="1163" t="s">
        <v>692</v>
      </c>
      <c r="BP208" s="1163" t="s">
        <v>595</v>
      </c>
      <c r="BQ208" s="1163" t="s">
        <v>295</v>
      </c>
      <c r="BR208" s="1163" t="s">
        <v>102</v>
      </c>
      <c r="BS208" s="1163" t="s">
        <v>1118</v>
      </c>
      <c r="BT208" s="1163" t="s">
        <v>324</v>
      </c>
      <c r="BU208" s="1163" t="s">
        <v>8856</v>
      </c>
      <c r="BV208" s="1163" t="s">
        <v>51</v>
      </c>
      <c r="BW208" s="1163" t="s">
        <v>109</v>
      </c>
      <c r="BX208" s="1163" t="s">
        <v>296</v>
      </c>
      <c r="BY208" s="1163" t="s">
        <v>297</v>
      </c>
      <c r="BZ208" s="1163" t="s">
        <v>1621</v>
      </c>
      <c r="CA208" s="1163" t="s">
        <v>1622</v>
      </c>
      <c r="CB208" s="1163" t="s">
        <v>304</v>
      </c>
      <c r="CC208" s="1163" t="s">
        <v>668</v>
      </c>
      <c r="CD208" s="1163" t="s">
        <v>305</v>
      </c>
      <c r="CE208" s="1163" t="s">
        <v>306</v>
      </c>
      <c r="CF208" s="1163" t="s">
        <v>1623</v>
      </c>
      <c r="CG208" s="1163" t="s">
        <v>307</v>
      </c>
      <c r="CH208" s="1163" t="s">
        <v>57</v>
      </c>
      <c r="CI208" s="1163" t="s">
        <v>1624</v>
      </c>
      <c r="CJ208" s="1163" t="s">
        <v>78</v>
      </c>
      <c r="CK208" s="1163" t="s">
        <v>182</v>
      </c>
      <c r="CL208" s="1163" t="s">
        <v>105</v>
      </c>
      <c r="CM208" s="1163" t="s">
        <v>6640</v>
      </c>
      <c r="CN208" s="1163" t="s">
        <v>78</v>
      </c>
      <c r="CO208" s="1163" t="s">
        <v>186</v>
      </c>
      <c r="CP208" s="1163" t="s">
        <v>105</v>
      </c>
      <c r="CQ208" s="1163" t="s">
        <v>57</v>
      </c>
      <c r="CR208" s="1163" t="s">
        <v>57</v>
      </c>
      <c r="CS208" s="1163" t="s">
        <v>57</v>
      </c>
      <c r="CT208" s="1163" t="s">
        <v>57</v>
      </c>
      <c r="CU208" s="1163" t="s">
        <v>57</v>
      </c>
      <c r="CV208" s="1163" t="s">
        <v>57</v>
      </c>
      <c r="CW208" s="1163" t="s">
        <v>57</v>
      </c>
      <c r="CX208" s="1163" t="s">
        <v>57</v>
      </c>
      <c r="CY208" s="1163" t="s">
        <v>57</v>
      </c>
      <c r="CZ208" s="1163" t="s">
        <v>57</v>
      </c>
      <c r="DA208" s="1163" t="s">
        <v>57</v>
      </c>
      <c r="DB208" s="1163" t="s">
        <v>57</v>
      </c>
      <c r="DC208" s="1163" t="s">
        <v>57</v>
      </c>
      <c r="DD208" s="1163" t="s">
        <v>57</v>
      </c>
      <c r="DE208" s="1163" t="s">
        <v>57</v>
      </c>
      <c r="DF208" s="1163" t="s">
        <v>57</v>
      </c>
      <c r="DG208" s="1163" t="s">
        <v>57</v>
      </c>
      <c r="DH208" s="1163" t="s">
        <v>57</v>
      </c>
      <c r="DI208" s="1163" t="s">
        <v>302</v>
      </c>
      <c r="DJ208" s="1163" t="s">
        <v>57</v>
      </c>
      <c r="DK208" s="1163" t="s">
        <v>57</v>
      </c>
      <c r="DL208" s="1163" t="s">
        <v>57</v>
      </c>
      <c r="DM208" s="1163" t="s">
        <v>57</v>
      </c>
      <c r="DN208" s="1163" t="s">
        <v>57</v>
      </c>
      <c r="DO208" s="1163" t="s">
        <v>57</v>
      </c>
      <c r="DP208" s="1163" t="s">
        <v>57</v>
      </c>
      <c r="DQ208" s="1163" t="s">
        <v>57</v>
      </c>
      <c r="DR208" s="1163" t="s">
        <v>57</v>
      </c>
      <c r="DS208" s="1163" t="s">
        <v>57</v>
      </c>
      <c r="DT208" s="1163" t="s">
        <v>1067</v>
      </c>
      <c r="DU208" s="1163" t="s">
        <v>86</v>
      </c>
      <c r="DV208" s="1163" t="s">
        <v>1038</v>
      </c>
      <c r="DW208" s="1163" t="s">
        <v>106</v>
      </c>
      <c r="DX208" s="1163" t="s">
        <v>317</v>
      </c>
      <c r="DY208" s="1163" t="s">
        <v>308</v>
      </c>
      <c r="DZ208" s="1163" t="s">
        <v>318</v>
      </c>
      <c r="EA208" s="1163" t="s">
        <v>319</v>
      </c>
      <c r="EB208" s="1163" t="s">
        <v>1093</v>
      </c>
      <c r="EC208" s="1163" t="s">
        <v>86</v>
      </c>
      <c r="ED208" s="1163" t="s">
        <v>622</v>
      </c>
      <c r="EE208" s="1163" t="s">
        <v>106</v>
      </c>
      <c r="EF208" s="1163" t="s">
        <v>57</v>
      </c>
      <c r="EG208" s="1163" t="s">
        <v>57</v>
      </c>
      <c r="EH208" s="1163" t="s">
        <v>57</v>
      </c>
      <c r="EI208" s="1163" t="s">
        <v>57</v>
      </c>
      <c r="EJ208" s="1163" t="s">
        <v>2802</v>
      </c>
      <c r="EK208" s="1163" t="s">
        <v>2539</v>
      </c>
      <c r="EL208" s="1163" t="s">
        <v>847</v>
      </c>
      <c r="EM208" s="1163" t="s">
        <v>2778</v>
      </c>
      <c r="EN208" s="1163" t="s">
        <v>629</v>
      </c>
      <c r="EO208" s="1163" t="s">
        <v>681</v>
      </c>
      <c r="EP208" s="1163" t="s">
        <v>682</v>
      </c>
      <c r="EQ208" s="1163" t="s">
        <v>57</v>
      </c>
      <c r="ER208" s="1163" t="s">
        <v>311</v>
      </c>
      <c r="ES208" s="1163" t="s">
        <v>57</v>
      </c>
      <c r="ET208" s="1163" t="s">
        <v>57</v>
      </c>
      <c r="EU208" s="189" t="str">
        <f t="shared" si="45"/>
        <v>1037718T00</v>
      </c>
      <c r="EV208" s="56" t="str">
        <f t="shared" si="46"/>
        <v>191037718T00</v>
      </c>
      <c r="EW208" s="189" t="str">
        <f>IFERROR(VLOOKUP(EV208,양시!BZ:CJ,10,FALSE),"")</f>
        <v/>
      </c>
      <c r="EX208" s="104" t="s">
        <v>10162</v>
      </c>
    </row>
    <row r="209" spans="1:154" ht="30" customHeight="1">
      <c r="A209" s="741">
        <v>19</v>
      </c>
      <c r="B209" s="1163" t="s">
        <v>806</v>
      </c>
      <c r="C209" s="1164" t="s">
        <v>915</v>
      </c>
      <c r="D209" s="1163" t="s">
        <v>2612</v>
      </c>
      <c r="E209" s="1163" t="s">
        <v>31</v>
      </c>
      <c r="F209" s="1163" t="s">
        <v>584</v>
      </c>
      <c r="G209" s="1163"/>
      <c r="H209" s="1163" t="s">
        <v>312</v>
      </c>
      <c r="I209" s="1163" t="s">
        <v>585</v>
      </c>
      <c r="J209" s="1163" t="s">
        <v>10156</v>
      </c>
      <c r="K209" s="1163" t="s">
        <v>291</v>
      </c>
      <c r="L209" s="1163" t="s">
        <v>10157</v>
      </c>
      <c r="M209" s="1163" t="s">
        <v>8860</v>
      </c>
      <c r="N209" s="1163"/>
      <c r="O209" s="1163" t="s">
        <v>10158</v>
      </c>
      <c r="P209" s="1163"/>
      <c r="Q209" s="1163"/>
      <c r="R209" s="1163"/>
      <c r="S209" s="1163" t="s">
        <v>9749</v>
      </c>
      <c r="T209" s="1163" t="s">
        <v>10133</v>
      </c>
      <c r="U209" s="1163" t="s">
        <v>592</v>
      </c>
      <c r="V209" s="1163" t="s">
        <v>1133</v>
      </c>
      <c r="W209" s="1163" t="s">
        <v>10159</v>
      </c>
      <c r="X209" s="1163" t="s">
        <v>688</v>
      </c>
      <c r="Y209" s="1163" t="s">
        <v>1135</v>
      </c>
      <c r="Z209" s="1163" t="s">
        <v>1135</v>
      </c>
      <c r="AA209" s="1163" t="s">
        <v>1135</v>
      </c>
      <c r="AB209" s="1163" t="s">
        <v>293</v>
      </c>
      <c r="AC209" s="1338"/>
      <c r="AD209" s="1163" t="s">
        <v>107</v>
      </c>
      <c r="AE209" s="1163" t="s">
        <v>691</v>
      </c>
      <c r="AF209" s="1163" t="s">
        <v>692</v>
      </c>
      <c r="AG209" s="1163" t="s">
        <v>295</v>
      </c>
      <c r="AH209" s="1163" t="s">
        <v>296</v>
      </c>
      <c r="AI209" s="1163" t="s">
        <v>297</v>
      </c>
      <c r="AJ209" s="1163"/>
      <c r="AK209" s="1163"/>
      <c r="AL209" s="1163"/>
      <c r="AM209" s="1163"/>
      <c r="AN209" s="1163" t="s">
        <v>8689</v>
      </c>
      <c r="AO209" s="1163" t="s">
        <v>8690</v>
      </c>
      <c r="AP209" s="1163" t="s">
        <v>10160</v>
      </c>
      <c r="AQ209" s="1163" t="s">
        <v>35</v>
      </c>
      <c r="AR209" s="1163"/>
      <c r="AS209" s="1163"/>
      <c r="AT209" s="1163" t="s">
        <v>315</v>
      </c>
      <c r="AU209" s="1163" t="s">
        <v>10161</v>
      </c>
      <c r="AV209" s="1163" t="s">
        <v>57</v>
      </c>
      <c r="AW209" s="1163" t="s">
        <v>57</v>
      </c>
      <c r="AX209" s="1163"/>
      <c r="AY209" s="1163"/>
      <c r="AZ209" s="1163" t="s">
        <v>8870</v>
      </c>
      <c r="BA209" s="1163" t="s">
        <v>698</v>
      </c>
      <c r="BB209" s="1163" t="s">
        <v>299</v>
      </c>
      <c r="BC209" s="1163" t="s">
        <v>32</v>
      </c>
      <c r="BD209" s="1163" t="s">
        <v>33</v>
      </c>
      <c r="BE209" s="1163" t="s">
        <v>57</v>
      </c>
      <c r="BF209" s="1163" t="s">
        <v>48</v>
      </c>
      <c r="BG209" s="1163" t="s">
        <v>164</v>
      </c>
      <c r="BH209" s="1163" t="s">
        <v>8871</v>
      </c>
      <c r="BI209" s="1163" t="s">
        <v>8872</v>
      </c>
      <c r="BJ209" s="1163" t="s">
        <v>8873</v>
      </c>
      <c r="BK209" s="1163" t="s">
        <v>47</v>
      </c>
      <c r="BL209" s="1163" t="s">
        <v>8874</v>
      </c>
      <c r="BM209" s="1163" t="s">
        <v>752</v>
      </c>
      <c r="BN209" s="1163" t="s">
        <v>691</v>
      </c>
      <c r="BO209" s="1163" t="s">
        <v>692</v>
      </c>
      <c r="BP209" s="1163" t="s">
        <v>595</v>
      </c>
      <c r="BQ209" s="1163" t="s">
        <v>295</v>
      </c>
      <c r="BR209" s="1163" t="s">
        <v>102</v>
      </c>
      <c r="BS209" s="1163" t="s">
        <v>3197</v>
      </c>
      <c r="BT209" s="1163" t="s">
        <v>753</v>
      </c>
      <c r="BU209" s="1163" t="s">
        <v>8875</v>
      </c>
      <c r="BV209" s="1163" t="s">
        <v>1061</v>
      </c>
      <c r="BW209" s="1163" t="s">
        <v>113</v>
      </c>
      <c r="BX209" s="1163" t="s">
        <v>296</v>
      </c>
      <c r="BY209" s="1163" t="s">
        <v>297</v>
      </c>
      <c r="BZ209" s="1163" t="s">
        <v>1672</v>
      </c>
      <c r="CA209" s="1163" t="s">
        <v>7778</v>
      </c>
      <c r="CB209" s="1163" t="s">
        <v>304</v>
      </c>
      <c r="CC209" s="1163" t="s">
        <v>668</v>
      </c>
      <c r="CD209" s="1163" t="s">
        <v>318</v>
      </c>
      <c r="CE209" s="1163" t="s">
        <v>306</v>
      </c>
      <c r="CF209" s="1163" t="s">
        <v>1623</v>
      </c>
      <c r="CG209" s="1163" t="s">
        <v>307</v>
      </c>
      <c r="CH209" s="1163" t="s">
        <v>57</v>
      </c>
      <c r="CI209" s="1163" t="s">
        <v>1065</v>
      </c>
      <c r="CJ209" s="1163" t="s">
        <v>78</v>
      </c>
      <c r="CK209" s="1163" t="s">
        <v>1066</v>
      </c>
      <c r="CL209" s="1163" t="s">
        <v>105</v>
      </c>
      <c r="CM209" s="1163" t="s">
        <v>173</v>
      </c>
      <c r="CN209" s="1163" t="s">
        <v>78</v>
      </c>
      <c r="CO209" s="1163" t="s">
        <v>174</v>
      </c>
      <c r="CP209" s="1163" t="s">
        <v>105</v>
      </c>
      <c r="CQ209" s="1163" t="s">
        <v>57</v>
      </c>
      <c r="CR209" s="1163" t="s">
        <v>57</v>
      </c>
      <c r="CS209" s="1163" t="s">
        <v>57</v>
      </c>
      <c r="CT209" s="1163" t="s">
        <v>57</v>
      </c>
      <c r="CU209" s="1163" t="s">
        <v>57</v>
      </c>
      <c r="CV209" s="1163" t="s">
        <v>57</v>
      </c>
      <c r="CW209" s="1163" t="s">
        <v>57</v>
      </c>
      <c r="CX209" s="1163" t="s">
        <v>57</v>
      </c>
      <c r="CY209" s="1163" t="s">
        <v>57</v>
      </c>
      <c r="CZ209" s="1163" t="s">
        <v>57</v>
      </c>
      <c r="DA209" s="1163" t="s">
        <v>57</v>
      </c>
      <c r="DB209" s="1163" t="s">
        <v>57</v>
      </c>
      <c r="DC209" s="1163" t="s">
        <v>57</v>
      </c>
      <c r="DD209" s="1163" t="s">
        <v>57</v>
      </c>
      <c r="DE209" s="1163" t="s">
        <v>57</v>
      </c>
      <c r="DF209" s="1163" t="s">
        <v>57</v>
      </c>
      <c r="DG209" s="1163" t="s">
        <v>57</v>
      </c>
      <c r="DH209" s="1163" t="s">
        <v>57</v>
      </c>
      <c r="DI209" s="1163" t="s">
        <v>302</v>
      </c>
      <c r="DJ209" s="1163" t="s">
        <v>57</v>
      </c>
      <c r="DK209" s="1163" t="s">
        <v>57</v>
      </c>
      <c r="DL209" s="1163" t="s">
        <v>57</v>
      </c>
      <c r="DM209" s="1163" t="s">
        <v>57</v>
      </c>
      <c r="DN209" s="1163" t="s">
        <v>57</v>
      </c>
      <c r="DO209" s="1163" t="s">
        <v>57</v>
      </c>
      <c r="DP209" s="1163" t="s">
        <v>57</v>
      </c>
      <c r="DQ209" s="1163" t="s">
        <v>57</v>
      </c>
      <c r="DR209" s="1163" t="s">
        <v>57</v>
      </c>
      <c r="DS209" s="1163" t="s">
        <v>57</v>
      </c>
      <c r="DT209" s="1163" t="s">
        <v>4877</v>
      </c>
      <c r="DU209" s="1163" t="s">
        <v>86</v>
      </c>
      <c r="DV209" s="1163" t="s">
        <v>118</v>
      </c>
      <c r="DW209" s="1163" t="s">
        <v>106</v>
      </c>
      <c r="DX209" s="1163" t="s">
        <v>317</v>
      </c>
      <c r="DY209" s="1163" t="s">
        <v>308</v>
      </c>
      <c r="DZ209" s="1163" t="s">
        <v>318</v>
      </c>
      <c r="EA209" s="1163" t="s">
        <v>319</v>
      </c>
      <c r="EB209" s="1163" t="s">
        <v>8876</v>
      </c>
      <c r="EC209" s="1163" t="s">
        <v>86</v>
      </c>
      <c r="ED209" s="1163" t="s">
        <v>872</v>
      </c>
      <c r="EE209" s="1163" t="s">
        <v>106</v>
      </c>
      <c r="EF209" s="1163" t="s">
        <v>57</v>
      </c>
      <c r="EG209" s="1163" t="s">
        <v>57</v>
      </c>
      <c r="EH209" s="1163" t="s">
        <v>57</v>
      </c>
      <c r="EI209" s="1163" t="s">
        <v>57</v>
      </c>
      <c r="EJ209" s="1163" t="s">
        <v>8877</v>
      </c>
      <c r="EK209" s="1163" t="s">
        <v>1574</v>
      </c>
      <c r="EL209" s="1163" t="s">
        <v>719</v>
      </c>
      <c r="EM209" s="1163" t="s">
        <v>1576</v>
      </c>
      <c r="EN209" s="1163" t="s">
        <v>629</v>
      </c>
      <c r="EO209" s="1163" t="s">
        <v>681</v>
      </c>
      <c r="EP209" s="1163" t="s">
        <v>682</v>
      </c>
      <c r="EQ209" s="1163" t="s">
        <v>57</v>
      </c>
      <c r="ER209" s="1163" t="s">
        <v>311</v>
      </c>
      <c r="ES209" s="1163" t="s">
        <v>57</v>
      </c>
      <c r="ET209" s="1163" t="s">
        <v>57</v>
      </c>
      <c r="EU209" s="189" t="str">
        <f t="shared" si="45"/>
        <v>1037703T00</v>
      </c>
      <c r="EV209" s="56" t="str">
        <f t="shared" si="46"/>
        <v>191037703T00</v>
      </c>
      <c r="EW209" s="189">
        <f>IFERROR(VLOOKUP(EV209,양시!BZ:CJ,10,FALSE),"")</f>
        <v>0</v>
      </c>
    </row>
    <row r="210" spans="1:154" ht="30" customHeight="1">
      <c r="A210" s="367">
        <v>20</v>
      </c>
      <c r="B210" s="1215" t="s">
        <v>287</v>
      </c>
      <c r="C210" s="1216" t="s">
        <v>915</v>
      </c>
      <c r="D210" s="1215" t="s">
        <v>2612</v>
      </c>
      <c r="E210" s="1215" t="s">
        <v>31</v>
      </c>
      <c r="F210" s="1215" t="s">
        <v>287</v>
      </c>
      <c r="G210" s="1215" t="s">
        <v>312</v>
      </c>
      <c r="H210" s="1215" t="s">
        <v>312</v>
      </c>
      <c r="I210" s="1215" t="s">
        <v>585</v>
      </c>
      <c r="J210" s="1215" t="s">
        <v>10131</v>
      </c>
      <c r="K210" s="1215" t="s">
        <v>291</v>
      </c>
      <c r="L210" s="1215" t="s">
        <v>10132</v>
      </c>
      <c r="M210" s="1215" t="s">
        <v>1407</v>
      </c>
      <c r="N210" s="1215"/>
      <c r="O210" s="1215"/>
      <c r="P210" s="1215"/>
      <c r="Q210" s="1215" t="s">
        <v>10365</v>
      </c>
      <c r="R210" s="1215"/>
      <c r="S210" s="1215" t="s">
        <v>9749</v>
      </c>
      <c r="T210" s="1215" t="s">
        <v>10133</v>
      </c>
      <c r="U210" s="1215" t="s">
        <v>592</v>
      </c>
      <c r="V210" s="1215" t="s">
        <v>1133</v>
      </c>
      <c r="W210" s="1215" t="s">
        <v>1410</v>
      </c>
      <c r="X210" s="1215" t="s">
        <v>292</v>
      </c>
      <c r="Y210" s="1215" t="s">
        <v>1161</v>
      </c>
      <c r="Z210" s="1215" t="s">
        <v>1318</v>
      </c>
      <c r="AA210" s="1215" t="s">
        <v>1318</v>
      </c>
      <c r="AB210" s="1215" t="s">
        <v>293</v>
      </c>
      <c r="AC210" s="1338"/>
      <c r="AD210" s="1215" t="s">
        <v>107</v>
      </c>
      <c r="AE210" s="1215" t="s">
        <v>314</v>
      </c>
      <c r="AF210" s="1215" t="s">
        <v>294</v>
      </c>
      <c r="AG210" s="1215" t="s">
        <v>295</v>
      </c>
      <c r="AH210" s="1215" t="s">
        <v>296</v>
      </c>
      <c r="AI210" s="1215" t="s">
        <v>297</v>
      </c>
      <c r="AJ210" s="1215"/>
      <c r="AK210" s="1215"/>
      <c r="AL210" s="1215"/>
      <c r="AM210" s="1215"/>
      <c r="AN210" s="1215" t="s">
        <v>8689</v>
      </c>
      <c r="AO210" s="1215" t="s">
        <v>8690</v>
      </c>
      <c r="AP210" s="1215" t="s">
        <v>10134</v>
      </c>
      <c r="AQ210" s="1215" t="s">
        <v>35</v>
      </c>
      <c r="AR210" s="1215"/>
      <c r="AS210" s="1215"/>
      <c r="AT210" s="1215" t="s">
        <v>298</v>
      </c>
      <c r="AU210" s="1215" t="s">
        <v>10135</v>
      </c>
      <c r="AV210" s="1215" t="s">
        <v>57</v>
      </c>
      <c r="AW210" s="1215" t="s">
        <v>57</v>
      </c>
      <c r="AX210" s="1215"/>
      <c r="AY210" s="1215"/>
      <c r="AZ210" s="1215" t="s">
        <v>1416</v>
      </c>
      <c r="BA210" s="1215" t="s">
        <v>72</v>
      </c>
      <c r="BB210" s="1215" t="s">
        <v>299</v>
      </c>
      <c r="BC210" s="1215" t="s">
        <v>32</v>
      </c>
      <c r="BD210" s="1215" t="s">
        <v>33</v>
      </c>
      <c r="BE210" s="1215" t="s">
        <v>57</v>
      </c>
      <c r="BF210" s="1215" t="s">
        <v>48</v>
      </c>
      <c r="BG210" s="1215" t="s">
        <v>164</v>
      </c>
      <c r="BH210" s="1215" t="s">
        <v>110</v>
      </c>
      <c r="BI210" s="1215" t="s">
        <v>1417</v>
      </c>
      <c r="BJ210" s="1215" t="s">
        <v>1418</v>
      </c>
      <c r="BK210" s="1215" t="s">
        <v>1419</v>
      </c>
      <c r="BL210" s="1215" t="s">
        <v>10136</v>
      </c>
      <c r="BM210" s="1215" t="s">
        <v>302</v>
      </c>
      <c r="BN210" s="1215" t="s">
        <v>314</v>
      </c>
      <c r="BO210" s="1215" t="s">
        <v>294</v>
      </c>
      <c r="BP210" s="1215" t="s">
        <v>57</v>
      </c>
      <c r="BQ210" s="1215" t="s">
        <v>295</v>
      </c>
      <c r="BR210" s="1215" t="s">
        <v>311</v>
      </c>
      <c r="BS210" s="1215" t="s">
        <v>1421</v>
      </c>
      <c r="BT210" s="1215" t="s">
        <v>1422</v>
      </c>
      <c r="BU210" s="1215" t="s">
        <v>10137</v>
      </c>
      <c r="BV210" s="1215" t="s">
        <v>302</v>
      </c>
      <c r="BW210" s="1215" t="s">
        <v>659</v>
      </c>
      <c r="BX210" s="1215" t="s">
        <v>296</v>
      </c>
      <c r="BY210" s="1215" t="s">
        <v>297</v>
      </c>
      <c r="BZ210" s="1215" t="s">
        <v>109</v>
      </c>
      <c r="CA210" s="1215" t="s">
        <v>1425</v>
      </c>
      <c r="CB210" s="1215" t="s">
        <v>304</v>
      </c>
      <c r="CC210" s="1215" t="s">
        <v>111</v>
      </c>
      <c r="CD210" s="1215" t="s">
        <v>305</v>
      </c>
      <c r="CE210" s="1215" t="s">
        <v>306</v>
      </c>
      <c r="CF210" s="1215" t="s">
        <v>112</v>
      </c>
      <c r="CG210" s="1215" t="s">
        <v>307</v>
      </c>
      <c r="CH210" s="1215" t="s">
        <v>57</v>
      </c>
      <c r="CI210" s="1215" t="s">
        <v>1426</v>
      </c>
      <c r="CJ210" s="1215" t="s">
        <v>78</v>
      </c>
      <c r="CK210" s="1215" t="s">
        <v>1427</v>
      </c>
      <c r="CL210" s="1215" t="s">
        <v>105</v>
      </c>
      <c r="CM210" s="1215" t="s">
        <v>57</v>
      </c>
      <c r="CN210" s="1215" t="s">
        <v>57</v>
      </c>
      <c r="CO210" s="1215" t="s">
        <v>57</v>
      </c>
      <c r="CP210" s="1215" t="s">
        <v>57</v>
      </c>
      <c r="CQ210" s="1215" t="s">
        <v>57</v>
      </c>
      <c r="CR210" s="1215" t="s">
        <v>57</v>
      </c>
      <c r="CS210" s="1215" t="s">
        <v>57</v>
      </c>
      <c r="CT210" s="1215" t="s">
        <v>57</v>
      </c>
      <c r="CU210" s="1215" t="s">
        <v>57</v>
      </c>
      <c r="CV210" s="1215" t="s">
        <v>57</v>
      </c>
      <c r="CW210" s="1215" t="s">
        <v>57</v>
      </c>
      <c r="CX210" s="1215" t="s">
        <v>57</v>
      </c>
      <c r="CY210" s="1215" t="s">
        <v>57</v>
      </c>
      <c r="CZ210" s="1215" t="s">
        <v>57</v>
      </c>
      <c r="DA210" s="1215" t="s">
        <v>57</v>
      </c>
      <c r="DB210" s="1215" t="s">
        <v>57</v>
      </c>
      <c r="DC210" s="1215" t="s">
        <v>57</v>
      </c>
      <c r="DD210" s="1215" t="s">
        <v>57</v>
      </c>
      <c r="DE210" s="1215" t="s">
        <v>57</v>
      </c>
      <c r="DF210" s="1215" t="s">
        <v>57</v>
      </c>
      <c r="DG210" s="1215" t="s">
        <v>57</v>
      </c>
      <c r="DH210" s="1215" t="s">
        <v>57</v>
      </c>
      <c r="DI210" s="1215" t="s">
        <v>302</v>
      </c>
      <c r="DJ210" s="1215" t="s">
        <v>57</v>
      </c>
      <c r="DK210" s="1215" t="s">
        <v>57</v>
      </c>
      <c r="DL210" s="1215" t="s">
        <v>57</v>
      </c>
      <c r="DM210" s="1215" t="s">
        <v>57</v>
      </c>
      <c r="DN210" s="1215" t="s">
        <v>57</v>
      </c>
      <c r="DO210" s="1215" t="s">
        <v>57</v>
      </c>
      <c r="DP210" s="1215" t="s">
        <v>57</v>
      </c>
      <c r="DQ210" s="1215" t="s">
        <v>57</v>
      </c>
      <c r="DR210" s="1215" t="s">
        <v>57</v>
      </c>
      <c r="DS210" s="1215" t="s">
        <v>57</v>
      </c>
      <c r="DT210" s="1215" t="s">
        <v>1428</v>
      </c>
      <c r="DU210" s="1215" t="s">
        <v>79</v>
      </c>
      <c r="DV210" s="1215" t="s">
        <v>872</v>
      </c>
      <c r="DW210" s="1215" t="s">
        <v>106</v>
      </c>
      <c r="DX210" s="1215" t="s">
        <v>333</v>
      </c>
      <c r="DY210" s="1215" t="s">
        <v>308</v>
      </c>
      <c r="DZ210" s="1215" t="s">
        <v>309</v>
      </c>
      <c r="EA210" s="1215" t="s">
        <v>319</v>
      </c>
      <c r="EB210" s="1215" t="s">
        <v>1429</v>
      </c>
      <c r="EC210" s="1215" t="s">
        <v>79</v>
      </c>
      <c r="ED210" s="1215" t="s">
        <v>204</v>
      </c>
      <c r="EE210" s="1215" t="s">
        <v>106</v>
      </c>
      <c r="EF210" s="1215" t="s">
        <v>57</v>
      </c>
      <c r="EG210" s="1215" t="s">
        <v>57</v>
      </c>
      <c r="EH210" s="1215" t="s">
        <v>57</v>
      </c>
      <c r="EI210" s="1215" t="s">
        <v>57</v>
      </c>
      <c r="EJ210" s="1215" t="s">
        <v>96</v>
      </c>
      <c r="EK210" s="1215" t="s">
        <v>97</v>
      </c>
      <c r="EL210" s="1215" t="s">
        <v>1430</v>
      </c>
      <c r="EM210" s="1215" t="s">
        <v>115</v>
      </c>
      <c r="EN210" s="1215" t="s">
        <v>629</v>
      </c>
      <c r="EO210" s="1215" t="s">
        <v>310</v>
      </c>
      <c r="EP210" s="1215" t="s">
        <v>88</v>
      </c>
      <c r="EQ210" s="1215" t="s">
        <v>887</v>
      </c>
      <c r="ER210" s="1215" t="s">
        <v>311</v>
      </c>
      <c r="ES210" s="1215" t="s">
        <v>10138</v>
      </c>
      <c r="ET210" s="1215" t="s">
        <v>10139</v>
      </c>
      <c r="EU210" s="189" t="str">
        <f t="shared" ref="EU210:EU212" si="47">MID(AU210,5,8)&amp;RIGHT(AU210,2)</f>
        <v>1030901T00</v>
      </c>
      <c r="EV210" s="56" t="str">
        <f t="shared" ref="EV210:EV212" si="48">A210&amp;EU210</f>
        <v>201030901T00</v>
      </c>
      <c r="EW210" s="189">
        <f>IFERROR(VLOOKUP(EV210,양시!BZ:CJ,10,FALSE),"")</f>
        <v>0</v>
      </c>
    </row>
    <row r="211" spans="1:154" ht="30" customHeight="1">
      <c r="A211" s="367">
        <v>20</v>
      </c>
      <c r="B211" s="1215" t="s">
        <v>312</v>
      </c>
      <c r="C211" s="1215" t="s">
        <v>2059</v>
      </c>
      <c r="D211" s="1215" t="s">
        <v>1866</v>
      </c>
      <c r="E211" s="1215" t="s">
        <v>31</v>
      </c>
      <c r="F211" s="1215" t="s">
        <v>584</v>
      </c>
      <c r="G211" s="1215" t="s">
        <v>320</v>
      </c>
      <c r="H211" s="1215" t="s">
        <v>320</v>
      </c>
      <c r="I211" s="1215" t="s">
        <v>585</v>
      </c>
      <c r="J211" s="1215" t="s">
        <v>9394</v>
      </c>
      <c r="K211" s="1215" t="s">
        <v>291</v>
      </c>
      <c r="L211" s="1215" t="s">
        <v>9395</v>
      </c>
      <c r="M211" s="1215" t="s">
        <v>4285</v>
      </c>
      <c r="N211" s="1215"/>
      <c r="O211" s="1215"/>
      <c r="P211" s="1215"/>
      <c r="Q211" s="1215" t="s">
        <v>2638</v>
      </c>
      <c r="R211" s="1215"/>
      <c r="S211" s="1215" t="s">
        <v>8306</v>
      </c>
      <c r="T211" s="1215" t="s">
        <v>8521</v>
      </c>
      <c r="U211" s="1215" t="s">
        <v>592</v>
      </c>
      <c r="V211" s="1215"/>
      <c r="W211" s="1215" t="s">
        <v>4286</v>
      </c>
      <c r="X211" s="1215" t="s">
        <v>1047</v>
      </c>
      <c r="Y211" s="1215" t="s">
        <v>9900</v>
      </c>
      <c r="Z211" s="1215" t="s">
        <v>9900</v>
      </c>
      <c r="AA211" s="1215" t="s">
        <v>1135</v>
      </c>
      <c r="AB211" s="1215" t="s">
        <v>293</v>
      </c>
      <c r="AC211" s="1338"/>
      <c r="AD211" s="1215" t="s">
        <v>1861</v>
      </c>
      <c r="AE211" s="1215" t="s">
        <v>1014</v>
      </c>
      <c r="AF211" s="1215" t="s">
        <v>692</v>
      </c>
      <c r="AG211" s="1215" t="s">
        <v>295</v>
      </c>
      <c r="AH211" s="1215" t="s">
        <v>296</v>
      </c>
      <c r="AI211" s="1215" t="s">
        <v>297</v>
      </c>
      <c r="AJ211" s="1215"/>
      <c r="AK211" s="1215"/>
      <c r="AL211" s="1215"/>
      <c r="AM211" s="1215"/>
      <c r="AN211" s="1215" t="s">
        <v>1948</v>
      </c>
      <c r="AO211" s="1215" t="s">
        <v>2453</v>
      </c>
      <c r="AP211" s="1215" t="s">
        <v>9396</v>
      </c>
      <c r="AQ211" s="1215" t="s">
        <v>49</v>
      </c>
      <c r="AR211" s="1215"/>
      <c r="AS211" s="1215"/>
      <c r="AT211" s="1215" t="s">
        <v>599</v>
      </c>
      <c r="AU211" s="1215" t="s">
        <v>9397</v>
      </c>
      <c r="AV211" s="1215" t="s">
        <v>57</v>
      </c>
      <c r="AW211" s="1215" t="s">
        <v>57</v>
      </c>
      <c r="AX211" s="1215"/>
      <c r="AY211" s="1215" t="s">
        <v>2669</v>
      </c>
      <c r="AZ211" s="1215" t="s">
        <v>2620</v>
      </c>
      <c r="BA211" s="1215" t="s">
        <v>2458</v>
      </c>
      <c r="BB211" s="1215" t="s">
        <v>299</v>
      </c>
      <c r="BC211" s="1215" t="s">
        <v>32</v>
      </c>
      <c r="BD211" s="1215" t="s">
        <v>33</v>
      </c>
      <c r="BE211" s="1215" t="s">
        <v>57</v>
      </c>
      <c r="BF211" s="1215" t="s">
        <v>48</v>
      </c>
      <c r="BG211" s="1215" t="s">
        <v>164</v>
      </c>
      <c r="BH211" s="1215" t="s">
        <v>2216</v>
      </c>
      <c r="BI211" s="1215" t="s">
        <v>9398</v>
      </c>
      <c r="BJ211" s="1215" t="s">
        <v>4290</v>
      </c>
      <c r="BK211" s="1215" t="s">
        <v>1026</v>
      </c>
      <c r="BL211" s="1215" t="s">
        <v>4291</v>
      </c>
      <c r="BM211" s="1215" t="s">
        <v>752</v>
      </c>
      <c r="BN211" s="1215" t="s">
        <v>1014</v>
      </c>
      <c r="BO211" s="1215" t="s">
        <v>692</v>
      </c>
      <c r="BP211" s="1215" t="s">
        <v>595</v>
      </c>
      <c r="BQ211" s="1215" t="s">
        <v>295</v>
      </c>
      <c r="BR211" s="1215" t="s">
        <v>102</v>
      </c>
      <c r="BS211" s="1215" t="s">
        <v>609</v>
      </c>
      <c r="BT211" s="1215" t="s">
        <v>4239</v>
      </c>
      <c r="BU211" s="1215" t="s">
        <v>4292</v>
      </c>
      <c r="BV211" s="1215" t="s">
        <v>1061</v>
      </c>
      <c r="BW211" s="1215" t="s">
        <v>1062</v>
      </c>
      <c r="BX211" s="1215" t="s">
        <v>296</v>
      </c>
      <c r="BY211" s="1215" t="s">
        <v>297</v>
      </c>
      <c r="BZ211" s="1215" t="s">
        <v>797</v>
      </c>
      <c r="CA211" s="1215" t="s">
        <v>2798</v>
      </c>
      <c r="CB211" s="1215" t="s">
        <v>304</v>
      </c>
      <c r="CC211" s="1215" t="s">
        <v>174</v>
      </c>
      <c r="CD211" s="1215" t="s">
        <v>305</v>
      </c>
      <c r="CE211" s="1215" t="s">
        <v>306</v>
      </c>
      <c r="CF211" s="1215" t="s">
        <v>2799</v>
      </c>
      <c r="CG211" s="1215" t="s">
        <v>307</v>
      </c>
      <c r="CH211" s="1215" t="s">
        <v>57</v>
      </c>
      <c r="CI211" s="1215" t="s">
        <v>4293</v>
      </c>
      <c r="CJ211" s="1215" t="s">
        <v>92</v>
      </c>
      <c r="CK211" s="1215" t="s">
        <v>2223</v>
      </c>
      <c r="CL211" s="1215" t="s">
        <v>105</v>
      </c>
      <c r="CM211" s="1215" t="s">
        <v>4294</v>
      </c>
      <c r="CN211" s="1215" t="s">
        <v>92</v>
      </c>
      <c r="CO211" s="1215" t="s">
        <v>1427</v>
      </c>
      <c r="CP211" s="1215" t="s">
        <v>105</v>
      </c>
      <c r="CQ211" s="1215" t="s">
        <v>57</v>
      </c>
      <c r="CR211" s="1215" t="s">
        <v>57</v>
      </c>
      <c r="CS211" s="1215" t="s">
        <v>57</v>
      </c>
      <c r="CT211" s="1215" t="s">
        <v>57</v>
      </c>
      <c r="CU211" s="1215" t="s">
        <v>328</v>
      </c>
      <c r="CV211" s="1215" t="s">
        <v>329</v>
      </c>
      <c r="CW211" s="1215" t="s">
        <v>330</v>
      </c>
      <c r="CX211" s="1215" t="s">
        <v>331</v>
      </c>
      <c r="CY211" s="1215" t="s">
        <v>798</v>
      </c>
      <c r="CZ211" s="1215" t="s">
        <v>329</v>
      </c>
      <c r="DA211" s="1215" t="s">
        <v>123</v>
      </c>
      <c r="DB211" s="1215" t="s">
        <v>57</v>
      </c>
      <c r="DC211" s="1215" t="s">
        <v>57</v>
      </c>
      <c r="DD211" s="1215" t="s">
        <v>57</v>
      </c>
      <c r="DE211" s="1215" t="s">
        <v>57</v>
      </c>
      <c r="DF211" s="1215" t="s">
        <v>57</v>
      </c>
      <c r="DG211" s="1215" t="s">
        <v>57</v>
      </c>
      <c r="DH211" s="1215" t="s">
        <v>57</v>
      </c>
      <c r="DI211" s="1215" t="s">
        <v>302</v>
      </c>
      <c r="DJ211" s="1215" t="s">
        <v>57</v>
      </c>
      <c r="DK211" s="1215" t="s">
        <v>57</v>
      </c>
      <c r="DL211" s="1215" t="s">
        <v>57</v>
      </c>
      <c r="DM211" s="1215" t="s">
        <v>57</v>
      </c>
      <c r="DN211" s="1215" t="s">
        <v>57</v>
      </c>
      <c r="DO211" s="1215" t="s">
        <v>57</v>
      </c>
      <c r="DP211" s="1215" t="s">
        <v>57</v>
      </c>
      <c r="DQ211" s="1215" t="s">
        <v>57</v>
      </c>
      <c r="DR211" s="1215" t="s">
        <v>57</v>
      </c>
      <c r="DS211" s="1215" t="s">
        <v>57</v>
      </c>
      <c r="DT211" s="1215" t="s">
        <v>2801</v>
      </c>
      <c r="DU211" s="1215" t="s">
        <v>86</v>
      </c>
      <c r="DV211" s="1215" t="s">
        <v>177</v>
      </c>
      <c r="DW211" s="1215" t="s">
        <v>106</v>
      </c>
      <c r="DX211" s="1215" t="s">
        <v>317</v>
      </c>
      <c r="DY211" s="1215" t="s">
        <v>308</v>
      </c>
      <c r="DZ211" s="1215" t="s">
        <v>318</v>
      </c>
      <c r="EA211" s="1215" t="s">
        <v>319</v>
      </c>
      <c r="EB211" s="1215" t="s">
        <v>2632</v>
      </c>
      <c r="EC211" s="1215" t="s">
        <v>86</v>
      </c>
      <c r="ED211" s="1215" t="s">
        <v>178</v>
      </c>
      <c r="EE211" s="1215" t="s">
        <v>106</v>
      </c>
      <c r="EF211" s="1215" t="s">
        <v>57</v>
      </c>
      <c r="EG211" s="1215" t="s">
        <v>57</v>
      </c>
      <c r="EH211" s="1215" t="s">
        <v>57</v>
      </c>
      <c r="EI211" s="1215" t="s">
        <v>57</v>
      </c>
      <c r="EJ211" s="1215" t="s">
        <v>1068</v>
      </c>
      <c r="EK211" s="1215" t="s">
        <v>91</v>
      </c>
      <c r="EL211" s="1215" t="s">
        <v>719</v>
      </c>
      <c r="EM211" s="1215" t="s">
        <v>188</v>
      </c>
      <c r="EN211" s="1215" t="s">
        <v>629</v>
      </c>
      <c r="EO211" s="1215" t="s">
        <v>630</v>
      </c>
      <c r="EP211" s="1215" t="s">
        <v>122</v>
      </c>
      <c r="EQ211" s="1215" t="s">
        <v>1629</v>
      </c>
      <c r="ER211" s="1215" t="s">
        <v>311</v>
      </c>
      <c r="ES211" s="1215" t="s">
        <v>1853</v>
      </c>
      <c r="ET211" s="1215" t="s">
        <v>1854</v>
      </c>
      <c r="EU211" s="189" t="str">
        <f t="shared" si="47"/>
        <v>1038836T00</v>
      </c>
      <c r="EV211" s="56" t="str">
        <f t="shared" si="48"/>
        <v>201038836T00</v>
      </c>
      <c r="EW211" s="189">
        <f>IFERROR(VLOOKUP(EV211,양시!BZ:CJ,10,FALSE),"")</f>
        <v>0</v>
      </c>
    </row>
    <row r="212" spans="1:154" ht="30" customHeight="1">
      <c r="A212" s="367">
        <v>20</v>
      </c>
      <c r="B212" s="1215" t="s">
        <v>320</v>
      </c>
      <c r="C212" s="1216" t="s">
        <v>915</v>
      </c>
      <c r="D212" s="1215" t="s">
        <v>2612</v>
      </c>
      <c r="E212" s="1215" t="s">
        <v>31</v>
      </c>
      <c r="F212" s="1215" t="s">
        <v>584</v>
      </c>
      <c r="G212" s="1215"/>
      <c r="H212" s="1215" t="s">
        <v>287</v>
      </c>
      <c r="I212" s="1215" t="s">
        <v>585</v>
      </c>
      <c r="J212" s="1215" t="s">
        <v>10148</v>
      </c>
      <c r="K212" s="1215" t="s">
        <v>291</v>
      </c>
      <c r="L212" s="1215" t="s">
        <v>10149</v>
      </c>
      <c r="M212" s="1215" t="s">
        <v>8844</v>
      </c>
      <c r="N212" s="1215"/>
      <c r="O212" s="1215" t="s">
        <v>10150</v>
      </c>
      <c r="P212" s="1215"/>
      <c r="Q212" s="1215"/>
      <c r="R212" s="1215"/>
      <c r="S212" s="1215" t="s">
        <v>9749</v>
      </c>
      <c r="T212" s="1215" t="s">
        <v>10133</v>
      </c>
      <c r="U212" s="1215" t="s">
        <v>592</v>
      </c>
      <c r="V212" s="1215" t="s">
        <v>1133</v>
      </c>
      <c r="W212" s="1215" t="s">
        <v>10151</v>
      </c>
      <c r="X212" s="1215" t="s">
        <v>688</v>
      </c>
      <c r="Y212" s="1215" t="s">
        <v>1135</v>
      </c>
      <c r="Z212" s="1215" t="s">
        <v>1135</v>
      </c>
      <c r="AA212" s="1215" t="s">
        <v>1135</v>
      </c>
      <c r="AB212" s="1215" t="s">
        <v>293</v>
      </c>
      <c r="AC212" s="1338"/>
      <c r="AD212" s="1215" t="s">
        <v>107</v>
      </c>
      <c r="AE212" s="1215" t="s">
        <v>691</v>
      </c>
      <c r="AF212" s="1215" t="s">
        <v>692</v>
      </c>
      <c r="AG212" s="1215" t="s">
        <v>295</v>
      </c>
      <c r="AH212" s="1215" t="s">
        <v>296</v>
      </c>
      <c r="AI212" s="1215" t="s">
        <v>297</v>
      </c>
      <c r="AJ212" s="1215"/>
      <c r="AK212" s="1215"/>
      <c r="AL212" s="1215"/>
      <c r="AM212" s="1215"/>
      <c r="AN212" s="1215" t="s">
        <v>1138</v>
      </c>
      <c r="AO212" s="1215" t="s">
        <v>1139</v>
      </c>
      <c r="AP212" s="1215" t="s">
        <v>10154</v>
      </c>
      <c r="AQ212" s="1215" t="s">
        <v>35</v>
      </c>
      <c r="AR212" s="1215"/>
      <c r="AS212" s="1215"/>
      <c r="AT212" s="1215" t="s">
        <v>298</v>
      </c>
      <c r="AU212" s="1215" t="s">
        <v>10155</v>
      </c>
      <c r="AV212" s="1215" t="s">
        <v>57</v>
      </c>
      <c r="AW212" s="1215" t="s">
        <v>57</v>
      </c>
      <c r="AX212" s="1215"/>
      <c r="AY212" s="1215"/>
      <c r="AZ212" s="1215" t="s">
        <v>8852</v>
      </c>
      <c r="BA212" s="1215" t="s">
        <v>698</v>
      </c>
      <c r="BB212" s="1215" t="s">
        <v>299</v>
      </c>
      <c r="BC212" s="1215" t="s">
        <v>32</v>
      </c>
      <c r="BD212" s="1215" t="s">
        <v>33</v>
      </c>
      <c r="BE212" s="1215" t="s">
        <v>57</v>
      </c>
      <c r="BF212" s="1215" t="s">
        <v>48</v>
      </c>
      <c r="BG212" s="1215" t="s">
        <v>164</v>
      </c>
      <c r="BH212" s="1215" t="s">
        <v>1616</v>
      </c>
      <c r="BI212" s="1215" t="s">
        <v>8853</v>
      </c>
      <c r="BJ212" s="1215" t="s">
        <v>8854</v>
      </c>
      <c r="BK212" s="1215" t="s">
        <v>47</v>
      </c>
      <c r="BL212" s="1215" t="s">
        <v>8855</v>
      </c>
      <c r="BM212" s="1215" t="s">
        <v>752</v>
      </c>
      <c r="BN212" s="1215" t="s">
        <v>691</v>
      </c>
      <c r="BO212" s="1215" t="s">
        <v>692</v>
      </c>
      <c r="BP212" s="1215" t="s">
        <v>595</v>
      </c>
      <c r="BQ212" s="1215" t="s">
        <v>295</v>
      </c>
      <c r="BR212" s="1215" t="s">
        <v>102</v>
      </c>
      <c r="BS212" s="1215" t="s">
        <v>1118</v>
      </c>
      <c r="BT212" s="1215" t="s">
        <v>324</v>
      </c>
      <c r="BU212" s="1215" t="s">
        <v>8856</v>
      </c>
      <c r="BV212" s="1215" t="s">
        <v>51</v>
      </c>
      <c r="BW212" s="1215" t="s">
        <v>109</v>
      </c>
      <c r="BX212" s="1215" t="s">
        <v>296</v>
      </c>
      <c r="BY212" s="1215" t="s">
        <v>297</v>
      </c>
      <c r="BZ212" s="1215" t="s">
        <v>1621</v>
      </c>
      <c r="CA212" s="1215" t="s">
        <v>1622</v>
      </c>
      <c r="CB212" s="1215" t="s">
        <v>304</v>
      </c>
      <c r="CC212" s="1215" t="s">
        <v>668</v>
      </c>
      <c r="CD212" s="1215" t="s">
        <v>305</v>
      </c>
      <c r="CE212" s="1215" t="s">
        <v>306</v>
      </c>
      <c r="CF212" s="1215" t="s">
        <v>1623</v>
      </c>
      <c r="CG212" s="1215" t="s">
        <v>307</v>
      </c>
      <c r="CH212" s="1215" t="s">
        <v>57</v>
      </c>
      <c r="CI212" s="1215" t="s">
        <v>1624</v>
      </c>
      <c r="CJ212" s="1215" t="s">
        <v>78</v>
      </c>
      <c r="CK212" s="1215" t="s">
        <v>182</v>
      </c>
      <c r="CL212" s="1215" t="s">
        <v>105</v>
      </c>
      <c r="CM212" s="1215" t="s">
        <v>6640</v>
      </c>
      <c r="CN212" s="1215" t="s">
        <v>78</v>
      </c>
      <c r="CO212" s="1215" t="s">
        <v>186</v>
      </c>
      <c r="CP212" s="1215" t="s">
        <v>105</v>
      </c>
      <c r="CQ212" s="1215" t="s">
        <v>57</v>
      </c>
      <c r="CR212" s="1215" t="s">
        <v>57</v>
      </c>
      <c r="CS212" s="1215" t="s">
        <v>57</v>
      </c>
      <c r="CT212" s="1215" t="s">
        <v>57</v>
      </c>
      <c r="CU212" s="1215" t="s">
        <v>57</v>
      </c>
      <c r="CV212" s="1215" t="s">
        <v>57</v>
      </c>
      <c r="CW212" s="1215" t="s">
        <v>57</v>
      </c>
      <c r="CX212" s="1215" t="s">
        <v>57</v>
      </c>
      <c r="CY212" s="1215" t="s">
        <v>57</v>
      </c>
      <c r="CZ212" s="1215" t="s">
        <v>57</v>
      </c>
      <c r="DA212" s="1215" t="s">
        <v>57</v>
      </c>
      <c r="DB212" s="1215" t="s">
        <v>57</v>
      </c>
      <c r="DC212" s="1215" t="s">
        <v>57</v>
      </c>
      <c r="DD212" s="1215" t="s">
        <v>57</v>
      </c>
      <c r="DE212" s="1215" t="s">
        <v>57</v>
      </c>
      <c r="DF212" s="1215" t="s">
        <v>57</v>
      </c>
      <c r="DG212" s="1215" t="s">
        <v>57</v>
      </c>
      <c r="DH212" s="1215" t="s">
        <v>57</v>
      </c>
      <c r="DI212" s="1215" t="s">
        <v>302</v>
      </c>
      <c r="DJ212" s="1215" t="s">
        <v>57</v>
      </c>
      <c r="DK212" s="1215" t="s">
        <v>57</v>
      </c>
      <c r="DL212" s="1215" t="s">
        <v>57</v>
      </c>
      <c r="DM212" s="1215" t="s">
        <v>57</v>
      </c>
      <c r="DN212" s="1215" t="s">
        <v>57</v>
      </c>
      <c r="DO212" s="1215" t="s">
        <v>57</v>
      </c>
      <c r="DP212" s="1215" t="s">
        <v>57</v>
      </c>
      <c r="DQ212" s="1215" t="s">
        <v>57</v>
      </c>
      <c r="DR212" s="1215" t="s">
        <v>57</v>
      </c>
      <c r="DS212" s="1215" t="s">
        <v>57</v>
      </c>
      <c r="DT212" s="1215" t="s">
        <v>1067</v>
      </c>
      <c r="DU212" s="1215" t="s">
        <v>86</v>
      </c>
      <c r="DV212" s="1215" t="s">
        <v>1038</v>
      </c>
      <c r="DW212" s="1215" t="s">
        <v>106</v>
      </c>
      <c r="DX212" s="1215" t="s">
        <v>317</v>
      </c>
      <c r="DY212" s="1215" t="s">
        <v>308</v>
      </c>
      <c r="DZ212" s="1215" t="s">
        <v>318</v>
      </c>
      <c r="EA212" s="1215" t="s">
        <v>319</v>
      </c>
      <c r="EB212" s="1215" t="s">
        <v>1093</v>
      </c>
      <c r="EC212" s="1215" t="s">
        <v>86</v>
      </c>
      <c r="ED212" s="1215" t="s">
        <v>622</v>
      </c>
      <c r="EE212" s="1215" t="s">
        <v>106</v>
      </c>
      <c r="EF212" s="1215" t="s">
        <v>57</v>
      </c>
      <c r="EG212" s="1215" t="s">
        <v>57</v>
      </c>
      <c r="EH212" s="1215" t="s">
        <v>57</v>
      </c>
      <c r="EI212" s="1215" t="s">
        <v>57</v>
      </c>
      <c r="EJ212" s="1215" t="s">
        <v>2802</v>
      </c>
      <c r="EK212" s="1215" t="s">
        <v>2539</v>
      </c>
      <c r="EL212" s="1215" t="s">
        <v>847</v>
      </c>
      <c r="EM212" s="1215" t="s">
        <v>2778</v>
      </c>
      <c r="EN212" s="1215" t="s">
        <v>629</v>
      </c>
      <c r="EO212" s="1215" t="s">
        <v>681</v>
      </c>
      <c r="EP212" s="1215" t="s">
        <v>682</v>
      </c>
      <c r="EQ212" s="1215" t="s">
        <v>187</v>
      </c>
      <c r="ER212" s="1215" t="s">
        <v>311</v>
      </c>
      <c r="ES212" s="1215" t="s">
        <v>8073</v>
      </c>
      <c r="ET212" s="1215" t="s">
        <v>8857</v>
      </c>
      <c r="EU212" s="189" t="str">
        <f t="shared" si="47"/>
        <v>1037718T00</v>
      </c>
      <c r="EV212" s="56" t="str">
        <f t="shared" si="48"/>
        <v>201037718T00</v>
      </c>
      <c r="EW212" s="189">
        <f>IFERROR(VLOOKUP(EV212,양시!BZ:CJ,10,FALSE),"")</f>
        <v>0</v>
      </c>
    </row>
    <row r="213" spans="1:154" ht="30.6" customHeight="1">
      <c r="A213" s="741">
        <v>21</v>
      </c>
      <c r="B213" s="1271" t="s">
        <v>287</v>
      </c>
      <c r="C213" s="1272" t="s">
        <v>2054</v>
      </c>
      <c r="D213" s="1271" t="s">
        <v>2371</v>
      </c>
      <c r="E213" s="1271" t="s">
        <v>31</v>
      </c>
      <c r="F213" s="1271" t="s">
        <v>584</v>
      </c>
      <c r="G213" s="1271"/>
      <c r="H213" s="1271" t="s">
        <v>287</v>
      </c>
      <c r="I213" s="1271" t="s">
        <v>585</v>
      </c>
      <c r="J213" s="1271" t="s">
        <v>10983</v>
      </c>
      <c r="K213" s="1271" t="s">
        <v>291</v>
      </c>
      <c r="L213" s="1271" t="s">
        <v>10984</v>
      </c>
      <c r="M213" s="1271" t="s">
        <v>7680</v>
      </c>
      <c r="N213" s="1271"/>
      <c r="O213" s="1271"/>
      <c r="P213" s="1271"/>
      <c r="Q213" s="1271"/>
      <c r="R213" s="1271"/>
      <c r="S213" s="1271" t="s">
        <v>10785</v>
      </c>
      <c r="T213" s="1271" t="s">
        <v>10371</v>
      </c>
      <c r="U213" s="1271" t="s">
        <v>592</v>
      </c>
      <c r="V213" s="1271"/>
      <c r="W213" s="1271" t="s">
        <v>7683</v>
      </c>
      <c r="X213" s="1271"/>
      <c r="Y213" s="1271"/>
      <c r="Z213" s="1271"/>
      <c r="AA213" s="1271"/>
      <c r="AB213" s="1271"/>
      <c r="AC213" s="1338"/>
      <c r="AD213" s="1271"/>
      <c r="AE213" s="1271" t="s">
        <v>594</v>
      </c>
      <c r="AF213" s="1271" t="s">
        <v>595</v>
      </c>
      <c r="AG213" s="1271" t="s">
        <v>295</v>
      </c>
      <c r="AH213" s="1271" t="s">
        <v>296</v>
      </c>
      <c r="AI213" s="1271" t="s">
        <v>297</v>
      </c>
      <c r="AJ213" s="1271"/>
      <c r="AK213" s="1271"/>
      <c r="AL213" s="1271"/>
      <c r="AM213" s="1271"/>
      <c r="AN213" s="1271" t="s">
        <v>2492</v>
      </c>
      <c r="AO213" s="1271" t="s">
        <v>3484</v>
      </c>
      <c r="AP213" s="1271" t="s">
        <v>10985</v>
      </c>
      <c r="AQ213" s="1271" t="s">
        <v>35</v>
      </c>
      <c r="AR213" s="1271"/>
      <c r="AS213" s="1271"/>
      <c r="AT213" s="1271" t="s">
        <v>315</v>
      </c>
      <c r="AU213" s="1271" t="s">
        <v>10986</v>
      </c>
      <c r="AV213" s="1271" t="s">
        <v>57</v>
      </c>
      <c r="AW213" s="1271" t="s">
        <v>57</v>
      </c>
      <c r="AX213" s="1271"/>
      <c r="AY213" s="1271"/>
      <c r="AZ213" s="1271" t="s">
        <v>4127</v>
      </c>
      <c r="BA213" s="1271" t="s">
        <v>602</v>
      </c>
      <c r="BB213" s="1271" t="s">
        <v>299</v>
      </c>
      <c r="BC213" s="1271" t="s">
        <v>32</v>
      </c>
      <c r="BD213" s="1271" t="s">
        <v>33</v>
      </c>
      <c r="BE213" s="1271" t="s">
        <v>57</v>
      </c>
      <c r="BF213" s="1271" t="s">
        <v>48</v>
      </c>
      <c r="BG213" s="1271" t="s">
        <v>57</v>
      </c>
      <c r="BH213" s="1271" t="s">
        <v>57</v>
      </c>
      <c r="BI213" s="1271" t="s">
        <v>57</v>
      </c>
      <c r="BJ213" s="1271" t="s">
        <v>57</v>
      </c>
      <c r="BK213" s="1271" t="s">
        <v>57</v>
      </c>
      <c r="BL213" s="1271" t="s">
        <v>57</v>
      </c>
      <c r="BM213" s="1271" t="s">
        <v>57</v>
      </c>
      <c r="BN213" s="1271" t="s">
        <v>57</v>
      </c>
      <c r="BO213" s="1271" t="s">
        <v>57</v>
      </c>
      <c r="BP213" s="1271" t="s">
        <v>57</v>
      </c>
      <c r="BQ213" s="1271" t="s">
        <v>57</v>
      </c>
      <c r="BR213" s="1271" t="s">
        <v>57</v>
      </c>
      <c r="BS213" s="1271" t="s">
        <v>57</v>
      </c>
      <c r="BT213" s="1271" t="s">
        <v>57</v>
      </c>
      <c r="BU213" s="1271" t="s">
        <v>57</v>
      </c>
      <c r="BV213" s="1271" t="s">
        <v>57</v>
      </c>
      <c r="BW213" s="1271" t="s">
        <v>57</v>
      </c>
      <c r="BX213" s="1271" t="s">
        <v>57</v>
      </c>
      <c r="BY213" s="1271" t="s">
        <v>57</v>
      </c>
      <c r="BZ213" s="1271" t="s">
        <v>57</v>
      </c>
      <c r="CA213" s="1271" t="s">
        <v>57</v>
      </c>
      <c r="CB213" s="1271" t="s">
        <v>57</v>
      </c>
      <c r="CC213" s="1271" t="s">
        <v>57</v>
      </c>
      <c r="CD213" s="1271" t="s">
        <v>57</v>
      </c>
      <c r="CE213" s="1271" t="s">
        <v>57</v>
      </c>
      <c r="CF213" s="1271" t="s">
        <v>57</v>
      </c>
      <c r="CG213" s="1271" t="s">
        <v>57</v>
      </c>
      <c r="CH213" s="1271" t="s">
        <v>57</v>
      </c>
      <c r="CI213" s="1271" t="s">
        <v>57</v>
      </c>
      <c r="CJ213" s="1271" t="s">
        <v>57</v>
      </c>
      <c r="CK213" s="1271" t="s">
        <v>57</v>
      </c>
      <c r="CL213" s="1271" t="s">
        <v>57</v>
      </c>
      <c r="CM213" s="1271" t="s">
        <v>57</v>
      </c>
      <c r="CN213" s="1271" t="s">
        <v>57</v>
      </c>
      <c r="CO213" s="1271" t="s">
        <v>57</v>
      </c>
      <c r="CP213" s="1271" t="s">
        <v>57</v>
      </c>
      <c r="CQ213" s="1271" t="s">
        <v>57</v>
      </c>
      <c r="CR213" s="1271" t="s">
        <v>57</v>
      </c>
      <c r="CS213" s="1271" t="s">
        <v>57</v>
      </c>
      <c r="CT213" s="1271" t="s">
        <v>57</v>
      </c>
      <c r="CU213" s="1271" t="s">
        <v>57</v>
      </c>
      <c r="CV213" s="1271" t="s">
        <v>57</v>
      </c>
      <c r="CW213" s="1271" t="s">
        <v>57</v>
      </c>
      <c r="CX213" s="1271" t="s">
        <v>57</v>
      </c>
      <c r="CY213" s="1271" t="s">
        <v>57</v>
      </c>
      <c r="CZ213" s="1271" t="s">
        <v>57</v>
      </c>
      <c r="DA213" s="1271" t="s">
        <v>57</v>
      </c>
      <c r="DB213" s="1271" t="s">
        <v>57</v>
      </c>
      <c r="DC213" s="1271" t="s">
        <v>57</v>
      </c>
      <c r="DD213" s="1271" t="s">
        <v>57</v>
      </c>
      <c r="DE213" s="1271" t="s">
        <v>57</v>
      </c>
      <c r="DF213" s="1271" t="s">
        <v>57</v>
      </c>
      <c r="DG213" s="1271" t="s">
        <v>57</v>
      </c>
      <c r="DH213" s="1271" t="s">
        <v>57</v>
      </c>
      <c r="DI213" s="1271" t="s">
        <v>57</v>
      </c>
      <c r="DJ213" s="1271" t="s">
        <v>57</v>
      </c>
      <c r="DK213" s="1271" t="s">
        <v>57</v>
      </c>
      <c r="DL213" s="1271" t="s">
        <v>57</v>
      </c>
      <c r="DM213" s="1271" t="s">
        <v>57</v>
      </c>
      <c r="DN213" s="1271" t="s">
        <v>57</v>
      </c>
      <c r="DO213" s="1271" t="s">
        <v>57</v>
      </c>
      <c r="DP213" s="1271" t="s">
        <v>57</v>
      </c>
      <c r="DQ213" s="1271" t="s">
        <v>57</v>
      </c>
      <c r="DR213" s="1271" t="s">
        <v>57</v>
      </c>
      <c r="DS213" s="1271" t="s">
        <v>57</v>
      </c>
      <c r="DT213" s="1271" t="s">
        <v>57</v>
      </c>
      <c r="DU213" s="1271" t="s">
        <v>57</v>
      </c>
      <c r="DV213" s="1271" t="s">
        <v>57</v>
      </c>
      <c r="DW213" s="1271" t="s">
        <v>57</v>
      </c>
      <c r="DX213" s="1271" t="s">
        <v>57</v>
      </c>
      <c r="DY213" s="1271" t="s">
        <v>57</v>
      </c>
      <c r="DZ213" s="1271" t="s">
        <v>57</v>
      </c>
      <c r="EA213" s="1271" t="s">
        <v>57</v>
      </c>
      <c r="EB213" s="1271" t="s">
        <v>57</v>
      </c>
      <c r="EC213" s="1271" t="s">
        <v>57</v>
      </c>
      <c r="ED213" s="1271" t="s">
        <v>57</v>
      </c>
      <c r="EE213" s="1271" t="s">
        <v>57</v>
      </c>
      <c r="EF213" s="1271" t="s">
        <v>57</v>
      </c>
      <c r="EG213" s="1271" t="s">
        <v>57</v>
      </c>
      <c r="EH213" s="1271" t="s">
        <v>57</v>
      </c>
      <c r="EI213" s="1271" t="s">
        <v>57</v>
      </c>
      <c r="EJ213" s="1271" t="s">
        <v>57</v>
      </c>
      <c r="EK213" s="1271" t="s">
        <v>57</v>
      </c>
      <c r="EL213" s="1271" t="s">
        <v>57</v>
      </c>
      <c r="EM213" s="1271" t="s">
        <v>57</v>
      </c>
      <c r="EN213" s="1271" t="s">
        <v>57</v>
      </c>
      <c r="EO213" s="1271" t="s">
        <v>57</v>
      </c>
      <c r="EP213" s="1271" t="s">
        <v>57</v>
      </c>
      <c r="EQ213" s="1271" t="s">
        <v>57</v>
      </c>
      <c r="ER213" s="1271" t="s">
        <v>57</v>
      </c>
      <c r="ES213" s="1271" t="s">
        <v>57</v>
      </c>
      <c r="ET213" s="1271" t="s">
        <v>57</v>
      </c>
      <c r="EU213" s="189" t="str">
        <f t="shared" ref="EU213" si="49">MID(AU213,5,8)&amp;RIGHT(AU213,2)</f>
        <v>1035154T00</v>
      </c>
      <c r="EV213" s="56" t="str">
        <f t="shared" ref="EV213" si="50">A213&amp;EU213</f>
        <v>211035154T00</v>
      </c>
      <c r="EW213" s="189">
        <f>IFERROR(VLOOKUP(EV213,양시!BZ:CJ,10,FALSE),"")</f>
        <v>0</v>
      </c>
    </row>
    <row r="214" spans="1:154" ht="30.6" customHeight="1">
      <c r="A214" s="367">
        <v>22</v>
      </c>
      <c r="B214" s="1299" t="s">
        <v>287</v>
      </c>
      <c r="C214" s="1299" t="s">
        <v>2059</v>
      </c>
      <c r="D214" s="1299" t="s">
        <v>1866</v>
      </c>
      <c r="E214" s="1299" t="s">
        <v>31</v>
      </c>
      <c r="F214" s="1299" t="s">
        <v>321</v>
      </c>
      <c r="G214" s="1299"/>
      <c r="H214" s="1299" t="s">
        <v>287</v>
      </c>
      <c r="I214" s="1299" t="s">
        <v>585</v>
      </c>
      <c r="J214" s="1299" t="s">
        <v>11287</v>
      </c>
      <c r="K214" s="1299" t="s">
        <v>291</v>
      </c>
      <c r="L214" s="1299" t="s">
        <v>11288</v>
      </c>
      <c r="M214" s="1299" t="s">
        <v>6629</v>
      </c>
      <c r="N214" s="1299"/>
      <c r="O214" s="1299"/>
      <c r="P214" s="1299"/>
      <c r="Q214" s="1299"/>
      <c r="R214" s="1299"/>
      <c r="S214" s="1299" t="s">
        <v>9750</v>
      </c>
      <c r="T214" s="1299" t="s">
        <v>11075</v>
      </c>
      <c r="U214" s="1299" t="s">
        <v>592</v>
      </c>
      <c r="V214" s="1299"/>
      <c r="W214" s="1299" t="s">
        <v>6631</v>
      </c>
      <c r="X214" s="1299" t="s">
        <v>322</v>
      </c>
      <c r="Y214" s="1299" t="s">
        <v>11289</v>
      </c>
      <c r="Z214" s="1299" t="s">
        <v>11289</v>
      </c>
      <c r="AA214" s="1299" t="s">
        <v>1135</v>
      </c>
      <c r="AB214" s="1299" t="s">
        <v>293</v>
      </c>
      <c r="AC214" s="1338"/>
      <c r="AD214" s="1299" t="s">
        <v>1861</v>
      </c>
      <c r="AE214" s="1299" t="s">
        <v>1051</v>
      </c>
      <c r="AF214" s="1299" t="s">
        <v>595</v>
      </c>
      <c r="AG214" s="1299" t="s">
        <v>295</v>
      </c>
      <c r="AH214" s="1299" t="s">
        <v>296</v>
      </c>
      <c r="AI214" s="1299" t="s">
        <v>297</v>
      </c>
      <c r="AJ214" s="1299"/>
      <c r="AK214" s="1299"/>
      <c r="AL214" s="1299"/>
      <c r="AM214" s="1299"/>
      <c r="AN214" s="1299" t="s">
        <v>4045</v>
      </c>
      <c r="AO214" s="1299" t="s">
        <v>4046</v>
      </c>
      <c r="AP214" s="1299" t="s">
        <v>11290</v>
      </c>
      <c r="AQ214" s="1299" t="s">
        <v>49</v>
      </c>
      <c r="AR214" s="1299" t="s">
        <v>3773</v>
      </c>
      <c r="AS214" s="1299" t="s">
        <v>3774</v>
      </c>
      <c r="AT214" s="1299" t="s">
        <v>298</v>
      </c>
      <c r="AU214" s="1299" t="s">
        <v>11291</v>
      </c>
      <c r="AV214" s="1299" t="s">
        <v>57</v>
      </c>
      <c r="AW214" s="1299" t="s">
        <v>57</v>
      </c>
      <c r="AX214" s="1299"/>
      <c r="AY214" s="1299"/>
      <c r="AZ214" s="1299" t="s">
        <v>6635</v>
      </c>
      <c r="BA214" s="1299" t="s">
        <v>6622</v>
      </c>
      <c r="BB214" s="1299" t="s">
        <v>299</v>
      </c>
      <c r="BC214" s="1299" t="s">
        <v>32</v>
      </c>
      <c r="BD214" s="1299" t="s">
        <v>33</v>
      </c>
      <c r="BE214" s="1299" t="s">
        <v>57</v>
      </c>
      <c r="BF214" s="1299" t="s">
        <v>48</v>
      </c>
      <c r="BG214" s="1299" t="s">
        <v>164</v>
      </c>
      <c r="BH214" s="1299" t="s">
        <v>9479</v>
      </c>
      <c r="BI214" s="1299" t="s">
        <v>6637</v>
      </c>
      <c r="BJ214" s="1299" t="s">
        <v>6638</v>
      </c>
      <c r="BK214" s="1299" t="s">
        <v>2674</v>
      </c>
      <c r="BL214" s="1299" t="s">
        <v>11292</v>
      </c>
      <c r="BM214" s="1299" t="s">
        <v>302</v>
      </c>
      <c r="BN214" s="1299" t="s">
        <v>1051</v>
      </c>
      <c r="BO214" s="1299" t="s">
        <v>595</v>
      </c>
      <c r="BP214" s="1299" t="s">
        <v>57</v>
      </c>
      <c r="BQ214" s="1299" t="s">
        <v>295</v>
      </c>
      <c r="BR214" s="1299" t="s">
        <v>1363</v>
      </c>
      <c r="BS214" s="1299" t="s">
        <v>170</v>
      </c>
      <c r="BT214" s="1299" t="s">
        <v>1029</v>
      </c>
      <c r="BU214" s="1299" t="s">
        <v>11293</v>
      </c>
      <c r="BV214" s="1299" t="s">
        <v>302</v>
      </c>
      <c r="BW214" s="1299" t="s">
        <v>114</v>
      </c>
      <c r="BX214" s="1299" t="s">
        <v>296</v>
      </c>
      <c r="BY214" s="1299" t="s">
        <v>297</v>
      </c>
      <c r="BZ214" s="1299" t="s">
        <v>1650</v>
      </c>
      <c r="CA214" s="1299" t="s">
        <v>758</v>
      </c>
      <c r="CB214" s="1299" t="s">
        <v>304</v>
      </c>
      <c r="CC214" s="1299" t="s">
        <v>167</v>
      </c>
      <c r="CD214" s="1299" t="s">
        <v>305</v>
      </c>
      <c r="CE214" s="1299" t="s">
        <v>306</v>
      </c>
      <c r="CF214" s="1299" t="s">
        <v>166</v>
      </c>
      <c r="CG214" s="1299" t="s">
        <v>307</v>
      </c>
      <c r="CH214" s="1299" t="s">
        <v>57</v>
      </c>
      <c r="CI214" s="1299" t="s">
        <v>1624</v>
      </c>
      <c r="CJ214" s="1299" t="s">
        <v>78</v>
      </c>
      <c r="CK214" s="1299" t="s">
        <v>182</v>
      </c>
      <c r="CL214" s="1299" t="s">
        <v>105</v>
      </c>
      <c r="CM214" s="1299" t="s">
        <v>6640</v>
      </c>
      <c r="CN214" s="1299" t="s">
        <v>78</v>
      </c>
      <c r="CO214" s="1299" t="s">
        <v>186</v>
      </c>
      <c r="CP214" s="1299" t="s">
        <v>105</v>
      </c>
      <c r="CQ214" s="1299" t="s">
        <v>57</v>
      </c>
      <c r="CR214" s="1299" t="s">
        <v>57</v>
      </c>
      <c r="CS214" s="1299" t="s">
        <v>57</v>
      </c>
      <c r="CT214" s="1299" t="s">
        <v>57</v>
      </c>
      <c r="CU214" s="1299" t="s">
        <v>57</v>
      </c>
      <c r="CV214" s="1299" t="s">
        <v>57</v>
      </c>
      <c r="CW214" s="1299" t="s">
        <v>57</v>
      </c>
      <c r="CX214" s="1299" t="s">
        <v>57</v>
      </c>
      <c r="CY214" s="1299" t="s">
        <v>57</v>
      </c>
      <c r="CZ214" s="1299" t="s">
        <v>57</v>
      </c>
      <c r="DA214" s="1299" t="s">
        <v>57</v>
      </c>
      <c r="DB214" s="1299" t="s">
        <v>57</v>
      </c>
      <c r="DC214" s="1299" t="s">
        <v>57</v>
      </c>
      <c r="DD214" s="1299" t="s">
        <v>57</v>
      </c>
      <c r="DE214" s="1299" t="s">
        <v>57</v>
      </c>
      <c r="DF214" s="1299" t="s">
        <v>57</v>
      </c>
      <c r="DG214" s="1299" t="s">
        <v>57</v>
      </c>
      <c r="DH214" s="1299" t="s">
        <v>57</v>
      </c>
      <c r="DI214" s="1299" t="s">
        <v>302</v>
      </c>
      <c r="DJ214" s="1299" t="s">
        <v>57</v>
      </c>
      <c r="DK214" s="1299" t="s">
        <v>57</v>
      </c>
      <c r="DL214" s="1299" t="s">
        <v>57</v>
      </c>
      <c r="DM214" s="1299" t="s">
        <v>57</v>
      </c>
      <c r="DN214" s="1299" t="s">
        <v>57</v>
      </c>
      <c r="DO214" s="1299" t="s">
        <v>57</v>
      </c>
      <c r="DP214" s="1299" t="s">
        <v>57</v>
      </c>
      <c r="DQ214" s="1299" t="s">
        <v>57</v>
      </c>
      <c r="DR214" s="1299" t="s">
        <v>57</v>
      </c>
      <c r="DS214" s="1299" t="s">
        <v>57</v>
      </c>
      <c r="DT214" s="1299" t="s">
        <v>6641</v>
      </c>
      <c r="DU214" s="1299" t="s">
        <v>86</v>
      </c>
      <c r="DV214" s="1299" t="s">
        <v>1028</v>
      </c>
      <c r="DW214" s="1299" t="s">
        <v>121</v>
      </c>
      <c r="DX214" s="1299" t="s">
        <v>333</v>
      </c>
      <c r="DY214" s="1299" t="s">
        <v>308</v>
      </c>
      <c r="DZ214" s="1299" t="s">
        <v>309</v>
      </c>
      <c r="EA214" s="1299" t="s">
        <v>319</v>
      </c>
      <c r="EB214" s="1299" t="s">
        <v>2543</v>
      </c>
      <c r="EC214" s="1299" t="s">
        <v>86</v>
      </c>
      <c r="ED214" s="1299" t="s">
        <v>715</v>
      </c>
      <c r="EE214" s="1299" t="s">
        <v>121</v>
      </c>
      <c r="EF214" s="1299" t="s">
        <v>57</v>
      </c>
      <c r="EG214" s="1299" t="s">
        <v>57</v>
      </c>
      <c r="EH214" s="1299" t="s">
        <v>57</v>
      </c>
      <c r="EI214" s="1299" t="s">
        <v>57</v>
      </c>
      <c r="EJ214" s="1299" t="s">
        <v>90</v>
      </c>
      <c r="EK214" s="1299" t="s">
        <v>91</v>
      </c>
      <c r="EL214" s="1299" t="s">
        <v>847</v>
      </c>
      <c r="EM214" s="1299" t="s">
        <v>188</v>
      </c>
      <c r="EN214" s="1299" t="s">
        <v>680</v>
      </c>
      <c r="EO214" s="1299" t="s">
        <v>310</v>
      </c>
      <c r="EP214" s="1299" t="s">
        <v>88</v>
      </c>
      <c r="EQ214" s="1299" t="s">
        <v>187</v>
      </c>
      <c r="ER214" s="1299" t="s">
        <v>311</v>
      </c>
      <c r="ES214" s="1299" t="s">
        <v>3325</v>
      </c>
      <c r="ET214" s="189" t="str">
        <f t="shared" ref="ET214:ET221" si="51">MID(AT214,5,8)&amp;RIGHT(AT214,2)</f>
        <v>pproveve</v>
      </c>
      <c r="EU214" s="189" t="str">
        <f t="shared" ref="EU214:EU221" si="52">MID(AU214,5,8)&amp;RIGHT(AU214,2)</f>
        <v>1039090T00</v>
      </c>
      <c r="EV214" s="56" t="str">
        <f t="shared" ref="EV214:EV221" si="53">A214&amp;EU214</f>
        <v>221039090T00</v>
      </c>
      <c r="EW214" s="189">
        <f>IFERROR(VLOOKUP(EV214,양시!BZ:CJ,10,FALSE),"")</f>
        <v>0</v>
      </c>
    </row>
    <row r="215" spans="1:154" ht="30.6" customHeight="1">
      <c r="A215" s="367">
        <v>22</v>
      </c>
      <c r="B215" s="1299" t="s">
        <v>312</v>
      </c>
      <c r="C215" s="1299" t="s">
        <v>2059</v>
      </c>
      <c r="D215" s="1299" t="s">
        <v>3265</v>
      </c>
      <c r="E215" s="1299" t="s">
        <v>31</v>
      </c>
      <c r="F215" s="1299" t="s">
        <v>584</v>
      </c>
      <c r="G215" s="1299"/>
      <c r="H215" s="1299" t="s">
        <v>312</v>
      </c>
      <c r="I215" s="1299" t="s">
        <v>585</v>
      </c>
      <c r="J215" s="1299" t="s">
        <v>11294</v>
      </c>
      <c r="K215" s="1299" t="s">
        <v>291</v>
      </c>
      <c r="L215" s="1299" t="s">
        <v>11295</v>
      </c>
      <c r="M215" s="1299" t="s">
        <v>5116</v>
      </c>
      <c r="N215" s="1299"/>
      <c r="O215" s="1299"/>
      <c r="P215" s="1299"/>
      <c r="Q215" s="1299"/>
      <c r="R215" s="1299"/>
      <c r="S215" s="1299" t="s">
        <v>9750</v>
      </c>
      <c r="T215" s="1299" t="s">
        <v>11075</v>
      </c>
      <c r="U215" s="1299" t="s">
        <v>592</v>
      </c>
      <c r="V215" s="1299"/>
      <c r="W215" s="1299" t="s">
        <v>5117</v>
      </c>
      <c r="X215" s="1299" t="s">
        <v>322</v>
      </c>
      <c r="Y215" s="1299" t="s">
        <v>1135</v>
      </c>
      <c r="Z215" s="1299" t="s">
        <v>1135</v>
      </c>
      <c r="AA215" s="1299" t="s">
        <v>1135</v>
      </c>
      <c r="AB215" s="1299" t="s">
        <v>293</v>
      </c>
      <c r="AC215" s="1338"/>
      <c r="AD215" s="1299" t="s">
        <v>107</v>
      </c>
      <c r="AE215" s="1299" t="s">
        <v>1469</v>
      </c>
      <c r="AF215" s="1299" t="s">
        <v>692</v>
      </c>
      <c r="AG215" s="1299" t="s">
        <v>295</v>
      </c>
      <c r="AH215" s="1299" t="s">
        <v>296</v>
      </c>
      <c r="AI215" s="1299" t="s">
        <v>297</v>
      </c>
      <c r="AJ215" s="1299"/>
      <c r="AK215" s="1299"/>
      <c r="AL215" s="1299"/>
      <c r="AM215" s="1299"/>
      <c r="AN215" s="1299" t="s">
        <v>3794</v>
      </c>
      <c r="AO215" s="1299" t="s">
        <v>3795</v>
      </c>
      <c r="AP215" s="1299" t="s">
        <v>11296</v>
      </c>
      <c r="AQ215" s="1299" t="s">
        <v>49</v>
      </c>
      <c r="AR215" s="1299"/>
      <c r="AS215" s="1299"/>
      <c r="AT215" s="1299" t="s">
        <v>298</v>
      </c>
      <c r="AU215" s="1299" t="s">
        <v>11297</v>
      </c>
      <c r="AV215" s="1299" t="s">
        <v>57</v>
      </c>
      <c r="AW215" s="1299" t="s">
        <v>57</v>
      </c>
      <c r="AX215" s="1299"/>
      <c r="AY215" s="1299"/>
      <c r="AZ215" s="1299" t="s">
        <v>5121</v>
      </c>
      <c r="BA215" s="1299" t="s">
        <v>5122</v>
      </c>
      <c r="BB215" s="1299" t="s">
        <v>299</v>
      </c>
      <c r="BC215" s="1299" t="s">
        <v>32</v>
      </c>
      <c r="BD215" s="1299" t="s">
        <v>33</v>
      </c>
      <c r="BE215" s="1299" t="s">
        <v>57</v>
      </c>
      <c r="BF215" s="1299" t="s">
        <v>48</v>
      </c>
      <c r="BG215" s="1299" t="s">
        <v>603</v>
      </c>
      <c r="BH215" s="1299" t="s">
        <v>1182</v>
      </c>
      <c r="BI215" s="1299" t="s">
        <v>3534</v>
      </c>
      <c r="BJ215" s="1299" t="s">
        <v>5123</v>
      </c>
      <c r="BK215" s="1299" t="s">
        <v>3804</v>
      </c>
      <c r="BL215" s="1299" t="s">
        <v>11298</v>
      </c>
      <c r="BM215" s="1299" t="s">
        <v>302</v>
      </c>
      <c r="BN215" s="1299" t="s">
        <v>1469</v>
      </c>
      <c r="BO215" s="1299" t="s">
        <v>692</v>
      </c>
      <c r="BP215" s="1299" t="s">
        <v>595</v>
      </c>
      <c r="BQ215" s="1299" t="s">
        <v>295</v>
      </c>
      <c r="BR215" s="1299" t="s">
        <v>102</v>
      </c>
      <c r="BS215" s="1299" t="s">
        <v>837</v>
      </c>
      <c r="BT215" s="1299" t="s">
        <v>4239</v>
      </c>
      <c r="BU215" s="1299" t="s">
        <v>11299</v>
      </c>
      <c r="BV215" s="1299" t="s">
        <v>302</v>
      </c>
      <c r="BW215" s="1299" t="s">
        <v>171</v>
      </c>
      <c r="BX215" s="1299" t="s">
        <v>296</v>
      </c>
      <c r="BY215" s="1299" t="s">
        <v>297</v>
      </c>
      <c r="BZ215" s="1299" t="s">
        <v>112</v>
      </c>
      <c r="CA215" s="1299" t="s">
        <v>1622</v>
      </c>
      <c r="CB215" s="1299" t="s">
        <v>304</v>
      </c>
      <c r="CC215" s="1299" t="s">
        <v>668</v>
      </c>
      <c r="CD215" s="1299" t="s">
        <v>305</v>
      </c>
      <c r="CE215" s="1299" t="s">
        <v>306</v>
      </c>
      <c r="CF215" s="1299" t="s">
        <v>1623</v>
      </c>
      <c r="CG215" s="1299" t="s">
        <v>307</v>
      </c>
      <c r="CH215" s="1299" t="s">
        <v>57</v>
      </c>
      <c r="CI215" s="1299" t="s">
        <v>3539</v>
      </c>
      <c r="CJ215" s="1299" t="s">
        <v>92</v>
      </c>
      <c r="CK215" s="1299" t="s">
        <v>1308</v>
      </c>
      <c r="CL215" s="1299" t="s">
        <v>105</v>
      </c>
      <c r="CM215" s="1299" t="s">
        <v>5126</v>
      </c>
      <c r="CN215" s="1299" t="s">
        <v>92</v>
      </c>
      <c r="CO215" s="1299" t="s">
        <v>878</v>
      </c>
      <c r="CP215" s="1299" t="s">
        <v>105</v>
      </c>
      <c r="CQ215" s="1299" t="s">
        <v>57</v>
      </c>
      <c r="CR215" s="1299" t="s">
        <v>57</v>
      </c>
      <c r="CS215" s="1299" t="s">
        <v>57</v>
      </c>
      <c r="CT215" s="1299" t="s">
        <v>57</v>
      </c>
      <c r="CU215" s="1299" t="s">
        <v>57</v>
      </c>
      <c r="CV215" s="1299" t="s">
        <v>57</v>
      </c>
      <c r="CW215" s="1299" t="s">
        <v>57</v>
      </c>
      <c r="CX215" s="1299" t="s">
        <v>57</v>
      </c>
      <c r="CY215" s="1299" t="s">
        <v>57</v>
      </c>
      <c r="CZ215" s="1299" t="s">
        <v>57</v>
      </c>
      <c r="DA215" s="1299" t="s">
        <v>57</v>
      </c>
      <c r="DB215" s="1299" t="s">
        <v>617</v>
      </c>
      <c r="DC215" s="1299" t="s">
        <v>618</v>
      </c>
      <c r="DD215" s="1299" t="s">
        <v>619</v>
      </c>
      <c r="DE215" s="1299" t="s">
        <v>57</v>
      </c>
      <c r="DF215" s="1299" t="s">
        <v>57</v>
      </c>
      <c r="DG215" s="1299" t="s">
        <v>57</v>
      </c>
      <c r="DH215" s="1299" t="s">
        <v>57</v>
      </c>
      <c r="DI215" s="1299" t="s">
        <v>302</v>
      </c>
      <c r="DJ215" s="1299" t="s">
        <v>57</v>
      </c>
      <c r="DK215" s="1299" t="s">
        <v>57</v>
      </c>
      <c r="DL215" s="1299" t="s">
        <v>57</v>
      </c>
      <c r="DM215" s="1299" t="s">
        <v>57</v>
      </c>
      <c r="DN215" s="1299" t="s">
        <v>57</v>
      </c>
      <c r="DO215" s="1299" t="s">
        <v>57</v>
      </c>
      <c r="DP215" s="1299" t="s">
        <v>57</v>
      </c>
      <c r="DQ215" s="1299" t="s">
        <v>57</v>
      </c>
      <c r="DR215" s="1299" t="s">
        <v>57</v>
      </c>
      <c r="DS215" s="1299" t="s">
        <v>57</v>
      </c>
      <c r="DT215" s="1299" t="s">
        <v>5127</v>
      </c>
      <c r="DU215" s="1299" t="s">
        <v>86</v>
      </c>
      <c r="DV215" s="1299" t="s">
        <v>334</v>
      </c>
      <c r="DW215" s="1299" t="s">
        <v>106</v>
      </c>
      <c r="DX215" s="1299" t="s">
        <v>317</v>
      </c>
      <c r="DY215" s="1299" t="s">
        <v>308</v>
      </c>
      <c r="DZ215" s="1299" t="s">
        <v>318</v>
      </c>
      <c r="EA215" s="1299" t="s">
        <v>319</v>
      </c>
      <c r="EB215" s="1299" t="s">
        <v>5128</v>
      </c>
      <c r="EC215" s="1299" t="s">
        <v>86</v>
      </c>
      <c r="ED215" s="1299" t="s">
        <v>177</v>
      </c>
      <c r="EE215" s="1299" t="s">
        <v>106</v>
      </c>
      <c r="EF215" s="1299" t="s">
        <v>57</v>
      </c>
      <c r="EG215" s="1299" t="s">
        <v>57</v>
      </c>
      <c r="EH215" s="1299" t="s">
        <v>57</v>
      </c>
      <c r="EI215" s="1299" t="s">
        <v>57</v>
      </c>
      <c r="EJ215" s="1299" t="s">
        <v>3558</v>
      </c>
      <c r="EK215" s="1299" t="s">
        <v>91</v>
      </c>
      <c r="EL215" s="1299" t="s">
        <v>765</v>
      </c>
      <c r="EM215" s="1299" t="s">
        <v>188</v>
      </c>
      <c r="EN215" s="1299" t="s">
        <v>767</v>
      </c>
      <c r="EO215" s="1299" t="s">
        <v>310</v>
      </c>
      <c r="EP215" s="1299" t="s">
        <v>88</v>
      </c>
      <c r="EQ215" s="1299" t="s">
        <v>183</v>
      </c>
      <c r="ER215" s="1299" t="s">
        <v>311</v>
      </c>
      <c r="ES215" s="1299" t="s">
        <v>2683</v>
      </c>
      <c r="ET215" s="189" t="str">
        <f t="shared" si="51"/>
        <v>pproveve</v>
      </c>
      <c r="EU215" s="189" t="str">
        <f t="shared" si="52"/>
        <v>1038795T00</v>
      </c>
      <c r="EV215" s="56" t="str">
        <f t="shared" si="53"/>
        <v>221038795T00</v>
      </c>
      <c r="EW215" s="189" t="str">
        <f>IFERROR(VLOOKUP(EV215,양시!BZ:CJ,10,FALSE),"")</f>
        <v/>
      </c>
      <c r="EX215" s="104" t="s">
        <v>11421</v>
      </c>
    </row>
    <row r="216" spans="1:154" ht="30.6" customHeight="1">
      <c r="A216" s="367">
        <v>22</v>
      </c>
      <c r="B216" s="1299" t="s">
        <v>320</v>
      </c>
      <c r="C216" s="1299" t="s">
        <v>2059</v>
      </c>
      <c r="D216" s="1299" t="s">
        <v>3265</v>
      </c>
      <c r="E216" s="1299" t="s">
        <v>31</v>
      </c>
      <c r="F216" s="1299" t="s">
        <v>584</v>
      </c>
      <c r="G216" s="1299"/>
      <c r="H216" s="1299" t="s">
        <v>320</v>
      </c>
      <c r="I216" s="1299" t="s">
        <v>585</v>
      </c>
      <c r="J216" s="1299" t="s">
        <v>11300</v>
      </c>
      <c r="K216" s="1299" t="s">
        <v>291</v>
      </c>
      <c r="L216" s="1299" t="s">
        <v>11301</v>
      </c>
      <c r="M216" s="1299" t="s">
        <v>4845</v>
      </c>
      <c r="N216" s="1299"/>
      <c r="O216" s="1299"/>
      <c r="P216" s="1299" t="s">
        <v>818</v>
      </c>
      <c r="Q216" s="1299"/>
      <c r="R216" s="1299"/>
      <c r="S216" s="1299" t="s">
        <v>9750</v>
      </c>
      <c r="T216" s="1299" t="s">
        <v>11075</v>
      </c>
      <c r="U216" s="1299" t="s">
        <v>592</v>
      </c>
      <c r="V216" s="1299"/>
      <c r="W216" s="1299" t="s">
        <v>4846</v>
      </c>
      <c r="X216" s="1299" t="s">
        <v>688</v>
      </c>
      <c r="Y216" s="1299" t="s">
        <v>7671</v>
      </c>
      <c r="Z216" s="1299" t="s">
        <v>7671</v>
      </c>
      <c r="AA216" s="1299" t="s">
        <v>8522</v>
      </c>
      <c r="AB216" s="1299" t="s">
        <v>293</v>
      </c>
      <c r="AC216" s="1338"/>
      <c r="AD216" s="1299" t="s">
        <v>107</v>
      </c>
      <c r="AE216" s="1299" t="s">
        <v>2740</v>
      </c>
      <c r="AF216" s="1299" t="s">
        <v>692</v>
      </c>
      <c r="AG216" s="1299" t="s">
        <v>295</v>
      </c>
      <c r="AH216" s="1299" t="s">
        <v>296</v>
      </c>
      <c r="AI216" s="1299" t="s">
        <v>297</v>
      </c>
      <c r="AJ216" s="1299"/>
      <c r="AK216" s="1299"/>
      <c r="AL216" s="1299"/>
      <c r="AM216" s="1299"/>
      <c r="AN216" s="1299" t="s">
        <v>4847</v>
      </c>
      <c r="AO216" s="1299" t="s">
        <v>4848</v>
      </c>
      <c r="AP216" s="1299" t="s">
        <v>11302</v>
      </c>
      <c r="AQ216" s="1299" t="s">
        <v>49</v>
      </c>
      <c r="AR216" s="1299"/>
      <c r="AS216" s="1299"/>
      <c r="AT216" s="1299" t="s">
        <v>298</v>
      </c>
      <c r="AU216" s="1299" t="s">
        <v>11303</v>
      </c>
      <c r="AV216" s="1299" t="s">
        <v>57</v>
      </c>
      <c r="AW216" s="1299" t="s">
        <v>57</v>
      </c>
      <c r="AX216" s="1299"/>
      <c r="AY216" s="1299"/>
      <c r="AZ216" s="1299" t="s">
        <v>4852</v>
      </c>
      <c r="BA216" s="1299" t="s">
        <v>3277</v>
      </c>
      <c r="BB216" s="1299" t="s">
        <v>299</v>
      </c>
      <c r="BC216" s="1299" t="s">
        <v>32</v>
      </c>
      <c r="BD216" s="1299" t="s">
        <v>33</v>
      </c>
      <c r="BE216" s="1299" t="s">
        <v>57</v>
      </c>
      <c r="BF216" s="1299" t="s">
        <v>34</v>
      </c>
      <c r="BG216" s="1299" t="s">
        <v>164</v>
      </c>
      <c r="BH216" s="1299" t="s">
        <v>3778</v>
      </c>
      <c r="BI216" s="1299" t="s">
        <v>10919</v>
      </c>
      <c r="BJ216" s="1299" t="s">
        <v>4854</v>
      </c>
      <c r="BK216" s="1299" t="s">
        <v>300</v>
      </c>
      <c r="BL216" s="1299" t="s">
        <v>11304</v>
      </c>
      <c r="BM216" s="1299" t="s">
        <v>302</v>
      </c>
      <c r="BN216" s="1299" t="s">
        <v>2740</v>
      </c>
      <c r="BO216" s="1299" t="s">
        <v>692</v>
      </c>
      <c r="BP216" s="1299" t="s">
        <v>595</v>
      </c>
      <c r="BQ216" s="1299" t="s">
        <v>295</v>
      </c>
      <c r="BR216" s="1299" t="s">
        <v>102</v>
      </c>
      <c r="BS216" s="1299" t="s">
        <v>118</v>
      </c>
      <c r="BT216" s="1299" t="s">
        <v>837</v>
      </c>
      <c r="BU216" s="1299" t="s">
        <v>11305</v>
      </c>
      <c r="BV216" s="1299" t="s">
        <v>302</v>
      </c>
      <c r="BW216" s="1299" t="s">
        <v>1589</v>
      </c>
      <c r="BX216" s="1299" t="s">
        <v>296</v>
      </c>
      <c r="BY216" s="1299" t="s">
        <v>297</v>
      </c>
      <c r="BZ216" s="1299" t="s">
        <v>2330</v>
      </c>
      <c r="CA216" s="1299" t="s">
        <v>840</v>
      </c>
      <c r="CB216" s="1299" t="s">
        <v>304</v>
      </c>
      <c r="CC216" s="1299" t="s">
        <v>117</v>
      </c>
      <c r="CD216" s="1299" t="s">
        <v>305</v>
      </c>
      <c r="CE216" s="1299" t="s">
        <v>306</v>
      </c>
      <c r="CF216" s="1299" t="s">
        <v>841</v>
      </c>
      <c r="CG216" s="1299" t="s">
        <v>307</v>
      </c>
      <c r="CH216" s="1299" t="s">
        <v>57</v>
      </c>
      <c r="CI216" s="1299" t="s">
        <v>4857</v>
      </c>
      <c r="CJ216" s="1299" t="s">
        <v>843</v>
      </c>
      <c r="CK216" s="1299" t="s">
        <v>1035</v>
      </c>
      <c r="CL216" s="1299" t="s">
        <v>105</v>
      </c>
      <c r="CM216" s="1299" t="s">
        <v>57</v>
      </c>
      <c r="CN216" s="1299" t="s">
        <v>57</v>
      </c>
      <c r="CO216" s="1299" t="s">
        <v>57</v>
      </c>
      <c r="CP216" s="1299" t="s">
        <v>57</v>
      </c>
      <c r="CQ216" s="1299" t="s">
        <v>57</v>
      </c>
      <c r="CR216" s="1299" t="s">
        <v>57</v>
      </c>
      <c r="CS216" s="1299" t="s">
        <v>57</v>
      </c>
      <c r="CT216" s="1299" t="s">
        <v>57</v>
      </c>
      <c r="CU216" s="1299" t="s">
        <v>57</v>
      </c>
      <c r="CV216" s="1299" t="s">
        <v>57</v>
      </c>
      <c r="CW216" s="1299" t="s">
        <v>57</v>
      </c>
      <c r="CX216" s="1299" t="s">
        <v>57</v>
      </c>
      <c r="CY216" s="1299" t="s">
        <v>57</v>
      </c>
      <c r="CZ216" s="1299" t="s">
        <v>57</v>
      </c>
      <c r="DA216" s="1299" t="s">
        <v>57</v>
      </c>
      <c r="DB216" s="1299" t="s">
        <v>57</v>
      </c>
      <c r="DC216" s="1299" t="s">
        <v>57</v>
      </c>
      <c r="DD216" s="1299" t="s">
        <v>57</v>
      </c>
      <c r="DE216" s="1299" t="s">
        <v>57</v>
      </c>
      <c r="DF216" s="1299" t="s">
        <v>57</v>
      </c>
      <c r="DG216" s="1299" t="s">
        <v>57</v>
      </c>
      <c r="DH216" s="1299" t="s">
        <v>57</v>
      </c>
      <c r="DI216" s="1299" t="s">
        <v>302</v>
      </c>
      <c r="DJ216" s="1299" t="s">
        <v>57</v>
      </c>
      <c r="DK216" s="1299" t="s">
        <v>57</v>
      </c>
      <c r="DL216" s="1299" t="s">
        <v>57</v>
      </c>
      <c r="DM216" s="1299" t="s">
        <v>57</v>
      </c>
      <c r="DN216" s="1299" t="s">
        <v>57</v>
      </c>
      <c r="DO216" s="1299" t="s">
        <v>57</v>
      </c>
      <c r="DP216" s="1299" t="s">
        <v>57</v>
      </c>
      <c r="DQ216" s="1299" t="s">
        <v>57</v>
      </c>
      <c r="DR216" s="1299" t="s">
        <v>57</v>
      </c>
      <c r="DS216" s="1299" t="s">
        <v>57</v>
      </c>
      <c r="DT216" s="1299" t="s">
        <v>4858</v>
      </c>
      <c r="DU216" s="1299" t="s">
        <v>79</v>
      </c>
      <c r="DV216" s="1299" t="s">
        <v>715</v>
      </c>
      <c r="DW216" s="1299" t="s">
        <v>106</v>
      </c>
      <c r="DX216" s="1299" t="s">
        <v>317</v>
      </c>
      <c r="DY216" s="1299" t="s">
        <v>308</v>
      </c>
      <c r="DZ216" s="1299" t="s">
        <v>318</v>
      </c>
      <c r="EA216" s="1299" t="s">
        <v>319</v>
      </c>
      <c r="EB216" s="1299" t="s">
        <v>4859</v>
      </c>
      <c r="EC216" s="1299" t="s">
        <v>79</v>
      </c>
      <c r="ED216" s="1299" t="s">
        <v>118</v>
      </c>
      <c r="EE216" s="1299" t="s">
        <v>106</v>
      </c>
      <c r="EF216" s="1299" t="s">
        <v>57</v>
      </c>
      <c r="EG216" s="1299" t="s">
        <v>57</v>
      </c>
      <c r="EH216" s="1299" t="s">
        <v>57</v>
      </c>
      <c r="EI216" s="1299" t="s">
        <v>57</v>
      </c>
      <c r="EJ216" s="1299" t="s">
        <v>4860</v>
      </c>
      <c r="EK216" s="1299" t="s">
        <v>1486</v>
      </c>
      <c r="EL216" s="1299" t="s">
        <v>847</v>
      </c>
      <c r="EM216" s="1299" t="s">
        <v>1487</v>
      </c>
      <c r="EN216" s="1299" t="s">
        <v>680</v>
      </c>
      <c r="EO216" s="1299" t="s">
        <v>310</v>
      </c>
      <c r="EP216" s="1299" t="s">
        <v>88</v>
      </c>
      <c r="EQ216" s="1299" t="s">
        <v>1496</v>
      </c>
      <c r="ER216" s="1299" t="s">
        <v>311</v>
      </c>
      <c r="ES216" s="1299" t="s">
        <v>1832</v>
      </c>
      <c r="ET216" s="189" t="str">
        <f t="shared" si="51"/>
        <v>pproveve</v>
      </c>
      <c r="EU216" s="189" t="str">
        <f t="shared" si="52"/>
        <v>1038543T00</v>
      </c>
      <c r="EV216" s="56" t="str">
        <f t="shared" si="53"/>
        <v>221038543T00</v>
      </c>
      <c r="EW216" s="189">
        <f>IFERROR(VLOOKUP(EV216,양시!BZ:CJ,10,FALSE),"")</f>
        <v>0</v>
      </c>
    </row>
    <row r="217" spans="1:154" ht="30.6" customHeight="1">
      <c r="A217" s="367">
        <v>22</v>
      </c>
      <c r="B217" s="1299" t="s">
        <v>724</v>
      </c>
      <c r="C217" s="1299" t="s">
        <v>2059</v>
      </c>
      <c r="D217" s="1299" t="s">
        <v>3265</v>
      </c>
      <c r="E217" s="1299" t="s">
        <v>31</v>
      </c>
      <c r="F217" s="1299" t="s">
        <v>584</v>
      </c>
      <c r="G217" s="1299"/>
      <c r="H217" s="1299" t="s">
        <v>724</v>
      </c>
      <c r="I217" s="1299" t="s">
        <v>585</v>
      </c>
      <c r="J217" s="1299" t="s">
        <v>11306</v>
      </c>
      <c r="K217" s="1299" t="s">
        <v>291</v>
      </c>
      <c r="L217" s="1299" t="s">
        <v>11307</v>
      </c>
      <c r="M217" s="1299" t="s">
        <v>5224</v>
      </c>
      <c r="N217" s="1299"/>
      <c r="O217" s="1299"/>
      <c r="P217" s="1299"/>
      <c r="Q217" s="1299"/>
      <c r="R217" s="1299"/>
      <c r="S217" s="1299" t="s">
        <v>9750</v>
      </c>
      <c r="T217" s="1299" t="s">
        <v>11075</v>
      </c>
      <c r="U217" s="1299" t="s">
        <v>592</v>
      </c>
      <c r="V217" s="1299"/>
      <c r="W217" s="1299" t="s">
        <v>5225</v>
      </c>
      <c r="X217" s="1299" t="s">
        <v>688</v>
      </c>
      <c r="Y217" s="1299" t="s">
        <v>8522</v>
      </c>
      <c r="Z217" s="1299" t="s">
        <v>8522</v>
      </c>
      <c r="AA217" s="1299" t="s">
        <v>8522</v>
      </c>
      <c r="AB217" s="1299" t="s">
        <v>293</v>
      </c>
      <c r="AC217" s="1338"/>
      <c r="AD217" s="1299" t="s">
        <v>107</v>
      </c>
      <c r="AE217" s="1299" t="s">
        <v>1469</v>
      </c>
      <c r="AF217" s="1299" t="s">
        <v>692</v>
      </c>
      <c r="AG217" s="1299" t="s">
        <v>295</v>
      </c>
      <c r="AH217" s="1299" t="s">
        <v>296</v>
      </c>
      <c r="AI217" s="1299" t="s">
        <v>297</v>
      </c>
      <c r="AJ217" s="1299"/>
      <c r="AK217" s="1299"/>
      <c r="AL217" s="1299"/>
      <c r="AM217" s="1299"/>
      <c r="AN217" s="1299" t="s">
        <v>3794</v>
      </c>
      <c r="AO217" s="1299" t="s">
        <v>3795</v>
      </c>
      <c r="AP217" s="1299" t="s">
        <v>11308</v>
      </c>
      <c r="AQ217" s="1299" t="s">
        <v>49</v>
      </c>
      <c r="AR217" s="1299"/>
      <c r="AS217" s="1299"/>
      <c r="AT217" s="1299" t="s">
        <v>298</v>
      </c>
      <c r="AU217" s="1299" t="s">
        <v>11309</v>
      </c>
      <c r="AV217" s="1299" t="s">
        <v>57</v>
      </c>
      <c r="AW217" s="1299" t="s">
        <v>57</v>
      </c>
      <c r="AX217" s="1299"/>
      <c r="AY217" s="1299"/>
      <c r="AZ217" s="1299" t="s">
        <v>5229</v>
      </c>
      <c r="BA217" s="1299" t="s">
        <v>5122</v>
      </c>
      <c r="BB217" s="1299" t="s">
        <v>299</v>
      </c>
      <c r="BC217" s="1299" t="s">
        <v>32</v>
      </c>
      <c r="BD217" s="1299" t="s">
        <v>33</v>
      </c>
      <c r="BE217" s="1299" t="s">
        <v>57</v>
      </c>
      <c r="BF217" s="1299" t="s">
        <v>48</v>
      </c>
      <c r="BG217" s="1299" t="s">
        <v>164</v>
      </c>
      <c r="BH217" s="1299" t="s">
        <v>5230</v>
      </c>
      <c r="BI217" s="1299" t="s">
        <v>5231</v>
      </c>
      <c r="BJ217" s="1299" t="s">
        <v>5232</v>
      </c>
      <c r="BK217" s="1299" t="s">
        <v>3804</v>
      </c>
      <c r="BL217" s="1299" t="s">
        <v>5233</v>
      </c>
      <c r="BM217" s="1299" t="s">
        <v>752</v>
      </c>
      <c r="BN217" s="1299" t="s">
        <v>1469</v>
      </c>
      <c r="BO217" s="1299" t="s">
        <v>692</v>
      </c>
      <c r="BP217" s="1299" t="s">
        <v>595</v>
      </c>
      <c r="BQ217" s="1299" t="s">
        <v>295</v>
      </c>
      <c r="BR217" s="1299" t="s">
        <v>102</v>
      </c>
      <c r="BS217" s="1299" t="s">
        <v>1301</v>
      </c>
      <c r="BT217" s="1299" t="s">
        <v>790</v>
      </c>
      <c r="BU217" s="1299" t="s">
        <v>11310</v>
      </c>
      <c r="BV217" s="1299" t="s">
        <v>302</v>
      </c>
      <c r="BW217" s="1299" t="s">
        <v>171</v>
      </c>
      <c r="BX217" s="1299" t="s">
        <v>296</v>
      </c>
      <c r="BY217" s="1299" t="s">
        <v>297</v>
      </c>
      <c r="BZ217" s="1299" t="s">
        <v>3301</v>
      </c>
      <c r="CA217" s="1299" t="s">
        <v>1121</v>
      </c>
      <c r="CB217" s="1299" t="s">
        <v>304</v>
      </c>
      <c r="CC217" s="1299" t="s">
        <v>797</v>
      </c>
      <c r="CD217" s="1299" t="s">
        <v>305</v>
      </c>
      <c r="CE217" s="1299" t="s">
        <v>306</v>
      </c>
      <c r="CF217" s="1299" t="s">
        <v>1122</v>
      </c>
      <c r="CG217" s="1299" t="s">
        <v>307</v>
      </c>
      <c r="CH217" s="1299" t="s">
        <v>57</v>
      </c>
      <c r="CI217" s="1299" t="s">
        <v>3302</v>
      </c>
      <c r="CJ217" s="1299" t="s">
        <v>92</v>
      </c>
      <c r="CK217" s="1299" t="s">
        <v>191</v>
      </c>
      <c r="CL217" s="1299" t="s">
        <v>105</v>
      </c>
      <c r="CM217" s="1299" t="s">
        <v>1124</v>
      </c>
      <c r="CN217" s="1299" t="s">
        <v>92</v>
      </c>
      <c r="CO217" s="1299" t="s">
        <v>668</v>
      </c>
      <c r="CP217" s="1299" t="s">
        <v>105</v>
      </c>
      <c r="CQ217" s="1299" t="s">
        <v>57</v>
      </c>
      <c r="CR217" s="1299" t="s">
        <v>57</v>
      </c>
      <c r="CS217" s="1299" t="s">
        <v>57</v>
      </c>
      <c r="CT217" s="1299" t="s">
        <v>57</v>
      </c>
      <c r="CU217" s="1299" t="s">
        <v>57</v>
      </c>
      <c r="CV217" s="1299" t="s">
        <v>57</v>
      </c>
      <c r="CW217" s="1299" t="s">
        <v>57</v>
      </c>
      <c r="CX217" s="1299" t="s">
        <v>57</v>
      </c>
      <c r="CY217" s="1299" t="s">
        <v>57</v>
      </c>
      <c r="CZ217" s="1299" t="s">
        <v>57</v>
      </c>
      <c r="DA217" s="1299" t="s">
        <v>57</v>
      </c>
      <c r="DB217" s="1299" t="s">
        <v>57</v>
      </c>
      <c r="DC217" s="1299" t="s">
        <v>57</v>
      </c>
      <c r="DD217" s="1299" t="s">
        <v>57</v>
      </c>
      <c r="DE217" s="1299" t="s">
        <v>57</v>
      </c>
      <c r="DF217" s="1299" t="s">
        <v>57</v>
      </c>
      <c r="DG217" s="1299" t="s">
        <v>57</v>
      </c>
      <c r="DH217" s="1299" t="s">
        <v>57</v>
      </c>
      <c r="DI217" s="1299" t="s">
        <v>302</v>
      </c>
      <c r="DJ217" s="1299" t="s">
        <v>57</v>
      </c>
      <c r="DK217" s="1299" t="s">
        <v>57</v>
      </c>
      <c r="DL217" s="1299" t="s">
        <v>57</v>
      </c>
      <c r="DM217" s="1299" t="s">
        <v>57</v>
      </c>
      <c r="DN217" s="1299" t="s">
        <v>57</v>
      </c>
      <c r="DO217" s="1299" t="s">
        <v>57</v>
      </c>
      <c r="DP217" s="1299" t="s">
        <v>57</v>
      </c>
      <c r="DQ217" s="1299" t="s">
        <v>57</v>
      </c>
      <c r="DR217" s="1299" t="s">
        <v>57</v>
      </c>
      <c r="DS217" s="1299" t="s">
        <v>57</v>
      </c>
      <c r="DT217" s="1299" t="s">
        <v>1653</v>
      </c>
      <c r="DU217" s="1299" t="s">
        <v>86</v>
      </c>
      <c r="DV217" s="1299" t="s">
        <v>178</v>
      </c>
      <c r="DW217" s="1299" t="s">
        <v>106</v>
      </c>
      <c r="DX217" s="1299" t="s">
        <v>333</v>
      </c>
      <c r="DY217" s="1299" t="s">
        <v>308</v>
      </c>
      <c r="DZ217" s="1299" t="s">
        <v>309</v>
      </c>
      <c r="EA217" s="1299" t="s">
        <v>319</v>
      </c>
      <c r="EB217" s="1299" t="s">
        <v>1654</v>
      </c>
      <c r="EC217" s="1299" t="s">
        <v>86</v>
      </c>
      <c r="ED217" s="1299" t="s">
        <v>1028</v>
      </c>
      <c r="EE217" s="1299" t="s">
        <v>106</v>
      </c>
      <c r="EF217" s="1299" t="s">
        <v>57</v>
      </c>
      <c r="EG217" s="1299" t="s">
        <v>57</v>
      </c>
      <c r="EH217" s="1299" t="s">
        <v>57</v>
      </c>
      <c r="EI217" s="1299" t="s">
        <v>57</v>
      </c>
      <c r="EJ217" s="1299" t="s">
        <v>3342</v>
      </c>
      <c r="EK217" s="1299" t="s">
        <v>2337</v>
      </c>
      <c r="EL217" s="1299" t="s">
        <v>765</v>
      </c>
      <c r="EM217" s="1299" t="s">
        <v>188</v>
      </c>
      <c r="EN217" s="1299" t="s">
        <v>680</v>
      </c>
      <c r="EO217" s="1299" t="s">
        <v>310</v>
      </c>
      <c r="EP217" s="1299" t="s">
        <v>88</v>
      </c>
      <c r="EQ217" s="1299" t="s">
        <v>187</v>
      </c>
      <c r="ER217" s="1299" t="s">
        <v>311</v>
      </c>
      <c r="ES217" s="1299" t="s">
        <v>5235</v>
      </c>
      <c r="ET217" s="189" t="str">
        <f t="shared" si="51"/>
        <v>pproveve</v>
      </c>
      <c r="EU217" s="189" t="str">
        <f t="shared" si="52"/>
        <v>1038793T00</v>
      </c>
      <c r="EV217" s="56" t="str">
        <f t="shared" si="53"/>
        <v>221038793T00</v>
      </c>
      <c r="EW217" s="189">
        <f>IFERROR(VLOOKUP(EV217,양시!BZ:CJ,10,FALSE),"")</f>
        <v>0</v>
      </c>
    </row>
    <row r="218" spans="1:154" ht="30.6" customHeight="1">
      <c r="A218" s="367">
        <v>22</v>
      </c>
      <c r="B218" s="1299" t="s">
        <v>732</v>
      </c>
      <c r="C218" s="1299" t="s">
        <v>2059</v>
      </c>
      <c r="D218" s="1299" t="s">
        <v>2400</v>
      </c>
      <c r="E218" s="1299" t="s">
        <v>31</v>
      </c>
      <c r="F218" s="1299" t="s">
        <v>584</v>
      </c>
      <c r="G218" s="1299"/>
      <c r="H218" s="1299" t="s">
        <v>732</v>
      </c>
      <c r="I218" s="1299" t="s">
        <v>585</v>
      </c>
      <c r="J218" s="1299" t="s">
        <v>11311</v>
      </c>
      <c r="K218" s="1299" t="s">
        <v>291</v>
      </c>
      <c r="L218" s="1299" t="s">
        <v>11312</v>
      </c>
      <c r="M218" s="1299" t="s">
        <v>7653</v>
      </c>
      <c r="N218" s="1299"/>
      <c r="O218" s="1299"/>
      <c r="P218" s="1299" t="s">
        <v>818</v>
      </c>
      <c r="Q218" s="1299"/>
      <c r="R218" s="1299"/>
      <c r="S218" s="1299" t="s">
        <v>9750</v>
      </c>
      <c r="T218" s="1299" t="s">
        <v>11075</v>
      </c>
      <c r="U218" s="1299" t="s">
        <v>592</v>
      </c>
      <c r="V218" s="1299"/>
      <c r="W218" s="1299" t="s">
        <v>7654</v>
      </c>
      <c r="X218" s="1299" t="s">
        <v>688</v>
      </c>
      <c r="Y218" s="1299" t="s">
        <v>4265</v>
      </c>
      <c r="Z218" s="1299" t="s">
        <v>3270</v>
      </c>
      <c r="AA218" s="1299" t="s">
        <v>4359</v>
      </c>
      <c r="AB218" s="1299" t="s">
        <v>293</v>
      </c>
      <c r="AC218" s="1338"/>
      <c r="AD218" s="1299" t="s">
        <v>107</v>
      </c>
      <c r="AE218" s="1299" t="s">
        <v>2811</v>
      </c>
      <c r="AF218" s="1299" t="s">
        <v>692</v>
      </c>
      <c r="AG218" s="1299" t="s">
        <v>295</v>
      </c>
      <c r="AH218" s="1299" t="s">
        <v>296</v>
      </c>
      <c r="AI218" s="1299" t="s">
        <v>297</v>
      </c>
      <c r="AJ218" s="1299"/>
      <c r="AK218" s="1299"/>
      <c r="AL218" s="1299"/>
      <c r="AM218" s="1299"/>
      <c r="AN218" s="1299" t="s">
        <v>6748</v>
      </c>
      <c r="AO218" s="1299" t="s">
        <v>6749</v>
      </c>
      <c r="AP218" s="1299" t="s">
        <v>11313</v>
      </c>
      <c r="AQ218" s="1299" t="s">
        <v>1548</v>
      </c>
      <c r="AR218" s="1299"/>
      <c r="AS218" s="1299"/>
      <c r="AT218" s="1299" t="s">
        <v>315</v>
      </c>
      <c r="AU218" s="1299" t="s">
        <v>11314</v>
      </c>
      <c r="AV218" s="1299" t="s">
        <v>57</v>
      </c>
      <c r="AW218" s="1299" t="s">
        <v>57</v>
      </c>
      <c r="AX218" s="1299"/>
      <c r="AY218" s="1299"/>
      <c r="AZ218" s="1299" t="s">
        <v>7658</v>
      </c>
      <c r="BA218" s="1299" t="s">
        <v>6792</v>
      </c>
      <c r="BB218" s="1299" t="s">
        <v>299</v>
      </c>
      <c r="BC218" s="1299" t="s">
        <v>32</v>
      </c>
      <c r="BD218" s="1299" t="s">
        <v>33</v>
      </c>
      <c r="BE218" s="1299" t="s">
        <v>57</v>
      </c>
      <c r="BF218" s="1299" t="s">
        <v>48</v>
      </c>
      <c r="BG218" s="1299" t="s">
        <v>603</v>
      </c>
      <c r="BH218" s="1299" t="s">
        <v>7659</v>
      </c>
      <c r="BI218" s="1299" t="s">
        <v>2694</v>
      </c>
      <c r="BJ218" s="1299" t="s">
        <v>5580</v>
      </c>
      <c r="BK218" s="1299" t="s">
        <v>2674</v>
      </c>
      <c r="BL218" s="1299" t="s">
        <v>7660</v>
      </c>
      <c r="BM218" s="1299" t="s">
        <v>39</v>
      </c>
      <c r="BN218" s="1299" t="s">
        <v>2811</v>
      </c>
      <c r="BO218" s="1299" t="s">
        <v>692</v>
      </c>
      <c r="BP218" s="1299" t="s">
        <v>595</v>
      </c>
      <c r="BQ218" s="1299" t="s">
        <v>295</v>
      </c>
      <c r="BR218" s="1299" t="s">
        <v>102</v>
      </c>
      <c r="BS218" s="1299" t="s">
        <v>703</v>
      </c>
      <c r="BT218" s="1299" t="s">
        <v>324</v>
      </c>
      <c r="BU218" s="1299" t="s">
        <v>11315</v>
      </c>
      <c r="BV218" s="1299" t="s">
        <v>302</v>
      </c>
      <c r="BW218" s="1299" t="s">
        <v>756</v>
      </c>
      <c r="BX218" s="1299" t="s">
        <v>296</v>
      </c>
      <c r="BY218" s="1299" t="s">
        <v>297</v>
      </c>
      <c r="BZ218" s="1299" t="s">
        <v>7662</v>
      </c>
      <c r="CA218" s="1299" t="s">
        <v>1848</v>
      </c>
      <c r="CB218" s="1299" t="s">
        <v>304</v>
      </c>
      <c r="CC218" s="1299" t="s">
        <v>112</v>
      </c>
      <c r="CD218" s="1299" t="s">
        <v>305</v>
      </c>
      <c r="CE218" s="1299" t="s">
        <v>306</v>
      </c>
      <c r="CF218" s="1299" t="s">
        <v>116</v>
      </c>
      <c r="CG218" s="1299" t="s">
        <v>307</v>
      </c>
      <c r="CH218" s="1299" t="s">
        <v>57</v>
      </c>
      <c r="CI218" s="1299" t="s">
        <v>7663</v>
      </c>
      <c r="CJ218" s="1299" t="s">
        <v>843</v>
      </c>
      <c r="CK218" s="1299" t="s">
        <v>1427</v>
      </c>
      <c r="CL218" s="1299" t="s">
        <v>105</v>
      </c>
      <c r="CM218" s="1299" t="s">
        <v>57</v>
      </c>
      <c r="CN218" s="1299" t="s">
        <v>57</v>
      </c>
      <c r="CO218" s="1299" t="s">
        <v>57</v>
      </c>
      <c r="CP218" s="1299" t="s">
        <v>57</v>
      </c>
      <c r="CQ218" s="1299" t="s">
        <v>57</v>
      </c>
      <c r="CR218" s="1299" t="s">
        <v>57</v>
      </c>
      <c r="CS218" s="1299" t="s">
        <v>57</v>
      </c>
      <c r="CT218" s="1299" t="s">
        <v>57</v>
      </c>
      <c r="CU218" s="1299" t="s">
        <v>57</v>
      </c>
      <c r="CV218" s="1299" t="s">
        <v>57</v>
      </c>
      <c r="CW218" s="1299" t="s">
        <v>57</v>
      </c>
      <c r="CX218" s="1299" t="s">
        <v>57</v>
      </c>
      <c r="CY218" s="1299" t="s">
        <v>57</v>
      </c>
      <c r="CZ218" s="1299" t="s">
        <v>57</v>
      </c>
      <c r="DA218" s="1299" t="s">
        <v>57</v>
      </c>
      <c r="DB218" s="1299" t="s">
        <v>617</v>
      </c>
      <c r="DC218" s="1299" t="s">
        <v>618</v>
      </c>
      <c r="DD218" s="1299" t="s">
        <v>619</v>
      </c>
      <c r="DE218" s="1299" t="s">
        <v>57</v>
      </c>
      <c r="DF218" s="1299" t="s">
        <v>57</v>
      </c>
      <c r="DG218" s="1299" t="s">
        <v>57</v>
      </c>
      <c r="DH218" s="1299" t="s">
        <v>57</v>
      </c>
      <c r="DI218" s="1299" t="s">
        <v>302</v>
      </c>
      <c r="DJ218" s="1299" t="s">
        <v>57</v>
      </c>
      <c r="DK218" s="1299" t="s">
        <v>57</v>
      </c>
      <c r="DL218" s="1299" t="s">
        <v>57</v>
      </c>
      <c r="DM218" s="1299" t="s">
        <v>57</v>
      </c>
      <c r="DN218" s="1299" t="s">
        <v>57</v>
      </c>
      <c r="DO218" s="1299" t="s">
        <v>57</v>
      </c>
      <c r="DP218" s="1299" t="s">
        <v>57</v>
      </c>
      <c r="DQ218" s="1299" t="s">
        <v>57</v>
      </c>
      <c r="DR218" s="1299" t="s">
        <v>57</v>
      </c>
      <c r="DS218" s="1299" t="s">
        <v>57</v>
      </c>
      <c r="DT218" s="1299" t="s">
        <v>7664</v>
      </c>
      <c r="DU218" s="1299" t="s">
        <v>621</v>
      </c>
      <c r="DV218" s="1299" t="s">
        <v>715</v>
      </c>
      <c r="DW218" s="1299" t="s">
        <v>106</v>
      </c>
      <c r="DX218" s="1299" t="s">
        <v>317</v>
      </c>
      <c r="DY218" s="1299" t="s">
        <v>308</v>
      </c>
      <c r="DZ218" s="1299" t="s">
        <v>318</v>
      </c>
      <c r="EA218" s="1299" t="s">
        <v>319</v>
      </c>
      <c r="EB218" s="1299" t="s">
        <v>7665</v>
      </c>
      <c r="EC218" s="1299" t="s">
        <v>621</v>
      </c>
      <c r="ED218" s="1299" t="s">
        <v>118</v>
      </c>
      <c r="EE218" s="1299" t="s">
        <v>106</v>
      </c>
      <c r="EF218" s="1299" t="s">
        <v>57</v>
      </c>
      <c r="EG218" s="1299" t="s">
        <v>57</v>
      </c>
      <c r="EH218" s="1299" t="s">
        <v>57</v>
      </c>
      <c r="EI218" s="1299" t="s">
        <v>57</v>
      </c>
      <c r="EJ218" s="1299" t="s">
        <v>1851</v>
      </c>
      <c r="EK218" s="1299" t="s">
        <v>626</v>
      </c>
      <c r="EL218" s="1299" t="s">
        <v>765</v>
      </c>
      <c r="EM218" s="1299" t="s">
        <v>628</v>
      </c>
      <c r="EN218" s="1299" t="s">
        <v>767</v>
      </c>
      <c r="EO218" s="1299" t="s">
        <v>310</v>
      </c>
      <c r="EP218" s="1299" t="s">
        <v>88</v>
      </c>
      <c r="EQ218" s="1299" t="s">
        <v>1496</v>
      </c>
      <c r="ER218" s="1299" t="s">
        <v>311</v>
      </c>
      <c r="ES218" s="1299" t="s">
        <v>4112</v>
      </c>
      <c r="ET218" s="189" t="str">
        <f t="shared" si="51"/>
        <v>Cure Timme</v>
      </c>
      <c r="EU218" s="189" t="str">
        <f t="shared" si="52"/>
        <v>1026312T17</v>
      </c>
      <c r="EV218" s="56" t="str">
        <f>A218&amp;EU218</f>
        <v>221026312T17</v>
      </c>
      <c r="EW218" s="189" t="str">
        <f>IFERROR(VLOOKUP(EV218,양시!BZ:CJ,10,FALSE),"")</f>
        <v/>
      </c>
      <c r="EX218" s="104" t="s">
        <v>11421</v>
      </c>
    </row>
    <row r="219" spans="1:154" ht="30.6" customHeight="1">
      <c r="A219" s="367">
        <v>22</v>
      </c>
      <c r="B219" s="1299" t="s">
        <v>771</v>
      </c>
      <c r="C219" s="1299" t="s">
        <v>2059</v>
      </c>
      <c r="D219" s="1299" t="s">
        <v>2400</v>
      </c>
      <c r="E219" s="1299" t="s">
        <v>31</v>
      </c>
      <c r="F219" s="1299"/>
      <c r="G219" s="1299"/>
      <c r="H219" s="1299" t="s">
        <v>771</v>
      </c>
      <c r="I219" s="1299" t="s">
        <v>585</v>
      </c>
      <c r="J219" s="1299" t="s">
        <v>11316</v>
      </c>
      <c r="K219" s="1299" t="s">
        <v>291</v>
      </c>
      <c r="L219" s="1299" t="s">
        <v>11317</v>
      </c>
      <c r="M219" s="1299" t="s">
        <v>7669</v>
      </c>
      <c r="N219" s="1299"/>
      <c r="O219" s="1299"/>
      <c r="P219" s="1299"/>
      <c r="Q219" s="1299"/>
      <c r="R219" s="1299"/>
      <c r="S219" s="1299" t="s">
        <v>9750</v>
      </c>
      <c r="T219" s="1299" t="s">
        <v>11075</v>
      </c>
      <c r="U219" s="1299" t="s">
        <v>592</v>
      </c>
      <c r="V219" s="1299"/>
      <c r="W219" s="1299" t="s">
        <v>7670</v>
      </c>
      <c r="X219" s="1299" t="s">
        <v>688</v>
      </c>
      <c r="Y219" s="1299" t="s">
        <v>7671</v>
      </c>
      <c r="Z219" s="1299" t="s">
        <v>7671</v>
      </c>
      <c r="AA219" s="1299" t="s">
        <v>7671</v>
      </c>
      <c r="AB219" s="1299" t="s">
        <v>293</v>
      </c>
      <c r="AC219" s="1338"/>
      <c r="AD219" s="1299" t="s">
        <v>3215</v>
      </c>
      <c r="AE219" s="1299" t="s">
        <v>9871</v>
      </c>
      <c r="AF219" s="1299" t="s">
        <v>2116</v>
      </c>
      <c r="AG219" s="1299" t="s">
        <v>2117</v>
      </c>
      <c r="AH219" s="1299" t="s">
        <v>2118</v>
      </c>
      <c r="AI219" s="1299" t="s">
        <v>3140</v>
      </c>
      <c r="AJ219" s="1299"/>
      <c r="AK219" s="1299"/>
      <c r="AL219" s="1299"/>
      <c r="AM219" s="1299"/>
      <c r="AN219" s="1299" t="s">
        <v>6748</v>
      </c>
      <c r="AO219" s="1299" t="s">
        <v>6749</v>
      </c>
      <c r="AP219" s="1299" t="s">
        <v>11318</v>
      </c>
      <c r="AQ219" s="1299" t="s">
        <v>1548</v>
      </c>
      <c r="AR219" s="1299"/>
      <c r="AS219" s="1299"/>
      <c r="AT219" s="1299" t="s">
        <v>315</v>
      </c>
      <c r="AU219" s="1299" t="s">
        <v>11319</v>
      </c>
      <c r="AV219" s="1299" t="s">
        <v>1135</v>
      </c>
      <c r="AW219" s="1299" t="s">
        <v>1135</v>
      </c>
      <c r="AX219" s="1299"/>
      <c r="AY219" s="1299"/>
      <c r="AZ219" s="1299" t="s">
        <v>11320</v>
      </c>
      <c r="BA219" s="1299" t="s">
        <v>11321</v>
      </c>
      <c r="BB219" s="1299" t="s">
        <v>4653</v>
      </c>
      <c r="BC219" s="1299" t="s">
        <v>2132</v>
      </c>
      <c r="BD219" s="1299" t="s">
        <v>2133</v>
      </c>
      <c r="BE219" s="1299" t="s">
        <v>1135</v>
      </c>
      <c r="BF219" s="1299" t="s">
        <v>2135</v>
      </c>
      <c r="BG219" s="1299" t="s">
        <v>6093</v>
      </c>
      <c r="BH219" s="1299" t="s">
        <v>11322</v>
      </c>
      <c r="BI219" s="1299" t="s">
        <v>11323</v>
      </c>
      <c r="BJ219" s="1299" t="s">
        <v>11324</v>
      </c>
      <c r="BK219" s="1299" t="s">
        <v>9251</v>
      </c>
      <c r="BL219" s="1299" t="s">
        <v>11325</v>
      </c>
      <c r="BM219" s="1299" t="s">
        <v>2253</v>
      </c>
      <c r="BN219" s="1299" t="s">
        <v>9871</v>
      </c>
      <c r="BO219" s="1299" t="s">
        <v>2116</v>
      </c>
      <c r="BP219" s="1299" t="s">
        <v>2144</v>
      </c>
      <c r="BQ219" s="1299" t="s">
        <v>2117</v>
      </c>
      <c r="BR219" s="1299" t="s">
        <v>4661</v>
      </c>
      <c r="BS219" s="1299" t="s">
        <v>4619</v>
      </c>
      <c r="BT219" s="1299" t="s">
        <v>3172</v>
      </c>
      <c r="BU219" s="1299" t="s">
        <v>11326</v>
      </c>
      <c r="BV219" s="1299" t="s">
        <v>11327</v>
      </c>
      <c r="BW219" s="1299" t="s">
        <v>11328</v>
      </c>
      <c r="BX219" s="1299" t="s">
        <v>2118</v>
      </c>
      <c r="BY219" s="1299" t="s">
        <v>3140</v>
      </c>
      <c r="BZ219" s="1299" t="s">
        <v>11329</v>
      </c>
      <c r="CA219" s="1299" t="s">
        <v>11330</v>
      </c>
      <c r="CB219" s="1299" t="s">
        <v>2153</v>
      </c>
      <c r="CC219" s="1299" t="s">
        <v>2260</v>
      </c>
      <c r="CD219" s="1299" t="s">
        <v>6185</v>
      </c>
      <c r="CE219" s="1299" t="s">
        <v>2156</v>
      </c>
      <c r="CF219" s="1299" t="s">
        <v>2262</v>
      </c>
      <c r="CG219" s="1299" t="s">
        <v>2158</v>
      </c>
      <c r="CH219" s="1299" t="s">
        <v>1135</v>
      </c>
      <c r="CI219" s="1299" t="s">
        <v>11331</v>
      </c>
      <c r="CJ219" s="1299" t="s">
        <v>6187</v>
      </c>
      <c r="CK219" s="1299" t="s">
        <v>2249</v>
      </c>
      <c r="CL219" s="1299" t="s">
        <v>2162</v>
      </c>
      <c r="CM219" s="1299" t="s">
        <v>1135</v>
      </c>
      <c r="CN219" s="1299" t="s">
        <v>1135</v>
      </c>
      <c r="CO219" s="1299" t="s">
        <v>1135</v>
      </c>
      <c r="CP219" s="1299" t="s">
        <v>1135</v>
      </c>
      <c r="CQ219" s="1299" t="s">
        <v>1135</v>
      </c>
      <c r="CR219" s="1299" t="s">
        <v>1135</v>
      </c>
      <c r="CS219" s="1299" t="s">
        <v>1135</v>
      </c>
      <c r="CT219" s="1299" t="s">
        <v>1135</v>
      </c>
      <c r="CU219" s="1299" t="s">
        <v>1135</v>
      </c>
      <c r="CV219" s="1299" t="s">
        <v>1135</v>
      </c>
      <c r="CW219" s="1299" t="s">
        <v>1135</v>
      </c>
      <c r="CX219" s="1299" t="s">
        <v>1135</v>
      </c>
      <c r="CY219" s="1299" t="s">
        <v>1135</v>
      </c>
      <c r="CZ219" s="1299" t="s">
        <v>1135</v>
      </c>
      <c r="DA219" s="1299" t="s">
        <v>1135</v>
      </c>
      <c r="DB219" s="1299" t="s">
        <v>1135</v>
      </c>
      <c r="DC219" s="1299" t="s">
        <v>1135</v>
      </c>
      <c r="DD219" s="1299" t="s">
        <v>1135</v>
      </c>
      <c r="DE219" s="1299" t="s">
        <v>1135</v>
      </c>
      <c r="DF219" s="1299" t="s">
        <v>1135</v>
      </c>
      <c r="DG219" s="1299" t="s">
        <v>1135</v>
      </c>
      <c r="DH219" s="1299" t="s">
        <v>1135</v>
      </c>
      <c r="DI219" s="1299" t="s">
        <v>2142</v>
      </c>
      <c r="DJ219" s="1299" t="s">
        <v>1135</v>
      </c>
      <c r="DK219" s="1299" t="s">
        <v>1135</v>
      </c>
      <c r="DL219" s="1299" t="s">
        <v>1135</v>
      </c>
      <c r="DM219" s="1299" t="s">
        <v>1135</v>
      </c>
      <c r="DN219" s="1299" t="s">
        <v>1135</v>
      </c>
      <c r="DO219" s="1299" t="s">
        <v>1135</v>
      </c>
      <c r="DP219" s="1299" t="s">
        <v>1135</v>
      </c>
      <c r="DQ219" s="1299" t="s">
        <v>1135</v>
      </c>
      <c r="DR219" s="1299" t="s">
        <v>1135</v>
      </c>
      <c r="DS219" s="1299" t="s">
        <v>1135</v>
      </c>
      <c r="DT219" s="1299" t="s">
        <v>11332</v>
      </c>
      <c r="DU219" s="1299" t="s">
        <v>9888</v>
      </c>
      <c r="DV219" s="1299" t="s">
        <v>2275</v>
      </c>
      <c r="DW219" s="1299" t="s">
        <v>6011</v>
      </c>
      <c r="DX219" s="1299" t="s">
        <v>2179</v>
      </c>
      <c r="DY219" s="1299" t="s">
        <v>2180</v>
      </c>
      <c r="DZ219" s="1299" t="s">
        <v>2181</v>
      </c>
      <c r="EA219" s="1299" t="s">
        <v>2182</v>
      </c>
      <c r="EB219" s="1299" t="s">
        <v>11333</v>
      </c>
      <c r="EC219" s="1299" t="s">
        <v>9888</v>
      </c>
      <c r="ED219" s="1299" t="s">
        <v>2184</v>
      </c>
      <c r="EE219" s="1299" t="s">
        <v>6011</v>
      </c>
      <c r="EF219" s="1299" t="s">
        <v>1135</v>
      </c>
      <c r="EG219" s="1299" t="s">
        <v>1135</v>
      </c>
      <c r="EH219" s="1299" t="s">
        <v>1135</v>
      </c>
      <c r="EI219" s="1299" t="s">
        <v>1135</v>
      </c>
      <c r="EJ219" s="1299" t="s">
        <v>11334</v>
      </c>
      <c r="EK219" s="1299" t="s">
        <v>9090</v>
      </c>
      <c r="EL219" s="1299" t="s">
        <v>7619</v>
      </c>
      <c r="EM219" s="1299" t="s">
        <v>9092</v>
      </c>
      <c r="EN219" s="1299" t="s">
        <v>3182</v>
      </c>
      <c r="EO219" s="1299" t="s">
        <v>2281</v>
      </c>
      <c r="EP219" s="1299" t="s">
        <v>2282</v>
      </c>
      <c r="EQ219" s="1299" t="s">
        <v>11335</v>
      </c>
      <c r="ER219" s="1299" t="s">
        <v>2193</v>
      </c>
      <c r="ES219" s="1299" t="s">
        <v>11336</v>
      </c>
      <c r="ET219" s="189" t="str">
        <f t="shared" si="51"/>
        <v>Cure Timme</v>
      </c>
      <c r="EU219" s="189" t="str">
        <f t="shared" si="52"/>
        <v>1031746T03</v>
      </c>
      <c r="EV219" s="56" t="str">
        <f t="shared" si="53"/>
        <v>221031746T03</v>
      </c>
      <c r="EW219" s="189">
        <f>IFERROR(VLOOKUP(EV219,양시!BZ:CJ,10,FALSE),"")</f>
        <v>0</v>
      </c>
      <c r="EX219" s="104" t="s">
        <v>2959</v>
      </c>
    </row>
    <row r="220" spans="1:154" ht="30.6" customHeight="1">
      <c r="A220" s="367">
        <v>22</v>
      </c>
      <c r="B220" s="1299" t="s">
        <v>806</v>
      </c>
      <c r="C220" s="1299" t="s">
        <v>2059</v>
      </c>
      <c r="D220" s="1299" t="s">
        <v>2400</v>
      </c>
      <c r="E220" s="1299" t="s">
        <v>31</v>
      </c>
      <c r="F220" s="1299" t="s">
        <v>584</v>
      </c>
      <c r="G220" s="1299"/>
      <c r="H220" s="1299" t="s">
        <v>806</v>
      </c>
      <c r="I220" s="1299" t="s">
        <v>585</v>
      </c>
      <c r="J220" s="1299" t="s">
        <v>11337</v>
      </c>
      <c r="K220" s="1299" t="s">
        <v>291</v>
      </c>
      <c r="L220" s="1299" t="s">
        <v>11338</v>
      </c>
      <c r="M220" s="1299" t="s">
        <v>6743</v>
      </c>
      <c r="N220" s="1299"/>
      <c r="O220" s="1299"/>
      <c r="P220" s="1299"/>
      <c r="Q220" s="1299"/>
      <c r="R220" s="1299"/>
      <c r="S220" s="1299" t="s">
        <v>9750</v>
      </c>
      <c r="T220" s="1299" t="s">
        <v>11075</v>
      </c>
      <c r="U220" s="1299" t="s">
        <v>592</v>
      </c>
      <c r="V220" s="1299"/>
      <c r="W220" s="1299" t="s">
        <v>11339</v>
      </c>
      <c r="X220" s="1299" t="s">
        <v>820</v>
      </c>
      <c r="Y220" s="1299" t="s">
        <v>11340</v>
      </c>
      <c r="Z220" s="1299" t="s">
        <v>11340</v>
      </c>
      <c r="AA220" s="1299" t="s">
        <v>11341</v>
      </c>
      <c r="AB220" s="1299" t="s">
        <v>824</v>
      </c>
      <c r="AC220" s="1338"/>
      <c r="AD220" s="1299" t="s">
        <v>5482</v>
      </c>
      <c r="AE220" s="1299" t="s">
        <v>9871</v>
      </c>
      <c r="AF220" s="1299" t="s">
        <v>2116</v>
      </c>
      <c r="AG220" s="1299" t="s">
        <v>2117</v>
      </c>
      <c r="AH220" s="1299" t="s">
        <v>2118</v>
      </c>
      <c r="AI220" s="1299" t="s">
        <v>3140</v>
      </c>
      <c r="AJ220" s="1299"/>
      <c r="AK220" s="1299"/>
      <c r="AL220" s="1299"/>
      <c r="AM220" s="1299"/>
      <c r="AN220" s="1299" t="s">
        <v>6748</v>
      </c>
      <c r="AO220" s="1299" t="s">
        <v>6749</v>
      </c>
      <c r="AP220" s="1299" t="s">
        <v>11342</v>
      </c>
      <c r="AQ220" s="1299" t="s">
        <v>1548</v>
      </c>
      <c r="AR220" s="1299"/>
      <c r="AS220" s="1299"/>
      <c r="AT220" s="1299" t="s">
        <v>315</v>
      </c>
      <c r="AU220" s="1299" t="s">
        <v>11343</v>
      </c>
      <c r="AV220" s="1299" t="s">
        <v>1135</v>
      </c>
      <c r="AW220" s="1299" t="s">
        <v>1135</v>
      </c>
      <c r="AX220" s="1299"/>
      <c r="AY220" s="1299"/>
      <c r="AZ220" s="1299" t="s">
        <v>11344</v>
      </c>
      <c r="BA220" s="1299" t="s">
        <v>11321</v>
      </c>
      <c r="BB220" s="1299" t="s">
        <v>4653</v>
      </c>
      <c r="BC220" s="1299" t="s">
        <v>2132</v>
      </c>
      <c r="BD220" s="1299" t="s">
        <v>2133</v>
      </c>
      <c r="BE220" s="1299" t="s">
        <v>1135</v>
      </c>
      <c r="BF220" s="1299" t="s">
        <v>2135</v>
      </c>
      <c r="BG220" s="1299" t="s">
        <v>6093</v>
      </c>
      <c r="BH220" s="1299" t="s">
        <v>11345</v>
      </c>
      <c r="BI220" s="1299" t="s">
        <v>11346</v>
      </c>
      <c r="BJ220" s="1299" t="s">
        <v>11347</v>
      </c>
      <c r="BK220" s="1299" t="s">
        <v>9251</v>
      </c>
      <c r="BL220" s="1299" t="s">
        <v>11348</v>
      </c>
      <c r="BM220" s="1299" t="s">
        <v>2253</v>
      </c>
      <c r="BN220" s="1299" t="s">
        <v>9871</v>
      </c>
      <c r="BO220" s="1299" t="s">
        <v>2116</v>
      </c>
      <c r="BP220" s="1299" t="s">
        <v>2144</v>
      </c>
      <c r="BQ220" s="1299" t="s">
        <v>2117</v>
      </c>
      <c r="BR220" s="1299" t="s">
        <v>4661</v>
      </c>
      <c r="BS220" s="1299" t="s">
        <v>2275</v>
      </c>
      <c r="BT220" s="1299" t="s">
        <v>8455</v>
      </c>
      <c r="BU220" s="1299" t="s">
        <v>11349</v>
      </c>
      <c r="BV220" s="1299" t="s">
        <v>11350</v>
      </c>
      <c r="BW220" s="1299" t="s">
        <v>11351</v>
      </c>
      <c r="BX220" s="1299" t="s">
        <v>2118</v>
      </c>
      <c r="BY220" s="1299" t="s">
        <v>3140</v>
      </c>
      <c r="BZ220" s="1299" t="s">
        <v>2258</v>
      </c>
      <c r="CA220" s="1299" t="s">
        <v>11330</v>
      </c>
      <c r="CB220" s="1299" t="s">
        <v>2153</v>
      </c>
      <c r="CC220" s="1299" t="s">
        <v>2260</v>
      </c>
      <c r="CD220" s="1299" t="s">
        <v>6185</v>
      </c>
      <c r="CE220" s="1299" t="s">
        <v>2156</v>
      </c>
      <c r="CF220" s="1299" t="s">
        <v>2262</v>
      </c>
      <c r="CG220" s="1299" t="s">
        <v>2158</v>
      </c>
      <c r="CH220" s="1299" t="s">
        <v>1135</v>
      </c>
      <c r="CI220" s="1299" t="s">
        <v>11331</v>
      </c>
      <c r="CJ220" s="1299" t="s">
        <v>6187</v>
      </c>
      <c r="CK220" s="1299" t="s">
        <v>2249</v>
      </c>
      <c r="CL220" s="1299" t="s">
        <v>2162</v>
      </c>
      <c r="CM220" s="1299" t="s">
        <v>1135</v>
      </c>
      <c r="CN220" s="1299" t="s">
        <v>1135</v>
      </c>
      <c r="CO220" s="1299" t="s">
        <v>1135</v>
      </c>
      <c r="CP220" s="1299" t="s">
        <v>1135</v>
      </c>
      <c r="CQ220" s="1299" t="s">
        <v>1135</v>
      </c>
      <c r="CR220" s="1299" t="s">
        <v>1135</v>
      </c>
      <c r="CS220" s="1299" t="s">
        <v>1135</v>
      </c>
      <c r="CT220" s="1299" t="s">
        <v>1135</v>
      </c>
      <c r="CU220" s="1299" t="s">
        <v>1135</v>
      </c>
      <c r="CV220" s="1299" t="s">
        <v>1135</v>
      </c>
      <c r="CW220" s="1299" t="s">
        <v>1135</v>
      </c>
      <c r="CX220" s="1299" t="s">
        <v>1135</v>
      </c>
      <c r="CY220" s="1299" t="s">
        <v>1135</v>
      </c>
      <c r="CZ220" s="1299" t="s">
        <v>1135</v>
      </c>
      <c r="DA220" s="1299" t="s">
        <v>1135</v>
      </c>
      <c r="DB220" s="1299" t="s">
        <v>1135</v>
      </c>
      <c r="DC220" s="1299" t="s">
        <v>1135</v>
      </c>
      <c r="DD220" s="1299" t="s">
        <v>1135</v>
      </c>
      <c r="DE220" s="1299" t="s">
        <v>1135</v>
      </c>
      <c r="DF220" s="1299" t="s">
        <v>1135</v>
      </c>
      <c r="DG220" s="1299" t="s">
        <v>1135</v>
      </c>
      <c r="DH220" s="1299" t="s">
        <v>1135</v>
      </c>
      <c r="DI220" s="1299" t="s">
        <v>2142</v>
      </c>
      <c r="DJ220" s="1299" t="s">
        <v>1135</v>
      </c>
      <c r="DK220" s="1299" t="s">
        <v>1135</v>
      </c>
      <c r="DL220" s="1299" t="s">
        <v>1135</v>
      </c>
      <c r="DM220" s="1299" t="s">
        <v>1135</v>
      </c>
      <c r="DN220" s="1299" t="s">
        <v>1135</v>
      </c>
      <c r="DO220" s="1299" t="s">
        <v>1135</v>
      </c>
      <c r="DP220" s="1299" t="s">
        <v>1135</v>
      </c>
      <c r="DQ220" s="1299" t="s">
        <v>1135</v>
      </c>
      <c r="DR220" s="1299" t="s">
        <v>1135</v>
      </c>
      <c r="DS220" s="1299" t="s">
        <v>1135</v>
      </c>
      <c r="DT220" s="1299" t="s">
        <v>11352</v>
      </c>
      <c r="DU220" s="1299" t="s">
        <v>9888</v>
      </c>
      <c r="DV220" s="1299" t="s">
        <v>2177</v>
      </c>
      <c r="DW220" s="1299" t="s">
        <v>2273</v>
      </c>
      <c r="DX220" s="1299" t="s">
        <v>2179</v>
      </c>
      <c r="DY220" s="1299" t="s">
        <v>2180</v>
      </c>
      <c r="DZ220" s="1299" t="s">
        <v>2181</v>
      </c>
      <c r="EA220" s="1299" t="s">
        <v>2182</v>
      </c>
      <c r="EB220" s="1299" t="s">
        <v>11353</v>
      </c>
      <c r="EC220" s="1299" t="s">
        <v>9888</v>
      </c>
      <c r="ED220" s="1299" t="s">
        <v>10601</v>
      </c>
      <c r="EE220" s="1299" t="s">
        <v>2273</v>
      </c>
      <c r="EF220" s="1299" t="s">
        <v>1135</v>
      </c>
      <c r="EG220" s="1299" t="s">
        <v>1135</v>
      </c>
      <c r="EH220" s="1299" t="s">
        <v>1135</v>
      </c>
      <c r="EI220" s="1299" t="s">
        <v>1135</v>
      </c>
      <c r="EJ220" s="1299" t="s">
        <v>7617</v>
      </c>
      <c r="EK220" s="1299" t="s">
        <v>7618</v>
      </c>
      <c r="EL220" s="1299" t="s">
        <v>7619</v>
      </c>
      <c r="EM220" s="1299" t="s">
        <v>7620</v>
      </c>
      <c r="EN220" s="1299" t="s">
        <v>3182</v>
      </c>
      <c r="EO220" s="1299" t="s">
        <v>2281</v>
      </c>
      <c r="EP220" s="1299" t="s">
        <v>2282</v>
      </c>
      <c r="EQ220" s="1299" t="s">
        <v>7621</v>
      </c>
      <c r="ER220" s="1299" t="s">
        <v>2193</v>
      </c>
      <c r="ES220" s="1299" t="s">
        <v>11354</v>
      </c>
      <c r="ET220" s="189" t="str">
        <f t="shared" si="51"/>
        <v>Cure Timme</v>
      </c>
      <c r="EU220" s="189" t="str">
        <f t="shared" si="52"/>
        <v>1031747T09</v>
      </c>
      <c r="EV220" s="56" t="str">
        <f t="shared" si="53"/>
        <v>221031747T09</v>
      </c>
      <c r="EW220" s="189">
        <f>IFERROR(VLOOKUP(EV220,양시!BZ:CJ,10,FALSE),"")</f>
        <v>0</v>
      </c>
      <c r="EX220" s="104" t="s">
        <v>2959</v>
      </c>
    </row>
    <row r="221" spans="1:154" ht="30.6" customHeight="1">
      <c r="A221" s="367">
        <v>22</v>
      </c>
      <c r="B221" s="1299" t="s">
        <v>47</v>
      </c>
      <c r="C221" s="1299" t="s">
        <v>2059</v>
      </c>
      <c r="D221" s="1299" t="s">
        <v>2400</v>
      </c>
      <c r="E221" s="1299" t="s">
        <v>31</v>
      </c>
      <c r="F221" s="1299" t="s">
        <v>584</v>
      </c>
      <c r="G221" s="1299"/>
      <c r="H221" s="1299" t="s">
        <v>47</v>
      </c>
      <c r="I221" s="1299" t="s">
        <v>585</v>
      </c>
      <c r="J221" s="1299" t="s">
        <v>11355</v>
      </c>
      <c r="K221" s="1299" t="s">
        <v>291</v>
      </c>
      <c r="L221" s="1299" t="s">
        <v>11356</v>
      </c>
      <c r="M221" s="1299" t="s">
        <v>6765</v>
      </c>
      <c r="N221" s="1299"/>
      <c r="O221" s="1299"/>
      <c r="P221" s="1299"/>
      <c r="Q221" s="1299"/>
      <c r="R221" s="1299"/>
      <c r="S221" s="1299" t="s">
        <v>9750</v>
      </c>
      <c r="T221" s="1299" t="s">
        <v>11075</v>
      </c>
      <c r="U221" s="1299" t="s">
        <v>592</v>
      </c>
      <c r="V221" s="1299"/>
      <c r="W221" s="1299" t="s">
        <v>6766</v>
      </c>
      <c r="X221" s="1299" t="s">
        <v>820</v>
      </c>
      <c r="Y221" s="1299" t="s">
        <v>6767</v>
      </c>
      <c r="Z221" s="1299" t="s">
        <v>6768</v>
      </c>
      <c r="AA221" s="1299" t="s">
        <v>6769</v>
      </c>
      <c r="AB221" s="1299" t="s">
        <v>824</v>
      </c>
      <c r="AC221" s="1338"/>
      <c r="AD221" s="1299" t="s">
        <v>5544</v>
      </c>
      <c r="AE221" s="1299" t="s">
        <v>1469</v>
      </c>
      <c r="AF221" s="1299" t="s">
        <v>692</v>
      </c>
      <c r="AG221" s="1299" t="s">
        <v>295</v>
      </c>
      <c r="AH221" s="1299" t="s">
        <v>296</v>
      </c>
      <c r="AI221" s="1299" t="s">
        <v>297</v>
      </c>
      <c r="AJ221" s="1299"/>
      <c r="AK221" s="1299"/>
      <c r="AL221" s="1299"/>
      <c r="AM221" s="1299"/>
      <c r="AN221" s="1299" t="s">
        <v>6748</v>
      </c>
      <c r="AO221" s="1299" t="s">
        <v>6749</v>
      </c>
      <c r="AP221" s="1299" t="s">
        <v>11357</v>
      </c>
      <c r="AQ221" s="1299" t="s">
        <v>1548</v>
      </c>
      <c r="AR221" s="1299"/>
      <c r="AS221" s="1299"/>
      <c r="AT221" s="1299" t="s">
        <v>315</v>
      </c>
      <c r="AU221" s="1299" t="s">
        <v>11358</v>
      </c>
      <c r="AV221" s="1299" t="s">
        <v>57</v>
      </c>
      <c r="AW221" s="1299" t="s">
        <v>57</v>
      </c>
      <c r="AX221" s="1299"/>
      <c r="AY221" s="1299"/>
      <c r="AZ221" s="1299" t="s">
        <v>6773</v>
      </c>
      <c r="BA221" s="1299" t="s">
        <v>6754</v>
      </c>
      <c r="BB221" s="1299" t="s">
        <v>299</v>
      </c>
      <c r="BC221" s="1299" t="s">
        <v>32</v>
      </c>
      <c r="BD221" s="1299" t="s">
        <v>33</v>
      </c>
      <c r="BE221" s="1299" t="s">
        <v>57</v>
      </c>
      <c r="BF221" s="1299" t="s">
        <v>48</v>
      </c>
      <c r="BG221" s="1299" t="s">
        <v>900</v>
      </c>
      <c r="BH221" s="1299" t="s">
        <v>11359</v>
      </c>
      <c r="BI221" s="1299" t="s">
        <v>1360</v>
      </c>
      <c r="BJ221" s="1299" t="s">
        <v>1445</v>
      </c>
      <c r="BK221" s="1299" t="s">
        <v>6774</v>
      </c>
      <c r="BL221" s="1299" t="s">
        <v>6775</v>
      </c>
      <c r="BM221" s="1299" t="s">
        <v>752</v>
      </c>
      <c r="BN221" s="1299" t="s">
        <v>1469</v>
      </c>
      <c r="BO221" s="1299" t="s">
        <v>692</v>
      </c>
      <c r="BP221" s="1299" t="s">
        <v>595</v>
      </c>
      <c r="BQ221" s="1299" t="s">
        <v>295</v>
      </c>
      <c r="BR221" s="1299" t="s">
        <v>102</v>
      </c>
      <c r="BS221" s="1299" t="s">
        <v>3197</v>
      </c>
      <c r="BT221" s="1299" t="s">
        <v>177</v>
      </c>
      <c r="BU221" s="1299" t="s">
        <v>11360</v>
      </c>
      <c r="BV221" s="1299" t="s">
        <v>302</v>
      </c>
      <c r="BW221" s="1299" t="s">
        <v>1589</v>
      </c>
      <c r="BX221" s="1299" t="s">
        <v>296</v>
      </c>
      <c r="BY221" s="1299" t="s">
        <v>297</v>
      </c>
      <c r="BZ221" s="1299" t="s">
        <v>2832</v>
      </c>
      <c r="CA221" s="1299" t="s">
        <v>6777</v>
      </c>
      <c r="CB221" s="1299" t="s">
        <v>304</v>
      </c>
      <c r="CC221" s="1299" t="s">
        <v>117</v>
      </c>
      <c r="CD221" s="1299" t="s">
        <v>318</v>
      </c>
      <c r="CE221" s="1299" t="s">
        <v>306</v>
      </c>
      <c r="CF221" s="1299" t="s">
        <v>841</v>
      </c>
      <c r="CG221" s="1299" t="s">
        <v>307</v>
      </c>
      <c r="CH221" s="1299" t="s">
        <v>57</v>
      </c>
      <c r="CI221" s="1299" t="s">
        <v>6778</v>
      </c>
      <c r="CJ221" s="1299" t="s">
        <v>92</v>
      </c>
      <c r="CK221" s="1299" t="s">
        <v>5520</v>
      </c>
      <c r="CL221" s="1299" t="s">
        <v>105</v>
      </c>
      <c r="CM221" s="1299" t="s">
        <v>57</v>
      </c>
      <c r="CN221" s="1299" t="s">
        <v>57</v>
      </c>
      <c r="CO221" s="1299" t="s">
        <v>57</v>
      </c>
      <c r="CP221" s="1299" t="s">
        <v>57</v>
      </c>
      <c r="CQ221" s="1299" t="s">
        <v>57</v>
      </c>
      <c r="CR221" s="1299" t="s">
        <v>57</v>
      </c>
      <c r="CS221" s="1299" t="s">
        <v>57</v>
      </c>
      <c r="CT221" s="1299" t="s">
        <v>57</v>
      </c>
      <c r="CU221" s="1299" t="s">
        <v>57</v>
      </c>
      <c r="CV221" s="1299" t="s">
        <v>57</v>
      </c>
      <c r="CW221" s="1299" t="s">
        <v>57</v>
      </c>
      <c r="CX221" s="1299" t="s">
        <v>57</v>
      </c>
      <c r="CY221" s="1299" t="s">
        <v>57</v>
      </c>
      <c r="CZ221" s="1299" t="s">
        <v>57</v>
      </c>
      <c r="DA221" s="1299" t="s">
        <v>57</v>
      </c>
      <c r="DB221" s="1299" t="s">
        <v>57</v>
      </c>
      <c r="DC221" s="1299" t="s">
        <v>57</v>
      </c>
      <c r="DD221" s="1299" t="s">
        <v>57</v>
      </c>
      <c r="DE221" s="1299" t="s">
        <v>57</v>
      </c>
      <c r="DF221" s="1299" t="s">
        <v>57</v>
      </c>
      <c r="DG221" s="1299" t="s">
        <v>57</v>
      </c>
      <c r="DH221" s="1299" t="s">
        <v>57</v>
      </c>
      <c r="DI221" s="1299" t="s">
        <v>302</v>
      </c>
      <c r="DJ221" s="1299" t="s">
        <v>57</v>
      </c>
      <c r="DK221" s="1299" t="s">
        <v>57</v>
      </c>
      <c r="DL221" s="1299" t="s">
        <v>57</v>
      </c>
      <c r="DM221" s="1299" t="s">
        <v>57</v>
      </c>
      <c r="DN221" s="1299" t="s">
        <v>57</v>
      </c>
      <c r="DO221" s="1299" t="s">
        <v>57</v>
      </c>
      <c r="DP221" s="1299" t="s">
        <v>57</v>
      </c>
      <c r="DQ221" s="1299" t="s">
        <v>57</v>
      </c>
      <c r="DR221" s="1299" t="s">
        <v>57</v>
      </c>
      <c r="DS221" s="1299" t="s">
        <v>57</v>
      </c>
      <c r="DT221" s="1299" t="s">
        <v>6779</v>
      </c>
      <c r="DU221" s="1299" t="s">
        <v>79</v>
      </c>
      <c r="DV221" s="1299" t="s">
        <v>118</v>
      </c>
      <c r="DW221" s="1299" t="s">
        <v>106</v>
      </c>
      <c r="DX221" s="1299" t="s">
        <v>317</v>
      </c>
      <c r="DY221" s="1299" t="s">
        <v>308</v>
      </c>
      <c r="DZ221" s="1299" t="s">
        <v>318</v>
      </c>
      <c r="EA221" s="1299" t="s">
        <v>319</v>
      </c>
      <c r="EB221" s="1299" t="s">
        <v>3204</v>
      </c>
      <c r="EC221" s="1299" t="s">
        <v>79</v>
      </c>
      <c r="ED221" s="1299" t="s">
        <v>872</v>
      </c>
      <c r="EE221" s="1299" t="s">
        <v>106</v>
      </c>
      <c r="EF221" s="1299" t="s">
        <v>57</v>
      </c>
      <c r="EG221" s="1299" t="s">
        <v>57</v>
      </c>
      <c r="EH221" s="1299" t="s">
        <v>57</v>
      </c>
      <c r="EI221" s="1299" t="s">
        <v>57</v>
      </c>
      <c r="EJ221" s="1299" t="s">
        <v>6780</v>
      </c>
      <c r="EK221" s="1299" t="s">
        <v>1486</v>
      </c>
      <c r="EL221" s="1299" t="s">
        <v>2445</v>
      </c>
      <c r="EM221" s="1299" t="s">
        <v>1487</v>
      </c>
      <c r="EN221" s="1299" t="s">
        <v>680</v>
      </c>
      <c r="EO221" s="1299" t="s">
        <v>310</v>
      </c>
      <c r="EP221" s="1299" t="s">
        <v>88</v>
      </c>
      <c r="EQ221" s="1299" t="s">
        <v>1852</v>
      </c>
      <c r="ER221" s="1299" t="s">
        <v>311</v>
      </c>
      <c r="ES221" s="1299" t="s">
        <v>6781</v>
      </c>
      <c r="ET221" s="189" t="str">
        <f t="shared" si="51"/>
        <v>Cure Timme</v>
      </c>
      <c r="EU221" s="189" t="str">
        <f t="shared" si="52"/>
        <v>1031749T07</v>
      </c>
      <c r="EV221" s="56" t="str">
        <f t="shared" si="53"/>
        <v>221031749T07</v>
      </c>
      <c r="EW221" s="189">
        <f>IFERROR(VLOOKUP(EV221,양시!BZ:CJ,10,FALSE),"")</f>
        <v>0</v>
      </c>
    </row>
    <row r="222" spans="1:154" ht="30.6" customHeight="1">
      <c r="A222" s="741">
        <v>23</v>
      </c>
      <c r="B222" s="1338" t="s">
        <v>287</v>
      </c>
      <c r="C222" s="1338" t="s">
        <v>2059</v>
      </c>
      <c r="D222" s="1338" t="s">
        <v>3265</v>
      </c>
      <c r="E222" s="1338" t="s">
        <v>31</v>
      </c>
      <c r="F222" s="1338" t="s">
        <v>584</v>
      </c>
      <c r="G222" s="1338" t="s">
        <v>724</v>
      </c>
      <c r="H222" s="1338" t="s">
        <v>312</v>
      </c>
      <c r="I222" s="1338" t="s">
        <v>585</v>
      </c>
      <c r="J222" s="1338" t="s">
        <v>11294</v>
      </c>
      <c r="K222" s="1338" t="s">
        <v>291</v>
      </c>
      <c r="L222" s="1338" t="s">
        <v>11295</v>
      </c>
      <c r="M222" s="1338" t="s">
        <v>5116</v>
      </c>
      <c r="N222" s="1338"/>
      <c r="O222" s="1338"/>
      <c r="P222" s="1338"/>
      <c r="Q222" s="1338"/>
      <c r="R222" s="1338"/>
      <c r="S222" s="1338" t="s">
        <v>9750</v>
      </c>
      <c r="T222" s="1338" t="s">
        <v>11075</v>
      </c>
      <c r="U222" s="1338" t="s">
        <v>592</v>
      </c>
      <c r="V222" s="1338"/>
      <c r="W222" s="1338" t="s">
        <v>5117</v>
      </c>
      <c r="X222" s="1338" t="s">
        <v>322</v>
      </c>
      <c r="Y222" s="1338" t="s">
        <v>1135</v>
      </c>
      <c r="Z222" s="1338" t="s">
        <v>1135</v>
      </c>
      <c r="AA222" s="1338" t="s">
        <v>1135</v>
      </c>
      <c r="AB222" s="1338" t="s">
        <v>293</v>
      </c>
      <c r="AC222" s="1338" t="s">
        <v>2193</v>
      </c>
      <c r="AD222" s="1338" t="s">
        <v>107</v>
      </c>
      <c r="AE222" s="1338" t="s">
        <v>1469</v>
      </c>
      <c r="AF222" s="1338" t="s">
        <v>692</v>
      </c>
      <c r="AG222" s="1338" t="s">
        <v>295</v>
      </c>
      <c r="AH222" s="1338" t="s">
        <v>296</v>
      </c>
      <c r="AI222" s="1338" t="s">
        <v>297</v>
      </c>
      <c r="AJ222" s="1338"/>
      <c r="AK222" s="1338"/>
      <c r="AL222" s="1338"/>
      <c r="AM222" s="1338"/>
      <c r="AN222" s="1338" t="s">
        <v>3794</v>
      </c>
      <c r="AO222" s="1338" t="s">
        <v>3795</v>
      </c>
      <c r="AP222" s="1338" t="s">
        <v>11296</v>
      </c>
      <c r="AQ222" s="1338" t="s">
        <v>49</v>
      </c>
      <c r="AR222" s="1338"/>
      <c r="AS222" s="1338"/>
      <c r="AT222" s="1338" t="s">
        <v>298</v>
      </c>
      <c r="AU222" s="1338" t="s">
        <v>11297</v>
      </c>
      <c r="AV222" s="1338" t="s">
        <v>57</v>
      </c>
      <c r="AW222" s="1338" t="s">
        <v>57</v>
      </c>
      <c r="AX222" s="1338"/>
      <c r="AY222" s="1338"/>
      <c r="AZ222" s="1338" t="s">
        <v>5121</v>
      </c>
      <c r="BA222" s="1338" t="s">
        <v>5122</v>
      </c>
      <c r="BB222" s="1338" t="s">
        <v>299</v>
      </c>
      <c r="BC222" s="1338" t="s">
        <v>32</v>
      </c>
      <c r="BD222" s="1338" t="s">
        <v>33</v>
      </c>
      <c r="BE222" s="1338" t="s">
        <v>57</v>
      </c>
      <c r="BF222" s="1338" t="s">
        <v>48</v>
      </c>
      <c r="BG222" s="1338" t="s">
        <v>603</v>
      </c>
      <c r="BH222" s="1338" t="s">
        <v>1182</v>
      </c>
      <c r="BI222" s="1338" t="s">
        <v>3534</v>
      </c>
      <c r="BJ222" s="1338" t="s">
        <v>5123</v>
      </c>
      <c r="BK222" s="1338" t="s">
        <v>3804</v>
      </c>
      <c r="BL222" s="1338" t="s">
        <v>11298</v>
      </c>
      <c r="BM222" s="1338" t="s">
        <v>302</v>
      </c>
      <c r="BN222" s="1338" t="s">
        <v>1469</v>
      </c>
      <c r="BO222" s="1338" t="s">
        <v>692</v>
      </c>
      <c r="BP222" s="1338" t="s">
        <v>595</v>
      </c>
      <c r="BQ222" s="1338" t="s">
        <v>295</v>
      </c>
      <c r="BR222" s="1338" t="s">
        <v>102</v>
      </c>
      <c r="BS222" s="1338" t="s">
        <v>837</v>
      </c>
      <c r="BT222" s="1338" t="s">
        <v>4239</v>
      </c>
      <c r="BU222" s="1338" t="s">
        <v>11299</v>
      </c>
      <c r="BV222" s="1338" t="s">
        <v>302</v>
      </c>
      <c r="BW222" s="1338" t="s">
        <v>171</v>
      </c>
      <c r="BX222" s="1338" t="s">
        <v>296</v>
      </c>
      <c r="BY222" s="1338" t="s">
        <v>297</v>
      </c>
      <c r="BZ222" s="1338" t="s">
        <v>112</v>
      </c>
      <c r="CA222" s="1338" t="s">
        <v>1622</v>
      </c>
      <c r="CB222" s="1338" t="s">
        <v>304</v>
      </c>
      <c r="CC222" s="1338" t="s">
        <v>668</v>
      </c>
      <c r="CD222" s="1338" t="s">
        <v>305</v>
      </c>
      <c r="CE222" s="1338" t="s">
        <v>306</v>
      </c>
      <c r="CF222" s="1338" t="s">
        <v>1623</v>
      </c>
      <c r="CG222" s="1338" t="s">
        <v>307</v>
      </c>
      <c r="CH222" s="1338" t="s">
        <v>57</v>
      </c>
      <c r="CI222" s="1338" t="s">
        <v>3539</v>
      </c>
      <c r="CJ222" s="1338" t="s">
        <v>92</v>
      </c>
      <c r="CK222" s="1338" t="s">
        <v>1308</v>
      </c>
      <c r="CL222" s="1338" t="s">
        <v>105</v>
      </c>
      <c r="CM222" s="1338" t="s">
        <v>5126</v>
      </c>
      <c r="CN222" s="1338" t="s">
        <v>92</v>
      </c>
      <c r="CO222" s="1338" t="s">
        <v>878</v>
      </c>
      <c r="CP222" s="1338" t="s">
        <v>105</v>
      </c>
      <c r="CQ222" s="1338" t="s">
        <v>57</v>
      </c>
      <c r="CR222" s="1338" t="s">
        <v>57</v>
      </c>
      <c r="CS222" s="1338" t="s">
        <v>57</v>
      </c>
      <c r="CT222" s="1338" t="s">
        <v>57</v>
      </c>
      <c r="CU222" s="1338" t="s">
        <v>57</v>
      </c>
      <c r="CV222" s="1338" t="s">
        <v>57</v>
      </c>
      <c r="CW222" s="1338" t="s">
        <v>57</v>
      </c>
      <c r="CX222" s="1338" t="s">
        <v>57</v>
      </c>
      <c r="CY222" s="1338" t="s">
        <v>57</v>
      </c>
      <c r="CZ222" s="1338" t="s">
        <v>57</v>
      </c>
      <c r="DA222" s="1338" t="s">
        <v>57</v>
      </c>
      <c r="DB222" s="1338" t="s">
        <v>617</v>
      </c>
      <c r="DC222" s="1338" t="s">
        <v>618</v>
      </c>
      <c r="DD222" s="1338" t="s">
        <v>619</v>
      </c>
      <c r="DE222" s="1338" t="s">
        <v>57</v>
      </c>
      <c r="DF222" s="1338" t="s">
        <v>57</v>
      </c>
      <c r="DG222" s="1338" t="s">
        <v>57</v>
      </c>
      <c r="DH222" s="1338" t="s">
        <v>57</v>
      </c>
      <c r="DI222" s="1338" t="s">
        <v>302</v>
      </c>
      <c r="DJ222" s="1338" t="s">
        <v>57</v>
      </c>
      <c r="DK222" s="1338" t="s">
        <v>57</v>
      </c>
      <c r="DL222" s="1338" t="s">
        <v>57</v>
      </c>
      <c r="DM222" s="1338" t="s">
        <v>57</v>
      </c>
      <c r="DN222" s="1338" t="s">
        <v>57</v>
      </c>
      <c r="DO222" s="1338" t="s">
        <v>57</v>
      </c>
      <c r="DP222" s="1338" t="s">
        <v>57</v>
      </c>
      <c r="DQ222" s="1338" t="s">
        <v>57</v>
      </c>
      <c r="DR222" s="1338" t="s">
        <v>57</v>
      </c>
      <c r="DS222" s="1338" t="s">
        <v>57</v>
      </c>
      <c r="DT222" s="1338" t="s">
        <v>5127</v>
      </c>
      <c r="DU222" s="1338" t="s">
        <v>86</v>
      </c>
      <c r="DV222" s="1338" t="s">
        <v>334</v>
      </c>
      <c r="DW222" s="1338" t="s">
        <v>106</v>
      </c>
      <c r="DX222" s="1338" t="s">
        <v>317</v>
      </c>
      <c r="DY222" s="1338" t="s">
        <v>308</v>
      </c>
      <c r="DZ222" s="1338" t="s">
        <v>318</v>
      </c>
      <c r="EA222" s="1338" t="s">
        <v>319</v>
      </c>
      <c r="EB222" s="1338" t="s">
        <v>5128</v>
      </c>
      <c r="EC222" s="1338" t="s">
        <v>86</v>
      </c>
      <c r="ED222" s="1338" t="s">
        <v>177</v>
      </c>
      <c r="EE222" s="1338" t="s">
        <v>106</v>
      </c>
      <c r="EF222" s="1338" t="s">
        <v>57</v>
      </c>
      <c r="EG222" s="1338" t="s">
        <v>57</v>
      </c>
      <c r="EH222" s="1338" t="s">
        <v>57</v>
      </c>
      <c r="EI222" s="1338" t="s">
        <v>57</v>
      </c>
      <c r="EJ222" s="1338" t="s">
        <v>3558</v>
      </c>
      <c r="EK222" s="1338" t="s">
        <v>91</v>
      </c>
      <c r="EL222" s="1338" t="s">
        <v>765</v>
      </c>
      <c r="EM222" s="1338" t="s">
        <v>188</v>
      </c>
      <c r="EN222" s="1338" t="s">
        <v>767</v>
      </c>
      <c r="EO222" s="1338" t="s">
        <v>310</v>
      </c>
      <c r="EP222" s="1338" t="s">
        <v>88</v>
      </c>
      <c r="EQ222" s="1338" t="s">
        <v>183</v>
      </c>
      <c r="ER222" s="1338" t="s">
        <v>311</v>
      </c>
      <c r="ES222" s="1338" t="s">
        <v>2683</v>
      </c>
      <c r="ET222" s="189" t="s">
        <v>5129</v>
      </c>
      <c r="EU222" s="189" t="str">
        <f t="shared" ref="EU222:EU226" si="54">MID(AU222,5,8)&amp;RIGHT(AU222,2)</f>
        <v>1038795T00</v>
      </c>
      <c r="EV222" s="56" t="str">
        <f t="shared" ref="EV222:EV226" si="55">A222&amp;EU222</f>
        <v>231038795T00</v>
      </c>
      <c r="EW222" s="189" t="str">
        <f>IFERROR(VLOOKUP(EV222,양시!BZ:CJ,10,FALSE),"")</f>
        <v/>
      </c>
      <c r="EX222" s="104" t="s">
        <v>11734</v>
      </c>
    </row>
    <row r="223" spans="1:154" ht="30.6" customHeight="1">
      <c r="A223" s="741">
        <v>23</v>
      </c>
      <c r="B223" s="1338" t="s">
        <v>312</v>
      </c>
      <c r="C223" s="1338" t="s">
        <v>2059</v>
      </c>
      <c r="D223" s="1338" t="s">
        <v>2400</v>
      </c>
      <c r="E223" s="1338" t="s">
        <v>31</v>
      </c>
      <c r="F223" s="1338" t="s">
        <v>584</v>
      </c>
      <c r="G223" s="1338" t="s">
        <v>732</v>
      </c>
      <c r="H223" s="1338" t="s">
        <v>732</v>
      </c>
      <c r="I223" s="1338" t="s">
        <v>585</v>
      </c>
      <c r="J223" s="1338" t="s">
        <v>11311</v>
      </c>
      <c r="K223" s="1338" t="s">
        <v>291</v>
      </c>
      <c r="L223" s="1338" t="s">
        <v>11312</v>
      </c>
      <c r="M223" s="1338" t="s">
        <v>7653</v>
      </c>
      <c r="N223" s="1338"/>
      <c r="O223" s="1338"/>
      <c r="P223" s="1338" t="s">
        <v>818</v>
      </c>
      <c r="Q223" s="1338"/>
      <c r="R223" s="1338"/>
      <c r="S223" s="1338" t="s">
        <v>9750</v>
      </c>
      <c r="T223" s="1338" t="s">
        <v>11075</v>
      </c>
      <c r="U223" s="1338" t="s">
        <v>592</v>
      </c>
      <c r="V223" s="1338"/>
      <c r="W223" s="1338" t="s">
        <v>7654</v>
      </c>
      <c r="X223" s="1338" t="s">
        <v>688</v>
      </c>
      <c r="Y223" s="1338" t="s">
        <v>4265</v>
      </c>
      <c r="Z223" s="1338" t="s">
        <v>3270</v>
      </c>
      <c r="AA223" s="1338" t="s">
        <v>4359</v>
      </c>
      <c r="AB223" s="1338" t="s">
        <v>293</v>
      </c>
      <c r="AC223" s="1338" t="s">
        <v>2193</v>
      </c>
      <c r="AD223" s="1338" t="s">
        <v>107</v>
      </c>
      <c r="AE223" s="1338" t="s">
        <v>2811</v>
      </c>
      <c r="AF223" s="1338" t="s">
        <v>692</v>
      </c>
      <c r="AG223" s="1338" t="s">
        <v>295</v>
      </c>
      <c r="AH223" s="1338" t="s">
        <v>296</v>
      </c>
      <c r="AI223" s="1338" t="s">
        <v>297</v>
      </c>
      <c r="AJ223" s="1338"/>
      <c r="AK223" s="1338"/>
      <c r="AL223" s="1338"/>
      <c r="AM223" s="1338"/>
      <c r="AN223" s="1338" t="s">
        <v>6748</v>
      </c>
      <c r="AO223" s="1338" t="s">
        <v>6749</v>
      </c>
      <c r="AP223" s="1338" t="s">
        <v>11313</v>
      </c>
      <c r="AQ223" s="1338" t="s">
        <v>1548</v>
      </c>
      <c r="AR223" s="1338"/>
      <c r="AS223" s="1338"/>
      <c r="AT223" s="1338" t="s">
        <v>315</v>
      </c>
      <c r="AU223" s="1338" t="s">
        <v>11314</v>
      </c>
      <c r="AV223" s="1338" t="s">
        <v>57</v>
      </c>
      <c r="AW223" s="1338" t="s">
        <v>57</v>
      </c>
      <c r="AX223" s="1338"/>
      <c r="AY223" s="1338"/>
      <c r="AZ223" s="1338" t="s">
        <v>7658</v>
      </c>
      <c r="BA223" s="1338" t="s">
        <v>6792</v>
      </c>
      <c r="BB223" s="1338" t="s">
        <v>299</v>
      </c>
      <c r="BC223" s="1338" t="s">
        <v>32</v>
      </c>
      <c r="BD223" s="1338" t="s">
        <v>33</v>
      </c>
      <c r="BE223" s="1338" t="s">
        <v>57</v>
      </c>
      <c r="BF223" s="1338" t="s">
        <v>48</v>
      </c>
      <c r="BG223" s="1338" t="s">
        <v>603</v>
      </c>
      <c r="BH223" s="1338" t="s">
        <v>7659</v>
      </c>
      <c r="BI223" s="1338" t="s">
        <v>2694</v>
      </c>
      <c r="BJ223" s="1338" t="s">
        <v>5580</v>
      </c>
      <c r="BK223" s="1338" t="s">
        <v>2674</v>
      </c>
      <c r="BL223" s="1338" t="s">
        <v>7660</v>
      </c>
      <c r="BM223" s="1338" t="s">
        <v>39</v>
      </c>
      <c r="BN223" s="1338" t="s">
        <v>2811</v>
      </c>
      <c r="BO223" s="1338" t="s">
        <v>692</v>
      </c>
      <c r="BP223" s="1338" t="s">
        <v>595</v>
      </c>
      <c r="BQ223" s="1338" t="s">
        <v>295</v>
      </c>
      <c r="BR223" s="1338" t="s">
        <v>102</v>
      </c>
      <c r="BS223" s="1338" t="s">
        <v>703</v>
      </c>
      <c r="BT223" s="1338" t="s">
        <v>324</v>
      </c>
      <c r="BU223" s="1338" t="s">
        <v>11315</v>
      </c>
      <c r="BV223" s="1338" t="s">
        <v>302</v>
      </c>
      <c r="BW223" s="1338" t="s">
        <v>756</v>
      </c>
      <c r="BX223" s="1338" t="s">
        <v>296</v>
      </c>
      <c r="BY223" s="1338" t="s">
        <v>297</v>
      </c>
      <c r="BZ223" s="1338" t="s">
        <v>7662</v>
      </c>
      <c r="CA223" s="1338" t="s">
        <v>1848</v>
      </c>
      <c r="CB223" s="1338" t="s">
        <v>304</v>
      </c>
      <c r="CC223" s="1338" t="s">
        <v>112</v>
      </c>
      <c r="CD223" s="1338" t="s">
        <v>305</v>
      </c>
      <c r="CE223" s="1338" t="s">
        <v>306</v>
      </c>
      <c r="CF223" s="1338" t="s">
        <v>116</v>
      </c>
      <c r="CG223" s="1338" t="s">
        <v>307</v>
      </c>
      <c r="CH223" s="1338" t="s">
        <v>57</v>
      </c>
      <c r="CI223" s="1338" t="s">
        <v>7663</v>
      </c>
      <c r="CJ223" s="1338" t="s">
        <v>843</v>
      </c>
      <c r="CK223" s="1338" t="s">
        <v>1427</v>
      </c>
      <c r="CL223" s="1338" t="s">
        <v>105</v>
      </c>
      <c r="CM223" s="1338" t="s">
        <v>57</v>
      </c>
      <c r="CN223" s="1338" t="s">
        <v>57</v>
      </c>
      <c r="CO223" s="1338" t="s">
        <v>57</v>
      </c>
      <c r="CP223" s="1338" t="s">
        <v>57</v>
      </c>
      <c r="CQ223" s="1338" t="s">
        <v>57</v>
      </c>
      <c r="CR223" s="1338" t="s">
        <v>57</v>
      </c>
      <c r="CS223" s="1338" t="s">
        <v>57</v>
      </c>
      <c r="CT223" s="1338" t="s">
        <v>57</v>
      </c>
      <c r="CU223" s="1338" t="s">
        <v>57</v>
      </c>
      <c r="CV223" s="1338" t="s">
        <v>57</v>
      </c>
      <c r="CW223" s="1338" t="s">
        <v>57</v>
      </c>
      <c r="CX223" s="1338" t="s">
        <v>57</v>
      </c>
      <c r="CY223" s="1338" t="s">
        <v>57</v>
      </c>
      <c r="CZ223" s="1338" t="s">
        <v>57</v>
      </c>
      <c r="DA223" s="1338" t="s">
        <v>57</v>
      </c>
      <c r="DB223" s="1338" t="s">
        <v>617</v>
      </c>
      <c r="DC223" s="1338" t="s">
        <v>618</v>
      </c>
      <c r="DD223" s="1338" t="s">
        <v>619</v>
      </c>
      <c r="DE223" s="1338" t="s">
        <v>57</v>
      </c>
      <c r="DF223" s="1338" t="s">
        <v>57</v>
      </c>
      <c r="DG223" s="1338" t="s">
        <v>57</v>
      </c>
      <c r="DH223" s="1338" t="s">
        <v>57</v>
      </c>
      <c r="DI223" s="1338" t="s">
        <v>302</v>
      </c>
      <c r="DJ223" s="1338" t="s">
        <v>57</v>
      </c>
      <c r="DK223" s="1338" t="s">
        <v>57</v>
      </c>
      <c r="DL223" s="1338" t="s">
        <v>57</v>
      </c>
      <c r="DM223" s="1338" t="s">
        <v>57</v>
      </c>
      <c r="DN223" s="1338" t="s">
        <v>57</v>
      </c>
      <c r="DO223" s="1338" t="s">
        <v>57</v>
      </c>
      <c r="DP223" s="1338" t="s">
        <v>57</v>
      </c>
      <c r="DQ223" s="1338" t="s">
        <v>57</v>
      </c>
      <c r="DR223" s="1338" t="s">
        <v>57</v>
      </c>
      <c r="DS223" s="1338" t="s">
        <v>57</v>
      </c>
      <c r="DT223" s="1338" t="s">
        <v>7664</v>
      </c>
      <c r="DU223" s="1338" t="s">
        <v>621</v>
      </c>
      <c r="DV223" s="1338" t="s">
        <v>715</v>
      </c>
      <c r="DW223" s="1338" t="s">
        <v>106</v>
      </c>
      <c r="DX223" s="1338" t="s">
        <v>317</v>
      </c>
      <c r="DY223" s="1338" t="s">
        <v>308</v>
      </c>
      <c r="DZ223" s="1338" t="s">
        <v>318</v>
      </c>
      <c r="EA223" s="1338" t="s">
        <v>319</v>
      </c>
      <c r="EB223" s="1338" t="s">
        <v>7665</v>
      </c>
      <c r="EC223" s="1338" t="s">
        <v>621</v>
      </c>
      <c r="ED223" s="1338" t="s">
        <v>118</v>
      </c>
      <c r="EE223" s="1338" t="s">
        <v>106</v>
      </c>
      <c r="EF223" s="1338" t="s">
        <v>57</v>
      </c>
      <c r="EG223" s="1338" t="s">
        <v>57</v>
      </c>
      <c r="EH223" s="1338" t="s">
        <v>57</v>
      </c>
      <c r="EI223" s="1338" t="s">
        <v>57</v>
      </c>
      <c r="EJ223" s="1338" t="s">
        <v>1851</v>
      </c>
      <c r="EK223" s="1338" t="s">
        <v>626</v>
      </c>
      <c r="EL223" s="1338" t="s">
        <v>765</v>
      </c>
      <c r="EM223" s="1338" t="s">
        <v>628</v>
      </c>
      <c r="EN223" s="1338" t="s">
        <v>767</v>
      </c>
      <c r="EO223" s="1338" t="s">
        <v>310</v>
      </c>
      <c r="EP223" s="1338" t="s">
        <v>88</v>
      </c>
      <c r="EQ223" s="1338" t="s">
        <v>1496</v>
      </c>
      <c r="ER223" s="1338" t="s">
        <v>311</v>
      </c>
      <c r="ES223" s="1338" t="s">
        <v>4112</v>
      </c>
      <c r="ET223" s="189" t="s">
        <v>11438</v>
      </c>
      <c r="EU223" s="189" t="str">
        <f t="shared" si="54"/>
        <v>1026312T17</v>
      </c>
      <c r="EV223" s="56" t="str">
        <f t="shared" si="55"/>
        <v>231026312T17</v>
      </c>
      <c r="EW223" s="189">
        <f>IFERROR(VLOOKUP(EV223,양시!BZ:CJ,10,FALSE),"")</f>
        <v>0</v>
      </c>
    </row>
    <row r="224" spans="1:154" ht="30.6" customHeight="1">
      <c r="A224" s="741">
        <v>23</v>
      </c>
      <c r="B224" s="1338" t="s">
        <v>320</v>
      </c>
      <c r="C224" s="1339" t="s">
        <v>915</v>
      </c>
      <c r="D224" s="1338" t="s">
        <v>1834</v>
      </c>
      <c r="E224" s="1338" t="s">
        <v>31</v>
      </c>
      <c r="F224" s="1338" t="s">
        <v>287</v>
      </c>
      <c r="G224" s="1338"/>
      <c r="H224" s="1338" t="s">
        <v>287</v>
      </c>
      <c r="I224" s="1338" t="s">
        <v>585</v>
      </c>
      <c r="J224" s="1338" t="s">
        <v>11439</v>
      </c>
      <c r="K224" s="1338" t="s">
        <v>291</v>
      </c>
      <c r="L224" s="1338" t="s">
        <v>11440</v>
      </c>
      <c r="M224" s="1338" t="s">
        <v>4448</v>
      </c>
      <c r="N224" s="1338"/>
      <c r="O224" s="1338"/>
      <c r="P224" s="1338"/>
      <c r="Q224" s="1338" t="s">
        <v>11441</v>
      </c>
      <c r="R224" s="1338"/>
      <c r="S224" s="1338" t="s">
        <v>9751</v>
      </c>
      <c r="T224" s="1338" t="s">
        <v>11442</v>
      </c>
      <c r="U224" s="1338" t="s">
        <v>592</v>
      </c>
      <c r="V224" s="1338" t="s">
        <v>1133</v>
      </c>
      <c r="W224" s="1338" t="s">
        <v>4449</v>
      </c>
      <c r="X224" s="1338" t="s">
        <v>688</v>
      </c>
      <c r="Y224" s="1338" t="s">
        <v>1349</v>
      </c>
      <c r="Z224" s="1338" t="s">
        <v>1349</v>
      </c>
      <c r="AA224" s="1338" t="s">
        <v>1438</v>
      </c>
      <c r="AB224" s="1338" t="s">
        <v>293</v>
      </c>
      <c r="AC224" s="1338" t="s">
        <v>2193</v>
      </c>
      <c r="AD224" s="1338" t="s">
        <v>107</v>
      </c>
      <c r="AE224" s="1338" t="s">
        <v>1352</v>
      </c>
      <c r="AF224" s="1338" t="s">
        <v>692</v>
      </c>
      <c r="AG224" s="1338" t="s">
        <v>295</v>
      </c>
      <c r="AH224" s="1338" t="s">
        <v>296</v>
      </c>
      <c r="AI224" s="1338" t="s">
        <v>297</v>
      </c>
      <c r="AJ224" s="1338"/>
      <c r="AK224" s="1338"/>
      <c r="AL224" s="1338"/>
      <c r="AM224" s="1338"/>
      <c r="AN224" s="1338" t="s">
        <v>1439</v>
      </c>
      <c r="AO224" s="1338" t="s">
        <v>1440</v>
      </c>
      <c r="AP224" s="1338" t="s">
        <v>11443</v>
      </c>
      <c r="AQ224" s="1338" t="s">
        <v>35</v>
      </c>
      <c r="AR224" s="1338"/>
      <c r="AS224" s="1338"/>
      <c r="AT224" s="1338" t="s">
        <v>599</v>
      </c>
      <c r="AU224" s="1338" t="s">
        <v>11444</v>
      </c>
      <c r="AV224" s="1338" t="s">
        <v>57</v>
      </c>
      <c r="AW224" s="1338" t="s">
        <v>57</v>
      </c>
      <c r="AX224" s="1338"/>
      <c r="AY224" s="1338"/>
      <c r="AZ224" s="1338" t="s">
        <v>4452</v>
      </c>
      <c r="BA224" s="1338" t="s">
        <v>1359</v>
      </c>
      <c r="BB224" s="1338" t="s">
        <v>323</v>
      </c>
      <c r="BC224" s="1338" t="s">
        <v>32</v>
      </c>
      <c r="BD224" s="1338" t="s">
        <v>33</v>
      </c>
      <c r="BE224" s="1338" t="s">
        <v>57</v>
      </c>
      <c r="BF224" s="1338" t="s">
        <v>48</v>
      </c>
      <c r="BG224" s="1338" t="s">
        <v>164</v>
      </c>
      <c r="BH224" s="1338" t="s">
        <v>110</v>
      </c>
      <c r="BI224" s="1338" t="s">
        <v>2976</v>
      </c>
      <c r="BJ224" s="1338" t="s">
        <v>2388</v>
      </c>
      <c r="BK224" s="1338" t="s">
        <v>316</v>
      </c>
      <c r="BL224" s="1338" t="s">
        <v>4453</v>
      </c>
      <c r="BM224" s="1338" t="s">
        <v>39</v>
      </c>
      <c r="BN224" s="1338" t="s">
        <v>1352</v>
      </c>
      <c r="BO224" s="1338" t="s">
        <v>692</v>
      </c>
      <c r="BP224" s="1338" t="s">
        <v>595</v>
      </c>
      <c r="BQ224" s="1338" t="s">
        <v>295</v>
      </c>
      <c r="BR224" s="1338" t="s">
        <v>1363</v>
      </c>
      <c r="BS224" s="1338" t="s">
        <v>204</v>
      </c>
      <c r="BT224" s="1338" t="s">
        <v>4454</v>
      </c>
      <c r="BU224" s="1338" t="s">
        <v>4455</v>
      </c>
      <c r="BV224" s="1338" t="s">
        <v>1061</v>
      </c>
      <c r="BW224" s="1338" t="s">
        <v>192</v>
      </c>
      <c r="BX224" s="1338" t="s">
        <v>296</v>
      </c>
      <c r="BY224" s="1338" t="s">
        <v>297</v>
      </c>
      <c r="BZ224" s="1338" t="s">
        <v>4456</v>
      </c>
      <c r="CA224" s="1338" t="s">
        <v>4457</v>
      </c>
      <c r="CB224" s="1338" t="s">
        <v>304</v>
      </c>
      <c r="CC224" s="1338" t="s">
        <v>668</v>
      </c>
      <c r="CD224" s="1338" t="s">
        <v>1209</v>
      </c>
      <c r="CE224" s="1338" t="s">
        <v>306</v>
      </c>
      <c r="CF224" s="1338" t="s">
        <v>797</v>
      </c>
      <c r="CG224" s="1338" t="s">
        <v>307</v>
      </c>
      <c r="CH224" s="1338" t="s">
        <v>57</v>
      </c>
      <c r="CI224" s="1338" t="s">
        <v>4458</v>
      </c>
      <c r="CJ224" s="1338" t="s">
        <v>1367</v>
      </c>
      <c r="CK224" s="1338" t="s">
        <v>2467</v>
      </c>
      <c r="CL224" s="1338" t="s">
        <v>105</v>
      </c>
      <c r="CM224" s="1338" t="s">
        <v>11445</v>
      </c>
      <c r="CN224" s="1338" t="s">
        <v>1367</v>
      </c>
      <c r="CO224" s="1338" t="s">
        <v>878</v>
      </c>
      <c r="CP224" s="1338" t="s">
        <v>105</v>
      </c>
      <c r="CQ224" s="1338" t="s">
        <v>57</v>
      </c>
      <c r="CR224" s="1338" t="s">
        <v>57</v>
      </c>
      <c r="CS224" s="1338" t="s">
        <v>57</v>
      </c>
      <c r="CT224" s="1338" t="s">
        <v>57</v>
      </c>
      <c r="CU224" s="1338" t="s">
        <v>328</v>
      </c>
      <c r="CV224" s="1338" t="s">
        <v>329</v>
      </c>
      <c r="CW224" s="1338" t="s">
        <v>330</v>
      </c>
      <c r="CX224" s="1338" t="s">
        <v>331</v>
      </c>
      <c r="CY224" s="1338" t="s">
        <v>57</v>
      </c>
      <c r="CZ224" s="1338" t="s">
        <v>57</v>
      </c>
      <c r="DA224" s="1338" t="s">
        <v>57</v>
      </c>
      <c r="DB224" s="1338" t="s">
        <v>57</v>
      </c>
      <c r="DC224" s="1338" t="s">
        <v>57</v>
      </c>
      <c r="DD224" s="1338" t="s">
        <v>57</v>
      </c>
      <c r="DE224" s="1338" t="s">
        <v>1215</v>
      </c>
      <c r="DF224" s="1338" t="s">
        <v>1216</v>
      </c>
      <c r="DG224" s="1338" t="s">
        <v>673</v>
      </c>
      <c r="DH224" s="1338" t="s">
        <v>57</v>
      </c>
      <c r="DI224" s="1338" t="s">
        <v>302</v>
      </c>
      <c r="DJ224" s="1338" t="s">
        <v>57</v>
      </c>
      <c r="DK224" s="1338" t="s">
        <v>57</v>
      </c>
      <c r="DL224" s="1338" t="s">
        <v>57</v>
      </c>
      <c r="DM224" s="1338" t="s">
        <v>57</v>
      </c>
      <c r="DN224" s="1338" t="s">
        <v>57</v>
      </c>
      <c r="DO224" s="1338" t="s">
        <v>57</v>
      </c>
      <c r="DP224" s="1338" t="s">
        <v>57</v>
      </c>
      <c r="DQ224" s="1338" t="s">
        <v>57</v>
      </c>
      <c r="DR224" s="1338" t="s">
        <v>57</v>
      </c>
      <c r="DS224" s="1338" t="s">
        <v>57</v>
      </c>
      <c r="DT224" s="1338" t="s">
        <v>4460</v>
      </c>
      <c r="DU224" s="1338" t="s">
        <v>1281</v>
      </c>
      <c r="DV224" s="1338" t="s">
        <v>872</v>
      </c>
      <c r="DW224" s="1338" t="s">
        <v>106</v>
      </c>
      <c r="DX224" s="1338" t="s">
        <v>317</v>
      </c>
      <c r="DY224" s="1338" t="s">
        <v>308</v>
      </c>
      <c r="DZ224" s="1338" t="s">
        <v>318</v>
      </c>
      <c r="EA224" s="1338" t="s">
        <v>319</v>
      </c>
      <c r="EB224" s="1338" t="s">
        <v>4461</v>
      </c>
      <c r="EC224" s="1338" t="s">
        <v>1281</v>
      </c>
      <c r="ED224" s="1338" t="s">
        <v>113</v>
      </c>
      <c r="EE224" s="1338" t="s">
        <v>106</v>
      </c>
      <c r="EF224" s="1338" t="s">
        <v>57</v>
      </c>
      <c r="EG224" s="1338" t="s">
        <v>57</v>
      </c>
      <c r="EH224" s="1338" t="s">
        <v>57</v>
      </c>
      <c r="EI224" s="1338" t="s">
        <v>57</v>
      </c>
      <c r="EJ224" s="1338" t="s">
        <v>1371</v>
      </c>
      <c r="EK224" s="1338" t="s">
        <v>1372</v>
      </c>
      <c r="EL224" s="1338" t="s">
        <v>1254</v>
      </c>
      <c r="EM224" s="1338" t="s">
        <v>1373</v>
      </c>
      <c r="EN224" s="1338" t="s">
        <v>767</v>
      </c>
      <c r="EO224" s="1338" t="s">
        <v>310</v>
      </c>
      <c r="EP224" s="1338" t="s">
        <v>88</v>
      </c>
      <c r="EQ224" s="1338" t="s">
        <v>4462</v>
      </c>
      <c r="ER224" s="1338" t="s">
        <v>311</v>
      </c>
      <c r="ES224" s="1338" t="s">
        <v>4463</v>
      </c>
      <c r="ET224" s="189" t="s">
        <v>4464</v>
      </c>
      <c r="EU224" s="189" t="str">
        <f t="shared" si="54"/>
        <v>2022661T01</v>
      </c>
      <c r="EV224" s="56" t="str">
        <f t="shared" si="55"/>
        <v>232022661T01</v>
      </c>
      <c r="EW224" s="189" t="str">
        <f>IFERROR(VLOOKUP(EV224,양시!BZ:CJ,10,FALSE),"")</f>
        <v/>
      </c>
      <c r="EX224" s="104" t="s">
        <v>4433</v>
      </c>
    </row>
    <row r="225" spans="1:153" ht="30.6" customHeight="1">
      <c r="A225" s="741">
        <v>23</v>
      </c>
      <c r="B225" s="1338" t="s">
        <v>724</v>
      </c>
      <c r="C225" s="1339" t="s">
        <v>915</v>
      </c>
      <c r="D225" s="1338" t="s">
        <v>2612</v>
      </c>
      <c r="E225" s="1338" t="s">
        <v>31</v>
      </c>
      <c r="F225" s="1338" t="s">
        <v>584</v>
      </c>
      <c r="G225" s="1338"/>
      <c r="H225" s="1338" t="s">
        <v>312</v>
      </c>
      <c r="I225" s="1338" t="s">
        <v>585</v>
      </c>
      <c r="J225" s="1338" t="s">
        <v>11446</v>
      </c>
      <c r="K225" s="1338" t="s">
        <v>291</v>
      </c>
      <c r="L225" s="1338" t="s">
        <v>11447</v>
      </c>
      <c r="M225" s="1338" t="s">
        <v>4299</v>
      </c>
      <c r="N225" s="1338"/>
      <c r="O225" s="1338"/>
      <c r="P225" s="1338"/>
      <c r="Q225" s="1338"/>
      <c r="R225" s="1338"/>
      <c r="S225" s="1338" t="s">
        <v>9751</v>
      </c>
      <c r="T225" s="1338" t="s">
        <v>11442</v>
      </c>
      <c r="U225" s="1338" t="s">
        <v>592</v>
      </c>
      <c r="V225" s="1338"/>
      <c r="W225" s="1338" t="s">
        <v>4300</v>
      </c>
      <c r="X225" s="1338" t="s">
        <v>688</v>
      </c>
      <c r="Y225" s="1338" t="s">
        <v>4252</v>
      </c>
      <c r="Z225" s="1338" t="s">
        <v>4252</v>
      </c>
      <c r="AA225" s="1338" t="s">
        <v>4252</v>
      </c>
      <c r="AB225" s="1338" t="s">
        <v>293</v>
      </c>
      <c r="AC225" s="1338" t="s">
        <v>2193</v>
      </c>
      <c r="AD225" s="1338" t="s">
        <v>107</v>
      </c>
      <c r="AE225" s="1338" t="s">
        <v>1352</v>
      </c>
      <c r="AF225" s="1338" t="s">
        <v>692</v>
      </c>
      <c r="AG225" s="1338" t="s">
        <v>295</v>
      </c>
      <c r="AH225" s="1338" t="s">
        <v>296</v>
      </c>
      <c r="AI225" s="1338" t="s">
        <v>297</v>
      </c>
      <c r="AJ225" s="1338"/>
      <c r="AK225" s="1338"/>
      <c r="AL225" s="1338"/>
      <c r="AM225" s="1338"/>
      <c r="AN225" s="1338" t="s">
        <v>4301</v>
      </c>
      <c r="AO225" s="1338" t="s">
        <v>4302</v>
      </c>
      <c r="AP225" s="1338" t="s">
        <v>11448</v>
      </c>
      <c r="AQ225" s="1338" t="s">
        <v>35</v>
      </c>
      <c r="AR225" s="1338"/>
      <c r="AS225" s="1338"/>
      <c r="AT225" s="1338" t="s">
        <v>298</v>
      </c>
      <c r="AU225" s="1338" t="s">
        <v>11449</v>
      </c>
      <c r="AV225" s="1338" t="s">
        <v>57</v>
      </c>
      <c r="AW225" s="1338" t="s">
        <v>57</v>
      </c>
      <c r="AX225" s="1338"/>
      <c r="AY225" s="1338"/>
      <c r="AZ225" s="1338" t="s">
        <v>4305</v>
      </c>
      <c r="BA225" s="1338" t="s">
        <v>1359</v>
      </c>
      <c r="BB225" s="1338" t="s">
        <v>1201</v>
      </c>
      <c r="BC225" s="1338" t="s">
        <v>32</v>
      </c>
      <c r="BD225" s="1338" t="s">
        <v>33</v>
      </c>
      <c r="BE225" s="1338" t="s">
        <v>57</v>
      </c>
      <c r="BF225" s="1338" t="s">
        <v>48</v>
      </c>
      <c r="BG225" s="1338" t="s">
        <v>164</v>
      </c>
      <c r="BH225" s="1338" t="s">
        <v>2216</v>
      </c>
      <c r="BI225" s="1338" t="s">
        <v>2828</v>
      </c>
      <c r="BJ225" s="1338" t="s">
        <v>1213</v>
      </c>
      <c r="BK225" s="1338" t="s">
        <v>316</v>
      </c>
      <c r="BL225" s="1338" t="s">
        <v>11450</v>
      </c>
      <c r="BM225" s="1338" t="s">
        <v>302</v>
      </c>
      <c r="BN225" s="1338" t="s">
        <v>1352</v>
      </c>
      <c r="BO225" s="1338" t="s">
        <v>692</v>
      </c>
      <c r="BP225" s="1338" t="s">
        <v>595</v>
      </c>
      <c r="BQ225" s="1338" t="s">
        <v>295</v>
      </c>
      <c r="BR225" s="1338" t="s">
        <v>1363</v>
      </c>
      <c r="BS225" s="1338" t="s">
        <v>1449</v>
      </c>
      <c r="BT225" s="1338" t="s">
        <v>715</v>
      </c>
      <c r="BU225" s="1338" t="s">
        <v>7462</v>
      </c>
      <c r="BV225" s="1338" t="s">
        <v>1061</v>
      </c>
      <c r="BW225" s="1338" t="s">
        <v>872</v>
      </c>
      <c r="BX225" s="1338" t="s">
        <v>296</v>
      </c>
      <c r="BY225" s="1338" t="s">
        <v>297</v>
      </c>
      <c r="BZ225" s="1338" t="s">
        <v>104</v>
      </c>
      <c r="CA225" s="1338" t="s">
        <v>2699</v>
      </c>
      <c r="CB225" s="1338" t="s">
        <v>304</v>
      </c>
      <c r="CC225" s="1338" t="s">
        <v>167</v>
      </c>
      <c r="CD225" s="1338" t="s">
        <v>1209</v>
      </c>
      <c r="CE225" s="1338" t="s">
        <v>306</v>
      </c>
      <c r="CF225" s="1338" t="s">
        <v>166</v>
      </c>
      <c r="CG225" s="1338" t="s">
        <v>307</v>
      </c>
      <c r="CH225" s="1338" t="s">
        <v>57</v>
      </c>
      <c r="CI225" s="1338" t="s">
        <v>7464</v>
      </c>
      <c r="CJ225" s="1338" t="s">
        <v>99</v>
      </c>
      <c r="CK225" s="1338" t="s">
        <v>1850</v>
      </c>
      <c r="CL225" s="1338" t="s">
        <v>105</v>
      </c>
      <c r="CM225" s="1338" t="s">
        <v>11451</v>
      </c>
      <c r="CN225" s="1338" t="s">
        <v>99</v>
      </c>
      <c r="CO225" s="1338" t="s">
        <v>186</v>
      </c>
      <c r="CP225" s="1338" t="s">
        <v>105</v>
      </c>
      <c r="CQ225" s="1338" t="s">
        <v>57</v>
      </c>
      <c r="CR225" s="1338" t="s">
        <v>57</v>
      </c>
      <c r="CS225" s="1338" t="s">
        <v>57</v>
      </c>
      <c r="CT225" s="1338" t="s">
        <v>57</v>
      </c>
      <c r="CU225" s="1338" t="s">
        <v>328</v>
      </c>
      <c r="CV225" s="1338" t="s">
        <v>329</v>
      </c>
      <c r="CW225" s="1338" t="s">
        <v>330</v>
      </c>
      <c r="CX225" s="1338" t="s">
        <v>331</v>
      </c>
      <c r="CY225" s="1338" t="s">
        <v>57</v>
      </c>
      <c r="CZ225" s="1338" t="s">
        <v>57</v>
      </c>
      <c r="DA225" s="1338" t="s">
        <v>57</v>
      </c>
      <c r="DB225" s="1338" t="s">
        <v>57</v>
      </c>
      <c r="DC225" s="1338" t="s">
        <v>57</v>
      </c>
      <c r="DD225" s="1338" t="s">
        <v>57</v>
      </c>
      <c r="DE225" s="1338" t="s">
        <v>1215</v>
      </c>
      <c r="DF225" s="1338" t="s">
        <v>1216</v>
      </c>
      <c r="DG225" s="1338" t="s">
        <v>673</v>
      </c>
      <c r="DH225" s="1338" t="s">
        <v>57</v>
      </c>
      <c r="DI225" s="1338" t="s">
        <v>302</v>
      </c>
      <c r="DJ225" s="1338" t="s">
        <v>57</v>
      </c>
      <c r="DK225" s="1338" t="s">
        <v>57</v>
      </c>
      <c r="DL225" s="1338" t="s">
        <v>57</v>
      </c>
      <c r="DM225" s="1338" t="s">
        <v>57</v>
      </c>
      <c r="DN225" s="1338" t="s">
        <v>57</v>
      </c>
      <c r="DO225" s="1338" t="s">
        <v>57</v>
      </c>
      <c r="DP225" s="1338" t="s">
        <v>57</v>
      </c>
      <c r="DQ225" s="1338" t="s">
        <v>57</v>
      </c>
      <c r="DR225" s="1338" t="s">
        <v>57</v>
      </c>
      <c r="DS225" s="1338" t="s">
        <v>57</v>
      </c>
      <c r="DT225" s="1338" t="s">
        <v>1454</v>
      </c>
      <c r="DU225" s="1338" t="s">
        <v>1281</v>
      </c>
      <c r="DV225" s="1338" t="s">
        <v>204</v>
      </c>
      <c r="DW225" s="1338" t="s">
        <v>106</v>
      </c>
      <c r="DX225" s="1338" t="s">
        <v>317</v>
      </c>
      <c r="DY225" s="1338" t="s">
        <v>308</v>
      </c>
      <c r="DZ225" s="1338" t="s">
        <v>318</v>
      </c>
      <c r="EA225" s="1338" t="s">
        <v>319</v>
      </c>
      <c r="EB225" s="1338" t="s">
        <v>1455</v>
      </c>
      <c r="EC225" s="1338" t="s">
        <v>1281</v>
      </c>
      <c r="ED225" s="1338" t="s">
        <v>114</v>
      </c>
      <c r="EE225" s="1338" t="s">
        <v>106</v>
      </c>
      <c r="EF225" s="1338" t="s">
        <v>57</v>
      </c>
      <c r="EG225" s="1338" t="s">
        <v>57</v>
      </c>
      <c r="EH225" s="1338" t="s">
        <v>57</v>
      </c>
      <c r="EI225" s="1338" t="s">
        <v>57</v>
      </c>
      <c r="EJ225" s="1338" t="s">
        <v>1252</v>
      </c>
      <c r="EK225" s="1338" t="s">
        <v>1253</v>
      </c>
      <c r="EL225" s="1338" t="s">
        <v>1254</v>
      </c>
      <c r="EM225" s="1338" t="s">
        <v>1255</v>
      </c>
      <c r="EN225" s="1338" t="s">
        <v>767</v>
      </c>
      <c r="EO225" s="1338" t="s">
        <v>310</v>
      </c>
      <c r="EP225" s="1338" t="s">
        <v>88</v>
      </c>
      <c r="EQ225" s="1338" t="s">
        <v>3500</v>
      </c>
      <c r="ER225" s="1338" t="s">
        <v>311</v>
      </c>
      <c r="ES225" s="1338" t="s">
        <v>11452</v>
      </c>
      <c r="ET225" s="189" t="s">
        <v>11453</v>
      </c>
      <c r="EU225" s="189" t="str">
        <f t="shared" si="54"/>
        <v>2022630T02</v>
      </c>
      <c r="EV225" s="56" t="str">
        <f t="shared" si="55"/>
        <v>232022630T02</v>
      </c>
      <c r="EW225" s="189">
        <f>IFERROR(VLOOKUP(EV225,양시!BZ:CJ,10,FALSE),"")</f>
        <v>0</v>
      </c>
    </row>
    <row r="226" spans="1:153" ht="30.6" customHeight="1">
      <c r="A226" s="741">
        <v>23</v>
      </c>
      <c r="B226" s="1338" t="s">
        <v>732</v>
      </c>
      <c r="C226" s="1338" t="s">
        <v>2059</v>
      </c>
      <c r="D226" s="1338" t="s">
        <v>3265</v>
      </c>
      <c r="E226" s="1338" t="s">
        <v>31</v>
      </c>
      <c r="F226" s="1338" t="s">
        <v>584</v>
      </c>
      <c r="G226" s="1338"/>
      <c r="H226" s="1338"/>
      <c r="I226" s="1338" t="s">
        <v>585</v>
      </c>
      <c r="J226" s="1338" t="s">
        <v>11454</v>
      </c>
      <c r="K226" s="1338" t="s">
        <v>1857</v>
      </c>
      <c r="L226" s="1338" t="s">
        <v>11455</v>
      </c>
      <c r="M226" s="1338" t="s">
        <v>3811</v>
      </c>
      <c r="N226" s="1338"/>
      <c r="O226" s="1338"/>
      <c r="P226" s="1338" t="s">
        <v>818</v>
      </c>
      <c r="Q226" s="1338"/>
      <c r="R226" s="1338"/>
      <c r="S226" s="1338" t="s">
        <v>9751</v>
      </c>
      <c r="T226" s="1338" t="s">
        <v>11442</v>
      </c>
      <c r="U226" s="1338" t="s">
        <v>592</v>
      </c>
      <c r="V226" s="1338"/>
      <c r="W226" s="1338" t="s">
        <v>3813</v>
      </c>
      <c r="X226" s="1338" t="s">
        <v>688</v>
      </c>
      <c r="Y226" s="1338" t="s">
        <v>8509</v>
      </c>
      <c r="Z226" s="1338" t="s">
        <v>8510</v>
      </c>
      <c r="AA226" s="1338" t="s">
        <v>8510</v>
      </c>
      <c r="AB226" s="1338" t="s">
        <v>293</v>
      </c>
      <c r="AC226" s="1338" t="s">
        <v>2193</v>
      </c>
      <c r="AD226" s="1338" t="s">
        <v>107</v>
      </c>
      <c r="AE226" s="1338" t="s">
        <v>2740</v>
      </c>
      <c r="AF226" s="1338" t="s">
        <v>692</v>
      </c>
      <c r="AG226" s="1338" t="s">
        <v>295</v>
      </c>
      <c r="AH226" s="1338" t="s">
        <v>296</v>
      </c>
      <c r="AI226" s="1338" t="s">
        <v>297</v>
      </c>
      <c r="AJ226" s="1338"/>
      <c r="AK226" s="1338"/>
      <c r="AL226" s="1338"/>
      <c r="AM226" s="1338"/>
      <c r="AN226" s="1338" t="s">
        <v>3794</v>
      </c>
      <c r="AO226" s="1338" t="s">
        <v>3795</v>
      </c>
      <c r="AP226" s="1338" t="s">
        <v>11456</v>
      </c>
      <c r="AQ226" s="1338" t="s">
        <v>49</v>
      </c>
      <c r="AR226" s="1338"/>
      <c r="AS226" s="1338"/>
      <c r="AT226" s="1338" t="s">
        <v>315</v>
      </c>
      <c r="AU226" s="1338" t="s">
        <v>11457</v>
      </c>
      <c r="AV226" s="1338" t="s">
        <v>57</v>
      </c>
      <c r="AW226" s="1338" t="s">
        <v>57</v>
      </c>
      <c r="AX226" s="1338"/>
      <c r="AY226" s="1338"/>
      <c r="AZ226" s="1338" t="s">
        <v>3817</v>
      </c>
      <c r="BA226" s="1338" t="s">
        <v>3277</v>
      </c>
      <c r="BB226" s="1338" t="s">
        <v>299</v>
      </c>
      <c r="BC226" s="1338" t="s">
        <v>32</v>
      </c>
      <c r="BD226" s="1338" t="s">
        <v>33</v>
      </c>
      <c r="BE226" s="1338" t="s">
        <v>57</v>
      </c>
      <c r="BF226" s="1338" t="s">
        <v>34</v>
      </c>
      <c r="BG226" s="1338" t="s">
        <v>164</v>
      </c>
      <c r="BH226" s="1338" t="s">
        <v>3818</v>
      </c>
      <c r="BI226" s="1338" t="s">
        <v>605</v>
      </c>
      <c r="BJ226" s="1338" t="s">
        <v>3820</v>
      </c>
      <c r="BK226" s="1338" t="s">
        <v>300</v>
      </c>
      <c r="BL226" s="1338" t="s">
        <v>11458</v>
      </c>
      <c r="BM226" s="1338" t="s">
        <v>302</v>
      </c>
      <c r="BN226" s="1338" t="s">
        <v>2740</v>
      </c>
      <c r="BO226" s="1338" t="s">
        <v>692</v>
      </c>
      <c r="BP226" s="1338" t="s">
        <v>595</v>
      </c>
      <c r="BQ226" s="1338" t="s">
        <v>295</v>
      </c>
      <c r="BR226" s="1338" t="s">
        <v>102</v>
      </c>
      <c r="BS226" s="1338" t="s">
        <v>118</v>
      </c>
      <c r="BT226" s="1338" t="s">
        <v>837</v>
      </c>
      <c r="BU226" s="1338" t="s">
        <v>8515</v>
      </c>
      <c r="BV226" s="1338" t="s">
        <v>51</v>
      </c>
      <c r="BW226" s="1338" t="s">
        <v>659</v>
      </c>
      <c r="BX226" s="1338" t="s">
        <v>296</v>
      </c>
      <c r="BY226" s="1338" t="s">
        <v>297</v>
      </c>
      <c r="BZ226" s="1338" t="s">
        <v>3822</v>
      </c>
      <c r="CA226" s="1338" t="s">
        <v>1824</v>
      </c>
      <c r="CB226" s="1338" t="s">
        <v>304</v>
      </c>
      <c r="CC226" s="1338" t="s">
        <v>661</v>
      </c>
      <c r="CD226" s="1338" t="s">
        <v>305</v>
      </c>
      <c r="CE226" s="1338" t="s">
        <v>306</v>
      </c>
      <c r="CF226" s="1338" t="s">
        <v>1825</v>
      </c>
      <c r="CG226" s="1338" t="s">
        <v>307</v>
      </c>
      <c r="CH226" s="1338" t="s">
        <v>57</v>
      </c>
      <c r="CI226" s="1338" t="s">
        <v>3823</v>
      </c>
      <c r="CJ226" s="1338" t="s">
        <v>843</v>
      </c>
      <c r="CK226" s="1338" t="s">
        <v>713</v>
      </c>
      <c r="CL226" s="1338" t="s">
        <v>105</v>
      </c>
      <c r="CM226" s="1338" t="s">
        <v>57</v>
      </c>
      <c r="CN226" s="1338" t="s">
        <v>57</v>
      </c>
      <c r="CO226" s="1338" t="s">
        <v>57</v>
      </c>
      <c r="CP226" s="1338" t="s">
        <v>57</v>
      </c>
      <c r="CQ226" s="1338" t="s">
        <v>57</v>
      </c>
      <c r="CR226" s="1338" t="s">
        <v>57</v>
      </c>
      <c r="CS226" s="1338" t="s">
        <v>57</v>
      </c>
      <c r="CT226" s="1338" t="s">
        <v>57</v>
      </c>
      <c r="CU226" s="1338" t="s">
        <v>57</v>
      </c>
      <c r="CV226" s="1338" t="s">
        <v>57</v>
      </c>
      <c r="CW226" s="1338" t="s">
        <v>57</v>
      </c>
      <c r="CX226" s="1338" t="s">
        <v>57</v>
      </c>
      <c r="CY226" s="1338" t="s">
        <v>57</v>
      </c>
      <c r="CZ226" s="1338" t="s">
        <v>57</v>
      </c>
      <c r="DA226" s="1338" t="s">
        <v>57</v>
      </c>
      <c r="DB226" s="1338" t="s">
        <v>57</v>
      </c>
      <c r="DC226" s="1338" t="s">
        <v>57</v>
      </c>
      <c r="DD226" s="1338" t="s">
        <v>57</v>
      </c>
      <c r="DE226" s="1338" t="s">
        <v>57</v>
      </c>
      <c r="DF226" s="1338" t="s">
        <v>57</v>
      </c>
      <c r="DG226" s="1338" t="s">
        <v>57</v>
      </c>
      <c r="DH226" s="1338" t="s">
        <v>57</v>
      </c>
      <c r="DI226" s="1338" t="s">
        <v>302</v>
      </c>
      <c r="DJ226" s="1338" t="s">
        <v>57</v>
      </c>
      <c r="DK226" s="1338" t="s">
        <v>57</v>
      </c>
      <c r="DL226" s="1338" t="s">
        <v>57</v>
      </c>
      <c r="DM226" s="1338" t="s">
        <v>57</v>
      </c>
      <c r="DN226" s="1338" t="s">
        <v>57</v>
      </c>
      <c r="DO226" s="1338" t="s">
        <v>57</v>
      </c>
      <c r="DP226" s="1338" t="s">
        <v>57</v>
      </c>
      <c r="DQ226" s="1338" t="s">
        <v>57</v>
      </c>
      <c r="DR226" s="1338" t="s">
        <v>57</v>
      </c>
      <c r="DS226" s="1338" t="s">
        <v>57</v>
      </c>
      <c r="DT226" s="1338" t="s">
        <v>8516</v>
      </c>
      <c r="DU226" s="1338" t="s">
        <v>86</v>
      </c>
      <c r="DV226" s="1338" t="s">
        <v>622</v>
      </c>
      <c r="DW226" s="1338" t="s">
        <v>106</v>
      </c>
      <c r="DX226" s="1338" t="s">
        <v>333</v>
      </c>
      <c r="DY226" s="1338" t="s">
        <v>308</v>
      </c>
      <c r="DZ226" s="1338" t="s">
        <v>309</v>
      </c>
      <c r="EA226" s="1338" t="s">
        <v>319</v>
      </c>
      <c r="EB226" s="1338" t="s">
        <v>2048</v>
      </c>
      <c r="EC226" s="1338" t="s">
        <v>86</v>
      </c>
      <c r="ED226" s="1338" t="s">
        <v>624</v>
      </c>
      <c r="EE226" s="1338" t="s">
        <v>106</v>
      </c>
      <c r="EF226" s="1338" t="s">
        <v>57</v>
      </c>
      <c r="EG226" s="1338" t="s">
        <v>57</v>
      </c>
      <c r="EH226" s="1338" t="s">
        <v>57</v>
      </c>
      <c r="EI226" s="1338" t="s">
        <v>57</v>
      </c>
      <c r="EJ226" s="1338" t="s">
        <v>1485</v>
      </c>
      <c r="EK226" s="1338" t="s">
        <v>1486</v>
      </c>
      <c r="EL226" s="1338" t="s">
        <v>765</v>
      </c>
      <c r="EM226" s="1338" t="s">
        <v>1487</v>
      </c>
      <c r="EN226" s="1338" t="s">
        <v>680</v>
      </c>
      <c r="EO226" s="1338" t="s">
        <v>681</v>
      </c>
      <c r="EP226" s="1338" t="s">
        <v>682</v>
      </c>
      <c r="EQ226" s="1338" t="s">
        <v>57</v>
      </c>
      <c r="ER226" s="1338" t="s">
        <v>311</v>
      </c>
      <c r="ES226" s="1338" t="s">
        <v>57</v>
      </c>
      <c r="ET226" s="189" t="s">
        <v>57</v>
      </c>
      <c r="EU226" s="189" t="str">
        <f t="shared" si="54"/>
        <v>1038542T00</v>
      </c>
      <c r="EV226" s="56" t="str">
        <f t="shared" si="55"/>
        <v>231038542T00</v>
      </c>
      <c r="EW226" s="189">
        <f>IFERROR(VLOOKUP(EV226,양시!BZ:CJ,10,FALSE),"")</f>
        <v>0</v>
      </c>
    </row>
  </sheetData>
  <phoneticPr fontId="16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zoomScale="80" zoomScaleNormal="80" workbookViewId="0">
      <selection activeCell="M21" sqref="M21"/>
    </sheetView>
  </sheetViews>
  <sheetFormatPr defaultRowHeight="19.95" customHeight="1"/>
  <cols>
    <col min="1" max="2" width="8.796875" style="35"/>
    <col min="3" max="16384" width="8.796875" style="47"/>
  </cols>
  <sheetData>
    <row r="1" spans="1:4" ht="19.95" customHeight="1">
      <c r="A1" s="1" t="s">
        <v>6</v>
      </c>
      <c r="B1" s="1" t="s">
        <v>2</v>
      </c>
    </row>
    <row r="2" spans="1:4" ht="19.95" customHeight="1">
      <c r="A2" s="46" t="s">
        <v>46</v>
      </c>
      <c r="B2" s="45" t="s">
        <v>44</v>
      </c>
      <c r="D2" s="47" t="str">
        <f>IFERROR(VLOOKUP(A2,[1]개발현황!$A:$B,2,FALSE),"")</f>
        <v/>
      </c>
    </row>
    <row r="3" spans="1:4" ht="19.95" customHeight="1">
      <c r="A3" s="46" t="s">
        <v>53</v>
      </c>
      <c r="B3" s="45" t="s">
        <v>52</v>
      </c>
      <c r="D3" s="47" t="str">
        <f>IFERROR(VLOOKUP(A3,[1]개발현황!$A:$B,2,FALSE),"")</f>
        <v/>
      </c>
    </row>
    <row r="4" spans="1:4" ht="19.95" customHeight="1">
      <c r="A4" s="46" t="s">
        <v>58</v>
      </c>
      <c r="B4" s="45" t="s">
        <v>30</v>
      </c>
      <c r="D4" s="47" t="str">
        <f>IFERROR(VLOOKUP(A4,[1]개발현황!$A:$B,2,FALSE),"")</f>
        <v/>
      </c>
    </row>
    <row r="5" spans="1:4" ht="19.95" customHeight="1">
      <c r="A5" s="46" t="s">
        <v>64</v>
      </c>
      <c r="B5" s="45" t="s">
        <v>44</v>
      </c>
      <c r="D5" s="47" t="str">
        <f>IFERROR(VLOOKUP(A5,[1]개발현황!$A:$B,2,FALSE),"")</f>
        <v/>
      </c>
    </row>
    <row r="6" spans="1:4" ht="19.95" customHeight="1">
      <c r="A6" s="46" t="s">
        <v>65</v>
      </c>
      <c r="B6" s="45" t="s">
        <v>52</v>
      </c>
      <c r="D6" s="47" t="str">
        <f>IFERROR(VLOOKUP(A6,[1]개발현황!$A:$B,2,FALSE),"")</f>
        <v/>
      </c>
    </row>
    <row r="7" spans="1:4" ht="19.95" customHeight="1">
      <c r="A7" s="46" t="s">
        <v>66</v>
      </c>
      <c r="B7" s="45" t="s">
        <v>52</v>
      </c>
      <c r="D7" s="47" t="str">
        <f>IFERROR(VLOOKUP(A7,[1]개발현황!$A:$B,2,FALSE),"")</f>
        <v/>
      </c>
    </row>
    <row r="8" spans="1:4" ht="19.95" customHeight="1">
      <c r="A8" s="46" t="s">
        <v>347</v>
      </c>
      <c r="B8" s="45" t="s">
        <v>71</v>
      </c>
      <c r="D8" s="47" t="str">
        <f>IFERROR(VLOOKUP(A8,[1]개발현황!$A:$B,2,FALSE),"")</f>
        <v/>
      </c>
    </row>
    <row r="9" spans="1:4" ht="19.95" customHeight="1">
      <c r="A9" s="46" t="s">
        <v>103</v>
      </c>
      <c r="B9" s="45" t="s">
        <v>44</v>
      </c>
      <c r="D9" s="47" t="str">
        <f>IFERROR(VLOOKUP(A9,[1]개발현황!$A:$B,2,FALSE),"")</f>
        <v/>
      </c>
    </row>
    <row r="10" spans="1:4" ht="19.95" customHeight="1">
      <c r="A10" s="42" t="s">
        <v>362</v>
      </c>
      <c r="B10" s="41" t="s">
        <v>30</v>
      </c>
      <c r="D10" s="47" t="str">
        <f>IFERROR(VLOOKUP(A10,[1]개발현황!$A:$B,2,FALSE),"")</f>
        <v/>
      </c>
    </row>
    <row r="11" spans="1:4" ht="19.95" customHeight="1">
      <c r="A11" s="46" t="s">
        <v>363</v>
      </c>
      <c r="B11" s="45" t="s">
        <v>44</v>
      </c>
      <c r="D11" s="47" t="str">
        <f>IFERROR(VLOOKUP(A11,[1]개발현황!$A:$B,2,FALSE),"")</f>
        <v/>
      </c>
    </row>
    <row r="12" spans="1:4" ht="19.95" customHeight="1">
      <c r="A12" s="46" t="s">
        <v>364</v>
      </c>
      <c r="B12" s="45" t="s">
        <v>56</v>
      </c>
      <c r="D12" s="47" t="str">
        <f>IFERROR(VLOOKUP(A12,[1]개발현황!$A:$B,2,FALSE),"")</f>
        <v/>
      </c>
    </row>
    <row r="13" spans="1:4" ht="19.95" customHeight="1">
      <c r="A13" s="54" t="s">
        <v>120</v>
      </c>
      <c r="B13" s="53" t="s">
        <v>44</v>
      </c>
    </row>
    <row r="14" spans="1:4" ht="19.95" customHeight="1">
      <c r="A14" s="54" t="s">
        <v>165</v>
      </c>
      <c r="B14" s="53" t="s">
        <v>52</v>
      </c>
    </row>
    <row r="15" spans="1:4" ht="19.95" customHeight="1">
      <c r="A15" s="54" t="s">
        <v>169</v>
      </c>
      <c r="B15" s="53" t="s">
        <v>52</v>
      </c>
    </row>
    <row r="16" spans="1:4" ht="19.95" customHeight="1">
      <c r="A16" s="54" t="s">
        <v>108</v>
      </c>
      <c r="B16" s="53" t="s">
        <v>30</v>
      </c>
    </row>
    <row r="17" spans="1:2" ht="19.95" customHeight="1">
      <c r="A17" s="54" t="s">
        <v>360</v>
      </c>
      <c r="B17" s="53" t="s">
        <v>52</v>
      </c>
    </row>
    <row r="18" spans="1:2" ht="19.95" customHeight="1">
      <c r="A18" s="54" t="s">
        <v>378</v>
      </c>
      <c r="B18" s="53" t="s">
        <v>52</v>
      </c>
    </row>
    <row r="19" spans="1:2" ht="19.95" customHeight="1">
      <c r="A19" s="54" t="s">
        <v>361</v>
      </c>
      <c r="B19" s="53" t="s">
        <v>30</v>
      </c>
    </row>
    <row r="20" spans="1:2" ht="19.95" customHeight="1">
      <c r="A20" s="54" t="s">
        <v>377</v>
      </c>
      <c r="B20" s="53" t="s">
        <v>44</v>
      </c>
    </row>
    <row r="21" spans="1:2" ht="19.95" customHeight="1">
      <c r="A21" s="54" t="s">
        <v>365</v>
      </c>
      <c r="B21" s="53" t="s">
        <v>52</v>
      </c>
    </row>
    <row r="22" spans="1:2" ht="19.95" customHeight="1">
      <c r="A22" s="54" t="s">
        <v>366</v>
      </c>
      <c r="B22" s="53" t="s">
        <v>52</v>
      </c>
    </row>
    <row r="23" spans="1:2" ht="19.95" customHeight="1">
      <c r="A23" s="54" t="s">
        <v>367</v>
      </c>
      <c r="B23" s="53" t="s">
        <v>52</v>
      </c>
    </row>
    <row r="24" spans="1:2" ht="19.95" customHeight="1">
      <c r="A24" s="54" t="s">
        <v>368</v>
      </c>
      <c r="B24" s="53" t="s">
        <v>52</v>
      </c>
    </row>
    <row r="25" spans="1:2" ht="19.95" customHeight="1">
      <c r="A25" s="54" t="s">
        <v>369</v>
      </c>
      <c r="B25" s="53" t="s">
        <v>52</v>
      </c>
    </row>
    <row r="26" spans="1:2" ht="19.95" customHeight="1">
      <c r="A26" s="54" t="s">
        <v>370</v>
      </c>
      <c r="B26" s="53" t="s">
        <v>52</v>
      </c>
    </row>
    <row r="27" spans="1:2" ht="19.95" customHeight="1">
      <c r="A27" s="54" t="s">
        <v>371</v>
      </c>
      <c r="B27" s="53" t="s">
        <v>52</v>
      </c>
    </row>
    <row r="28" spans="1:2" ht="19.95" customHeight="1">
      <c r="A28" s="54" t="s">
        <v>379</v>
      </c>
      <c r="B28" s="53" t="s">
        <v>52</v>
      </c>
    </row>
    <row r="29" spans="1:2" ht="19.95" customHeight="1">
      <c r="A29" s="54" t="s">
        <v>380</v>
      </c>
      <c r="B29" s="53" t="s">
        <v>30</v>
      </c>
    </row>
    <row r="30" spans="1:2" ht="19.95" customHeight="1">
      <c r="A30" s="54" t="s">
        <v>381</v>
      </c>
      <c r="B30" s="53" t="s">
        <v>30</v>
      </c>
    </row>
    <row r="31" spans="1:2" ht="19.95" customHeight="1">
      <c r="A31" s="54" t="s">
        <v>382</v>
      </c>
      <c r="B31" s="53" t="s">
        <v>44</v>
      </c>
    </row>
    <row r="32" spans="1:2" ht="19.95" customHeight="1">
      <c r="A32" s="54" t="s">
        <v>383</v>
      </c>
      <c r="B32" s="53" t="s">
        <v>30</v>
      </c>
    </row>
    <row r="33" spans="1:2" ht="19.95" customHeight="1">
      <c r="A33" s="54" t="s">
        <v>384</v>
      </c>
      <c r="B33" s="53" t="s">
        <v>52</v>
      </c>
    </row>
    <row r="34" spans="1:2" ht="19.95" customHeight="1">
      <c r="A34" s="54" t="s">
        <v>385</v>
      </c>
      <c r="B34" s="53" t="s">
        <v>44</v>
      </c>
    </row>
    <row r="35" spans="1:2" ht="19.95" customHeight="1">
      <c r="A35" s="54" t="s">
        <v>386</v>
      </c>
      <c r="B35" s="53" t="s">
        <v>30</v>
      </c>
    </row>
    <row r="36" spans="1:2" ht="19.95" customHeight="1">
      <c r="A36" s="54" t="s">
        <v>387</v>
      </c>
      <c r="B36" s="53" t="s">
        <v>52</v>
      </c>
    </row>
    <row r="37" spans="1:2" ht="19.95" customHeight="1">
      <c r="A37" s="54" t="s">
        <v>388</v>
      </c>
      <c r="B37" s="53" t="s">
        <v>52</v>
      </c>
    </row>
    <row r="38" spans="1:2" ht="19.95" customHeight="1">
      <c r="A38" s="54" t="s">
        <v>389</v>
      </c>
      <c r="B38" s="53" t="s">
        <v>52</v>
      </c>
    </row>
  </sheetData>
  <phoneticPr fontId="161" type="noConversion"/>
  <conditionalFormatting sqref="A1:A12">
    <cfRule type="duplicateValues" dxfId="3" priority="3"/>
  </conditionalFormatting>
  <conditionalFormatting sqref="A13:A38">
    <cfRule type="duplicateValues" dxfId="2" priority="4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33"/>
  <sheetViews>
    <sheetView workbookViewId="0">
      <pane ySplit="1" topLeftCell="A2814" activePane="bottomLeft" state="frozen"/>
      <selection pane="bottomLeft" activeCell="L2828" sqref="L2828"/>
    </sheetView>
  </sheetViews>
  <sheetFormatPr defaultRowHeight="19.95" customHeight="1"/>
  <cols>
    <col min="1" max="2" width="19.3984375" style="102" customWidth="1"/>
    <col min="3" max="3" width="9.8984375" style="101" customWidth="1"/>
    <col min="4" max="4" width="9" style="101" customWidth="1"/>
    <col min="5" max="5" width="28.796875" style="101" customWidth="1"/>
    <col min="6" max="6" width="10.19921875" style="101" customWidth="1"/>
    <col min="7" max="8" width="9.8984375" style="101" customWidth="1"/>
    <col min="9" max="9" width="11.69921875" style="101" customWidth="1"/>
    <col min="10" max="16384" width="8.796875" style="101"/>
  </cols>
  <sheetData>
    <row r="1" spans="1:10" ht="28.8">
      <c r="A1" s="103" t="s">
        <v>421</v>
      </c>
      <c r="B1" s="103" t="s">
        <v>467</v>
      </c>
      <c r="C1" s="99" t="s">
        <v>411</v>
      </c>
      <c r="D1" s="100" t="s">
        <v>412</v>
      </c>
      <c r="E1" s="100" t="s">
        <v>413</v>
      </c>
      <c r="F1" s="100" t="s">
        <v>2855</v>
      </c>
      <c r="G1" s="100" t="s">
        <v>414</v>
      </c>
      <c r="H1" s="100" t="s">
        <v>338</v>
      </c>
      <c r="I1" s="100" t="s">
        <v>415</v>
      </c>
      <c r="J1" s="166" t="s">
        <v>466</v>
      </c>
    </row>
    <row r="2" spans="1:10" ht="19.95" customHeight="1">
      <c r="A2" s="102" t="str">
        <f>C2&amp;"T"&amp;G2</f>
        <v>2026-01-05T3003268</v>
      </c>
      <c r="B2" s="167" t="str">
        <f>J2&amp;G2</f>
        <v>13003268</v>
      </c>
      <c r="C2" s="434" t="s">
        <v>2856</v>
      </c>
      <c r="D2" s="435" t="s">
        <v>416</v>
      </c>
      <c r="E2" s="436" t="s">
        <v>2857</v>
      </c>
      <c r="F2" s="435" t="s">
        <v>43</v>
      </c>
      <c r="G2" s="435" t="s">
        <v>2858</v>
      </c>
      <c r="H2" s="435" t="s">
        <v>2859</v>
      </c>
      <c r="I2" s="437">
        <v>44</v>
      </c>
      <c r="J2" s="165">
        <f>WEEKNUM(C2)-1</f>
        <v>1</v>
      </c>
    </row>
    <row r="3" spans="1:10" ht="19.95" customHeight="1">
      <c r="A3" s="102" t="str">
        <f t="shared" ref="A3:A66" si="0">C3&amp;"T"&amp;G3</f>
        <v>2026-01-05T3003745</v>
      </c>
      <c r="B3" s="167" t="str">
        <f t="shared" ref="B3:B66" si="1">J3&amp;G3</f>
        <v>13003745</v>
      </c>
      <c r="C3" s="438" t="s">
        <v>2856</v>
      </c>
      <c r="D3" s="439" t="s">
        <v>416</v>
      </c>
      <c r="E3" s="440" t="s">
        <v>2860</v>
      </c>
      <c r="F3" s="439" t="s">
        <v>43</v>
      </c>
      <c r="G3" s="439" t="s">
        <v>2861</v>
      </c>
      <c r="H3" s="439" t="s">
        <v>2859</v>
      </c>
      <c r="I3" s="441">
        <v>257</v>
      </c>
      <c r="J3" s="165">
        <f t="shared" ref="J3:J66" si="2">WEEKNUM(C3)-1</f>
        <v>1</v>
      </c>
    </row>
    <row r="4" spans="1:10" ht="19.95" customHeight="1">
      <c r="A4" s="102" t="str">
        <f t="shared" si="0"/>
        <v>2026-01-05T3003744</v>
      </c>
      <c r="B4" s="167" t="str">
        <f t="shared" si="1"/>
        <v>13003744</v>
      </c>
      <c r="C4" s="434" t="s">
        <v>2856</v>
      </c>
      <c r="D4" s="435" t="s">
        <v>2862</v>
      </c>
      <c r="E4" s="436" t="s">
        <v>2863</v>
      </c>
      <c r="F4" s="435" t="s">
        <v>43</v>
      </c>
      <c r="G4" s="435" t="s">
        <v>2864</v>
      </c>
      <c r="H4" s="435" t="s">
        <v>2865</v>
      </c>
      <c r="I4" s="437">
        <v>67</v>
      </c>
      <c r="J4" s="165">
        <f t="shared" si="2"/>
        <v>1</v>
      </c>
    </row>
    <row r="5" spans="1:10" ht="19.95" customHeight="1">
      <c r="A5" s="102" t="str">
        <f t="shared" si="0"/>
        <v>2026-01-05T3002647</v>
      </c>
      <c r="B5" s="167" t="str">
        <f t="shared" si="1"/>
        <v>13002647</v>
      </c>
      <c r="C5" s="438" t="s">
        <v>2856</v>
      </c>
      <c r="D5" s="439" t="s">
        <v>2862</v>
      </c>
      <c r="E5" s="440" t="s">
        <v>2866</v>
      </c>
      <c r="F5" s="439" t="s">
        <v>2515</v>
      </c>
      <c r="G5" s="439" t="s">
        <v>2867</v>
      </c>
      <c r="H5" s="439" t="s">
        <v>2868</v>
      </c>
      <c r="I5" s="441">
        <v>63</v>
      </c>
      <c r="J5" s="165">
        <f t="shared" si="2"/>
        <v>1</v>
      </c>
    </row>
    <row r="6" spans="1:10" ht="19.95" customHeight="1">
      <c r="A6" s="102" t="str">
        <f t="shared" si="0"/>
        <v>2026-01-05T3003745</v>
      </c>
      <c r="B6" s="167" t="str">
        <f t="shared" si="1"/>
        <v>13003745</v>
      </c>
      <c r="C6" s="434" t="s">
        <v>2856</v>
      </c>
      <c r="D6" s="435" t="s">
        <v>2862</v>
      </c>
      <c r="E6" s="436" t="s">
        <v>2869</v>
      </c>
      <c r="F6" s="435" t="s">
        <v>43</v>
      </c>
      <c r="G6" s="435" t="s">
        <v>2861</v>
      </c>
      <c r="H6" s="435" t="s">
        <v>2859</v>
      </c>
      <c r="I6" s="437">
        <v>167</v>
      </c>
      <c r="J6" s="165">
        <f t="shared" si="2"/>
        <v>1</v>
      </c>
    </row>
    <row r="7" spans="1:10" ht="19.95" customHeight="1">
      <c r="A7" s="102" t="str">
        <f t="shared" si="0"/>
        <v>2026-01-05T3003744</v>
      </c>
      <c r="B7" s="167" t="str">
        <f t="shared" si="1"/>
        <v>13003744</v>
      </c>
      <c r="C7" s="438" t="s">
        <v>2856</v>
      </c>
      <c r="D7" s="439" t="s">
        <v>2870</v>
      </c>
      <c r="E7" s="440" t="s">
        <v>2863</v>
      </c>
      <c r="F7" s="439" t="s">
        <v>43</v>
      </c>
      <c r="G7" s="439" t="s">
        <v>2864</v>
      </c>
      <c r="H7" s="439" t="s">
        <v>2865</v>
      </c>
      <c r="I7" s="441">
        <v>224</v>
      </c>
      <c r="J7" s="165">
        <f t="shared" si="2"/>
        <v>1</v>
      </c>
    </row>
    <row r="8" spans="1:10" ht="19.95" customHeight="1">
      <c r="A8" s="102" t="str">
        <f t="shared" si="0"/>
        <v>2026-01-05T3002775</v>
      </c>
      <c r="B8" s="167" t="str">
        <f t="shared" si="1"/>
        <v>13002775</v>
      </c>
      <c r="C8" s="434" t="s">
        <v>2856</v>
      </c>
      <c r="D8" s="435" t="s">
        <v>2870</v>
      </c>
      <c r="E8" s="436" t="s">
        <v>2871</v>
      </c>
      <c r="F8" s="435" t="s">
        <v>2515</v>
      </c>
      <c r="G8" s="435" t="s">
        <v>2872</v>
      </c>
      <c r="H8" s="435" t="s">
        <v>2868</v>
      </c>
      <c r="I8" s="437">
        <v>76</v>
      </c>
      <c r="J8" s="165">
        <f t="shared" si="2"/>
        <v>1</v>
      </c>
    </row>
    <row r="9" spans="1:10" ht="19.95" customHeight="1">
      <c r="A9" s="102" t="str">
        <f t="shared" si="0"/>
        <v>2026-01-05T1038776</v>
      </c>
      <c r="B9" s="167" t="str">
        <f t="shared" si="1"/>
        <v>11038776</v>
      </c>
      <c r="C9" s="438" t="s">
        <v>2856</v>
      </c>
      <c r="D9" s="439" t="s">
        <v>2873</v>
      </c>
      <c r="E9" s="440" t="s">
        <v>2874</v>
      </c>
      <c r="F9" s="439" t="s">
        <v>43</v>
      </c>
      <c r="G9" s="439" t="s">
        <v>2875</v>
      </c>
      <c r="H9" s="439" t="s">
        <v>2876</v>
      </c>
      <c r="I9" s="441">
        <v>111</v>
      </c>
      <c r="J9" s="165">
        <f t="shared" si="2"/>
        <v>1</v>
      </c>
    </row>
    <row r="10" spans="1:10" ht="19.95" customHeight="1">
      <c r="A10" s="102" t="str">
        <f t="shared" si="0"/>
        <v>2026-01-05T1037807</v>
      </c>
      <c r="B10" s="167" t="str">
        <f t="shared" si="1"/>
        <v>11037807</v>
      </c>
      <c r="C10" s="434" t="s">
        <v>2856</v>
      </c>
      <c r="D10" s="435" t="s">
        <v>2877</v>
      </c>
      <c r="E10" s="436" t="s">
        <v>2878</v>
      </c>
      <c r="F10" s="435" t="s">
        <v>43</v>
      </c>
      <c r="G10" s="435" t="s">
        <v>2879</v>
      </c>
      <c r="H10" s="435" t="s">
        <v>2880</v>
      </c>
      <c r="I10" s="437">
        <v>116</v>
      </c>
      <c r="J10" s="165">
        <f t="shared" si="2"/>
        <v>1</v>
      </c>
    </row>
    <row r="11" spans="1:10" ht="19.95" customHeight="1">
      <c r="A11" s="102" t="str">
        <f t="shared" si="0"/>
        <v>2026-01-05T1033184</v>
      </c>
      <c r="B11" s="167" t="str">
        <f t="shared" si="1"/>
        <v>11033184</v>
      </c>
      <c r="C11" s="438" t="s">
        <v>2856</v>
      </c>
      <c r="D11" s="439" t="s">
        <v>2881</v>
      </c>
      <c r="E11" s="440" t="s">
        <v>2882</v>
      </c>
      <c r="F11" s="439" t="s">
        <v>43</v>
      </c>
      <c r="G11" s="439" t="s">
        <v>2883</v>
      </c>
      <c r="H11" s="439" t="s">
        <v>2884</v>
      </c>
      <c r="I11" s="441">
        <v>133</v>
      </c>
      <c r="J11" s="165">
        <f t="shared" si="2"/>
        <v>1</v>
      </c>
    </row>
    <row r="12" spans="1:10" ht="19.95" customHeight="1">
      <c r="A12" s="102" t="str">
        <f t="shared" si="0"/>
        <v>2026-01-05T2021194</v>
      </c>
      <c r="B12" s="167" t="str">
        <f t="shared" si="1"/>
        <v>12021194</v>
      </c>
      <c r="C12" s="434" t="s">
        <v>2856</v>
      </c>
      <c r="D12" s="435" t="s">
        <v>2885</v>
      </c>
      <c r="E12" s="436" t="s">
        <v>2886</v>
      </c>
      <c r="F12" s="435" t="s">
        <v>43</v>
      </c>
      <c r="G12" s="435" t="s">
        <v>2887</v>
      </c>
      <c r="H12" s="435" t="s">
        <v>2888</v>
      </c>
      <c r="I12" s="437">
        <v>113</v>
      </c>
      <c r="J12" s="165">
        <f t="shared" si="2"/>
        <v>1</v>
      </c>
    </row>
    <row r="13" spans="1:10" ht="19.95" customHeight="1">
      <c r="A13" s="102" t="str">
        <f t="shared" si="0"/>
        <v>2026-01-05T2001864</v>
      </c>
      <c r="B13" s="167" t="str">
        <f t="shared" si="1"/>
        <v>12001864</v>
      </c>
      <c r="C13" s="438" t="s">
        <v>2856</v>
      </c>
      <c r="D13" s="439" t="s">
        <v>2889</v>
      </c>
      <c r="E13" s="440" t="s">
        <v>2890</v>
      </c>
      <c r="F13" s="439" t="s">
        <v>43</v>
      </c>
      <c r="G13" s="439" t="s">
        <v>2891</v>
      </c>
      <c r="H13" s="439" t="s">
        <v>2892</v>
      </c>
      <c r="I13" s="441">
        <v>127</v>
      </c>
      <c r="J13" s="165">
        <f t="shared" si="2"/>
        <v>1</v>
      </c>
    </row>
    <row r="14" spans="1:10" ht="19.95" customHeight="1">
      <c r="A14" s="102" t="str">
        <f t="shared" si="0"/>
        <v>2026-01-05T1018760</v>
      </c>
      <c r="B14" s="167" t="str">
        <f t="shared" si="1"/>
        <v>11018760</v>
      </c>
      <c r="C14" s="434" t="s">
        <v>2856</v>
      </c>
      <c r="D14" s="435" t="s">
        <v>2893</v>
      </c>
      <c r="E14" s="436" t="s">
        <v>2894</v>
      </c>
      <c r="F14" s="435" t="s">
        <v>43</v>
      </c>
      <c r="G14" s="435" t="s">
        <v>2895</v>
      </c>
      <c r="H14" s="435" t="s">
        <v>2896</v>
      </c>
      <c r="I14" s="437">
        <v>122</v>
      </c>
      <c r="J14" s="165">
        <f t="shared" si="2"/>
        <v>1</v>
      </c>
    </row>
    <row r="15" spans="1:10" ht="19.95" customHeight="1">
      <c r="A15" s="102" t="str">
        <f t="shared" si="0"/>
        <v>2026-01-06T3003268</v>
      </c>
      <c r="B15" s="167" t="str">
        <f t="shared" si="1"/>
        <v>13003268</v>
      </c>
      <c r="C15" s="438" t="s">
        <v>2897</v>
      </c>
      <c r="D15" s="439" t="s">
        <v>416</v>
      </c>
      <c r="E15" s="440" t="s">
        <v>2857</v>
      </c>
      <c r="F15" s="439" t="s">
        <v>43</v>
      </c>
      <c r="G15" s="439" t="s">
        <v>2858</v>
      </c>
      <c r="H15" s="439" t="s">
        <v>2859</v>
      </c>
      <c r="I15" s="441">
        <v>84</v>
      </c>
      <c r="J15" s="165">
        <f t="shared" si="2"/>
        <v>1</v>
      </c>
    </row>
    <row r="16" spans="1:10" ht="19.95" customHeight="1">
      <c r="A16" s="102" t="str">
        <f t="shared" si="0"/>
        <v>2026-01-06T3003745</v>
      </c>
      <c r="B16" s="167" t="str">
        <f t="shared" si="1"/>
        <v>13003745</v>
      </c>
      <c r="C16" s="434" t="s">
        <v>2897</v>
      </c>
      <c r="D16" s="435" t="s">
        <v>416</v>
      </c>
      <c r="E16" s="436" t="s">
        <v>2860</v>
      </c>
      <c r="F16" s="435" t="s">
        <v>43</v>
      </c>
      <c r="G16" s="435" t="s">
        <v>2861</v>
      </c>
      <c r="H16" s="435" t="s">
        <v>2859</v>
      </c>
      <c r="I16" s="437">
        <v>215</v>
      </c>
      <c r="J16" s="165">
        <f t="shared" si="2"/>
        <v>1</v>
      </c>
    </row>
    <row r="17" spans="1:10" ht="19.95" customHeight="1">
      <c r="A17" s="102" t="str">
        <f t="shared" si="0"/>
        <v>2026-01-06T3003744</v>
      </c>
      <c r="B17" s="167" t="str">
        <f t="shared" si="1"/>
        <v>13003744</v>
      </c>
      <c r="C17" s="438" t="s">
        <v>2897</v>
      </c>
      <c r="D17" s="439" t="s">
        <v>2862</v>
      </c>
      <c r="E17" s="440" t="s">
        <v>2863</v>
      </c>
      <c r="F17" s="439" t="s">
        <v>43</v>
      </c>
      <c r="G17" s="439" t="s">
        <v>2864</v>
      </c>
      <c r="H17" s="439" t="s">
        <v>2865</v>
      </c>
      <c r="I17" s="441">
        <v>79</v>
      </c>
      <c r="J17" s="165">
        <f t="shared" si="2"/>
        <v>1</v>
      </c>
    </row>
    <row r="18" spans="1:10" ht="19.95" customHeight="1">
      <c r="A18" s="102" t="str">
        <f t="shared" si="0"/>
        <v>2026-01-06T3002647</v>
      </c>
      <c r="B18" s="167" t="str">
        <f t="shared" si="1"/>
        <v>13002647</v>
      </c>
      <c r="C18" s="434" t="s">
        <v>2897</v>
      </c>
      <c r="D18" s="435" t="s">
        <v>2862</v>
      </c>
      <c r="E18" s="436" t="s">
        <v>2866</v>
      </c>
      <c r="F18" s="435" t="s">
        <v>2515</v>
      </c>
      <c r="G18" s="435" t="s">
        <v>2867</v>
      </c>
      <c r="H18" s="435" t="s">
        <v>2868</v>
      </c>
      <c r="I18" s="437">
        <v>33</v>
      </c>
      <c r="J18" s="165">
        <f t="shared" si="2"/>
        <v>1</v>
      </c>
    </row>
    <row r="19" spans="1:10" ht="19.95" customHeight="1">
      <c r="A19" s="102" t="str">
        <f t="shared" si="0"/>
        <v>2026-01-06T3003745</v>
      </c>
      <c r="B19" s="167" t="str">
        <f t="shared" si="1"/>
        <v>13003745</v>
      </c>
      <c r="C19" s="438" t="s">
        <v>2897</v>
      </c>
      <c r="D19" s="439" t="s">
        <v>2862</v>
      </c>
      <c r="E19" s="440" t="s">
        <v>2869</v>
      </c>
      <c r="F19" s="439" t="s">
        <v>43</v>
      </c>
      <c r="G19" s="439" t="s">
        <v>2861</v>
      </c>
      <c r="H19" s="439" t="s">
        <v>2859</v>
      </c>
      <c r="I19" s="441">
        <v>183</v>
      </c>
      <c r="J19" s="165">
        <f t="shared" si="2"/>
        <v>1</v>
      </c>
    </row>
    <row r="20" spans="1:10" ht="19.95" customHeight="1">
      <c r="A20" s="102" t="str">
        <f t="shared" si="0"/>
        <v>2026-01-06T3003744</v>
      </c>
      <c r="B20" s="167" t="str">
        <f t="shared" si="1"/>
        <v>13003744</v>
      </c>
      <c r="C20" s="434" t="s">
        <v>2897</v>
      </c>
      <c r="D20" s="435" t="s">
        <v>2870</v>
      </c>
      <c r="E20" s="436" t="s">
        <v>2863</v>
      </c>
      <c r="F20" s="435" t="s">
        <v>43</v>
      </c>
      <c r="G20" s="435" t="s">
        <v>2864</v>
      </c>
      <c r="H20" s="435" t="s">
        <v>2865</v>
      </c>
      <c r="I20" s="437">
        <v>223</v>
      </c>
      <c r="J20" s="165">
        <f t="shared" si="2"/>
        <v>1</v>
      </c>
    </row>
    <row r="21" spans="1:10" ht="19.95" customHeight="1">
      <c r="A21" s="102" t="str">
        <f t="shared" si="0"/>
        <v>2026-01-06T3002775</v>
      </c>
      <c r="B21" s="167" t="str">
        <f t="shared" si="1"/>
        <v>13002775</v>
      </c>
      <c r="C21" s="438" t="s">
        <v>2897</v>
      </c>
      <c r="D21" s="439" t="s">
        <v>2870</v>
      </c>
      <c r="E21" s="440" t="s">
        <v>2871</v>
      </c>
      <c r="F21" s="439" t="s">
        <v>2515</v>
      </c>
      <c r="G21" s="439" t="s">
        <v>2872</v>
      </c>
      <c r="H21" s="439" t="s">
        <v>2868</v>
      </c>
      <c r="I21" s="441">
        <v>77</v>
      </c>
      <c r="J21" s="165">
        <f t="shared" si="2"/>
        <v>1</v>
      </c>
    </row>
    <row r="22" spans="1:10" ht="19.95" customHeight="1">
      <c r="A22" s="102" t="str">
        <f t="shared" si="0"/>
        <v>2026-01-06T1038767</v>
      </c>
      <c r="B22" s="167" t="str">
        <f t="shared" si="1"/>
        <v>11038767</v>
      </c>
      <c r="C22" s="434" t="s">
        <v>2897</v>
      </c>
      <c r="D22" s="435" t="s">
        <v>2873</v>
      </c>
      <c r="E22" s="436" t="s">
        <v>2898</v>
      </c>
      <c r="F22" s="435" t="s">
        <v>43</v>
      </c>
      <c r="G22" s="435" t="s">
        <v>2899</v>
      </c>
      <c r="H22" s="435" t="s">
        <v>2900</v>
      </c>
      <c r="I22" s="437">
        <v>113</v>
      </c>
      <c r="J22" s="165">
        <f t="shared" si="2"/>
        <v>1</v>
      </c>
    </row>
    <row r="23" spans="1:10" ht="19.95" customHeight="1">
      <c r="A23" s="102" t="str">
        <f t="shared" si="0"/>
        <v>2026-01-06T1037807</v>
      </c>
      <c r="B23" s="167" t="str">
        <f t="shared" si="1"/>
        <v>11037807</v>
      </c>
      <c r="C23" s="438" t="s">
        <v>2897</v>
      </c>
      <c r="D23" s="439" t="s">
        <v>2877</v>
      </c>
      <c r="E23" s="440" t="s">
        <v>2878</v>
      </c>
      <c r="F23" s="439" t="s">
        <v>43</v>
      </c>
      <c r="G23" s="439" t="s">
        <v>2879</v>
      </c>
      <c r="H23" s="439" t="s">
        <v>2880</v>
      </c>
      <c r="I23" s="441">
        <v>74</v>
      </c>
      <c r="J23" s="165">
        <f t="shared" si="2"/>
        <v>1</v>
      </c>
    </row>
    <row r="24" spans="1:10" ht="19.95" customHeight="1">
      <c r="A24" s="102" t="str">
        <f t="shared" si="0"/>
        <v>2026-01-06T1033184</v>
      </c>
      <c r="B24" s="167" t="str">
        <f t="shared" si="1"/>
        <v>11033184</v>
      </c>
      <c r="C24" s="434" t="s">
        <v>2897</v>
      </c>
      <c r="D24" s="435" t="s">
        <v>2881</v>
      </c>
      <c r="E24" s="436" t="s">
        <v>2882</v>
      </c>
      <c r="F24" s="435" t="s">
        <v>43</v>
      </c>
      <c r="G24" s="435" t="s">
        <v>2883</v>
      </c>
      <c r="H24" s="435" t="s">
        <v>2884</v>
      </c>
      <c r="I24" s="437">
        <v>206</v>
      </c>
      <c r="J24" s="165">
        <f t="shared" si="2"/>
        <v>1</v>
      </c>
    </row>
    <row r="25" spans="1:10" ht="19.95" customHeight="1">
      <c r="A25" s="102" t="str">
        <f t="shared" si="0"/>
        <v>2026-01-06T2021194</v>
      </c>
      <c r="B25" s="167" t="str">
        <f t="shared" si="1"/>
        <v>12021194</v>
      </c>
      <c r="C25" s="438" t="s">
        <v>2897</v>
      </c>
      <c r="D25" s="439" t="s">
        <v>2885</v>
      </c>
      <c r="E25" s="440" t="s">
        <v>2886</v>
      </c>
      <c r="F25" s="439" t="s">
        <v>43</v>
      </c>
      <c r="G25" s="439" t="s">
        <v>2887</v>
      </c>
      <c r="H25" s="439" t="s">
        <v>2888</v>
      </c>
      <c r="I25" s="441">
        <v>210</v>
      </c>
      <c r="J25" s="165">
        <f t="shared" si="2"/>
        <v>1</v>
      </c>
    </row>
    <row r="26" spans="1:10" ht="19.95" customHeight="1">
      <c r="A26" s="102" t="str">
        <f t="shared" si="0"/>
        <v>2026-01-06T1018760</v>
      </c>
      <c r="B26" s="167" t="str">
        <f t="shared" si="1"/>
        <v>11018760</v>
      </c>
      <c r="C26" s="434" t="s">
        <v>2897</v>
      </c>
      <c r="D26" s="435" t="s">
        <v>2893</v>
      </c>
      <c r="E26" s="436" t="s">
        <v>2894</v>
      </c>
      <c r="F26" s="435" t="s">
        <v>43</v>
      </c>
      <c r="G26" s="435" t="s">
        <v>2895</v>
      </c>
      <c r="H26" s="435" t="s">
        <v>2896</v>
      </c>
      <c r="I26" s="437">
        <v>102</v>
      </c>
      <c r="J26" s="165">
        <f t="shared" si="2"/>
        <v>1</v>
      </c>
    </row>
    <row r="27" spans="1:10" ht="19.95" customHeight="1">
      <c r="A27" s="102" t="str">
        <f t="shared" si="0"/>
        <v>2026-01-07T3003268</v>
      </c>
      <c r="B27" s="167" t="str">
        <f t="shared" si="1"/>
        <v>13003268</v>
      </c>
      <c r="C27" s="438" t="s">
        <v>2901</v>
      </c>
      <c r="D27" s="439" t="s">
        <v>416</v>
      </c>
      <c r="E27" s="440" t="s">
        <v>2857</v>
      </c>
      <c r="F27" s="439" t="s">
        <v>43</v>
      </c>
      <c r="G27" s="439" t="s">
        <v>2858</v>
      </c>
      <c r="H27" s="439" t="s">
        <v>2859</v>
      </c>
      <c r="I27" s="441">
        <v>166</v>
      </c>
      <c r="J27" s="165">
        <f t="shared" si="2"/>
        <v>1</v>
      </c>
    </row>
    <row r="28" spans="1:10" ht="19.95" customHeight="1">
      <c r="A28" s="102" t="str">
        <f t="shared" si="0"/>
        <v>2026-01-07T3003745</v>
      </c>
      <c r="B28" s="167" t="str">
        <f t="shared" si="1"/>
        <v>13003745</v>
      </c>
      <c r="C28" s="434" t="s">
        <v>2901</v>
      </c>
      <c r="D28" s="435" t="s">
        <v>416</v>
      </c>
      <c r="E28" s="436" t="s">
        <v>2860</v>
      </c>
      <c r="F28" s="435" t="s">
        <v>43</v>
      </c>
      <c r="G28" s="435" t="s">
        <v>2861</v>
      </c>
      <c r="H28" s="435" t="s">
        <v>2859</v>
      </c>
      <c r="I28" s="437">
        <v>66</v>
      </c>
      <c r="J28" s="165">
        <f t="shared" si="2"/>
        <v>1</v>
      </c>
    </row>
    <row r="29" spans="1:10" ht="19.95" customHeight="1">
      <c r="A29" s="102" t="str">
        <f t="shared" si="0"/>
        <v>2026-01-07T3003745</v>
      </c>
      <c r="B29" s="167" t="str">
        <f t="shared" si="1"/>
        <v>13003745</v>
      </c>
      <c r="C29" s="438" t="s">
        <v>2901</v>
      </c>
      <c r="D29" s="439" t="s">
        <v>416</v>
      </c>
      <c r="E29" s="440" t="s">
        <v>2869</v>
      </c>
      <c r="F29" s="439" t="s">
        <v>43</v>
      </c>
      <c r="G29" s="439" t="s">
        <v>2861</v>
      </c>
      <c r="H29" s="439" t="s">
        <v>2859</v>
      </c>
      <c r="I29" s="441">
        <v>4</v>
      </c>
      <c r="J29" s="165">
        <f t="shared" si="2"/>
        <v>1</v>
      </c>
    </row>
    <row r="30" spans="1:10" ht="19.95" customHeight="1">
      <c r="A30" s="102" t="str">
        <f t="shared" si="0"/>
        <v>2026-01-07T3003106</v>
      </c>
      <c r="B30" s="167" t="str">
        <f t="shared" si="1"/>
        <v>13003106</v>
      </c>
      <c r="C30" s="434" t="s">
        <v>2901</v>
      </c>
      <c r="D30" s="435" t="s">
        <v>416</v>
      </c>
      <c r="E30" s="436" t="s">
        <v>2902</v>
      </c>
      <c r="F30" s="435" t="s">
        <v>43</v>
      </c>
      <c r="G30" s="435" t="s">
        <v>2903</v>
      </c>
      <c r="H30" s="435" t="s">
        <v>2904</v>
      </c>
      <c r="I30" s="437">
        <v>72</v>
      </c>
      <c r="J30" s="165">
        <f t="shared" si="2"/>
        <v>1</v>
      </c>
    </row>
    <row r="31" spans="1:10" ht="19.95" customHeight="1">
      <c r="A31" s="102" t="str">
        <f t="shared" si="0"/>
        <v>2026-01-07T3003744</v>
      </c>
      <c r="B31" s="167" t="str">
        <f t="shared" si="1"/>
        <v>13003744</v>
      </c>
      <c r="C31" s="438" t="s">
        <v>2901</v>
      </c>
      <c r="D31" s="439" t="s">
        <v>2862</v>
      </c>
      <c r="E31" s="440" t="s">
        <v>2863</v>
      </c>
      <c r="F31" s="439" t="s">
        <v>43</v>
      </c>
      <c r="G31" s="439" t="s">
        <v>2864</v>
      </c>
      <c r="H31" s="439" t="s">
        <v>2865</v>
      </c>
      <c r="I31" s="441">
        <v>175</v>
      </c>
      <c r="J31" s="165">
        <f t="shared" si="2"/>
        <v>1</v>
      </c>
    </row>
    <row r="32" spans="1:10" ht="19.95" customHeight="1">
      <c r="A32" s="102" t="str">
        <f t="shared" si="0"/>
        <v>2026-01-07T3003745</v>
      </c>
      <c r="B32" s="167" t="str">
        <f t="shared" si="1"/>
        <v>13003745</v>
      </c>
      <c r="C32" s="434" t="s">
        <v>2901</v>
      </c>
      <c r="D32" s="435" t="s">
        <v>2862</v>
      </c>
      <c r="E32" s="436" t="s">
        <v>2860</v>
      </c>
      <c r="F32" s="435" t="s">
        <v>43</v>
      </c>
      <c r="G32" s="435" t="s">
        <v>2861</v>
      </c>
      <c r="H32" s="435" t="s">
        <v>2859</v>
      </c>
      <c r="I32" s="437">
        <v>48</v>
      </c>
      <c r="J32" s="165">
        <f t="shared" si="2"/>
        <v>1</v>
      </c>
    </row>
    <row r="33" spans="1:10" ht="19.95" customHeight="1">
      <c r="A33" s="102" t="str">
        <f t="shared" si="0"/>
        <v>2026-01-07T3003745</v>
      </c>
      <c r="B33" s="167" t="str">
        <f t="shared" si="1"/>
        <v>13003745</v>
      </c>
      <c r="C33" s="438" t="s">
        <v>2901</v>
      </c>
      <c r="D33" s="439" t="s">
        <v>2862</v>
      </c>
      <c r="E33" s="440" t="s">
        <v>2869</v>
      </c>
      <c r="F33" s="439" t="s">
        <v>43</v>
      </c>
      <c r="G33" s="439" t="s">
        <v>2861</v>
      </c>
      <c r="H33" s="439" t="s">
        <v>2859</v>
      </c>
      <c r="I33" s="441">
        <v>64</v>
      </c>
      <c r="J33" s="165">
        <f t="shared" si="2"/>
        <v>1</v>
      </c>
    </row>
    <row r="34" spans="1:10" ht="19.95" customHeight="1">
      <c r="A34" s="102" t="str">
        <f t="shared" si="0"/>
        <v>2026-01-07T3003744</v>
      </c>
      <c r="B34" s="167" t="str">
        <f t="shared" si="1"/>
        <v>13003744</v>
      </c>
      <c r="C34" s="434" t="s">
        <v>2901</v>
      </c>
      <c r="D34" s="435" t="s">
        <v>2870</v>
      </c>
      <c r="E34" s="436" t="s">
        <v>2863</v>
      </c>
      <c r="F34" s="435" t="s">
        <v>43</v>
      </c>
      <c r="G34" s="435" t="s">
        <v>2864</v>
      </c>
      <c r="H34" s="435" t="s">
        <v>2865</v>
      </c>
      <c r="I34" s="437">
        <v>218</v>
      </c>
      <c r="J34" s="165">
        <f t="shared" si="2"/>
        <v>1</v>
      </c>
    </row>
    <row r="35" spans="1:10" ht="19.95" customHeight="1">
      <c r="A35" s="102" t="str">
        <f t="shared" si="0"/>
        <v>2026-01-07T3002775</v>
      </c>
      <c r="B35" s="167" t="str">
        <f t="shared" si="1"/>
        <v>13002775</v>
      </c>
      <c r="C35" s="438" t="s">
        <v>2901</v>
      </c>
      <c r="D35" s="439" t="s">
        <v>2870</v>
      </c>
      <c r="E35" s="440" t="s">
        <v>2871</v>
      </c>
      <c r="F35" s="439" t="s">
        <v>2515</v>
      </c>
      <c r="G35" s="439" t="s">
        <v>2872</v>
      </c>
      <c r="H35" s="439" t="s">
        <v>2868</v>
      </c>
      <c r="I35" s="441">
        <v>82</v>
      </c>
      <c r="J35" s="165">
        <f t="shared" si="2"/>
        <v>1</v>
      </c>
    </row>
    <row r="36" spans="1:10" ht="19.95" customHeight="1">
      <c r="A36" s="102" t="str">
        <f t="shared" si="0"/>
        <v>2026-01-07T1037534</v>
      </c>
      <c r="B36" s="167" t="str">
        <f t="shared" si="1"/>
        <v>11037534</v>
      </c>
      <c r="C36" s="434" t="s">
        <v>2901</v>
      </c>
      <c r="D36" s="435" t="s">
        <v>2873</v>
      </c>
      <c r="E36" s="436" t="s">
        <v>2905</v>
      </c>
      <c r="F36" s="435" t="s">
        <v>43</v>
      </c>
      <c r="G36" s="435" t="s">
        <v>2906</v>
      </c>
      <c r="H36" s="435" t="s">
        <v>2907</v>
      </c>
      <c r="I36" s="437">
        <v>44</v>
      </c>
      <c r="J36" s="165">
        <f t="shared" si="2"/>
        <v>1</v>
      </c>
    </row>
    <row r="37" spans="1:10" ht="19.95" customHeight="1">
      <c r="A37" s="102" t="str">
        <f t="shared" si="0"/>
        <v>2026-01-07T1037789</v>
      </c>
      <c r="B37" s="167" t="str">
        <f t="shared" si="1"/>
        <v>11037789</v>
      </c>
      <c r="C37" s="438" t="s">
        <v>2901</v>
      </c>
      <c r="D37" s="439" t="s">
        <v>2908</v>
      </c>
      <c r="E37" s="440" t="s">
        <v>2909</v>
      </c>
      <c r="F37" s="439" t="s">
        <v>43</v>
      </c>
      <c r="G37" s="439" t="s">
        <v>2910</v>
      </c>
      <c r="H37" s="439" t="s">
        <v>2911</v>
      </c>
      <c r="I37" s="441">
        <v>133</v>
      </c>
      <c r="J37" s="165">
        <f t="shared" si="2"/>
        <v>1</v>
      </c>
    </row>
    <row r="38" spans="1:10" ht="19.95" customHeight="1">
      <c r="A38" s="102" t="str">
        <f t="shared" si="0"/>
        <v>2026-01-07T1033184</v>
      </c>
      <c r="B38" s="167" t="str">
        <f t="shared" si="1"/>
        <v>11033184</v>
      </c>
      <c r="C38" s="434" t="s">
        <v>2901</v>
      </c>
      <c r="D38" s="435" t="s">
        <v>2881</v>
      </c>
      <c r="E38" s="436" t="s">
        <v>2882</v>
      </c>
      <c r="F38" s="435" t="s">
        <v>43</v>
      </c>
      <c r="G38" s="435" t="s">
        <v>2883</v>
      </c>
      <c r="H38" s="435" t="s">
        <v>2884</v>
      </c>
      <c r="I38" s="437">
        <v>173</v>
      </c>
      <c r="J38" s="165">
        <f t="shared" si="2"/>
        <v>1</v>
      </c>
    </row>
    <row r="39" spans="1:10" ht="19.95" customHeight="1">
      <c r="A39" s="102" t="str">
        <f t="shared" si="0"/>
        <v>2026-01-07T1035165</v>
      </c>
      <c r="B39" s="167" t="str">
        <f t="shared" si="1"/>
        <v>11035165</v>
      </c>
      <c r="C39" s="438" t="s">
        <v>2901</v>
      </c>
      <c r="D39" s="439" t="s">
        <v>2912</v>
      </c>
      <c r="E39" s="440" t="s">
        <v>2913</v>
      </c>
      <c r="F39" s="439" t="s">
        <v>43</v>
      </c>
      <c r="G39" s="439" t="s">
        <v>2914</v>
      </c>
      <c r="H39" s="439" t="s">
        <v>2915</v>
      </c>
      <c r="I39" s="441">
        <v>199</v>
      </c>
      <c r="J39" s="165">
        <f t="shared" si="2"/>
        <v>1</v>
      </c>
    </row>
    <row r="40" spans="1:10" ht="19.95" customHeight="1">
      <c r="A40" s="102" t="str">
        <f t="shared" si="0"/>
        <v>2026-01-07T2021194</v>
      </c>
      <c r="B40" s="167" t="str">
        <f t="shared" si="1"/>
        <v>12021194</v>
      </c>
      <c r="C40" s="434" t="s">
        <v>2901</v>
      </c>
      <c r="D40" s="435" t="s">
        <v>2885</v>
      </c>
      <c r="E40" s="436" t="s">
        <v>2886</v>
      </c>
      <c r="F40" s="435" t="s">
        <v>43</v>
      </c>
      <c r="G40" s="435" t="s">
        <v>2887</v>
      </c>
      <c r="H40" s="435" t="s">
        <v>2888</v>
      </c>
      <c r="I40" s="437">
        <v>129</v>
      </c>
      <c r="J40" s="165">
        <f t="shared" si="2"/>
        <v>1</v>
      </c>
    </row>
    <row r="41" spans="1:10" ht="19.95" customHeight="1">
      <c r="A41" s="102" t="str">
        <f t="shared" si="0"/>
        <v>2026-01-07T1031751</v>
      </c>
      <c r="B41" s="167" t="str">
        <f t="shared" si="1"/>
        <v>11031751</v>
      </c>
      <c r="C41" s="438" t="s">
        <v>2901</v>
      </c>
      <c r="D41" s="439" t="s">
        <v>2916</v>
      </c>
      <c r="E41" s="440" t="s">
        <v>2917</v>
      </c>
      <c r="F41" s="439" t="s">
        <v>43</v>
      </c>
      <c r="G41" s="439" t="s">
        <v>2918</v>
      </c>
      <c r="H41" s="439" t="s">
        <v>2919</v>
      </c>
      <c r="I41" s="441">
        <v>59</v>
      </c>
      <c r="J41" s="165">
        <f t="shared" si="2"/>
        <v>1</v>
      </c>
    </row>
    <row r="42" spans="1:10" ht="19.95" customHeight="1">
      <c r="A42" s="102" t="str">
        <f t="shared" si="0"/>
        <v>2026-01-08T3003745</v>
      </c>
      <c r="B42" s="167" t="str">
        <f t="shared" si="1"/>
        <v>13003745</v>
      </c>
      <c r="C42" s="434" t="s">
        <v>2920</v>
      </c>
      <c r="D42" s="435" t="s">
        <v>416</v>
      </c>
      <c r="E42" s="436" t="s">
        <v>2860</v>
      </c>
      <c r="F42" s="435" t="s">
        <v>43</v>
      </c>
      <c r="G42" s="435" t="s">
        <v>2861</v>
      </c>
      <c r="H42" s="435" t="s">
        <v>2859</v>
      </c>
      <c r="I42" s="437">
        <v>169</v>
      </c>
      <c r="J42" s="165">
        <f t="shared" si="2"/>
        <v>1</v>
      </c>
    </row>
    <row r="43" spans="1:10" ht="19.95" customHeight="1">
      <c r="A43" s="102" t="str">
        <f t="shared" si="0"/>
        <v>2026-01-08T3003745</v>
      </c>
      <c r="B43" s="167" t="str">
        <f t="shared" si="1"/>
        <v>13003745</v>
      </c>
      <c r="C43" s="438" t="s">
        <v>2920</v>
      </c>
      <c r="D43" s="439" t="s">
        <v>416</v>
      </c>
      <c r="E43" s="440" t="s">
        <v>2869</v>
      </c>
      <c r="F43" s="439" t="s">
        <v>43</v>
      </c>
      <c r="G43" s="439" t="s">
        <v>2861</v>
      </c>
      <c r="H43" s="439" t="s">
        <v>2859</v>
      </c>
      <c r="I43" s="441">
        <v>30</v>
      </c>
      <c r="J43" s="165">
        <f t="shared" si="2"/>
        <v>1</v>
      </c>
    </row>
    <row r="44" spans="1:10" ht="19.95" customHeight="1">
      <c r="A44" s="102" t="str">
        <f t="shared" si="0"/>
        <v>2026-01-08T3003106</v>
      </c>
      <c r="B44" s="167" t="str">
        <f t="shared" si="1"/>
        <v>13003106</v>
      </c>
      <c r="C44" s="434" t="s">
        <v>2920</v>
      </c>
      <c r="D44" s="435" t="s">
        <v>416</v>
      </c>
      <c r="E44" s="436" t="s">
        <v>2902</v>
      </c>
      <c r="F44" s="435" t="s">
        <v>43</v>
      </c>
      <c r="G44" s="435" t="s">
        <v>2903</v>
      </c>
      <c r="H44" s="435" t="s">
        <v>2904</v>
      </c>
      <c r="I44" s="437">
        <v>79</v>
      </c>
      <c r="J44" s="165">
        <f t="shared" si="2"/>
        <v>1</v>
      </c>
    </row>
    <row r="45" spans="1:10" ht="19.95" customHeight="1">
      <c r="A45" s="102" t="str">
        <f t="shared" si="0"/>
        <v>2026-01-08T3003744</v>
      </c>
      <c r="B45" s="167" t="str">
        <f t="shared" si="1"/>
        <v>13003744</v>
      </c>
      <c r="C45" s="438" t="s">
        <v>2920</v>
      </c>
      <c r="D45" s="439" t="s">
        <v>2862</v>
      </c>
      <c r="E45" s="440" t="s">
        <v>2863</v>
      </c>
      <c r="F45" s="439" t="s">
        <v>43</v>
      </c>
      <c r="G45" s="439" t="s">
        <v>2864</v>
      </c>
      <c r="H45" s="439" t="s">
        <v>2865</v>
      </c>
      <c r="I45" s="441">
        <v>28</v>
      </c>
      <c r="J45" s="165">
        <f t="shared" si="2"/>
        <v>1</v>
      </c>
    </row>
    <row r="46" spans="1:10" ht="19.95" customHeight="1">
      <c r="A46" s="102" t="str">
        <f t="shared" si="0"/>
        <v>2026-01-08T3003745</v>
      </c>
      <c r="B46" s="167" t="str">
        <f t="shared" si="1"/>
        <v>13003745</v>
      </c>
      <c r="C46" s="434" t="s">
        <v>2920</v>
      </c>
      <c r="D46" s="435" t="s">
        <v>2862</v>
      </c>
      <c r="E46" s="436" t="s">
        <v>2860</v>
      </c>
      <c r="F46" s="435" t="s">
        <v>43</v>
      </c>
      <c r="G46" s="435" t="s">
        <v>2861</v>
      </c>
      <c r="H46" s="435" t="s">
        <v>2859</v>
      </c>
      <c r="I46" s="437">
        <v>49</v>
      </c>
      <c r="J46" s="165">
        <f t="shared" si="2"/>
        <v>1</v>
      </c>
    </row>
    <row r="47" spans="1:10" ht="19.95" customHeight="1">
      <c r="A47" s="102" t="str">
        <f t="shared" si="0"/>
        <v>2026-01-08T3003745</v>
      </c>
      <c r="B47" s="167" t="str">
        <f t="shared" si="1"/>
        <v>13003745</v>
      </c>
      <c r="C47" s="438" t="s">
        <v>2920</v>
      </c>
      <c r="D47" s="439" t="s">
        <v>2862</v>
      </c>
      <c r="E47" s="440" t="s">
        <v>2869</v>
      </c>
      <c r="F47" s="439" t="s">
        <v>43</v>
      </c>
      <c r="G47" s="439" t="s">
        <v>2861</v>
      </c>
      <c r="H47" s="439" t="s">
        <v>2859</v>
      </c>
      <c r="I47" s="441">
        <v>198</v>
      </c>
      <c r="J47" s="165">
        <f t="shared" si="2"/>
        <v>1</v>
      </c>
    </row>
    <row r="48" spans="1:10" ht="19.95" customHeight="1">
      <c r="A48" s="102" t="str">
        <f t="shared" si="0"/>
        <v>2026-01-08T3003744</v>
      </c>
      <c r="B48" s="167" t="str">
        <f t="shared" si="1"/>
        <v>13003744</v>
      </c>
      <c r="C48" s="434" t="s">
        <v>2920</v>
      </c>
      <c r="D48" s="435" t="s">
        <v>2870</v>
      </c>
      <c r="E48" s="436" t="s">
        <v>2863</v>
      </c>
      <c r="F48" s="435" t="s">
        <v>43</v>
      </c>
      <c r="G48" s="435" t="s">
        <v>2864</v>
      </c>
      <c r="H48" s="435" t="s">
        <v>2865</v>
      </c>
      <c r="I48" s="437">
        <v>212</v>
      </c>
      <c r="J48" s="165">
        <f t="shared" si="2"/>
        <v>1</v>
      </c>
    </row>
    <row r="49" spans="1:10" ht="19.95" customHeight="1">
      <c r="A49" s="102" t="str">
        <f t="shared" si="0"/>
        <v>2026-01-08T3002775</v>
      </c>
      <c r="B49" s="167" t="str">
        <f t="shared" si="1"/>
        <v>13002775</v>
      </c>
      <c r="C49" s="438" t="s">
        <v>2920</v>
      </c>
      <c r="D49" s="439" t="s">
        <v>2870</v>
      </c>
      <c r="E49" s="440" t="s">
        <v>2871</v>
      </c>
      <c r="F49" s="439" t="s">
        <v>2515</v>
      </c>
      <c r="G49" s="439" t="s">
        <v>2872</v>
      </c>
      <c r="H49" s="439" t="s">
        <v>2868</v>
      </c>
      <c r="I49" s="441">
        <v>78</v>
      </c>
      <c r="J49" s="165">
        <f t="shared" si="2"/>
        <v>1</v>
      </c>
    </row>
    <row r="50" spans="1:10" ht="19.95" customHeight="1">
      <c r="A50" s="102" t="str">
        <f t="shared" si="0"/>
        <v>2026-01-08T1037789</v>
      </c>
      <c r="B50" s="167" t="str">
        <f t="shared" si="1"/>
        <v>11037789</v>
      </c>
      <c r="C50" s="434" t="s">
        <v>2920</v>
      </c>
      <c r="D50" s="435" t="s">
        <v>2908</v>
      </c>
      <c r="E50" s="436" t="s">
        <v>2909</v>
      </c>
      <c r="F50" s="435" t="s">
        <v>43</v>
      </c>
      <c r="G50" s="435" t="s">
        <v>2910</v>
      </c>
      <c r="H50" s="435" t="s">
        <v>2911</v>
      </c>
      <c r="I50" s="437">
        <v>58</v>
      </c>
      <c r="J50" s="165">
        <f t="shared" si="2"/>
        <v>1</v>
      </c>
    </row>
    <row r="51" spans="1:10" ht="19.95" customHeight="1">
      <c r="A51" s="102" t="str">
        <f t="shared" si="0"/>
        <v>2026-01-08T2021194</v>
      </c>
      <c r="B51" s="167" t="str">
        <f t="shared" si="1"/>
        <v>12021194</v>
      </c>
      <c r="C51" s="438" t="s">
        <v>2920</v>
      </c>
      <c r="D51" s="439" t="s">
        <v>2885</v>
      </c>
      <c r="E51" s="440" t="s">
        <v>2886</v>
      </c>
      <c r="F51" s="439" t="s">
        <v>43</v>
      </c>
      <c r="G51" s="439" t="s">
        <v>2887</v>
      </c>
      <c r="H51" s="439" t="s">
        <v>2888</v>
      </c>
      <c r="I51" s="441">
        <v>179</v>
      </c>
      <c r="J51" s="165">
        <f t="shared" si="2"/>
        <v>1</v>
      </c>
    </row>
    <row r="52" spans="1:10" ht="19.95" customHeight="1">
      <c r="A52" s="102" t="str">
        <f t="shared" si="0"/>
        <v>2026-01-08T1031751</v>
      </c>
      <c r="B52" s="167" t="str">
        <f t="shared" si="1"/>
        <v>11031751</v>
      </c>
      <c r="C52" s="434" t="s">
        <v>2920</v>
      </c>
      <c r="D52" s="435" t="s">
        <v>2916</v>
      </c>
      <c r="E52" s="436" t="s">
        <v>2917</v>
      </c>
      <c r="F52" s="435" t="s">
        <v>43</v>
      </c>
      <c r="G52" s="435" t="s">
        <v>2918</v>
      </c>
      <c r="H52" s="435" t="s">
        <v>2919</v>
      </c>
      <c r="I52" s="437">
        <v>134</v>
      </c>
      <c r="J52" s="165">
        <f t="shared" si="2"/>
        <v>1</v>
      </c>
    </row>
    <row r="53" spans="1:10" ht="19.95" customHeight="1">
      <c r="A53" s="102" t="str">
        <f t="shared" si="0"/>
        <v>2026-01-08T1037671</v>
      </c>
      <c r="B53" s="167" t="str">
        <f t="shared" si="1"/>
        <v>11037671</v>
      </c>
      <c r="C53" s="438" t="s">
        <v>2920</v>
      </c>
      <c r="D53" s="439" t="s">
        <v>2921</v>
      </c>
      <c r="E53" s="440" t="s">
        <v>2922</v>
      </c>
      <c r="F53" s="439" t="s">
        <v>43</v>
      </c>
      <c r="G53" s="439" t="s">
        <v>2923</v>
      </c>
      <c r="H53" s="439" t="s">
        <v>2924</v>
      </c>
      <c r="I53" s="441">
        <v>195</v>
      </c>
      <c r="J53" s="165">
        <f t="shared" si="2"/>
        <v>1</v>
      </c>
    </row>
    <row r="54" spans="1:10" ht="19.95" customHeight="1">
      <c r="A54" s="102" t="str">
        <f t="shared" si="0"/>
        <v>2026-01-09T3003268</v>
      </c>
      <c r="B54" s="167" t="str">
        <f t="shared" si="1"/>
        <v>13003268</v>
      </c>
      <c r="C54" s="434" t="s">
        <v>2925</v>
      </c>
      <c r="D54" s="435" t="s">
        <v>416</v>
      </c>
      <c r="E54" s="436" t="s">
        <v>2857</v>
      </c>
      <c r="F54" s="435" t="s">
        <v>43</v>
      </c>
      <c r="G54" s="435" t="s">
        <v>2858</v>
      </c>
      <c r="H54" s="435" t="s">
        <v>2859</v>
      </c>
      <c r="I54" s="437">
        <v>24</v>
      </c>
      <c r="J54" s="165">
        <f t="shared" si="2"/>
        <v>1</v>
      </c>
    </row>
    <row r="55" spans="1:10" ht="19.95" customHeight="1">
      <c r="A55" s="102" t="str">
        <f t="shared" si="0"/>
        <v>2026-01-09T3003745</v>
      </c>
      <c r="B55" s="167" t="str">
        <f t="shared" si="1"/>
        <v>13003745</v>
      </c>
      <c r="C55" s="438" t="s">
        <v>2925</v>
      </c>
      <c r="D55" s="439" t="s">
        <v>416</v>
      </c>
      <c r="E55" s="440" t="s">
        <v>2860</v>
      </c>
      <c r="F55" s="439" t="s">
        <v>43</v>
      </c>
      <c r="G55" s="439" t="s">
        <v>2861</v>
      </c>
      <c r="H55" s="439" t="s">
        <v>2859</v>
      </c>
      <c r="I55" s="441">
        <v>201</v>
      </c>
      <c r="J55" s="165">
        <f t="shared" si="2"/>
        <v>1</v>
      </c>
    </row>
    <row r="56" spans="1:10" ht="19.95" customHeight="1">
      <c r="A56" s="102" t="str">
        <f t="shared" si="0"/>
        <v>2026-01-09T3003105</v>
      </c>
      <c r="B56" s="167" t="str">
        <f t="shared" si="1"/>
        <v>13003105</v>
      </c>
      <c r="C56" s="434" t="s">
        <v>2925</v>
      </c>
      <c r="D56" s="435" t="s">
        <v>416</v>
      </c>
      <c r="E56" s="436" t="s">
        <v>417</v>
      </c>
      <c r="F56" s="435" t="s">
        <v>43</v>
      </c>
      <c r="G56" s="435" t="s">
        <v>418</v>
      </c>
      <c r="H56" s="435" t="s">
        <v>2904</v>
      </c>
      <c r="I56" s="437">
        <v>40</v>
      </c>
      <c r="J56" s="165">
        <f t="shared" si="2"/>
        <v>1</v>
      </c>
    </row>
    <row r="57" spans="1:10" ht="19.95" customHeight="1">
      <c r="A57" s="102" t="str">
        <f t="shared" si="0"/>
        <v>2026-01-09T3003744</v>
      </c>
      <c r="B57" s="167" t="str">
        <f t="shared" si="1"/>
        <v>13003744</v>
      </c>
      <c r="C57" s="438" t="s">
        <v>2925</v>
      </c>
      <c r="D57" s="439" t="s">
        <v>2862</v>
      </c>
      <c r="E57" s="440" t="s">
        <v>2863</v>
      </c>
      <c r="F57" s="439" t="s">
        <v>43</v>
      </c>
      <c r="G57" s="439" t="s">
        <v>2864</v>
      </c>
      <c r="H57" s="439" t="s">
        <v>2865</v>
      </c>
      <c r="I57" s="441">
        <v>217</v>
      </c>
      <c r="J57" s="165">
        <f t="shared" si="2"/>
        <v>1</v>
      </c>
    </row>
    <row r="58" spans="1:10" ht="19.95" customHeight="1">
      <c r="A58" s="102" t="str">
        <f t="shared" si="0"/>
        <v>2026-01-09T3003745</v>
      </c>
      <c r="B58" s="167" t="str">
        <f t="shared" si="1"/>
        <v>13003745</v>
      </c>
      <c r="C58" s="434" t="s">
        <v>2925</v>
      </c>
      <c r="D58" s="435" t="s">
        <v>2862</v>
      </c>
      <c r="E58" s="436" t="s">
        <v>2860</v>
      </c>
      <c r="F58" s="435" t="s">
        <v>43</v>
      </c>
      <c r="G58" s="435" t="s">
        <v>2861</v>
      </c>
      <c r="H58" s="435" t="s">
        <v>2859</v>
      </c>
      <c r="I58" s="437">
        <v>47</v>
      </c>
      <c r="J58" s="165">
        <f t="shared" si="2"/>
        <v>1</v>
      </c>
    </row>
    <row r="59" spans="1:10" ht="19.95" customHeight="1">
      <c r="A59" s="102" t="str">
        <f t="shared" si="0"/>
        <v>2026-01-09T3003744</v>
      </c>
      <c r="B59" s="167" t="str">
        <f t="shared" si="1"/>
        <v>13003744</v>
      </c>
      <c r="C59" s="438" t="s">
        <v>2925</v>
      </c>
      <c r="D59" s="439" t="s">
        <v>2870</v>
      </c>
      <c r="E59" s="440" t="s">
        <v>2863</v>
      </c>
      <c r="F59" s="439" t="s">
        <v>43</v>
      </c>
      <c r="G59" s="439" t="s">
        <v>2864</v>
      </c>
      <c r="H59" s="439" t="s">
        <v>2865</v>
      </c>
      <c r="I59" s="441">
        <v>182</v>
      </c>
      <c r="J59" s="165">
        <f t="shared" si="2"/>
        <v>1</v>
      </c>
    </row>
    <row r="60" spans="1:10" ht="19.95" customHeight="1">
      <c r="A60" s="102" t="str">
        <f t="shared" si="0"/>
        <v>2026-01-09T3002775</v>
      </c>
      <c r="B60" s="167" t="str">
        <f t="shared" si="1"/>
        <v>13002775</v>
      </c>
      <c r="C60" s="434" t="s">
        <v>2925</v>
      </c>
      <c r="D60" s="435" t="s">
        <v>2870</v>
      </c>
      <c r="E60" s="436" t="s">
        <v>2871</v>
      </c>
      <c r="F60" s="435" t="s">
        <v>2515</v>
      </c>
      <c r="G60" s="435" t="s">
        <v>2872</v>
      </c>
      <c r="H60" s="435" t="s">
        <v>2868</v>
      </c>
      <c r="I60" s="437">
        <v>78</v>
      </c>
      <c r="J60" s="165">
        <f t="shared" si="2"/>
        <v>1</v>
      </c>
    </row>
    <row r="61" spans="1:10" ht="19.95" customHeight="1">
      <c r="A61" s="102" t="str">
        <f t="shared" si="0"/>
        <v>2026-01-09T1037795</v>
      </c>
      <c r="B61" s="167" t="str">
        <f t="shared" si="1"/>
        <v>11037795</v>
      </c>
      <c r="C61" s="438" t="s">
        <v>2925</v>
      </c>
      <c r="D61" s="439" t="s">
        <v>2926</v>
      </c>
      <c r="E61" s="440" t="s">
        <v>2927</v>
      </c>
      <c r="F61" s="439" t="s">
        <v>43</v>
      </c>
      <c r="G61" s="439" t="s">
        <v>2928</v>
      </c>
      <c r="H61" s="439" t="s">
        <v>2929</v>
      </c>
      <c r="I61" s="441">
        <v>105</v>
      </c>
      <c r="J61" s="165">
        <f t="shared" si="2"/>
        <v>1</v>
      </c>
    </row>
    <row r="62" spans="1:10" ht="19.95" customHeight="1">
      <c r="A62" s="102" t="str">
        <f t="shared" si="0"/>
        <v>2026-01-09T1033184</v>
      </c>
      <c r="B62" s="167" t="str">
        <f t="shared" si="1"/>
        <v>11033184</v>
      </c>
      <c r="C62" s="434" t="s">
        <v>2925</v>
      </c>
      <c r="D62" s="435" t="s">
        <v>2881</v>
      </c>
      <c r="E62" s="436" t="s">
        <v>2882</v>
      </c>
      <c r="F62" s="435" t="s">
        <v>43</v>
      </c>
      <c r="G62" s="435" t="s">
        <v>2883</v>
      </c>
      <c r="H62" s="435" t="s">
        <v>2884</v>
      </c>
      <c r="I62" s="437">
        <v>177</v>
      </c>
      <c r="J62" s="165">
        <f t="shared" si="2"/>
        <v>1</v>
      </c>
    </row>
    <row r="63" spans="1:10" ht="19.95" customHeight="1">
      <c r="A63" s="102" t="str">
        <f t="shared" si="0"/>
        <v>2026-01-09T2021194</v>
      </c>
      <c r="B63" s="167" t="str">
        <f t="shared" si="1"/>
        <v>12021194</v>
      </c>
      <c r="C63" s="438" t="s">
        <v>2925</v>
      </c>
      <c r="D63" s="439" t="s">
        <v>2885</v>
      </c>
      <c r="E63" s="440" t="s">
        <v>2886</v>
      </c>
      <c r="F63" s="439" t="s">
        <v>43</v>
      </c>
      <c r="G63" s="439" t="s">
        <v>2887</v>
      </c>
      <c r="H63" s="439" t="s">
        <v>2888</v>
      </c>
      <c r="I63" s="441">
        <v>167</v>
      </c>
      <c r="J63" s="165">
        <f t="shared" si="2"/>
        <v>1</v>
      </c>
    </row>
    <row r="64" spans="1:10" ht="19.95" customHeight="1">
      <c r="A64" s="102" t="str">
        <f t="shared" si="0"/>
        <v>2026-01-09T1031751</v>
      </c>
      <c r="B64" s="167" t="str">
        <f t="shared" si="1"/>
        <v>11031751</v>
      </c>
      <c r="C64" s="434" t="s">
        <v>2925</v>
      </c>
      <c r="D64" s="435" t="s">
        <v>2916</v>
      </c>
      <c r="E64" s="436" t="s">
        <v>2917</v>
      </c>
      <c r="F64" s="435" t="s">
        <v>43</v>
      </c>
      <c r="G64" s="435" t="s">
        <v>2918</v>
      </c>
      <c r="H64" s="435" t="s">
        <v>2919</v>
      </c>
      <c r="I64" s="437">
        <v>267</v>
      </c>
      <c r="J64" s="165">
        <f t="shared" si="2"/>
        <v>1</v>
      </c>
    </row>
    <row r="65" spans="1:10" ht="19.95" customHeight="1">
      <c r="A65" s="102" t="str">
        <f t="shared" si="0"/>
        <v>2026-01-10T3003745</v>
      </c>
      <c r="B65" s="167" t="str">
        <f t="shared" si="1"/>
        <v>13003745</v>
      </c>
      <c r="C65" s="438" t="s">
        <v>2930</v>
      </c>
      <c r="D65" s="439" t="s">
        <v>416</v>
      </c>
      <c r="E65" s="440" t="s">
        <v>2860</v>
      </c>
      <c r="F65" s="439" t="s">
        <v>43</v>
      </c>
      <c r="G65" s="439" t="s">
        <v>2861</v>
      </c>
      <c r="H65" s="439" t="s">
        <v>2859</v>
      </c>
      <c r="I65" s="441">
        <v>90</v>
      </c>
      <c r="J65" s="165">
        <f t="shared" si="2"/>
        <v>1</v>
      </c>
    </row>
    <row r="66" spans="1:10" ht="19.95" customHeight="1">
      <c r="A66" s="102" t="str">
        <f t="shared" si="0"/>
        <v>2026-01-10T3002716</v>
      </c>
      <c r="B66" s="167" t="str">
        <f t="shared" si="1"/>
        <v>13002716</v>
      </c>
      <c r="C66" s="434" t="s">
        <v>2930</v>
      </c>
      <c r="D66" s="435" t="s">
        <v>416</v>
      </c>
      <c r="E66" s="436" t="s">
        <v>2931</v>
      </c>
      <c r="F66" s="435" t="s">
        <v>43</v>
      </c>
      <c r="G66" s="435" t="s">
        <v>2932</v>
      </c>
      <c r="H66" s="435" t="s">
        <v>2859</v>
      </c>
      <c r="I66" s="437">
        <v>102</v>
      </c>
      <c r="J66" s="165">
        <f t="shared" si="2"/>
        <v>1</v>
      </c>
    </row>
    <row r="67" spans="1:10" ht="19.95" customHeight="1">
      <c r="A67" s="102" t="str">
        <f t="shared" ref="A67:A130" si="3">C67&amp;"T"&amp;G67</f>
        <v>2026-01-10T3003105</v>
      </c>
      <c r="B67" s="167" t="str">
        <f t="shared" ref="B67:B130" si="4">J67&amp;G67</f>
        <v>13003105</v>
      </c>
      <c r="C67" s="438" t="s">
        <v>2930</v>
      </c>
      <c r="D67" s="439" t="s">
        <v>416</v>
      </c>
      <c r="E67" s="440" t="s">
        <v>417</v>
      </c>
      <c r="F67" s="439" t="s">
        <v>43</v>
      </c>
      <c r="G67" s="439" t="s">
        <v>418</v>
      </c>
      <c r="H67" s="439" t="s">
        <v>2904</v>
      </c>
      <c r="I67" s="441">
        <v>60</v>
      </c>
      <c r="J67" s="165">
        <f t="shared" ref="J67:J130" si="5">WEEKNUM(C67)-1</f>
        <v>1</v>
      </c>
    </row>
    <row r="68" spans="1:10" ht="19.95" customHeight="1">
      <c r="A68" s="102" t="str">
        <f t="shared" si="3"/>
        <v>2026-01-10T3003745</v>
      </c>
      <c r="B68" s="167" t="str">
        <f t="shared" si="4"/>
        <v>13003745</v>
      </c>
      <c r="C68" s="434" t="s">
        <v>2930</v>
      </c>
      <c r="D68" s="435" t="s">
        <v>2862</v>
      </c>
      <c r="E68" s="436" t="s">
        <v>2860</v>
      </c>
      <c r="F68" s="435" t="s">
        <v>43</v>
      </c>
      <c r="G68" s="435" t="s">
        <v>2861</v>
      </c>
      <c r="H68" s="435" t="s">
        <v>2859</v>
      </c>
      <c r="I68" s="437">
        <v>80</v>
      </c>
      <c r="J68" s="165">
        <f t="shared" si="5"/>
        <v>1</v>
      </c>
    </row>
    <row r="69" spans="1:10" ht="19.95" customHeight="1">
      <c r="A69" s="102" t="str">
        <f t="shared" si="3"/>
        <v>2026-01-10T3003745</v>
      </c>
      <c r="B69" s="167" t="str">
        <f t="shared" si="4"/>
        <v>13003745</v>
      </c>
      <c r="C69" s="438" t="s">
        <v>2930</v>
      </c>
      <c r="D69" s="439" t="s">
        <v>2862</v>
      </c>
      <c r="E69" s="440" t="s">
        <v>2869</v>
      </c>
      <c r="F69" s="439" t="s">
        <v>43</v>
      </c>
      <c r="G69" s="439" t="s">
        <v>2861</v>
      </c>
      <c r="H69" s="439" t="s">
        <v>2859</v>
      </c>
      <c r="I69" s="441">
        <v>174</v>
      </c>
      <c r="J69" s="165">
        <f t="shared" si="5"/>
        <v>1</v>
      </c>
    </row>
    <row r="70" spans="1:10" ht="19.95" customHeight="1">
      <c r="A70" s="102" t="str">
        <f t="shared" si="3"/>
        <v>2026-01-10T3003744</v>
      </c>
      <c r="B70" s="167" t="str">
        <f t="shared" si="4"/>
        <v>13003744</v>
      </c>
      <c r="C70" s="434" t="s">
        <v>2930</v>
      </c>
      <c r="D70" s="435" t="s">
        <v>2870</v>
      </c>
      <c r="E70" s="436" t="s">
        <v>2863</v>
      </c>
      <c r="F70" s="435" t="s">
        <v>43</v>
      </c>
      <c r="G70" s="435" t="s">
        <v>2864</v>
      </c>
      <c r="H70" s="435" t="s">
        <v>2865</v>
      </c>
      <c r="I70" s="437">
        <v>212</v>
      </c>
      <c r="J70" s="165">
        <f t="shared" si="5"/>
        <v>1</v>
      </c>
    </row>
    <row r="71" spans="1:10" ht="19.95" customHeight="1">
      <c r="A71" s="102" t="str">
        <f t="shared" si="3"/>
        <v>2026-01-10T3002775</v>
      </c>
      <c r="B71" s="167" t="str">
        <f t="shared" si="4"/>
        <v>13002775</v>
      </c>
      <c r="C71" s="438" t="s">
        <v>2930</v>
      </c>
      <c r="D71" s="439" t="s">
        <v>2870</v>
      </c>
      <c r="E71" s="440" t="s">
        <v>2871</v>
      </c>
      <c r="F71" s="439" t="s">
        <v>2515</v>
      </c>
      <c r="G71" s="439" t="s">
        <v>2872</v>
      </c>
      <c r="H71" s="439" t="s">
        <v>2868</v>
      </c>
      <c r="I71" s="441">
        <v>82</v>
      </c>
      <c r="J71" s="165">
        <f t="shared" si="5"/>
        <v>1</v>
      </c>
    </row>
    <row r="72" spans="1:10" ht="19.95" customHeight="1">
      <c r="A72" s="102" t="str">
        <f t="shared" si="3"/>
        <v>2026-01-10T1037795</v>
      </c>
      <c r="B72" s="167" t="str">
        <f t="shared" si="4"/>
        <v>11037795</v>
      </c>
      <c r="C72" s="434" t="s">
        <v>2930</v>
      </c>
      <c r="D72" s="435" t="s">
        <v>2926</v>
      </c>
      <c r="E72" s="436" t="s">
        <v>2927</v>
      </c>
      <c r="F72" s="435" t="s">
        <v>43</v>
      </c>
      <c r="G72" s="435" t="s">
        <v>2928</v>
      </c>
      <c r="H72" s="435" t="s">
        <v>2929</v>
      </c>
      <c r="I72" s="437">
        <v>74</v>
      </c>
      <c r="J72" s="165">
        <f t="shared" si="5"/>
        <v>1</v>
      </c>
    </row>
    <row r="73" spans="1:10" ht="19.95" customHeight="1">
      <c r="A73" s="102" t="str">
        <f t="shared" si="3"/>
        <v>2026-01-10T1033184</v>
      </c>
      <c r="B73" s="167" t="str">
        <f t="shared" si="4"/>
        <v>11033184</v>
      </c>
      <c r="C73" s="438" t="s">
        <v>2930</v>
      </c>
      <c r="D73" s="439" t="s">
        <v>2881</v>
      </c>
      <c r="E73" s="440" t="s">
        <v>2882</v>
      </c>
      <c r="F73" s="439" t="s">
        <v>43</v>
      </c>
      <c r="G73" s="439" t="s">
        <v>2883</v>
      </c>
      <c r="H73" s="439" t="s">
        <v>2884</v>
      </c>
      <c r="I73" s="441">
        <v>150</v>
      </c>
      <c r="J73" s="165">
        <f t="shared" si="5"/>
        <v>1</v>
      </c>
    </row>
    <row r="74" spans="1:10" ht="19.95" customHeight="1">
      <c r="A74" s="102" t="str">
        <f t="shared" si="3"/>
        <v>2026-01-10T1031751</v>
      </c>
      <c r="B74" s="167" t="str">
        <f t="shared" si="4"/>
        <v>11031751</v>
      </c>
      <c r="C74" s="434" t="s">
        <v>2930</v>
      </c>
      <c r="D74" s="435" t="s">
        <v>2916</v>
      </c>
      <c r="E74" s="436" t="s">
        <v>2917</v>
      </c>
      <c r="F74" s="435" t="s">
        <v>43</v>
      </c>
      <c r="G74" s="435" t="s">
        <v>2918</v>
      </c>
      <c r="H74" s="435" t="s">
        <v>2919</v>
      </c>
      <c r="I74" s="437">
        <v>135</v>
      </c>
      <c r="J74" s="165">
        <f t="shared" si="5"/>
        <v>1</v>
      </c>
    </row>
    <row r="75" spans="1:10" ht="19.95" customHeight="1">
      <c r="A75" s="102" t="str">
        <f t="shared" si="3"/>
        <v>2026-01-11T3003745</v>
      </c>
      <c r="B75" s="167" t="str">
        <f t="shared" si="4"/>
        <v>23003745</v>
      </c>
      <c r="C75" s="438" t="s">
        <v>2933</v>
      </c>
      <c r="D75" s="439" t="s">
        <v>416</v>
      </c>
      <c r="E75" s="440" t="s">
        <v>2860</v>
      </c>
      <c r="F75" s="439" t="s">
        <v>43</v>
      </c>
      <c r="G75" s="439" t="s">
        <v>2861</v>
      </c>
      <c r="H75" s="439" t="s">
        <v>2859</v>
      </c>
      <c r="I75" s="441">
        <v>170</v>
      </c>
      <c r="J75" s="165">
        <f t="shared" si="5"/>
        <v>2</v>
      </c>
    </row>
    <row r="76" spans="1:10" ht="19.95" customHeight="1">
      <c r="A76" s="102" t="str">
        <f t="shared" si="3"/>
        <v>2026-01-11T3002716</v>
      </c>
      <c r="B76" s="167" t="str">
        <f t="shared" si="4"/>
        <v>23002716</v>
      </c>
      <c r="C76" s="434" t="s">
        <v>2933</v>
      </c>
      <c r="D76" s="435" t="s">
        <v>416</v>
      </c>
      <c r="E76" s="436" t="s">
        <v>2931</v>
      </c>
      <c r="F76" s="435" t="s">
        <v>43</v>
      </c>
      <c r="G76" s="435" t="s">
        <v>2932</v>
      </c>
      <c r="H76" s="435" t="s">
        <v>2859</v>
      </c>
      <c r="I76" s="437">
        <v>120</v>
      </c>
      <c r="J76" s="165">
        <f t="shared" si="5"/>
        <v>2</v>
      </c>
    </row>
    <row r="77" spans="1:10" ht="19.95" customHeight="1">
      <c r="A77" s="102" t="str">
        <f t="shared" si="3"/>
        <v>2026-01-11T3003744</v>
      </c>
      <c r="B77" s="167" t="str">
        <f t="shared" si="4"/>
        <v>23003744</v>
      </c>
      <c r="C77" s="438" t="s">
        <v>2933</v>
      </c>
      <c r="D77" s="439" t="s">
        <v>2862</v>
      </c>
      <c r="E77" s="440" t="s">
        <v>2863</v>
      </c>
      <c r="F77" s="439" t="s">
        <v>43</v>
      </c>
      <c r="G77" s="439" t="s">
        <v>2864</v>
      </c>
      <c r="H77" s="439" t="s">
        <v>2865</v>
      </c>
      <c r="I77" s="441">
        <v>86</v>
      </c>
      <c r="J77" s="165">
        <f t="shared" si="5"/>
        <v>2</v>
      </c>
    </row>
    <row r="78" spans="1:10" ht="19.95" customHeight="1">
      <c r="A78" s="102" t="str">
        <f t="shared" si="3"/>
        <v>2026-01-11T3003745</v>
      </c>
      <c r="B78" s="167" t="str">
        <f t="shared" si="4"/>
        <v>23003745</v>
      </c>
      <c r="C78" s="434" t="s">
        <v>2933</v>
      </c>
      <c r="D78" s="435" t="s">
        <v>2862</v>
      </c>
      <c r="E78" s="436" t="s">
        <v>2860</v>
      </c>
      <c r="F78" s="435" t="s">
        <v>43</v>
      </c>
      <c r="G78" s="435" t="s">
        <v>2861</v>
      </c>
      <c r="H78" s="435" t="s">
        <v>2859</v>
      </c>
      <c r="I78" s="437">
        <v>131</v>
      </c>
      <c r="J78" s="165">
        <f t="shared" si="5"/>
        <v>2</v>
      </c>
    </row>
    <row r="79" spans="1:10" ht="19.95" customHeight="1">
      <c r="A79" s="102" t="str">
        <f t="shared" si="3"/>
        <v>2026-01-11T3003745</v>
      </c>
      <c r="B79" s="167" t="str">
        <f t="shared" si="4"/>
        <v>23003745</v>
      </c>
      <c r="C79" s="438" t="s">
        <v>2933</v>
      </c>
      <c r="D79" s="439" t="s">
        <v>2862</v>
      </c>
      <c r="E79" s="440" t="s">
        <v>2869</v>
      </c>
      <c r="F79" s="439" t="s">
        <v>43</v>
      </c>
      <c r="G79" s="439" t="s">
        <v>2861</v>
      </c>
      <c r="H79" s="439" t="s">
        <v>2859</v>
      </c>
      <c r="I79" s="441">
        <v>82</v>
      </c>
      <c r="J79" s="165">
        <f t="shared" si="5"/>
        <v>2</v>
      </c>
    </row>
    <row r="80" spans="1:10" ht="19.95" customHeight="1">
      <c r="A80" s="102" t="str">
        <f t="shared" si="3"/>
        <v>2026-01-11T3003744</v>
      </c>
      <c r="B80" s="167" t="str">
        <f t="shared" si="4"/>
        <v>23003744</v>
      </c>
      <c r="C80" s="434" t="s">
        <v>2933</v>
      </c>
      <c r="D80" s="435" t="s">
        <v>2870</v>
      </c>
      <c r="E80" s="436" t="s">
        <v>2863</v>
      </c>
      <c r="F80" s="435" t="s">
        <v>43</v>
      </c>
      <c r="G80" s="435" t="s">
        <v>2864</v>
      </c>
      <c r="H80" s="435" t="s">
        <v>2865</v>
      </c>
      <c r="I80" s="437">
        <v>222</v>
      </c>
      <c r="J80" s="165">
        <f t="shared" si="5"/>
        <v>2</v>
      </c>
    </row>
    <row r="81" spans="1:10" ht="19.95" customHeight="1">
      <c r="A81" s="102" t="str">
        <f t="shared" si="3"/>
        <v>2026-01-11T3002775</v>
      </c>
      <c r="B81" s="167" t="str">
        <f t="shared" si="4"/>
        <v>23002775</v>
      </c>
      <c r="C81" s="438" t="s">
        <v>2933</v>
      </c>
      <c r="D81" s="439" t="s">
        <v>2870</v>
      </c>
      <c r="E81" s="440" t="s">
        <v>2871</v>
      </c>
      <c r="F81" s="439" t="s">
        <v>2515</v>
      </c>
      <c r="G81" s="439" t="s">
        <v>2872</v>
      </c>
      <c r="H81" s="439" t="s">
        <v>2868</v>
      </c>
      <c r="I81" s="441">
        <v>92</v>
      </c>
      <c r="J81" s="165">
        <f t="shared" si="5"/>
        <v>2</v>
      </c>
    </row>
    <row r="82" spans="1:10" ht="19.95" customHeight="1">
      <c r="A82" s="102" t="str">
        <f t="shared" si="3"/>
        <v>2026-01-11T1033184</v>
      </c>
      <c r="B82" s="167" t="str">
        <f t="shared" si="4"/>
        <v>21033184</v>
      </c>
      <c r="C82" s="434" t="s">
        <v>2933</v>
      </c>
      <c r="D82" s="435" t="s">
        <v>2881</v>
      </c>
      <c r="E82" s="436" t="s">
        <v>2882</v>
      </c>
      <c r="F82" s="435" t="s">
        <v>43</v>
      </c>
      <c r="G82" s="435" t="s">
        <v>2883</v>
      </c>
      <c r="H82" s="435" t="s">
        <v>2884</v>
      </c>
      <c r="I82" s="437">
        <v>234</v>
      </c>
      <c r="J82" s="165">
        <f t="shared" si="5"/>
        <v>2</v>
      </c>
    </row>
    <row r="83" spans="1:10" ht="19.95" customHeight="1">
      <c r="A83" s="102" t="str">
        <f t="shared" si="3"/>
        <v>2026-01-11T1031751</v>
      </c>
      <c r="B83" s="167" t="str">
        <f t="shared" si="4"/>
        <v>21031751</v>
      </c>
      <c r="C83" s="442" t="s">
        <v>2933</v>
      </c>
      <c r="D83" s="443" t="s">
        <v>2916</v>
      </c>
      <c r="E83" s="444" t="s">
        <v>2917</v>
      </c>
      <c r="F83" s="443" t="s">
        <v>43</v>
      </c>
      <c r="G83" s="443" t="s">
        <v>2918</v>
      </c>
      <c r="H83" s="443" t="s">
        <v>2919</v>
      </c>
      <c r="I83" s="445">
        <v>222</v>
      </c>
      <c r="J83" s="165">
        <f t="shared" si="5"/>
        <v>2</v>
      </c>
    </row>
    <row r="84" spans="1:10" ht="19.95" customHeight="1">
      <c r="A84" s="102" t="str">
        <f t="shared" si="3"/>
        <v>2026-01-12T3003745</v>
      </c>
      <c r="B84" s="167" t="str">
        <f t="shared" si="4"/>
        <v>23003745</v>
      </c>
      <c r="C84" s="434" t="s">
        <v>3656</v>
      </c>
      <c r="D84" s="435" t="s">
        <v>416</v>
      </c>
      <c r="E84" s="436" t="s">
        <v>2860</v>
      </c>
      <c r="F84" s="435" t="s">
        <v>43</v>
      </c>
      <c r="G84" s="435" t="s">
        <v>2861</v>
      </c>
      <c r="H84" s="435" t="s">
        <v>2859</v>
      </c>
      <c r="I84" s="437">
        <v>194</v>
      </c>
      <c r="J84" s="165">
        <f t="shared" si="5"/>
        <v>2</v>
      </c>
    </row>
    <row r="85" spans="1:10" ht="19.95" customHeight="1">
      <c r="A85" s="102" t="str">
        <f t="shared" si="3"/>
        <v>2026-01-12T3002716</v>
      </c>
      <c r="B85" s="167" t="str">
        <f t="shared" si="4"/>
        <v>23002716</v>
      </c>
      <c r="C85" s="438" t="s">
        <v>3656</v>
      </c>
      <c r="D85" s="439" t="s">
        <v>416</v>
      </c>
      <c r="E85" s="440" t="s">
        <v>2931</v>
      </c>
      <c r="F85" s="439" t="s">
        <v>43</v>
      </c>
      <c r="G85" s="439" t="s">
        <v>2932</v>
      </c>
      <c r="H85" s="439" t="s">
        <v>2859</v>
      </c>
      <c r="I85" s="441">
        <v>27</v>
      </c>
      <c r="J85" s="165">
        <f t="shared" si="5"/>
        <v>2</v>
      </c>
    </row>
    <row r="86" spans="1:10" ht="19.95" customHeight="1">
      <c r="A86" s="102" t="str">
        <f t="shared" si="3"/>
        <v>2026-01-12T3003105</v>
      </c>
      <c r="B86" s="167" t="str">
        <f t="shared" si="4"/>
        <v>23003105</v>
      </c>
      <c r="C86" s="434" t="s">
        <v>3656</v>
      </c>
      <c r="D86" s="435" t="s">
        <v>416</v>
      </c>
      <c r="E86" s="436" t="s">
        <v>417</v>
      </c>
      <c r="F86" s="435" t="s">
        <v>43</v>
      </c>
      <c r="G86" s="435" t="s">
        <v>418</v>
      </c>
      <c r="H86" s="435" t="s">
        <v>2904</v>
      </c>
      <c r="I86" s="437">
        <v>28</v>
      </c>
      <c r="J86" s="165">
        <f t="shared" si="5"/>
        <v>2</v>
      </c>
    </row>
    <row r="87" spans="1:10" ht="19.95" customHeight="1">
      <c r="A87" s="102" t="str">
        <f t="shared" si="3"/>
        <v>2026-01-12T3003744</v>
      </c>
      <c r="B87" s="167" t="str">
        <f t="shared" si="4"/>
        <v>23003744</v>
      </c>
      <c r="C87" s="438" t="s">
        <v>3656</v>
      </c>
      <c r="D87" s="439" t="s">
        <v>2862</v>
      </c>
      <c r="E87" s="440" t="s">
        <v>2863</v>
      </c>
      <c r="F87" s="439" t="s">
        <v>43</v>
      </c>
      <c r="G87" s="439" t="s">
        <v>2864</v>
      </c>
      <c r="H87" s="439" t="s">
        <v>2865</v>
      </c>
      <c r="I87" s="441">
        <v>79</v>
      </c>
      <c r="J87" s="165">
        <f t="shared" si="5"/>
        <v>2</v>
      </c>
    </row>
    <row r="88" spans="1:10" ht="19.95" customHeight="1">
      <c r="A88" s="102" t="str">
        <f t="shared" si="3"/>
        <v>2026-01-12T3003745</v>
      </c>
      <c r="B88" s="167" t="str">
        <f t="shared" si="4"/>
        <v>23003745</v>
      </c>
      <c r="C88" s="434" t="s">
        <v>3656</v>
      </c>
      <c r="D88" s="435" t="s">
        <v>2862</v>
      </c>
      <c r="E88" s="436" t="s">
        <v>2869</v>
      </c>
      <c r="F88" s="435" t="s">
        <v>43</v>
      </c>
      <c r="G88" s="435" t="s">
        <v>2861</v>
      </c>
      <c r="H88" s="435" t="s">
        <v>2859</v>
      </c>
      <c r="I88" s="437">
        <v>231</v>
      </c>
      <c r="J88" s="165">
        <f t="shared" si="5"/>
        <v>2</v>
      </c>
    </row>
    <row r="89" spans="1:10" ht="19.95" customHeight="1">
      <c r="A89" s="102" t="str">
        <f t="shared" si="3"/>
        <v>2026-01-12T3003744</v>
      </c>
      <c r="B89" s="167" t="str">
        <f t="shared" si="4"/>
        <v>23003744</v>
      </c>
      <c r="C89" s="438" t="s">
        <v>3656</v>
      </c>
      <c r="D89" s="439" t="s">
        <v>2870</v>
      </c>
      <c r="E89" s="440" t="s">
        <v>2863</v>
      </c>
      <c r="F89" s="439" t="s">
        <v>43</v>
      </c>
      <c r="G89" s="439" t="s">
        <v>2864</v>
      </c>
      <c r="H89" s="439" t="s">
        <v>2865</v>
      </c>
      <c r="I89" s="441">
        <v>215</v>
      </c>
      <c r="J89" s="165">
        <f t="shared" si="5"/>
        <v>2</v>
      </c>
    </row>
    <row r="90" spans="1:10" ht="19.95" customHeight="1">
      <c r="A90" s="102" t="str">
        <f t="shared" si="3"/>
        <v>2026-01-12T3002775</v>
      </c>
      <c r="B90" s="167" t="str">
        <f t="shared" si="4"/>
        <v>23002775</v>
      </c>
      <c r="C90" s="434" t="s">
        <v>3656</v>
      </c>
      <c r="D90" s="435" t="s">
        <v>2870</v>
      </c>
      <c r="E90" s="436" t="s">
        <v>2871</v>
      </c>
      <c r="F90" s="435" t="s">
        <v>2515</v>
      </c>
      <c r="G90" s="435" t="s">
        <v>2872</v>
      </c>
      <c r="H90" s="435" t="s">
        <v>2868</v>
      </c>
      <c r="I90" s="437">
        <v>75</v>
      </c>
      <c r="J90" s="165">
        <f t="shared" si="5"/>
        <v>2</v>
      </c>
    </row>
    <row r="91" spans="1:10" ht="19.95" customHeight="1">
      <c r="A91" s="102" t="str">
        <f t="shared" si="3"/>
        <v>2026-01-12T1033184</v>
      </c>
      <c r="B91" s="167" t="str">
        <f t="shared" si="4"/>
        <v>21033184</v>
      </c>
      <c r="C91" s="438" t="s">
        <v>3656</v>
      </c>
      <c r="D91" s="439" t="s">
        <v>2881</v>
      </c>
      <c r="E91" s="440" t="s">
        <v>2882</v>
      </c>
      <c r="F91" s="439" t="s">
        <v>43</v>
      </c>
      <c r="G91" s="439" t="s">
        <v>2883</v>
      </c>
      <c r="H91" s="439" t="s">
        <v>2884</v>
      </c>
      <c r="I91" s="441">
        <v>223</v>
      </c>
      <c r="J91" s="165">
        <f t="shared" si="5"/>
        <v>2</v>
      </c>
    </row>
    <row r="92" spans="1:10" ht="19.95" customHeight="1">
      <c r="A92" s="102" t="str">
        <f t="shared" si="3"/>
        <v>2026-01-12T1031751</v>
      </c>
      <c r="B92" s="167" t="str">
        <f t="shared" si="4"/>
        <v>21031751</v>
      </c>
      <c r="C92" s="434" t="s">
        <v>3656</v>
      </c>
      <c r="D92" s="435" t="s">
        <v>2916</v>
      </c>
      <c r="E92" s="436" t="s">
        <v>2917</v>
      </c>
      <c r="F92" s="435" t="s">
        <v>43</v>
      </c>
      <c r="G92" s="435" t="s">
        <v>2918</v>
      </c>
      <c r="H92" s="435" t="s">
        <v>2919</v>
      </c>
      <c r="I92" s="437">
        <v>218</v>
      </c>
      <c r="J92" s="165">
        <f t="shared" si="5"/>
        <v>2</v>
      </c>
    </row>
    <row r="93" spans="1:10" ht="19.95" customHeight="1">
      <c r="A93" s="102" t="str">
        <f t="shared" si="3"/>
        <v>2026-01-13T3003745</v>
      </c>
      <c r="B93" s="167" t="str">
        <f t="shared" si="4"/>
        <v>23003745</v>
      </c>
      <c r="C93" s="438" t="s">
        <v>3657</v>
      </c>
      <c r="D93" s="439" t="s">
        <v>416</v>
      </c>
      <c r="E93" s="440" t="s">
        <v>2860</v>
      </c>
      <c r="F93" s="439" t="s">
        <v>43</v>
      </c>
      <c r="G93" s="439" t="s">
        <v>2861</v>
      </c>
      <c r="H93" s="439" t="s">
        <v>2859</v>
      </c>
      <c r="I93" s="441">
        <v>194</v>
      </c>
      <c r="J93" s="165">
        <f t="shared" si="5"/>
        <v>2</v>
      </c>
    </row>
    <row r="94" spans="1:10" ht="19.95" customHeight="1">
      <c r="A94" s="102" t="str">
        <f t="shared" si="3"/>
        <v>2026-01-13T3002716</v>
      </c>
      <c r="B94" s="167" t="str">
        <f t="shared" si="4"/>
        <v>23002716</v>
      </c>
      <c r="C94" s="434" t="s">
        <v>3657</v>
      </c>
      <c r="D94" s="435" t="s">
        <v>416</v>
      </c>
      <c r="E94" s="436" t="s">
        <v>2931</v>
      </c>
      <c r="F94" s="435" t="s">
        <v>43</v>
      </c>
      <c r="G94" s="435" t="s">
        <v>2932</v>
      </c>
      <c r="H94" s="435" t="s">
        <v>2859</v>
      </c>
      <c r="I94" s="437">
        <v>3</v>
      </c>
      <c r="J94" s="165">
        <f t="shared" si="5"/>
        <v>2</v>
      </c>
    </row>
    <row r="95" spans="1:10" ht="19.95" customHeight="1">
      <c r="A95" s="102" t="str">
        <f t="shared" si="3"/>
        <v>2026-01-13T3002782</v>
      </c>
      <c r="B95" s="167" t="str">
        <f t="shared" si="4"/>
        <v>23002782</v>
      </c>
      <c r="C95" s="438" t="s">
        <v>3657</v>
      </c>
      <c r="D95" s="439" t="s">
        <v>416</v>
      </c>
      <c r="E95" s="440" t="s">
        <v>3658</v>
      </c>
      <c r="F95" s="439" t="s">
        <v>43</v>
      </c>
      <c r="G95" s="439" t="s">
        <v>3659</v>
      </c>
      <c r="H95" s="439" t="s">
        <v>3660</v>
      </c>
      <c r="I95" s="441">
        <v>89</v>
      </c>
      <c r="J95" s="165">
        <f t="shared" si="5"/>
        <v>2</v>
      </c>
    </row>
    <row r="96" spans="1:10" ht="19.95" customHeight="1">
      <c r="A96" s="102" t="str">
        <f t="shared" si="3"/>
        <v>2026-01-13T3003744</v>
      </c>
      <c r="B96" s="167" t="str">
        <f t="shared" si="4"/>
        <v>23003744</v>
      </c>
      <c r="C96" s="434" t="s">
        <v>3657</v>
      </c>
      <c r="D96" s="435" t="s">
        <v>2862</v>
      </c>
      <c r="E96" s="436" t="s">
        <v>2863</v>
      </c>
      <c r="F96" s="435" t="s">
        <v>43</v>
      </c>
      <c r="G96" s="435" t="s">
        <v>2864</v>
      </c>
      <c r="H96" s="435" t="s">
        <v>2865</v>
      </c>
      <c r="I96" s="437">
        <v>200</v>
      </c>
      <c r="J96" s="165">
        <f t="shared" si="5"/>
        <v>2</v>
      </c>
    </row>
    <row r="97" spans="1:10" ht="19.95" customHeight="1">
      <c r="A97" s="102" t="str">
        <f t="shared" si="3"/>
        <v>2026-01-13T3003745</v>
      </c>
      <c r="B97" s="167" t="str">
        <f t="shared" si="4"/>
        <v>23003745</v>
      </c>
      <c r="C97" s="438" t="s">
        <v>3657</v>
      </c>
      <c r="D97" s="439" t="s">
        <v>2862</v>
      </c>
      <c r="E97" s="440" t="s">
        <v>2869</v>
      </c>
      <c r="F97" s="439" t="s">
        <v>43</v>
      </c>
      <c r="G97" s="439" t="s">
        <v>2861</v>
      </c>
      <c r="H97" s="439" t="s">
        <v>2859</v>
      </c>
      <c r="I97" s="441">
        <v>90</v>
      </c>
      <c r="J97" s="165">
        <f t="shared" si="5"/>
        <v>2</v>
      </c>
    </row>
    <row r="98" spans="1:10" ht="19.95" customHeight="1">
      <c r="A98" s="102" t="str">
        <f t="shared" si="3"/>
        <v>2026-01-13T3003744</v>
      </c>
      <c r="B98" s="167" t="str">
        <f t="shared" si="4"/>
        <v>23003744</v>
      </c>
      <c r="C98" s="434" t="s">
        <v>3657</v>
      </c>
      <c r="D98" s="435" t="s">
        <v>2870</v>
      </c>
      <c r="E98" s="436" t="s">
        <v>2863</v>
      </c>
      <c r="F98" s="435" t="s">
        <v>43</v>
      </c>
      <c r="G98" s="435" t="s">
        <v>2864</v>
      </c>
      <c r="H98" s="435" t="s">
        <v>2865</v>
      </c>
      <c r="I98" s="437">
        <v>224</v>
      </c>
      <c r="J98" s="165">
        <f t="shared" si="5"/>
        <v>2</v>
      </c>
    </row>
    <row r="99" spans="1:10" ht="19.95" customHeight="1">
      <c r="A99" s="102" t="str">
        <f t="shared" si="3"/>
        <v>2026-01-13T3002775</v>
      </c>
      <c r="B99" s="167" t="str">
        <f t="shared" si="4"/>
        <v>23002775</v>
      </c>
      <c r="C99" s="438" t="s">
        <v>3657</v>
      </c>
      <c r="D99" s="439" t="s">
        <v>2870</v>
      </c>
      <c r="E99" s="440" t="s">
        <v>2871</v>
      </c>
      <c r="F99" s="439" t="s">
        <v>2515</v>
      </c>
      <c r="G99" s="439" t="s">
        <v>2872</v>
      </c>
      <c r="H99" s="439" t="s">
        <v>2868</v>
      </c>
      <c r="I99" s="441">
        <v>75</v>
      </c>
      <c r="J99" s="165">
        <f t="shared" si="5"/>
        <v>2</v>
      </c>
    </row>
    <row r="100" spans="1:10" ht="19.95" customHeight="1">
      <c r="A100" s="102" t="str">
        <f t="shared" si="3"/>
        <v>2026-01-13T1033184</v>
      </c>
      <c r="B100" s="167" t="str">
        <f t="shared" si="4"/>
        <v>21033184</v>
      </c>
      <c r="C100" s="434" t="s">
        <v>3657</v>
      </c>
      <c r="D100" s="435" t="s">
        <v>2881</v>
      </c>
      <c r="E100" s="436" t="s">
        <v>2882</v>
      </c>
      <c r="F100" s="435" t="s">
        <v>43</v>
      </c>
      <c r="G100" s="435" t="s">
        <v>2883</v>
      </c>
      <c r="H100" s="435" t="s">
        <v>2884</v>
      </c>
      <c r="I100" s="437">
        <v>117</v>
      </c>
      <c r="J100" s="165">
        <f t="shared" si="5"/>
        <v>2</v>
      </c>
    </row>
    <row r="101" spans="1:10" ht="19.95" customHeight="1">
      <c r="A101" s="102" t="str">
        <f t="shared" si="3"/>
        <v>2026-01-13T1031751</v>
      </c>
      <c r="B101" s="167" t="str">
        <f t="shared" si="4"/>
        <v>21031751</v>
      </c>
      <c r="C101" s="438" t="s">
        <v>3657</v>
      </c>
      <c r="D101" s="439" t="s">
        <v>2916</v>
      </c>
      <c r="E101" s="440" t="s">
        <v>2917</v>
      </c>
      <c r="F101" s="439" t="s">
        <v>43</v>
      </c>
      <c r="G101" s="439" t="s">
        <v>2918</v>
      </c>
      <c r="H101" s="439" t="s">
        <v>2919</v>
      </c>
      <c r="I101" s="441">
        <v>192</v>
      </c>
      <c r="J101" s="165">
        <f t="shared" si="5"/>
        <v>2</v>
      </c>
    </row>
    <row r="102" spans="1:10" ht="19.95" customHeight="1">
      <c r="A102" s="102" t="str">
        <f t="shared" si="3"/>
        <v>2026-01-14T3003745</v>
      </c>
      <c r="B102" s="167" t="str">
        <f t="shared" si="4"/>
        <v>23003745</v>
      </c>
      <c r="C102" s="434" t="s">
        <v>3661</v>
      </c>
      <c r="D102" s="435" t="s">
        <v>416</v>
      </c>
      <c r="E102" s="436" t="s">
        <v>2860</v>
      </c>
      <c r="F102" s="435" t="s">
        <v>43</v>
      </c>
      <c r="G102" s="435" t="s">
        <v>2861</v>
      </c>
      <c r="H102" s="435" t="s">
        <v>2859</v>
      </c>
      <c r="I102" s="437">
        <v>237</v>
      </c>
      <c r="J102" s="165">
        <f t="shared" si="5"/>
        <v>2</v>
      </c>
    </row>
    <row r="103" spans="1:10" ht="19.95" customHeight="1">
      <c r="A103" s="102" t="str">
        <f t="shared" si="3"/>
        <v>2026-01-14T3002782</v>
      </c>
      <c r="B103" s="167" t="str">
        <f t="shared" si="4"/>
        <v>23002782</v>
      </c>
      <c r="C103" s="438" t="s">
        <v>3661</v>
      </c>
      <c r="D103" s="439" t="s">
        <v>416</v>
      </c>
      <c r="E103" s="440" t="s">
        <v>3658</v>
      </c>
      <c r="F103" s="439" t="s">
        <v>43</v>
      </c>
      <c r="G103" s="439" t="s">
        <v>3659</v>
      </c>
      <c r="H103" s="439" t="s">
        <v>3660</v>
      </c>
      <c r="I103" s="441">
        <v>83</v>
      </c>
      <c r="J103" s="165">
        <f t="shared" si="5"/>
        <v>2</v>
      </c>
    </row>
    <row r="104" spans="1:10" ht="19.95" customHeight="1">
      <c r="A104" s="102" t="str">
        <f t="shared" si="3"/>
        <v>2026-01-14T3003745</v>
      </c>
      <c r="B104" s="167" t="str">
        <f t="shared" si="4"/>
        <v>23003745</v>
      </c>
      <c r="C104" s="434" t="s">
        <v>3661</v>
      </c>
      <c r="D104" s="435" t="s">
        <v>2862</v>
      </c>
      <c r="E104" s="436" t="s">
        <v>2860</v>
      </c>
      <c r="F104" s="435" t="s">
        <v>43</v>
      </c>
      <c r="G104" s="435" t="s">
        <v>2861</v>
      </c>
      <c r="H104" s="435" t="s">
        <v>2859</v>
      </c>
      <c r="I104" s="437">
        <v>45</v>
      </c>
      <c r="J104" s="165">
        <f t="shared" si="5"/>
        <v>2</v>
      </c>
    </row>
    <row r="105" spans="1:10" ht="19.95" customHeight="1">
      <c r="A105" s="102" t="str">
        <f t="shared" si="3"/>
        <v>2026-01-14T3003745</v>
      </c>
      <c r="B105" s="167" t="str">
        <f t="shared" si="4"/>
        <v>23003745</v>
      </c>
      <c r="C105" s="438" t="s">
        <v>3661</v>
      </c>
      <c r="D105" s="439" t="s">
        <v>2862</v>
      </c>
      <c r="E105" s="440" t="s">
        <v>2869</v>
      </c>
      <c r="F105" s="439" t="s">
        <v>43</v>
      </c>
      <c r="G105" s="439" t="s">
        <v>2861</v>
      </c>
      <c r="H105" s="439" t="s">
        <v>2859</v>
      </c>
      <c r="I105" s="441">
        <v>168</v>
      </c>
      <c r="J105" s="165">
        <f t="shared" si="5"/>
        <v>2</v>
      </c>
    </row>
    <row r="106" spans="1:10" ht="19.95" customHeight="1">
      <c r="A106" s="102" t="str">
        <f t="shared" si="3"/>
        <v>2026-01-14T3002719</v>
      </c>
      <c r="B106" s="167" t="str">
        <f t="shared" si="4"/>
        <v>23002719</v>
      </c>
      <c r="C106" s="434" t="s">
        <v>3661</v>
      </c>
      <c r="D106" s="435" t="s">
        <v>2862</v>
      </c>
      <c r="E106" s="436" t="s">
        <v>3662</v>
      </c>
      <c r="F106" s="435" t="s">
        <v>43</v>
      </c>
      <c r="G106" s="435" t="s">
        <v>3663</v>
      </c>
      <c r="H106" s="435" t="s">
        <v>3664</v>
      </c>
      <c r="I106" s="437">
        <v>88</v>
      </c>
      <c r="J106" s="165">
        <f t="shared" si="5"/>
        <v>2</v>
      </c>
    </row>
    <row r="107" spans="1:10" ht="19.95" customHeight="1">
      <c r="A107" s="102" t="str">
        <f t="shared" si="3"/>
        <v>2026-01-14T3003744</v>
      </c>
      <c r="B107" s="167" t="str">
        <f t="shared" si="4"/>
        <v>23003744</v>
      </c>
      <c r="C107" s="438" t="s">
        <v>3661</v>
      </c>
      <c r="D107" s="439" t="s">
        <v>2870</v>
      </c>
      <c r="E107" s="440" t="s">
        <v>2863</v>
      </c>
      <c r="F107" s="439" t="s">
        <v>43</v>
      </c>
      <c r="G107" s="439" t="s">
        <v>2864</v>
      </c>
      <c r="H107" s="439" t="s">
        <v>2865</v>
      </c>
      <c r="I107" s="441">
        <v>195</v>
      </c>
      <c r="J107" s="165">
        <f t="shared" si="5"/>
        <v>2</v>
      </c>
    </row>
    <row r="108" spans="1:10" ht="19.95" customHeight="1">
      <c r="A108" s="102" t="str">
        <f t="shared" si="3"/>
        <v>2026-01-14T3002775</v>
      </c>
      <c r="B108" s="167" t="str">
        <f t="shared" si="4"/>
        <v>23002775</v>
      </c>
      <c r="C108" s="434" t="s">
        <v>3661</v>
      </c>
      <c r="D108" s="435" t="s">
        <v>2870</v>
      </c>
      <c r="E108" s="436" t="s">
        <v>2871</v>
      </c>
      <c r="F108" s="435" t="s">
        <v>2515</v>
      </c>
      <c r="G108" s="435" t="s">
        <v>2872</v>
      </c>
      <c r="H108" s="435" t="s">
        <v>2868</v>
      </c>
      <c r="I108" s="437">
        <v>105</v>
      </c>
      <c r="J108" s="165">
        <f t="shared" si="5"/>
        <v>2</v>
      </c>
    </row>
    <row r="109" spans="1:10" ht="19.95" customHeight="1">
      <c r="A109" s="102" t="str">
        <f t="shared" si="3"/>
        <v>2026-01-14T1033184</v>
      </c>
      <c r="B109" s="167" t="str">
        <f t="shared" si="4"/>
        <v>21033184</v>
      </c>
      <c r="C109" s="438" t="s">
        <v>3661</v>
      </c>
      <c r="D109" s="439" t="s">
        <v>2881</v>
      </c>
      <c r="E109" s="440" t="s">
        <v>2882</v>
      </c>
      <c r="F109" s="439" t="s">
        <v>43</v>
      </c>
      <c r="G109" s="439" t="s">
        <v>2883</v>
      </c>
      <c r="H109" s="439" t="s">
        <v>2884</v>
      </c>
      <c r="I109" s="441">
        <v>181</v>
      </c>
      <c r="J109" s="165">
        <f t="shared" si="5"/>
        <v>2</v>
      </c>
    </row>
    <row r="110" spans="1:10" ht="19.95" customHeight="1">
      <c r="A110" s="102" t="str">
        <f t="shared" si="3"/>
        <v>2026-01-14T2021195</v>
      </c>
      <c r="B110" s="167" t="str">
        <f t="shared" si="4"/>
        <v>22021195</v>
      </c>
      <c r="C110" s="434" t="s">
        <v>3661</v>
      </c>
      <c r="D110" s="435" t="s">
        <v>2885</v>
      </c>
      <c r="E110" s="436" t="s">
        <v>3665</v>
      </c>
      <c r="F110" s="435" t="s">
        <v>43</v>
      </c>
      <c r="G110" s="435" t="s">
        <v>3666</v>
      </c>
      <c r="H110" s="435" t="s">
        <v>3667</v>
      </c>
      <c r="I110" s="437">
        <v>52</v>
      </c>
      <c r="J110" s="165">
        <f t="shared" si="5"/>
        <v>2</v>
      </c>
    </row>
    <row r="111" spans="1:10" ht="19.95" customHeight="1">
      <c r="A111" s="102" t="str">
        <f t="shared" si="3"/>
        <v>2026-01-14T1031751</v>
      </c>
      <c r="B111" s="167" t="str">
        <f t="shared" si="4"/>
        <v>21031751</v>
      </c>
      <c r="C111" s="438" t="s">
        <v>3661</v>
      </c>
      <c r="D111" s="439" t="s">
        <v>2916</v>
      </c>
      <c r="E111" s="440" t="s">
        <v>2917</v>
      </c>
      <c r="F111" s="439" t="s">
        <v>43</v>
      </c>
      <c r="G111" s="439" t="s">
        <v>2918</v>
      </c>
      <c r="H111" s="439" t="s">
        <v>2919</v>
      </c>
      <c r="I111" s="441">
        <v>125</v>
      </c>
      <c r="J111" s="165">
        <f t="shared" si="5"/>
        <v>2</v>
      </c>
    </row>
    <row r="112" spans="1:10" ht="19.95" customHeight="1">
      <c r="A112" s="102" t="str">
        <f t="shared" si="3"/>
        <v>2026-01-15T3003745</v>
      </c>
      <c r="B112" s="167" t="str">
        <f t="shared" si="4"/>
        <v>23003745</v>
      </c>
      <c r="C112" s="434" t="s">
        <v>3668</v>
      </c>
      <c r="D112" s="435" t="s">
        <v>416</v>
      </c>
      <c r="E112" s="436" t="s">
        <v>2860</v>
      </c>
      <c r="F112" s="435" t="s">
        <v>43</v>
      </c>
      <c r="G112" s="435" t="s">
        <v>2861</v>
      </c>
      <c r="H112" s="435" t="s">
        <v>2859</v>
      </c>
      <c r="I112" s="437">
        <v>232</v>
      </c>
      <c r="J112" s="165">
        <f t="shared" si="5"/>
        <v>2</v>
      </c>
    </row>
    <row r="113" spans="1:10" ht="19.95" customHeight="1">
      <c r="A113" s="102" t="str">
        <f t="shared" si="3"/>
        <v>2026-01-15T3002782</v>
      </c>
      <c r="B113" s="167" t="str">
        <f t="shared" si="4"/>
        <v>23002782</v>
      </c>
      <c r="C113" s="438" t="s">
        <v>3668</v>
      </c>
      <c r="D113" s="439" t="s">
        <v>416</v>
      </c>
      <c r="E113" s="440" t="s">
        <v>3658</v>
      </c>
      <c r="F113" s="439" t="s">
        <v>43</v>
      </c>
      <c r="G113" s="439" t="s">
        <v>3659</v>
      </c>
      <c r="H113" s="439" t="s">
        <v>3660</v>
      </c>
      <c r="I113" s="441">
        <v>28</v>
      </c>
      <c r="J113" s="165">
        <f t="shared" si="5"/>
        <v>2</v>
      </c>
    </row>
    <row r="114" spans="1:10" ht="19.95" customHeight="1">
      <c r="A114" s="102" t="str">
        <f t="shared" si="3"/>
        <v>2026-01-15T3003745</v>
      </c>
      <c r="B114" s="167" t="str">
        <f t="shared" si="4"/>
        <v>23003745</v>
      </c>
      <c r="C114" s="434" t="s">
        <v>3668</v>
      </c>
      <c r="D114" s="435" t="s">
        <v>416</v>
      </c>
      <c r="E114" s="436" t="s">
        <v>2869</v>
      </c>
      <c r="F114" s="435" t="s">
        <v>43</v>
      </c>
      <c r="G114" s="435" t="s">
        <v>2861</v>
      </c>
      <c r="H114" s="435" t="s">
        <v>2859</v>
      </c>
      <c r="I114" s="437">
        <v>39</v>
      </c>
      <c r="J114" s="165">
        <f t="shared" si="5"/>
        <v>2</v>
      </c>
    </row>
    <row r="115" spans="1:10" ht="19.95" customHeight="1">
      <c r="A115" s="102" t="str">
        <f t="shared" si="3"/>
        <v>2026-01-15T3003744</v>
      </c>
      <c r="B115" s="167" t="str">
        <f t="shared" si="4"/>
        <v>23003744</v>
      </c>
      <c r="C115" s="438" t="s">
        <v>3668</v>
      </c>
      <c r="D115" s="439" t="s">
        <v>2862</v>
      </c>
      <c r="E115" s="440" t="s">
        <v>2863</v>
      </c>
      <c r="F115" s="439" t="s">
        <v>43</v>
      </c>
      <c r="G115" s="439" t="s">
        <v>2864</v>
      </c>
      <c r="H115" s="439" t="s">
        <v>2865</v>
      </c>
      <c r="I115" s="441">
        <v>50</v>
      </c>
      <c r="J115" s="165">
        <f t="shared" si="5"/>
        <v>2</v>
      </c>
    </row>
    <row r="116" spans="1:10" ht="19.95" customHeight="1">
      <c r="A116" s="102" t="str">
        <f t="shared" si="3"/>
        <v>2026-01-15T3003745</v>
      </c>
      <c r="B116" s="167" t="str">
        <f t="shared" si="4"/>
        <v>23003745</v>
      </c>
      <c r="C116" s="434" t="s">
        <v>3668</v>
      </c>
      <c r="D116" s="435" t="s">
        <v>2862</v>
      </c>
      <c r="E116" s="436" t="s">
        <v>2860</v>
      </c>
      <c r="F116" s="435" t="s">
        <v>43</v>
      </c>
      <c r="G116" s="435" t="s">
        <v>2861</v>
      </c>
      <c r="H116" s="435" t="s">
        <v>2859</v>
      </c>
      <c r="I116" s="437">
        <v>38</v>
      </c>
      <c r="J116" s="165">
        <f t="shared" si="5"/>
        <v>2</v>
      </c>
    </row>
    <row r="117" spans="1:10" ht="19.95" customHeight="1">
      <c r="A117" s="102" t="str">
        <f t="shared" si="3"/>
        <v>2026-01-15T3003745</v>
      </c>
      <c r="B117" s="167" t="str">
        <f t="shared" si="4"/>
        <v>23003745</v>
      </c>
      <c r="C117" s="438" t="s">
        <v>3668</v>
      </c>
      <c r="D117" s="439" t="s">
        <v>2862</v>
      </c>
      <c r="E117" s="440" t="s">
        <v>2869</v>
      </c>
      <c r="F117" s="439" t="s">
        <v>43</v>
      </c>
      <c r="G117" s="439" t="s">
        <v>2861</v>
      </c>
      <c r="H117" s="439" t="s">
        <v>2859</v>
      </c>
      <c r="I117" s="441">
        <v>118</v>
      </c>
      <c r="J117" s="165">
        <f t="shared" si="5"/>
        <v>2</v>
      </c>
    </row>
    <row r="118" spans="1:10" ht="19.95" customHeight="1">
      <c r="A118" s="102" t="str">
        <f t="shared" si="3"/>
        <v>2026-01-15T3002719</v>
      </c>
      <c r="B118" s="167" t="str">
        <f t="shared" si="4"/>
        <v>23002719</v>
      </c>
      <c r="C118" s="434" t="s">
        <v>3668</v>
      </c>
      <c r="D118" s="435" t="s">
        <v>2862</v>
      </c>
      <c r="E118" s="436" t="s">
        <v>3662</v>
      </c>
      <c r="F118" s="435" t="s">
        <v>43</v>
      </c>
      <c r="G118" s="435" t="s">
        <v>3663</v>
      </c>
      <c r="H118" s="435" t="s">
        <v>3664</v>
      </c>
      <c r="I118" s="437">
        <v>94</v>
      </c>
      <c r="J118" s="165">
        <f t="shared" si="5"/>
        <v>2</v>
      </c>
    </row>
    <row r="119" spans="1:10" ht="19.95" customHeight="1">
      <c r="A119" s="102" t="str">
        <f t="shared" si="3"/>
        <v>2026-01-15T3003744</v>
      </c>
      <c r="B119" s="167" t="str">
        <f t="shared" si="4"/>
        <v>23003744</v>
      </c>
      <c r="C119" s="438" t="s">
        <v>3668</v>
      </c>
      <c r="D119" s="439" t="s">
        <v>2870</v>
      </c>
      <c r="E119" s="440" t="s">
        <v>2863</v>
      </c>
      <c r="F119" s="439" t="s">
        <v>43</v>
      </c>
      <c r="G119" s="439" t="s">
        <v>2864</v>
      </c>
      <c r="H119" s="439" t="s">
        <v>2865</v>
      </c>
      <c r="I119" s="441">
        <v>216</v>
      </c>
      <c r="J119" s="165">
        <f t="shared" si="5"/>
        <v>2</v>
      </c>
    </row>
    <row r="120" spans="1:10" ht="19.95" customHeight="1">
      <c r="A120" s="102" t="str">
        <f t="shared" si="3"/>
        <v>2026-01-15T3002775</v>
      </c>
      <c r="B120" s="167" t="str">
        <f t="shared" si="4"/>
        <v>23002775</v>
      </c>
      <c r="C120" s="434" t="s">
        <v>3668</v>
      </c>
      <c r="D120" s="435" t="s">
        <v>2870</v>
      </c>
      <c r="E120" s="436" t="s">
        <v>2871</v>
      </c>
      <c r="F120" s="435" t="s">
        <v>2515</v>
      </c>
      <c r="G120" s="435" t="s">
        <v>2872</v>
      </c>
      <c r="H120" s="435" t="s">
        <v>2868</v>
      </c>
      <c r="I120" s="437">
        <v>84</v>
      </c>
      <c r="J120" s="165">
        <f t="shared" si="5"/>
        <v>2</v>
      </c>
    </row>
    <row r="121" spans="1:10" ht="19.95" customHeight="1">
      <c r="A121" s="102" t="str">
        <f t="shared" si="3"/>
        <v>2026-01-15T1033184</v>
      </c>
      <c r="B121" s="167" t="str">
        <f t="shared" si="4"/>
        <v>21033184</v>
      </c>
      <c r="C121" s="438" t="s">
        <v>3668</v>
      </c>
      <c r="D121" s="439" t="s">
        <v>2881</v>
      </c>
      <c r="E121" s="440" t="s">
        <v>2882</v>
      </c>
      <c r="F121" s="439" t="s">
        <v>43</v>
      </c>
      <c r="G121" s="439" t="s">
        <v>2883</v>
      </c>
      <c r="H121" s="439" t="s">
        <v>2884</v>
      </c>
      <c r="I121" s="441">
        <v>149</v>
      </c>
      <c r="J121" s="165">
        <f t="shared" si="5"/>
        <v>2</v>
      </c>
    </row>
    <row r="122" spans="1:10" ht="19.95" customHeight="1">
      <c r="A122" s="102" t="str">
        <f t="shared" si="3"/>
        <v>2026-01-15T2021195</v>
      </c>
      <c r="B122" s="167" t="str">
        <f t="shared" si="4"/>
        <v>22021195</v>
      </c>
      <c r="C122" s="434" t="s">
        <v>3668</v>
      </c>
      <c r="D122" s="435" t="s">
        <v>2885</v>
      </c>
      <c r="E122" s="436" t="s">
        <v>3665</v>
      </c>
      <c r="F122" s="435" t="s">
        <v>43</v>
      </c>
      <c r="G122" s="435" t="s">
        <v>3666</v>
      </c>
      <c r="H122" s="435" t="s">
        <v>3667</v>
      </c>
      <c r="I122" s="437">
        <v>119</v>
      </c>
      <c r="J122" s="165">
        <f t="shared" si="5"/>
        <v>2</v>
      </c>
    </row>
    <row r="123" spans="1:10" ht="19.95" customHeight="1">
      <c r="A123" s="102" t="str">
        <f t="shared" si="3"/>
        <v>2026-01-16T3003270</v>
      </c>
      <c r="B123" s="167" t="str">
        <f t="shared" si="4"/>
        <v>23003270</v>
      </c>
      <c r="C123" s="438" t="s">
        <v>3669</v>
      </c>
      <c r="D123" s="439" t="s">
        <v>416</v>
      </c>
      <c r="E123" s="440" t="s">
        <v>3670</v>
      </c>
      <c r="F123" s="439" t="s">
        <v>43</v>
      </c>
      <c r="G123" s="439" t="s">
        <v>3671</v>
      </c>
      <c r="H123" s="439" t="s">
        <v>3660</v>
      </c>
      <c r="I123" s="441">
        <v>78</v>
      </c>
      <c r="J123" s="165">
        <f t="shared" si="5"/>
        <v>2</v>
      </c>
    </row>
    <row r="124" spans="1:10" ht="19.95" customHeight="1">
      <c r="A124" s="102" t="str">
        <f t="shared" si="3"/>
        <v>2026-01-16T3003745</v>
      </c>
      <c r="B124" s="167" t="str">
        <f t="shared" si="4"/>
        <v>23003745</v>
      </c>
      <c r="C124" s="434" t="s">
        <v>3669</v>
      </c>
      <c r="D124" s="435" t="s">
        <v>416</v>
      </c>
      <c r="E124" s="436" t="s">
        <v>2860</v>
      </c>
      <c r="F124" s="435" t="s">
        <v>43</v>
      </c>
      <c r="G124" s="435" t="s">
        <v>2861</v>
      </c>
      <c r="H124" s="435" t="s">
        <v>2859</v>
      </c>
      <c r="I124" s="437">
        <v>156</v>
      </c>
      <c r="J124" s="165">
        <f t="shared" si="5"/>
        <v>2</v>
      </c>
    </row>
    <row r="125" spans="1:10" ht="19.95" customHeight="1">
      <c r="A125" s="102" t="str">
        <f t="shared" si="3"/>
        <v>2026-01-16T3003745</v>
      </c>
      <c r="B125" s="167" t="str">
        <f t="shared" si="4"/>
        <v>23003745</v>
      </c>
      <c r="C125" s="438" t="s">
        <v>3669</v>
      </c>
      <c r="D125" s="439" t="s">
        <v>416</v>
      </c>
      <c r="E125" s="440" t="s">
        <v>2869</v>
      </c>
      <c r="F125" s="439" t="s">
        <v>43</v>
      </c>
      <c r="G125" s="439" t="s">
        <v>2861</v>
      </c>
      <c r="H125" s="439" t="s">
        <v>2859</v>
      </c>
      <c r="I125" s="441">
        <v>70</v>
      </c>
      <c r="J125" s="165">
        <f t="shared" si="5"/>
        <v>2</v>
      </c>
    </row>
    <row r="126" spans="1:10" ht="19.95" customHeight="1">
      <c r="A126" s="102" t="str">
        <f t="shared" si="3"/>
        <v>2026-01-16T3003744</v>
      </c>
      <c r="B126" s="167" t="str">
        <f t="shared" si="4"/>
        <v>23003744</v>
      </c>
      <c r="C126" s="434" t="s">
        <v>3669</v>
      </c>
      <c r="D126" s="435" t="s">
        <v>2862</v>
      </c>
      <c r="E126" s="436" t="s">
        <v>2863</v>
      </c>
      <c r="F126" s="435" t="s">
        <v>43</v>
      </c>
      <c r="G126" s="435" t="s">
        <v>2864</v>
      </c>
      <c r="H126" s="435" t="s">
        <v>2865</v>
      </c>
      <c r="I126" s="437">
        <v>160</v>
      </c>
      <c r="J126" s="165">
        <f t="shared" si="5"/>
        <v>2</v>
      </c>
    </row>
    <row r="127" spans="1:10" ht="19.95" customHeight="1">
      <c r="A127" s="102" t="str">
        <f t="shared" si="3"/>
        <v>2026-01-16T3003745</v>
      </c>
      <c r="B127" s="167" t="str">
        <f t="shared" si="4"/>
        <v>23003745</v>
      </c>
      <c r="C127" s="438" t="s">
        <v>3669</v>
      </c>
      <c r="D127" s="439" t="s">
        <v>2862</v>
      </c>
      <c r="E127" s="440" t="s">
        <v>2869</v>
      </c>
      <c r="F127" s="439" t="s">
        <v>43</v>
      </c>
      <c r="G127" s="439" t="s">
        <v>2861</v>
      </c>
      <c r="H127" s="439" t="s">
        <v>2859</v>
      </c>
      <c r="I127" s="441">
        <v>63</v>
      </c>
      <c r="J127" s="165">
        <f t="shared" si="5"/>
        <v>2</v>
      </c>
    </row>
    <row r="128" spans="1:10" ht="19.95" customHeight="1">
      <c r="A128" s="102" t="str">
        <f t="shared" si="3"/>
        <v>2026-01-16T3003554</v>
      </c>
      <c r="B128" s="167" t="str">
        <f t="shared" si="4"/>
        <v>23003554</v>
      </c>
      <c r="C128" s="434" t="s">
        <v>3669</v>
      </c>
      <c r="D128" s="435" t="s">
        <v>2862</v>
      </c>
      <c r="E128" s="436" t="s">
        <v>3672</v>
      </c>
      <c r="F128" s="435" t="s">
        <v>43</v>
      </c>
      <c r="G128" s="435" t="s">
        <v>3673</v>
      </c>
      <c r="H128" s="435" t="s">
        <v>3674</v>
      </c>
      <c r="I128" s="437">
        <v>82</v>
      </c>
      <c r="J128" s="165">
        <f t="shared" si="5"/>
        <v>2</v>
      </c>
    </row>
    <row r="129" spans="1:10" ht="19.95" customHeight="1">
      <c r="A129" s="102" t="str">
        <f t="shared" si="3"/>
        <v>2026-01-16T3003744</v>
      </c>
      <c r="B129" s="167" t="str">
        <f t="shared" si="4"/>
        <v>23003744</v>
      </c>
      <c r="C129" s="438" t="s">
        <v>3669</v>
      </c>
      <c r="D129" s="439" t="s">
        <v>2870</v>
      </c>
      <c r="E129" s="440" t="s">
        <v>2863</v>
      </c>
      <c r="F129" s="439" t="s">
        <v>43</v>
      </c>
      <c r="G129" s="439" t="s">
        <v>2864</v>
      </c>
      <c r="H129" s="439" t="s">
        <v>2865</v>
      </c>
      <c r="I129" s="441">
        <v>202</v>
      </c>
      <c r="J129" s="165">
        <f t="shared" si="5"/>
        <v>2</v>
      </c>
    </row>
    <row r="130" spans="1:10" ht="19.95" customHeight="1">
      <c r="A130" s="102" t="str">
        <f t="shared" si="3"/>
        <v>2026-01-16T3002775</v>
      </c>
      <c r="B130" s="167" t="str">
        <f t="shared" si="4"/>
        <v>23002775</v>
      </c>
      <c r="C130" s="434" t="s">
        <v>3669</v>
      </c>
      <c r="D130" s="435" t="s">
        <v>2870</v>
      </c>
      <c r="E130" s="436" t="s">
        <v>2871</v>
      </c>
      <c r="F130" s="435" t="s">
        <v>2515</v>
      </c>
      <c r="G130" s="435" t="s">
        <v>2872</v>
      </c>
      <c r="H130" s="435" t="s">
        <v>2868</v>
      </c>
      <c r="I130" s="437">
        <v>79</v>
      </c>
      <c r="J130" s="165">
        <f t="shared" si="5"/>
        <v>2</v>
      </c>
    </row>
    <row r="131" spans="1:10" ht="19.95" customHeight="1">
      <c r="A131" s="102" t="str">
        <f t="shared" ref="A131:A194" si="6">C131&amp;"T"&amp;G131</f>
        <v>2026-01-16T1033184</v>
      </c>
      <c r="B131" s="167" t="str">
        <f t="shared" ref="B131:B194" si="7">J131&amp;G131</f>
        <v>21033184</v>
      </c>
      <c r="C131" s="438" t="s">
        <v>3669</v>
      </c>
      <c r="D131" s="439" t="s">
        <v>2881</v>
      </c>
      <c r="E131" s="440" t="s">
        <v>2882</v>
      </c>
      <c r="F131" s="439" t="s">
        <v>43</v>
      </c>
      <c r="G131" s="439" t="s">
        <v>2883</v>
      </c>
      <c r="H131" s="439" t="s">
        <v>2884</v>
      </c>
      <c r="I131" s="441">
        <v>204</v>
      </c>
      <c r="J131" s="165">
        <f t="shared" ref="J131:J194" si="8">WEEKNUM(C131)-1</f>
        <v>2</v>
      </c>
    </row>
    <row r="132" spans="1:10" ht="19.95" customHeight="1">
      <c r="A132" s="102" t="str">
        <f t="shared" si="6"/>
        <v>2026-01-16T2021195</v>
      </c>
      <c r="B132" s="167" t="str">
        <f t="shared" si="7"/>
        <v>22021195</v>
      </c>
      <c r="C132" s="434" t="s">
        <v>3669</v>
      </c>
      <c r="D132" s="435" t="s">
        <v>2885</v>
      </c>
      <c r="E132" s="436" t="s">
        <v>3665</v>
      </c>
      <c r="F132" s="435" t="s">
        <v>43</v>
      </c>
      <c r="G132" s="435" t="s">
        <v>3666</v>
      </c>
      <c r="H132" s="435" t="s">
        <v>3667</v>
      </c>
      <c r="I132" s="437">
        <v>197</v>
      </c>
      <c r="J132" s="165">
        <f t="shared" si="8"/>
        <v>2</v>
      </c>
    </row>
    <row r="133" spans="1:10" ht="19.95" customHeight="1">
      <c r="A133" s="102" t="str">
        <f t="shared" si="6"/>
        <v>2026-01-17T3003270</v>
      </c>
      <c r="B133" s="167" t="str">
        <f t="shared" si="7"/>
        <v>23003270</v>
      </c>
      <c r="C133" s="438" t="s">
        <v>3675</v>
      </c>
      <c r="D133" s="439" t="s">
        <v>416</v>
      </c>
      <c r="E133" s="440" t="s">
        <v>3670</v>
      </c>
      <c r="F133" s="439" t="s">
        <v>43</v>
      </c>
      <c r="G133" s="439" t="s">
        <v>3671</v>
      </c>
      <c r="H133" s="439" t="s">
        <v>3660</v>
      </c>
      <c r="I133" s="441">
        <v>99</v>
      </c>
      <c r="J133" s="165">
        <f t="shared" si="8"/>
        <v>2</v>
      </c>
    </row>
    <row r="134" spans="1:10" ht="19.95" customHeight="1">
      <c r="A134" s="102" t="str">
        <f t="shared" si="6"/>
        <v>2026-01-17T3003745</v>
      </c>
      <c r="B134" s="167" t="str">
        <f t="shared" si="7"/>
        <v>23003745</v>
      </c>
      <c r="C134" s="434" t="s">
        <v>3675</v>
      </c>
      <c r="D134" s="435" t="s">
        <v>416</v>
      </c>
      <c r="E134" s="436" t="s">
        <v>2860</v>
      </c>
      <c r="F134" s="435" t="s">
        <v>43</v>
      </c>
      <c r="G134" s="435" t="s">
        <v>2861</v>
      </c>
      <c r="H134" s="435" t="s">
        <v>2859</v>
      </c>
      <c r="I134" s="437">
        <v>178</v>
      </c>
      <c r="J134" s="165">
        <f t="shared" si="8"/>
        <v>2</v>
      </c>
    </row>
    <row r="135" spans="1:10" ht="19.95" customHeight="1">
      <c r="A135" s="102" t="str">
        <f t="shared" si="6"/>
        <v>2026-01-17T3003745</v>
      </c>
      <c r="B135" s="167" t="str">
        <f t="shared" si="7"/>
        <v>23003745</v>
      </c>
      <c r="C135" s="438" t="s">
        <v>3675</v>
      </c>
      <c r="D135" s="439" t="s">
        <v>416</v>
      </c>
      <c r="E135" s="440" t="s">
        <v>2869</v>
      </c>
      <c r="F135" s="439" t="s">
        <v>43</v>
      </c>
      <c r="G135" s="439" t="s">
        <v>2861</v>
      </c>
      <c r="H135" s="439" t="s">
        <v>2859</v>
      </c>
      <c r="I135" s="441">
        <v>53</v>
      </c>
      <c r="J135" s="165">
        <f t="shared" si="8"/>
        <v>2</v>
      </c>
    </row>
    <row r="136" spans="1:10" ht="19.95" customHeight="1">
      <c r="A136" s="102" t="str">
        <f t="shared" si="6"/>
        <v>2026-01-17T3003745</v>
      </c>
      <c r="B136" s="167" t="str">
        <f t="shared" si="7"/>
        <v>23003745</v>
      </c>
      <c r="C136" s="434" t="s">
        <v>3675</v>
      </c>
      <c r="D136" s="435" t="s">
        <v>2862</v>
      </c>
      <c r="E136" s="436" t="s">
        <v>2860</v>
      </c>
      <c r="F136" s="435" t="s">
        <v>43</v>
      </c>
      <c r="G136" s="435" t="s">
        <v>2861</v>
      </c>
      <c r="H136" s="435" t="s">
        <v>2859</v>
      </c>
      <c r="I136" s="437">
        <v>108</v>
      </c>
      <c r="J136" s="165">
        <f t="shared" si="8"/>
        <v>2</v>
      </c>
    </row>
    <row r="137" spans="1:10" ht="19.95" customHeight="1">
      <c r="A137" s="102" t="str">
        <f t="shared" si="6"/>
        <v>2026-01-17T3003745</v>
      </c>
      <c r="B137" s="167" t="str">
        <f t="shared" si="7"/>
        <v>23003745</v>
      </c>
      <c r="C137" s="438" t="s">
        <v>3675</v>
      </c>
      <c r="D137" s="439" t="s">
        <v>2862</v>
      </c>
      <c r="E137" s="440" t="s">
        <v>2869</v>
      </c>
      <c r="F137" s="439" t="s">
        <v>43</v>
      </c>
      <c r="G137" s="439" t="s">
        <v>2861</v>
      </c>
      <c r="H137" s="439" t="s">
        <v>2859</v>
      </c>
      <c r="I137" s="441">
        <v>139</v>
      </c>
      <c r="J137" s="165">
        <f t="shared" si="8"/>
        <v>2</v>
      </c>
    </row>
    <row r="138" spans="1:10" ht="19.95" customHeight="1">
      <c r="A138" s="102" t="str">
        <f t="shared" si="6"/>
        <v>2026-01-17T3003554</v>
      </c>
      <c r="B138" s="167" t="str">
        <f t="shared" si="7"/>
        <v>23003554</v>
      </c>
      <c r="C138" s="434" t="s">
        <v>3675</v>
      </c>
      <c r="D138" s="435" t="s">
        <v>2862</v>
      </c>
      <c r="E138" s="436" t="s">
        <v>3672</v>
      </c>
      <c r="F138" s="435" t="s">
        <v>43</v>
      </c>
      <c r="G138" s="435" t="s">
        <v>3673</v>
      </c>
      <c r="H138" s="435" t="s">
        <v>3674</v>
      </c>
      <c r="I138" s="437">
        <v>82</v>
      </c>
      <c r="J138" s="165">
        <f t="shared" si="8"/>
        <v>2</v>
      </c>
    </row>
    <row r="139" spans="1:10" ht="19.95" customHeight="1">
      <c r="A139" s="102" t="str">
        <f t="shared" si="6"/>
        <v>2026-01-17T3003744</v>
      </c>
      <c r="B139" s="167" t="str">
        <f t="shared" si="7"/>
        <v>23003744</v>
      </c>
      <c r="C139" s="438" t="s">
        <v>3675</v>
      </c>
      <c r="D139" s="439" t="s">
        <v>2870</v>
      </c>
      <c r="E139" s="440" t="s">
        <v>2863</v>
      </c>
      <c r="F139" s="439" t="s">
        <v>43</v>
      </c>
      <c r="G139" s="439" t="s">
        <v>2864</v>
      </c>
      <c r="H139" s="439" t="s">
        <v>2865</v>
      </c>
      <c r="I139" s="441">
        <v>233</v>
      </c>
      <c r="J139" s="165">
        <f t="shared" si="8"/>
        <v>2</v>
      </c>
    </row>
    <row r="140" spans="1:10" ht="19.95" customHeight="1">
      <c r="A140" s="102" t="str">
        <f t="shared" si="6"/>
        <v>2026-01-17T3002775</v>
      </c>
      <c r="B140" s="167" t="str">
        <f t="shared" si="7"/>
        <v>23002775</v>
      </c>
      <c r="C140" s="434" t="s">
        <v>3675</v>
      </c>
      <c r="D140" s="435" t="s">
        <v>2870</v>
      </c>
      <c r="E140" s="436" t="s">
        <v>2871</v>
      </c>
      <c r="F140" s="435" t="s">
        <v>2515</v>
      </c>
      <c r="G140" s="435" t="s">
        <v>2872</v>
      </c>
      <c r="H140" s="435" t="s">
        <v>2868</v>
      </c>
      <c r="I140" s="437">
        <v>86</v>
      </c>
      <c r="J140" s="165">
        <f t="shared" si="8"/>
        <v>2</v>
      </c>
    </row>
    <row r="141" spans="1:10" ht="19.95" customHeight="1">
      <c r="A141" s="102" t="str">
        <f t="shared" si="6"/>
        <v>2026-01-17T2021177</v>
      </c>
      <c r="B141" s="167" t="str">
        <f t="shared" si="7"/>
        <v>22021177</v>
      </c>
      <c r="C141" s="438" t="s">
        <v>3675</v>
      </c>
      <c r="D141" s="439" t="s">
        <v>2873</v>
      </c>
      <c r="E141" s="440" t="s">
        <v>3676</v>
      </c>
      <c r="F141" s="439" t="s">
        <v>43</v>
      </c>
      <c r="G141" s="439" t="s">
        <v>3677</v>
      </c>
      <c r="H141" s="439" t="s">
        <v>3678</v>
      </c>
      <c r="I141" s="441">
        <v>158</v>
      </c>
      <c r="J141" s="165">
        <f t="shared" si="8"/>
        <v>2</v>
      </c>
    </row>
    <row r="142" spans="1:10" ht="19.95" customHeight="1">
      <c r="A142" s="102" t="str">
        <f t="shared" si="6"/>
        <v>2026-01-17T2001951</v>
      </c>
      <c r="B142" s="167" t="str">
        <f t="shared" si="7"/>
        <v>22001951</v>
      </c>
      <c r="C142" s="434" t="s">
        <v>3675</v>
      </c>
      <c r="D142" s="435" t="s">
        <v>2873</v>
      </c>
      <c r="E142" s="436" t="s">
        <v>3679</v>
      </c>
      <c r="F142" s="435" t="s">
        <v>43</v>
      </c>
      <c r="G142" s="435" t="s">
        <v>3680</v>
      </c>
      <c r="H142" s="435" t="s">
        <v>3681</v>
      </c>
      <c r="I142" s="437">
        <v>140</v>
      </c>
      <c r="J142" s="165">
        <f t="shared" si="8"/>
        <v>2</v>
      </c>
    </row>
    <row r="143" spans="1:10" ht="19.95" customHeight="1">
      <c r="A143" s="102" t="str">
        <f t="shared" si="6"/>
        <v>2026-01-17T1033184</v>
      </c>
      <c r="B143" s="167" t="str">
        <f t="shared" si="7"/>
        <v>21033184</v>
      </c>
      <c r="C143" s="438" t="s">
        <v>3675</v>
      </c>
      <c r="D143" s="439" t="s">
        <v>2926</v>
      </c>
      <c r="E143" s="440" t="s">
        <v>2882</v>
      </c>
      <c r="F143" s="439" t="s">
        <v>43</v>
      </c>
      <c r="G143" s="439" t="s">
        <v>2883</v>
      </c>
      <c r="H143" s="439" t="s">
        <v>2884</v>
      </c>
      <c r="I143" s="441">
        <v>43</v>
      </c>
      <c r="J143" s="165">
        <f t="shared" si="8"/>
        <v>2</v>
      </c>
    </row>
    <row r="144" spans="1:10" ht="19.95" customHeight="1">
      <c r="A144" s="102" t="str">
        <f t="shared" si="6"/>
        <v>2026-01-17T2021195</v>
      </c>
      <c r="B144" s="167" t="str">
        <f t="shared" si="7"/>
        <v>22021195</v>
      </c>
      <c r="C144" s="434" t="s">
        <v>3675</v>
      </c>
      <c r="D144" s="435" t="s">
        <v>2885</v>
      </c>
      <c r="E144" s="436" t="s">
        <v>3665</v>
      </c>
      <c r="F144" s="435" t="s">
        <v>43</v>
      </c>
      <c r="G144" s="435" t="s">
        <v>3666</v>
      </c>
      <c r="H144" s="435" t="s">
        <v>3667</v>
      </c>
      <c r="I144" s="437">
        <v>208</v>
      </c>
      <c r="J144" s="165">
        <f t="shared" si="8"/>
        <v>2</v>
      </c>
    </row>
    <row r="145" spans="1:10" ht="19.95" customHeight="1">
      <c r="A145" s="102" t="str">
        <f t="shared" si="6"/>
        <v>2026-01-18T3003745</v>
      </c>
      <c r="B145" s="167" t="str">
        <f t="shared" si="7"/>
        <v>33003745</v>
      </c>
      <c r="C145" s="438" t="s">
        <v>3682</v>
      </c>
      <c r="D145" s="439" t="s">
        <v>416</v>
      </c>
      <c r="E145" s="440" t="s">
        <v>2860</v>
      </c>
      <c r="F145" s="439" t="s">
        <v>43</v>
      </c>
      <c r="G145" s="439" t="s">
        <v>2861</v>
      </c>
      <c r="H145" s="439" t="s">
        <v>2859</v>
      </c>
      <c r="I145" s="441">
        <v>210</v>
      </c>
      <c r="J145" s="165">
        <f t="shared" si="8"/>
        <v>3</v>
      </c>
    </row>
    <row r="146" spans="1:10" ht="19.95" customHeight="1">
      <c r="A146" s="102" t="str">
        <f t="shared" si="6"/>
        <v>2026-01-18T3003745</v>
      </c>
      <c r="B146" s="167" t="str">
        <f t="shared" si="7"/>
        <v>33003745</v>
      </c>
      <c r="C146" s="434" t="s">
        <v>3682</v>
      </c>
      <c r="D146" s="435" t="s">
        <v>416</v>
      </c>
      <c r="E146" s="436" t="s">
        <v>2869</v>
      </c>
      <c r="F146" s="435" t="s">
        <v>43</v>
      </c>
      <c r="G146" s="435" t="s">
        <v>2861</v>
      </c>
      <c r="H146" s="435" t="s">
        <v>2859</v>
      </c>
      <c r="I146" s="437">
        <v>85</v>
      </c>
      <c r="J146" s="165">
        <f t="shared" si="8"/>
        <v>3</v>
      </c>
    </row>
    <row r="147" spans="1:10" ht="19.95" customHeight="1">
      <c r="A147" s="102" t="str">
        <f t="shared" si="6"/>
        <v>2026-01-18T3003744</v>
      </c>
      <c r="B147" s="167" t="str">
        <f t="shared" si="7"/>
        <v>33003744</v>
      </c>
      <c r="C147" s="438" t="s">
        <v>3682</v>
      </c>
      <c r="D147" s="439" t="s">
        <v>2862</v>
      </c>
      <c r="E147" s="440" t="s">
        <v>2863</v>
      </c>
      <c r="F147" s="439" t="s">
        <v>43</v>
      </c>
      <c r="G147" s="439" t="s">
        <v>2864</v>
      </c>
      <c r="H147" s="439" t="s">
        <v>2865</v>
      </c>
      <c r="I147" s="441">
        <v>224</v>
      </c>
      <c r="J147" s="165">
        <f t="shared" si="8"/>
        <v>3</v>
      </c>
    </row>
    <row r="148" spans="1:10" ht="19.95" customHeight="1">
      <c r="A148" s="102" t="str">
        <f t="shared" si="6"/>
        <v>2026-01-18T3003745</v>
      </c>
      <c r="B148" s="167" t="str">
        <f t="shared" si="7"/>
        <v>33003745</v>
      </c>
      <c r="C148" s="434" t="s">
        <v>3682</v>
      </c>
      <c r="D148" s="435" t="s">
        <v>2862</v>
      </c>
      <c r="E148" s="436" t="s">
        <v>2860</v>
      </c>
      <c r="F148" s="435" t="s">
        <v>43</v>
      </c>
      <c r="G148" s="435" t="s">
        <v>2861</v>
      </c>
      <c r="H148" s="435" t="s">
        <v>2859</v>
      </c>
      <c r="I148" s="437">
        <v>21</v>
      </c>
      <c r="J148" s="165">
        <f t="shared" si="8"/>
        <v>3</v>
      </c>
    </row>
    <row r="149" spans="1:10" ht="19.95" customHeight="1">
      <c r="A149" s="102" t="str">
        <f t="shared" si="6"/>
        <v>2026-01-18T3003554</v>
      </c>
      <c r="B149" s="167" t="str">
        <f t="shared" si="7"/>
        <v>33003554</v>
      </c>
      <c r="C149" s="438" t="s">
        <v>3682</v>
      </c>
      <c r="D149" s="439" t="s">
        <v>2862</v>
      </c>
      <c r="E149" s="440" t="s">
        <v>3672</v>
      </c>
      <c r="F149" s="439" t="s">
        <v>43</v>
      </c>
      <c r="G149" s="439" t="s">
        <v>3673</v>
      </c>
      <c r="H149" s="439" t="s">
        <v>3674</v>
      </c>
      <c r="I149" s="441">
        <v>46</v>
      </c>
      <c r="J149" s="165">
        <f t="shared" si="8"/>
        <v>3</v>
      </c>
    </row>
    <row r="150" spans="1:10" ht="19.95" customHeight="1">
      <c r="A150" s="102" t="str">
        <f t="shared" si="6"/>
        <v>2026-01-18T3003744</v>
      </c>
      <c r="B150" s="167" t="str">
        <f t="shared" si="7"/>
        <v>33003744</v>
      </c>
      <c r="C150" s="434" t="s">
        <v>3682</v>
      </c>
      <c r="D150" s="435" t="s">
        <v>2870</v>
      </c>
      <c r="E150" s="436" t="s">
        <v>2863</v>
      </c>
      <c r="F150" s="435" t="s">
        <v>43</v>
      </c>
      <c r="G150" s="435" t="s">
        <v>2864</v>
      </c>
      <c r="H150" s="435" t="s">
        <v>2865</v>
      </c>
      <c r="I150" s="437">
        <v>128</v>
      </c>
      <c r="J150" s="165">
        <f t="shared" si="8"/>
        <v>3</v>
      </c>
    </row>
    <row r="151" spans="1:10" ht="19.95" customHeight="1">
      <c r="A151" s="102" t="str">
        <f t="shared" si="6"/>
        <v>2026-01-18T3003831</v>
      </c>
      <c r="B151" s="167" t="str">
        <f t="shared" si="7"/>
        <v>33003831</v>
      </c>
      <c r="C151" s="438" t="s">
        <v>3682</v>
      </c>
      <c r="D151" s="439" t="s">
        <v>2870</v>
      </c>
      <c r="E151" s="440" t="s">
        <v>3683</v>
      </c>
      <c r="F151" s="439" t="s">
        <v>43</v>
      </c>
      <c r="G151" s="439" t="s">
        <v>3684</v>
      </c>
      <c r="H151" s="439" t="s">
        <v>2865</v>
      </c>
      <c r="I151" s="441">
        <v>94</v>
      </c>
      <c r="J151" s="165">
        <f t="shared" si="8"/>
        <v>3</v>
      </c>
    </row>
    <row r="152" spans="1:10" ht="19.95" customHeight="1">
      <c r="A152" s="102" t="str">
        <f t="shared" si="6"/>
        <v>2026-01-18T3002775</v>
      </c>
      <c r="B152" s="167" t="str">
        <f t="shared" si="7"/>
        <v>33002775</v>
      </c>
      <c r="C152" s="434" t="s">
        <v>3682</v>
      </c>
      <c r="D152" s="435" t="s">
        <v>2870</v>
      </c>
      <c r="E152" s="436" t="s">
        <v>2871</v>
      </c>
      <c r="F152" s="435" t="s">
        <v>2515</v>
      </c>
      <c r="G152" s="435" t="s">
        <v>2872</v>
      </c>
      <c r="H152" s="435" t="s">
        <v>2868</v>
      </c>
      <c r="I152" s="437">
        <v>78</v>
      </c>
      <c r="J152" s="165">
        <f t="shared" si="8"/>
        <v>3</v>
      </c>
    </row>
    <row r="153" spans="1:10" ht="19.95" customHeight="1">
      <c r="A153" s="102" t="str">
        <f t="shared" si="6"/>
        <v>2026-01-18T2021177</v>
      </c>
      <c r="B153" s="167" t="str">
        <f t="shared" si="7"/>
        <v>32021177</v>
      </c>
      <c r="C153" s="438" t="s">
        <v>3682</v>
      </c>
      <c r="D153" s="439" t="s">
        <v>2873</v>
      </c>
      <c r="E153" s="440" t="s">
        <v>3676</v>
      </c>
      <c r="F153" s="439" t="s">
        <v>43</v>
      </c>
      <c r="G153" s="439" t="s">
        <v>3677</v>
      </c>
      <c r="H153" s="439" t="s">
        <v>3678</v>
      </c>
      <c r="I153" s="441">
        <v>146</v>
      </c>
      <c r="J153" s="165">
        <f t="shared" si="8"/>
        <v>3</v>
      </c>
    </row>
    <row r="154" spans="1:10" ht="19.95" customHeight="1">
      <c r="A154" s="102" t="str">
        <f t="shared" si="6"/>
        <v>2026-01-18T2001951</v>
      </c>
      <c r="B154" s="167" t="str">
        <f t="shared" si="7"/>
        <v>32001951</v>
      </c>
      <c r="C154" s="434" t="s">
        <v>3682</v>
      </c>
      <c r="D154" s="435" t="s">
        <v>2873</v>
      </c>
      <c r="E154" s="436" t="s">
        <v>3679</v>
      </c>
      <c r="F154" s="435" t="s">
        <v>43</v>
      </c>
      <c r="G154" s="435" t="s">
        <v>3680</v>
      </c>
      <c r="H154" s="435" t="s">
        <v>3681</v>
      </c>
      <c r="I154" s="437">
        <v>214</v>
      </c>
      <c r="J154" s="165">
        <f t="shared" si="8"/>
        <v>3</v>
      </c>
    </row>
    <row r="155" spans="1:10" ht="19.95" customHeight="1">
      <c r="A155" s="102" t="str">
        <f t="shared" si="6"/>
        <v>2026-01-18T1033184</v>
      </c>
      <c r="B155" s="167" t="str">
        <f t="shared" si="7"/>
        <v>31033184</v>
      </c>
      <c r="C155" s="438" t="s">
        <v>3682</v>
      </c>
      <c r="D155" s="439" t="s">
        <v>2926</v>
      </c>
      <c r="E155" s="440" t="s">
        <v>2882</v>
      </c>
      <c r="F155" s="439" t="s">
        <v>43</v>
      </c>
      <c r="G155" s="439" t="s">
        <v>2883</v>
      </c>
      <c r="H155" s="439" t="s">
        <v>2884</v>
      </c>
      <c r="I155" s="441">
        <v>97</v>
      </c>
      <c r="J155" s="165">
        <f t="shared" si="8"/>
        <v>3</v>
      </c>
    </row>
    <row r="156" spans="1:10" ht="19.95" customHeight="1">
      <c r="A156" s="102" t="str">
        <f t="shared" si="6"/>
        <v>2026-01-18T2021195</v>
      </c>
      <c r="B156" s="167" t="str">
        <f t="shared" si="7"/>
        <v>32021195</v>
      </c>
      <c r="C156" s="473" t="s">
        <v>3682</v>
      </c>
      <c r="D156" s="474" t="s">
        <v>2885</v>
      </c>
      <c r="E156" s="475" t="s">
        <v>3665</v>
      </c>
      <c r="F156" s="474" t="s">
        <v>43</v>
      </c>
      <c r="G156" s="474" t="s">
        <v>3666</v>
      </c>
      <c r="H156" s="474" t="s">
        <v>3667</v>
      </c>
      <c r="I156" s="476">
        <v>148</v>
      </c>
      <c r="J156" s="165">
        <f t="shared" si="8"/>
        <v>3</v>
      </c>
    </row>
    <row r="157" spans="1:10" ht="19.95" customHeight="1">
      <c r="A157" s="102" t="str">
        <f t="shared" si="6"/>
        <v>2026-01-19T1038719</v>
      </c>
      <c r="B157" s="167" t="str">
        <f t="shared" si="7"/>
        <v>31038719</v>
      </c>
      <c r="C157" s="434" t="s">
        <v>3714</v>
      </c>
      <c r="D157" s="435" t="s">
        <v>3715</v>
      </c>
      <c r="E157" s="436" t="s">
        <v>3716</v>
      </c>
      <c r="F157" s="435" t="s">
        <v>43</v>
      </c>
      <c r="G157" s="435" t="s">
        <v>3717</v>
      </c>
      <c r="H157" s="435" t="s">
        <v>3718</v>
      </c>
      <c r="I157" s="437">
        <v>47</v>
      </c>
      <c r="J157" s="165">
        <f t="shared" si="8"/>
        <v>3</v>
      </c>
    </row>
    <row r="158" spans="1:10" ht="19.95" customHeight="1">
      <c r="A158" s="102" t="str">
        <f t="shared" si="6"/>
        <v>2026-01-19T3003745</v>
      </c>
      <c r="B158" s="167" t="str">
        <f t="shared" si="7"/>
        <v>33003745</v>
      </c>
      <c r="C158" s="438" t="s">
        <v>3714</v>
      </c>
      <c r="D158" s="439" t="s">
        <v>416</v>
      </c>
      <c r="E158" s="440" t="s">
        <v>2860</v>
      </c>
      <c r="F158" s="439" t="s">
        <v>43</v>
      </c>
      <c r="G158" s="439" t="s">
        <v>2861</v>
      </c>
      <c r="H158" s="439" t="s">
        <v>2859</v>
      </c>
      <c r="I158" s="441">
        <v>206</v>
      </c>
      <c r="J158" s="165">
        <f t="shared" si="8"/>
        <v>3</v>
      </c>
    </row>
    <row r="159" spans="1:10" ht="19.95" customHeight="1">
      <c r="A159" s="102" t="str">
        <f t="shared" si="6"/>
        <v>2026-01-19T3003745</v>
      </c>
      <c r="B159" s="167" t="str">
        <f t="shared" si="7"/>
        <v>33003745</v>
      </c>
      <c r="C159" s="434" t="s">
        <v>3714</v>
      </c>
      <c r="D159" s="435" t="s">
        <v>416</v>
      </c>
      <c r="E159" s="436" t="s">
        <v>2869</v>
      </c>
      <c r="F159" s="435" t="s">
        <v>43</v>
      </c>
      <c r="G159" s="435" t="s">
        <v>2861</v>
      </c>
      <c r="H159" s="435" t="s">
        <v>2859</v>
      </c>
      <c r="I159" s="437">
        <v>60</v>
      </c>
      <c r="J159" s="165">
        <f t="shared" si="8"/>
        <v>3</v>
      </c>
    </row>
    <row r="160" spans="1:10" ht="19.95" customHeight="1">
      <c r="A160" s="102" t="str">
        <f t="shared" si="6"/>
        <v>2026-01-19T3003106</v>
      </c>
      <c r="B160" s="167" t="str">
        <f t="shared" si="7"/>
        <v>33003106</v>
      </c>
      <c r="C160" s="438" t="s">
        <v>3714</v>
      </c>
      <c r="D160" s="439" t="s">
        <v>416</v>
      </c>
      <c r="E160" s="440" t="s">
        <v>2902</v>
      </c>
      <c r="F160" s="439" t="s">
        <v>43</v>
      </c>
      <c r="G160" s="439" t="s">
        <v>2903</v>
      </c>
      <c r="H160" s="439" t="s">
        <v>2904</v>
      </c>
      <c r="I160" s="441">
        <v>38</v>
      </c>
      <c r="J160" s="165">
        <f t="shared" si="8"/>
        <v>3</v>
      </c>
    </row>
    <row r="161" spans="1:10" ht="19.95" customHeight="1">
      <c r="A161" s="102" t="str">
        <f t="shared" si="6"/>
        <v>2026-01-19T3003268</v>
      </c>
      <c r="B161" s="167" t="str">
        <f t="shared" si="7"/>
        <v>33003268</v>
      </c>
      <c r="C161" s="434" t="s">
        <v>3714</v>
      </c>
      <c r="D161" s="435" t="s">
        <v>2862</v>
      </c>
      <c r="E161" s="436" t="s">
        <v>2857</v>
      </c>
      <c r="F161" s="435" t="s">
        <v>43</v>
      </c>
      <c r="G161" s="435" t="s">
        <v>2858</v>
      </c>
      <c r="H161" s="435" t="s">
        <v>2859</v>
      </c>
      <c r="I161" s="437">
        <v>105</v>
      </c>
      <c r="J161" s="165">
        <f t="shared" si="8"/>
        <v>3</v>
      </c>
    </row>
    <row r="162" spans="1:10" ht="19.95" customHeight="1">
      <c r="A162" s="102" t="str">
        <f t="shared" si="6"/>
        <v>2026-01-19T3003745</v>
      </c>
      <c r="B162" s="167" t="str">
        <f t="shared" si="7"/>
        <v>33003745</v>
      </c>
      <c r="C162" s="438" t="s">
        <v>3714</v>
      </c>
      <c r="D162" s="439" t="s">
        <v>2862</v>
      </c>
      <c r="E162" s="440" t="s">
        <v>2860</v>
      </c>
      <c r="F162" s="439" t="s">
        <v>43</v>
      </c>
      <c r="G162" s="439" t="s">
        <v>2861</v>
      </c>
      <c r="H162" s="439" t="s">
        <v>2859</v>
      </c>
      <c r="I162" s="441">
        <v>68</v>
      </c>
      <c r="J162" s="165">
        <f t="shared" si="8"/>
        <v>3</v>
      </c>
    </row>
    <row r="163" spans="1:10" ht="19.95" customHeight="1">
      <c r="A163" s="102" t="str">
        <f t="shared" si="6"/>
        <v>2026-01-19T3003745</v>
      </c>
      <c r="B163" s="167" t="str">
        <f t="shared" si="7"/>
        <v>33003745</v>
      </c>
      <c r="C163" s="434" t="s">
        <v>3714</v>
      </c>
      <c r="D163" s="435" t="s">
        <v>2862</v>
      </c>
      <c r="E163" s="436" t="s">
        <v>2869</v>
      </c>
      <c r="F163" s="435" t="s">
        <v>43</v>
      </c>
      <c r="G163" s="435" t="s">
        <v>2861</v>
      </c>
      <c r="H163" s="435" t="s">
        <v>2859</v>
      </c>
      <c r="I163" s="437">
        <v>65</v>
      </c>
      <c r="J163" s="165">
        <f t="shared" si="8"/>
        <v>3</v>
      </c>
    </row>
    <row r="164" spans="1:10" ht="19.95" customHeight="1">
      <c r="A164" s="102" t="str">
        <f t="shared" si="6"/>
        <v>2026-01-19T3002734</v>
      </c>
      <c r="B164" s="167" t="str">
        <f t="shared" si="7"/>
        <v>33002734</v>
      </c>
      <c r="C164" s="438" t="s">
        <v>3714</v>
      </c>
      <c r="D164" s="439" t="s">
        <v>2862</v>
      </c>
      <c r="E164" s="440" t="s">
        <v>3719</v>
      </c>
      <c r="F164" s="439" t="s">
        <v>43</v>
      </c>
      <c r="G164" s="439" t="s">
        <v>3720</v>
      </c>
      <c r="H164" s="439" t="s">
        <v>3674</v>
      </c>
      <c r="I164" s="441">
        <v>82</v>
      </c>
      <c r="J164" s="165">
        <f t="shared" si="8"/>
        <v>3</v>
      </c>
    </row>
    <row r="165" spans="1:10" ht="19.95" customHeight="1">
      <c r="A165" s="102" t="str">
        <f t="shared" si="6"/>
        <v>2026-01-19T3002609</v>
      </c>
      <c r="B165" s="167" t="str">
        <f t="shared" si="7"/>
        <v>33002609</v>
      </c>
      <c r="C165" s="434" t="s">
        <v>3714</v>
      </c>
      <c r="D165" s="435" t="s">
        <v>2870</v>
      </c>
      <c r="E165" s="436" t="s">
        <v>3721</v>
      </c>
      <c r="F165" s="435" t="s">
        <v>43</v>
      </c>
      <c r="G165" s="435" t="s">
        <v>3722</v>
      </c>
      <c r="H165" s="435" t="s">
        <v>2865</v>
      </c>
      <c r="I165" s="437">
        <v>100</v>
      </c>
      <c r="J165" s="165">
        <f t="shared" si="8"/>
        <v>3</v>
      </c>
    </row>
    <row r="166" spans="1:10" ht="19.95" customHeight="1">
      <c r="A166" s="102" t="str">
        <f t="shared" si="6"/>
        <v>2026-01-19T3003744</v>
      </c>
      <c r="B166" s="167" t="str">
        <f t="shared" si="7"/>
        <v>33003744</v>
      </c>
      <c r="C166" s="438" t="s">
        <v>3714</v>
      </c>
      <c r="D166" s="439" t="s">
        <v>2870</v>
      </c>
      <c r="E166" s="440" t="s">
        <v>2863</v>
      </c>
      <c r="F166" s="439" t="s">
        <v>43</v>
      </c>
      <c r="G166" s="439" t="s">
        <v>2864</v>
      </c>
      <c r="H166" s="439" t="s">
        <v>3723</v>
      </c>
      <c r="I166" s="441">
        <v>170</v>
      </c>
      <c r="J166" s="165">
        <f t="shared" si="8"/>
        <v>3</v>
      </c>
    </row>
    <row r="167" spans="1:10" ht="19.95" customHeight="1">
      <c r="A167" s="102" t="str">
        <f t="shared" si="6"/>
        <v>2026-01-19T3003831</v>
      </c>
      <c r="B167" s="167" t="str">
        <f t="shared" si="7"/>
        <v>33003831</v>
      </c>
      <c r="C167" s="434" t="s">
        <v>3714</v>
      </c>
      <c r="D167" s="435" t="s">
        <v>2870</v>
      </c>
      <c r="E167" s="436" t="s">
        <v>3683</v>
      </c>
      <c r="F167" s="435" t="s">
        <v>43</v>
      </c>
      <c r="G167" s="435" t="s">
        <v>3684</v>
      </c>
      <c r="H167" s="435" t="s">
        <v>2865</v>
      </c>
      <c r="I167" s="437">
        <v>35</v>
      </c>
      <c r="J167" s="165">
        <f t="shared" si="8"/>
        <v>3</v>
      </c>
    </row>
    <row r="168" spans="1:10" ht="19.95" customHeight="1">
      <c r="A168" s="102" t="str">
        <f t="shared" si="6"/>
        <v>2026-01-19T2022562</v>
      </c>
      <c r="B168" s="167" t="str">
        <f t="shared" si="7"/>
        <v>32022562</v>
      </c>
      <c r="C168" s="438" t="s">
        <v>3714</v>
      </c>
      <c r="D168" s="439" t="s">
        <v>3724</v>
      </c>
      <c r="E168" s="440" t="s">
        <v>3725</v>
      </c>
      <c r="F168" s="439" t="s">
        <v>43</v>
      </c>
      <c r="G168" s="439" t="s">
        <v>3726</v>
      </c>
      <c r="H168" s="439" t="s">
        <v>3727</v>
      </c>
      <c r="I168" s="441">
        <v>106</v>
      </c>
      <c r="J168" s="165">
        <f t="shared" si="8"/>
        <v>3</v>
      </c>
    </row>
    <row r="169" spans="1:10" ht="19.95" customHeight="1">
      <c r="A169" s="102" t="str">
        <f t="shared" si="6"/>
        <v>2026-01-19T2021177</v>
      </c>
      <c r="B169" s="167" t="str">
        <f t="shared" si="7"/>
        <v>32021177</v>
      </c>
      <c r="C169" s="434" t="s">
        <v>3714</v>
      </c>
      <c r="D169" s="435" t="s">
        <v>2873</v>
      </c>
      <c r="E169" s="436" t="s">
        <v>3676</v>
      </c>
      <c r="F169" s="435" t="s">
        <v>43</v>
      </c>
      <c r="G169" s="435" t="s">
        <v>3677</v>
      </c>
      <c r="H169" s="435" t="s">
        <v>3678</v>
      </c>
      <c r="I169" s="437">
        <v>137</v>
      </c>
      <c r="J169" s="165">
        <f t="shared" si="8"/>
        <v>3</v>
      </c>
    </row>
    <row r="170" spans="1:10" ht="19.95" customHeight="1">
      <c r="A170" s="102" t="str">
        <f t="shared" si="6"/>
        <v>2026-01-19T2001951</v>
      </c>
      <c r="B170" s="167" t="str">
        <f t="shared" si="7"/>
        <v>32001951</v>
      </c>
      <c r="C170" s="438" t="s">
        <v>3714</v>
      </c>
      <c r="D170" s="439" t="s">
        <v>2873</v>
      </c>
      <c r="E170" s="440" t="s">
        <v>3679</v>
      </c>
      <c r="F170" s="439" t="s">
        <v>43</v>
      </c>
      <c r="G170" s="439" t="s">
        <v>3680</v>
      </c>
      <c r="H170" s="439" t="s">
        <v>3681</v>
      </c>
      <c r="I170" s="441">
        <v>223</v>
      </c>
      <c r="J170" s="165">
        <f t="shared" si="8"/>
        <v>3</v>
      </c>
    </row>
    <row r="171" spans="1:10" ht="19.95" customHeight="1">
      <c r="A171" s="102" t="str">
        <f t="shared" si="6"/>
        <v>2026-01-19T1033184</v>
      </c>
      <c r="B171" s="167" t="str">
        <f t="shared" si="7"/>
        <v>31033184</v>
      </c>
      <c r="C171" s="434" t="s">
        <v>3714</v>
      </c>
      <c r="D171" s="435" t="s">
        <v>2926</v>
      </c>
      <c r="E171" s="436" t="s">
        <v>2882</v>
      </c>
      <c r="F171" s="435" t="s">
        <v>43</v>
      </c>
      <c r="G171" s="435" t="s">
        <v>2883</v>
      </c>
      <c r="H171" s="435" t="s">
        <v>2884</v>
      </c>
      <c r="I171" s="437">
        <v>196</v>
      </c>
      <c r="J171" s="165">
        <f t="shared" si="8"/>
        <v>3</v>
      </c>
    </row>
    <row r="172" spans="1:10" ht="19.95" customHeight="1">
      <c r="A172" s="102" t="str">
        <f t="shared" si="6"/>
        <v>2026-01-19T2021195</v>
      </c>
      <c r="B172" s="167" t="str">
        <f t="shared" si="7"/>
        <v>32021195</v>
      </c>
      <c r="C172" s="438" t="s">
        <v>3714</v>
      </c>
      <c r="D172" s="439" t="s">
        <v>2885</v>
      </c>
      <c r="E172" s="440" t="s">
        <v>3665</v>
      </c>
      <c r="F172" s="439" t="s">
        <v>43</v>
      </c>
      <c r="G172" s="439" t="s">
        <v>3666</v>
      </c>
      <c r="H172" s="439" t="s">
        <v>3667</v>
      </c>
      <c r="I172" s="441">
        <v>212</v>
      </c>
      <c r="J172" s="165">
        <f t="shared" si="8"/>
        <v>3</v>
      </c>
    </row>
    <row r="173" spans="1:10" ht="19.95" customHeight="1">
      <c r="A173" s="102" t="str">
        <f t="shared" si="6"/>
        <v>2026-01-20T3003745</v>
      </c>
      <c r="B173" s="167" t="str">
        <f t="shared" si="7"/>
        <v>33003745</v>
      </c>
      <c r="C173" s="434" t="s">
        <v>3728</v>
      </c>
      <c r="D173" s="435" t="s">
        <v>416</v>
      </c>
      <c r="E173" s="436" t="s">
        <v>2860</v>
      </c>
      <c r="F173" s="435" t="s">
        <v>43</v>
      </c>
      <c r="G173" s="435" t="s">
        <v>2861</v>
      </c>
      <c r="H173" s="435" t="s">
        <v>2859</v>
      </c>
      <c r="I173" s="437">
        <v>216</v>
      </c>
      <c r="J173" s="165">
        <f t="shared" si="8"/>
        <v>3</v>
      </c>
    </row>
    <row r="174" spans="1:10" ht="19.95" customHeight="1">
      <c r="A174" s="102" t="str">
        <f t="shared" si="6"/>
        <v>2026-01-20T3003106</v>
      </c>
      <c r="B174" s="167" t="str">
        <f t="shared" si="7"/>
        <v>33003106</v>
      </c>
      <c r="C174" s="438" t="s">
        <v>3728</v>
      </c>
      <c r="D174" s="439" t="s">
        <v>416</v>
      </c>
      <c r="E174" s="440" t="s">
        <v>2902</v>
      </c>
      <c r="F174" s="439" t="s">
        <v>43</v>
      </c>
      <c r="G174" s="439" t="s">
        <v>2903</v>
      </c>
      <c r="H174" s="439" t="s">
        <v>2904</v>
      </c>
      <c r="I174" s="441">
        <v>74</v>
      </c>
      <c r="J174" s="165">
        <f t="shared" si="8"/>
        <v>3</v>
      </c>
    </row>
    <row r="175" spans="1:10" ht="19.95" customHeight="1">
      <c r="A175" s="102" t="str">
        <f t="shared" si="6"/>
        <v>2026-01-20T3003745</v>
      </c>
      <c r="B175" s="167" t="str">
        <f t="shared" si="7"/>
        <v>33003745</v>
      </c>
      <c r="C175" s="434" t="s">
        <v>3728</v>
      </c>
      <c r="D175" s="435" t="s">
        <v>2862</v>
      </c>
      <c r="E175" s="436" t="s">
        <v>2860</v>
      </c>
      <c r="F175" s="435" t="s">
        <v>43</v>
      </c>
      <c r="G175" s="435" t="s">
        <v>2861</v>
      </c>
      <c r="H175" s="435" t="s">
        <v>2859</v>
      </c>
      <c r="I175" s="437">
        <v>50</v>
      </c>
      <c r="J175" s="165">
        <f t="shared" si="8"/>
        <v>3</v>
      </c>
    </row>
    <row r="176" spans="1:10" ht="19.95" customHeight="1">
      <c r="A176" s="102" t="str">
        <f t="shared" si="6"/>
        <v>2026-01-20T3003745</v>
      </c>
      <c r="B176" s="167" t="str">
        <f t="shared" si="7"/>
        <v>33003745</v>
      </c>
      <c r="C176" s="438" t="s">
        <v>3728</v>
      </c>
      <c r="D176" s="439" t="s">
        <v>2862</v>
      </c>
      <c r="E176" s="440" t="s">
        <v>2869</v>
      </c>
      <c r="F176" s="439" t="s">
        <v>43</v>
      </c>
      <c r="G176" s="439" t="s">
        <v>2861</v>
      </c>
      <c r="H176" s="439" t="s">
        <v>2859</v>
      </c>
      <c r="I176" s="441">
        <v>129</v>
      </c>
      <c r="J176" s="165">
        <f t="shared" si="8"/>
        <v>3</v>
      </c>
    </row>
    <row r="177" spans="1:10" ht="19.95" customHeight="1">
      <c r="A177" s="102" t="str">
        <f t="shared" si="6"/>
        <v>2026-01-20T3002734</v>
      </c>
      <c r="B177" s="167" t="str">
        <f t="shared" si="7"/>
        <v>33002734</v>
      </c>
      <c r="C177" s="434" t="s">
        <v>3728</v>
      </c>
      <c r="D177" s="435" t="s">
        <v>2862</v>
      </c>
      <c r="E177" s="436" t="s">
        <v>3719</v>
      </c>
      <c r="F177" s="435" t="s">
        <v>43</v>
      </c>
      <c r="G177" s="435" t="s">
        <v>3720</v>
      </c>
      <c r="H177" s="435" t="s">
        <v>3674</v>
      </c>
      <c r="I177" s="437">
        <v>116</v>
      </c>
      <c r="J177" s="165">
        <f t="shared" si="8"/>
        <v>3</v>
      </c>
    </row>
    <row r="178" spans="1:10" ht="19.95" customHeight="1">
      <c r="A178" s="102" t="str">
        <f t="shared" si="6"/>
        <v>2026-01-20T3002609</v>
      </c>
      <c r="B178" s="167" t="str">
        <f t="shared" si="7"/>
        <v>33002609</v>
      </c>
      <c r="C178" s="438" t="s">
        <v>3728</v>
      </c>
      <c r="D178" s="439" t="s">
        <v>2870</v>
      </c>
      <c r="E178" s="440" t="s">
        <v>3721</v>
      </c>
      <c r="F178" s="439" t="s">
        <v>43</v>
      </c>
      <c r="G178" s="439" t="s">
        <v>3722</v>
      </c>
      <c r="H178" s="439" t="s">
        <v>2865</v>
      </c>
      <c r="I178" s="441">
        <v>79</v>
      </c>
      <c r="J178" s="165">
        <f t="shared" si="8"/>
        <v>3</v>
      </c>
    </row>
    <row r="179" spans="1:10" ht="19.95" customHeight="1">
      <c r="A179" s="102" t="str">
        <f t="shared" si="6"/>
        <v>2026-01-20T3003744</v>
      </c>
      <c r="B179" s="167" t="str">
        <f t="shared" si="7"/>
        <v>33003744</v>
      </c>
      <c r="C179" s="434" t="s">
        <v>3728</v>
      </c>
      <c r="D179" s="435" t="s">
        <v>2870</v>
      </c>
      <c r="E179" s="436" t="s">
        <v>2863</v>
      </c>
      <c r="F179" s="435" t="s">
        <v>43</v>
      </c>
      <c r="G179" s="435" t="s">
        <v>2864</v>
      </c>
      <c r="H179" s="435" t="s">
        <v>3723</v>
      </c>
      <c r="I179" s="437">
        <v>173</v>
      </c>
      <c r="J179" s="165">
        <f t="shared" si="8"/>
        <v>3</v>
      </c>
    </row>
    <row r="180" spans="1:10" ht="19.95" customHeight="1">
      <c r="A180" s="102" t="str">
        <f t="shared" si="6"/>
        <v>2026-01-20T3003831</v>
      </c>
      <c r="B180" s="167" t="str">
        <f t="shared" si="7"/>
        <v>33003831</v>
      </c>
      <c r="C180" s="438" t="s">
        <v>3728</v>
      </c>
      <c r="D180" s="439" t="s">
        <v>2870</v>
      </c>
      <c r="E180" s="440" t="s">
        <v>3683</v>
      </c>
      <c r="F180" s="439" t="s">
        <v>43</v>
      </c>
      <c r="G180" s="439" t="s">
        <v>3684</v>
      </c>
      <c r="H180" s="439" t="s">
        <v>2865</v>
      </c>
      <c r="I180" s="441">
        <v>78</v>
      </c>
      <c r="J180" s="165">
        <f t="shared" si="8"/>
        <v>3</v>
      </c>
    </row>
    <row r="181" spans="1:10" ht="19.95" customHeight="1">
      <c r="A181" s="102" t="str">
        <f t="shared" si="6"/>
        <v>2026-01-20T2021177</v>
      </c>
      <c r="B181" s="167" t="str">
        <f t="shared" si="7"/>
        <v>32021177</v>
      </c>
      <c r="C181" s="434" t="s">
        <v>3728</v>
      </c>
      <c r="D181" s="435" t="s">
        <v>2873</v>
      </c>
      <c r="E181" s="436" t="s">
        <v>3676</v>
      </c>
      <c r="F181" s="435" t="s">
        <v>43</v>
      </c>
      <c r="G181" s="435" t="s">
        <v>3677</v>
      </c>
      <c r="H181" s="435" t="s">
        <v>3678</v>
      </c>
      <c r="I181" s="437">
        <v>17</v>
      </c>
      <c r="J181" s="165">
        <f t="shared" si="8"/>
        <v>3</v>
      </c>
    </row>
    <row r="182" spans="1:10" ht="19.95" customHeight="1">
      <c r="A182" s="102" t="str">
        <f t="shared" si="6"/>
        <v>2026-01-20T1037717</v>
      </c>
      <c r="B182" s="167" t="str">
        <f t="shared" si="7"/>
        <v>31037717</v>
      </c>
      <c r="C182" s="438" t="s">
        <v>3728</v>
      </c>
      <c r="D182" s="439" t="s">
        <v>2877</v>
      </c>
      <c r="E182" s="440" t="s">
        <v>3729</v>
      </c>
      <c r="F182" s="439" t="s">
        <v>43</v>
      </c>
      <c r="G182" s="439" t="s">
        <v>3730</v>
      </c>
      <c r="H182" s="439" t="s">
        <v>3731</v>
      </c>
      <c r="I182" s="441">
        <v>109</v>
      </c>
      <c r="J182" s="165">
        <f t="shared" si="8"/>
        <v>3</v>
      </c>
    </row>
    <row r="183" spans="1:10" ht="19.95" customHeight="1">
      <c r="A183" s="102" t="str">
        <f t="shared" si="6"/>
        <v>2026-01-20T1033184</v>
      </c>
      <c r="B183" s="167" t="str">
        <f t="shared" si="7"/>
        <v>31033184</v>
      </c>
      <c r="C183" s="434" t="s">
        <v>3728</v>
      </c>
      <c r="D183" s="435" t="s">
        <v>2881</v>
      </c>
      <c r="E183" s="436" t="s">
        <v>2882</v>
      </c>
      <c r="F183" s="435" t="s">
        <v>43</v>
      </c>
      <c r="G183" s="435" t="s">
        <v>2883</v>
      </c>
      <c r="H183" s="435" t="s">
        <v>2884</v>
      </c>
      <c r="I183" s="437">
        <v>155</v>
      </c>
      <c r="J183" s="165">
        <f t="shared" si="8"/>
        <v>3</v>
      </c>
    </row>
    <row r="184" spans="1:10" ht="19.95" customHeight="1">
      <c r="A184" s="102" t="str">
        <f t="shared" si="6"/>
        <v>2026-01-20T2021195</v>
      </c>
      <c r="B184" s="167" t="str">
        <f t="shared" si="7"/>
        <v>32021195</v>
      </c>
      <c r="C184" s="438" t="s">
        <v>3728</v>
      </c>
      <c r="D184" s="439" t="s">
        <v>2885</v>
      </c>
      <c r="E184" s="440" t="s">
        <v>3665</v>
      </c>
      <c r="F184" s="439" t="s">
        <v>43</v>
      </c>
      <c r="G184" s="439" t="s">
        <v>3666</v>
      </c>
      <c r="H184" s="439" t="s">
        <v>3667</v>
      </c>
      <c r="I184" s="441">
        <v>124</v>
      </c>
      <c r="J184" s="165">
        <f t="shared" si="8"/>
        <v>3</v>
      </c>
    </row>
    <row r="185" spans="1:10" ht="19.95" customHeight="1">
      <c r="A185" s="102" t="str">
        <f t="shared" si="6"/>
        <v>2026-01-21T3003745</v>
      </c>
      <c r="B185" s="167" t="str">
        <f t="shared" si="7"/>
        <v>33003745</v>
      </c>
      <c r="C185" s="434" t="s">
        <v>3732</v>
      </c>
      <c r="D185" s="435" t="s">
        <v>416</v>
      </c>
      <c r="E185" s="436" t="s">
        <v>2860</v>
      </c>
      <c r="F185" s="435" t="s">
        <v>43</v>
      </c>
      <c r="G185" s="435" t="s">
        <v>2861</v>
      </c>
      <c r="H185" s="435" t="s">
        <v>2859</v>
      </c>
      <c r="I185" s="437">
        <v>226</v>
      </c>
      <c r="J185" s="165">
        <f t="shared" si="8"/>
        <v>3</v>
      </c>
    </row>
    <row r="186" spans="1:10" ht="19.95" customHeight="1">
      <c r="A186" s="102" t="str">
        <f t="shared" si="6"/>
        <v>2026-01-21T3003745</v>
      </c>
      <c r="B186" s="167" t="str">
        <f t="shared" si="7"/>
        <v>33003745</v>
      </c>
      <c r="C186" s="438" t="s">
        <v>3732</v>
      </c>
      <c r="D186" s="439" t="s">
        <v>416</v>
      </c>
      <c r="E186" s="440" t="s">
        <v>2869</v>
      </c>
      <c r="F186" s="439" t="s">
        <v>43</v>
      </c>
      <c r="G186" s="439" t="s">
        <v>2861</v>
      </c>
      <c r="H186" s="439" t="s">
        <v>2859</v>
      </c>
      <c r="I186" s="441">
        <v>30</v>
      </c>
      <c r="J186" s="165">
        <f t="shared" si="8"/>
        <v>3</v>
      </c>
    </row>
    <row r="187" spans="1:10" ht="19.95" customHeight="1">
      <c r="A187" s="102" t="str">
        <f t="shared" si="6"/>
        <v>2026-01-21T3003106</v>
      </c>
      <c r="B187" s="167" t="str">
        <f t="shared" si="7"/>
        <v>33003106</v>
      </c>
      <c r="C187" s="434" t="s">
        <v>3732</v>
      </c>
      <c r="D187" s="435" t="s">
        <v>416</v>
      </c>
      <c r="E187" s="436" t="s">
        <v>2902</v>
      </c>
      <c r="F187" s="435" t="s">
        <v>43</v>
      </c>
      <c r="G187" s="435" t="s">
        <v>2903</v>
      </c>
      <c r="H187" s="435" t="s">
        <v>2904</v>
      </c>
      <c r="I187" s="437">
        <v>34</v>
      </c>
      <c r="J187" s="165">
        <f t="shared" si="8"/>
        <v>3</v>
      </c>
    </row>
    <row r="188" spans="1:10" ht="19.95" customHeight="1">
      <c r="A188" s="102" t="str">
        <f t="shared" si="6"/>
        <v>2026-01-21T3003744</v>
      </c>
      <c r="B188" s="167" t="str">
        <f t="shared" si="7"/>
        <v>33003744</v>
      </c>
      <c r="C188" s="438" t="s">
        <v>3732</v>
      </c>
      <c r="D188" s="439" t="s">
        <v>2862</v>
      </c>
      <c r="E188" s="440" t="s">
        <v>2863</v>
      </c>
      <c r="F188" s="439" t="s">
        <v>43</v>
      </c>
      <c r="G188" s="439" t="s">
        <v>2864</v>
      </c>
      <c r="H188" s="439" t="s">
        <v>3723</v>
      </c>
      <c r="I188" s="441">
        <v>110</v>
      </c>
      <c r="J188" s="165">
        <f t="shared" si="8"/>
        <v>3</v>
      </c>
    </row>
    <row r="189" spans="1:10" ht="19.95" customHeight="1">
      <c r="A189" s="102" t="str">
        <f t="shared" si="6"/>
        <v>2026-01-21T3003268</v>
      </c>
      <c r="B189" s="167" t="str">
        <f t="shared" si="7"/>
        <v>33003268</v>
      </c>
      <c r="C189" s="434" t="s">
        <v>3732</v>
      </c>
      <c r="D189" s="435" t="s">
        <v>2862</v>
      </c>
      <c r="E189" s="436" t="s">
        <v>2857</v>
      </c>
      <c r="F189" s="435" t="s">
        <v>43</v>
      </c>
      <c r="G189" s="435" t="s">
        <v>2858</v>
      </c>
      <c r="H189" s="435" t="s">
        <v>2859</v>
      </c>
      <c r="I189" s="437">
        <v>110</v>
      </c>
      <c r="J189" s="165">
        <f t="shared" si="8"/>
        <v>3</v>
      </c>
    </row>
    <row r="190" spans="1:10" ht="19.95" customHeight="1">
      <c r="A190" s="102" t="str">
        <f t="shared" si="6"/>
        <v>2026-01-21T3003745</v>
      </c>
      <c r="B190" s="167" t="str">
        <f t="shared" si="7"/>
        <v>33003745</v>
      </c>
      <c r="C190" s="438" t="s">
        <v>3732</v>
      </c>
      <c r="D190" s="439" t="s">
        <v>2862</v>
      </c>
      <c r="E190" s="440" t="s">
        <v>2860</v>
      </c>
      <c r="F190" s="439" t="s">
        <v>43</v>
      </c>
      <c r="G190" s="439" t="s">
        <v>2861</v>
      </c>
      <c r="H190" s="439" t="s">
        <v>2859</v>
      </c>
      <c r="I190" s="441">
        <v>30</v>
      </c>
      <c r="J190" s="165">
        <f t="shared" si="8"/>
        <v>3</v>
      </c>
    </row>
    <row r="191" spans="1:10" ht="19.95" customHeight="1">
      <c r="A191" s="102" t="str">
        <f t="shared" si="6"/>
        <v>2026-01-21T3002734</v>
      </c>
      <c r="B191" s="167" t="str">
        <f t="shared" si="7"/>
        <v>33002734</v>
      </c>
      <c r="C191" s="434" t="s">
        <v>3732</v>
      </c>
      <c r="D191" s="435" t="s">
        <v>2862</v>
      </c>
      <c r="E191" s="436" t="s">
        <v>3719</v>
      </c>
      <c r="F191" s="435" t="s">
        <v>43</v>
      </c>
      <c r="G191" s="435" t="s">
        <v>3720</v>
      </c>
      <c r="H191" s="435" t="s">
        <v>3674</v>
      </c>
      <c r="I191" s="437">
        <v>41</v>
      </c>
      <c r="J191" s="165">
        <f t="shared" si="8"/>
        <v>3</v>
      </c>
    </row>
    <row r="192" spans="1:10" ht="19.95" customHeight="1">
      <c r="A192" s="102" t="str">
        <f t="shared" si="6"/>
        <v>2026-01-21T3002609</v>
      </c>
      <c r="B192" s="167" t="str">
        <f t="shared" si="7"/>
        <v>33002609</v>
      </c>
      <c r="C192" s="438" t="s">
        <v>3732</v>
      </c>
      <c r="D192" s="439" t="s">
        <v>2870</v>
      </c>
      <c r="E192" s="440" t="s">
        <v>3721</v>
      </c>
      <c r="F192" s="439" t="s">
        <v>43</v>
      </c>
      <c r="G192" s="439" t="s">
        <v>3722</v>
      </c>
      <c r="H192" s="439" t="s">
        <v>2865</v>
      </c>
      <c r="I192" s="441">
        <v>88</v>
      </c>
      <c r="J192" s="165">
        <f t="shared" si="8"/>
        <v>3</v>
      </c>
    </row>
    <row r="193" spans="1:10" ht="19.95" customHeight="1">
      <c r="A193" s="102" t="str">
        <f t="shared" si="6"/>
        <v>2026-01-21T3003744</v>
      </c>
      <c r="B193" s="167" t="str">
        <f t="shared" si="7"/>
        <v>33003744</v>
      </c>
      <c r="C193" s="434" t="s">
        <v>3732</v>
      </c>
      <c r="D193" s="435" t="s">
        <v>2870</v>
      </c>
      <c r="E193" s="436" t="s">
        <v>2863</v>
      </c>
      <c r="F193" s="435" t="s">
        <v>43</v>
      </c>
      <c r="G193" s="435" t="s">
        <v>2864</v>
      </c>
      <c r="H193" s="435" t="s">
        <v>3723</v>
      </c>
      <c r="I193" s="437">
        <v>179</v>
      </c>
      <c r="J193" s="165">
        <f t="shared" si="8"/>
        <v>3</v>
      </c>
    </row>
    <row r="194" spans="1:10" ht="19.95" customHeight="1">
      <c r="A194" s="102" t="str">
        <f t="shared" si="6"/>
        <v>2026-01-21T3003831</v>
      </c>
      <c r="B194" s="167" t="str">
        <f t="shared" si="7"/>
        <v>33003831</v>
      </c>
      <c r="C194" s="438" t="s">
        <v>3732</v>
      </c>
      <c r="D194" s="439" t="s">
        <v>2870</v>
      </c>
      <c r="E194" s="440" t="s">
        <v>3683</v>
      </c>
      <c r="F194" s="439" t="s">
        <v>43</v>
      </c>
      <c r="G194" s="439" t="s">
        <v>3684</v>
      </c>
      <c r="H194" s="439" t="s">
        <v>2865</v>
      </c>
      <c r="I194" s="441">
        <v>43</v>
      </c>
      <c r="J194" s="165">
        <f t="shared" si="8"/>
        <v>3</v>
      </c>
    </row>
    <row r="195" spans="1:10" ht="19.95" customHeight="1">
      <c r="A195" s="102" t="str">
        <f t="shared" ref="A195:A258" si="9">C195&amp;"T"&amp;G195</f>
        <v>2026-01-21T2022563</v>
      </c>
      <c r="B195" s="167" t="str">
        <f t="shared" ref="B195:B258" si="10">J195&amp;G195</f>
        <v>32022563</v>
      </c>
      <c r="C195" s="434" t="s">
        <v>3732</v>
      </c>
      <c r="D195" s="435" t="s">
        <v>3724</v>
      </c>
      <c r="E195" s="436" t="s">
        <v>3733</v>
      </c>
      <c r="F195" s="435" t="s">
        <v>43</v>
      </c>
      <c r="G195" s="435" t="s">
        <v>3734</v>
      </c>
      <c r="H195" s="435" t="s">
        <v>3735</v>
      </c>
      <c r="I195" s="437">
        <v>30</v>
      </c>
      <c r="J195" s="165">
        <f t="shared" ref="J195:J258" si="11">WEEKNUM(C195)-1</f>
        <v>3</v>
      </c>
    </row>
    <row r="196" spans="1:10" ht="19.95" customHeight="1">
      <c r="A196" s="102" t="str">
        <f t="shared" si="9"/>
        <v>2026-01-21T1037717</v>
      </c>
      <c r="B196" s="167" t="str">
        <f t="shared" si="10"/>
        <v>31037717</v>
      </c>
      <c r="C196" s="438" t="s">
        <v>3732</v>
      </c>
      <c r="D196" s="439" t="s">
        <v>2877</v>
      </c>
      <c r="E196" s="440" t="s">
        <v>3729</v>
      </c>
      <c r="F196" s="439" t="s">
        <v>43</v>
      </c>
      <c r="G196" s="439" t="s">
        <v>3730</v>
      </c>
      <c r="H196" s="439" t="s">
        <v>3731</v>
      </c>
      <c r="I196" s="441">
        <v>102</v>
      </c>
      <c r="J196" s="165">
        <f t="shared" si="11"/>
        <v>3</v>
      </c>
    </row>
    <row r="197" spans="1:10" ht="19.95" customHeight="1">
      <c r="A197" s="102" t="str">
        <f t="shared" si="9"/>
        <v>2026-01-21T1035852</v>
      </c>
      <c r="B197" s="167" t="str">
        <f t="shared" si="10"/>
        <v>31035852</v>
      </c>
      <c r="C197" s="434" t="s">
        <v>3732</v>
      </c>
      <c r="D197" s="435" t="s">
        <v>2881</v>
      </c>
      <c r="E197" s="436" t="s">
        <v>3736</v>
      </c>
      <c r="F197" s="435" t="s">
        <v>43</v>
      </c>
      <c r="G197" s="435" t="s">
        <v>3737</v>
      </c>
      <c r="H197" s="435" t="s">
        <v>3738</v>
      </c>
      <c r="I197" s="437">
        <v>60</v>
      </c>
      <c r="J197" s="165">
        <f t="shared" si="11"/>
        <v>3</v>
      </c>
    </row>
    <row r="198" spans="1:10" ht="19.95" customHeight="1">
      <c r="A198" s="102" t="str">
        <f t="shared" si="9"/>
        <v>2026-01-21T2021195</v>
      </c>
      <c r="B198" s="167" t="str">
        <f t="shared" si="10"/>
        <v>32021195</v>
      </c>
      <c r="C198" s="438" t="s">
        <v>3732</v>
      </c>
      <c r="D198" s="439" t="s">
        <v>2885</v>
      </c>
      <c r="E198" s="440" t="s">
        <v>3665</v>
      </c>
      <c r="F198" s="439" t="s">
        <v>43</v>
      </c>
      <c r="G198" s="439" t="s">
        <v>3666</v>
      </c>
      <c r="H198" s="439" t="s">
        <v>3667</v>
      </c>
      <c r="I198" s="441">
        <v>230</v>
      </c>
      <c r="J198" s="165">
        <f t="shared" si="11"/>
        <v>3</v>
      </c>
    </row>
    <row r="199" spans="1:10" ht="19.95" customHeight="1">
      <c r="A199" s="102" t="str">
        <f t="shared" si="9"/>
        <v>2026-01-21T1026387</v>
      </c>
      <c r="B199" s="167" t="str">
        <f t="shared" si="10"/>
        <v>31026387</v>
      </c>
      <c r="C199" s="434" t="s">
        <v>3732</v>
      </c>
      <c r="D199" s="435" t="s">
        <v>3739</v>
      </c>
      <c r="E199" s="436" t="s">
        <v>3740</v>
      </c>
      <c r="F199" s="435" t="s">
        <v>43</v>
      </c>
      <c r="G199" s="435" t="s">
        <v>3741</v>
      </c>
      <c r="H199" s="435" t="s">
        <v>3742</v>
      </c>
      <c r="I199" s="437">
        <v>85</v>
      </c>
      <c r="J199" s="165">
        <f t="shared" si="11"/>
        <v>3</v>
      </c>
    </row>
    <row r="200" spans="1:10" ht="19.95" customHeight="1">
      <c r="A200" s="102" t="str">
        <f t="shared" si="9"/>
        <v>2026-01-22T3003745</v>
      </c>
      <c r="B200" s="167" t="str">
        <f t="shared" si="10"/>
        <v>33003745</v>
      </c>
      <c r="C200" s="438" t="s">
        <v>3743</v>
      </c>
      <c r="D200" s="439" t="s">
        <v>416</v>
      </c>
      <c r="E200" s="440" t="s">
        <v>2860</v>
      </c>
      <c r="F200" s="439" t="s">
        <v>43</v>
      </c>
      <c r="G200" s="439" t="s">
        <v>2861</v>
      </c>
      <c r="H200" s="439" t="s">
        <v>2859</v>
      </c>
      <c r="I200" s="441">
        <v>154</v>
      </c>
      <c r="J200" s="165">
        <f t="shared" si="11"/>
        <v>3</v>
      </c>
    </row>
    <row r="201" spans="1:10" ht="19.95" customHeight="1">
      <c r="A201" s="102" t="str">
        <f t="shared" si="9"/>
        <v>2026-01-22T3003745</v>
      </c>
      <c r="B201" s="167" t="str">
        <f t="shared" si="10"/>
        <v>33003745</v>
      </c>
      <c r="C201" s="434" t="s">
        <v>3743</v>
      </c>
      <c r="D201" s="435" t="s">
        <v>416</v>
      </c>
      <c r="E201" s="436" t="s">
        <v>2869</v>
      </c>
      <c r="F201" s="435" t="s">
        <v>43</v>
      </c>
      <c r="G201" s="435" t="s">
        <v>2861</v>
      </c>
      <c r="H201" s="435" t="s">
        <v>2859</v>
      </c>
      <c r="I201" s="437">
        <v>50</v>
      </c>
      <c r="J201" s="165">
        <f t="shared" si="11"/>
        <v>3</v>
      </c>
    </row>
    <row r="202" spans="1:10" ht="19.95" customHeight="1">
      <c r="A202" s="102" t="str">
        <f t="shared" si="9"/>
        <v>2026-01-22T3003106</v>
      </c>
      <c r="B202" s="167" t="str">
        <f t="shared" si="10"/>
        <v>33003106</v>
      </c>
      <c r="C202" s="438" t="s">
        <v>3743</v>
      </c>
      <c r="D202" s="439" t="s">
        <v>416</v>
      </c>
      <c r="E202" s="440" t="s">
        <v>2902</v>
      </c>
      <c r="F202" s="439" t="s">
        <v>43</v>
      </c>
      <c r="G202" s="439" t="s">
        <v>2903</v>
      </c>
      <c r="H202" s="439" t="s">
        <v>2904</v>
      </c>
      <c r="I202" s="441">
        <v>96</v>
      </c>
      <c r="J202" s="165">
        <f t="shared" si="11"/>
        <v>3</v>
      </c>
    </row>
    <row r="203" spans="1:10" ht="19.95" customHeight="1">
      <c r="A203" s="102" t="str">
        <f t="shared" si="9"/>
        <v>2026-01-22T3003744</v>
      </c>
      <c r="B203" s="167" t="str">
        <f t="shared" si="10"/>
        <v>33003744</v>
      </c>
      <c r="C203" s="434" t="s">
        <v>3743</v>
      </c>
      <c r="D203" s="435" t="s">
        <v>2862</v>
      </c>
      <c r="E203" s="436" t="s">
        <v>2863</v>
      </c>
      <c r="F203" s="435" t="s">
        <v>43</v>
      </c>
      <c r="G203" s="435" t="s">
        <v>2864</v>
      </c>
      <c r="H203" s="435" t="s">
        <v>3723</v>
      </c>
      <c r="I203" s="437">
        <v>100</v>
      </c>
      <c r="J203" s="165">
        <f t="shared" si="11"/>
        <v>3</v>
      </c>
    </row>
    <row r="204" spans="1:10" ht="19.95" customHeight="1">
      <c r="A204" s="102" t="str">
        <f t="shared" si="9"/>
        <v>2026-01-22T3003268</v>
      </c>
      <c r="B204" s="167" t="str">
        <f t="shared" si="10"/>
        <v>33003268</v>
      </c>
      <c r="C204" s="438" t="s">
        <v>3743</v>
      </c>
      <c r="D204" s="439" t="s">
        <v>2862</v>
      </c>
      <c r="E204" s="440" t="s">
        <v>2857</v>
      </c>
      <c r="F204" s="439" t="s">
        <v>43</v>
      </c>
      <c r="G204" s="439" t="s">
        <v>2858</v>
      </c>
      <c r="H204" s="439" t="s">
        <v>2859</v>
      </c>
      <c r="I204" s="441">
        <v>91</v>
      </c>
      <c r="J204" s="165">
        <f t="shared" si="11"/>
        <v>3</v>
      </c>
    </row>
    <row r="205" spans="1:10" ht="19.95" customHeight="1">
      <c r="A205" s="102" t="str">
        <f t="shared" si="9"/>
        <v>2026-01-22T3003745</v>
      </c>
      <c r="B205" s="167" t="str">
        <f t="shared" si="10"/>
        <v>33003745</v>
      </c>
      <c r="C205" s="434" t="s">
        <v>3743</v>
      </c>
      <c r="D205" s="435" t="s">
        <v>2862</v>
      </c>
      <c r="E205" s="436" t="s">
        <v>2860</v>
      </c>
      <c r="F205" s="435" t="s">
        <v>43</v>
      </c>
      <c r="G205" s="435" t="s">
        <v>2861</v>
      </c>
      <c r="H205" s="435" t="s">
        <v>2859</v>
      </c>
      <c r="I205" s="437">
        <v>65</v>
      </c>
      <c r="J205" s="165">
        <f t="shared" si="11"/>
        <v>3</v>
      </c>
    </row>
    <row r="206" spans="1:10" ht="19.95" customHeight="1">
      <c r="A206" s="102" t="str">
        <f t="shared" si="9"/>
        <v>2026-01-22T3002734</v>
      </c>
      <c r="B206" s="167" t="str">
        <f t="shared" si="10"/>
        <v>33002734</v>
      </c>
      <c r="C206" s="438" t="s">
        <v>3743</v>
      </c>
      <c r="D206" s="439" t="s">
        <v>2862</v>
      </c>
      <c r="E206" s="440" t="s">
        <v>3719</v>
      </c>
      <c r="F206" s="439" t="s">
        <v>43</v>
      </c>
      <c r="G206" s="439" t="s">
        <v>3720</v>
      </c>
      <c r="H206" s="439" t="s">
        <v>3674</v>
      </c>
      <c r="I206" s="441">
        <v>43</v>
      </c>
      <c r="J206" s="165">
        <f t="shared" si="11"/>
        <v>3</v>
      </c>
    </row>
    <row r="207" spans="1:10" ht="19.95" customHeight="1">
      <c r="A207" s="102" t="str">
        <f t="shared" si="9"/>
        <v>2026-01-22T3002609</v>
      </c>
      <c r="B207" s="167" t="str">
        <f t="shared" si="10"/>
        <v>33002609</v>
      </c>
      <c r="C207" s="434" t="s">
        <v>3743</v>
      </c>
      <c r="D207" s="435" t="s">
        <v>2870</v>
      </c>
      <c r="E207" s="436" t="s">
        <v>3721</v>
      </c>
      <c r="F207" s="435" t="s">
        <v>43</v>
      </c>
      <c r="G207" s="435" t="s">
        <v>3722</v>
      </c>
      <c r="H207" s="435" t="s">
        <v>2865</v>
      </c>
      <c r="I207" s="437">
        <v>30</v>
      </c>
      <c r="J207" s="165">
        <f t="shared" si="11"/>
        <v>3</v>
      </c>
    </row>
    <row r="208" spans="1:10" ht="19.95" customHeight="1">
      <c r="A208" s="102" t="str">
        <f t="shared" si="9"/>
        <v>2026-01-22T3003744</v>
      </c>
      <c r="B208" s="167" t="str">
        <f t="shared" si="10"/>
        <v>33003744</v>
      </c>
      <c r="C208" s="438" t="s">
        <v>3743</v>
      </c>
      <c r="D208" s="439" t="s">
        <v>2870</v>
      </c>
      <c r="E208" s="440" t="s">
        <v>2863</v>
      </c>
      <c r="F208" s="439" t="s">
        <v>43</v>
      </c>
      <c r="G208" s="439" t="s">
        <v>2864</v>
      </c>
      <c r="H208" s="439" t="s">
        <v>3723</v>
      </c>
      <c r="I208" s="441">
        <v>270</v>
      </c>
      <c r="J208" s="165">
        <f t="shared" si="11"/>
        <v>3</v>
      </c>
    </row>
    <row r="209" spans="1:10" ht="19.95" customHeight="1">
      <c r="A209" s="102" t="str">
        <f t="shared" si="9"/>
        <v>2026-01-22T1038341</v>
      </c>
      <c r="B209" s="167" t="str">
        <f t="shared" si="10"/>
        <v>31038341</v>
      </c>
      <c r="C209" s="434" t="s">
        <v>3743</v>
      </c>
      <c r="D209" s="435" t="s">
        <v>2908</v>
      </c>
      <c r="E209" s="436" t="s">
        <v>3744</v>
      </c>
      <c r="F209" s="435" t="s">
        <v>43</v>
      </c>
      <c r="G209" s="435" t="s">
        <v>2064</v>
      </c>
      <c r="H209" s="435" t="s">
        <v>2063</v>
      </c>
      <c r="I209" s="437">
        <v>106</v>
      </c>
      <c r="J209" s="165">
        <f t="shared" si="11"/>
        <v>3</v>
      </c>
    </row>
    <row r="210" spans="1:10" ht="19.95" customHeight="1">
      <c r="A210" s="102" t="str">
        <f t="shared" si="9"/>
        <v>2026-01-22T1035852</v>
      </c>
      <c r="B210" s="167" t="str">
        <f t="shared" si="10"/>
        <v>31035852</v>
      </c>
      <c r="C210" s="438" t="s">
        <v>3743</v>
      </c>
      <c r="D210" s="439" t="s">
        <v>2881</v>
      </c>
      <c r="E210" s="440" t="s">
        <v>3736</v>
      </c>
      <c r="F210" s="439" t="s">
        <v>43</v>
      </c>
      <c r="G210" s="439" t="s">
        <v>3737</v>
      </c>
      <c r="H210" s="439" t="s">
        <v>3738</v>
      </c>
      <c r="I210" s="441">
        <v>167</v>
      </c>
      <c r="J210" s="165">
        <f t="shared" si="11"/>
        <v>3</v>
      </c>
    </row>
    <row r="211" spans="1:10" ht="19.95" customHeight="1">
      <c r="A211" s="102" t="str">
        <f t="shared" si="9"/>
        <v>2026-01-22T2021195</v>
      </c>
      <c r="B211" s="167" t="str">
        <f t="shared" si="10"/>
        <v>32021195</v>
      </c>
      <c r="C211" s="434" t="s">
        <v>3743</v>
      </c>
      <c r="D211" s="435" t="s">
        <v>2885</v>
      </c>
      <c r="E211" s="436" t="s">
        <v>3665</v>
      </c>
      <c r="F211" s="435" t="s">
        <v>43</v>
      </c>
      <c r="G211" s="435" t="s">
        <v>3666</v>
      </c>
      <c r="H211" s="435" t="s">
        <v>3667</v>
      </c>
      <c r="I211" s="437">
        <v>1</v>
      </c>
      <c r="J211" s="165">
        <f t="shared" si="11"/>
        <v>3</v>
      </c>
    </row>
    <row r="212" spans="1:10" ht="19.95" customHeight="1">
      <c r="A212" s="102" t="str">
        <f t="shared" si="9"/>
        <v>2026-01-22T1026387</v>
      </c>
      <c r="B212" s="167" t="str">
        <f t="shared" si="10"/>
        <v>31026387</v>
      </c>
      <c r="C212" s="438" t="s">
        <v>3743</v>
      </c>
      <c r="D212" s="439" t="s">
        <v>3739</v>
      </c>
      <c r="E212" s="440" t="s">
        <v>3740</v>
      </c>
      <c r="F212" s="439" t="s">
        <v>43</v>
      </c>
      <c r="G212" s="439" t="s">
        <v>3741</v>
      </c>
      <c r="H212" s="439" t="s">
        <v>3742</v>
      </c>
      <c r="I212" s="441">
        <v>69</v>
      </c>
      <c r="J212" s="165">
        <f t="shared" si="11"/>
        <v>3</v>
      </c>
    </row>
    <row r="213" spans="1:10" ht="19.95" customHeight="1">
      <c r="A213" s="102" t="str">
        <f t="shared" si="9"/>
        <v>2026-01-23T3003745</v>
      </c>
      <c r="B213" s="167" t="str">
        <f t="shared" si="10"/>
        <v>33003745</v>
      </c>
      <c r="C213" s="434" t="s">
        <v>3745</v>
      </c>
      <c r="D213" s="435" t="s">
        <v>416</v>
      </c>
      <c r="E213" s="436" t="s">
        <v>2860</v>
      </c>
      <c r="F213" s="435" t="s">
        <v>43</v>
      </c>
      <c r="G213" s="435" t="s">
        <v>2861</v>
      </c>
      <c r="H213" s="435" t="s">
        <v>2859</v>
      </c>
      <c r="I213" s="437">
        <v>249</v>
      </c>
      <c r="J213" s="165">
        <f t="shared" si="11"/>
        <v>3</v>
      </c>
    </row>
    <row r="214" spans="1:10" ht="19.95" customHeight="1">
      <c r="A214" s="102" t="str">
        <f t="shared" si="9"/>
        <v>2026-01-23T3003106</v>
      </c>
      <c r="B214" s="167" t="str">
        <f t="shared" si="10"/>
        <v>33003106</v>
      </c>
      <c r="C214" s="438" t="s">
        <v>3745</v>
      </c>
      <c r="D214" s="439" t="s">
        <v>416</v>
      </c>
      <c r="E214" s="440" t="s">
        <v>2902</v>
      </c>
      <c r="F214" s="439" t="s">
        <v>43</v>
      </c>
      <c r="G214" s="439" t="s">
        <v>2903</v>
      </c>
      <c r="H214" s="439" t="s">
        <v>2904</v>
      </c>
      <c r="I214" s="441">
        <v>40</v>
      </c>
      <c r="J214" s="165">
        <f t="shared" si="11"/>
        <v>3</v>
      </c>
    </row>
    <row r="215" spans="1:10" ht="19.95" customHeight="1">
      <c r="A215" s="102" t="str">
        <f t="shared" si="9"/>
        <v>2026-01-23T3003268</v>
      </c>
      <c r="B215" s="167" t="str">
        <f t="shared" si="10"/>
        <v>33003268</v>
      </c>
      <c r="C215" s="434" t="s">
        <v>3745</v>
      </c>
      <c r="D215" s="435" t="s">
        <v>2862</v>
      </c>
      <c r="E215" s="436" t="s">
        <v>2857</v>
      </c>
      <c r="F215" s="435" t="s">
        <v>43</v>
      </c>
      <c r="G215" s="435" t="s">
        <v>2858</v>
      </c>
      <c r="H215" s="435" t="s">
        <v>2859</v>
      </c>
      <c r="I215" s="437">
        <v>44</v>
      </c>
      <c r="J215" s="165">
        <f t="shared" si="11"/>
        <v>3</v>
      </c>
    </row>
    <row r="216" spans="1:10" ht="19.95" customHeight="1">
      <c r="A216" s="102" t="str">
        <f t="shared" si="9"/>
        <v>2026-01-23T3003745</v>
      </c>
      <c r="B216" s="167" t="str">
        <f t="shared" si="10"/>
        <v>33003745</v>
      </c>
      <c r="C216" s="438" t="s">
        <v>3745</v>
      </c>
      <c r="D216" s="439" t="s">
        <v>2862</v>
      </c>
      <c r="E216" s="440" t="s">
        <v>2860</v>
      </c>
      <c r="F216" s="439" t="s">
        <v>43</v>
      </c>
      <c r="G216" s="439" t="s">
        <v>2861</v>
      </c>
      <c r="H216" s="439" t="s">
        <v>2859</v>
      </c>
      <c r="I216" s="441">
        <v>40</v>
      </c>
      <c r="J216" s="165">
        <f t="shared" si="11"/>
        <v>3</v>
      </c>
    </row>
    <row r="217" spans="1:10" ht="19.95" customHeight="1">
      <c r="A217" s="102" t="str">
        <f t="shared" si="9"/>
        <v>2026-01-23T3003745</v>
      </c>
      <c r="B217" s="167" t="str">
        <f t="shared" si="10"/>
        <v>33003745</v>
      </c>
      <c r="C217" s="434" t="s">
        <v>3745</v>
      </c>
      <c r="D217" s="435" t="s">
        <v>2862</v>
      </c>
      <c r="E217" s="436" t="s">
        <v>2869</v>
      </c>
      <c r="F217" s="435" t="s">
        <v>43</v>
      </c>
      <c r="G217" s="435" t="s">
        <v>2861</v>
      </c>
      <c r="H217" s="435" t="s">
        <v>2859</v>
      </c>
      <c r="I217" s="437">
        <v>102</v>
      </c>
      <c r="J217" s="165">
        <f t="shared" si="11"/>
        <v>3</v>
      </c>
    </row>
    <row r="218" spans="1:10" ht="19.95" customHeight="1">
      <c r="A218" s="102" t="str">
        <f t="shared" si="9"/>
        <v>2026-01-23T3002734</v>
      </c>
      <c r="B218" s="167" t="str">
        <f t="shared" si="10"/>
        <v>33002734</v>
      </c>
      <c r="C218" s="438" t="s">
        <v>3745</v>
      </c>
      <c r="D218" s="439" t="s">
        <v>2862</v>
      </c>
      <c r="E218" s="440" t="s">
        <v>3719</v>
      </c>
      <c r="F218" s="439" t="s">
        <v>43</v>
      </c>
      <c r="G218" s="439" t="s">
        <v>3720</v>
      </c>
      <c r="H218" s="439" t="s">
        <v>3674</v>
      </c>
      <c r="I218" s="441">
        <v>104</v>
      </c>
      <c r="J218" s="165">
        <f t="shared" si="11"/>
        <v>3</v>
      </c>
    </row>
    <row r="219" spans="1:10" ht="19.95" customHeight="1">
      <c r="A219" s="102" t="str">
        <f t="shared" si="9"/>
        <v>2026-01-23T3002609</v>
      </c>
      <c r="B219" s="167" t="str">
        <f t="shared" si="10"/>
        <v>33002609</v>
      </c>
      <c r="C219" s="434" t="s">
        <v>3745</v>
      </c>
      <c r="D219" s="435" t="s">
        <v>2870</v>
      </c>
      <c r="E219" s="436" t="s">
        <v>3721</v>
      </c>
      <c r="F219" s="435" t="s">
        <v>43</v>
      </c>
      <c r="G219" s="435" t="s">
        <v>3722</v>
      </c>
      <c r="H219" s="435" t="s">
        <v>2865</v>
      </c>
      <c r="I219" s="437">
        <v>107</v>
      </c>
      <c r="J219" s="165">
        <f t="shared" si="11"/>
        <v>3</v>
      </c>
    </row>
    <row r="220" spans="1:10" ht="19.95" customHeight="1">
      <c r="A220" s="102" t="str">
        <f t="shared" si="9"/>
        <v>2026-01-23T3003744</v>
      </c>
      <c r="B220" s="167" t="str">
        <f t="shared" si="10"/>
        <v>33003744</v>
      </c>
      <c r="C220" s="438" t="s">
        <v>3745</v>
      </c>
      <c r="D220" s="439" t="s">
        <v>2870</v>
      </c>
      <c r="E220" s="440" t="s">
        <v>2863</v>
      </c>
      <c r="F220" s="439" t="s">
        <v>43</v>
      </c>
      <c r="G220" s="439" t="s">
        <v>2864</v>
      </c>
      <c r="H220" s="439" t="s">
        <v>3723</v>
      </c>
      <c r="I220" s="441">
        <v>193</v>
      </c>
      <c r="J220" s="165">
        <f t="shared" si="11"/>
        <v>3</v>
      </c>
    </row>
    <row r="221" spans="1:10" ht="19.95" customHeight="1">
      <c r="A221" s="102" t="str">
        <f t="shared" si="9"/>
        <v>2026-01-23T2022674</v>
      </c>
      <c r="B221" s="167" t="str">
        <f t="shared" si="10"/>
        <v>32022674</v>
      </c>
      <c r="C221" s="434" t="s">
        <v>3745</v>
      </c>
      <c r="D221" s="435" t="s">
        <v>3724</v>
      </c>
      <c r="E221" s="436" t="s">
        <v>3746</v>
      </c>
      <c r="F221" s="435" t="s">
        <v>43</v>
      </c>
      <c r="G221" s="435" t="s">
        <v>3747</v>
      </c>
      <c r="H221" s="435" t="s">
        <v>3748</v>
      </c>
      <c r="I221" s="437">
        <v>94</v>
      </c>
      <c r="J221" s="165">
        <f t="shared" si="11"/>
        <v>3</v>
      </c>
    </row>
    <row r="222" spans="1:10" ht="19.95" customHeight="1">
      <c r="A222" s="102" t="str">
        <f t="shared" si="9"/>
        <v>2026-01-23T1038341</v>
      </c>
      <c r="B222" s="167" t="str">
        <f t="shared" si="10"/>
        <v>31038341</v>
      </c>
      <c r="C222" s="438" t="s">
        <v>3745</v>
      </c>
      <c r="D222" s="439" t="s">
        <v>2908</v>
      </c>
      <c r="E222" s="440" t="s">
        <v>3744</v>
      </c>
      <c r="F222" s="439" t="s">
        <v>43</v>
      </c>
      <c r="G222" s="439" t="s">
        <v>2064</v>
      </c>
      <c r="H222" s="439" t="s">
        <v>2063</v>
      </c>
      <c r="I222" s="441">
        <v>80</v>
      </c>
      <c r="J222" s="165">
        <f t="shared" si="11"/>
        <v>3</v>
      </c>
    </row>
    <row r="223" spans="1:10" ht="19.95" customHeight="1">
      <c r="A223" s="102" t="str">
        <f t="shared" si="9"/>
        <v>2026-01-23T1035852</v>
      </c>
      <c r="B223" s="167" t="str">
        <f t="shared" si="10"/>
        <v>31035852</v>
      </c>
      <c r="C223" s="434" t="s">
        <v>3745</v>
      </c>
      <c r="D223" s="435" t="s">
        <v>2881</v>
      </c>
      <c r="E223" s="436" t="s">
        <v>3736</v>
      </c>
      <c r="F223" s="435" t="s">
        <v>43</v>
      </c>
      <c r="G223" s="435" t="s">
        <v>3737</v>
      </c>
      <c r="H223" s="435" t="s">
        <v>3738</v>
      </c>
      <c r="I223" s="437">
        <v>193</v>
      </c>
      <c r="J223" s="165">
        <f t="shared" si="11"/>
        <v>3</v>
      </c>
    </row>
    <row r="224" spans="1:10" ht="19.95" customHeight="1">
      <c r="A224" s="102" t="str">
        <f t="shared" si="9"/>
        <v>2026-01-23T1018905</v>
      </c>
      <c r="B224" s="167" t="str">
        <f t="shared" si="10"/>
        <v>31018905</v>
      </c>
      <c r="C224" s="438" t="s">
        <v>3745</v>
      </c>
      <c r="D224" s="439" t="s">
        <v>3749</v>
      </c>
      <c r="E224" s="440" t="s">
        <v>3750</v>
      </c>
      <c r="F224" s="439" t="s">
        <v>43</v>
      </c>
      <c r="G224" s="439" t="s">
        <v>3751</v>
      </c>
      <c r="H224" s="439" t="s">
        <v>3752</v>
      </c>
      <c r="I224" s="441">
        <v>51</v>
      </c>
      <c r="J224" s="165">
        <f t="shared" si="11"/>
        <v>3</v>
      </c>
    </row>
    <row r="225" spans="1:10" ht="19.95" customHeight="1">
      <c r="A225" s="102" t="str">
        <f t="shared" si="9"/>
        <v>2026-01-24T3003745</v>
      </c>
      <c r="B225" s="167" t="str">
        <f t="shared" si="10"/>
        <v>33003745</v>
      </c>
      <c r="C225" s="434" t="s">
        <v>3753</v>
      </c>
      <c r="D225" s="435" t="s">
        <v>416</v>
      </c>
      <c r="E225" s="436" t="s">
        <v>2860</v>
      </c>
      <c r="F225" s="435" t="s">
        <v>43</v>
      </c>
      <c r="G225" s="435" t="s">
        <v>2861</v>
      </c>
      <c r="H225" s="435" t="s">
        <v>2859</v>
      </c>
      <c r="I225" s="437">
        <v>218</v>
      </c>
      <c r="J225" s="165">
        <f t="shared" si="11"/>
        <v>3</v>
      </c>
    </row>
    <row r="226" spans="1:10" ht="19.95" customHeight="1">
      <c r="A226" s="102" t="str">
        <f t="shared" si="9"/>
        <v>2026-01-24T3003745</v>
      </c>
      <c r="B226" s="167" t="str">
        <f t="shared" si="10"/>
        <v>33003745</v>
      </c>
      <c r="C226" s="438" t="s">
        <v>3753</v>
      </c>
      <c r="D226" s="439" t="s">
        <v>416</v>
      </c>
      <c r="E226" s="440" t="s">
        <v>2869</v>
      </c>
      <c r="F226" s="439" t="s">
        <v>43</v>
      </c>
      <c r="G226" s="439" t="s">
        <v>2861</v>
      </c>
      <c r="H226" s="439" t="s">
        <v>2859</v>
      </c>
      <c r="I226" s="441">
        <v>30</v>
      </c>
      <c r="J226" s="165">
        <f t="shared" si="11"/>
        <v>3</v>
      </c>
    </row>
    <row r="227" spans="1:10" ht="19.95" customHeight="1">
      <c r="A227" s="102" t="str">
        <f t="shared" si="9"/>
        <v>2026-01-24T3003106</v>
      </c>
      <c r="B227" s="167" t="str">
        <f t="shared" si="10"/>
        <v>33003106</v>
      </c>
      <c r="C227" s="434" t="s">
        <v>3753</v>
      </c>
      <c r="D227" s="435" t="s">
        <v>416</v>
      </c>
      <c r="E227" s="436" t="s">
        <v>2902</v>
      </c>
      <c r="F227" s="435" t="s">
        <v>43</v>
      </c>
      <c r="G227" s="435" t="s">
        <v>2903</v>
      </c>
      <c r="H227" s="435" t="s">
        <v>2904</v>
      </c>
      <c r="I227" s="437">
        <v>52</v>
      </c>
      <c r="J227" s="165">
        <f t="shared" si="11"/>
        <v>3</v>
      </c>
    </row>
    <row r="228" spans="1:10" ht="19.95" customHeight="1">
      <c r="A228" s="102" t="str">
        <f t="shared" si="9"/>
        <v>2026-01-24T3003744</v>
      </c>
      <c r="B228" s="167" t="str">
        <f t="shared" si="10"/>
        <v>33003744</v>
      </c>
      <c r="C228" s="438" t="s">
        <v>3753</v>
      </c>
      <c r="D228" s="439" t="s">
        <v>2862</v>
      </c>
      <c r="E228" s="440" t="s">
        <v>2863</v>
      </c>
      <c r="F228" s="439" t="s">
        <v>43</v>
      </c>
      <c r="G228" s="439" t="s">
        <v>2864</v>
      </c>
      <c r="H228" s="439" t="s">
        <v>3723</v>
      </c>
      <c r="I228" s="441">
        <v>97</v>
      </c>
      <c r="J228" s="165">
        <f t="shared" si="11"/>
        <v>3</v>
      </c>
    </row>
    <row r="229" spans="1:10" ht="19.95" customHeight="1">
      <c r="A229" s="102" t="str">
        <f t="shared" si="9"/>
        <v>2026-01-24T3003268</v>
      </c>
      <c r="B229" s="167" t="str">
        <f t="shared" si="10"/>
        <v>33003268</v>
      </c>
      <c r="C229" s="434" t="s">
        <v>3753</v>
      </c>
      <c r="D229" s="435" t="s">
        <v>2862</v>
      </c>
      <c r="E229" s="436" t="s">
        <v>2857</v>
      </c>
      <c r="F229" s="435" t="s">
        <v>43</v>
      </c>
      <c r="G229" s="435" t="s">
        <v>2858</v>
      </c>
      <c r="H229" s="435" t="s">
        <v>2859</v>
      </c>
      <c r="I229" s="437">
        <v>63</v>
      </c>
      <c r="J229" s="165">
        <f t="shared" si="11"/>
        <v>3</v>
      </c>
    </row>
    <row r="230" spans="1:10" ht="19.95" customHeight="1">
      <c r="A230" s="102" t="str">
        <f t="shared" si="9"/>
        <v>2026-01-24T3003745</v>
      </c>
      <c r="B230" s="167" t="str">
        <f t="shared" si="10"/>
        <v>33003745</v>
      </c>
      <c r="C230" s="438" t="s">
        <v>3753</v>
      </c>
      <c r="D230" s="439" t="s">
        <v>2862</v>
      </c>
      <c r="E230" s="440" t="s">
        <v>2869</v>
      </c>
      <c r="F230" s="439" t="s">
        <v>43</v>
      </c>
      <c r="G230" s="439" t="s">
        <v>2861</v>
      </c>
      <c r="H230" s="439" t="s">
        <v>2859</v>
      </c>
      <c r="I230" s="441">
        <v>55</v>
      </c>
      <c r="J230" s="165">
        <f t="shared" si="11"/>
        <v>3</v>
      </c>
    </row>
    <row r="231" spans="1:10" ht="19.95" customHeight="1">
      <c r="A231" s="102" t="str">
        <f t="shared" si="9"/>
        <v>2026-01-24T3002734</v>
      </c>
      <c r="B231" s="167" t="str">
        <f t="shared" si="10"/>
        <v>33002734</v>
      </c>
      <c r="C231" s="434" t="s">
        <v>3753</v>
      </c>
      <c r="D231" s="435" t="s">
        <v>2862</v>
      </c>
      <c r="E231" s="436" t="s">
        <v>3719</v>
      </c>
      <c r="F231" s="435" t="s">
        <v>43</v>
      </c>
      <c r="G231" s="435" t="s">
        <v>3720</v>
      </c>
      <c r="H231" s="435" t="s">
        <v>3674</v>
      </c>
      <c r="I231" s="437">
        <v>59</v>
      </c>
      <c r="J231" s="165">
        <f t="shared" si="11"/>
        <v>3</v>
      </c>
    </row>
    <row r="232" spans="1:10" ht="19.95" customHeight="1">
      <c r="A232" s="102" t="str">
        <f t="shared" si="9"/>
        <v>2026-01-24T3002609</v>
      </c>
      <c r="B232" s="167" t="str">
        <f t="shared" si="10"/>
        <v>33002609</v>
      </c>
      <c r="C232" s="438" t="s">
        <v>3753</v>
      </c>
      <c r="D232" s="439" t="s">
        <v>2870</v>
      </c>
      <c r="E232" s="440" t="s">
        <v>3721</v>
      </c>
      <c r="F232" s="439" t="s">
        <v>43</v>
      </c>
      <c r="G232" s="439" t="s">
        <v>3722</v>
      </c>
      <c r="H232" s="439" t="s">
        <v>2865</v>
      </c>
      <c r="I232" s="441">
        <v>49</v>
      </c>
      <c r="J232" s="165">
        <f t="shared" si="11"/>
        <v>3</v>
      </c>
    </row>
    <row r="233" spans="1:10" ht="19.95" customHeight="1">
      <c r="A233" s="102" t="str">
        <f t="shared" si="9"/>
        <v>2026-01-24T3003744</v>
      </c>
      <c r="B233" s="167" t="str">
        <f t="shared" si="10"/>
        <v>33003744</v>
      </c>
      <c r="C233" s="434" t="s">
        <v>3753</v>
      </c>
      <c r="D233" s="435" t="s">
        <v>2870</v>
      </c>
      <c r="E233" s="436" t="s">
        <v>2863</v>
      </c>
      <c r="F233" s="435" t="s">
        <v>43</v>
      </c>
      <c r="G233" s="435" t="s">
        <v>2864</v>
      </c>
      <c r="H233" s="435" t="s">
        <v>3723</v>
      </c>
      <c r="I233" s="437">
        <v>281</v>
      </c>
      <c r="J233" s="165">
        <f t="shared" si="11"/>
        <v>3</v>
      </c>
    </row>
    <row r="234" spans="1:10" ht="19.95" customHeight="1">
      <c r="A234" s="102" t="str">
        <f t="shared" si="9"/>
        <v>2026-01-24T1035852</v>
      </c>
      <c r="B234" s="167" t="str">
        <f t="shared" si="10"/>
        <v>31035852</v>
      </c>
      <c r="C234" s="438" t="s">
        <v>3753</v>
      </c>
      <c r="D234" s="439" t="s">
        <v>2881</v>
      </c>
      <c r="E234" s="440" t="s">
        <v>3736</v>
      </c>
      <c r="F234" s="439" t="s">
        <v>43</v>
      </c>
      <c r="G234" s="439" t="s">
        <v>3737</v>
      </c>
      <c r="H234" s="439" t="s">
        <v>3738</v>
      </c>
      <c r="I234" s="441">
        <v>199</v>
      </c>
      <c r="J234" s="165">
        <f t="shared" si="11"/>
        <v>3</v>
      </c>
    </row>
    <row r="235" spans="1:10" ht="19.95" customHeight="1">
      <c r="A235" s="102" t="str">
        <f t="shared" si="9"/>
        <v>2026-01-24T1018905</v>
      </c>
      <c r="B235" s="167" t="str">
        <f t="shared" si="10"/>
        <v>31018905</v>
      </c>
      <c r="C235" s="434" t="s">
        <v>3753</v>
      </c>
      <c r="D235" s="435" t="s">
        <v>3749</v>
      </c>
      <c r="E235" s="436" t="s">
        <v>3750</v>
      </c>
      <c r="F235" s="435" t="s">
        <v>43</v>
      </c>
      <c r="G235" s="435" t="s">
        <v>3751</v>
      </c>
      <c r="H235" s="435" t="s">
        <v>3752</v>
      </c>
      <c r="I235" s="437">
        <v>279</v>
      </c>
      <c r="J235" s="165">
        <f t="shared" si="11"/>
        <v>3</v>
      </c>
    </row>
    <row r="236" spans="1:10" ht="19.95" customHeight="1">
      <c r="A236" s="102" t="str">
        <f t="shared" si="9"/>
        <v>2026-01-25T3003745</v>
      </c>
      <c r="B236" s="167" t="str">
        <f t="shared" si="10"/>
        <v>43003745</v>
      </c>
      <c r="C236" s="438" t="s">
        <v>3754</v>
      </c>
      <c r="D236" s="439" t="s">
        <v>416</v>
      </c>
      <c r="E236" s="440" t="s">
        <v>2860</v>
      </c>
      <c r="F236" s="439" t="s">
        <v>43</v>
      </c>
      <c r="G236" s="439" t="s">
        <v>2861</v>
      </c>
      <c r="H236" s="439" t="s">
        <v>2859</v>
      </c>
      <c r="I236" s="441">
        <v>145</v>
      </c>
      <c r="J236" s="165">
        <f t="shared" si="11"/>
        <v>4</v>
      </c>
    </row>
    <row r="237" spans="1:10" ht="19.95" customHeight="1">
      <c r="A237" s="102" t="str">
        <f t="shared" si="9"/>
        <v>2026-01-25T3003745</v>
      </c>
      <c r="B237" s="167" t="str">
        <f t="shared" si="10"/>
        <v>43003745</v>
      </c>
      <c r="C237" s="434" t="s">
        <v>3754</v>
      </c>
      <c r="D237" s="435" t="s">
        <v>416</v>
      </c>
      <c r="E237" s="436" t="s">
        <v>2869</v>
      </c>
      <c r="F237" s="435" t="s">
        <v>43</v>
      </c>
      <c r="G237" s="435" t="s">
        <v>2861</v>
      </c>
      <c r="H237" s="435" t="s">
        <v>2859</v>
      </c>
      <c r="I237" s="437">
        <v>30</v>
      </c>
      <c r="J237" s="165">
        <f t="shared" si="11"/>
        <v>4</v>
      </c>
    </row>
    <row r="238" spans="1:10" ht="19.95" customHeight="1">
      <c r="A238" s="102" t="str">
        <f t="shared" si="9"/>
        <v>2026-01-25T3003106</v>
      </c>
      <c r="B238" s="167" t="str">
        <f t="shared" si="10"/>
        <v>43003106</v>
      </c>
      <c r="C238" s="438" t="s">
        <v>3754</v>
      </c>
      <c r="D238" s="439" t="s">
        <v>416</v>
      </c>
      <c r="E238" s="440" t="s">
        <v>2902</v>
      </c>
      <c r="F238" s="439" t="s">
        <v>43</v>
      </c>
      <c r="G238" s="439" t="s">
        <v>2903</v>
      </c>
      <c r="H238" s="439" t="s">
        <v>2904</v>
      </c>
      <c r="I238" s="441">
        <v>107</v>
      </c>
      <c r="J238" s="165">
        <f t="shared" si="11"/>
        <v>4</v>
      </c>
    </row>
    <row r="239" spans="1:10" ht="19.95" customHeight="1">
      <c r="A239" s="102" t="str">
        <f t="shared" si="9"/>
        <v>2026-01-25T3002240</v>
      </c>
      <c r="B239" s="167" t="str">
        <f t="shared" si="10"/>
        <v>43002240</v>
      </c>
      <c r="C239" s="434" t="s">
        <v>3754</v>
      </c>
      <c r="D239" s="435" t="s">
        <v>2862</v>
      </c>
      <c r="E239" s="436" t="s">
        <v>3755</v>
      </c>
      <c r="F239" s="435" t="s">
        <v>2515</v>
      </c>
      <c r="G239" s="435" t="s">
        <v>3756</v>
      </c>
      <c r="H239" s="435" t="s">
        <v>3757</v>
      </c>
      <c r="I239" s="437">
        <v>44</v>
      </c>
      <c r="J239" s="165">
        <f t="shared" si="11"/>
        <v>4</v>
      </c>
    </row>
    <row r="240" spans="1:10" ht="19.95" customHeight="1">
      <c r="A240" s="102" t="str">
        <f t="shared" si="9"/>
        <v>2026-01-25T3003744</v>
      </c>
      <c r="B240" s="167" t="str">
        <f t="shared" si="10"/>
        <v>43003744</v>
      </c>
      <c r="C240" s="438" t="s">
        <v>3754</v>
      </c>
      <c r="D240" s="439" t="s">
        <v>2862</v>
      </c>
      <c r="E240" s="440" t="s">
        <v>2863</v>
      </c>
      <c r="F240" s="439" t="s">
        <v>43</v>
      </c>
      <c r="G240" s="439" t="s">
        <v>2864</v>
      </c>
      <c r="H240" s="439" t="s">
        <v>3723</v>
      </c>
      <c r="I240" s="441">
        <v>28</v>
      </c>
      <c r="J240" s="165">
        <f t="shared" si="11"/>
        <v>4</v>
      </c>
    </row>
    <row r="241" spans="1:10" ht="19.95" customHeight="1">
      <c r="A241" s="102" t="str">
        <f t="shared" si="9"/>
        <v>2026-01-25T3003268</v>
      </c>
      <c r="B241" s="167" t="str">
        <f t="shared" si="10"/>
        <v>43003268</v>
      </c>
      <c r="C241" s="434" t="s">
        <v>3754</v>
      </c>
      <c r="D241" s="435" t="s">
        <v>2862</v>
      </c>
      <c r="E241" s="436" t="s">
        <v>2857</v>
      </c>
      <c r="F241" s="435" t="s">
        <v>43</v>
      </c>
      <c r="G241" s="435" t="s">
        <v>2858</v>
      </c>
      <c r="H241" s="435" t="s">
        <v>2859</v>
      </c>
      <c r="I241" s="437">
        <v>94</v>
      </c>
      <c r="J241" s="165">
        <f t="shared" si="11"/>
        <v>4</v>
      </c>
    </row>
    <row r="242" spans="1:10" ht="19.95" customHeight="1">
      <c r="A242" s="102" t="str">
        <f t="shared" si="9"/>
        <v>2026-01-25T3003745</v>
      </c>
      <c r="B242" s="167" t="str">
        <f t="shared" si="10"/>
        <v>43003745</v>
      </c>
      <c r="C242" s="438" t="s">
        <v>3754</v>
      </c>
      <c r="D242" s="439" t="s">
        <v>2862</v>
      </c>
      <c r="E242" s="440" t="s">
        <v>2869</v>
      </c>
      <c r="F242" s="439" t="s">
        <v>43</v>
      </c>
      <c r="G242" s="439" t="s">
        <v>2861</v>
      </c>
      <c r="H242" s="439" t="s">
        <v>2859</v>
      </c>
      <c r="I242" s="441">
        <v>3</v>
      </c>
      <c r="J242" s="165">
        <f t="shared" si="11"/>
        <v>4</v>
      </c>
    </row>
    <row r="243" spans="1:10" ht="19.95" customHeight="1">
      <c r="A243" s="102" t="str">
        <f t="shared" si="9"/>
        <v>2026-01-25T3002734</v>
      </c>
      <c r="B243" s="167" t="str">
        <f t="shared" si="10"/>
        <v>43002734</v>
      </c>
      <c r="C243" s="434" t="s">
        <v>3754</v>
      </c>
      <c r="D243" s="435" t="s">
        <v>2862</v>
      </c>
      <c r="E243" s="436" t="s">
        <v>3719</v>
      </c>
      <c r="F243" s="435" t="s">
        <v>43</v>
      </c>
      <c r="G243" s="435" t="s">
        <v>3720</v>
      </c>
      <c r="H243" s="435" t="s">
        <v>3674</v>
      </c>
      <c r="I243" s="437">
        <v>91</v>
      </c>
      <c r="J243" s="165">
        <f t="shared" si="11"/>
        <v>4</v>
      </c>
    </row>
    <row r="244" spans="1:10" ht="19.95" customHeight="1">
      <c r="A244" s="102" t="str">
        <f t="shared" si="9"/>
        <v>2026-01-25T3003744</v>
      </c>
      <c r="B244" s="167" t="str">
        <f t="shared" si="10"/>
        <v>43003744</v>
      </c>
      <c r="C244" s="438" t="s">
        <v>3754</v>
      </c>
      <c r="D244" s="439" t="s">
        <v>2870</v>
      </c>
      <c r="E244" s="440" t="s">
        <v>2863</v>
      </c>
      <c r="F244" s="439" t="s">
        <v>43</v>
      </c>
      <c r="G244" s="439" t="s">
        <v>2864</v>
      </c>
      <c r="H244" s="439" t="s">
        <v>3723</v>
      </c>
      <c r="I244" s="441">
        <v>260</v>
      </c>
      <c r="J244" s="165">
        <f t="shared" si="11"/>
        <v>4</v>
      </c>
    </row>
    <row r="245" spans="1:10" ht="19.95" customHeight="1">
      <c r="A245" s="102" t="str">
        <f t="shared" si="9"/>
        <v>2026-01-25T1035852</v>
      </c>
      <c r="B245" s="167" t="str">
        <f t="shared" si="10"/>
        <v>41035852</v>
      </c>
      <c r="C245" s="434" t="s">
        <v>3754</v>
      </c>
      <c r="D245" s="435" t="s">
        <v>2881</v>
      </c>
      <c r="E245" s="436" t="s">
        <v>3736</v>
      </c>
      <c r="F245" s="435" t="s">
        <v>43</v>
      </c>
      <c r="G245" s="435" t="s">
        <v>3737</v>
      </c>
      <c r="H245" s="435" t="s">
        <v>3738</v>
      </c>
      <c r="I245" s="437">
        <v>121</v>
      </c>
      <c r="J245" s="165">
        <f t="shared" si="11"/>
        <v>4</v>
      </c>
    </row>
    <row r="246" spans="1:10" ht="19.95" customHeight="1">
      <c r="A246" s="102" t="str">
        <f t="shared" si="9"/>
        <v>2026-01-25T1018905</v>
      </c>
      <c r="B246" s="167" t="str">
        <f t="shared" si="10"/>
        <v>41018905</v>
      </c>
      <c r="C246" s="442" t="s">
        <v>3754</v>
      </c>
      <c r="D246" s="443" t="s">
        <v>3749</v>
      </c>
      <c r="E246" s="444" t="s">
        <v>3750</v>
      </c>
      <c r="F246" s="443" t="s">
        <v>43</v>
      </c>
      <c r="G246" s="443" t="s">
        <v>3751</v>
      </c>
      <c r="H246" s="443" t="s">
        <v>3752</v>
      </c>
      <c r="I246" s="445">
        <v>178</v>
      </c>
      <c r="J246" s="165">
        <f t="shared" si="11"/>
        <v>4</v>
      </c>
    </row>
    <row r="247" spans="1:10" ht="19.95" customHeight="1">
      <c r="A247" s="102" t="str">
        <f t="shared" si="9"/>
        <v>2026-01-26T3003745</v>
      </c>
      <c r="B247" s="167" t="str">
        <f t="shared" si="10"/>
        <v>43003745</v>
      </c>
      <c r="C247" s="434" t="s">
        <v>4371</v>
      </c>
      <c r="D247" s="435" t="s">
        <v>416</v>
      </c>
      <c r="E247" s="436" t="s">
        <v>2860</v>
      </c>
      <c r="F247" s="435" t="s">
        <v>43</v>
      </c>
      <c r="G247" s="435" t="s">
        <v>2861</v>
      </c>
      <c r="H247" s="435" t="s">
        <v>2859</v>
      </c>
      <c r="I247" s="437">
        <v>283</v>
      </c>
      <c r="J247" s="165">
        <f t="shared" si="11"/>
        <v>4</v>
      </c>
    </row>
    <row r="248" spans="1:10" ht="19.95" customHeight="1">
      <c r="A248" s="102" t="str">
        <f t="shared" si="9"/>
        <v>2026-01-26T3002240</v>
      </c>
      <c r="B248" s="167" t="str">
        <f t="shared" si="10"/>
        <v>43002240</v>
      </c>
      <c r="C248" s="438" t="s">
        <v>4371</v>
      </c>
      <c r="D248" s="439" t="s">
        <v>2862</v>
      </c>
      <c r="E248" s="440" t="s">
        <v>3755</v>
      </c>
      <c r="F248" s="439" t="s">
        <v>2515</v>
      </c>
      <c r="G248" s="439" t="s">
        <v>3756</v>
      </c>
      <c r="H248" s="439" t="s">
        <v>3757</v>
      </c>
      <c r="I248" s="441">
        <v>71</v>
      </c>
      <c r="J248" s="165">
        <f t="shared" si="11"/>
        <v>4</v>
      </c>
    </row>
    <row r="249" spans="1:10" ht="19.95" customHeight="1">
      <c r="A249" s="102" t="str">
        <f t="shared" si="9"/>
        <v>2026-01-26T3002716</v>
      </c>
      <c r="B249" s="167" t="str">
        <f t="shared" si="10"/>
        <v>43002716</v>
      </c>
      <c r="C249" s="434" t="s">
        <v>4371</v>
      </c>
      <c r="D249" s="435" t="s">
        <v>2862</v>
      </c>
      <c r="E249" s="436" t="s">
        <v>2931</v>
      </c>
      <c r="F249" s="435" t="s">
        <v>43</v>
      </c>
      <c r="G249" s="435" t="s">
        <v>2932</v>
      </c>
      <c r="H249" s="435" t="s">
        <v>2859</v>
      </c>
      <c r="I249" s="437">
        <v>50</v>
      </c>
      <c r="J249" s="165">
        <f t="shared" si="11"/>
        <v>4</v>
      </c>
    </row>
    <row r="250" spans="1:10" ht="19.95" customHeight="1">
      <c r="A250" s="102" t="str">
        <f t="shared" si="9"/>
        <v>2026-01-26T3003745</v>
      </c>
      <c r="B250" s="167" t="str">
        <f t="shared" si="10"/>
        <v>43003745</v>
      </c>
      <c r="C250" s="438" t="s">
        <v>4371</v>
      </c>
      <c r="D250" s="439" t="s">
        <v>2862</v>
      </c>
      <c r="E250" s="440" t="s">
        <v>2869</v>
      </c>
      <c r="F250" s="439" t="s">
        <v>43</v>
      </c>
      <c r="G250" s="439" t="s">
        <v>2861</v>
      </c>
      <c r="H250" s="439" t="s">
        <v>2859</v>
      </c>
      <c r="I250" s="441">
        <v>85</v>
      </c>
      <c r="J250" s="165">
        <f t="shared" si="11"/>
        <v>4</v>
      </c>
    </row>
    <row r="251" spans="1:10" ht="19.95" customHeight="1">
      <c r="A251" s="102" t="str">
        <f t="shared" si="9"/>
        <v>2026-01-26T3002734</v>
      </c>
      <c r="B251" s="167" t="str">
        <f t="shared" si="10"/>
        <v>43002734</v>
      </c>
      <c r="C251" s="434" t="s">
        <v>4371</v>
      </c>
      <c r="D251" s="435" t="s">
        <v>2862</v>
      </c>
      <c r="E251" s="436" t="s">
        <v>3719</v>
      </c>
      <c r="F251" s="435" t="s">
        <v>43</v>
      </c>
      <c r="G251" s="435" t="s">
        <v>3720</v>
      </c>
      <c r="H251" s="435" t="s">
        <v>3674</v>
      </c>
      <c r="I251" s="437">
        <v>94</v>
      </c>
      <c r="J251" s="165">
        <f t="shared" si="11"/>
        <v>4</v>
      </c>
    </row>
    <row r="252" spans="1:10" ht="19.95" customHeight="1">
      <c r="A252" s="102" t="str">
        <f t="shared" si="9"/>
        <v>2026-01-26T3002645</v>
      </c>
      <c r="B252" s="167" t="str">
        <f t="shared" si="10"/>
        <v>43002645</v>
      </c>
      <c r="C252" s="438" t="s">
        <v>4371</v>
      </c>
      <c r="D252" s="439" t="s">
        <v>2870</v>
      </c>
      <c r="E252" s="440" t="s">
        <v>4372</v>
      </c>
      <c r="F252" s="439" t="s">
        <v>2515</v>
      </c>
      <c r="G252" s="439" t="s">
        <v>4373</v>
      </c>
      <c r="H252" s="439" t="s">
        <v>4374</v>
      </c>
      <c r="I252" s="441">
        <v>194</v>
      </c>
      <c r="J252" s="165">
        <f t="shared" si="11"/>
        <v>4</v>
      </c>
    </row>
    <row r="253" spans="1:10" ht="19.95" customHeight="1">
      <c r="A253" s="102" t="str">
        <f t="shared" si="9"/>
        <v>2026-01-26T3003744</v>
      </c>
      <c r="B253" s="167" t="str">
        <f t="shared" si="10"/>
        <v>43003744</v>
      </c>
      <c r="C253" s="434" t="s">
        <v>4371</v>
      </c>
      <c r="D253" s="435" t="s">
        <v>2870</v>
      </c>
      <c r="E253" s="436" t="s">
        <v>2863</v>
      </c>
      <c r="F253" s="435" t="s">
        <v>43</v>
      </c>
      <c r="G253" s="435" t="s">
        <v>2864</v>
      </c>
      <c r="H253" s="435" t="s">
        <v>3723</v>
      </c>
      <c r="I253" s="437">
        <v>106</v>
      </c>
      <c r="J253" s="165">
        <f t="shared" si="11"/>
        <v>4</v>
      </c>
    </row>
    <row r="254" spans="1:10" ht="19.95" customHeight="1">
      <c r="A254" s="102" t="str">
        <f t="shared" si="9"/>
        <v>2026-01-26T1037465</v>
      </c>
      <c r="B254" s="167" t="str">
        <f t="shared" si="10"/>
        <v>41037465</v>
      </c>
      <c r="C254" s="438" t="s">
        <v>4371</v>
      </c>
      <c r="D254" s="439" t="s">
        <v>2926</v>
      </c>
      <c r="E254" s="440" t="s">
        <v>4375</v>
      </c>
      <c r="F254" s="439" t="s">
        <v>43</v>
      </c>
      <c r="G254" s="439" t="s">
        <v>4376</v>
      </c>
      <c r="H254" s="439" t="s">
        <v>4377</v>
      </c>
      <c r="I254" s="441">
        <v>55</v>
      </c>
      <c r="J254" s="165">
        <f t="shared" si="11"/>
        <v>4</v>
      </c>
    </row>
    <row r="255" spans="1:10" ht="19.95" customHeight="1">
      <c r="A255" s="102" t="str">
        <f t="shared" si="9"/>
        <v>2026-01-26T1035852</v>
      </c>
      <c r="B255" s="167" t="str">
        <f t="shared" si="10"/>
        <v>41035852</v>
      </c>
      <c r="C255" s="434" t="s">
        <v>4371</v>
      </c>
      <c r="D255" s="435" t="s">
        <v>2881</v>
      </c>
      <c r="E255" s="436" t="s">
        <v>3736</v>
      </c>
      <c r="F255" s="435" t="s">
        <v>43</v>
      </c>
      <c r="G255" s="435" t="s">
        <v>3737</v>
      </c>
      <c r="H255" s="435" t="s">
        <v>3738</v>
      </c>
      <c r="I255" s="437">
        <v>175</v>
      </c>
      <c r="J255" s="165">
        <f t="shared" si="11"/>
        <v>4</v>
      </c>
    </row>
    <row r="256" spans="1:10" ht="19.95" customHeight="1">
      <c r="A256" s="102" t="str">
        <f t="shared" si="9"/>
        <v>2026-01-26T1018905</v>
      </c>
      <c r="B256" s="167" t="str">
        <f t="shared" si="10"/>
        <v>41018905</v>
      </c>
      <c r="C256" s="438" t="s">
        <v>4371</v>
      </c>
      <c r="D256" s="439" t="s">
        <v>3749</v>
      </c>
      <c r="E256" s="440" t="s">
        <v>3750</v>
      </c>
      <c r="F256" s="439" t="s">
        <v>43</v>
      </c>
      <c r="G256" s="439" t="s">
        <v>3751</v>
      </c>
      <c r="H256" s="439" t="s">
        <v>3752</v>
      </c>
      <c r="I256" s="441">
        <v>201</v>
      </c>
      <c r="J256" s="165">
        <f t="shared" si="11"/>
        <v>4</v>
      </c>
    </row>
    <row r="257" spans="1:10" ht="19.95" customHeight="1">
      <c r="A257" s="102" t="str">
        <f t="shared" si="9"/>
        <v>2026-01-26T1027951</v>
      </c>
      <c r="B257" s="167" t="str">
        <f t="shared" si="10"/>
        <v>41027951</v>
      </c>
      <c r="C257" s="434" t="s">
        <v>4371</v>
      </c>
      <c r="D257" s="435" t="s">
        <v>4378</v>
      </c>
      <c r="E257" s="436" t="s">
        <v>4379</v>
      </c>
      <c r="F257" s="435" t="s">
        <v>43</v>
      </c>
      <c r="G257" s="435" t="s">
        <v>385</v>
      </c>
      <c r="H257" s="435" t="s">
        <v>4380</v>
      </c>
      <c r="I257" s="437">
        <v>47</v>
      </c>
      <c r="J257" s="165">
        <f t="shared" si="11"/>
        <v>4</v>
      </c>
    </row>
    <row r="258" spans="1:10" ht="19.95" customHeight="1">
      <c r="A258" s="102" t="str">
        <f t="shared" si="9"/>
        <v>2026-01-26T2001534</v>
      </c>
      <c r="B258" s="167" t="str">
        <f t="shared" si="10"/>
        <v>42001534</v>
      </c>
      <c r="C258" s="438" t="s">
        <v>4371</v>
      </c>
      <c r="D258" s="439" t="s">
        <v>2889</v>
      </c>
      <c r="E258" s="440" t="s">
        <v>4381</v>
      </c>
      <c r="F258" s="439" t="s">
        <v>43</v>
      </c>
      <c r="G258" s="439" t="s">
        <v>4382</v>
      </c>
      <c r="H258" s="439" t="s">
        <v>4383</v>
      </c>
      <c r="I258" s="441">
        <v>150</v>
      </c>
      <c r="J258" s="165">
        <f t="shared" si="11"/>
        <v>4</v>
      </c>
    </row>
    <row r="259" spans="1:10" ht="19.95" customHeight="1">
      <c r="A259" s="102" t="str">
        <f t="shared" ref="A259:A322" si="12">C259&amp;"T"&amp;G259</f>
        <v>2026-01-27T3003745</v>
      </c>
      <c r="B259" s="167" t="str">
        <f t="shared" ref="B259:B322" si="13">J259&amp;G259</f>
        <v>43003745</v>
      </c>
      <c r="C259" s="434" t="s">
        <v>4384</v>
      </c>
      <c r="D259" s="435" t="s">
        <v>416</v>
      </c>
      <c r="E259" s="436" t="s">
        <v>2860</v>
      </c>
      <c r="F259" s="435" t="s">
        <v>43</v>
      </c>
      <c r="G259" s="435" t="s">
        <v>2861</v>
      </c>
      <c r="H259" s="435" t="s">
        <v>2859</v>
      </c>
      <c r="I259" s="437">
        <v>233</v>
      </c>
      <c r="J259" s="165">
        <f t="shared" ref="J259:J322" si="14">WEEKNUM(C259)-1</f>
        <v>4</v>
      </c>
    </row>
    <row r="260" spans="1:10" ht="19.95" customHeight="1">
      <c r="A260" s="102" t="str">
        <f t="shared" si="12"/>
        <v>2026-01-27T3003745</v>
      </c>
      <c r="B260" s="167" t="str">
        <f t="shared" si="13"/>
        <v>43003745</v>
      </c>
      <c r="C260" s="438" t="s">
        <v>4384</v>
      </c>
      <c r="D260" s="439" t="s">
        <v>416</v>
      </c>
      <c r="E260" s="440" t="s">
        <v>2869</v>
      </c>
      <c r="F260" s="439" t="s">
        <v>43</v>
      </c>
      <c r="G260" s="439" t="s">
        <v>2861</v>
      </c>
      <c r="H260" s="439" t="s">
        <v>2859</v>
      </c>
      <c r="I260" s="441">
        <v>35</v>
      </c>
      <c r="J260" s="165">
        <f t="shared" si="14"/>
        <v>4</v>
      </c>
    </row>
    <row r="261" spans="1:10" ht="19.95" customHeight="1">
      <c r="A261" s="102" t="str">
        <f t="shared" si="12"/>
        <v>2026-01-27T3003105</v>
      </c>
      <c r="B261" s="167" t="str">
        <f t="shared" si="13"/>
        <v>43003105</v>
      </c>
      <c r="C261" s="434" t="s">
        <v>4384</v>
      </c>
      <c r="D261" s="435" t="s">
        <v>416</v>
      </c>
      <c r="E261" s="436" t="s">
        <v>417</v>
      </c>
      <c r="F261" s="435" t="s">
        <v>43</v>
      </c>
      <c r="G261" s="435" t="s">
        <v>418</v>
      </c>
      <c r="H261" s="435" t="s">
        <v>2904</v>
      </c>
      <c r="I261" s="437">
        <v>37</v>
      </c>
      <c r="J261" s="165">
        <f t="shared" si="14"/>
        <v>4</v>
      </c>
    </row>
    <row r="262" spans="1:10" ht="19.95" customHeight="1">
      <c r="A262" s="102" t="str">
        <f t="shared" si="12"/>
        <v>2026-01-27T3002240</v>
      </c>
      <c r="B262" s="167" t="str">
        <f t="shared" si="13"/>
        <v>43002240</v>
      </c>
      <c r="C262" s="438" t="s">
        <v>4384</v>
      </c>
      <c r="D262" s="439" t="s">
        <v>2862</v>
      </c>
      <c r="E262" s="440" t="s">
        <v>3755</v>
      </c>
      <c r="F262" s="439" t="s">
        <v>2515</v>
      </c>
      <c r="G262" s="439" t="s">
        <v>3756</v>
      </c>
      <c r="H262" s="439" t="s">
        <v>3757</v>
      </c>
      <c r="I262" s="441">
        <v>86</v>
      </c>
      <c r="J262" s="165">
        <f t="shared" si="14"/>
        <v>4</v>
      </c>
    </row>
    <row r="263" spans="1:10" ht="19.95" customHeight="1">
      <c r="A263" s="102" t="str">
        <f t="shared" si="12"/>
        <v>2026-01-27T3003744</v>
      </c>
      <c r="B263" s="167" t="str">
        <f t="shared" si="13"/>
        <v>43003744</v>
      </c>
      <c r="C263" s="434" t="s">
        <v>4384</v>
      </c>
      <c r="D263" s="435" t="s">
        <v>2862</v>
      </c>
      <c r="E263" s="436" t="s">
        <v>2863</v>
      </c>
      <c r="F263" s="435" t="s">
        <v>43</v>
      </c>
      <c r="G263" s="435" t="s">
        <v>2864</v>
      </c>
      <c r="H263" s="435" t="s">
        <v>3723</v>
      </c>
      <c r="I263" s="437">
        <v>74</v>
      </c>
      <c r="J263" s="165">
        <f t="shared" si="14"/>
        <v>4</v>
      </c>
    </row>
    <row r="264" spans="1:10" ht="19.95" customHeight="1">
      <c r="A264" s="102" t="str">
        <f t="shared" si="12"/>
        <v>2026-01-27T3002716</v>
      </c>
      <c r="B264" s="167" t="str">
        <f t="shared" si="13"/>
        <v>43002716</v>
      </c>
      <c r="C264" s="438" t="s">
        <v>4384</v>
      </c>
      <c r="D264" s="439" t="s">
        <v>2862</v>
      </c>
      <c r="E264" s="440" t="s">
        <v>2931</v>
      </c>
      <c r="F264" s="439" t="s">
        <v>43</v>
      </c>
      <c r="G264" s="439" t="s">
        <v>2932</v>
      </c>
      <c r="H264" s="439" t="s">
        <v>2859</v>
      </c>
      <c r="I264" s="441">
        <v>43</v>
      </c>
      <c r="J264" s="165">
        <f t="shared" si="14"/>
        <v>4</v>
      </c>
    </row>
    <row r="265" spans="1:10" ht="19.95" customHeight="1">
      <c r="A265" s="102" t="str">
        <f t="shared" si="12"/>
        <v>2026-01-27T3002734</v>
      </c>
      <c r="B265" s="167" t="str">
        <f t="shared" si="13"/>
        <v>43002734</v>
      </c>
      <c r="C265" s="434" t="s">
        <v>4384</v>
      </c>
      <c r="D265" s="435" t="s">
        <v>2862</v>
      </c>
      <c r="E265" s="436" t="s">
        <v>3719</v>
      </c>
      <c r="F265" s="435" t="s">
        <v>43</v>
      </c>
      <c r="G265" s="435" t="s">
        <v>3720</v>
      </c>
      <c r="H265" s="435" t="s">
        <v>3674</v>
      </c>
      <c r="I265" s="437">
        <v>87</v>
      </c>
      <c r="J265" s="165">
        <f t="shared" si="14"/>
        <v>4</v>
      </c>
    </row>
    <row r="266" spans="1:10" ht="19.95" customHeight="1">
      <c r="A266" s="102" t="str">
        <f t="shared" si="12"/>
        <v>2026-01-27T3002645</v>
      </c>
      <c r="B266" s="167" t="str">
        <f t="shared" si="13"/>
        <v>43002645</v>
      </c>
      <c r="C266" s="438" t="s">
        <v>4384</v>
      </c>
      <c r="D266" s="439" t="s">
        <v>2870</v>
      </c>
      <c r="E266" s="440" t="s">
        <v>4372</v>
      </c>
      <c r="F266" s="439" t="s">
        <v>2515</v>
      </c>
      <c r="G266" s="439" t="s">
        <v>4373</v>
      </c>
      <c r="H266" s="439" t="s">
        <v>4374</v>
      </c>
      <c r="I266" s="441">
        <v>137</v>
      </c>
      <c r="J266" s="165">
        <f t="shared" si="14"/>
        <v>4</v>
      </c>
    </row>
    <row r="267" spans="1:10" ht="19.95" customHeight="1">
      <c r="A267" s="102" t="str">
        <f t="shared" si="12"/>
        <v>2026-01-27T3003744</v>
      </c>
      <c r="B267" s="167" t="str">
        <f t="shared" si="13"/>
        <v>43003744</v>
      </c>
      <c r="C267" s="434" t="s">
        <v>4384</v>
      </c>
      <c r="D267" s="435" t="s">
        <v>2870</v>
      </c>
      <c r="E267" s="436" t="s">
        <v>2863</v>
      </c>
      <c r="F267" s="435" t="s">
        <v>43</v>
      </c>
      <c r="G267" s="435" t="s">
        <v>2864</v>
      </c>
      <c r="H267" s="435" t="s">
        <v>3723</v>
      </c>
      <c r="I267" s="437">
        <v>153</v>
      </c>
      <c r="J267" s="165">
        <f t="shared" si="14"/>
        <v>4</v>
      </c>
    </row>
    <row r="268" spans="1:10" ht="19.95" customHeight="1">
      <c r="A268" s="102" t="str">
        <f t="shared" si="12"/>
        <v>2026-01-27T1035852</v>
      </c>
      <c r="B268" s="167" t="str">
        <f t="shared" si="13"/>
        <v>41035852</v>
      </c>
      <c r="C268" s="438" t="s">
        <v>4384</v>
      </c>
      <c r="D268" s="439" t="s">
        <v>2881</v>
      </c>
      <c r="E268" s="440" t="s">
        <v>3736</v>
      </c>
      <c r="F268" s="439" t="s">
        <v>43</v>
      </c>
      <c r="G268" s="439" t="s">
        <v>3737</v>
      </c>
      <c r="H268" s="439" t="s">
        <v>3738</v>
      </c>
      <c r="I268" s="441">
        <v>145</v>
      </c>
      <c r="J268" s="165">
        <f t="shared" si="14"/>
        <v>4</v>
      </c>
    </row>
    <row r="269" spans="1:10" ht="19.95" customHeight="1">
      <c r="A269" s="102" t="str">
        <f t="shared" si="12"/>
        <v>2026-01-27T1018905</v>
      </c>
      <c r="B269" s="167" t="str">
        <f t="shared" si="13"/>
        <v>41018905</v>
      </c>
      <c r="C269" s="434" t="s">
        <v>4384</v>
      </c>
      <c r="D269" s="435" t="s">
        <v>3749</v>
      </c>
      <c r="E269" s="436" t="s">
        <v>3750</v>
      </c>
      <c r="F269" s="435" t="s">
        <v>43</v>
      </c>
      <c r="G269" s="435" t="s">
        <v>3751</v>
      </c>
      <c r="H269" s="435" t="s">
        <v>3752</v>
      </c>
      <c r="I269" s="437">
        <v>174</v>
      </c>
      <c r="J269" s="165">
        <f t="shared" si="14"/>
        <v>4</v>
      </c>
    </row>
    <row r="270" spans="1:10" ht="19.95" customHeight="1">
      <c r="A270" s="102" t="str">
        <f t="shared" si="12"/>
        <v>2026-01-27T1037794</v>
      </c>
      <c r="B270" s="167" t="str">
        <f t="shared" si="13"/>
        <v>41037794</v>
      </c>
      <c r="C270" s="438" t="s">
        <v>4384</v>
      </c>
      <c r="D270" s="439" t="s">
        <v>2916</v>
      </c>
      <c r="E270" s="440" t="s">
        <v>4385</v>
      </c>
      <c r="F270" s="439" t="s">
        <v>43</v>
      </c>
      <c r="G270" s="439" t="s">
        <v>2840</v>
      </c>
      <c r="H270" s="439" t="s">
        <v>4386</v>
      </c>
      <c r="I270" s="441">
        <v>55</v>
      </c>
      <c r="J270" s="165">
        <f t="shared" si="14"/>
        <v>4</v>
      </c>
    </row>
    <row r="271" spans="1:10" ht="19.95" customHeight="1">
      <c r="A271" s="102" t="str">
        <f t="shared" si="12"/>
        <v>2026-01-28T1035086</v>
      </c>
      <c r="B271" s="167" t="str">
        <f t="shared" si="13"/>
        <v>41035086</v>
      </c>
      <c r="C271" s="434" t="s">
        <v>4387</v>
      </c>
      <c r="D271" s="435" t="s">
        <v>4388</v>
      </c>
      <c r="E271" s="436" t="s">
        <v>4389</v>
      </c>
      <c r="F271" s="435" t="s">
        <v>43</v>
      </c>
      <c r="G271" s="435" t="s">
        <v>2846</v>
      </c>
      <c r="H271" s="435" t="s">
        <v>4390</v>
      </c>
      <c r="I271" s="437">
        <v>128</v>
      </c>
      <c r="J271" s="165">
        <f t="shared" si="14"/>
        <v>4</v>
      </c>
    </row>
    <row r="272" spans="1:10" ht="19.95" customHeight="1">
      <c r="A272" s="102" t="str">
        <f t="shared" si="12"/>
        <v>2026-01-28T3003745</v>
      </c>
      <c r="B272" s="167" t="str">
        <f t="shared" si="13"/>
        <v>43003745</v>
      </c>
      <c r="C272" s="438" t="s">
        <v>4387</v>
      </c>
      <c r="D272" s="439" t="s">
        <v>416</v>
      </c>
      <c r="E272" s="440" t="s">
        <v>2860</v>
      </c>
      <c r="F272" s="439" t="s">
        <v>43</v>
      </c>
      <c r="G272" s="439" t="s">
        <v>2861</v>
      </c>
      <c r="H272" s="439" t="s">
        <v>2859</v>
      </c>
      <c r="I272" s="441">
        <v>243</v>
      </c>
      <c r="J272" s="165">
        <f t="shared" si="14"/>
        <v>4</v>
      </c>
    </row>
    <row r="273" spans="1:10" ht="19.95" customHeight="1">
      <c r="A273" s="102" t="str">
        <f t="shared" si="12"/>
        <v>2026-01-28T3003105</v>
      </c>
      <c r="B273" s="167" t="str">
        <f t="shared" si="13"/>
        <v>43003105</v>
      </c>
      <c r="C273" s="434" t="s">
        <v>4387</v>
      </c>
      <c r="D273" s="435" t="s">
        <v>416</v>
      </c>
      <c r="E273" s="436" t="s">
        <v>417</v>
      </c>
      <c r="F273" s="435" t="s">
        <v>43</v>
      </c>
      <c r="G273" s="435" t="s">
        <v>418</v>
      </c>
      <c r="H273" s="435" t="s">
        <v>2904</v>
      </c>
      <c r="I273" s="437">
        <v>81</v>
      </c>
      <c r="J273" s="165">
        <f t="shared" si="14"/>
        <v>4</v>
      </c>
    </row>
    <row r="274" spans="1:10" ht="19.95" customHeight="1">
      <c r="A274" s="102" t="str">
        <f t="shared" si="12"/>
        <v>2026-01-28T3002240</v>
      </c>
      <c r="B274" s="167" t="str">
        <f t="shared" si="13"/>
        <v>43002240</v>
      </c>
      <c r="C274" s="438" t="s">
        <v>4387</v>
      </c>
      <c r="D274" s="439" t="s">
        <v>2862</v>
      </c>
      <c r="E274" s="440" t="s">
        <v>3755</v>
      </c>
      <c r="F274" s="439" t="s">
        <v>2515</v>
      </c>
      <c r="G274" s="439" t="s">
        <v>3756</v>
      </c>
      <c r="H274" s="439" t="s">
        <v>3757</v>
      </c>
      <c r="I274" s="441">
        <v>68</v>
      </c>
      <c r="J274" s="165">
        <f t="shared" si="14"/>
        <v>4</v>
      </c>
    </row>
    <row r="275" spans="1:10" ht="19.95" customHeight="1">
      <c r="A275" s="102" t="str">
        <f t="shared" si="12"/>
        <v>2026-01-28T3003744</v>
      </c>
      <c r="B275" s="167" t="str">
        <f t="shared" si="13"/>
        <v>43003744</v>
      </c>
      <c r="C275" s="434" t="s">
        <v>4387</v>
      </c>
      <c r="D275" s="435" t="s">
        <v>2862</v>
      </c>
      <c r="E275" s="436" t="s">
        <v>2863</v>
      </c>
      <c r="F275" s="435" t="s">
        <v>43</v>
      </c>
      <c r="G275" s="435" t="s">
        <v>2864</v>
      </c>
      <c r="H275" s="435" t="s">
        <v>3723</v>
      </c>
      <c r="I275" s="437">
        <v>42</v>
      </c>
      <c r="J275" s="165">
        <f t="shared" si="14"/>
        <v>4</v>
      </c>
    </row>
    <row r="276" spans="1:10" ht="19.95" customHeight="1">
      <c r="A276" s="102" t="str">
        <f t="shared" si="12"/>
        <v>2026-01-28T3003270</v>
      </c>
      <c r="B276" s="167" t="str">
        <f t="shared" si="13"/>
        <v>43003270</v>
      </c>
      <c r="C276" s="438" t="s">
        <v>4387</v>
      </c>
      <c r="D276" s="439" t="s">
        <v>2862</v>
      </c>
      <c r="E276" s="440" t="s">
        <v>3670</v>
      </c>
      <c r="F276" s="439" t="s">
        <v>43</v>
      </c>
      <c r="G276" s="439" t="s">
        <v>3671</v>
      </c>
      <c r="H276" s="439" t="s">
        <v>3660</v>
      </c>
      <c r="I276" s="441">
        <v>58</v>
      </c>
      <c r="J276" s="165">
        <f t="shared" si="14"/>
        <v>4</v>
      </c>
    </row>
    <row r="277" spans="1:10" ht="19.95" customHeight="1">
      <c r="A277" s="102" t="str">
        <f t="shared" si="12"/>
        <v>2026-01-28T3003745</v>
      </c>
      <c r="B277" s="167" t="str">
        <f t="shared" si="13"/>
        <v>43003745</v>
      </c>
      <c r="C277" s="434" t="s">
        <v>4387</v>
      </c>
      <c r="D277" s="435" t="s">
        <v>2862</v>
      </c>
      <c r="E277" s="436" t="s">
        <v>2869</v>
      </c>
      <c r="F277" s="435" t="s">
        <v>43</v>
      </c>
      <c r="G277" s="435" t="s">
        <v>2861</v>
      </c>
      <c r="H277" s="435" t="s">
        <v>2859</v>
      </c>
      <c r="I277" s="437">
        <v>105</v>
      </c>
      <c r="J277" s="165">
        <f t="shared" si="14"/>
        <v>4</v>
      </c>
    </row>
    <row r="278" spans="1:10" ht="19.95" customHeight="1">
      <c r="A278" s="102" t="str">
        <f t="shared" si="12"/>
        <v>2026-01-28T3002734</v>
      </c>
      <c r="B278" s="167" t="str">
        <f t="shared" si="13"/>
        <v>43002734</v>
      </c>
      <c r="C278" s="438" t="s">
        <v>4387</v>
      </c>
      <c r="D278" s="439" t="s">
        <v>2862</v>
      </c>
      <c r="E278" s="440" t="s">
        <v>3719</v>
      </c>
      <c r="F278" s="439" t="s">
        <v>43</v>
      </c>
      <c r="G278" s="439" t="s">
        <v>3720</v>
      </c>
      <c r="H278" s="439" t="s">
        <v>3674</v>
      </c>
      <c r="I278" s="441">
        <v>49</v>
      </c>
      <c r="J278" s="165">
        <f t="shared" si="14"/>
        <v>4</v>
      </c>
    </row>
    <row r="279" spans="1:10" ht="19.95" customHeight="1">
      <c r="A279" s="102" t="str">
        <f t="shared" si="12"/>
        <v>2026-01-28T3002645</v>
      </c>
      <c r="B279" s="167" t="str">
        <f t="shared" si="13"/>
        <v>43002645</v>
      </c>
      <c r="C279" s="434" t="s">
        <v>4387</v>
      </c>
      <c r="D279" s="435" t="s">
        <v>2870</v>
      </c>
      <c r="E279" s="436" t="s">
        <v>4372</v>
      </c>
      <c r="F279" s="435" t="s">
        <v>2515</v>
      </c>
      <c r="G279" s="435" t="s">
        <v>4373</v>
      </c>
      <c r="H279" s="435" t="s">
        <v>4374</v>
      </c>
      <c r="I279" s="437">
        <v>170</v>
      </c>
      <c r="J279" s="165">
        <f t="shared" si="14"/>
        <v>4</v>
      </c>
    </row>
    <row r="280" spans="1:10" ht="19.95" customHeight="1">
      <c r="A280" s="102" t="str">
        <f t="shared" si="12"/>
        <v>2026-01-28T3003744</v>
      </c>
      <c r="B280" s="167" t="str">
        <f t="shared" si="13"/>
        <v>43003744</v>
      </c>
      <c r="C280" s="438" t="s">
        <v>4387</v>
      </c>
      <c r="D280" s="439" t="s">
        <v>2870</v>
      </c>
      <c r="E280" s="440" t="s">
        <v>2863</v>
      </c>
      <c r="F280" s="439" t="s">
        <v>43</v>
      </c>
      <c r="G280" s="439" t="s">
        <v>2864</v>
      </c>
      <c r="H280" s="439" t="s">
        <v>3723</v>
      </c>
      <c r="I280" s="441">
        <v>140</v>
      </c>
      <c r="J280" s="165">
        <f t="shared" si="14"/>
        <v>4</v>
      </c>
    </row>
    <row r="281" spans="1:10" ht="19.95" customHeight="1">
      <c r="A281" s="102" t="str">
        <f t="shared" si="12"/>
        <v>2026-01-28T2022558</v>
      </c>
      <c r="B281" s="167" t="str">
        <f t="shared" si="13"/>
        <v>42022558</v>
      </c>
      <c r="C281" s="434" t="s">
        <v>4387</v>
      </c>
      <c r="D281" s="435" t="s">
        <v>3724</v>
      </c>
      <c r="E281" s="436" t="s">
        <v>4391</v>
      </c>
      <c r="F281" s="435" t="s">
        <v>43</v>
      </c>
      <c r="G281" s="435" t="s">
        <v>4392</v>
      </c>
      <c r="H281" s="435" t="s">
        <v>4393</v>
      </c>
      <c r="I281" s="437">
        <v>60</v>
      </c>
      <c r="J281" s="165">
        <f t="shared" si="14"/>
        <v>4</v>
      </c>
    </row>
    <row r="282" spans="1:10" ht="19.95" customHeight="1">
      <c r="A282" s="102" t="str">
        <f t="shared" si="12"/>
        <v>2026-01-28T1037786</v>
      </c>
      <c r="B282" s="167" t="str">
        <f t="shared" si="13"/>
        <v>41037786</v>
      </c>
      <c r="C282" s="438" t="s">
        <v>4387</v>
      </c>
      <c r="D282" s="439" t="s">
        <v>2908</v>
      </c>
      <c r="E282" s="440" t="s">
        <v>4394</v>
      </c>
      <c r="F282" s="439" t="s">
        <v>43</v>
      </c>
      <c r="G282" s="439" t="s">
        <v>2843</v>
      </c>
      <c r="H282" s="439" t="s">
        <v>4395</v>
      </c>
      <c r="I282" s="441">
        <v>100</v>
      </c>
      <c r="J282" s="165">
        <f t="shared" si="14"/>
        <v>4</v>
      </c>
    </row>
    <row r="283" spans="1:10" ht="19.95" customHeight="1">
      <c r="A283" s="102" t="str">
        <f t="shared" si="12"/>
        <v>2026-01-28T1035852</v>
      </c>
      <c r="B283" s="167" t="str">
        <f t="shared" si="13"/>
        <v>41035852</v>
      </c>
      <c r="C283" s="434" t="s">
        <v>4387</v>
      </c>
      <c r="D283" s="435" t="s">
        <v>2881</v>
      </c>
      <c r="E283" s="436" t="s">
        <v>3736</v>
      </c>
      <c r="F283" s="435" t="s">
        <v>43</v>
      </c>
      <c r="G283" s="435" t="s">
        <v>3737</v>
      </c>
      <c r="H283" s="435" t="s">
        <v>3738</v>
      </c>
      <c r="I283" s="437">
        <v>250</v>
      </c>
      <c r="J283" s="165">
        <f t="shared" si="14"/>
        <v>4</v>
      </c>
    </row>
    <row r="284" spans="1:10" ht="19.95" customHeight="1">
      <c r="A284" s="102" t="str">
        <f t="shared" si="12"/>
        <v>2026-01-28T1018905</v>
      </c>
      <c r="B284" s="167" t="str">
        <f t="shared" si="13"/>
        <v>41018905</v>
      </c>
      <c r="C284" s="438" t="s">
        <v>4387</v>
      </c>
      <c r="D284" s="439" t="s">
        <v>3749</v>
      </c>
      <c r="E284" s="440" t="s">
        <v>3750</v>
      </c>
      <c r="F284" s="439" t="s">
        <v>43</v>
      </c>
      <c r="G284" s="439" t="s">
        <v>3751</v>
      </c>
      <c r="H284" s="439" t="s">
        <v>3752</v>
      </c>
      <c r="I284" s="441">
        <v>200</v>
      </c>
      <c r="J284" s="165">
        <f t="shared" si="14"/>
        <v>4</v>
      </c>
    </row>
    <row r="285" spans="1:10" ht="19.95" customHeight="1">
      <c r="A285" s="102" t="str">
        <f t="shared" si="12"/>
        <v>2026-01-28T1037794</v>
      </c>
      <c r="B285" s="167" t="str">
        <f t="shared" si="13"/>
        <v>41037794</v>
      </c>
      <c r="C285" s="434" t="s">
        <v>4387</v>
      </c>
      <c r="D285" s="435" t="s">
        <v>2916</v>
      </c>
      <c r="E285" s="436" t="s">
        <v>4385</v>
      </c>
      <c r="F285" s="435" t="s">
        <v>43</v>
      </c>
      <c r="G285" s="435" t="s">
        <v>2840</v>
      </c>
      <c r="H285" s="435" t="s">
        <v>4386</v>
      </c>
      <c r="I285" s="437">
        <v>139</v>
      </c>
      <c r="J285" s="165">
        <f t="shared" si="14"/>
        <v>4</v>
      </c>
    </row>
    <row r="286" spans="1:10" ht="19.95" customHeight="1">
      <c r="A286" s="102" t="str">
        <f t="shared" si="12"/>
        <v>2026-01-29T1035086</v>
      </c>
      <c r="B286" s="167" t="str">
        <f t="shared" si="13"/>
        <v>41035086</v>
      </c>
      <c r="C286" s="438" t="s">
        <v>4396</v>
      </c>
      <c r="D286" s="439" t="s">
        <v>4388</v>
      </c>
      <c r="E286" s="440" t="s">
        <v>4389</v>
      </c>
      <c r="F286" s="439" t="s">
        <v>43</v>
      </c>
      <c r="G286" s="439" t="s">
        <v>2846</v>
      </c>
      <c r="H286" s="439" t="s">
        <v>4390</v>
      </c>
      <c r="I286" s="441">
        <v>48</v>
      </c>
      <c r="J286" s="165">
        <f t="shared" si="14"/>
        <v>4</v>
      </c>
    </row>
    <row r="287" spans="1:10" ht="19.95" customHeight="1">
      <c r="A287" s="102" t="str">
        <f t="shared" si="12"/>
        <v>2026-01-29T3003270</v>
      </c>
      <c r="B287" s="167" t="str">
        <f t="shared" si="13"/>
        <v>43003270</v>
      </c>
      <c r="C287" s="434" t="s">
        <v>4396</v>
      </c>
      <c r="D287" s="435" t="s">
        <v>416</v>
      </c>
      <c r="E287" s="436" t="s">
        <v>3670</v>
      </c>
      <c r="F287" s="435" t="s">
        <v>43</v>
      </c>
      <c r="G287" s="435" t="s">
        <v>3671</v>
      </c>
      <c r="H287" s="435" t="s">
        <v>3660</v>
      </c>
      <c r="I287" s="437">
        <v>29</v>
      </c>
      <c r="J287" s="165">
        <f t="shared" si="14"/>
        <v>4</v>
      </c>
    </row>
    <row r="288" spans="1:10" ht="19.95" customHeight="1">
      <c r="A288" s="102" t="str">
        <f t="shared" si="12"/>
        <v>2026-01-29T3003745</v>
      </c>
      <c r="B288" s="167" t="str">
        <f t="shared" si="13"/>
        <v>43003745</v>
      </c>
      <c r="C288" s="438" t="s">
        <v>4396</v>
      </c>
      <c r="D288" s="439" t="s">
        <v>416</v>
      </c>
      <c r="E288" s="440" t="s">
        <v>2860</v>
      </c>
      <c r="F288" s="439" t="s">
        <v>43</v>
      </c>
      <c r="G288" s="439" t="s">
        <v>2861</v>
      </c>
      <c r="H288" s="439" t="s">
        <v>2859</v>
      </c>
      <c r="I288" s="441">
        <v>195</v>
      </c>
      <c r="J288" s="165">
        <f t="shared" si="14"/>
        <v>4</v>
      </c>
    </row>
    <row r="289" spans="1:10" ht="19.95" customHeight="1">
      <c r="A289" s="102" t="str">
        <f t="shared" si="12"/>
        <v>2026-01-29T3003745</v>
      </c>
      <c r="B289" s="167" t="str">
        <f t="shared" si="13"/>
        <v>43003745</v>
      </c>
      <c r="C289" s="434" t="s">
        <v>4396</v>
      </c>
      <c r="D289" s="435" t="s">
        <v>416</v>
      </c>
      <c r="E289" s="436" t="s">
        <v>2869</v>
      </c>
      <c r="F289" s="435" t="s">
        <v>43</v>
      </c>
      <c r="G289" s="435" t="s">
        <v>2861</v>
      </c>
      <c r="H289" s="435" t="s">
        <v>2859</v>
      </c>
      <c r="I289" s="437">
        <v>40</v>
      </c>
      <c r="J289" s="165">
        <f t="shared" si="14"/>
        <v>4</v>
      </c>
    </row>
    <row r="290" spans="1:10" ht="19.95" customHeight="1">
      <c r="A290" s="102" t="str">
        <f t="shared" si="12"/>
        <v>2026-01-29T3003105</v>
      </c>
      <c r="B290" s="167" t="str">
        <f t="shared" si="13"/>
        <v>43003105</v>
      </c>
      <c r="C290" s="438" t="s">
        <v>4396</v>
      </c>
      <c r="D290" s="439" t="s">
        <v>416</v>
      </c>
      <c r="E290" s="440" t="s">
        <v>417</v>
      </c>
      <c r="F290" s="439" t="s">
        <v>43</v>
      </c>
      <c r="G290" s="439" t="s">
        <v>418</v>
      </c>
      <c r="H290" s="439" t="s">
        <v>2904</v>
      </c>
      <c r="I290" s="441">
        <v>38</v>
      </c>
      <c r="J290" s="165">
        <f t="shared" si="14"/>
        <v>4</v>
      </c>
    </row>
    <row r="291" spans="1:10" ht="19.95" customHeight="1">
      <c r="A291" s="102" t="str">
        <f t="shared" si="12"/>
        <v>2026-01-29T3002240</v>
      </c>
      <c r="B291" s="167" t="str">
        <f t="shared" si="13"/>
        <v>43002240</v>
      </c>
      <c r="C291" s="434" t="s">
        <v>4396</v>
      </c>
      <c r="D291" s="435" t="s">
        <v>2862</v>
      </c>
      <c r="E291" s="436" t="s">
        <v>3755</v>
      </c>
      <c r="F291" s="435" t="s">
        <v>2515</v>
      </c>
      <c r="G291" s="435" t="s">
        <v>3756</v>
      </c>
      <c r="H291" s="435" t="s">
        <v>3757</v>
      </c>
      <c r="I291" s="437">
        <v>90</v>
      </c>
      <c r="J291" s="165">
        <f t="shared" si="14"/>
        <v>4</v>
      </c>
    </row>
    <row r="292" spans="1:10" ht="19.95" customHeight="1">
      <c r="A292" s="102" t="str">
        <f t="shared" si="12"/>
        <v>2026-01-29T3003744</v>
      </c>
      <c r="B292" s="167" t="str">
        <f t="shared" si="13"/>
        <v>43003744</v>
      </c>
      <c r="C292" s="438" t="s">
        <v>4396</v>
      </c>
      <c r="D292" s="439" t="s">
        <v>2862</v>
      </c>
      <c r="E292" s="440" t="s">
        <v>2863</v>
      </c>
      <c r="F292" s="439" t="s">
        <v>43</v>
      </c>
      <c r="G292" s="439" t="s">
        <v>2864</v>
      </c>
      <c r="H292" s="439" t="s">
        <v>3723</v>
      </c>
      <c r="I292" s="441">
        <v>153</v>
      </c>
      <c r="J292" s="165">
        <f t="shared" si="14"/>
        <v>4</v>
      </c>
    </row>
    <row r="293" spans="1:10" ht="19.95" customHeight="1">
      <c r="A293" s="102" t="str">
        <f t="shared" si="12"/>
        <v>2026-01-29T3003270</v>
      </c>
      <c r="B293" s="167" t="str">
        <f t="shared" si="13"/>
        <v>43003270</v>
      </c>
      <c r="C293" s="434" t="s">
        <v>4396</v>
      </c>
      <c r="D293" s="435" t="s">
        <v>2862</v>
      </c>
      <c r="E293" s="436" t="s">
        <v>3670</v>
      </c>
      <c r="F293" s="435" t="s">
        <v>43</v>
      </c>
      <c r="G293" s="435" t="s">
        <v>3671</v>
      </c>
      <c r="H293" s="435" t="s">
        <v>3660</v>
      </c>
      <c r="I293" s="437">
        <v>46</v>
      </c>
      <c r="J293" s="165">
        <f t="shared" si="14"/>
        <v>4</v>
      </c>
    </row>
    <row r="294" spans="1:10" ht="19.95" customHeight="1">
      <c r="A294" s="102" t="str">
        <f t="shared" si="12"/>
        <v>2026-01-29T3002734</v>
      </c>
      <c r="B294" s="167" t="str">
        <f t="shared" si="13"/>
        <v>43002734</v>
      </c>
      <c r="C294" s="438" t="s">
        <v>4396</v>
      </c>
      <c r="D294" s="439" t="s">
        <v>2862</v>
      </c>
      <c r="E294" s="440" t="s">
        <v>3719</v>
      </c>
      <c r="F294" s="439" t="s">
        <v>43</v>
      </c>
      <c r="G294" s="439" t="s">
        <v>3720</v>
      </c>
      <c r="H294" s="439" t="s">
        <v>3674</v>
      </c>
      <c r="I294" s="441">
        <v>3</v>
      </c>
      <c r="J294" s="165">
        <f t="shared" si="14"/>
        <v>4</v>
      </c>
    </row>
    <row r="295" spans="1:10" ht="19.95" customHeight="1">
      <c r="A295" s="102" t="str">
        <f t="shared" si="12"/>
        <v>2026-01-29T3003744</v>
      </c>
      <c r="B295" s="167" t="str">
        <f t="shared" si="13"/>
        <v>43003744</v>
      </c>
      <c r="C295" s="434" t="s">
        <v>4396</v>
      </c>
      <c r="D295" s="435" t="s">
        <v>2870</v>
      </c>
      <c r="E295" s="436" t="s">
        <v>2863</v>
      </c>
      <c r="F295" s="435" t="s">
        <v>43</v>
      </c>
      <c r="G295" s="435" t="s">
        <v>2864</v>
      </c>
      <c r="H295" s="435" t="s">
        <v>3723</v>
      </c>
      <c r="I295" s="437">
        <v>20</v>
      </c>
      <c r="J295" s="165">
        <f t="shared" si="14"/>
        <v>4</v>
      </c>
    </row>
    <row r="296" spans="1:10" ht="19.95" customHeight="1">
      <c r="A296" s="102" t="str">
        <f t="shared" si="12"/>
        <v>2026-01-29T3003860</v>
      </c>
      <c r="B296" s="167" t="str">
        <f t="shared" si="13"/>
        <v>43003860</v>
      </c>
      <c r="C296" s="438" t="s">
        <v>4396</v>
      </c>
      <c r="D296" s="439" t="s">
        <v>2870</v>
      </c>
      <c r="E296" s="440" t="s">
        <v>4397</v>
      </c>
      <c r="F296" s="439" t="s">
        <v>43</v>
      </c>
      <c r="G296" s="439" t="s">
        <v>4398</v>
      </c>
      <c r="H296" s="439" t="s">
        <v>4399</v>
      </c>
      <c r="I296" s="441">
        <v>125</v>
      </c>
      <c r="J296" s="165">
        <f t="shared" si="14"/>
        <v>4</v>
      </c>
    </row>
    <row r="297" spans="1:10" ht="19.95" customHeight="1">
      <c r="A297" s="102" t="str">
        <f t="shared" si="12"/>
        <v>2026-01-29T3003859</v>
      </c>
      <c r="B297" s="167" t="str">
        <f t="shared" si="13"/>
        <v>43003859</v>
      </c>
      <c r="C297" s="434" t="s">
        <v>4396</v>
      </c>
      <c r="D297" s="435" t="s">
        <v>2870</v>
      </c>
      <c r="E297" s="436" t="s">
        <v>4400</v>
      </c>
      <c r="F297" s="435" t="s">
        <v>43</v>
      </c>
      <c r="G297" s="435" t="s">
        <v>4401</v>
      </c>
      <c r="H297" s="435" t="s">
        <v>4399</v>
      </c>
      <c r="I297" s="437">
        <v>45</v>
      </c>
      <c r="J297" s="165">
        <f t="shared" si="14"/>
        <v>4</v>
      </c>
    </row>
    <row r="298" spans="1:10" ht="19.95" customHeight="1">
      <c r="A298" s="102" t="str">
        <f t="shared" si="12"/>
        <v>2026-01-29T2022558</v>
      </c>
      <c r="B298" s="167" t="str">
        <f t="shared" si="13"/>
        <v>42022558</v>
      </c>
      <c r="C298" s="438" t="s">
        <v>4396</v>
      </c>
      <c r="D298" s="439" t="s">
        <v>3724</v>
      </c>
      <c r="E298" s="440" t="s">
        <v>4391</v>
      </c>
      <c r="F298" s="439" t="s">
        <v>43</v>
      </c>
      <c r="G298" s="439" t="s">
        <v>4392</v>
      </c>
      <c r="H298" s="439" t="s">
        <v>4393</v>
      </c>
      <c r="I298" s="441">
        <v>93</v>
      </c>
      <c r="J298" s="165">
        <f t="shared" si="14"/>
        <v>4</v>
      </c>
    </row>
    <row r="299" spans="1:10" ht="19.95" customHeight="1">
      <c r="A299" s="102" t="str">
        <f t="shared" si="12"/>
        <v>2026-01-29T1037786</v>
      </c>
      <c r="B299" s="167" t="str">
        <f t="shared" si="13"/>
        <v>41037786</v>
      </c>
      <c r="C299" s="434" t="s">
        <v>4396</v>
      </c>
      <c r="D299" s="435" t="s">
        <v>2908</v>
      </c>
      <c r="E299" s="436" t="s">
        <v>4394</v>
      </c>
      <c r="F299" s="435" t="s">
        <v>43</v>
      </c>
      <c r="G299" s="435" t="s">
        <v>2843</v>
      </c>
      <c r="H299" s="435" t="s">
        <v>4395</v>
      </c>
      <c r="I299" s="437">
        <v>80</v>
      </c>
      <c r="J299" s="165">
        <f t="shared" si="14"/>
        <v>4</v>
      </c>
    </row>
    <row r="300" spans="1:10" ht="19.95" customHeight="1">
      <c r="A300" s="102" t="str">
        <f t="shared" si="12"/>
        <v>2026-01-29T1018905</v>
      </c>
      <c r="B300" s="167" t="str">
        <f t="shared" si="13"/>
        <v>41018905</v>
      </c>
      <c r="C300" s="438" t="s">
        <v>4396</v>
      </c>
      <c r="D300" s="439" t="s">
        <v>3749</v>
      </c>
      <c r="E300" s="440" t="s">
        <v>3750</v>
      </c>
      <c r="F300" s="439" t="s">
        <v>43</v>
      </c>
      <c r="G300" s="439" t="s">
        <v>3751</v>
      </c>
      <c r="H300" s="439" t="s">
        <v>3752</v>
      </c>
      <c r="I300" s="441">
        <v>175</v>
      </c>
      <c r="J300" s="165">
        <f t="shared" si="14"/>
        <v>4</v>
      </c>
    </row>
    <row r="301" spans="1:10" ht="19.95" customHeight="1">
      <c r="A301" s="102" t="str">
        <f t="shared" si="12"/>
        <v>2026-01-29T1026408</v>
      </c>
      <c r="B301" s="167" t="str">
        <f t="shared" si="13"/>
        <v>41026408</v>
      </c>
      <c r="C301" s="434" t="s">
        <v>4396</v>
      </c>
      <c r="D301" s="435" t="s">
        <v>2916</v>
      </c>
      <c r="E301" s="436" t="s">
        <v>4402</v>
      </c>
      <c r="F301" s="435" t="s">
        <v>43</v>
      </c>
      <c r="G301" s="435" t="s">
        <v>2848</v>
      </c>
      <c r="H301" s="435" t="s">
        <v>4403</v>
      </c>
      <c r="I301" s="437">
        <v>148</v>
      </c>
      <c r="J301" s="165">
        <f t="shared" si="14"/>
        <v>4</v>
      </c>
    </row>
    <row r="302" spans="1:10" ht="19.95" customHeight="1">
      <c r="A302" s="102" t="str">
        <f t="shared" si="12"/>
        <v>2026-01-30T3003270</v>
      </c>
      <c r="B302" s="167" t="str">
        <f t="shared" si="13"/>
        <v>43003270</v>
      </c>
      <c r="C302" s="438" t="s">
        <v>4404</v>
      </c>
      <c r="D302" s="439" t="s">
        <v>416</v>
      </c>
      <c r="E302" s="440" t="s">
        <v>3670</v>
      </c>
      <c r="F302" s="439" t="s">
        <v>43</v>
      </c>
      <c r="G302" s="439" t="s">
        <v>3671</v>
      </c>
      <c r="H302" s="439" t="s">
        <v>3660</v>
      </c>
      <c r="I302" s="441">
        <v>84</v>
      </c>
      <c r="J302" s="165">
        <f t="shared" si="14"/>
        <v>4</v>
      </c>
    </row>
    <row r="303" spans="1:10" ht="19.95" customHeight="1">
      <c r="A303" s="102" t="str">
        <f t="shared" si="12"/>
        <v>2026-01-30T3003745</v>
      </c>
      <c r="B303" s="167" t="str">
        <f t="shared" si="13"/>
        <v>43003745</v>
      </c>
      <c r="C303" s="434" t="s">
        <v>4404</v>
      </c>
      <c r="D303" s="435" t="s">
        <v>416</v>
      </c>
      <c r="E303" s="436" t="s">
        <v>2860</v>
      </c>
      <c r="F303" s="435" t="s">
        <v>43</v>
      </c>
      <c r="G303" s="435" t="s">
        <v>2861</v>
      </c>
      <c r="H303" s="435" t="s">
        <v>2859</v>
      </c>
      <c r="I303" s="437">
        <v>127</v>
      </c>
      <c r="J303" s="165">
        <f t="shared" si="14"/>
        <v>4</v>
      </c>
    </row>
    <row r="304" spans="1:10" ht="19.95" customHeight="1">
      <c r="A304" s="102" t="str">
        <f t="shared" si="12"/>
        <v>2026-01-30T3003105</v>
      </c>
      <c r="B304" s="167" t="str">
        <f t="shared" si="13"/>
        <v>43003105</v>
      </c>
      <c r="C304" s="438" t="s">
        <v>4404</v>
      </c>
      <c r="D304" s="439" t="s">
        <v>416</v>
      </c>
      <c r="E304" s="440" t="s">
        <v>417</v>
      </c>
      <c r="F304" s="439" t="s">
        <v>43</v>
      </c>
      <c r="G304" s="439" t="s">
        <v>418</v>
      </c>
      <c r="H304" s="439" t="s">
        <v>2904</v>
      </c>
      <c r="I304" s="441">
        <v>88</v>
      </c>
      <c r="J304" s="165">
        <f t="shared" si="14"/>
        <v>4</v>
      </c>
    </row>
    <row r="305" spans="1:10" ht="19.95" customHeight="1">
      <c r="A305" s="102" t="str">
        <f t="shared" si="12"/>
        <v>2026-01-30T3002240</v>
      </c>
      <c r="B305" s="167" t="str">
        <f t="shared" si="13"/>
        <v>43002240</v>
      </c>
      <c r="C305" s="434" t="s">
        <v>4404</v>
      </c>
      <c r="D305" s="435" t="s">
        <v>2862</v>
      </c>
      <c r="E305" s="436" t="s">
        <v>3755</v>
      </c>
      <c r="F305" s="435" t="s">
        <v>2515</v>
      </c>
      <c r="G305" s="435" t="s">
        <v>3756</v>
      </c>
      <c r="H305" s="435" t="s">
        <v>3757</v>
      </c>
      <c r="I305" s="437">
        <v>79</v>
      </c>
      <c r="J305" s="165">
        <f t="shared" si="14"/>
        <v>4</v>
      </c>
    </row>
    <row r="306" spans="1:10" ht="19.95" customHeight="1">
      <c r="A306" s="102" t="str">
        <f t="shared" si="12"/>
        <v>2026-01-30T3003744</v>
      </c>
      <c r="B306" s="167" t="str">
        <f t="shared" si="13"/>
        <v>43003744</v>
      </c>
      <c r="C306" s="438" t="s">
        <v>4404</v>
      </c>
      <c r="D306" s="439" t="s">
        <v>2862</v>
      </c>
      <c r="E306" s="440" t="s">
        <v>2863</v>
      </c>
      <c r="F306" s="439" t="s">
        <v>43</v>
      </c>
      <c r="G306" s="439" t="s">
        <v>2864</v>
      </c>
      <c r="H306" s="439" t="s">
        <v>3723</v>
      </c>
      <c r="I306" s="441">
        <v>138</v>
      </c>
      <c r="J306" s="165">
        <f t="shared" si="14"/>
        <v>4</v>
      </c>
    </row>
    <row r="307" spans="1:10" ht="19.95" customHeight="1">
      <c r="A307" s="102" t="str">
        <f t="shared" si="12"/>
        <v>2026-01-30T3003745</v>
      </c>
      <c r="B307" s="167" t="str">
        <f t="shared" si="13"/>
        <v>43003745</v>
      </c>
      <c r="C307" s="434" t="s">
        <v>4404</v>
      </c>
      <c r="D307" s="435" t="s">
        <v>2862</v>
      </c>
      <c r="E307" s="436" t="s">
        <v>2869</v>
      </c>
      <c r="F307" s="435" t="s">
        <v>43</v>
      </c>
      <c r="G307" s="435" t="s">
        <v>2861</v>
      </c>
      <c r="H307" s="435" t="s">
        <v>2859</v>
      </c>
      <c r="I307" s="437">
        <v>108</v>
      </c>
      <c r="J307" s="165">
        <f t="shared" si="14"/>
        <v>4</v>
      </c>
    </row>
    <row r="308" spans="1:10" ht="19.95" customHeight="1">
      <c r="A308" s="102" t="str">
        <f t="shared" si="12"/>
        <v>2026-01-30T3003243</v>
      </c>
      <c r="B308" s="167" t="str">
        <f t="shared" si="13"/>
        <v>43003243</v>
      </c>
      <c r="C308" s="438" t="s">
        <v>4404</v>
      </c>
      <c r="D308" s="439" t="s">
        <v>2870</v>
      </c>
      <c r="E308" s="440" t="s">
        <v>4405</v>
      </c>
      <c r="F308" s="439" t="s">
        <v>43</v>
      </c>
      <c r="G308" s="439" t="s">
        <v>4406</v>
      </c>
      <c r="H308" s="439" t="s">
        <v>4407</v>
      </c>
      <c r="I308" s="441">
        <v>114</v>
      </c>
      <c r="J308" s="165">
        <f t="shared" si="14"/>
        <v>4</v>
      </c>
    </row>
    <row r="309" spans="1:10" ht="19.95" customHeight="1">
      <c r="A309" s="102" t="str">
        <f t="shared" si="12"/>
        <v>2026-01-30T3003859</v>
      </c>
      <c r="B309" s="167" t="str">
        <f t="shared" si="13"/>
        <v>43003859</v>
      </c>
      <c r="C309" s="434" t="s">
        <v>4404</v>
      </c>
      <c r="D309" s="435" t="s">
        <v>2870</v>
      </c>
      <c r="E309" s="436" t="s">
        <v>4400</v>
      </c>
      <c r="F309" s="435" t="s">
        <v>43</v>
      </c>
      <c r="G309" s="435" t="s">
        <v>4401</v>
      </c>
      <c r="H309" s="435" t="s">
        <v>4399</v>
      </c>
      <c r="I309" s="437">
        <v>79</v>
      </c>
      <c r="J309" s="165">
        <f t="shared" si="14"/>
        <v>4</v>
      </c>
    </row>
    <row r="310" spans="1:10" ht="19.95" customHeight="1">
      <c r="A310" s="102" t="str">
        <f t="shared" si="12"/>
        <v>2026-01-30T3003858</v>
      </c>
      <c r="B310" s="167" t="str">
        <f t="shared" si="13"/>
        <v>43003858</v>
      </c>
      <c r="C310" s="438" t="s">
        <v>4404</v>
      </c>
      <c r="D310" s="439" t="s">
        <v>2870</v>
      </c>
      <c r="E310" s="440" t="s">
        <v>4408</v>
      </c>
      <c r="F310" s="439" t="s">
        <v>43</v>
      </c>
      <c r="G310" s="439" t="s">
        <v>4409</v>
      </c>
      <c r="H310" s="439" t="s">
        <v>4399</v>
      </c>
      <c r="I310" s="441">
        <v>55</v>
      </c>
      <c r="J310" s="165">
        <f t="shared" si="14"/>
        <v>4</v>
      </c>
    </row>
    <row r="311" spans="1:10" ht="19.95" customHeight="1">
      <c r="A311" s="102" t="str">
        <f t="shared" si="12"/>
        <v>2026-01-30T1033184</v>
      </c>
      <c r="B311" s="167" t="str">
        <f t="shared" si="13"/>
        <v>41033184</v>
      </c>
      <c r="C311" s="434" t="s">
        <v>4404</v>
      </c>
      <c r="D311" s="435" t="s">
        <v>2881</v>
      </c>
      <c r="E311" s="436" t="s">
        <v>2882</v>
      </c>
      <c r="F311" s="435" t="s">
        <v>43</v>
      </c>
      <c r="G311" s="435" t="s">
        <v>2883</v>
      </c>
      <c r="H311" s="435" t="s">
        <v>2884</v>
      </c>
      <c r="I311" s="437">
        <v>60</v>
      </c>
      <c r="J311" s="165">
        <f t="shared" si="14"/>
        <v>4</v>
      </c>
    </row>
    <row r="312" spans="1:10" ht="19.95" customHeight="1">
      <c r="A312" s="102" t="str">
        <f t="shared" si="12"/>
        <v>2026-01-30T1018905</v>
      </c>
      <c r="B312" s="167" t="str">
        <f t="shared" si="13"/>
        <v>41018905</v>
      </c>
      <c r="C312" s="438" t="s">
        <v>4404</v>
      </c>
      <c r="D312" s="439" t="s">
        <v>3749</v>
      </c>
      <c r="E312" s="440" t="s">
        <v>3750</v>
      </c>
      <c r="F312" s="439" t="s">
        <v>43</v>
      </c>
      <c r="G312" s="439" t="s">
        <v>3751</v>
      </c>
      <c r="H312" s="439" t="s">
        <v>3752</v>
      </c>
      <c r="I312" s="441">
        <v>185</v>
      </c>
      <c r="J312" s="165">
        <f t="shared" si="14"/>
        <v>4</v>
      </c>
    </row>
    <row r="313" spans="1:10" ht="19.95" customHeight="1">
      <c r="A313" s="102" t="str">
        <f t="shared" si="12"/>
        <v>2026-01-30T1026408</v>
      </c>
      <c r="B313" s="167" t="str">
        <f t="shared" si="13"/>
        <v>41026408</v>
      </c>
      <c r="C313" s="434" t="s">
        <v>4404</v>
      </c>
      <c r="D313" s="435" t="s">
        <v>2916</v>
      </c>
      <c r="E313" s="436" t="s">
        <v>4402</v>
      </c>
      <c r="F313" s="435" t="s">
        <v>43</v>
      </c>
      <c r="G313" s="435" t="s">
        <v>2848</v>
      </c>
      <c r="H313" s="435" t="s">
        <v>4403</v>
      </c>
      <c r="I313" s="437">
        <v>62</v>
      </c>
      <c r="J313" s="165">
        <f t="shared" si="14"/>
        <v>4</v>
      </c>
    </row>
    <row r="314" spans="1:10" ht="19.95" customHeight="1">
      <c r="A314" s="102" t="str">
        <f t="shared" si="12"/>
        <v>2026-01-31T3003745</v>
      </c>
      <c r="B314" s="167" t="str">
        <f t="shared" si="13"/>
        <v>43003745</v>
      </c>
      <c r="C314" s="438" t="s">
        <v>4410</v>
      </c>
      <c r="D314" s="439" t="s">
        <v>416</v>
      </c>
      <c r="E314" s="440" t="s">
        <v>2860</v>
      </c>
      <c r="F314" s="439" t="s">
        <v>43</v>
      </c>
      <c r="G314" s="439" t="s">
        <v>2861</v>
      </c>
      <c r="H314" s="439" t="s">
        <v>2859</v>
      </c>
      <c r="I314" s="441">
        <v>245</v>
      </c>
      <c r="J314" s="165">
        <f t="shared" si="14"/>
        <v>4</v>
      </c>
    </row>
    <row r="315" spans="1:10" ht="19.95" customHeight="1">
      <c r="A315" s="102" t="str">
        <f t="shared" si="12"/>
        <v>2026-01-31T3003745</v>
      </c>
      <c r="B315" s="167" t="str">
        <f t="shared" si="13"/>
        <v>43003745</v>
      </c>
      <c r="C315" s="434" t="s">
        <v>4410</v>
      </c>
      <c r="D315" s="435" t="s">
        <v>416</v>
      </c>
      <c r="E315" s="436" t="s">
        <v>2869</v>
      </c>
      <c r="F315" s="435" t="s">
        <v>43</v>
      </c>
      <c r="G315" s="435" t="s">
        <v>2861</v>
      </c>
      <c r="H315" s="435" t="s">
        <v>2859</v>
      </c>
      <c r="I315" s="437">
        <v>40</v>
      </c>
      <c r="J315" s="165">
        <f t="shared" si="14"/>
        <v>4</v>
      </c>
    </row>
    <row r="316" spans="1:10" ht="19.95" customHeight="1">
      <c r="A316" s="102" t="str">
        <f t="shared" si="12"/>
        <v>2026-01-31T3002240</v>
      </c>
      <c r="B316" s="167" t="str">
        <f t="shared" si="13"/>
        <v>43002240</v>
      </c>
      <c r="C316" s="438" t="s">
        <v>4410</v>
      </c>
      <c r="D316" s="439" t="s">
        <v>2862</v>
      </c>
      <c r="E316" s="440" t="s">
        <v>3755</v>
      </c>
      <c r="F316" s="439" t="s">
        <v>2515</v>
      </c>
      <c r="G316" s="439" t="s">
        <v>3756</v>
      </c>
      <c r="H316" s="439" t="s">
        <v>3757</v>
      </c>
      <c r="I316" s="441">
        <v>92</v>
      </c>
      <c r="J316" s="165">
        <f t="shared" si="14"/>
        <v>4</v>
      </c>
    </row>
    <row r="317" spans="1:10" ht="19.95" customHeight="1">
      <c r="A317" s="102" t="str">
        <f t="shared" si="12"/>
        <v>2026-01-31T3003744</v>
      </c>
      <c r="B317" s="167" t="str">
        <f t="shared" si="13"/>
        <v>43003744</v>
      </c>
      <c r="C317" s="434" t="s">
        <v>4410</v>
      </c>
      <c r="D317" s="435" t="s">
        <v>2862</v>
      </c>
      <c r="E317" s="436" t="s">
        <v>2863</v>
      </c>
      <c r="F317" s="435" t="s">
        <v>43</v>
      </c>
      <c r="G317" s="435" t="s">
        <v>2864</v>
      </c>
      <c r="H317" s="435" t="s">
        <v>3723</v>
      </c>
      <c r="I317" s="437">
        <v>153</v>
      </c>
      <c r="J317" s="165">
        <f t="shared" si="14"/>
        <v>4</v>
      </c>
    </row>
    <row r="318" spans="1:10" ht="19.95" customHeight="1">
      <c r="A318" s="102" t="str">
        <f t="shared" si="12"/>
        <v>2026-01-31T3003270</v>
      </c>
      <c r="B318" s="167" t="str">
        <f t="shared" si="13"/>
        <v>43003270</v>
      </c>
      <c r="C318" s="438" t="s">
        <v>4410</v>
      </c>
      <c r="D318" s="439" t="s">
        <v>2862</v>
      </c>
      <c r="E318" s="440" t="s">
        <v>3670</v>
      </c>
      <c r="F318" s="439" t="s">
        <v>43</v>
      </c>
      <c r="G318" s="439" t="s">
        <v>3671</v>
      </c>
      <c r="H318" s="439" t="s">
        <v>3660</v>
      </c>
      <c r="I318" s="441">
        <v>75</v>
      </c>
      <c r="J318" s="165">
        <f t="shared" si="14"/>
        <v>4</v>
      </c>
    </row>
    <row r="319" spans="1:10" ht="19.95" customHeight="1">
      <c r="A319" s="102" t="str">
        <f t="shared" si="12"/>
        <v>2026-01-31T3003243</v>
      </c>
      <c r="B319" s="167" t="str">
        <f t="shared" si="13"/>
        <v>43003243</v>
      </c>
      <c r="C319" s="434" t="s">
        <v>4410</v>
      </c>
      <c r="D319" s="435" t="s">
        <v>2870</v>
      </c>
      <c r="E319" s="436" t="s">
        <v>4405</v>
      </c>
      <c r="F319" s="435" t="s">
        <v>43</v>
      </c>
      <c r="G319" s="435" t="s">
        <v>4406</v>
      </c>
      <c r="H319" s="435" t="s">
        <v>4407</v>
      </c>
      <c r="I319" s="437">
        <v>65</v>
      </c>
      <c r="J319" s="165">
        <f t="shared" si="14"/>
        <v>4</v>
      </c>
    </row>
    <row r="320" spans="1:10" ht="19.95" customHeight="1">
      <c r="A320" s="102" t="str">
        <f t="shared" si="12"/>
        <v>2026-01-31T3003860</v>
      </c>
      <c r="B320" s="167" t="str">
        <f t="shared" si="13"/>
        <v>43003860</v>
      </c>
      <c r="C320" s="438" t="s">
        <v>4410</v>
      </c>
      <c r="D320" s="439" t="s">
        <v>2870</v>
      </c>
      <c r="E320" s="440" t="s">
        <v>4397</v>
      </c>
      <c r="F320" s="439" t="s">
        <v>43</v>
      </c>
      <c r="G320" s="439" t="s">
        <v>4398</v>
      </c>
      <c r="H320" s="439" t="s">
        <v>4399</v>
      </c>
      <c r="I320" s="441">
        <v>81</v>
      </c>
      <c r="J320" s="165">
        <f t="shared" si="14"/>
        <v>4</v>
      </c>
    </row>
    <row r="321" spans="1:10" ht="19.95" customHeight="1">
      <c r="A321" s="102" t="str">
        <f t="shared" si="12"/>
        <v>2026-01-31T3003859</v>
      </c>
      <c r="B321" s="167" t="str">
        <f t="shared" si="13"/>
        <v>43003859</v>
      </c>
      <c r="C321" s="434" t="s">
        <v>4410</v>
      </c>
      <c r="D321" s="435" t="s">
        <v>2870</v>
      </c>
      <c r="E321" s="436" t="s">
        <v>4400</v>
      </c>
      <c r="F321" s="435" t="s">
        <v>43</v>
      </c>
      <c r="G321" s="435" t="s">
        <v>4401</v>
      </c>
      <c r="H321" s="435" t="s">
        <v>4399</v>
      </c>
      <c r="I321" s="437">
        <v>50</v>
      </c>
      <c r="J321" s="165">
        <f t="shared" si="14"/>
        <v>4</v>
      </c>
    </row>
    <row r="322" spans="1:10" ht="19.95" customHeight="1">
      <c r="A322" s="102" t="str">
        <f t="shared" si="12"/>
        <v>2026-01-31T3003858</v>
      </c>
      <c r="B322" s="167" t="str">
        <f t="shared" si="13"/>
        <v>43003858</v>
      </c>
      <c r="C322" s="438" t="s">
        <v>4410</v>
      </c>
      <c r="D322" s="439" t="s">
        <v>2870</v>
      </c>
      <c r="E322" s="440" t="s">
        <v>4408</v>
      </c>
      <c r="F322" s="439" t="s">
        <v>43</v>
      </c>
      <c r="G322" s="439" t="s">
        <v>4409</v>
      </c>
      <c r="H322" s="439" t="s">
        <v>4399</v>
      </c>
      <c r="I322" s="441">
        <v>101</v>
      </c>
      <c r="J322" s="165">
        <f t="shared" si="14"/>
        <v>4</v>
      </c>
    </row>
    <row r="323" spans="1:10" ht="19.95" customHeight="1">
      <c r="A323" s="102" t="str">
        <f t="shared" ref="A323:A386" si="15">C323&amp;"T"&amp;G323</f>
        <v>2026-01-31T1033184</v>
      </c>
      <c r="B323" s="167" t="str">
        <f t="shared" ref="B323:B386" si="16">J323&amp;G323</f>
        <v>41033184</v>
      </c>
      <c r="C323" s="434" t="s">
        <v>4410</v>
      </c>
      <c r="D323" s="435" t="s">
        <v>2881</v>
      </c>
      <c r="E323" s="436" t="s">
        <v>2882</v>
      </c>
      <c r="F323" s="435" t="s">
        <v>43</v>
      </c>
      <c r="G323" s="435" t="s">
        <v>2883</v>
      </c>
      <c r="H323" s="435" t="s">
        <v>2884</v>
      </c>
      <c r="I323" s="437">
        <v>226</v>
      </c>
      <c r="J323" s="165">
        <f t="shared" ref="J323:J386" si="17">WEEKNUM(C323)-1</f>
        <v>4</v>
      </c>
    </row>
    <row r="324" spans="1:10" ht="19.95" customHeight="1">
      <c r="A324" s="102" t="str">
        <f t="shared" si="15"/>
        <v>2026-01-31T1018905</v>
      </c>
      <c r="B324" s="167" t="str">
        <f t="shared" si="16"/>
        <v>41018905</v>
      </c>
      <c r="C324" s="438" t="s">
        <v>4410</v>
      </c>
      <c r="D324" s="439" t="s">
        <v>3749</v>
      </c>
      <c r="E324" s="440" t="s">
        <v>3750</v>
      </c>
      <c r="F324" s="439" t="s">
        <v>43</v>
      </c>
      <c r="G324" s="439" t="s">
        <v>3751</v>
      </c>
      <c r="H324" s="439" t="s">
        <v>3752</v>
      </c>
      <c r="I324" s="441">
        <v>179</v>
      </c>
      <c r="J324" s="165">
        <f t="shared" si="17"/>
        <v>4</v>
      </c>
    </row>
    <row r="325" spans="1:10" ht="19.95" customHeight="1">
      <c r="A325" s="102" t="str">
        <f t="shared" si="15"/>
        <v>2026-02-01T3003745</v>
      </c>
      <c r="B325" s="167" t="str">
        <f t="shared" si="16"/>
        <v>53003745</v>
      </c>
      <c r="C325" s="434" t="s">
        <v>4411</v>
      </c>
      <c r="D325" s="435" t="s">
        <v>416</v>
      </c>
      <c r="E325" s="436" t="s">
        <v>2860</v>
      </c>
      <c r="F325" s="435" t="s">
        <v>43</v>
      </c>
      <c r="G325" s="435" t="s">
        <v>2861</v>
      </c>
      <c r="H325" s="435" t="s">
        <v>2859</v>
      </c>
      <c r="I325" s="437">
        <v>199</v>
      </c>
      <c r="J325" s="165">
        <f t="shared" si="17"/>
        <v>5</v>
      </c>
    </row>
    <row r="326" spans="1:10" ht="19.95" customHeight="1">
      <c r="A326" s="102" t="str">
        <f t="shared" si="15"/>
        <v>2026-02-01T3003745</v>
      </c>
      <c r="B326" s="167" t="str">
        <f t="shared" si="16"/>
        <v>53003745</v>
      </c>
      <c r="C326" s="438" t="s">
        <v>4411</v>
      </c>
      <c r="D326" s="439" t="s">
        <v>416</v>
      </c>
      <c r="E326" s="440" t="s">
        <v>2869</v>
      </c>
      <c r="F326" s="439" t="s">
        <v>43</v>
      </c>
      <c r="G326" s="439" t="s">
        <v>2861</v>
      </c>
      <c r="H326" s="439" t="s">
        <v>2859</v>
      </c>
      <c r="I326" s="441">
        <v>4</v>
      </c>
      <c r="J326" s="165">
        <f t="shared" si="17"/>
        <v>5</v>
      </c>
    </row>
    <row r="327" spans="1:10" ht="19.95" customHeight="1">
      <c r="A327" s="102" t="str">
        <f t="shared" si="15"/>
        <v>2026-02-01T3003105</v>
      </c>
      <c r="B327" s="167" t="str">
        <f t="shared" si="16"/>
        <v>53003105</v>
      </c>
      <c r="C327" s="434" t="s">
        <v>4411</v>
      </c>
      <c r="D327" s="435" t="s">
        <v>416</v>
      </c>
      <c r="E327" s="436" t="s">
        <v>417</v>
      </c>
      <c r="F327" s="435" t="s">
        <v>43</v>
      </c>
      <c r="G327" s="435" t="s">
        <v>418</v>
      </c>
      <c r="H327" s="435" t="s">
        <v>2904</v>
      </c>
      <c r="I327" s="437">
        <v>100</v>
      </c>
      <c r="J327" s="165">
        <f t="shared" si="17"/>
        <v>5</v>
      </c>
    </row>
    <row r="328" spans="1:10" ht="19.95" customHeight="1">
      <c r="A328" s="102" t="str">
        <f t="shared" si="15"/>
        <v>2026-02-01T3002240</v>
      </c>
      <c r="B328" s="167" t="str">
        <f t="shared" si="16"/>
        <v>53002240</v>
      </c>
      <c r="C328" s="438" t="s">
        <v>4411</v>
      </c>
      <c r="D328" s="439" t="s">
        <v>2862</v>
      </c>
      <c r="E328" s="440" t="s">
        <v>3755</v>
      </c>
      <c r="F328" s="439" t="s">
        <v>2515</v>
      </c>
      <c r="G328" s="439" t="s">
        <v>3756</v>
      </c>
      <c r="H328" s="439" t="s">
        <v>3757</v>
      </c>
      <c r="I328" s="441">
        <v>69</v>
      </c>
      <c r="J328" s="165">
        <f t="shared" si="17"/>
        <v>5</v>
      </c>
    </row>
    <row r="329" spans="1:10" ht="19.95" customHeight="1">
      <c r="A329" s="102" t="str">
        <f t="shared" si="15"/>
        <v>2026-02-01T3003744</v>
      </c>
      <c r="B329" s="167" t="str">
        <f t="shared" si="16"/>
        <v>53003744</v>
      </c>
      <c r="C329" s="434" t="s">
        <v>4411</v>
      </c>
      <c r="D329" s="435" t="s">
        <v>2862</v>
      </c>
      <c r="E329" s="436" t="s">
        <v>2863</v>
      </c>
      <c r="F329" s="435" t="s">
        <v>43</v>
      </c>
      <c r="G329" s="435" t="s">
        <v>2864</v>
      </c>
      <c r="H329" s="435" t="s">
        <v>3723</v>
      </c>
      <c r="I329" s="437">
        <v>80</v>
      </c>
      <c r="J329" s="165">
        <f t="shared" si="17"/>
        <v>5</v>
      </c>
    </row>
    <row r="330" spans="1:10" ht="19.95" customHeight="1">
      <c r="A330" s="102" t="str">
        <f t="shared" si="15"/>
        <v>2026-02-01T3003270</v>
      </c>
      <c r="B330" s="167" t="str">
        <f t="shared" si="16"/>
        <v>53003270</v>
      </c>
      <c r="C330" s="438" t="s">
        <v>4411</v>
      </c>
      <c r="D330" s="439" t="s">
        <v>2862</v>
      </c>
      <c r="E330" s="440" t="s">
        <v>3670</v>
      </c>
      <c r="F330" s="439" t="s">
        <v>43</v>
      </c>
      <c r="G330" s="439" t="s">
        <v>3671</v>
      </c>
      <c r="H330" s="439" t="s">
        <v>3660</v>
      </c>
      <c r="I330" s="441">
        <v>79</v>
      </c>
      <c r="J330" s="165">
        <f t="shared" si="17"/>
        <v>5</v>
      </c>
    </row>
    <row r="331" spans="1:10" ht="19.95" customHeight="1">
      <c r="A331" s="102" t="str">
        <f t="shared" si="15"/>
        <v>2026-02-01T3003745</v>
      </c>
      <c r="B331" s="167" t="str">
        <f t="shared" si="16"/>
        <v>53003745</v>
      </c>
      <c r="C331" s="434" t="s">
        <v>4411</v>
      </c>
      <c r="D331" s="435" t="s">
        <v>2862</v>
      </c>
      <c r="E331" s="436" t="s">
        <v>2869</v>
      </c>
      <c r="F331" s="435" t="s">
        <v>43</v>
      </c>
      <c r="G331" s="435" t="s">
        <v>2861</v>
      </c>
      <c r="H331" s="435" t="s">
        <v>2859</v>
      </c>
      <c r="I331" s="437">
        <v>92</v>
      </c>
      <c r="J331" s="165">
        <f t="shared" si="17"/>
        <v>5</v>
      </c>
    </row>
    <row r="332" spans="1:10" ht="19.95" customHeight="1">
      <c r="A332" s="102" t="str">
        <f t="shared" si="15"/>
        <v>2026-02-01T3003243</v>
      </c>
      <c r="B332" s="167" t="str">
        <f t="shared" si="16"/>
        <v>53003243</v>
      </c>
      <c r="C332" s="438" t="s">
        <v>4411</v>
      </c>
      <c r="D332" s="439" t="s">
        <v>2870</v>
      </c>
      <c r="E332" s="440" t="s">
        <v>4405</v>
      </c>
      <c r="F332" s="439" t="s">
        <v>43</v>
      </c>
      <c r="G332" s="439" t="s">
        <v>4406</v>
      </c>
      <c r="H332" s="439" t="s">
        <v>4407</v>
      </c>
      <c r="I332" s="441">
        <v>60</v>
      </c>
      <c r="J332" s="165">
        <f t="shared" si="17"/>
        <v>5</v>
      </c>
    </row>
    <row r="333" spans="1:10" ht="19.95" customHeight="1">
      <c r="A333" s="102" t="str">
        <f t="shared" si="15"/>
        <v>2026-02-01T3003860</v>
      </c>
      <c r="B333" s="167" t="str">
        <f t="shared" si="16"/>
        <v>53003860</v>
      </c>
      <c r="C333" s="434" t="s">
        <v>4411</v>
      </c>
      <c r="D333" s="435" t="s">
        <v>2870</v>
      </c>
      <c r="E333" s="436" t="s">
        <v>4397</v>
      </c>
      <c r="F333" s="435" t="s">
        <v>43</v>
      </c>
      <c r="G333" s="435" t="s">
        <v>4398</v>
      </c>
      <c r="H333" s="435" t="s">
        <v>4399</v>
      </c>
      <c r="I333" s="437">
        <v>119</v>
      </c>
      <c r="J333" s="165">
        <f t="shared" si="17"/>
        <v>5</v>
      </c>
    </row>
    <row r="334" spans="1:10" ht="19.95" customHeight="1">
      <c r="A334" s="102" t="str">
        <f t="shared" si="15"/>
        <v>2026-02-01T3003859</v>
      </c>
      <c r="B334" s="167" t="str">
        <f t="shared" si="16"/>
        <v>53003859</v>
      </c>
      <c r="C334" s="438" t="s">
        <v>4411</v>
      </c>
      <c r="D334" s="439" t="s">
        <v>2870</v>
      </c>
      <c r="E334" s="440" t="s">
        <v>4400</v>
      </c>
      <c r="F334" s="439" t="s">
        <v>43</v>
      </c>
      <c r="G334" s="439" t="s">
        <v>4401</v>
      </c>
      <c r="H334" s="439" t="s">
        <v>4399</v>
      </c>
      <c r="I334" s="441">
        <v>74</v>
      </c>
      <c r="J334" s="165">
        <f t="shared" si="17"/>
        <v>5</v>
      </c>
    </row>
    <row r="335" spans="1:10" ht="19.95" customHeight="1">
      <c r="A335" s="102" t="str">
        <f t="shared" si="15"/>
        <v>2026-02-01T3003858</v>
      </c>
      <c r="B335" s="167" t="str">
        <f t="shared" si="16"/>
        <v>53003858</v>
      </c>
      <c r="C335" s="434" t="s">
        <v>4411</v>
      </c>
      <c r="D335" s="435" t="s">
        <v>2870</v>
      </c>
      <c r="E335" s="436" t="s">
        <v>4408</v>
      </c>
      <c r="F335" s="435" t="s">
        <v>43</v>
      </c>
      <c r="G335" s="435" t="s">
        <v>4409</v>
      </c>
      <c r="H335" s="435" t="s">
        <v>4399</v>
      </c>
      <c r="I335" s="437">
        <v>77</v>
      </c>
      <c r="J335" s="165">
        <f t="shared" si="17"/>
        <v>5</v>
      </c>
    </row>
    <row r="336" spans="1:10" ht="19.95" customHeight="1">
      <c r="A336" s="102" t="str">
        <f t="shared" si="15"/>
        <v>2026-02-01T1033184</v>
      </c>
      <c r="B336" s="167" t="str">
        <f t="shared" si="16"/>
        <v>51033184</v>
      </c>
      <c r="C336" s="438" t="s">
        <v>4411</v>
      </c>
      <c r="D336" s="439" t="s">
        <v>2881</v>
      </c>
      <c r="E336" s="440" t="s">
        <v>2882</v>
      </c>
      <c r="F336" s="439" t="s">
        <v>43</v>
      </c>
      <c r="G336" s="439" t="s">
        <v>2883</v>
      </c>
      <c r="H336" s="439" t="s">
        <v>2884</v>
      </c>
      <c r="I336" s="441">
        <v>178</v>
      </c>
      <c r="J336" s="165">
        <f t="shared" si="17"/>
        <v>5</v>
      </c>
    </row>
    <row r="337" spans="1:10" ht="19.95" customHeight="1">
      <c r="A337" s="102" t="str">
        <f t="shared" si="15"/>
        <v>2026-02-01T1018905</v>
      </c>
      <c r="B337" s="167" t="str">
        <f t="shared" si="16"/>
        <v>51018905</v>
      </c>
      <c r="C337" s="473" t="s">
        <v>4411</v>
      </c>
      <c r="D337" s="474" t="s">
        <v>3749</v>
      </c>
      <c r="E337" s="475" t="s">
        <v>3750</v>
      </c>
      <c r="F337" s="474" t="s">
        <v>43</v>
      </c>
      <c r="G337" s="474" t="s">
        <v>3751</v>
      </c>
      <c r="H337" s="474" t="s">
        <v>3752</v>
      </c>
      <c r="I337" s="476">
        <v>211</v>
      </c>
      <c r="J337" s="165">
        <f t="shared" si="17"/>
        <v>5</v>
      </c>
    </row>
    <row r="338" spans="1:10" ht="19.95" customHeight="1">
      <c r="A338" s="102" t="str">
        <f t="shared" si="15"/>
        <v>2026-02-02T1038581</v>
      </c>
      <c r="B338" s="167" t="str">
        <f t="shared" si="16"/>
        <v>51038581</v>
      </c>
      <c r="C338" s="434" t="s">
        <v>5001</v>
      </c>
      <c r="D338" s="435" t="s">
        <v>3715</v>
      </c>
      <c r="E338" s="436" t="s">
        <v>5002</v>
      </c>
      <c r="F338" s="435" t="s">
        <v>43</v>
      </c>
      <c r="G338" s="435" t="s">
        <v>5003</v>
      </c>
      <c r="H338" s="435" t="s">
        <v>5004</v>
      </c>
      <c r="I338" s="437">
        <v>115</v>
      </c>
      <c r="J338" s="165">
        <f t="shared" si="17"/>
        <v>5</v>
      </c>
    </row>
    <row r="339" spans="1:10" ht="19.95" customHeight="1">
      <c r="A339" s="102" t="str">
        <f t="shared" si="15"/>
        <v>2026-02-02T1038585</v>
      </c>
      <c r="B339" s="167" t="str">
        <f t="shared" si="16"/>
        <v>51038585</v>
      </c>
      <c r="C339" s="438" t="s">
        <v>5001</v>
      </c>
      <c r="D339" s="439" t="s">
        <v>3715</v>
      </c>
      <c r="E339" s="440" t="s">
        <v>5005</v>
      </c>
      <c r="F339" s="439" t="s">
        <v>43</v>
      </c>
      <c r="G339" s="439" t="s">
        <v>5006</v>
      </c>
      <c r="H339" s="439" t="s">
        <v>5007</v>
      </c>
      <c r="I339" s="441">
        <v>42</v>
      </c>
      <c r="J339" s="165">
        <f t="shared" si="17"/>
        <v>5</v>
      </c>
    </row>
    <row r="340" spans="1:10" ht="19.95" customHeight="1">
      <c r="A340" s="102" t="str">
        <f t="shared" si="15"/>
        <v>2026-02-02T3003745</v>
      </c>
      <c r="B340" s="167" t="str">
        <f t="shared" si="16"/>
        <v>53003745</v>
      </c>
      <c r="C340" s="434" t="s">
        <v>5001</v>
      </c>
      <c r="D340" s="435" t="s">
        <v>416</v>
      </c>
      <c r="E340" s="436" t="s">
        <v>2860</v>
      </c>
      <c r="F340" s="435" t="s">
        <v>43</v>
      </c>
      <c r="G340" s="435" t="s">
        <v>2861</v>
      </c>
      <c r="H340" s="435" t="s">
        <v>2859</v>
      </c>
      <c r="I340" s="437">
        <v>97</v>
      </c>
      <c r="J340" s="165">
        <f t="shared" si="17"/>
        <v>5</v>
      </c>
    </row>
    <row r="341" spans="1:10" ht="19.95" customHeight="1">
      <c r="A341" s="102" t="str">
        <f t="shared" si="15"/>
        <v>2026-02-02T3003745</v>
      </c>
      <c r="B341" s="167" t="str">
        <f t="shared" si="16"/>
        <v>53003745</v>
      </c>
      <c r="C341" s="438" t="s">
        <v>5001</v>
      </c>
      <c r="D341" s="439" t="s">
        <v>416</v>
      </c>
      <c r="E341" s="440" t="s">
        <v>2869</v>
      </c>
      <c r="F341" s="439" t="s">
        <v>43</v>
      </c>
      <c r="G341" s="439" t="s">
        <v>2861</v>
      </c>
      <c r="H341" s="439" t="s">
        <v>2859</v>
      </c>
      <c r="I341" s="441">
        <v>60</v>
      </c>
      <c r="J341" s="165">
        <f t="shared" si="17"/>
        <v>5</v>
      </c>
    </row>
    <row r="342" spans="1:10" ht="19.95" customHeight="1">
      <c r="A342" s="102" t="str">
        <f t="shared" si="15"/>
        <v>2026-02-02T3003105</v>
      </c>
      <c r="B342" s="167" t="str">
        <f t="shared" si="16"/>
        <v>53003105</v>
      </c>
      <c r="C342" s="434" t="s">
        <v>5001</v>
      </c>
      <c r="D342" s="435" t="s">
        <v>416</v>
      </c>
      <c r="E342" s="436" t="s">
        <v>417</v>
      </c>
      <c r="F342" s="435" t="s">
        <v>43</v>
      </c>
      <c r="G342" s="435" t="s">
        <v>418</v>
      </c>
      <c r="H342" s="435" t="s">
        <v>2904</v>
      </c>
      <c r="I342" s="437">
        <v>113</v>
      </c>
      <c r="J342" s="165">
        <f t="shared" si="17"/>
        <v>5</v>
      </c>
    </row>
    <row r="343" spans="1:10" ht="19.95" customHeight="1">
      <c r="A343" s="102" t="str">
        <f t="shared" si="15"/>
        <v>2026-02-02T3002240</v>
      </c>
      <c r="B343" s="167" t="str">
        <f t="shared" si="16"/>
        <v>53002240</v>
      </c>
      <c r="C343" s="438" t="s">
        <v>5001</v>
      </c>
      <c r="D343" s="439" t="s">
        <v>2862</v>
      </c>
      <c r="E343" s="440" t="s">
        <v>3755</v>
      </c>
      <c r="F343" s="439" t="s">
        <v>2515</v>
      </c>
      <c r="G343" s="439" t="s">
        <v>3756</v>
      </c>
      <c r="H343" s="439" t="s">
        <v>3757</v>
      </c>
      <c r="I343" s="441">
        <v>81</v>
      </c>
      <c r="J343" s="165">
        <f t="shared" si="17"/>
        <v>5</v>
      </c>
    </row>
    <row r="344" spans="1:10" ht="19.95" customHeight="1">
      <c r="A344" s="102" t="str">
        <f t="shared" si="15"/>
        <v>2026-02-02T3002609</v>
      </c>
      <c r="B344" s="167" t="str">
        <f t="shared" si="16"/>
        <v>53002609</v>
      </c>
      <c r="C344" s="434" t="s">
        <v>5001</v>
      </c>
      <c r="D344" s="435" t="s">
        <v>2862</v>
      </c>
      <c r="E344" s="436" t="s">
        <v>3721</v>
      </c>
      <c r="F344" s="435" t="s">
        <v>43</v>
      </c>
      <c r="G344" s="435" t="s">
        <v>3722</v>
      </c>
      <c r="H344" s="435" t="s">
        <v>2865</v>
      </c>
      <c r="I344" s="437">
        <v>62</v>
      </c>
      <c r="J344" s="165">
        <f t="shared" si="17"/>
        <v>5</v>
      </c>
    </row>
    <row r="345" spans="1:10" ht="19.95" customHeight="1">
      <c r="A345" s="102" t="str">
        <f t="shared" si="15"/>
        <v>2026-02-02T3003744</v>
      </c>
      <c r="B345" s="167" t="str">
        <f t="shared" si="16"/>
        <v>53003744</v>
      </c>
      <c r="C345" s="438" t="s">
        <v>5001</v>
      </c>
      <c r="D345" s="439" t="s">
        <v>2862</v>
      </c>
      <c r="E345" s="440" t="s">
        <v>2863</v>
      </c>
      <c r="F345" s="439" t="s">
        <v>43</v>
      </c>
      <c r="G345" s="439" t="s">
        <v>2864</v>
      </c>
      <c r="H345" s="439" t="s">
        <v>3723</v>
      </c>
      <c r="I345" s="441">
        <v>114</v>
      </c>
      <c r="J345" s="165">
        <f t="shared" si="17"/>
        <v>5</v>
      </c>
    </row>
    <row r="346" spans="1:10" ht="19.95" customHeight="1">
      <c r="A346" s="102" t="str">
        <f t="shared" si="15"/>
        <v>2026-02-02T3003270</v>
      </c>
      <c r="B346" s="167" t="str">
        <f t="shared" si="16"/>
        <v>53003270</v>
      </c>
      <c r="C346" s="434" t="s">
        <v>5001</v>
      </c>
      <c r="D346" s="435" t="s">
        <v>2862</v>
      </c>
      <c r="E346" s="436" t="s">
        <v>3670</v>
      </c>
      <c r="F346" s="435" t="s">
        <v>43</v>
      </c>
      <c r="G346" s="435" t="s">
        <v>3671</v>
      </c>
      <c r="H346" s="435" t="s">
        <v>3660</v>
      </c>
      <c r="I346" s="437">
        <v>64</v>
      </c>
      <c r="J346" s="165">
        <f t="shared" si="17"/>
        <v>5</v>
      </c>
    </row>
    <row r="347" spans="1:10" ht="19.95" customHeight="1">
      <c r="A347" s="102" t="str">
        <f t="shared" si="15"/>
        <v>2026-02-02T3003243</v>
      </c>
      <c r="B347" s="167" t="str">
        <f t="shared" si="16"/>
        <v>53003243</v>
      </c>
      <c r="C347" s="438" t="s">
        <v>5001</v>
      </c>
      <c r="D347" s="439" t="s">
        <v>2870</v>
      </c>
      <c r="E347" s="440" t="s">
        <v>4405</v>
      </c>
      <c r="F347" s="439" t="s">
        <v>43</v>
      </c>
      <c r="G347" s="439" t="s">
        <v>4406</v>
      </c>
      <c r="H347" s="439" t="s">
        <v>4407</v>
      </c>
      <c r="I347" s="441">
        <v>124</v>
      </c>
      <c r="J347" s="165">
        <f t="shared" si="17"/>
        <v>5</v>
      </c>
    </row>
    <row r="348" spans="1:10" ht="19.95" customHeight="1">
      <c r="A348" s="102" t="str">
        <f t="shared" si="15"/>
        <v>2026-02-02T3003860</v>
      </c>
      <c r="B348" s="167" t="str">
        <f t="shared" si="16"/>
        <v>53003860</v>
      </c>
      <c r="C348" s="434" t="s">
        <v>5001</v>
      </c>
      <c r="D348" s="435" t="s">
        <v>2870</v>
      </c>
      <c r="E348" s="436" t="s">
        <v>4397</v>
      </c>
      <c r="F348" s="435" t="s">
        <v>43</v>
      </c>
      <c r="G348" s="435" t="s">
        <v>4398</v>
      </c>
      <c r="H348" s="435" t="s">
        <v>4399</v>
      </c>
      <c r="I348" s="437">
        <v>53</v>
      </c>
      <c r="J348" s="165">
        <f t="shared" si="17"/>
        <v>5</v>
      </c>
    </row>
    <row r="349" spans="1:10" ht="19.95" customHeight="1">
      <c r="A349" s="102" t="str">
        <f t="shared" si="15"/>
        <v>2026-02-02T3003859</v>
      </c>
      <c r="B349" s="167" t="str">
        <f t="shared" si="16"/>
        <v>53003859</v>
      </c>
      <c r="C349" s="438" t="s">
        <v>5001</v>
      </c>
      <c r="D349" s="439" t="s">
        <v>2870</v>
      </c>
      <c r="E349" s="440" t="s">
        <v>4400</v>
      </c>
      <c r="F349" s="439" t="s">
        <v>43</v>
      </c>
      <c r="G349" s="439" t="s">
        <v>4401</v>
      </c>
      <c r="H349" s="439" t="s">
        <v>4399</v>
      </c>
      <c r="I349" s="441">
        <v>87</v>
      </c>
      <c r="J349" s="165">
        <f t="shared" si="17"/>
        <v>5</v>
      </c>
    </row>
    <row r="350" spans="1:10" ht="19.95" customHeight="1">
      <c r="A350" s="102" t="str">
        <f t="shared" si="15"/>
        <v>2026-02-02T3003858</v>
      </c>
      <c r="B350" s="167" t="str">
        <f t="shared" si="16"/>
        <v>53003858</v>
      </c>
      <c r="C350" s="434" t="s">
        <v>5001</v>
      </c>
      <c r="D350" s="435" t="s">
        <v>2870</v>
      </c>
      <c r="E350" s="436" t="s">
        <v>4408</v>
      </c>
      <c r="F350" s="435" t="s">
        <v>43</v>
      </c>
      <c r="G350" s="435" t="s">
        <v>4409</v>
      </c>
      <c r="H350" s="435" t="s">
        <v>4399</v>
      </c>
      <c r="I350" s="437">
        <v>27</v>
      </c>
      <c r="J350" s="165">
        <f t="shared" si="17"/>
        <v>5</v>
      </c>
    </row>
    <row r="351" spans="1:10" ht="19.95" customHeight="1">
      <c r="A351" s="102" t="str">
        <f t="shared" si="15"/>
        <v>2026-02-02T1033184</v>
      </c>
      <c r="B351" s="167" t="str">
        <f t="shared" si="16"/>
        <v>51033184</v>
      </c>
      <c r="C351" s="438" t="s">
        <v>5001</v>
      </c>
      <c r="D351" s="439" t="s">
        <v>2881</v>
      </c>
      <c r="E351" s="440" t="s">
        <v>2882</v>
      </c>
      <c r="F351" s="439" t="s">
        <v>43</v>
      </c>
      <c r="G351" s="439" t="s">
        <v>2883</v>
      </c>
      <c r="H351" s="439" t="s">
        <v>2884</v>
      </c>
      <c r="I351" s="441">
        <v>136</v>
      </c>
      <c r="J351" s="165">
        <f t="shared" si="17"/>
        <v>5</v>
      </c>
    </row>
    <row r="352" spans="1:10" ht="19.95" customHeight="1">
      <c r="A352" s="102" t="str">
        <f t="shared" si="15"/>
        <v>2026-02-02T1018905</v>
      </c>
      <c r="B352" s="167" t="str">
        <f t="shared" si="16"/>
        <v>51018905</v>
      </c>
      <c r="C352" s="434" t="s">
        <v>5001</v>
      </c>
      <c r="D352" s="435" t="s">
        <v>3749</v>
      </c>
      <c r="E352" s="436" t="s">
        <v>3750</v>
      </c>
      <c r="F352" s="435" t="s">
        <v>43</v>
      </c>
      <c r="G352" s="435" t="s">
        <v>3751</v>
      </c>
      <c r="H352" s="435" t="s">
        <v>3752</v>
      </c>
      <c r="I352" s="437">
        <v>138</v>
      </c>
      <c r="J352" s="165">
        <f t="shared" si="17"/>
        <v>5</v>
      </c>
    </row>
    <row r="353" spans="1:10" ht="19.95" customHeight="1">
      <c r="A353" s="102" t="str">
        <f t="shared" si="15"/>
        <v>2026-02-03T3003745</v>
      </c>
      <c r="B353" s="167" t="str">
        <f t="shared" si="16"/>
        <v>53003745</v>
      </c>
      <c r="C353" s="438" t="s">
        <v>5008</v>
      </c>
      <c r="D353" s="439" t="s">
        <v>416</v>
      </c>
      <c r="E353" s="440" t="s">
        <v>2860</v>
      </c>
      <c r="F353" s="439" t="s">
        <v>43</v>
      </c>
      <c r="G353" s="439" t="s">
        <v>2861</v>
      </c>
      <c r="H353" s="439" t="s">
        <v>2859</v>
      </c>
      <c r="I353" s="441">
        <v>270</v>
      </c>
      <c r="J353" s="165">
        <f t="shared" si="17"/>
        <v>5</v>
      </c>
    </row>
    <row r="354" spans="1:10" ht="19.95" customHeight="1">
      <c r="A354" s="102" t="str">
        <f t="shared" si="15"/>
        <v>2026-02-03T3003745</v>
      </c>
      <c r="B354" s="167" t="str">
        <f t="shared" si="16"/>
        <v>53003745</v>
      </c>
      <c r="C354" s="434" t="s">
        <v>5008</v>
      </c>
      <c r="D354" s="435" t="s">
        <v>416</v>
      </c>
      <c r="E354" s="436" t="s">
        <v>2869</v>
      </c>
      <c r="F354" s="435" t="s">
        <v>43</v>
      </c>
      <c r="G354" s="435" t="s">
        <v>2861</v>
      </c>
      <c r="H354" s="435" t="s">
        <v>2859</v>
      </c>
      <c r="I354" s="437">
        <v>45</v>
      </c>
      <c r="J354" s="165">
        <f t="shared" si="17"/>
        <v>5</v>
      </c>
    </row>
    <row r="355" spans="1:10" ht="19.95" customHeight="1">
      <c r="A355" s="102" t="str">
        <f t="shared" si="15"/>
        <v>2026-02-03T3002240</v>
      </c>
      <c r="B355" s="167" t="str">
        <f t="shared" si="16"/>
        <v>53002240</v>
      </c>
      <c r="C355" s="438" t="s">
        <v>5008</v>
      </c>
      <c r="D355" s="439" t="s">
        <v>2862</v>
      </c>
      <c r="E355" s="440" t="s">
        <v>3755</v>
      </c>
      <c r="F355" s="439" t="s">
        <v>2515</v>
      </c>
      <c r="G355" s="439" t="s">
        <v>3756</v>
      </c>
      <c r="H355" s="439" t="s">
        <v>3757</v>
      </c>
      <c r="I355" s="441">
        <v>44</v>
      </c>
      <c r="J355" s="165">
        <f t="shared" si="17"/>
        <v>5</v>
      </c>
    </row>
    <row r="356" spans="1:10" ht="19.95" customHeight="1">
      <c r="A356" s="102" t="str">
        <f t="shared" si="15"/>
        <v>2026-02-03T3002609</v>
      </c>
      <c r="B356" s="167" t="str">
        <f t="shared" si="16"/>
        <v>53002609</v>
      </c>
      <c r="C356" s="434" t="s">
        <v>5008</v>
      </c>
      <c r="D356" s="435" t="s">
        <v>2862</v>
      </c>
      <c r="E356" s="436" t="s">
        <v>3721</v>
      </c>
      <c r="F356" s="435" t="s">
        <v>43</v>
      </c>
      <c r="G356" s="435" t="s">
        <v>3722</v>
      </c>
      <c r="H356" s="435" t="s">
        <v>2865</v>
      </c>
      <c r="I356" s="437">
        <v>118</v>
      </c>
      <c r="J356" s="165">
        <f t="shared" si="17"/>
        <v>5</v>
      </c>
    </row>
    <row r="357" spans="1:10" ht="19.95" customHeight="1">
      <c r="A357" s="102" t="str">
        <f t="shared" si="15"/>
        <v>2026-02-03T3003744</v>
      </c>
      <c r="B357" s="167" t="str">
        <f t="shared" si="16"/>
        <v>53003744</v>
      </c>
      <c r="C357" s="438" t="s">
        <v>5008</v>
      </c>
      <c r="D357" s="439" t="s">
        <v>2862</v>
      </c>
      <c r="E357" s="440" t="s">
        <v>2863</v>
      </c>
      <c r="F357" s="439" t="s">
        <v>43</v>
      </c>
      <c r="G357" s="439" t="s">
        <v>2864</v>
      </c>
      <c r="H357" s="439" t="s">
        <v>3723</v>
      </c>
      <c r="I357" s="441">
        <v>74</v>
      </c>
      <c r="J357" s="165">
        <f t="shared" si="17"/>
        <v>5</v>
      </c>
    </row>
    <row r="358" spans="1:10" ht="19.95" customHeight="1">
      <c r="A358" s="102" t="str">
        <f t="shared" si="15"/>
        <v>2026-02-03T3002647</v>
      </c>
      <c r="B358" s="167" t="str">
        <f t="shared" si="16"/>
        <v>53002647</v>
      </c>
      <c r="C358" s="434" t="s">
        <v>5008</v>
      </c>
      <c r="D358" s="435" t="s">
        <v>2862</v>
      </c>
      <c r="E358" s="436" t="s">
        <v>2866</v>
      </c>
      <c r="F358" s="435" t="s">
        <v>2515</v>
      </c>
      <c r="G358" s="435" t="s">
        <v>2867</v>
      </c>
      <c r="H358" s="435" t="s">
        <v>2868</v>
      </c>
      <c r="I358" s="437">
        <v>84</v>
      </c>
      <c r="J358" s="165">
        <f t="shared" si="17"/>
        <v>5</v>
      </c>
    </row>
    <row r="359" spans="1:10" ht="19.95" customHeight="1">
      <c r="A359" s="102" t="str">
        <f t="shared" si="15"/>
        <v>2026-02-03T3003243</v>
      </c>
      <c r="B359" s="167" t="str">
        <f t="shared" si="16"/>
        <v>53003243</v>
      </c>
      <c r="C359" s="438" t="s">
        <v>5008</v>
      </c>
      <c r="D359" s="439" t="s">
        <v>2870</v>
      </c>
      <c r="E359" s="440" t="s">
        <v>4405</v>
      </c>
      <c r="F359" s="439" t="s">
        <v>43</v>
      </c>
      <c r="G359" s="439" t="s">
        <v>4406</v>
      </c>
      <c r="H359" s="439" t="s">
        <v>4407</v>
      </c>
      <c r="I359" s="441">
        <v>88</v>
      </c>
      <c r="J359" s="165">
        <f t="shared" si="17"/>
        <v>5</v>
      </c>
    </row>
    <row r="360" spans="1:10" ht="19.95" customHeight="1">
      <c r="A360" s="102" t="str">
        <f t="shared" si="15"/>
        <v>2026-02-03T3003860</v>
      </c>
      <c r="B360" s="167" t="str">
        <f t="shared" si="16"/>
        <v>53003860</v>
      </c>
      <c r="C360" s="434" t="s">
        <v>5008</v>
      </c>
      <c r="D360" s="435" t="s">
        <v>2870</v>
      </c>
      <c r="E360" s="436" t="s">
        <v>4397</v>
      </c>
      <c r="F360" s="435" t="s">
        <v>43</v>
      </c>
      <c r="G360" s="435" t="s">
        <v>4398</v>
      </c>
      <c r="H360" s="435" t="s">
        <v>4399</v>
      </c>
      <c r="I360" s="437">
        <v>30</v>
      </c>
      <c r="J360" s="165">
        <f t="shared" si="17"/>
        <v>5</v>
      </c>
    </row>
    <row r="361" spans="1:10" ht="19.95" customHeight="1">
      <c r="A361" s="102" t="str">
        <f t="shared" si="15"/>
        <v>2026-02-03T3003859</v>
      </c>
      <c r="B361" s="167" t="str">
        <f t="shared" si="16"/>
        <v>53003859</v>
      </c>
      <c r="C361" s="438" t="s">
        <v>5008</v>
      </c>
      <c r="D361" s="439" t="s">
        <v>2870</v>
      </c>
      <c r="E361" s="440" t="s">
        <v>4400</v>
      </c>
      <c r="F361" s="439" t="s">
        <v>43</v>
      </c>
      <c r="G361" s="439" t="s">
        <v>4401</v>
      </c>
      <c r="H361" s="439" t="s">
        <v>4399</v>
      </c>
      <c r="I361" s="441">
        <v>80</v>
      </c>
      <c r="J361" s="165">
        <f t="shared" si="17"/>
        <v>5</v>
      </c>
    </row>
    <row r="362" spans="1:10" ht="19.95" customHeight="1">
      <c r="A362" s="102" t="str">
        <f t="shared" si="15"/>
        <v>2026-02-03T3003858</v>
      </c>
      <c r="B362" s="167" t="str">
        <f t="shared" si="16"/>
        <v>53003858</v>
      </c>
      <c r="C362" s="434" t="s">
        <v>5008</v>
      </c>
      <c r="D362" s="435" t="s">
        <v>2870</v>
      </c>
      <c r="E362" s="436" t="s">
        <v>4408</v>
      </c>
      <c r="F362" s="435" t="s">
        <v>43</v>
      </c>
      <c r="G362" s="435" t="s">
        <v>4409</v>
      </c>
      <c r="H362" s="435" t="s">
        <v>4399</v>
      </c>
      <c r="I362" s="437">
        <v>97</v>
      </c>
      <c r="J362" s="165">
        <f t="shared" si="17"/>
        <v>5</v>
      </c>
    </row>
    <row r="363" spans="1:10" ht="19.95" customHeight="1">
      <c r="A363" s="102" t="str">
        <f t="shared" si="15"/>
        <v>2026-02-03T1033184</v>
      </c>
      <c r="B363" s="167" t="str">
        <f t="shared" si="16"/>
        <v>51033184</v>
      </c>
      <c r="C363" s="438" t="s">
        <v>5008</v>
      </c>
      <c r="D363" s="439" t="s">
        <v>2881</v>
      </c>
      <c r="E363" s="440" t="s">
        <v>2882</v>
      </c>
      <c r="F363" s="439" t="s">
        <v>43</v>
      </c>
      <c r="G363" s="439" t="s">
        <v>2883</v>
      </c>
      <c r="H363" s="439" t="s">
        <v>2884</v>
      </c>
      <c r="I363" s="441">
        <v>102</v>
      </c>
      <c r="J363" s="165">
        <f t="shared" si="17"/>
        <v>5</v>
      </c>
    </row>
    <row r="364" spans="1:10" ht="19.95" customHeight="1">
      <c r="A364" s="102" t="str">
        <f t="shared" si="15"/>
        <v>2026-02-03T1033057</v>
      </c>
      <c r="B364" s="167" t="str">
        <f t="shared" si="16"/>
        <v>51033057</v>
      </c>
      <c r="C364" s="434" t="s">
        <v>5008</v>
      </c>
      <c r="D364" s="435" t="s">
        <v>5009</v>
      </c>
      <c r="E364" s="436" t="s">
        <v>5010</v>
      </c>
      <c r="F364" s="435" t="s">
        <v>43</v>
      </c>
      <c r="G364" s="435" t="s">
        <v>5011</v>
      </c>
      <c r="H364" s="435" t="s">
        <v>5012</v>
      </c>
      <c r="I364" s="437">
        <v>258</v>
      </c>
      <c r="J364" s="165">
        <f t="shared" si="17"/>
        <v>5</v>
      </c>
    </row>
    <row r="365" spans="1:10" ht="19.95" customHeight="1">
      <c r="A365" s="102" t="str">
        <f t="shared" si="15"/>
        <v>2026-02-03T1030545</v>
      </c>
      <c r="B365" s="167" t="str">
        <f t="shared" si="16"/>
        <v>51030545</v>
      </c>
      <c r="C365" s="438" t="s">
        <v>5008</v>
      </c>
      <c r="D365" s="439" t="s">
        <v>5013</v>
      </c>
      <c r="E365" s="440" t="s">
        <v>5014</v>
      </c>
      <c r="F365" s="439" t="s">
        <v>43</v>
      </c>
      <c r="G365" s="439" t="s">
        <v>5015</v>
      </c>
      <c r="H365" s="439" t="s">
        <v>5016</v>
      </c>
      <c r="I365" s="441">
        <v>110</v>
      </c>
      <c r="J365" s="165">
        <f t="shared" si="17"/>
        <v>5</v>
      </c>
    </row>
    <row r="366" spans="1:10" ht="19.95" customHeight="1">
      <c r="A366" s="102" t="str">
        <f t="shared" si="15"/>
        <v>2026-02-03T2022627</v>
      </c>
      <c r="B366" s="167" t="str">
        <f t="shared" si="16"/>
        <v>52022627</v>
      </c>
      <c r="C366" s="434" t="s">
        <v>5008</v>
      </c>
      <c r="D366" s="435" t="s">
        <v>5017</v>
      </c>
      <c r="E366" s="436" t="s">
        <v>5018</v>
      </c>
      <c r="F366" s="435" t="s">
        <v>43</v>
      </c>
      <c r="G366" s="435" t="s">
        <v>2851</v>
      </c>
      <c r="H366" s="435" t="s">
        <v>5019</v>
      </c>
      <c r="I366" s="437">
        <v>100</v>
      </c>
      <c r="J366" s="165">
        <f t="shared" si="17"/>
        <v>5</v>
      </c>
    </row>
    <row r="367" spans="1:10" ht="19.95" customHeight="1">
      <c r="A367" s="102" t="str">
        <f t="shared" si="15"/>
        <v>2026-02-03T2021195</v>
      </c>
      <c r="B367" s="167" t="str">
        <f t="shared" si="16"/>
        <v>52021195</v>
      </c>
      <c r="C367" s="438" t="s">
        <v>5008</v>
      </c>
      <c r="D367" s="439" t="s">
        <v>2885</v>
      </c>
      <c r="E367" s="440" t="s">
        <v>3665</v>
      </c>
      <c r="F367" s="439" t="s">
        <v>43</v>
      </c>
      <c r="G367" s="439" t="s">
        <v>3666</v>
      </c>
      <c r="H367" s="439" t="s">
        <v>3667</v>
      </c>
      <c r="I367" s="441">
        <v>169</v>
      </c>
      <c r="J367" s="165">
        <f t="shared" si="17"/>
        <v>5</v>
      </c>
    </row>
    <row r="368" spans="1:10" ht="19.95" customHeight="1">
      <c r="A368" s="102" t="str">
        <f t="shared" si="15"/>
        <v>2026-02-03T1018905</v>
      </c>
      <c r="B368" s="167" t="str">
        <f t="shared" si="16"/>
        <v>51018905</v>
      </c>
      <c r="C368" s="434" t="s">
        <v>5008</v>
      </c>
      <c r="D368" s="435" t="s">
        <v>3749</v>
      </c>
      <c r="E368" s="436" t="s">
        <v>3750</v>
      </c>
      <c r="F368" s="435" t="s">
        <v>43</v>
      </c>
      <c r="G368" s="435" t="s">
        <v>3751</v>
      </c>
      <c r="H368" s="435" t="s">
        <v>3752</v>
      </c>
      <c r="I368" s="437">
        <v>141</v>
      </c>
      <c r="J368" s="165">
        <f t="shared" si="17"/>
        <v>5</v>
      </c>
    </row>
    <row r="369" spans="1:10" ht="19.95" customHeight="1">
      <c r="A369" s="102" t="str">
        <f t="shared" si="15"/>
        <v>2026-02-04T3003745</v>
      </c>
      <c r="B369" s="167" t="str">
        <f t="shared" si="16"/>
        <v>53003745</v>
      </c>
      <c r="C369" s="438" t="s">
        <v>5020</v>
      </c>
      <c r="D369" s="439" t="s">
        <v>416</v>
      </c>
      <c r="E369" s="440" t="s">
        <v>2860</v>
      </c>
      <c r="F369" s="439" t="s">
        <v>43</v>
      </c>
      <c r="G369" s="439" t="s">
        <v>2861</v>
      </c>
      <c r="H369" s="439" t="s">
        <v>2859</v>
      </c>
      <c r="I369" s="441">
        <v>187</v>
      </c>
      <c r="J369" s="165">
        <f t="shared" si="17"/>
        <v>5</v>
      </c>
    </row>
    <row r="370" spans="1:10" ht="19.95" customHeight="1">
      <c r="A370" s="102" t="str">
        <f t="shared" si="15"/>
        <v>2026-02-04T3002784</v>
      </c>
      <c r="B370" s="167" t="str">
        <f t="shared" si="16"/>
        <v>53002784</v>
      </c>
      <c r="C370" s="434" t="s">
        <v>5020</v>
      </c>
      <c r="D370" s="435" t="s">
        <v>416</v>
      </c>
      <c r="E370" s="436" t="s">
        <v>5021</v>
      </c>
      <c r="F370" s="435" t="s">
        <v>43</v>
      </c>
      <c r="G370" s="435" t="s">
        <v>5022</v>
      </c>
      <c r="H370" s="435" t="s">
        <v>5023</v>
      </c>
      <c r="I370" s="437">
        <v>97</v>
      </c>
      <c r="J370" s="165">
        <f t="shared" si="17"/>
        <v>5</v>
      </c>
    </row>
    <row r="371" spans="1:10" ht="19.95" customHeight="1">
      <c r="A371" s="102" t="str">
        <f t="shared" si="15"/>
        <v>2026-02-04T3002240</v>
      </c>
      <c r="B371" s="167" t="str">
        <f t="shared" si="16"/>
        <v>53002240</v>
      </c>
      <c r="C371" s="438" t="s">
        <v>5020</v>
      </c>
      <c r="D371" s="439" t="s">
        <v>2862</v>
      </c>
      <c r="E371" s="440" t="s">
        <v>3755</v>
      </c>
      <c r="F371" s="439" t="s">
        <v>2515</v>
      </c>
      <c r="G371" s="439" t="s">
        <v>3756</v>
      </c>
      <c r="H371" s="439" t="s">
        <v>3757</v>
      </c>
      <c r="I371" s="441">
        <v>110</v>
      </c>
      <c r="J371" s="165">
        <f t="shared" si="17"/>
        <v>5</v>
      </c>
    </row>
    <row r="372" spans="1:10" ht="19.95" customHeight="1">
      <c r="A372" s="102" t="str">
        <f t="shared" si="15"/>
        <v>2026-02-04T3002609</v>
      </c>
      <c r="B372" s="167" t="str">
        <f t="shared" si="16"/>
        <v>53002609</v>
      </c>
      <c r="C372" s="434" t="s">
        <v>5020</v>
      </c>
      <c r="D372" s="435" t="s">
        <v>2862</v>
      </c>
      <c r="E372" s="436" t="s">
        <v>3721</v>
      </c>
      <c r="F372" s="435" t="s">
        <v>43</v>
      </c>
      <c r="G372" s="435" t="s">
        <v>3722</v>
      </c>
      <c r="H372" s="435" t="s">
        <v>2865</v>
      </c>
      <c r="I372" s="437">
        <v>62</v>
      </c>
      <c r="J372" s="165">
        <f t="shared" si="17"/>
        <v>5</v>
      </c>
    </row>
    <row r="373" spans="1:10" ht="19.95" customHeight="1">
      <c r="A373" s="102" t="str">
        <f t="shared" si="15"/>
        <v>2026-02-04T3002647</v>
      </c>
      <c r="B373" s="167" t="str">
        <f t="shared" si="16"/>
        <v>53002647</v>
      </c>
      <c r="C373" s="438" t="s">
        <v>5020</v>
      </c>
      <c r="D373" s="439" t="s">
        <v>2862</v>
      </c>
      <c r="E373" s="440" t="s">
        <v>2866</v>
      </c>
      <c r="F373" s="439" t="s">
        <v>2515</v>
      </c>
      <c r="G373" s="439" t="s">
        <v>2867</v>
      </c>
      <c r="H373" s="439" t="s">
        <v>2868</v>
      </c>
      <c r="I373" s="441">
        <v>40</v>
      </c>
      <c r="J373" s="165">
        <f t="shared" si="17"/>
        <v>5</v>
      </c>
    </row>
    <row r="374" spans="1:10" ht="19.95" customHeight="1">
      <c r="A374" s="102" t="str">
        <f t="shared" si="15"/>
        <v>2026-02-04T3003745</v>
      </c>
      <c r="B374" s="167" t="str">
        <f t="shared" si="16"/>
        <v>53003745</v>
      </c>
      <c r="C374" s="434" t="s">
        <v>5020</v>
      </c>
      <c r="D374" s="435" t="s">
        <v>2862</v>
      </c>
      <c r="E374" s="436" t="s">
        <v>2869</v>
      </c>
      <c r="F374" s="435" t="s">
        <v>43</v>
      </c>
      <c r="G374" s="435" t="s">
        <v>2861</v>
      </c>
      <c r="H374" s="435" t="s">
        <v>2859</v>
      </c>
      <c r="I374" s="437">
        <v>83</v>
      </c>
      <c r="J374" s="165">
        <f t="shared" si="17"/>
        <v>5</v>
      </c>
    </row>
    <row r="375" spans="1:10" ht="19.95" customHeight="1">
      <c r="A375" s="102" t="str">
        <f t="shared" si="15"/>
        <v>2026-02-04T3003243</v>
      </c>
      <c r="B375" s="167" t="str">
        <f t="shared" si="16"/>
        <v>53003243</v>
      </c>
      <c r="C375" s="438" t="s">
        <v>5020</v>
      </c>
      <c r="D375" s="439" t="s">
        <v>2870</v>
      </c>
      <c r="E375" s="440" t="s">
        <v>4405</v>
      </c>
      <c r="F375" s="439" t="s">
        <v>43</v>
      </c>
      <c r="G375" s="439" t="s">
        <v>4406</v>
      </c>
      <c r="H375" s="439" t="s">
        <v>4407</v>
      </c>
      <c r="I375" s="441">
        <v>8</v>
      </c>
      <c r="J375" s="165">
        <f t="shared" si="17"/>
        <v>5</v>
      </c>
    </row>
    <row r="376" spans="1:10" ht="19.95" customHeight="1">
      <c r="A376" s="102" t="str">
        <f t="shared" si="15"/>
        <v>2026-02-04T3003860</v>
      </c>
      <c r="B376" s="167" t="str">
        <f t="shared" si="16"/>
        <v>53003860</v>
      </c>
      <c r="C376" s="434" t="s">
        <v>5020</v>
      </c>
      <c r="D376" s="435" t="s">
        <v>2870</v>
      </c>
      <c r="E376" s="436" t="s">
        <v>4397</v>
      </c>
      <c r="F376" s="435" t="s">
        <v>43</v>
      </c>
      <c r="G376" s="435" t="s">
        <v>4398</v>
      </c>
      <c r="H376" s="435" t="s">
        <v>4399</v>
      </c>
      <c r="I376" s="437">
        <v>123</v>
      </c>
      <c r="J376" s="165">
        <f t="shared" si="17"/>
        <v>5</v>
      </c>
    </row>
    <row r="377" spans="1:10" ht="19.95" customHeight="1">
      <c r="A377" s="102" t="str">
        <f t="shared" si="15"/>
        <v>2026-02-04T3003859</v>
      </c>
      <c r="B377" s="167" t="str">
        <f t="shared" si="16"/>
        <v>53003859</v>
      </c>
      <c r="C377" s="438" t="s">
        <v>5020</v>
      </c>
      <c r="D377" s="439" t="s">
        <v>2870</v>
      </c>
      <c r="E377" s="440" t="s">
        <v>4400</v>
      </c>
      <c r="F377" s="439" t="s">
        <v>43</v>
      </c>
      <c r="G377" s="439" t="s">
        <v>4401</v>
      </c>
      <c r="H377" s="439" t="s">
        <v>4399</v>
      </c>
      <c r="I377" s="441">
        <v>90</v>
      </c>
      <c r="J377" s="165">
        <f t="shared" si="17"/>
        <v>5</v>
      </c>
    </row>
    <row r="378" spans="1:10" ht="19.95" customHeight="1">
      <c r="A378" s="102" t="str">
        <f t="shared" si="15"/>
        <v>2026-02-04T3003858</v>
      </c>
      <c r="B378" s="167" t="str">
        <f t="shared" si="16"/>
        <v>53003858</v>
      </c>
      <c r="C378" s="434" t="s">
        <v>5020</v>
      </c>
      <c r="D378" s="435" t="s">
        <v>2870</v>
      </c>
      <c r="E378" s="436" t="s">
        <v>4408</v>
      </c>
      <c r="F378" s="435" t="s">
        <v>43</v>
      </c>
      <c r="G378" s="435" t="s">
        <v>4409</v>
      </c>
      <c r="H378" s="435" t="s">
        <v>4399</v>
      </c>
      <c r="I378" s="437">
        <v>97</v>
      </c>
      <c r="J378" s="165">
        <f t="shared" si="17"/>
        <v>5</v>
      </c>
    </row>
    <row r="379" spans="1:10" ht="19.95" customHeight="1">
      <c r="A379" s="102" t="str">
        <f t="shared" si="15"/>
        <v>2026-02-04T1033184</v>
      </c>
      <c r="B379" s="167" t="str">
        <f t="shared" si="16"/>
        <v>51033184</v>
      </c>
      <c r="C379" s="438" t="s">
        <v>5020</v>
      </c>
      <c r="D379" s="439" t="s">
        <v>2926</v>
      </c>
      <c r="E379" s="440" t="s">
        <v>2882</v>
      </c>
      <c r="F379" s="439" t="s">
        <v>43</v>
      </c>
      <c r="G379" s="439" t="s">
        <v>2883</v>
      </c>
      <c r="H379" s="439" t="s">
        <v>2884</v>
      </c>
      <c r="I379" s="441">
        <v>217</v>
      </c>
      <c r="J379" s="165">
        <f t="shared" si="17"/>
        <v>5</v>
      </c>
    </row>
    <row r="380" spans="1:10" ht="19.95" customHeight="1">
      <c r="A380" s="102" t="str">
        <f t="shared" si="15"/>
        <v>2026-02-04T1023384</v>
      </c>
      <c r="B380" s="167" t="str">
        <f t="shared" si="16"/>
        <v>51023384</v>
      </c>
      <c r="C380" s="434" t="s">
        <v>5020</v>
      </c>
      <c r="D380" s="435" t="s">
        <v>5024</v>
      </c>
      <c r="E380" s="436" t="s">
        <v>5025</v>
      </c>
      <c r="F380" s="435" t="s">
        <v>43</v>
      </c>
      <c r="G380" s="435" t="s">
        <v>5026</v>
      </c>
      <c r="H380" s="435" t="s">
        <v>5027</v>
      </c>
      <c r="I380" s="437">
        <v>29</v>
      </c>
      <c r="J380" s="165">
        <f t="shared" si="17"/>
        <v>5</v>
      </c>
    </row>
    <row r="381" spans="1:10" ht="19.95" customHeight="1">
      <c r="A381" s="102" t="str">
        <f t="shared" si="15"/>
        <v>2026-02-04T1033057</v>
      </c>
      <c r="B381" s="167" t="str">
        <f t="shared" si="16"/>
        <v>51033057</v>
      </c>
      <c r="C381" s="438" t="s">
        <v>5020</v>
      </c>
      <c r="D381" s="439" t="s">
        <v>5009</v>
      </c>
      <c r="E381" s="440" t="s">
        <v>5010</v>
      </c>
      <c r="F381" s="439" t="s">
        <v>43</v>
      </c>
      <c r="G381" s="439" t="s">
        <v>5011</v>
      </c>
      <c r="H381" s="439" t="s">
        <v>5012</v>
      </c>
      <c r="I381" s="441">
        <v>132</v>
      </c>
      <c r="J381" s="165">
        <f t="shared" si="17"/>
        <v>5</v>
      </c>
    </row>
    <row r="382" spans="1:10" ht="19.95" customHeight="1">
      <c r="A382" s="102" t="str">
        <f t="shared" si="15"/>
        <v>2026-02-04T1030545</v>
      </c>
      <c r="B382" s="167" t="str">
        <f t="shared" si="16"/>
        <v>51030545</v>
      </c>
      <c r="C382" s="434" t="s">
        <v>5020</v>
      </c>
      <c r="D382" s="435" t="s">
        <v>5013</v>
      </c>
      <c r="E382" s="436" t="s">
        <v>5014</v>
      </c>
      <c r="F382" s="435" t="s">
        <v>43</v>
      </c>
      <c r="G382" s="435" t="s">
        <v>5015</v>
      </c>
      <c r="H382" s="435" t="s">
        <v>5016</v>
      </c>
      <c r="I382" s="437">
        <v>90</v>
      </c>
      <c r="J382" s="165">
        <f t="shared" si="17"/>
        <v>5</v>
      </c>
    </row>
    <row r="383" spans="1:10" ht="19.95" customHeight="1">
      <c r="A383" s="102" t="str">
        <f t="shared" si="15"/>
        <v>2026-02-04T2021194</v>
      </c>
      <c r="B383" s="167" t="str">
        <f t="shared" si="16"/>
        <v>52021194</v>
      </c>
      <c r="C383" s="438" t="s">
        <v>5020</v>
      </c>
      <c r="D383" s="439" t="s">
        <v>5017</v>
      </c>
      <c r="E383" s="440" t="s">
        <v>2886</v>
      </c>
      <c r="F383" s="439" t="s">
        <v>43</v>
      </c>
      <c r="G383" s="439" t="s">
        <v>2887</v>
      </c>
      <c r="H383" s="439" t="s">
        <v>2888</v>
      </c>
      <c r="I383" s="441">
        <v>60</v>
      </c>
      <c r="J383" s="165">
        <f t="shared" si="17"/>
        <v>5</v>
      </c>
    </row>
    <row r="384" spans="1:10" ht="19.95" customHeight="1">
      <c r="A384" s="102" t="str">
        <f t="shared" si="15"/>
        <v>2026-02-04T2021195</v>
      </c>
      <c r="B384" s="167" t="str">
        <f t="shared" si="16"/>
        <v>52021195</v>
      </c>
      <c r="C384" s="434" t="s">
        <v>5020</v>
      </c>
      <c r="D384" s="435" t="s">
        <v>2885</v>
      </c>
      <c r="E384" s="436" t="s">
        <v>3665</v>
      </c>
      <c r="F384" s="435" t="s">
        <v>43</v>
      </c>
      <c r="G384" s="435" t="s">
        <v>3666</v>
      </c>
      <c r="H384" s="435" t="s">
        <v>3667</v>
      </c>
      <c r="I384" s="437">
        <v>132</v>
      </c>
      <c r="J384" s="165">
        <f t="shared" si="17"/>
        <v>5</v>
      </c>
    </row>
    <row r="385" spans="1:10" ht="19.95" customHeight="1">
      <c r="A385" s="102" t="str">
        <f t="shared" si="15"/>
        <v>2026-02-04T1018905</v>
      </c>
      <c r="B385" s="167" t="str">
        <f t="shared" si="16"/>
        <v>51018905</v>
      </c>
      <c r="C385" s="438" t="s">
        <v>5020</v>
      </c>
      <c r="D385" s="439" t="s">
        <v>3749</v>
      </c>
      <c r="E385" s="440" t="s">
        <v>3750</v>
      </c>
      <c r="F385" s="439" t="s">
        <v>43</v>
      </c>
      <c r="G385" s="439" t="s">
        <v>3751</v>
      </c>
      <c r="H385" s="439" t="s">
        <v>3752</v>
      </c>
      <c r="I385" s="441">
        <v>182</v>
      </c>
      <c r="J385" s="165">
        <f t="shared" si="17"/>
        <v>5</v>
      </c>
    </row>
    <row r="386" spans="1:10" ht="19.95" customHeight="1">
      <c r="A386" s="102" t="str">
        <f t="shared" si="15"/>
        <v>2026-02-05T3003745</v>
      </c>
      <c r="B386" s="167" t="str">
        <f t="shared" si="16"/>
        <v>53003745</v>
      </c>
      <c r="C386" s="434" t="s">
        <v>5028</v>
      </c>
      <c r="D386" s="435" t="s">
        <v>416</v>
      </c>
      <c r="E386" s="436" t="s">
        <v>2860</v>
      </c>
      <c r="F386" s="435" t="s">
        <v>43</v>
      </c>
      <c r="G386" s="435" t="s">
        <v>2861</v>
      </c>
      <c r="H386" s="435" t="s">
        <v>2859</v>
      </c>
      <c r="I386" s="437">
        <v>135</v>
      </c>
      <c r="J386" s="165">
        <f t="shared" si="17"/>
        <v>5</v>
      </c>
    </row>
    <row r="387" spans="1:10" ht="19.95" customHeight="1">
      <c r="A387" s="102" t="str">
        <f t="shared" ref="A387:A450" si="18">C387&amp;"T"&amp;G387</f>
        <v>2026-02-05T3003745</v>
      </c>
      <c r="B387" s="167" t="str">
        <f t="shared" ref="B387:B450" si="19">J387&amp;G387</f>
        <v>53003745</v>
      </c>
      <c r="C387" s="438" t="s">
        <v>5028</v>
      </c>
      <c r="D387" s="439" t="s">
        <v>416</v>
      </c>
      <c r="E387" s="440" t="s">
        <v>2869</v>
      </c>
      <c r="F387" s="439" t="s">
        <v>43</v>
      </c>
      <c r="G387" s="439" t="s">
        <v>2861</v>
      </c>
      <c r="H387" s="439" t="s">
        <v>2859</v>
      </c>
      <c r="I387" s="441">
        <v>89</v>
      </c>
      <c r="J387" s="165">
        <f t="shared" ref="J387:J450" si="20">WEEKNUM(C387)-1</f>
        <v>5</v>
      </c>
    </row>
    <row r="388" spans="1:10" ht="19.95" customHeight="1">
      <c r="A388" s="102" t="str">
        <f t="shared" si="18"/>
        <v>2026-02-05T3003768</v>
      </c>
      <c r="B388" s="167" t="str">
        <f t="shared" si="19"/>
        <v>53003768</v>
      </c>
      <c r="C388" s="434" t="s">
        <v>5028</v>
      </c>
      <c r="D388" s="435" t="s">
        <v>416</v>
      </c>
      <c r="E388" s="436" t="s">
        <v>5029</v>
      </c>
      <c r="F388" s="435" t="s">
        <v>43</v>
      </c>
      <c r="G388" s="435" t="s">
        <v>5030</v>
      </c>
      <c r="H388" s="435" t="s">
        <v>5023</v>
      </c>
      <c r="I388" s="437">
        <v>50</v>
      </c>
      <c r="J388" s="165">
        <f t="shared" si="20"/>
        <v>5</v>
      </c>
    </row>
    <row r="389" spans="1:10" ht="19.95" customHeight="1">
      <c r="A389" s="102" t="str">
        <f t="shared" si="18"/>
        <v>2026-02-05T3002240</v>
      </c>
      <c r="B389" s="167" t="str">
        <f t="shared" si="19"/>
        <v>53002240</v>
      </c>
      <c r="C389" s="438" t="s">
        <v>5028</v>
      </c>
      <c r="D389" s="439" t="s">
        <v>2862</v>
      </c>
      <c r="E389" s="440" t="s">
        <v>3755</v>
      </c>
      <c r="F389" s="439" t="s">
        <v>2515</v>
      </c>
      <c r="G389" s="439" t="s">
        <v>3756</v>
      </c>
      <c r="H389" s="439" t="s">
        <v>3757</v>
      </c>
      <c r="I389" s="441">
        <v>121</v>
      </c>
      <c r="J389" s="165">
        <f t="shared" si="20"/>
        <v>5</v>
      </c>
    </row>
    <row r="390" spans="1:10" ht="19.95" customHeight="1">
      <c r="A390" s="102" t="str">
        <f t="shared" si="18"/>
        <v>2026-02-05T3002609</v>
      </c>
      <c r="B390" s="167" t="str">
        <f t="shared" si="19"/>
        <v>53002609</v>
      </c>
      <c r="C390" s="434" t="s">
        <v>5028</v>
      </c>
      <c r="D390" s="435" t="s">
        <v>2862</v>
      </c>
      <c r="E390" s="436" t="s">
        <v>3721</v>
      </c>
      <c r="F390" s="435" t="s">
        <v>43</v>
      </c>
      <c r="G390" s="435" t="s">
        <v>3722</v>
      </c>
      <c r="H390" s="435" t="s">
        <v>2865</v>
      </c>
      <c r="I390" s="437">
        <v>39</v>
      </c>
      <c r="J390" s="165">
        <f t="shared" si="20"/>
        <v>5</v>
      </c>
    </row>
    <row r="391" spans="1:10" ht="19.95" customHeight="1">
      <c r="A391" s="102" t="str">
        <f t="shared" si="18"/>
        <v>2026-02-05T3002647</v>
      </c>
      <c r="B391" s="167" t="str">
        <f t="shared" si="19"/>
        <v>53002647</v>
      </c>
      <c r="C391" s="438" t="s">
        <v>5028</v>
      </c>
      <c r="D391" s="439" t="s">
        <v>2862</v>
      </c>
      <c r="E391" s="440" t="s">
        <v>2866</v>
      </c>
      <c r="F391" s="439" t="s">
        <v>2515</v>
      </c>
      <c r="G391" s="439" t="s">
        <v>2867</v>
      </c>
      <c r="H391" s="439" t="s">
        <v>2868</v>
      </c>
      <c r="I391" s="441">
        <v>130</v>
      </c>
      <c r="J391" s="165">
        <f t="shared" si="20"/>
        <v>5</v>
      </c>
    </row>
    <row r="392" spans="1:10" ht="19.95" customHeight="1">
      <c r="A392" s="102" t="str">
        <f t="shared" si="18"/>
        <v>2026-02-05T3003243</v>
      </c>
      <c r="B392" s="167" t="str">
        <f t="shared" si="19"/>
        <v>53003243</v>
      </c>
      <c r="C392" s="434" t="s">
        <v>5028</v>
      </c>
      <c r="D392" s="435" t="s">
        <v>2870</v>
      </c>
      <c r="E392" s="436" t="s">
        <v>4405</v>
      </c>
      <c r="F392" s="435" t="s">
        <v>43</v>
      </c>
      <c r="G392" s="435" t="s">
        <v>4406</v>
      </c>
      <c r="H392" s="435" t="s">
        <v>4407</v>
      </c>
      <c r="I392" s="437">
        <v>69</v>
      </c>
      <c r="J392" s="165">
        <f t="shared" si="20"/>
        <v>5</v>
      </c>
    </row>
    <row r="393" spans="1:10" ht="19.95" customHeight="1">
      <c r="A393" s="102" t="str">
        <f t="shared" si="18"/>
        <v>2026-02-05T3003860</v>
      </c>
      <c r="B393" s="167" t="str">
        <f t="shared" si="19"/>
        <v>53003860</v>
      </c>
      <c r="C393" s="438" t="s">
        <v>5028</v>
      </c>
      <c r="D393" s="439" t="s">
        <v>2870</v>
      </c>
      <c r="E393" s="440" t="s">
        <v>4397</v>
      </c>
      <c r="F393" s="439" t="s">
        <v>43</v>
      </c>
      <c r="G393" s="439" t="s">
        <v>4398</v>
      </c>
      <c r="H393" s="439" t="s">
        <v>4399</v>
      </c>
      <c r="I393" s="441">
        <v>85</v>
      </c>
      <c r="J393" s="165">
        <f t="shared" si="20"/>
        <v>5</v>
      </c>
    </row>
    <row r="394" spans="1:10" ht="19.95" customHeight="1">
      <c r="A394" s="102" t="str">
        <f t="shared" si="18"/>
        <v>2026-02-05T3003859</v>
      </c>
      <c r="B394" s="167" t="str">
        <f t="shared" si="19"/>
        <v>53003859</v>
      </c>
      <c r="C394" s="434" t="s">
        <v>5028</v>
      </c>
      <c r="D394" s="435" t="s">
        <v>2870</v>
      </c>
      <c r="E394" s="436" t="s">
        <v>4400</v>
      </c>
      <c r="F394" s="435" t="s">
        <v>43</v>
      </c>
      <c r="G394" s="435" t="s">
        <v>4401</v>
      </c>
      <c r="H394" s="435" t="s">
        <v>4399</v>
      </c>
      <c r="I394" s="437">
        <v>96</v>
      </c>
      <c r="J394" s="165">
        <f t="shared" si="20"/>
        <v>5</v>
      </c>
    </row>
    <row r="395" spans="1:10" ht="19.95" customHeight="1">
      <c r="A395" s="102" t="str">
        <f t="shared" si="18"/>
        <v>2026-02-05T3003858</v>
      </c>
      <c r="B395" s="167" t="str">
        <f t="shared" si="19"/>
        <v>53003858</v>
      </c>
      <c r="C395" s="438" t="s">
        <v>5028</v>
      </c>
      <c r="D395" s="439" t="s">
        <v>2870</v>
      </c>
      <c r="E395" s="440" t="s">
        <v>4408</v>
      </c>
      <c r="F395" s="439" t="s">
        <v>43</v>
      </c>
      <c r="G395" s="439" t="s">
        <v>4409</v>
      </c>
      <c r="H395" s="439" t="s">
        <v>4399</v>
      </c>
      <c r="I395" s="441">
        <v>20</v>
      </c>
      <c r="J395" s="165">
        <f t="shared" si="20"/>
        <v>5</v>
      </c>
    </row>
    <row r="396" spans="1:10" ht="19.95" customHeight="1">
      <c r="A396" s="102" t="str">
        <f t="shared" si="18"/>
        <v>2026-02-05T1033184</v>
      </c>
      <c r="B396" s="167" t="str">
        <f t="shared" si="19"/>
        <v>51033184</v>
      </c>
      <c r="C396" s="434" t="s">
        <v>5028</v>
      </c>
      <c r="D396" s="435" t="s">
        <v>2926</v>
      </c>
      <c r="E396" s="436" t="s">
        <v>2882</v>
      </c>
      <c r="F396" s="435" t="s">
        <v>43</v>
      </c>
      <c r="G396" s="435" t="s">
        <v>2883</v>
      </c>
      <c r="H396" s="435" t="s">
        <v>2884</v>
      </c>
      <c r="I396" s="437">
        <v>141</v>
      </c>
      <c r="J396" s="165">
        <f t="shared" si="20"/>
        <v>5</v>
      </c>
    </row>
    <row r="397" spans="1:10" ht="19.95" customHeight="1">
      <c r="A397" s="102" t="str">
        <f t="shared" si="18"/>
        <v>2026-02-05T1033057</v>
      </c>
      <c r="B397" s="167" t="str">
        <f t="shared" si="19"/>
        <v>51033057</v>
      </c>
      <c r="C397" s="438" t="s">
        <v>5028</v>
      </c>
      <c r="D397" s="439" t="s">
        <v>5009</v>
      </c>
      <c r="E397" s="440" t="s">
        <v>5010</v>
      </c>
      <c r="F397" s="439" t="s">
        <v>43</v>
      </c>
      <c r="G397" s="439" t="s">
        <v>5011</v>
      </c>
      <c r="H397" s="439" t="s">
        <v>5012</v>
      </c>
      <c r="I397" s="441">
        <v>172</v>
      </c>
      <c r="J397" s="165">
        <f t="shared" si="20"/>
        <v>5</v>
      </c>
    </row>
    <row r="398" spans="1:10" ht="19.95" customHeight="1">
      <c r="A398" s="102" t="str">
        <f t="shared" si="18"/>
        <v>2026-02-05T2021719</v>
      </c>
      <c r="B398" s="167" t="str">
        <f t="shared" si="19"/>
        <v>52021719</v>
      </c>
      <c r="C398" s="434" t="s">
        <v>5028</v>
      </c>
      <c r="D398" s="435" t="s">
        <v>5017</v>
      </c>
      <c r="E398" s="436" t="s">
        <v>5031</v>
      </c>
      <c r="F398" s="435" t="s">
        <v>43</v>
      </c>
      <c r="G398" s="435" t="s">
        <v>5032</v>
      </c>
      <c r="H398" s="435" t="s">
        <v>5033</v>
      </c>
      <c r="I398" s="437">
        <v>116</v>
      </c>
      <c r="J398" s="165">
        <f t="shared" si="20"/>
        <v>5</v>
      </c>
    </row>
    <row r="399" spans="1:10" ht="19.95" customHeight="1">
      <c r="A399" s="102" t="str">
        <f t="shared" si="18"/>
        <v>2026-02-05T2021194</v>
      </c>
      <c r="B399" s="167" t="str">
        <f t="shared" si="19"/>
        <v>52021194</v>
      </c>
      <c r="C399" s="438" t="s">
        <v>5028</v>
      </c>
      <c r="D399" s="439" t="s">
        <v>5017</v>
      </c>
      <c r="E399" s="440" t="s">
        <v>2886</v>
      </c>
      <c r="F399" s="439" t="s">
        <v>43</v>
      </c>
      <c r="G399" s="439" t="s">
        <v>2887</v>
      </c>
      <c r="H399" s="439" t="s">
        <v>2888</v>
      </c>
      <c r="I399" s="441">
        <v>240</v>
      </c>
      <c r="J399" s="165">
        <f t="shared" si="20"/>
        <v>5</v>
      </c>
    </row>
    <row r="400" spans="1:10" ht="19.95" customHeight="1">
      <c r="A400" s="102" t="str">
        <f t="shared" si="18"/>
        <v>2026-02-05T2021195</v>
      </c>
      <c r="B400" s="167" t="str">
        <f t="shared" si="19"/>
        <v>52021195</v>
      </c>
      <c r="C400" s="434" t="s">
        <v>5028</v>
      </c>
      <c r="D400" s="435" t="s">
        <v>2885</v>
      </c>
      <c r="E400" s="436" t="s">
        <v>3665</v>
      </c>
      <c r="F400" s="435" t="s">
        <v>43</v>
      </c>
      <c r="G400" s="435" t="s">
        <v>3666</v>
      </c>
      <c r="H400" s="435" t="s">
        <v>3667</v>
      </c>
      <c r="I400" s="437">
        <v>162</v>
      </c>
      <c r="J400" s="165">
        <f t="shared" si="20"/>
        <v>5</v>
      </c>
    </row>
    <row r="401" spans="1:10" ht="19.95" customHeight="1">
      <c r="A401" s="102" t="str">
        <f t="shared" si="18"/>
        <v>2026-02-05T1018905</v>
      </c>
      <c r="B401" s="167" t="str">
        <f t="shared" si="19"/>
        <v>51018905</v>
      </c>
      <c r="C401" s="438" t="s">
        <v>5028</v>
      </c>
      <c r="D401" s="439" t="s">
        <v>3749</v>
      </c>
      <c r="E401" s="440" t="s">
        <v>3750</v>
      </c>
      <c r="F401" s="439" t="s">
        <v>43</v>
      </c>
      <c r="G401" s="439" t="s">
        <v>3751</v>
      </c>
      <c r="H401" s="439" t="s">
        <v>3752</v>
      </c>
      <c r="I401" s="441">
        <v>161</v>
      </c>
      <c r="J401" s="165">
        <f t="shared" si="20"/>
        <v>5</v>
      </c>
    </row>
    <row r="402" spans="1:10" ht="19.95" customHeight="1">
      <c r="A402" s="102" t="str">
        <f t="shared" si="18"/>
        <v>2026-02-05T1018760</v>
      </c>
      <c r="B402" s="167" t="str">
        <f t="shared" si="19"/>
        <v>51018760</v>
      </c>
      <c r="C402" s="434" t="s">
        <v>5028</v>
      </c>
      <c r="D402" s="435" t="s">
        <v>2893</v>
      </c>
      <c r="E402" s="436" t="s">
        <v>2894</v>
      </c>
      <c r="F402" s="435" t="s">
        <v>43</v>
      </c>
      <c r="G402" s="435" t="s">
        <v>2895</v>
      </c>
      <c r="H402" s="435" t="s">
        <v>2896</v>
      </c>
      <c r="I402" s="437">
        <v>102</v>
      </c>
      <c r="J402" s="165">
        <f t="shared" si="20"/>
        <v>5</v>
      </c>
    </row>
    <row r="403" spans="1:10" ht="19.95" customHeight="1">
      <c r="A403" s="102" t="str">
        <f t="shared" si="18"/>
        <v>2026-02-06T1031415</v>
      </c>
      <c r="B403" s="167" t="str">
        <f t="shared" si="19"/>
        <v>51031415</v>
      </c>
      <c r="C403" s="438" t="s">
        <v>5034</v>
      </c>
      <c r="D403" s="439" t="s">
        <v>4388</v>
      </c>
      <c r="E403" s="440" t="s">
        <v>5035</v>
      </c>
      <c r="F403" s="439" t="s">
        <v>43</v>
      </c>
      <c r="G403" s="439" t="s">
        <v>5036</v>
      </c>
      <c r="H403" s="439" t="s">
        <v>5037</v>
      </c>
      <c r="I403" s="441">
        <v>115</v>
      </c>
      <c r="J403" s="165">
        <f t="shared" si="20"/>
        <v>5</v>
      </c>
    </row>
    <row r="404" spans="1:10" ht="19.95" customHeight="1">
      <c r="A404" s="102" t="str">
        <f t="shared" si="18"/>
        <v>2026-02-06T3003745</v>
      </c>
      <c r="B404" s="167" t="str">
        <f t="shared" si="19"/>
        <v>53003745</v>
      </c>
      <c r="C404" s="434" t="s">
        <v>5034</v>
      </c>
      <c r="D404" s="435" t="s">
        <v>416</v>
      </c>
      <c r="E404" s="436" t="s">
        <v>2860</v>
      </c>
      <c r="F404" s="435" t="s">
        <v>43</v>
      </c>
      <c r="G404" s="435" t="s">
        <v>2861</v>
      </c>
      <c r="H404" s="435" t="s">
        <v>2859</v>
      </c>
      <c r="I404" s="437">
        <v>178</v>
      </c>
      <c r="J404" s="165">
        <f t="shared" si="20"/>
        <v>5</v>
      </c>
    </row>
    <row r="405" spans="1:10" ht="19.95" customHeight="1">
      <c r="A405" s="102" t="str">
        <f t="shared" si="18"/>
        <v>2026-02-06T3003745</v>
      </c>
      <c r="B405" s="167" t="str">
        <f t="shared" si="19"/>
        <v>53003745</v>
      </c>
      <c r="C405" s="438" t="s">
        <v>5034</v>
      </c>
      <c r="D405" s="439" t="s">
        <v>416</v>
      </c>
      <c r="E405" s="440" t="s">
        <v>2869</v>
      </c>
      <c r="F405" s="439" t="s">
        <v>43</v>
      </c>
      <c r="G405" s="439" t="s">
        <v>2861</v>
      </c>
      <c r="H405" s="439" t="s">
        <v>2859</v>
      </c>
      <c r="I405" s="441">
        <v>35</v>
      </c>
      <c r="J405" s="165">
        <f t="shared" si="20"/>
        <v>5</v>
      </c>
    </row>
    <row r="406" spans="1:10" ht="19.95" customHeight="1">
      <c r="A406" s="102" t="str">
        <f t="shared" si="18"/>
        <v>2026-02-06T3003768</v>
      </c>
      <c r="B406" s="167" t="str">
        <f t="shared" si="19"/>
        <v>53003768</v>
      </c>
      <c r="C406" s="434" t="s">
        <v>5034</v>
      </c>
      <c r="D406" s="435" t="s">
        <v>416</v>
      </c>
      <c r="E406" s="436" t="s">
        <v>5029</v>
      </c>
      <c r="F406" s="435" t="s">
        <v>43</v>
      </c>
      <c r="G406" s="435" t="s">
        <v>5030</v>
      </c>
      <c r="H406" s="435" t="s">
        <v>5023</v>
      </c>
      <c r="I406" s="437">
        <v>67</v>
      </c>
      <c r="J406" s="165">
        <f t="shared" si="20"/>
        <v>5</v>
      </c>
    </row>
    <row r="407" spans="1:10" ht="19.95" customHeight="1">
      <c r="A407" s="102" t="str">
        <f t="shared" si="18"/>
        <v>2026-02-06T3002240</v>
      </c>
      <c r="B407" s="167" t="str">
        <f t="shared" si="19"/>
        <v>53002240</v>
      </c>
      <c r="C407" s="438" t="s">
        <v>5034</v>
      </c>
      <c r="D407" s="439" t="s">
        <v>2862</v>
      </c>
      <c r="E407" s="440" t="s">
        <v>3755</v>
      </c>
      <c r="F407" s="439" t="s">
        <v>2515</v>
      </c>
      <c r="G407" s="439" t="s">
        <v>3756</v>
      </c>
      <c r="H407" s="439" t="s">
        <v>3757</v>
      </c>
      <c r="I407" s="441">
        <v>189</v>
      </c>
      <c r="J407" s="165">
        <f t="shared" si="20"/>
        <v>5</v>
      </c>
    </row>
    <row r="408" spans="1:10" ht="19.95" customHeight="1">
      <c r="A408" s="102" t="str">
        <f t="shared" si="18"/>
        <v>2026-02-06T3002609</v>
      </c>
      <c r="B408" s="167" t="str">
        <f t="shared" si="19"/>
        <v>53002609</v>
      </c>
      <c r="C408" s="434" t="s">
        <v>5034</v>
      </c>
      <c r="D408" s="435" t="s">
        <v>2862</v>
      </c>
      <c r="E408" s="436" t="s">
        <v>3721</v>
      </c>
      <c r="F408" s="435" t="s">
        <v>43</v>
      </c>
      <c r="G408" s="435" t="s">
        <v>3722</v>
      </c>
      <c r="H408" s="435" t="s">
        <v>2865</v>
      </c>
      <c r="I408" s="437">
        <v>101</v>
      </c>
      <c r="J408" s="165">
        <f t="shared" si="20"/>
        <v>5</v>
      </c>
    </row>
    <row r="409" spans="1:10" ht="19.95" customHeight="1">
      <c r="A409" s="102" t="str">
        <f t="shared" si="18"/>
        <v>2026-02-06T3003243</v>
      </c>
      <c r="B409" s="167" t="str">
        <f t="shared" si="19"/>
        <v>53003243</v>
      </c>
      <c r="C409" s="438" t="s">
        <v>5034</v>
      </c>
      <c r="D409" s="439" t="s">
        <v>2870</v>
      </c>
      <c r="E409" s="440" t="s">
        <v>4405</v>
      </c>
      <c r="F409" s="439" t="s">
        <v>43</v>
      </c>
      <c r="G409" s="439" t="s">
        <v>4406</v>
      </c>
      <c r="H409" s="439" t="s">
        <v>4407</v>
      </c>
      <c r="I409" s="441">
        <v>63</v>
      </c>
      <c r="J409" s="165">
        <f t="shared" si="20"/>
        <v>5</v>
      </c>
    </row>
    <row r="410" spans="1:10" ht="19.95" customHeight="1">
      <c r="A410" s="102" t="str">
        <f t="shared" si="18"/>
        <v>2026-02-06T3003860</v>
      </c>
      <c r="B410" s="167" t="str">
        <f t="shared" si="19"/>
        <v>53003860</v>
      </c>
      <c r="C410" s="434" t="s">
        <v>5034</v>
      </c>
      <c r="D410" s="435" t="s">
        <v>2870</v>
      </c>
      <c r="E410" s="436" t="s">
        <v>4397</v>
      </c>
      <c r="F410" s="435" t="s">
        <v>43</v>
      </c>
      <c r="G410" s="435" t="s">
        <v>4398</v>
      </c>
      <c r="H410" s="435" t="s">
        <v>4399</v>
      </c>
      <c r="I410" s="437">
        <v>88</v>
      </c>
      <c r="J410" s="165">
        <f t="shared" si="20"/>
        <v>5</v>
      </c>
    </row>
    <row r="411" spans="1:10" ht="19.95" customHeight="1">
      <c r="A411" s="102" t="str">
        <f t="shared" si="18"/>
        <v>2026-02-06T3003859</v>
      </c>
      <c r="B411" s="167" t="str">
        <f t="shared" si="19"/>
        <v>53003859</v>
      </c>
      <c r="C411" s="438" t="s">
        <v>5034</v>
      </c>
      <c r="D411" s="439" t="s">
        <v>2870</v>
      </c>
      <c r="E411" s="440" t="s">
        <v>4400</v>
      </c>
      <c r="F411" s="439" t="s">
        <v>43</v>
      </c>
      <c r="G411" s="439" t="s">
        <v>4401</v>
      </c>
      <c r="H411" s="439" t="s">
        <v>4399</v>
      </c>
      <c r="I411" s="441">
        <v>29</v>
      </c>
      <c r="J411" s="165">
        <f t="shared" si="20"/>
        <v>5</v>
      </c>
    </row>
    <row r="412" spans="1:10" ht="19.95" customHeight="1">
      <c r="A412" s="102" t="str">
        <f t="shared" si="18"/>
        <v>2026-02-06T3003858</v>
      </c>
      <c r="B412" s="167" t="str">
        <f t="shared" si="19"/>
        <v>53003858</v>
      </c>
      <c r="C412" s="434" t="s">
        <v>5034</v>
      </c>
      <c r="D412" s="435" t="s">
        <v>2870</v>
      </c>
      <c r="E412" s="436" t="s">
        <v>4408</v>
      </c>
      <c r="F412" s="435" t="s">
        <v>43</v>
      </c>
      <c r="G412" s="435" t="s">
        <v>4409</v>
      </c>
      <c r="H412" s="435" t="s">
        <v>4399</v>
      </c>
      <c r="I412" s="437">
        <v>104</v>
      </c>
      <c r="J412" s="165">
        <f t="shared" si="20"/>
        <v>5</v>
      </c>
    </row>
    <row r="413" spans="1:10" ht="19.95" customHeight="1">
      <c r="A413" s="102" t="str">
        <f t="shared" si="18"/>
        <v>2026-02-06T1033184</v>
      </c>
      <c r="B413" s="167" t="str">
        <f t="shared" si="19"/>
        <v>51033184</v>
      </c>
      <c r="C413" s="438" t="s">
        <v>5034</v>
      </c>
      <c r="D413" s="439" t="s">
        <v>2926</v>
      </c>
      <c r="E413" s="440" t="s">
        <v>2882</v>
      </c>
      <c r="F413" s="439" t="s">
        <v>43</v>
      </c>
      <c r="G413" s="439" t="s">
        <v>2883</v>
      </c>
      <c r="H413" s="439" t="s">
        <v>2884</v>
      </c>
      <c r="I413" s="441">
        <v>116</v>
      </c>
      <c r="J413" s="165">
        <f t="shared" si="20"/>
        <v>5</v>
      </c>
    </row>
    <row r="414" spans="1:10" ht="19.95" customHeight="1">
      <c r="A414" s="102" t="str">
        <f t="shared" si="18"/>
        <v>2026-02-06T1033057</v>
      </c>
      <c r="B414" s="167" t="str">
        <f t="shared" si="19"/>
        <v>51033057</v>
      </c>
      <c r="C414" s="434" t="s">
        <v>5034</v>
      </c>
      <c r="D414" s="435" t="s">
        <v>5009</v>
      </c>
      <c r="E414" s="436" t="s">
        <v>5010</v>
      </c>
      <c r="F414" s="435" t="s">
        <v>43</v>
      </c>
      <c r="G414" s="435" t="s">
        <v>5011</v>
      </c>
      <c r="H414" s="435" t="s">
        <v>5012</v>
      </c>
      <c r="I414" s="437">
        <v>166</v>
      </c>
      <c r="J414" s="165">
        <f t="shared" si="20"/>
        <v>5</v>
      </c>
    </row>
    <row r="415" spans="1:10" ht="19.95" customHeight="1">
      <c r="A415" s="102" t="str">
        <f t="shared" si="18"/>
        <v>2026-02-06T2021194</v>
      </c>
      <c r="B415" s="167" t="str">
        <f t="shared" si="19"/>
        <v>52021194</v>
      </c>
      <c r="C415" s="438" t="s">
        <v>5034</v>
      </c>
      <c r="D415" s="439" t="s">
        <v>5017</v>
      </c>
      <c r="E415" s="440" t="s">
        <v>2886</v>
      </c>
      <c r="F415" s="439" t="s">
        <v>43</v>
      </c>
      <c r="G415" s="439" t="s">
        <v>2887</v>
      </c>
      <c r="H415" s="439" t="s">
        <v>2888</v>
      </c>
      <c r="I415" s="441">
        <v>87</v>
      </c>
      <c r="J415" s="165">
        <f t="shared" si="20"/>
        <v>5</v>
      </c>
    </row>
    <row r="416" spans="1:10" ht="19.95" customHeight="1">
      <c r="A416" s="102" t="str">
        <f t="shared" si="18"/>
        <v>2026-02-06T2022631</v>
      </c>
      <c r="B416" s="167" t="str">
        <f t="shared" si="19"/>
        <v>52022631</v>
      </c>
      <c r="C416" s="434" t="s">
        <v>5034</v>
      </c>
      <c r="D416" s="435" t="s">
        <v>2885</v>
      </c>
      <c r="E416" s="436" t="s">
        <v>5038</v>
      </c>
      <c r="F416" s="435" t="s">
        <v>43</v>
      </c>
      <c r="G416" s="435" t="s">
        <v>5039</v>
      </c>
      <c r="H416" s="435" t="s">
        <v>5040</v>
      </c>
      <c r="I416" s="437">
        <v>29</v>
      </c>
      <c r="J416" s="165">
        <f t="shared" si="20"/>
        <v>5</v>
      </c>
    </row>
    <row r="417" spans="1:10" ht="19.95" customHeight="1">
      <c r="A417" s="102" t="str">
        <f t="shared" si="18"/>
        <v>2026-02-06T2021195</v>
      </c>
      <c r="B417" s="167" t="str">
        <f t="shared" si="19"/>
        <v>52021195</v>
      </c>
      <c r="C417" s="438" t="s">
        <v>5034</v>
      </c>
      <c r="D417" s="439" t="s">
        <v>2885</v>
      </c>
      <c r="E417" s="440" t="s">
        <v>3665</v>
      </c>
      <c r="F417" s="439" t="s">
        <v>43</v>
      </c>
      <c r="G417" s="439" t="s">
        <v>3666</v>
      </c>
      <c r="H417" s="439" t="s">
        <v>3667</v>
      </c>
      <c r="I417" s="441">
        <v>275</v>
      </c>
      <c r="J417" s="165">
        <f t="shared" si="20"/>
        <v>5</v>
      </c>
    </row>
    <row r="418" spans="1:10" ht="19.95" customHeight="1">
      <c r="A418" s="102" t="str">
        <f t="shared" si="18"/>
        <v>2026-02-06T1018905</v>
      </c>
      <c r="B418" s="167" t="str">
        <f t="shared" si="19"/>
        <v>51018905</v>
      </c>
      <c r="C418" s="434" t="s">
        <v>5034</v>
      </c>
      <c r="D418" s="435" t="s">
        <v>3749</v>
      </c>
      <c r="E418" s="436" t="s">
        <v>3750</v>
      </c>
      <c r="F418" s="435" t="s">
        <v>43</v>
      </c>
      <c r="G418" s="435" t="s">
        <v>3751</v>
      </c>
      <c r="H418" s="435" t="s">
        <v>3752</v>
      </c>
      <c r="I418" s="437">
        <v>164</v>
      </c>
      <c r="J418" s="165">
        <f t="shared" si="20"/>
        <v>5</v>
      </c>
    </row>
    <row r="419" spans="1:10" ht="19.95" customHeight="1">
      <c r="A419" s="102" t="str">
        <f t="shared" si="18"/>
        <v>2026-02-06T1018760</v>
      </c>
      <c r="B419" s="167" t="str">
        <f t="shared" si="19"/>
        <v>51018760</v>
      </c>
      <c r="C419" s="438" t="s">
        <v>5034</v>
      </c>
      <c r="D419" s="439" t="s">
        <v>2893</v>
      </c>
      <c r="E419" s="440" t="s">
        <v>2894</v>
      </c>
      <c r="F419" s="439" t="s">
        <v>43</v>
      </c>
      <c r="G419" s="439" t="s">
        <v>2895</v>
      </c>
      <c r="H419" s="439" t="s">
        <v>2896</v>
      </c>
      <c r="I419" s="441">
        <v>207</v>
      </c>
      <c r="J419" s="165">
        <f t="shared" si="20"/>
        <v>5</v>
      </c>
    </row>
    <row r="420" spans="1:10" ht="19.95" customHeight="1">
      <c r="A420" s="102" t="str">
        <f t="shared" si="18"/>
        <v>2026-02-07T1031415</v>
      </c>
      <c r="B420" s="167" t="str">
        <f t="shared" si="19"/>
        <v>51031415</v>
      </c>
      <c r="C420" s="434" t="s">
        <v>5041</v>
      </c>
      <c r="D420" s="435" t="s">
        <v>4388</v>
      </c>
      <c r="E420" s="436" t="s">
        <v>5035</v>
      </c>
      <c r="F420" s="435" t="s">
        <v>43</v>
      </c>
      <c r="G420" s="435" t="s">
        <v>5036</v>
      </c>
      <c r="H420" s="435" t="s">
        <v>5037</v>
      </c>
      <c r="I420" s="437">
        <v>47</v>
      </c>
      <c r="J420" s="165">
        <f t="shared" si="20"/>
        <v>5</v>
      </c>
    </row>
    <row r="421" spans="1:10" ht="19.95" customHeight="1">
      <c r="A421" s="102" t="str">
        <f t="shared" si="18"/>
        <v>2026-02-07T3003745</v>
      </c>
      <c r="B421" s="167" t="str">
        <f t="shared" si="19"/>
        <v>53003745</v>
      </c>
      <c r="C421" s="438" t="s">
        <v>5041</v>
      </c>
      <c r="D421" s="439" t="s">
        <v>416</v>
      </c>
      <c r="E421" s="440" t="s">
        <v>2860</v>
      </c>
      <c r="F421" s="439" t="s">
        <v>43</v>
      </c>
      <c r="G421" s="439" t="s">
        <v>2861</v>
      </c>
      <c r="H421" s="439" t="s">
        <v>2859</v>
      </c>
      <c r="I421" s="441">
        <v>144</v>
      </c>
      <c r="J421" s="165">
        <f t="shared" si="20"/>
        <v>5</v>
      </c>
    </row>
    <row r="422" spans="1:10" ht="19.95" customHeight="1">
      <c r="A422" s="102" t="str">
        <f t="shared" si="18"/>
        <v>2026-02-07T3003745</v>
      </c>
      <c r="B422" s="167" t="str">
        <f t="shared" si="19"/>
        <v>53003745</v>
      </c>
      <c r="C422" s="434" t="s">
        <v>5041</v>
      </c>
      <c r="D422" s="435" t="s">
        <v>416</v>
      </c>
      <c r="E422" s="436" t="s">
        <v>2869</v>
      </c>
      <c r="F422" s="435" t="s">
        <v>43</v>
      </c>
      <c r="G422" s="435" t="s">
        <v>2861</v>
      </c>
      <c r="H422" s="435" t="s">
        <v>2859</v>
      </c>
      <c r="I422" s="437">
        <v>69</v>
      </c>
      <c r="J422" s="165">
        <f t="shared" si="20"/>
        <v>5</v>
      </c>
    </row>
    <row r="423" spans="1:10" ht="19.95" customHeight="1">
      <c r="A423" s="102" t="str">
        <f t="shared" si="18"/>
        <v>2026-02-07T3003768</v>
      </c>
      <c r="B423" s="167" t="str">
        <f t="shared" si="19"/>
        <v>53003768</v>
      </c>
      <c r="C423" s="438" t="s">
        <v>5041</v>
      </c>
      <c r="D423" s="439" t="s">
        <v>416</v>
      </c>
      <c r="E423" s="440" t="s">
        <v>5029</v>
      </c>
      <c r="F423" s="439" t="s">
        <v>43</v>
      </c>
      <c r="G423" s="439" t="s">
        <v>5030</v>
      </c>
      <c r="H423" s="439" t="s">
        <v>5023</v>
      </c>
      <c r="I423" s="441">
        <v>80</v>
      </c>
      <c r="J423" s="165">
        <f t="shared" si="20"/>
        <v>5</v>
      </c>
    </row>
    <row r="424" spans="1:10" ht="19.95" customHeight="1">
      <c r="A424" s="102" t="str">
        <f t="shared" si="18"/>
        <v>2026-02-07T3002239</v>
      </c>
      <c r="B424" s="167" t="str">
        <f t="shared" si="19"/>
        <v>53002239</v>
      </c>
      <c r="C424" s="434" t="s">
        <v>5041</v>
      </c>
      <c r="D424" s="435" t="s">
        <v>2862</v>
      </c>
      <c r="E424" s="436" t="s">
        <v>5042</v>
      </c>
      <c r="F424" s="435" t="s">
        <v>2515</v>
      </c>
      <c r="G424" s="435" t="s">
        <v>5043</v>
      </c>
      <c r="H424" s="435" t="s">
        <v>3757</v>
      </c>
      <c r="I424" s="437">
        <v>95</v>
      </c>
      <c r="J424" s="165">
        <f t="shared" si="20"/>
        <v>5</v>
      </c>
    </row>
    <row r="425" spans="1:10" ht="19.95" customHeight="1">
      <c r="A425" s="102" t="str">
        <f t="shared" si="18"/>
        <v>2026-02-07T3002240</v>
      </c>
      <c r="B425" s="167" t="str">
        <f t="shared" si="19"/>
        <v>53002240</v>
      </c>
      <c r="C425" s="438" t="s">
        <v>5041</v>
      </c>
      <c r="D425" s="439" t="s">
        <v>2862</v>
      </c>
      <c r="E425" s="440" t="s">
        <v>3755</v>
      </c>
      <c r="F425" s="439" t="s">
        <v>2515</v>
      </c>
      <c r="G425" s="439" t="s">
        <v>3756</v>
      </c>
      <c r="H425" s="439" t="s">
        <v>3757</v>
      </c>
      <c r="I425" s="441">
        <v>67</v>
      </c>
      <c r="J425" s="165">
        <f t="shared" si="20"/>
        <v>5</v>
      </c>
    </row>
    <row r="426" spans="1:10" ht="19.95" customHeight="1">
      <c r="A426" s="102" t="str">
        <f t="shared" si="18"/>
        <v>2026-02-07T3002609</v>
      </c>
      <c r="B426" s="167" t="str">
        <f t="shared" si="19"/>
        <v>53002609</v>
      </c>
      <c r="C426" s="434" t="s">
        <v>5041</v>
      </c>
      <c r="D426" s="435" t="s">
        <v>2862</v>
      </c>
      <c r="E426" s="436" t="s">
        <v>3721</v>
      </c>
      <c r="F426" s="435" t="s">
        <v>43</v>
      </c>
      <c r="G426" s="435" t="s">
        <v>3722</v>
      </c>
      <c r="H426" s="435" t="s">
        <v>2865</v>
      </c>
      <c r="I426" s="437">
        <v>43</v>
      </c>
      <c r="J426" s="165">
        <f t="shared" si="20"/>
        <v>5</v>
      </c>
    </row>
    <row r="427" spans="1:10" ht="19.95" customHeight="1">
      <c r="A427" s="102" t="str">
        <f t="shared" si="18"/>
        <v>2026-02-07T3002775</v>
      </c>
      <c r="B427" s="167" t="str">
        <f t="shared" si="19"/>
        <v>53002775</v>
      </c>
      <c r="C427" s="438" t="s">
        <v>5041</v>
      </c>
      <c r="D427" s="439" t="s">
        <v>2862</v>
      </c>
      <c r="E427" s="440" t="s">
        <v>2871</v>
      </c>
      <c r="F427" s="439" t="s">
        <v>2515</v>
      </c>
      <c r="G427" s="439" t="s">
        <v>2872</v>
      </c>
      <c r="H427" s="439" t="s">
        <v>2868</v>
      </c>
      <c r="I427" s="441">
        <v>95</v>
      </c>
      <c r="J427" s="165">
        <f t="shared" si="20"/>
        <v>5</v>
      </c>
    </row>
    <row r="428" spans="1:10" ht="19.95" customHeight="1">
      <c r="A428" s="102" t="str">
        <f t="shared" si="18"/>
        <v>2026-02-07T3003243</v>
      </c>
      <c r="B428" s="167" t="str">
        <f t="shared" si="19"/>
        <v>53003243</v>
      </c>
      <c r="C428" s="434" t="s">
        <v>5041</v>
      </c>
      <c r="D428" s="435" t="s">
        <v>2870</v>
      </c>
      <c r="E428" s="436" t="s">
        <v>4405</v>
      </c>
      <c r="F428" s="435" t="s">
        <v>43</v>
      </c>
      <c r="G428" s="435" t="s">
        <v>4406</v>
      </c>
      <c r="H428" s="435" t="s">
        <v>4407</v>
      </c>
      <c r="I428" s="437">
        <v>97</v>
      </c>
      <c r="J428" s="165">
        <f t="shared" si="20"/>
        <v>5</v>
      </c>
    </row>
    <row r="429" spans="1:10" ht="19.95" customHeight="1">
      <c r="A429" s="102" t="str">
        <f t="shared" si="18"/>
        <v>2026-02-07T3003860</v>
      </c>
      <c r="B429" s="167" t="str">
        <f t="shared" si="19"/>
        <v>53003860</v>
      </c>
      <c r="C429" s="438" t="s">
        <v>5041</v>
      </c>
      <c r="D429" s="439" t="s">
        <v>2870</v>
      </c>
      <c r="E429" s="440" t="s">
        <v>4397</v>
      </c>
      <c r="F429" s="439" t="s">
        <v>43</v>
      </c>
      <c r="G429" s="439" t="s">
        <v>4398</v>
      </c>
      <c r="H429" s="439" t="s">
        <v>4399</v>
      </c>
      <c r="I429" s="441">
        <v>18</v>
      </c>
      <c r="J429" s="165">
        <f t="shared" si="20"/>
        <v>5</v>
      </c>
    </row>
    <row r="430" spans="1:10" ht="19.95" customHeight="1">
      <c r="A430" s="102" t="str">
        <f t="shared" si="18"/>
        <v>2026-02-07T3003859</v>
      </c>
      <c r="B430" s="167" t="str">
        <f t="shared" si="19"/>
        <v>53003859</v>
      </c>
      <c r="C430" s="434" t="s">
        <v>5041</v>
      </c>
      <c r="D430" s="435" t="s">
        <v>2870</v>
      </c>
      <c r="E430" s="436" t="s">
        <v>4400</v>
      </c>
      <c r="F430" s="435" t="s">
        <v>43</v>
      </c>
      <c r="G430" s="435" t="s">
        <v>4401</v>
      </c>
      <c r="H430" s="435" t="s">
        <v>4399</v>
      </c>
      <c r="I430" s="437">
        <v>113</v>
      </c>
      <c r="J430" s="165">
        <f t="shared" si="20"/>
        <v>5</v>
      </c>
    </row>
    <row r="431" spans="1:10" ht="19.95" customHeight="1">
      <c r="A431" s="102" t="str">
        <f t="shared" si="18"/>
        <v>2026-02-07T3003858</v>
      </c>
      <c r="B431" s="167" t="str">
        <f t="shared" si="19"/>
        <v>53003858</v>
      </c>
      <c r="C431" s="438" t="s">
        <v>5041</v>
      </c>
      <c r="D431" s="439" t="s">
        <v>2870</v>
      </c>
      <c r="E431" s="440" t="s">
        <v>4408</v>
      </c>
      <c r="F431" s="439" t="s">
        <v>43</v>
      </c>
      <c r="G431" s="439" t="s">
        <v>4409</v>
      </c>
      <c r="H431" s="439" t="s">
        <v>4399</v>
      </c>
      <c r="I431" s="441">
        <v>82</v>
      </c>
      <c r="J431" s="165">
        <f t="shared" si="20"/>
        <v>5</v>
      </c>
    </row>
    <row r="432" spans="1:10" ht="19.95" customHeight="1">
      <c r="A432" s="102" t="str">
        <f t="shared" si="18"/>
        <v>2026-02-07T2022562</v>
      </c>
      <c r="B432" s="167" t="str">
        <f t="shared" si="19"/>
        <v>52022562</v>
      </c>
      <c r="C432" s="434" t="s">
        <v>5041</v>
      </c>
      <c r="D432" s="435" t="s">
        <v>3724</v>
      </c>
      <c r="E432" s="436" t="s">
        <v>3725</v>
      </c>
      <c r="F432" s="435" t="s">
        <v>43</v>
      </c>
      <c r="G432" s="435" t="s">
        <v>3726</v>
      </c>
      <c r="H432" s="435" t="s">
        <v>3727</v>
      </c>
      <c r="I432" s="437">
        <v>50</v>
      </c>
      <c r="J432" s="165">
        <f t="shared" si="20"/>
        <v>5</v>
      </c>
    </row>
    <row r="433" spans="1:10" ht="19.95" customHeight="1">
      <c r="A433" s="102" t="str">
        <f t="shared" si="18"/>
        <v>2026-02-07T1033184</v>
      </c>
      <c r="B433" s="167" t="str">
        <f t="shared" si="19"/>
        <v>51033184</v>
      </c>
      <c r="C433" s="438" t="s">
        <v>5041</v>
      </c>
      <c r="D433" s="439" t="s">
        <v>2926</v>
      </c>
      <c r="E433" s="440" t="s">
        <v>2882</v>
      </c>
      <c r="F433" s="439" t="s">
        <v>43</v>
      </c>
      <c r="G433" s="439" t="s">
        <v>2883</v>
      </c>
      <c r="H433" s="439" t="s">
        <v>2884</v>
      </c>
      <c r="I433" s="441">
        <v>120</v>
      </c>
      <c r="J433" s="165">
        <f t="shared" si="20"/>
        <v>5</v>
      </c>
    </row>
    <row r="434" spans="1:10" ht="19.95" customHeight="1">
      <c r="A434" s="102" t="str">
        <f t="shared" si="18"/>
        <v>2026-02-07T2021194</v>
      </c>
      <c r="B434" s="167" t="str">
        <f t="shared" si="19"/>
        <v>52021194</v>
      </c>
      <c r="C434" s="434" t="s">
        <v>5041</v>
      </c>
      <c r="D434" s="435" t="s">
        <v>5017</v>
      </c>
      <c r="E434" s="436" t="s">
        <v>2886</v>
      </c>
      <c r="F434" s="435" t="s">
        <v>43</v>
      </c>
      <c r="G434" s="435" t="s">
        <v>2887</v>
      </c>
      <c r="H434" s="435" t="s">
        <v>2888</v>
      </c>
      <c r="I434" s="437">
        <v>88</v>
      </c>
      <c r="J434" s="165">
        <f t="shared" si="20"/>
        <v>5</v>
      </c>
    </row>
    <row r="435" spans="1:10" ht="19.95" customHeight="1">
      <c r="A435" s="102" t="str">
        <f t="shared" si="18"/>
        <v>2026-02-07T2021195</v>
      </c>
      <c r="B435" s="167" t="str">
        <f t="shared" si="19"/>
        <v>52021195</v>
      </c>
      <c r="C435" s="438" t="s">
        <v>5041</v>
      </c>
      <c r="D435" s="439" t="s">
        <v>2885</v>
      </c>
      <c r="E435" s="440" t="s">
        <v>3665</v>
      </c>
      <c r="F435" s="439" t="s">
        <v>43</v>
      </c>
      <c r="G435" s="439" t="s">
        <v>3666</v>
      </c>
      <c r="H435" s="439" t="s">
        <v>3667</v>
      </c>
      <c r="I435" s="441">
        <v>139</v>
      </c>
      <c r="J435" s="165">
        <f t="shared" si="20"/>
        <v>5</v>
      </c>
    </row>
    <row r="436" spans="1:10" ht="19.95" customHeight="1">
      <c r="A436" s="102" t="str">
        <f t="shared" si="18"/>
        <v>2026-02-07T1018905</v>
      </c>
      <c r="B436" s="167" t="str">
        <f t="shared" si="19"/>
        <v>51018905</v>
      </c>
      <c r="C436" s="434" t="s">
        <v>5041</v>
      </c>
      <c r="D436" s="435" t="s">
        <v>3749</v>
      </c>
      <c r="E436" s="436" t="s">
        <v>3750</v>
      </c>
      <c r="F436" s="435" t="s">
        <v>43</v>
      </c>
      <c r="G436" s="435" t="s">
        <v>3751</v>
      </c>
      <c r="H436" s="435" t="s">
        <v>3752</v>
      </c>
      <c r="I436" s="437">
        <v>94</v>
      </c>
      <c r="J436" s="165">
        <f t="shared" si="20"/>
        <v>5</v>
      </c>
    </row>
    <row r="437" spans="1:10" ht="19.95" customHeight="1">
      <c r="A437" s="102" t="str">
        <f t="shared" si="18"/>
        <v>2026-02-07T2001590</v>
      </c>
      <c r="B437" s="167" t="str">
        <f t="shared" si="19"/>
        <v>52001590</v>
      </c>
      <c r="C437" s="438" t="s">
        <v>5041</v>
      </c>
      <c r="D437" s="439" t="s">
        <v>2889</v>
      </c>
      <c r="E437" s="440" t="s">
        <v>5044</v>
      </c>
      <c r="F437" s="439" t="s">
        <v>43</v>
      </c>
      <c r="G437" s="439" t="s">
        <v>5045</v>
      </c>
      <c r="H437" s="439" t="s">
        <v>5046</v>
      </c>
      <c r="I437" s="441">
        <v>124</v>
      </c>
      <c r="J437" s="165">
        <f t="shared" si="20"/>
        <v>5</v>
      </c>
    </row>
    <row r="438" spans="1:10" ht="19.95" customHeight="1">
      <c r="A438" s="102" t="str">
        <f t="shared" si="18"/>
        <v>2026-02-07T1018760</v>
      </c>
      <c r="B438" s="167" t="str">
        <f t="shared" si="19"/>
        <v>51018760</v>
      </c>
      <c r="C438" s="434" t="s">
        <v>5041</v>
      </c>
      <c r="D438" s="435" t="s">
        <v>2893</v>
      </c>
      <c r="E438" s="436" t="s">
        <v>2894</v>
      </c>
      <c r="F438" s="435" t="s">
        <v>43</v>
      </c>
      <c r="G438" s="435" t="s">
        <v>2895</v>
      </c>
      <c r="H438" s="435" t="s">
        <v>2896</v>
      </c>
      <c r="I438" s="437">
        <v>153</v>
      </c>
      <c r="J438" s="165">
        <f t="shared" si="20"/>
        <v>5</v>
      </c>
    </row>
    <row r="439" spans="1:10" ht="19.95" customHeight="1">
      <c r="A439" s="102" t="str">
        <f t="shared" si="18"/>
        <v>2026-02-08T3003745</v>
      </c>
      <c r="B439" s="167" t="str">
        <f t="shared" si="19"/>
        <v>63003745</v>
      </c>
      <c r="C439" s="438" t="s">
        <v>5047</v>
      </c>
      <c r="D439" s="439" t="s">
        <v>416</v>
      </c>
      <c r="E439" s="440" t="s">
        <v>2860</v>
      </c>
      <c r="F439" s="439" t="s">
        <v>43</v>
      </c>
      <c r="G439" s="439" t="s">
        <v>2861</v>
      </c>
      <c r="H439" s="439" t="s">
        <v>2859</v>
      </c>
      <c r="I439" s="441">
        <v>235</v>
      </c>
      <c r="J439" s="165">
        <f t="shared" si="20"/>
        <v>6</v>
      </c>
    </row>
    <row r="440" spans="1:10" ht="19.95" customHeight="1">
      <c r="A440" s="102" t="str">
        <f t="shared" si="18"/>
        <v>2026-02-08T3003745</v>
      </c>
      <c r="B440" s="167" t="str">
        <f t="shared" si="19"/>
        <v>63003745</v>
      </c>
      <c r="C440" s="434" t="s">
        <v>5047</v>
      </c>
      <c r="D440" s="435" t="s">
        <v>416</v>
      </c>
      <c r="E440" s="436" t="s">
        <v>2869</v>
      </c>
      <c r="F440" s="435" t="s">
        <v>43</v>
      </c>
      <c r="G440" s="435" t="s">
        <v>2861</v>
      </c>
      <c r="H440" s="435" t="s">
        <v>2859</v>
      </c>
      <c r="I440" s="437">
        <v>59</v>
      </c>
      <c r="J440" s="165">
        <f t="shared" si="20"/>
        <v>6</v>
      </c>
    </row>
    <row r="441" spans="1:10" ht="19.95" customHeight="1">
      <c r="A441" s="102" t="str">
        <f t="shared" si="18"/>
        <v>2026-02-08T3002720</v>
      </c>
      <c r="B441" s="167" t="str">
        <f t="shared" si="19"/>
        <v>63002720</v>
      </c>
      <c r="C441" s="438" t="s">
        <v>5047</v>
      </c>
      <c r="D441" s="439" t="s">
        <v>416</v>
      </c>
      <c r="E441" s="440" t="s">
        <v>5048</v>
      </c>
      <c r="F441" s="439" t="s">
        <v>43</v>
      </c>
      <c r="G441" s="439" t="s">
        <v>5049</v>
      </c>
      <c r="H441" s="439" t="s">
        <v>5023</v>
      </c>
      <c r="I441" s="441">
        <v>30</v>
      </c>
      <c r="J441" s="165">
        <f t="shared" si="20"/>
        <v>6</v>
      </c>
    </row>
    <row r="442" spans="1:10" ht="19.95" customHeight="1">
      <c r="A442" s="102" t="str">
        <f t="shared" si="18"/>
        <v>2026-02-08T3002773</v>
      </c>
      <c r="B442" s="167" t="str">
        <f t="shared" si="19"/>
        <v>63002773</v>
      </c>
      <c r="C442" s="434" t="s">
        <v>5047</v>
      </c>
      <c r="D442" s="435" t="s">
        <v>2862</v>
      </c>
      <c r="E442" s="436" t="s">
        <v>5050</v>
      </c>
      <c r="F442" s="435" t="s">
        <v>43</v>
      </c>
      <c r="G442" s="435" t="s">
        <v>5051</v>
      </c>
      <c r="H442" s="435" t="s">
        <v>4374</v>
      </c>
      <c r="I442" s="437">
        <v>76</v>
      </c>
      <c r="J442" s="165">
        <f t="shared" si="20"/>
        <v>6</v>
      </c>
    </row>
    <row r="443" spans="1:10" ht="19.95" customHeight="1">
      <c r="A443" s="102" t="str">
        <f t="shared" si="18"/>
        <v>2026-02-08T3002239</v>
      </c>
      <c r="B443" s="167" t="str">
        <f t="shared" si="19"/>
        <v>63002239</v>
      </c>
      <c r="C443" s="438" t="s">
        <v>5047</v>
      </c>
      <c r="D443" s="439" t="s">
        <v>2862</v>
      </c>
      <c r="E443" s="440" t="s">
        <v>5042</v>
      </c>
      <c r="F443" s="439" t="s">
        <v>2515</v>
      </c>
      <c r="G443" s="439" t="s">
        <v>5043</v>
      </c>
      <c r="H443" s="439" t="s">
        <v>3757</v>
      </c>
      <c r="I443" s="441">
        <v>56</v>
      </c>
      <c r="J443" s="165">
        <f t="shared" si="20"/>
        <v>6</v>
      </c>
    </row>
    <row r="444" spans="1:10" ht="19.95" customHeight="1">
      <c r="A444" s="102" t="str">
        <f t="shared" si="18"/>
        <v>2026-02-08T3002240</v>
      </c>
      <c r="B444" s="167" t="str">
        <f t="shared" si="19"/>
        <v>63002240</v>
      </c>
      <c r="C444" s="434" t="s">
        <v>5047</v>
      </c>
      <c r="D444" s="435" t="s">
        <v>2862</v>
      </c>
      <c r="E444" s="436" t="s">
        <v>3755</v>
      </c>
      <c r="F444" s="435" t="s">
        <v>2515</v>
      </c>
      <c r="G444" s="435" t="s">
        <v>3756</v>
      </c>
      <c r="H444" s="435" t="s">
        <v>3757</v>
      </c>
      <c r="I444" s="437">
        <v>120</v>
      </c>
      <c r="J444" s="165">
        <f t="shared" si="20"/>
        <v>6</v>
      </c>
    </row>
    <row r="445" spans="1:10" ht="19.95" customHeight="1">
      <c r="A445" s="102" t="str">
        <f t="shared" si="18"/>
        <v>2026-02-08T3002775</v>
      </c>
      <c r="B445" s="167" t="str">
        <f t="shared" si="19"/>
        <v>63002775</v>
      </c>
      <c r="C445" s="438" t="s">
        <v>5047</v>
      </c>
      <c r="D445" s="439" t="s">
        <v>2862</v>
      </c>
      <c r="E445" s="440" t="s">
        <v>2871</v>
      </c>
      <c r="F445" s="439" t="s">
        <v>2515</v>
      </c>
      <c r="G445" s="439" t="s">
        <v>2872</v>
      </c>
      <c r="H445" s="439" t="s">
        <v>2868</v>
      </c>
      <c r="I445" s="441">
        <v>73</v>
      </c>
      <c r="J445" s="165">
        <f t="shared" si="20"/>
        <v>6</v>
      </c>
    </row>
    <row r="446" spans="1:10" ht="19.95" customHeight="1">
      <c r="A446" s="102" t="str">
        <f t="shared" si="18"/>
        <v>2026-02-08T3003243</v>
      </c>
      <c r="B446" s="167" t="str">
        <f t="shared" si="19"/>
        <v>63003243</v>
      </c>
      <c r="C446" s="434" t="s">
        <v>5047</v>
      </c>
      <c r="D446" s="435" t="s">
        <v>2870</v>
      </c>
      <c r="E446" s="436" t="s">
        <v>4405</v>
      </c>
      <c r="F446" s="435" t="s">
        <v>43</v>
      </c>
      <c r="G446" s="435" t="s">
        <v>4406</v>
      </c>
      <c r="H446" s="435" t="s">
        <v>4407</v>
      </c>
      <c r="I446" s="437">
        <v>76</v>
      </c>
      <c r="J446" s="165">
        <f t="shared" si="20"/>
        <v>6</v>
      </c>
    </row>
    <row r="447" spans="1:10" ht="19.95" customHeight="1">
      <c r="A447" s="102" t="str">
        <f t="shared" si="18"/>
        <v>2026-02-08T3003860</v>
      </c>
      <c r="B447" s="167" t="str">
        <f t="shared" si="19"/>
        <v>63003860</v>
      </c>
      <c r="C447" s="438" t="s">
        <v>5047</v>
      </c>
      <c r="D447" s="439" t="s">
        <v>2870</v>
      </c>
      <c r="E447" s="440" t="s">
        <v>4397</v>
      </c>
      <c r="F447" s="439" t="s">
        <v>43</v>
      </c>
      <c r="G447" s="439" t="s">
        <v>4398</v>
      </c>
      <c r="H447" s="439" t="s">
        <v>4399</v>
      </c>
      <c r="I447" s="441">
        <v>108</v>
      </c>
      <c r="J447" s="165">
        <f t="shared" si="20"/>
        <v>6</v>
      </c>
    </row>
    <row r="448" spans="1:10" ht="19.95" customHeight="1">
      <c r="A448" s="102" t="str">
        <f t="shared" si="18"/>
        <v>2026-02-08T3003859</v>
      </c>
      <c r="B448" s="167" t="str">
        <f t="shared" si="19"/>
        <v>63003859</v>
      </c>
      <c r="C448" s="434" t="s">
        <v>5047</v>
      </c>
      <c r="D448" s="435" t="s">
        <v>2870</v>
      </c>
      <c r="E448" s="436" t="s">
        <v>4400</v>
      </c>
      <c r="F448" s="435" t="s">
        <v>43</v>
      </c>
      <c r="G448" s="435" t="s">
        <v>4401</v>
      </c>
      <c r="H448" s="435" t="s">
        <v>4399</v>
      </c>
      <c r="I448" s="437">
        <v>59</v>
      </c>
      <c r="J448" s="165">
        <f t="shared" si="20"/>
        <v>6</v>
      </c>
    </row>
    <row r="449" spans="1:10" ht="19.95" customHeight="1">
      <c r="A449" s="102" t="str">
        <f t="shared" si="18"/>
        <v>2026-02-08T3003858</v>
      </c>
      <c r="B449" s="167" t="str">
        <f t="shared" si="19"/>
        <v>63003858</v>
      </c>
      <c r="C449" s="438" t="s">
        <v>5047</v>
      </c>
      <c r="D449" s="439" t="s">
        <v>2870</v>
      </c>
      <c r="E449" s="440" t="s">
        <v>4408</v>
      </c>
      <c r="F449" s="439" t="s">
        <v>43</v>
      </c>
      <c r="G449" s="439" t="s">
        <v>4409</v>
      </c>
      <c r="H449" s="439" t="s">
        <v>4399</v>
      </c>
      <c r="I449" s="441">
        <v>9</v>
      </c>
      <c r="J449" s="165">
        <f t="shared" si="20"/>
        <v>6</v>
      </c>
    </row>
    <row r="450" spans="1:10" ht="19.95" customHeight="1">
      <c r="A450" s="102" t="str">
        <f t="shared" si="18"/>
        <v>2026-02-08T2022562</v>
      </c>
      <c r="B450" s="167" t="str">
        <f t="shared" si="19"/>
        <v>62022562</v>
      </c>
      <c r="C450" s="434" t="s">
        <v>5047</v>
      </c>
      <c r="D450" s="435" t="s">
        <v>3724</v>
      </c>
      <c r="E450" s="436" t="s">
        <v>3725</v>
      </c>
      <c r="F450" s="435" t="s">
        <v>43</v>
      </c>
      <c r="G450" s="435" t="s">
        <v>3726</v>
      </c>
      <c r="H450" s="435" t="s">
        <v>3727</v>
      </c>
      <c r="I450" s="437">
        <v>146</v>
      </c>
      <c r="J450" s="165">
        <f t="shared" si="20"/>
        <v>6</v>
      </c>
    </row>
    <row r="451" spans="1:10" ht="19.95" customHeight="1">
      <c r="A451" s="102" t="str">
        <f t="shared" ref="A451:A457" si="21">C451&amp;"T"&amp;G451</f>
        <v>2026-02-08T1033184</v>
      </c>
      <c r="B451" s="167" t="str">
        <f t="shared" ref="B451:B457" si="22">J451&amp;G451</f>
        <v>61033184</v>
      </c>
      <c r="C451" s="438" t="s">
        <v>5047</v>
      </c>
      <c r="D451" s="439" t="s">
        <v>2926</v>
      </c>
      <c r="E451" s="440" t="s">
        <v>2882</v>
      </c>
      <c r="F451" s="439" t="s">
        <v>43</v>
      </c>
      <c r="G451" s="439" t="s">
        <v>2883</v>
      </c>
      <c r="H451" s="439" t="s">
        <v>2884</v>
      </c>
      <c r="I451" s="441">
        <v>223</v>
      </c>
      <c r="J451" s="165">
        <f t="shared" ref="J451:J514" si="23">WEEKNUM(C451)-1</f>
        <v>6</v>
      </c>
    </row>
    <row r="452" spans="1:10" ht="19.95" customHeight="1">
      <c r="A452" s="102" t="str">
        <f t="shared" si="21"/>
        <v>2026-02-08T1033057</v>
      </c>
      <c r="B452" s="167" t="str">
        <f t="shared" si="22"/>
        <v>61033057</v>
      </c>
      <c r="C452" s="434" t="s">
        <v>5047</v>
      </c>
      <c r="D452" s="435" t="s">
        <v>5009</v>
      </c>
      <c r="E452" s="436" t="s">
        <v>5010</v>
      </c>
      <c r="F452" s="435" t="s">
        <v>43</v>
      </c>
      <c r="G452" s="435" t="s">
        <v>5011</v>
      </c>
      <c r="H452" s="435" t="s">
        <v>5012</v>
      </c>
      <c r="I452" s="437">
        <v>203</v>
      </c>
      <c r="J452" s="165">
        <f t="shared" si="23"/>
        <v>6</v>
      </c>
    </row>
    <row r="453" spans="1:10" ht="19.95" customHeight="1">
      <c r="A453" s="102" t="str">
        <f t="shared" si="21"/>
        <v>2026-02-08T2021194</v>
      </c>
      <c r="B453" s="167" t="str">
        <f t="shared" si="22"/>
        <v>62021194</v>
      </c>
      <c r="C453" s="438" t="s">
        <v>5047</v>
      </c>
      <c r="D453" s="439" t="s">
        <v>5017</v>
      </c>
      <c r="E453" s="440" t="s">
        <v>2886</v>
      </c>
      <c r="F453" s="439" t="s">
        <v>43</v>
      </c>
      <c r="G453" s="439" t="s">
        <v>2887</v>
      </c>
      <c r="H453" s="439" t="s">
        <v>2888</v>
      </c>
      <c r="I453" s="441">
        <v>152</v>
      </c>
      <c r="J453" s="165">
        <f t="shared" si="23"/>
        <v>6</v>
      </c>
    </row>
    <row r="454" spans="1:10" ht="19.95" customHeight="1">
      <c r="A454" s="102" t="str">
        <f t="shared" si="21"/>
        <v>2026-02-08T2021195</v>
      </c>
      <c r="B454" s="167" t="str">
        <f t="shared" si="22"/>
        <v>62021195</v>
      </c>
      <c r="C454" s="434" t="s">
        <v>5047</v>
      </c>
      <c r="D454" s="435" t="s">
        <v>2885</v>
      </c>
      <c r="E454" s="436" t="s">
        <v>3665</v>
      </c>
      <c r="F454" s="435" t="s">
        <v>43</v>
      </c>
      <c r="G454" s="435" t="s">
        <v>3666</v>
      </c>
      <c r="H454" s="435" t="s">
        <v>3667</v>
      </c>
      <c r="I454" s="437">
        <v>107</v>
      </c>
      <c r="J454" s="165">
        <f t="shared" si="23"/>
        <v>6</v>
      </c>
    </row>
    <row r="455" spans="1:10" ht="19.95" customHeight="1">
      <c r="A455" s="102" t="str">
        <f t="shared" si="21"/>
        <v>2026-02-08T1018905</v>
      </c>
      <c r="B455" s="167" t="str">
        <f t="shared" si="22"/>
        <v>61018905</v>
      </c>
      <c r="C455" s="438" t="s">
        <v>5047</v>
      </c>
      <c r="D455" s="439" t="s">
        <v>3749</v>
      </c>
      <c r="E455" s="440" t="s">
        <v>3750</v>
      </c>
      <c r="F455" s="439" t="s">
        <v>43</v>
      </c>
      <c r="G455" s="439" t="s">
        <v>3751</v>
      </c>
      <c r="H455" s="439" t="s">
        <v>3752</v>
      </c>
      <c r="I455" s="441">
        <v>79</v>
      </c>
      <c r="J455" s="165">
        <f t="shared" si="23"/>
        <v>6</v>
      </c>
    </row>
    <row r="456" spans="1:10" ht="19.95" customHeight="1">
      <c r="A456" s="102" t="str">
        <f t="shared" si="21"/>
        <v>2026-02-08T1018752</v>
      </c>
      <c r="B456" s="167" t="str">
        <f t="shared" si="22"/>
        <v>61018752</v>
      </c>
      <c r="C456" s="434" t="s">
        <v>5047</v>
      </c>
      <c r="D456" s="435" t="s">
        <v>3749</v>
      </c>
      <c r="E456" s="436" t="s">
        <v>5052</v>
      </c>
      <c r="F456" s="435" t="s">
        <v>43</v>
      </c>
      <c r="G456" s="435" t="s">
        <v>5053</v>
      </c>
      <c r="H456" s="435" t="s">
        <v>5054</v>
      </c>
      <c r="I456" s="437">
        <v>236</v>
      </c>
      <c r="J456" s="165">
        <f t="shared" si="23"/>
        <v>6</v>
      </c>
    </row>
    <row r="457" spans="1:10" ht="19.95" customHeight="1">
      <c r="A457" s="102" t="str">
        <f t="shared" si="21"/>
        <v>2026-02-08T1018760</v>
      </c>
      <c r="B457" s="167" t="str">
        <f t="shared" si="22"/>
        <v>61018760</v>
      </c>
      <c r="C457" s="442" t="s">
        <v>5047</v>
      </c>
      <c r="D457" s="443" t="s">
        <v>2893</v>
      </c>
      <c r="E457" s="444" t="s">
        <v>2894</v>
      </c>
      <c r="F457" s="443" t="s">
        <v>43</v>
      </c>
      <c r="G457" s="443" t="s">
        <v>2895</v>
      </c>
      <c r="H457" s="443" t="s">
        <v>2896</v>
      </c>
      <c r="I457" s="445">
        <v>159</v>
      </c>
      <c r="J457" s="165">
        <f t="shared" si="23"/>
        <v>6</v>
      </c>
    </row>
    <row r="458" spans="1:10" ht="19.95" customHeight="1">
      <c r="A458" s="102" t="str">
        <f t="shared" ref="A458:A521" si="24">C458&amp;"T"&amp;G458</f>
        <v>2026-02-09T1031412</v>
      </c>
      <c r="B458" s="167" t="str">
        <f t="shared" ref="B458:B521" si="25">J458&amp;G458</f>
        <v>61031412</v>
      </c>
      <c r="C458" s="434" t="s">
        <v>5379</v>
      </c>
      <c r="D458" s="435" t="s">
        <v>4388</v>
      </c>
      <c r="E458" s="436" t="s">
        <v>5380</v>
      </c>
      <c r="F458" s="435" t="s">
        <v>43</v>
      </c>
      <c r="G458" s="435" t="s">
        <v>5381</v>
      </c>
      <c r="H458" s="435" t="s">
        <v>5382</v>
      </c>
      <c r="I458" s="437">
        <v>125</v>
      </c>
      <c r="J458" s="165">
        <f t="shared" si="23"/>
        <v>6</v>
      </c>
    </row>
    <row r="459" spans="1:10" ht="19.95" customHeight="1">
      <c r="A459" s="102" t="str">
        <f t="shared" si="24"/>
        <v>2026-02-09T3003745</v>
      </c>
      <c r="B459" s="167" t="str">
        <f t="shared" si="25"/>
        <v>63003745</v>
      </c>
      <c r="C459" s="438" t="s">
        <v>5379</v>
      </c>
      <c r="D459" s="439" t="s">
        <v>416</v>
      </c>
      <c r="E459" s="440" t="s">
        <v>2860</v>
      </c>
      <c r="F459" s="439" t="s">
        <v>43</v>
      </c>
      <c r="G459" s="439" t="s">
        <v>2861</v>
      </c>
      <c r="H459" s="439" t="s">
        <v>2859</v>
      </c>
      <c r="I459" s="441">
        <v>102</v>
      </c>
      <c r="J459" s="165">
        <f t="shared" si="23"/>
        <v>6</v>
      </c>
    </row>
    <row r="460" spans="1:10" ht="19.95" customHeight="1">
      <c r="A460" s="102" t="str">
        <f t="shared" si="24"/>
        <v>2026-02-09T3003745</v>
      </c>
      <c r="B460" s="167" t="str">
        <f t="shared" si="25"/>
        <v>63003745</v>
      </c>
      <c r="C460" s="434" t="s">
        <v>5379</v>
      </c>
      <c r="D460" s="435" t="s">
        <v>416</v>
      </c>
      <c r="E460" s="436" t="s">
        <v>2869</v>
      </c>
      <c r="F460" s="435" t="s">
        <v>43</v>
      </c>
      <c r="G460" s="435" t="s">
        <v>2861</v>
      </c>
      <c r="H460" s="435" t="s">
        <v>2859</v>
      </c>
      <c r="I460" s="437">
        <v>109</v>
      </c>
      <c r="J460" s="165">
        <f t="shared" si="23"/>
        <v>6</v>
      </c>
    </row>
    <row r="461" spans="1:10" ht="19.95" customHeight="1">
      <c r="A461" s="102" t="str">
        <f t="shared" si="24"/>
        <v>2026-02-09T3002720</v>
      </c>
      <c r="B461" s="167" t="str">
        <f t="shared" si="25"/>
        <v>63002720</v>
      </c>
      <c r="C461" s="438" t="s">
        <v>5379</v>
      </c>
      <c r="D461" s="439" t="s">
        <v>416</v>
      </c>
      <c r="E461" s="440" t="s">
        <v>5048</v>
      </c>
      <c r="F461" s="439" t="s">
        <v>43</v>
      </c>
      <c r="G461" s="439" t="s">
        <v>5049</v>
      </c>
      <c r="H461" s="439" t="s">
        <v>5023</v>
      </c>
      <c r="I461" s="441">
        <v>78</v>
      </c>
      <c r="J461" s="165">
        <f t="shared" si="23"/>
        <v>6</v>
      </c>
    </row>
    <row r="462" spans="1:10" ht="19.95" customHeight="1">
      <c r="A462" s="102" t="str">
        <f t="shared" si="24"/>
        <v>2026-02-09T3002773</v>
      </c>
      <c r="B462" s="167" t="str">
        <f t="shared" si="25"/>
        <v>63002773</v>
      </c>
      <c r="C462" s="434" t="s">
        <v>5379</v>
      </c>
      <c r="D462" s="435" t="s">
        <v>2862</v>
      </c>
      <c r="E462" s="436" t="s">
        <v>5050</v>
      </c>
      <c r="F462" s="435" t="s">
        <v>43</v>
      </c>
      <c r="G462" s="435" t="s">
        <v>5051</v>
      </c>
      <c r="H462" s="435" t="s">
        <v>4374</v>
      </c>
      <c r="I462" s="437">
        <v>89</v>
      </c>
      <c r="J462" s="165">
        <f t="shared" si="23"/>
        <v>6</v>
      </c>
    </row>
    <row r="463" spans="1:10" ht="19.95" customHeight="1">
      <c r="A463" s="102" t="str">
        <f t="shared" si="24"/>
        <v>2026-02-09T3002239</v>
      </c>
      <c r="B463" s="167" t="str">
        <f t="shared" si="25"/>
        <v>63002239</v>
      </c>
      <c r="C463" s="438" t="s">
        <v>5379</v>
      </c>
      <c r="D463" s="439" t="s">
        <v>2862</v>
      </c>
      <c r="E463" s="440" t="s">
        <v>5042</v>
      </c>
      <c r="F463" s="439" t="s">
        <v>2515</v>
      </c>
      <c r="G463" s="439" t="s">
        <v>5043</v>
      </c>
      <c r="H463" s="439" t="s">
        <v>3757</v>
      </c>
      <c r="I463" s="441">
        <v>99</v>
      </c>
      <c r="J463" s="165">
        <f t="shared" si="23"/>
        <v>6</v>
      </c>
    </row>
    <row r="464" spans="1:10" ht="19.95" customHeight="1">
      <c r="A464" s="102" t="str">
        <f t="shared" si="24"/>
        <v>2026-02-09T3002240</v>
      </c>
      <c r="B464" s="167" t="str">
        <f t="shared" si="25"/>
        <v>63002240</v>
      </c>
      <c r="C464" s="434" t="s">
        <v>5379</v>
      </c>
      <c r="D464" s="435" t="s">
        <v>2862</v>
      </c>
      <c r="E464" s="436" t="s">
        <v>3755</v>
      </c>
      <c r="F464" s="435" t="s">
        <v>2515</v>
      </c>
      <c r="G464" s="435" t="s">
        <v>3756</v>
      </c>
      <c r="H464" s="435" t="s">
        <v>3757</v>
      </c>
      <c r="I464" s="437">
        <v>60</v>
      </c>
      <c r="J464" s="165">
        <f t="shared" si="23"/>
        <v>6</v>
      </c>
    </row>
    <row r="465" spans="1:10" ht="19.95" customHeight="1">
      <c r="A465" s="102" t="str">
        <f t="shared" si="24"/>
        <v>2026-02-09T3002775</v>
      </c>
      <c r="B465" s="167" t="str">
        <f t="shared" si="25"/>
        <v>63002775</v>
      </c>
      <c r="C465" s="438" t="s">
        <v>5379</v>
      </c>
      <c r="D465" s="439" t="s">
        <v>2862</v>
      </c>
      <c r="E465" s="440" t="s">
        <v>2871</v>
      </c>
      <c r="F465" s="439" t="s">
        <v>2515</v>
      </c>
      <c r="G465" s="439" t="s">
        <v>2872</v>
      </c>
      <c r="H465" s="439" t="s">
        <v>2868</v>
      </c>
      <c r="I465" s="441">
        <v>39</v>
      </c>
      <c r="J465" s="165">
        <f t="shared" si="23"/>
        <v>6</v>
      </c>
    </row>
    <row r="466" spans="1:10" ht="19.95" customHeight="1">
      <c r="A466" s="102" t="str">
        <f t="shared" si="24"/>
        <v>2026-02-09T3003745</v>
      </c>
      <c r="B466" s="167" t="str">
        <f t="shared" si="25"/>
        <v>63003745</v>
      </c>
      <c r="C466" s="434" t="s">
        <v>5379</v>
      </c>
      <c r="D466" s="435" t="s">
        <v>2862</v>
      </c>
      <c r="E466" s="436" t="s">
        <v>2869</v>
      </c>
      <c r="F466" s="435" t="s">
        <v>43</v>
      </c>
      <c r="G466" s="435" t="s">
        <v>2861</v>
      </c>
      <c r="H466" s="435" t="s">
        <v>2859</v>
      </c>
      <c r="I466" s="437">
        <v>16</v>
      </c>
      <c r="J466" s="165">
        <f t="shared" si="23"/>
        <v>6</v>
      </c>
    </row>
    <row r="467" spans="1:10" ht="19.95" customHeight="1">
      <c r="A467" s="102" t="str">
        <f t="shared" si="24"/>
        <v>2026-02-09T3003243</v>
      </c>
      <c r="B467" s="167" t="str">
        <f t="shared" si="25"/>
        <v>63003243</v>
      </c>
      <c r="C467" s="438" t="s">
        <v>5379</v>
      </c>
      <c r="D467" s="439" t="s">
        <v>2870</v>
      </c>
      <c r="E467" s="440" t="s">
        <v>4405</v>
      </c>
      <c r="F467" s="439" t="s">
        <v>43</v>
      </c>
      <c r="G467" s="439" t="s">
        <v>4406</v>
      </c>
      <c r="H467" s="439" t="s">
        <v>4407</v>
      </c>
      <c r="I467" s="441">
        <v>65</v>
      </c>
      <c r="J467" s="165">
        <f t="shared" si="23"/>
        <v>6</v>
      </c>
    </row>
    <row r="468" spans="1:10" ht="19.95" customHeight="1">
      <c r="A468" s="102" t="str">
        <f t="shared" si="24"/>
        <v>2026-02-09T3003860</v>
      </c>
      <c r="B468" s="167" t="str">
        <f t="shared" si="25"/>
        <v>63003860</v>
      </c>
      <c r="C468" s="434" t="s">
        <v>5379</v>
      </c>
      <c r="D468" s="435" t="s">
        <v>2870</v>
      </c>
      <c r="E468" s="436" t="s">
        <v>4397</v>
      </c>
      <c r="F468" s="435" t="s">
        <v>43</v>
      </c>
      <c r="G468" s="435" t="s">
        <v>4398</v>
      </c>
      <c r="H468" s="435" t="s">
        <v>4399</v>
      </c>
      <c r="I468" s="437">
        <v>85</v>
      </c>
      <c r="J468" s="165">
        <f t="shared" si="23"/>
        <v>6</v>
      </c>
    </row>
    <row r="469" spans="1:10" ht="19.95" customHeight="1">
      <c r="A469" s="102" t="str">
        <f t="shared" si="24"/>
        <v>2026-02-09T3003859</v>
      </c>
      <c r="B469" s="167" t="str">
        <f t="shared" si="25"/>
        <v>63003859</v>
      </c>
      <c r="C469" s="438" t="s">
        <v>5379</v>
      </c>
      <c r="D469" s="439" t="s">
        <v>2870</v>
      </c>
      <c r="E469" s="440" t="s">
        <v>4400</v>
      </c>
      <c r="F469" s="439" t="s">
        <v>43</v>
      </c>
      <c r="G469" s="439" t="s">
        <v>4401</v>
      </c>
      <c r="H469" s="439" t="s">
        <v>4399</v>
      </c>
      <c r="I469" s="441">
        <v>43</v>
      </c>
      <c r="J469" s="165">
        <f t="shared" si="23"/>
        <v>6</v>
      </c>
    </row>
    <row r="470" spans="1:10" ht="19.95" customHeight="1">
      <c r="A470" s="102" t="str">
        <f t="shared" si="24"/>
        <v>2026-02-09T3003858</v>
      </c>
      <c r="B470" s="167" t="str">
        <f t="shared" si="25"/>
        <v>63003858</v>
      </c>
      <c r="C470" s="434" t="s">
        <v>5379</v>
      </c>
      <c r="D470" s="435" t="s">
        <v>2870</v>
      </c>
      <c r="E470" s="436" t="s">
        <v>4408</v>
      </c>
      <c r="F470" s="435" t="s">
        <v>43</v>
      </c>
      <c r="G470" s="435" t="s">
        <v>4409</v>
      </c>
      <c r="H470" s="435" t="s">
        <v>4399</v>
      </c>
      <c r="I470" s="437">
        <v>102</v>
      </c>
      <c r="J470" s="165">
        <f t="shared" si="23"/>
        <v>6</v>
      </c>
    </row>
    <row r="471" spans="1:10" ht="19.95" customHeight="1">
      <c r="A471" s="102" t="str">
        <f t="shared" si="24"/>
        <v>2026-02-09T2022562</v>
      </c>
      <c r="B471" s="167" t="str">
        <f t="shared" si="25"/>
        <v>62022562</v>
      </c>
      <c r="C471" s="438" t="s">
        <v>5379</v>
      </c>
      <c r="D471" s="439" t="s">
        <v>3724</v>
      </c>
      <c r="E471" s="440" t="s">
        <v>3725</v>
      </c>
      <c r="F471" s="439" t="s">
        <v>43</v>
      </c>
      <c r="G471" s="439" t="s">
        <v>3726</v>
      </c>
      <c r="H471" s="439" t="s">
        <v>3727</v>
      </c>
      <c r="I471" s="441">
        <v>54</v>
      </c>
      <c r="J471" s="165">
        <f t="shared" si="23"/>
        <v>6</v>
      </c>
    </row>
    <row r="472" spans="1:10" ht="19.95" customHeight="1">
      <c r="A472" s="102" t="str">
        <f t="shared" si="24"/>
        <v>2026-02-09T1033184</v>
      </c>
      <c r="B472" s="167" t="str">
        <f t="shared" si="25"/>
        <v>61033184</v>
      </c>
      <c r="C472" s="434" t="s">
        <v>5379</v>
      </c>
      <c r="D472" s="435" t="s">
        <v>2926</v>
      </c>
      <c r="E472" s="436" t="s">
        <v>2882</v>
      </c>
      <c r="F472" s="435" t="s">
        <v>43</v>
      </c>
      <c r="G472" s="435" t="s">
        <v>2883</v>
      </c>
      <c r="H472" s="435" t="s">
        <v>2884</v>
      </c>
      <c r="I472" s="437">
        <v>100</v>
      </c>
      <c r="J472" s="165">
        <f t="shared" si="23"/>
        <v>6</v>
      </c>
    </row>
    <row r="473" spans="1:10" ht="19.95" customHeight="1">
      <c r="A473" s="102" t="str">
        <f t="shared" si="24"/>
        <v>2026-02-09T1033057</v>
      </c>
      <c r="B473" s="167" t="str">
        <f t="shared" si="25"/>
        <v>61033057</v>
      </c>
      <c r="C473" s="438" t="s">
        <v>5379</v>
      </c>
      <c r="D473" s="439" t="s">
        <v>5009</v>
      </c>
      <c r="E473" s="440" t="s">
        <v>5010</v>
      </c>
      <c r="F473" s="439" t="s">
        <v>43</v>
      </c>
      <c r="G473" s="439" t="s">
        <v>5011</v>
      </c>
      <c r="H473" s="439" t="s">
        <v>5012</v>
      </c>
      <c r="I473" s="441">
        <v>218</v>
      </c>
      <c r="J473" s="165">
        <f t="shared" si="23"/>
        <v>6</v>
      </c>
    </row>
    <row r="474" spans="1:10" ht="19.95" customHeight="1">
      <c r="A474" s="102" t="str">
        <f t="shared" si="24"/>
        <v>2026-02-09T2021194</v>
      </c>
      <c r="B474" s="167" t="str">
        <f t="shared" si="25"/>
        <v>62021194</v>
      </c>
      <c r="C474" s="434" t="s">
        <v>5379</v>
      </c>
      <c r="D474" s="435" t="s">
        <v>5017</v>
      </c>
      <c r="E474" s="436" t="s">
        <v>2886</v>
      </c>
      <c r="F474" s="435" t="s">
        <v>43</v>
      </c>
      <c r="G474" s="435" t="s">
        <v>2887</v>
      </c>
      <c r="H474" s="435" t="s">
        <v>2888</v>
      </c>
      <c r="I474" s="437">
        <v>149</v>
      </c>
      <c r="J474" s="165">
        <f t="shared" si="23"/>
        <v>6</v>
      </c>
    </row>
    <row r="475" spans="1:10" ht="19.95" customHeight="1">
      <c r="A475" s="102" t="str">
        <f t="shared" si="24"/>
        <v>2026-02-09T2021195</v>
      </c>
      <c r="B475" s="167" t="str">
        <f t="shared" si="25"/>
        <v>62021195</v>
      </c>
      <c r="C475" s="438" t="s">
        <v>5379</v>
      </c>
      <c r="D475" s="439" t="s">
        <v>2885</v>
      </c>
      <c r="E475" s="440" t="s">
        <v>3665</v>
      </c>
      <c r="F475" s="439" t="s">
        <v>43</v>
      </c>
      <c r="G475" s="439" t="s">
        <v>3666</v>
      </c>
      <c r="H475" s="439" t="s">
        <v>3667</v>
      </c>
      <c r="I475" s="441">
        <v>215</v>
      </c>
      <c r="J475" s="165">
        <f t="shared" si="23"/>
        <v>6</v>
      </c>
    </row>
    <row r="476" spans="1:10" ht="19.95" customHeight="1">
      <c r="A476" s="102" t="str">
        <f t="shared" si="24"/>
        <v>2026-02-09T1018905</v>
      </c>
      <c r="B476" s="167" t="str">
        <f t="shared" si="25"/>
        <v>61018905</v>
      </c>
      <c r="C476" s="434" t="s">
        <v>5379</v>
      </c>
      <c r="D476" s="435" t="s">
        <v>3749</v>
      </c>
      <c r="E476" s="436" t="s">
        <v>3750</v>
      </c>
      <c r="F476" s="435" t="s">
        <v>43</v>
      </c>
      <c r="G476" s="435" t="s">
        <v>3751</v>
      </c>
      <c r="H476" s="435" t="s">
        <v>3752</v>
      </c>
      <c r="I476" s="437">
        <v>96</v>
      </c>
      <c r="J476" s="165">
        <f t="shared" si="23"/>
        <v>6</v>
      </c>
    </row>
    <row r="477" spans="1:10" ht="19.95" customHeight="1">
      <c r="A477" s="102" t="str">
        <f t="shared" si="24"/>
        <v>2026-02-09T1018752</v>
      </c>
      <c r="B477" s="167" t="str">
        <f t="shared" si="25"/>
        <v>61018752</v>
      </c>
      <c r="C477" s="438" t="s">
        <v>5379</v>
      </c>
      <c r="D477" s="439" t="s">
        <v>3749</v>
      </c>
      <c r="E477" s="440" t="s">
        <v>5052</v>
      </c>
      <c r="F477" s="439" t="s">
        <v>43</v>
      </c>
      <c r="G477" s="439" t="s">
        <v>5053</v>
      </c>
      <c r="H477" s="439" t="s">
        <v>5054</v>
      </c>
      <c r="I477" s="441">
        <v>112</v>
      </c>
      <c r="J477" s="165">
        <f t="shared" si="23"/>
        <v>6</v>
      </c>
    </row>
    <row r="478" spans="1:10" ht="19.95" customHeight="1">
      <c r="A478" s="102" t="str">
        <f t="shared" si="24"/>
        <v>2026-02-09T2001590</v>
      </c>
      <c r="B478" s="167" t="str">
        <f t="shared" si="25"/>
        <v>62001590</v>
      </c>
      <c r="C478" s="434" t="s">
        <v>5379</v>
      </c>
      <c r="D478" s="435" t="s">
        <v>2889</v>
      </c>
      <c r="E478" s="436" t="s">
        <v>5044</v>
      </c>
      <c r="F478" s="435" t="s">
        <v>43</v>
      </c>
      <c r="G478" s="435" t="s">
        <v>5045</v>
      </c>
      <c r="H478" s="435" t="s">
        <v>5046</v>
      </c>
      <c r="I478" s="437">
        <v>126</v>
      </c>
      <c r="J478" s="165">
        <f t="shared" si="23"/>
        <v>6</v>
      </c>
    </row>
    <row r="479" spans="1:10" ht="19.95" customHeight="1">
      <c r="A479" s="102" t="str">
        <f t="shared" si="24"/>
        <v>2026-02-09T1018760</v>
      </c>
      <c r="B479" s="167" t="str">
        <f t="shared" si="25"/>
        <v>61018760</v>
      </c>
      <c r="C479" s="438" t="s">
        <v>5379</v>
      </c>
      <c r="D479" s="439" t="s">
        <v>2893</v>
      </c>
      <c r="E479" s="440" t="s">
        <v>2894</v>
      </c>
      <c r="F479" s="439" t="s">
        <v>43</v>
      </c>
      <c r="G479" s="439" t="s">
        <v>2895</v>
      </c>
      <c r="H479" s="439" t="s">
        <v>2896</v>
      </c>
      <c r="I479" s="441">
        <v>194</v>
      </c>
      <c r="J479" s="165">
        <f t="shared" si="23"/>
        <v>6</v>
      </c>
    </row>
    <row r="480" spans="1:10" ht="19.95" customHeight="1">
      <c r="A480" s="102" t="str">
        <f t="shared" si="24"/>
        <v>2026-02-10T1031412</v>
      </c>
      <c r="B480" s="167" t="str">
        <f t="shared" si="25"/>
        <v>61031412</v>
      </c>
      <c r="C480" s="434" t="s">
        <v>5383</v>
      </c>
      <c r="D480" s="435" t="s">
        <v>4388</v>
      </c>
      <c r="E480" s="436" t="s">
        <v>5380</v>
      </c>
      <c r="F480" s="435" t="s">
        <v>43</v>
      </c>
      <c r="G480" s="435" t="s">
        <v>5381</v>
      </c>
      <c r="H480" s="435" t="s">
        <v>5382</v>
      </c>
      <c r="I480" s="437">
        <v>85</v>
      </c>
      <c r="J480" s="165">
        <f t="shared" si="23"/>
        <v>6</v>
      </c>
    </row>
    <row r="481" spans="1:10" ht="19.95" customHeight="1">
      <c r="A481" s="102" t="str">
        <f t="shared" si="24"/>
        <v>2026-02-10T3003745</v>
      </c>
      <c r="B481" s="167" t="str">
        <f t="shared" si="25"/>
        <v>63003745</v>
      </c>
      <c r="C481" s="438" t="s">
        <v>5383</v>
      </c>
      <c r="D481" s="439" t="s">
        <v>416</v>
      </c>
      <c r="E481" s="440" t="s">
        <v>2860</v>
      </c>
      <c r="F481" s="439" t="s">
        <v>43</v>
      </c>
      <c r="G481" s="439" t="s">
        <v>2861</v>
      </c>
      <c r="H481" s="439" t="s">
        <v>2859</v>
      </c>
      <c r="I481" s="441">
        <v>235</v>
      </c>
      <c r="J481" s="165">
        <f t="shared" si="23"/>
        <v>6</v>
      </c>
    </row>
    <row r="482" spans="1:10" ht="19.95" customHeight="1">
      <c r="A482" s="102" t="str">
        <f t="shared" si="24"/>
        <v>2026-02-10T3002720</v>
      </c>
      <c r="B482" s="167" t="str">
        <f t="shared" si="25"/>
        <v>63002720</v>
      </c>
      <c r="C482" s="434" t="s">
        <v>5383</v>
      </c>
      <c r="D482" s="435" t="s">
        <v>416</v>
      </c>
      <c r="E482" s="436" t="s">
        <v>5048</v>
      </c>
      <c r="F482" s="435" t="s">
        <v>43</v>
      </c>
      <c r="G482" s="435" t="s">
        <v>5049</v>
      </c>
      <c r="H482" s="435" t="s">
        <v>5023</v>
      </c>
      <c r="I482" s="437">
        <v>65</v>
      </c>
      <c r="J482" s="165">
        <f t="shared" si="23"/>
        <v>6</v>
      </c>
    </row>
    <row r="483" spans="1:10" ht="19.95" customHeight="1">
      <c r="A483" s="102" t="str">
        <f t="shared" si="24"/>
        <v>2026-02-10T3002773</v>
      </c>
      <c r="B483" s="167" t="str">
        <f t="shared" si="25"/>
        <v>63002773</v>
      </c>
      <c r="C483" s="438" t="s">
        <v>5383</v>
      </c>
      <c r="D483" s="439" t="s">
        <v>2862</v>
      </c>
      <c r="E483" s="440" t="s">
        <v>5050</v>
      </c>
      <c r="F483" s="439" t="s">
        <v>43</v>
      </c>
      <c r="G483" s="439" t="s">
        <v>5051</v>
      </c>
      <c r="H483" s="439" t="s">
        <v>4374</v>
      </c>
      <c r="I483" s="441">
        <v>68</v>
      </c>
      <c r="J483" s="165">
        <f t="shared" si="23"/>
        <v>6</v>
      </c>
    </row>
    <row r="484" spans="1:10" ht="19.95" customHeight="1">
      <c r="A484" s="102" t="str">
        <f t="shared" si="24"/>
        <v>2026-02-10T3002239</v>
      </c>
      <c r="B484" s="167" t="str">
        <f t="shared" si="25"/>
        <v>63002239</v>
      </c>
      <c r="C484" s="434" t="s">
        <v>5383</v>
      </c>
      <c r="D484" s="435" t="s">
        <v>2862</v>
      </c>
      <c r="E484" s="436" t="s">
        <v>5042</v>
      </c>
      <c r="F484" s="435" t="s">
        <v>2515</v>
      </c>
      <c r="G484" s="435" t="s">
        <v>5043</v>
      </c>
      <c r="H484" s="435" t="s">
        <v>3757</v>
      </c>
      <c r="I484" s="437">
        <v>55</v>
      </c>
      <c r="J484" s="165">
        <f t="shared" si="23"/>
        <v>6</v>
      </c>
    </row>
    <row r="485" spans="1:10" ht="19.95" customHeight="1">
      <c r="A485" s="102" t="str">
        <f t="shared" si="24"/>
        <v>2026-02-10T3002240</v>
      </c>
      <c r="B485" s="167" t="str">
        <f t="shared" si="25"/>
        <v>63002240</v>
      </c>
      <c r="C485" s="438" t="s">
        <v>5383</v>
      </c>
      <c r="D485" s="439" t="s">
        <v>2862</v>
      </c>
      <c r="E485" s="440" t="s">
        <v>3755</v>
      </c>
      <c r="F485" s="439" t="s">
        <v>2515</v>
      </c>
      <c r="G485" s="439" t="s">
        <v>3756</v>
      </c>
      <c r="H485" s="439" t="s">
        <v>3757</v>
      </c>
      <c r="I485" s="441">
        <v>50</v>
      </c>
      <c r="J485" s="165">
        <f t="shared" si="23"/>
        <v>6</v>
      </c>
    </row>
    <row r="486" spans="1:10" ht="19.95" customHeight="1">
      <c r="A486" s="102" t="str">
        <f t="shared" si="24"/>
        <v>2026-02-10T3002775</v>
      </c>
      <c r="B486" s="167" t="str">
        <f t="shared" si="25"/>
        <v>63002775</v>
      </c>
      <c r="C486" s="434" t="s">
        <v>5383</v>
      </c>
      <c r="D486" s="435" t="s">
        <v>2862</v>
      </c>
      <c r="E486" s="436" t="s">
        <v>2871</v>
      </c>
      <c r="F486" s="435" t="s">
        <v>2515</v>
      </c>
      <c r="G486" s="435" t="s">
        <v>2872</v>
      </c>
      <c r="H486" s="435" t="s">
        <v>2868</v>
      </c>
      <c r="I486" s="437">
        <v>81</v>
      </c>
      <c r="J486" s="165">
        <f t="shared" si="23"/>
        <v>6</v>
      </c>
    </row>
    <row r="487" spans="1:10" ht="19.95" customHeight="1">
      <c r="A487" s="102" t="str">
        <f t="shared" si="24"/>
        <v>2026-02-10T3003745</v>
      </c>
      <c r="B487" s="167" t="str">
        <f t="shared" si="25"/>
        <v>63003745</v>
      </c>
      <c r="C487" s="438" t="s">
        <v>5383</v>
      </c>
      <c r="D487" s="439" t="s">
        <v>2862</v>
      </c>
      <c r="E487" s="440" t="s">
        <v>2869</v>
      </c>
      <c r="F487" s="439" t="s">
        <v>43</v>
      </c>
      <c r="G487" s="439" t="s">
        <v>2861</v>
      </c>
      <c r="H487" s="439" t="s">
        <v>2859</v>
      </c>
      <c r="I487" s="441">
        <v>53</v>
      </c>
      <c r="J487" s="165">
        <f t="shared" si="23"/>
        <v>6</v>
      </c>
    </row>
    <row r="488" spans="1:10" ht="19.95" customHeight="1">
      <c r="A488" s="102" t="str">
        <f t="shared" si="24"/>
        <v>2026-02-10T3003243</v>
      </c>
      <c r="B488" s="167" t="str">
        <f t="shared" si="25"/>
        <v>63003243</v>
      </c>
      <c r="C488" s="434" t="s">
        <v>5383</v>
      </c>
      <c r="D488" s="435" t="s">
        <v>2870</v>
      </c>
      <c r="E488" s="436" t="s">
        <v>4405</v>
      </c>
      <c r="F488" s="435" t="s">
        <v>43</v>
      </c>
      <c r="G488" s="435" t="s">
        <v>4406</v>
      </c>
      <c r="H488" s="435" t="s">
        <v>4407</v>
      </c>
      <c r="I488" s="437">
        <v>13</v>
      </c>
      <c r="J488" s="165">
        <f t="shared" si="23"/>
        <v>6</v>
      </c>
    </row>
    <row r="489" spans="1:10" ht="19.95" customHeight="1">
      <c r="A489" s="102" t="str">
        <f t="shared" si="24"/>
        <v>2026-02-10T3003860</v>
      </c>
      <c r="B489" s="167" t="str">
        <f t="shared" si="25"/>
        <v>63003860</v>
      </c>
      <c r="C489" s="438" t="s">
        <v>5383</v>
      </c>
      <c r="D489" s="439" t="s">
        <v>2870</v>
      </c>
      <c r="E489" s="440" t="s">
        <v>4397</v>
      </c>
      <c r="F489" s="439" t="s">
        <v>43</v>
      </c>
      <c r="G489" s="439" t="s">
        <v>4398</v>
      </c>
      <c r="H489" s="439" t="s">
        <v>4399</v>
      </c>
      <c r="I489" s="441">
        <v>90</v>
      </c>
      <c r="J489" s="165">
        <f t="shared" si="23"/>
        <v>6</v>
      </c>
    </row>
    <row r="490" spans="1:10" ht="19.95" customHeight="1">
      <c r="A490" s="102" t="str">
        <f t="shared" si="24"/>
        <v>2026-02-10T3003859</v>
      </c>
      <c r="B490" s="167" t="str">
        <f t="shared" si="25"/>
        <v>63003859</v>
      </c>
      <c r="C490" s="434" t="s">
        <v>5383</v>
      </c>
      <c r="D490" s="435" t="s">
        <v>2870</v>
      </c>
      <c r="E490" s="436" t="s">
        <v>4400</v>
      </c>
      <c r="F490" s="435" t="s">
        <v>43</v>
      </c>
      <c r="G490" s="435" t="s">
        <v>4401</v>
      </c>
      <c r="H490" s="435" t="s">
        <v>4399</v>
      </c>
      <c r="I490" s="437">
        <v>107</v>
      </c>
      <c r="J490" s="165">
        <f t="shared" si="23"/>
        <v>6</v>
      </c>
    </row>
    <row r="491" spans="1:10" ht="19.95" customHeight="1">
      <c r="A491" s="102" t="str">
        <f t="shared" si="24"/>
        <v>2026-02-10T3003858</v>
      </c>
      <c r="B491" s="167" t="str">
        <f t="shared" si="25"/>
        <v>63003858</v>
      </c>
      <c r="C491" s="438" t="s">
        <v>5383</v>
      </c>
      <c r="D491" s="439" t="s">
        <v>2870</v>
      </c>
      <c r="E491" s="440" t="s">
        <v>4408</v>
      </c>
      <c r="F491" s="439" t="s">
        <v>43</v>
      </c>
      <c r="G491" s="439" t="s">
        <v>4409</v>
      </c>
      <c r="H491" s="439" t="s">
        <v>4399</v>
      </c>
      <c r="I491" s="441">
        <v>110</v>
      </c>
      <c r="J491" s="165">
        <f t="shared" si="23"/>
        <v>6</v>
      </c>
    </row>
    <row r="492" spans="1:10" ht="19.95" customHeight="1">
      <c r="A492" s="102" t="str">
        <f t="shared" si="24"/>
        <v>2026-02-10T2022562</v>
      </c>
      <c r="B492" s="167" t="str">
        <f t="shared" si="25"/>
        <v>62022562</v>
      </c>
      <c r="C492" s="434" t="s">
        <v>5383</v>
      </c>
      <c r="D492" s="435" t="s">
        <v>3724</v>
      </c>
      <c r="E492" s="436" t="s">
        <v>3725</v>
      </c>
      <c r="F492" s="435" t="s">
        <v>43</v>
      </c>
      <c r="G492" s="435" t="s">
        <v>3726</v>
      </c>
      <c r="H492" s="435" t="s">
        <v>3727</v>
      </c>
      <c r="I492" s="437">
        <v>47</v>
      </c>
      <c r="J492" s="165">
        <f t="shared" si="23"/>
        <v>6</v>
      </c>
    </row>
    <row r="493" spans="1:10" ht="19.95" customHeight="1">
      <c r="A493" s="102" t="str">
        <f t="shared" si="24"/>
        <v>2026-02-10T1033184</v>
      </c>
      <c r="B493" s="167" t="str">
        <f t="shared" si="25"/>
        <v>61033184</v>
      </c>
      <c r="C493" s="438" t="s">
        <v>5383</v>
      </c>
      <c r="D493" s="439" t="s">
        <v>2926</v>
      </c>
      <c r="E493" s="440" t="s">
        <v>2882</v>
      </c>
      <c r="F493" s="439" t="s">
        <v>43</v>
      </c>
      <c r="G493" s="439" t="s">
        <v>2883</v>
      </c>
      <c r="H493" s="439" t="s">
        <v>2884</v>
      </c>
      <c r="I493" s="441">
        <v>265</v>
      </c>
      <c r="J493" s="165">
        <f t="shared" si="23"/>
        <v>6</v>
      </c>
    </row>
    <row r="494" spans="1:10" ht="19.95" customHeight="1">
      <c r="A494" s="102" t="str">
        <f t="shared" si="24"/>
        <v>2026-02-10T1033057</v>
      </c>
      <c r="B494" s="167" t="str">
        <f t="shared" si="25"/>
        <v>61033057</v>
      </c>
      <c r="C494" s="434" t="s">
        <v>5383</v>
      </c>
      <c r="D494" s="435" t="s">
        <v>5009</v>
      </c>
      <c r="E494" s="436" t="s">
        <v>5010</v>
      </c>
      <c r="F494" s="435" t="s">
        <v>43</v>
      </c>
      <c r="G494" s="435" t="s">
        <v>5011</v>
      </c>
      <c r="H494" s="435" t="s">
        <v>5012</v>
      </c>
      <c r="I494" s="437">
        <v>109</v>
      </c>
      <c r="J494" s="165">
        <f t="shared" si="23"/>
        <v>6</v>
      </c>
    </row>
    <row r="495" spans="1:10" ht="19.95" customHeight="1">
      <c r="A495" s="102" t="str">
        <f t="shared" si="24"/>
        <v>2026-02-10T1037824</v>
      </c>
      <c r="B495" s="167" t="str">
        <f t="shared" si="25"/>
        <v>61037824</v>
      </c>
      <c r="C495" s="438" t="s">
        <v>5383</v>
      </c>
      <c r="D495" s="439" t="s">
        <v>5384</v>
      </c>
      <c r="E495" s="440" t="s">
        <v>5385</v>
      </c>
      <c r="F495" s="439" t="s">
        <v>43</v>
      </c>
      <c r="G495" s="439" t="s">
        <v>5386</v>
      </c>
      <c r="H495" s="439" t="s">
        <v>5387</v>
      </c>
      <c r="I495" s="441">
        <v>114</v>
      </c>
      <c r="J495" s="165">
        <f t="shared" si="23"/>
        <v>6</v>
      </c>
    </row>
    <row r="496" spans="1:10" ht="19.95" customHeight="1">
      <c r="A496" s="102" t="str">
        <f t="shared" si="24"/>
        <v>2026-02-10T2021194</v>
      </c>
      <c r="B496" s="167" t="str">
        <f t="shared" si="25"/>
        <v>62021194</v>
      </c>
      <c r="C496" s="434" t="s">
        <v>5383</v>
      </c>
      <c r="D496" s="435" t="s">
        <v>5017</v>
      </c>
      <c r="E496" s="436" t="s">
        <v>2886</v>
      </c>
      <c r="F496" s="435" t="s">
        <v>43</v>
      </c>
      <c r="G496" s="435" t="s">
        <v>2887</v>
      </c>
      <c r="H496" s="435" t="s">
        <v>2888</v>
      </c>
      <c r="I496" s="437">
        <v>118</v>
      </c>
      <c r="J496" s="165">
        <f t="shared" si="23"/>
        <v>6</v>
      </c>
    </row>
    <row r="497" spans="1:10" ht="19.95" customHeight="1">
      <c r="A497" s="102" t="str">
        <f t="shared" si="24"/>
        <v>2026-02-10T2021195</v>
      </c>
      <c r="B497" s="167" t="str">
        <f t="shared" si="25"/>
        <v>62021195</v>
      </c>
      <c r="C497" s="438" t="s">
        <v>5383</v>
      </c>
      <c r="D497" s="439" t="s">
        <v>2885</v>
      </c>
      <c r="E497" s="440" t="s">
        <v>3665</v>
      </c>
      <c r="F497" s="439" t="s">
        <v>43</v>
      </c>
      <c r="G497" s="439" t="s">
        <v>3666</v>
      </c>
      <c r="H497" s="439" t="s">
        <v>3667</v>
      </c>
      <c r="I497" s="441">
        <v>3</v>
      </c>
      <c r="J497" s="165">
        <f t="shared" si="23"/>
        <v>6</v>
      </c>
    </row>
    <row r="498" spans="1:10" ht="19.95" customHeight="1">
      <c r="A498" s="102" t="str">
        <f t="shared" si="24"/>
        <v>2026-02-10T1018760</v>
      </c>
      <c r="B498" s="167" t="str">
        <f t="shared" si="25"/>
        <v>61018760</v>
      </c>
      <c r="C498" s="434" t="s">
        <v>5383</v>
      </c>
      <c r="D498" s="435" t="s">
        <v>2893</v>
      </c>
      <c r="E498" s="436" t="s">
        <v>2894</v>
      </c>
      <c r="F498" s="435" t="s">
        <v>43</v>
      </c>
      <c r="G498" s="435" t="s">
        <v>2895</v>
      </c>
      <c r="H498" s="435" t="s">
        <v>2896</v>
      </c>
      <c r="I498" s="437">
        <v>181</v>
      </c>
      <c r="J498" s="165">
        <f t="shared" si="23"/>
        <v>6</v>
      </c>
    </row>
    <row r="499" spans="1:10" ht="19.95" customHeight="1">
      <c r="A499" s="102" t="str">
        <f t="shared" si="24"/>
        <v>2026-02-11T3003745</v>
      </c>
      <c r="B499" s="167" t="str">
        <f t="shared" si="25"/>
        <v>63003745</v>
      </c>
      <c r="C499" s="438" t="s">
        <v>5388</v>
      </c>
      <c r="D499" s="439" t="s">
        <v>416</v>
      </c>
      <c r="E499" s="440" t="s">
        <v>2860</v>
      </c>
      <c r="F499" s="439" t="s">
        <v>43</v>
      </c>
      <c r="G499" s="439" t="s">
        <v>2861</v>
      </c>
      <c r="H499" s="439" t="s">
        <v>2859</v>
      </c>
      <c r="I499" s="441">
        <v>158</v>
      </c>
      <c r="J499" s="165">
        <f t="shared" si="23"/>
        <v>6</v>
      </c>
    </row>
    <row r="500" spans="1:10" ht="19.95" customHeight="1">
      <c r="A500" s="102" t="str">
        <f t="shared" si="24"/>
        <v>2026-02-11T3003745</v>
      </c>
      <c r="B500" s="167" t="str">
        <f t="shared" si="25"/>
        <v>63003745</v>
      </c>
      <c r="C500" s="434" t="s">
        <v>5388</v>
      </c>
      <c r="D500" s="435" t="s">
        <v>416</v>
      </c>
      <c r="E500" s="436" t="s">
        <v>2869</v>
      </c>
      <c r="F500" s="435" t="s">
        <v>43</v>
      </c>
      <c r="G500" s="435" t="s">
        <v>2861</v>
      </c>
      <c r="H500" s="435" t="s">
        <v>2859</v>
      </c>
      <c r="I500" s="437">
        <v>30</v>
      </c>
      <c r="J500" s="165">
        <f t="shared" si="23"/>
        <v>6</v>
      </c>
    </row>
    <row r="501" spans="1:10" ht="19.95" customHeight="1">
      <c r="A501" s="102" t="str">
        <f t="shared" si="24"/>
        <v>2026-02-11T3002720</v>
      </c>
      <c r="B501" s="167" t="str">
        <f t="shared" si="25"/>
        <v>63002720</v>
      </c>
      <c r="C501" s="438" t="s">
        <v>5388</v>
      </c>
      <c r="D501" s="439" t="s">
        <v>416</v>
      </c>
      <c r="E501" s="440" t="s">
        <v>5048</v>
      </c>
      <c r="F501" s="439" t="s">
        <v>43</v>
      </c>
      <c r="G501" s="439" t="s">
        <v>5049</v>
      </c>
      <c r="H501" s="439" t="s">
        <v>5023</v>
      </c>
      <c r="I501" s="441">
        <v>72</v>
      </c>
      <c r="J501" s="165">
        <f t="shared" si="23"/>
        <v>6</v>
      </c>
    </row>
    <row r="502" spans="1:10" ht="19.95" customHeight="1">
      <c r="A502" s="102" t="str">
        <f t="shared" si="24"/>
        <v>2026-02-11T3002773</v>
      </c>
      <c r="B502" s="167" t="str">
        <f t="shared" si="25"/>
        <v>63002773</v>
      </c>
      <c r="C502" s="434" t="s">
        <v>5388</v>
      </c>
      <c r="D502" s="435" t="s">
        <v>2862</v>
      </c>
      <c r="E502" s="436" t="s">
        <v>5050</v>
      </c>
      <c r="F502" s="435" t="s">
        <v>43</v>
      </c>
      <c r="G502" s="435" t="s">
        <v>5051</v>
      </c>
      <c r="H502" s="435" t="s">
        <v>4374</v>
      </c>
      <c r="I502" s="437">
        <v>46</v>
      </c>
      <c r="J502" s="165">
        <f t="shared" si="23"/>
        <v>6</v>
      </c>
    </row>
    <row r="503" spans="1:10" ht="19.95" customHeight="1">
      <c r="A503" s="102" t="str">
        <f t="shared" si="24"/>
        <v>2026-02-11T3002239</v>
      </c>
      <c r="B503" s="167" t="str">
        <f t="shared" si="25"/>
        <v>63002239</v>
      </c>
      <c r="C503" s="438" t="s">
        <v>5388</v>
      </c>
      <c r="D503" s="439" t="s">
        <v>2862</v>
      </c>
      <c r="E503" s="440" t="s">
        <v>5042</v>
      </c>
      <c r="F503" s="439" t="s">
        <v>2515</v>
      </c>
      <c r="G503" s="439" t="s">
        <v>5043</v>
      </c>
      <c r="H503" s="439" t="s">
        <v>3757</v>
      </c>
      <c r="I503" s="441">
        <v>74</v>
      </c>
      <c r="J503" s="165">
        <f t="shared" si="23"/>
        <v>6</v>
      </c>
    </row>
    <row r="504" spans="1:10" ht="19.95" customHeight="1">
      <c r="A504" s="102" t="str">
        <f t="shared" si="24"/>
        <v>2026-02-11T3002240</v>
      </c>
      <c r="B504" s="167" t="str">
        <f t="shared" si="25"/>
        <v>63002240</v>
      </c>
      <c r="C504" s="434" t="s">
        <v>5388</v>
      </c>
      <c r="D504" s="435" t="s">
        <v>2862</v>
      </c>
      <c r="E504" s="436" t="s">
        <v>3755</v>
      </c>
      <c r="F504" s="435" t="s">
        <v>2515</v>
      </c>
      <c r="G504" s="435" t="s">
        <v>3756</v>
      </c>
      <c r="H504" s="435" t="s">
        <v>3757</v>
      </c>
      <c r="I504" s="437">
        <v>102</v>
      </c>
      <c r="J504" s="165">
        <f t="shared" si="23"/>
        <v>6</v>
      </c>
    </row>
    <row r="505" spans="1:10" ht="19.95" customHeight="1">
      <c r="A505" s="102" t="str">
        <f t="shared" si="24"/>
        <v>2026-02-11T3002775</v>
      </c>
      <c r="B505" s="167" t="str">
        <f t="shared" si="25"/>
        <v>63002775</v>
      </c>
      <c r="C505" s="438" t="s">
        <v>5388</v>
      </c>
      <c r="D505" s="439" t="s">
        <v>2862</v>
      </c>
      <c r="E505" s="440" t="s">
        <v>2871</v>
      </c>
      <c r="F505" s="439" t="s">
        <v>2515</v>
      </c>
      <c r="G505" s="439" t="s">
        <v>2872</v>
      </c>
      <c r="H505" s="439" t="s">
        <v>2868</v>
      </c>
      <c r="I505" s="441">
        <v>99</v>
      </c>
      <c r="J505" s="165">
        <f t="shared" si="23"/>
        <v>6</v>
      </c>
    </row>
    <row r="506" spans="1:10" ht="19.95" customHeight="1">
      <c r="A506" s="102" t="str">
        <f t="shared" si="24"/>
        <v>2026-02-11T3003243</v>
      </c>
      <c r="B506" s="167" t="str">
        <f t="shared" si="25"/>
        <v>63003243</v>
      </c>
      <c r="C506" s="434" t="s">
        <v>5388</v>
      </c>
      <c r="D506" s="435" t="s">
        <v>2870</v>
      </c>
      <c r="E506" s="436" t="s">
        <v>4405</v>
      </c>
      <c r="F506" s="435" t="s">
        <v>43</v>
      </c>
      <c r="G506" s="435" t="s">
        <v>4406</v>
      </c>
      <c r="H506" s="435" t="s">
        <v>4407</v>
      </c>
      <c r="I506" s="437">
        <v>125</v>
      </c>
      <c r="J506" s="165">
        <f t="shared" si="23"/>
        <v>6</v>
      </c>
    </row>
    <row r="507" spans="1:10" ht="19.95" customHeight="1">
      <c r="A507" s="102" t="str">
        <f t="shared" si="24"/>
        <v>2026-02-11T3003860</v>
      </c>
      <c r="B507" s="167" t="str">
        <f t="shared" si="25"/>
        <v>63003860</v>
      </c>
      <c r="C507" s="438" t="s">
        <v>5388</v>
      </c>
      <c r="D507" s="439" t="s">
        <v>2870</v>
      </c>
      <c r="E507" s="440" t="s">
        <v>4397</v>
      </c>
      <c r="F507" s="439" t="s">
        <v>43</v>
      </c>
      <c r="G507" s="439" t="s">
        <v>4398</v>
      </c>
      <c r="H507" s="439" t="s">
        <v>4399</v>
      </c>
      <c r="I507" s="441">
        <v>47</v>
      </c>
      <c r="J507" s="165">
        <f t="shared" si="23"/>
        <v>6</v>
      </c>
    </row>
    <row r="508" spans="1:10" ht="19.95" customHeight="1">
      <c r="A508" s="102" t="str">
        <f t="shared" si="24"/>
        <v>2026-02-11T3003859</v>
      </c>
      <c r="B508" s="167" t="str">
        <f t="shared" si="25"/>
        <v>63003859</v>
      </c>
      <c r="C508" s="434" t="s">
        <v>5388</v>
      </c>
      <c r="D508" s="435" t="s">
        <v>2870</v>
      </c>
      <c r="E508" s="436" t="s">
        <v>4400</v>
      </c>
      <c r="F508" s="435" t="s">
        <v>43</v>
      </c>
      <c r="G508" s="435" t="s">
        <v>4401</v>
      </c>
      <c r="H508" s="435" t="s">
        <v>4399</v>
      </c>
      <c r="I508" s="437">
        <v>88</v>
      </c>
      <c r="J508" s="165">
        <f t="shared" si="23"/>
        <v>6</v>
      </c>
    </row>
    <row r="509" spans="1:10" ht="19.95" customHeight="1">
      <c r="A509" s="102" t="str">
        <f t="shared" si="24"/>
        <v>2026-02-11T2022563</v>
      </c>
      <c r="B509" s="167" t="str">
        <f t="shared" si="25"/>
        <v>62022563</v>
      </c>
      <c r="C509" s="438" t="s">
        <v>5388</v>
      </c>
      <c r="D509" s="439" t="s">
        <v>3724</v>
      </c>
      <c r="E509" s="440" t="s">
        <v>3733</v>
      </c>
      <c r="F509" s="439" t="s">
        <v>43</v>
      </c>
      <c r="G509" s="439" t="s">
        <v>3734</v>
      </c>
      <c r="H509" s="439" t="s">
        <v>5389</v>
      </c>
      <c r="I509" s="441">
        <v>25</v>
      </c>
      <c r="J509" s="165">
        <f t="shared" si="23"/>
        <v>6</v>
      </c>
    </row>
    <row r="510" spans="1:10" ht="19.95" customHeight="1">
      <c r="A510" s="102" t="str">
        <f t="shared" si="24"/>
        <v>2026-02-11T2022562</v>
      </c>
      <c r="B510" s="167" t="str">
        <f t="shared" si="25"/>
        <v>62022562</v>
      </c>
      <c r="C510" s="434" t="s">
        <v>5388</v>
      </c>
      <c r="D510" s="435" t="s">
        <v>3724</v>
      </c>
      <c r="E510" s="436" t="s">
        <v>3725</v>
      </c>
      <c r="F510" s="435" t="s">
        <v>43</v>
      </c>
      <c r="G510" s="435" t="s">
        <v>3726</v>
      </c>
      <c r="H510" s="435" t="s">
        <v>3727</v>
      </c>
      <c r="I510" s="437">
        <v>122</v>
      </c>
      <c r="J510" s="165">
        <f t="shared" si="23"/>
        <v>6</v>
      </c>
    </row>
    <row r="511" spans="1:10" ht="19.95" customHeight="1">
      <c r="A511" s="102" t="str">
        <f t="shared" si="24"/>
        <v>2026-02-11T1033184</v>
      </c>
      <c r="B511" s="167" t="str">
        <f t="shared" si="25"/>
        <v>61033184</v>
      </c>
      <c r="C511" s="438" t="s">
        <v>5388</v>
      </c>
      <c r="D511" s="439" t="s">
        <v>2926</v>
      </c>
      <c r="E511" s="440" t="s">
        <v>2882</v>
      </c>
      <c r="F511" s="439" t="s">
        <v>43</v>
      </c>
      <c r="G511" s="439" t="s">
        <v>2883</v>
      </c>
      <c r="H511" s="439" t="s">
        <v>2884</v>
      </c>
      <c r="I511" s="441">
        <v>136</v>
      </c>
      <c r="J511" s="165">
        <f t="shared" si="23"/>
        <v>6</v>
      </c>
    </row>
    <row r="512" spans="1:10" ht="19.95" customHeight="1">
      <c r="A512" s="102" t="str">
        <f t="shared" si="24"/>
        <v>2026-02-11T1037384</v>
      </c>
      <c r="B512" s="167" t="str">
        <f t="shared" si="25"/>
        <v>61037384</v>
      </c>
      <c r="C512" s="434" t="s">
        <v>5388</v>
      </c>
      <c r="D512" s="435" t="s">
        <v>2877</v>
      </c>
      <c r="E512" s="436" t="s">
        <v>5390</v>
      </c>
      <c r="F512" s="435" t="s">
        <v>43</v>
      </c>
      <c r="G512" s="435" t="s">
        <v>5391</v>
      </c>
      <c r="H512" s="435" t="s">
        <v>5392</v>
      </c>
      <c r="I512" s="437">
        <v>117</v>
      </c>
      <c r="J512" s="165">
        <f t="shared" si="23"/>
        <v>6</v>
      </c>
    </row>
    <row r="513" spans="1:10" ht="19.95" customHeight="1">
      <c r="A513" s="102" t="str">
        <f t="shared" si="24"/>
        <v>2026-02-11T1033057</v>
      </c>
      <c r="B513" s="167" t="str">
        <f t="shared" si="25"/>
        <v>61033057</v>
      </c>
      <c r="C513" s="438" t="s">
        <v>5388</v>
      </c>
      <c r="D513" s="439" t="s">
        <v>5009</v>
      </c>
      <c r="E513" s="440" t="s">
        <v>5010</v>
      </c>
      <c r="F513" s="439" t="s">
        <v>43</v>
      </c>
      <c r="G513" s="439" t="s">
        <v>5011</v>
      </c>
      <c r="H513" s="439" t="s">
        <v>5012</v>
      </c>
      <c r="I513" s="441">
        <v>218</v>
      </c>
      <c r="J513" s="165">
        <f t="shared" si="23"/>
        <v>6</v>
      </c>
    </row>
    <row r="514" spans="1:10" ht="19.95" customHeight="1">
      <c r="A514" s="102" t="str">
        <f t="shared" si="24"/>
        <v>2026-02-11T1037824</v>
      </c>
      <c r="B514" s="167" t="str">
        <f t="shared" si="25"/>
        <v>61037824</v>
      </c>
      <c r="C514" s="434" t="s">
        <v>5388</v>
      </c>
      <c r="D514" s="435" t="s">
        <v>5384</v>
      </c>
      <c r="E514" s="436" t="s">
        <v>5385</v>
      </c>
      <c r="F514" s="435" t="s">
        <v>43</v>
      </c>
      <c r="G514" s="435" t="s">
        <v>5386</v>
      </c>
      <c r="H514" s="435" t="s">
        <v>5387</v>
      </c>
      <c r="I514" s="437">
        <v>79</v>
      </c>
      <c r="J514" s="165">
        <f t="shared" si="23"/>
        <v>6</v>
      </c>
    </row>
    <row r="515" spans="1:10" ht="19.95" customHeight="1">
      <c r="A515" s="102" t="str">
        <f t="shared" si="24"/>
        <v>2026-02-11T2021194</v>
      </c>
      <c r="B515" s="167" t="str">
        <f t="shared" si="25"/>
        <v>62021194</v>
      </c>
      <c r="C515" s="438" t="s">
        <v>5388</v>
      </c>
      <c r="D515" s="439" t="s">
        <v>5017</v>
      </c>
      <c r="E515" s="440" t="s">
        <v>2886</v>
      </c>
      <c r="F515" s="439" t="s">
        <v>43</v>
      </c>
      <c r="G515" s="439" t="s">
        <v>2887</v>
      </c>
      <c r="H515" s="439" t="s">
        <v>2888</v>
      </c>
      <c r="I515" s="441">
        <v>134</v>
      </c>
      <c r="J515" s="165">
        <f t="shared" ref="J515:J578" si="26">WEEKNUM(C515)-1</f>
        <v>6</v>
      </c>
    </row>
    <row r="516" spans="1:10" ht="19.95" customHeight="1">
      <c r="A516" s="102" t="str">
        <f t="shared" si="24"/>
        <v>2026-02-11T2001590</v>
      </c>
      <c r="B516" s="167" t="str">
        <f t="shared" si="25"/>
        <v>62001590</v>
      </c>
      <c r="C516" s="434" t="s">
        <v>5388</v>
      </c>
      <c r="D516" s="435" t="s">
        <v>2889</v>
      </c>
      <c r="E516" s="436" t="s">
        <v>5044</v>
      </c>
      <c r="F516" s="435" t="s">
        <v>43</v>
      </c>
      <c r="G516" s="435" t="s">
        <v>5045</v>
      </c>
      <c r="H516" s="435" t="s">
        <v>5046</v>
      </c>
      <c r="I516" s="437">
        <v>148</v>
      </c>
      <c r="J516" s="165">
        <f t="shared" si="26"/>
        <v>6</v>
      </c>
    </row>
    <row r="517" spans="1:10" ht="19.95" customHeight="1">
      <c r="A517" s="102" t="str">
        <f t="shared" si="24"/>
        <v>2026-02-11T1018760</v>
      </c>
      <c r="B517" s="167" t="str">
        <f t="shared" si="25"/>
        <v>61018760</v>
      </c>
      <c r="C517" s="438" t="s">
        <v>5388</v>
      </c>
      <c r="D517" s="439" t="s">
        <v>2893</v>
      </c>
      <c r="E517" s="440" t="s">
        <v>2894</v>
      </c>
      <c r="F517" s="439" t="s">
        <v>43</v>
      </c>
      <c r="G517" s="439" t="s">
        <v>2895</v>
      </c>
      <c r="H517" s="439" t="s">
        <v>2896</v>
      </c>
      <c r="I517" s="441">
        <v>155</v>
      </c>
      <c r="J517" s="165">
        <f t="shared" si="26"/>
        <v>6</v>
      </c>
    </row>
    <row r="518" spans="1:10" ht="19.95" customHeight="1">
      <c r="A518" s="102" t="str">
        <f t="shared" si="24"/>
        <v>2026-02-12T3003745</v>
      </c>
      <c r="B518" s="167" t="str">
        <f t="shared" si="25"/>
        <v>63003745</v>
      </c>
      <c r="C518" s="434" t="s">
        <v>5393</v>
      </c>
      <c r="D518" s="435" t="s">
        <v>416</v>
      </c>
      <c r="E518" s="436" t="s">
        <v>2860</v>
      </c>
      <c r="F518" s="435" t="s">
        <v>43</v>
      </c>
      <c r="G518" s="435" t="s">
        <v>2861</v>
      </c>
      <c r="H518" s="435" t="s">
        <v>2859</v>
      </c>
      <c r="I518" s="437">
        <v>168</v>
      </c>
      <c r="J518" s="165">
        <f t="shared" si="26"/>
        <v>6</v>
      </c>
    </row>
    <row r="519" spans="1:10" ht="19.95" customHeight="1">
      <c r="A519" s="102" t="str">
        <f t="shared" si="24"/>
        <v>2026-02-12T3003745</v>
      </c>
      <c r="B519" s="167" t="str">
        <f t="shared" si="25"/>
        <v>63003745</v>
      </c>
      <c r="C519" s="438" t="s">
        <v>5393</v>
      </c>
      <c r="D519" s="439" t="s">
        <v>416</v>
      </c>
      <c r="E519" s="440" t="s">
        <v>2869</v>
      </c>
      <c r="F519" s="439" t="s">
        <v>43</v>
      </c>
      <c r="G519" s="439" t="s">
        <v>2861</v>
      </c>
      <c r="H519" s="439" t="s">
        <v>2859</v>
      </c>
      <c r="I519" s="441">
        <v>60</v>
      </c>
      <c r="J519" s="165">
        <f t="shared" si="26"/>
        <v>6</v>
      </c>
    </row>
    <row r="520" spans="1:10" ht="19.95" customHeight="1">
      <c r="A520" s="102" t="str">
        <f t="shared" si="24"/>
        <v>2026-02-12T3002720</v>
      </c>
      <c r="B520" s="167" t="str">
        <f t="shared" si="25"/>
        <v>63002720</v>
      </c>
      <c r="C520" s="434" t="s">
        <v>5393</v>
      </c>
      <c r="D520" s="435" t="s">
        <v>416</v>
      </c>
      <c r="E520" s="436" t="s">
        <v>5048</v>
      </c>
      <c r="F520" s="435" t="s">
        <v>43</v>
      </c>
      <c r="G520" s="435" t="s">
        <v>5049</v>
      </c>
      <c r="H520" s="435" t="s">
        <v>5023</v>
      </c>
      <c r="I520" s="437">
        <v>62</v>
      </c>
      <c r="J520" s="165">
        <f t="shared" si="26"/>
        <v>6</v>
      </c>
    </row>
    <row r="521" spans="1:10" ht="19.95" customHeight="1">
      <c r="A521" s="102" t="str">
        <f t="shared" si="24"/>
        <v>2026-02-12T3002773</v>
      </c>
      <c r="B521" s="167" t="str">
        <f t="shared" si="25"/>
        <v>63002773</v>
      </c>
      <c r="C521" s="438" t="s">
        <v>5393</v>
      </c>
      <c r="D521" s="439" t="s">
        <v>2862</v>
      </c>
      <c r="E521" s="440" t="s">
        <v>5050</v>
      </c>
      <c r="F521" s="439" t="s">
        <v>43</v>
      </c>
      <c r="G521" s="439" t="s">
        <v>5051</v>
      </c>
      <c r="H521" s="439" t="s">
        <v>4374</v>
      </c>
      <c r="I521" s="441">
        <v>55</v>
      </c>
      <c r="J521" s="165">
        <f t="shared" si="26"/>
        <v>6</v>
      </c>
    </row>
    <row r="522" spans="1:10" ht="19.95" customHeight="1">
      <c r="A522" s="102" t="str">
        <f t="shared" ref="A522:A585" si="27">C522&amp;"T"&amp;G522</f>
        <v>2026-02-12T3002239</v>
      </c>
      <c r="B522" s="167" t="str">
        <f t="shared" ref="B522:B585" si="28">J522&amp;G522</f>
        <v>63002239</v>
      </c>
      <c r="C522" s="434" t="s">
        <v>5393</v>
      </c>
      <c r="D522" s="435" t="s">
        <v>2862</v>
      </c>
      <c r="E522" s="436" t="s">
        <v>5042</v>
      </c>
      <c r="F522" s="435" t="s">
        <v>2515</v>
      </c>
      <c r="G522" s="435" t="s">
        <v>5043</v>
      </c>
      <c r="H522" s="435" t="s">
        <v>3757</v>
      </c>
      <c r="I522" s="437">
        <v>107</v>
      </c>
      <c r="J522" s="165">
        <f t="shared" si="26"/>
        <v>6</v>
      </c>
    </row>
    <row r="523" spans="1:10" ht="19.95" customHeight="1">
      <c r="A523" s="102" t="str">
        <f t="shared" si="27"/>
        <v>2026-02-12T3002240</v>
      </c>
      <c r="B523" s="167" t="str">
        <f t="shared" si="28"/>
        <v>63002240</v>
      </c>
      <c r="C523" s="438" t="s">
        <v>5393</v>
      </c>
      <c r="D523" s="439" t="s">
        <v>2862</v>
      </c>
      <c r="E523" s="440" t="s">
        <v>3755</v>
      </c>
      <c r="F523" s="439" t="s">
        <v>2515</v>
      </c>
      <c r="G523" s="439" t="s">
        <v>3756</v>
      </c>
      <c r="H523" s="439" t="s">
        <v>3757</v>
      </c>
      <c r="I523" s="441">
        <v>80</v>
      </c>
      <c r="J523" s="165">
        <f t="shared" si="26"/>
        <v>6</v>
      </c>
    </row>
    <row r="524" spans="1:10" ht="19.95" customHeight="1">
      <c r="A524" s="102" t="str">
        <f t="shared" si="27"/>
        <v>2026-02-12T3002775</v>
      </c>
      <c r="B524" s="167" t="str">
        <f t="shared" si="28"/>
        <v>63002775</v>
      </c>
      <c r="C524" s="434" t="s">
        <v>5393</v>
      </c>
      <c r="D524" s="435" t="s">
        <v>2862</v>
      </c>
      <c r="E524" s="436" t="s">
        <v>2871</v>
      </c>
      <c r="F524" s="435" t="s">
        <v>2515</v>
      </c>
      <c r="G524" s="435" t="s">
        <v>2872</v>
      </c>
      <c r="H524" s="435" t="s">
        <v>2868</v>
      </c>
      <c r="I524" s="437">
        <v>38</v>
      </c>
      <c r="J524" s="165">
        <f t="shared" si="26"/>
        <v>6</v>
      </c>
    </row>
    <row r="525" spans="1:10" ht="19.95" customHeight="1">
      <c r="A525" s="102" t="str">
        <f t="shared" si="27"/>
        <v>2026-02-12T3003243</v>
      </c>
      <c r="B525" s="167" t="str">
        <f t="shared" si="28"/>
        <v>63003243</v>
      </c>
      <c r="C525" s="438" t="s">
        <v>5393</v>
      </c>
      <c r="D525" s="439" t="s">
        <v>2870</v>
      </c>
      <c r="E525" s="440" t="s">
        <v>4405</v>
      </c>
      <c r="F525" s="439" t="s">
        <v>43</v>
      </c>
      <c r="G525" s="439" t="s">
        <v>4406</v>
      </c>
      <c r="H525" s="439" t="s">
        <v>4407</v>
      </c>
      <c r="I525" s="441">
        <v>88</v>
      </c>
      <c r="J525" s="165">
        <f t="shared" si="26"/>
        <v>6</v>
      </c>
    </row>
    <row r="526" spans="1:10" ht="19.95" customHeight="1">
      <c r="A526" s="102" t="str">
        <f t="shared" si="27"/>
        <v>2026-02-12T3003860</v>
      </c>
      <c r="B526" s="167" t="str">
        <f t="shared" si="28"/>
        <v>63003860</v>
      </c>
      <c r="C526" s="434" t="s">
        <v>5393</v>
      </c>
      <c r="D526" s="435" t="s">
        <v>2870</v>
      </c>
      <c r="E526" s="436" t="s">
        <v>4397</v>
      </c>
      <c r="F526" s="435" t="s">
        <v>43</v>
      </c>
      <c r="G526" s="435" t="s">
        <v>4398</v>
      </c>
      <c r="H526" s="435" t="s">
        <v>4399</v>
      </c>
      <c r="I526" s="437">
        <v>41</v>
      </c>
      <c r="J526" s="165">
        <f t="shared" si="26"/>
        <v>6</v>
      </c>
    </row>
    <row r="527" spans="1:10" ht="19.95" customHeight="1">
      <c r="A527" s="102" t="str">
        <f t="shared" si="27"/>
        <v>2026-02-12T3003859</v>
      </c>
      <c r="B527" s="167" t="str">
        <f t="shared" si="28"/>
        <v>63003859</v>
      </c>
      <c r="C527" s="438" t="s">
        <v>5393</v>
      </c>
      <c r="D527" s="439" t="s">
        <v>2870</v>
      </c>
      <c r="E527" s="440" t="s">
        <v>4400</v>
      </c>
      <c r="F527" s="439" t="s">
        <v>43</v>
      </c>
      <c r="G527" s="439" t="s">
        <v>4401</v>
      </c>
      <c r="H527" s="439" t="s">
        <v>4399</v>
      </c>
      <c r="I527" s="441">
        <v>65</v>
      </c>
      <c r="J527" s="165">
        <f t="shared" si="26"/>
        <v>6</v>
      </c>
    </row>
    <row r="528" spans="1:10" ht="19.95" customHeight="1">
      <c r="A528" s="102" t="str">
        <f t="shared" si="27"/>
        <v>2026-02-12T3003858</v>
      </c>
      <c r="B528" s="167" t="str">
        <f t="shared" si="28"/>
        <v>63003858</v>
      </c>
      <c r="C528" s="434" t="s">
        <v>5393</v>
      </c>
      <c r="D528" s="435" t="s">
        <v>2870</v>
      </c>
      <c r="E528" s="436" t="s">
        <v>4408</v>
      </c>
      <c r="F528" s="435" t="s">
        <v>43</v>
      </c>
      <c r="G528" s="435" t="s">
        <v>4409</v>
      </c>
      <c r="H528" s="435" t="s">
        <v>4399</v>
      </c>
      <c r="I528" s="437">
        <v>90</v>
      </c>
      <c r="J528" s="165">
        <f t="shared" si="26"/>
        <v>6</v>
      </c>
    </row>
    <row r="529" spans="1:10" ht="19.95" customHeight="1">
      <c r="A529" s="102" t="str">
        <f t="shared" si="27"/>
        <v>2026-02-12T2022562</v>
      </c>
      <c r="B529" s="167" t="str">
        <f t="shared" si="28"/>
        <v>62022562</v>
      </c>
      <c r="C529" s="438" t="s">
        <v>5393</v>
      </c>
      <c r="D529" s="439" t="s">
        <v>3724</v>
      </c>
      <c r="E529" s="440" t="s">
        <v>3725</v>
      </c>
      <c r="F529" s="439" t="s">
        <v>43</v>
      </c>
      <c r="G529" s="439" t="s">
        <v>3726</v>
      </c>
      <c r="H529" s="439" t="s">
        <v>3727</v>
      </c>
      <c r="I529" s="441">
        <v>103</v>
      </c>
      <c r="J529" s="165">
        <f t="shared" si="26"/>
        <v>6</v>
      </c>
    </row>
    <row r="530" spans="1:10" ht="19.95" customHeight="1">
      <c r="A530" s="102" t="str">
        <f t="shared" si="27"/>
        <v>2026-02-12T2001951</v>
      </c>
      <c r="B530" s="167" t="str">
        <f t="shared" si="28"/>
        <v>62001951</v>
      </c>
      <c r="C530" s="434" t="s">
        <v>5393</v>
      </c>
      <c r="D530" s="435" t="s">
        <v>2873</v>
      </c>
      <c r="E530" s="436" t="s">
        <v>3679</v>
      </c>
      <c r="F530" s="435" t="s">
        <v>43</v>
      </c>
      <c r="G530" s="435" t="s">
        <v>3680</v>
      </c>
      <c r="H530" s="435" t="s">
        <v>3681</v>
      </c>
      <c r="I530" s="437">
        <v>56</v>
      </c>
      <c r="J530" s="165">
        <f t="shared" si="26"/>
        <v>6</v>
      </c>
    </row>
    <row r="531" spans="1:10" ht="19.95" customHeight="1">
      <c r="A531" s="102" t="str">
        <f t="shared" si="27"/>
        <v>2026-02-12T1033184</v>
      </c>
      <c r="B531" s="167" t="str">
        <f t="shared" si="28"/>
        <v>61033184</v>
      </c>
      <c r="C531" s="438" t="s">
        <v>5393</v>
      </c>
      <c r="D531" s="439" t="s">
        <v>2926</v>
      </c>
      <c r="E531" s="440" t="s">
        <v>2882</v>
      </c>
      <c r="F531" s="439" t="s">
        <v>43</v>
      </c>
      <c r="G531" s="439" t="s">
        <v>2883</v>
      </c>
      <c r="H531" s="439" t="s">
        <v>2884</v>
      </c>
      <c r="I531" s="441">
        <v>117</v>
      </c>
      <c r="J531" s="165">
        <f t="shared" si="26"/>
        <v>6</v>
      </c>
    </row>
    <row r="532" spans="1:10" ht="19.95" customHeight="1">
      <c r="A532" s="102" t="str">
        <f t="shared" si="27"/>
        <v>2026-02-12T1037384</v>
      </c>
      <c r="B532" s="167" t="str">
        <f t="shared" si="28"/>
        <v>61037384</v>
      </c>
      <c r="C532" s="434" t="s">
        <v>5393</v>
      </c>
      <c r="D532" s="435" t="s">
        <v>2877</v>
      </c>
      <c r="E532" s="436" t="s">
        <v>5390</v>
      </c>
      <c r="F532" s="435" t="s">
        <v>43</v>
      </c>
      <c r="G532" s="435" t="s">
        <v>5391</v>
      </c>
      <c r="H532" s="435" t="s">
        <v>5392</v>
      </c>
      <c r="I532" s="437">
        <v>80</v>
      </c>
      <c r="J532" s="165">
        <f t="shared" si="26"/>
        <v>6</v>
      </c>
    </row>
    <row r="533" spans="1:10" ht="19.95" customHeight="1">
      <c r="A533" s="102" t="str">
        <f t="shared" si="27"/>
        <v>2026-02-12T1033057</v>
      </c>
      <c r="B533" s="167" t="str">
        <f t="shared" si="28"/>
        <v>61033057</v>
      </c>
      <c r="C533" s="438" t="s">
        <v>5393</v>
      </c>
      <c r="D533" s="439" t="s">
        <v>5009</v>
      </c>
      <c r="E533" s="440" t="s">
        <v>5010</v>
      </c>
      <c r="F533" s="439" t="s">
        <v>43</v>
      </c>
      <c r="G533" s="439" t="s">
        <v>5011</v>
      </c>
      <c r="H533" s="439" t="s">
        <v>5012</v>
      </c>
      <c r="I533" s="441">
        <v>153</v>
      </c>
      <c r="J533" s="165">
        <f t="shared" si="26"/>
        <v>6</v>
      </c>
    </row>
    <row r="534" spans="1:10" ht="19.95" customHeight="1">
      <c r="A534" s="102" t="str">
        <f t="shared" si="27"/>
        <v>2026-02-12T2021194</v>
      </c>
      <c r="B534" s="167" t="str">
        <f t="shared" si="28"/>
        <v>62021194</v>
      </c>
      <c r="C534" s="434" t="s">
        <v>5393</v>
      </c>
      <c r="D534" s="435" t="s">
        <v>5017</v>
      </c>
      <c r="E534" s="436" t="s">
        <v>2886</v>
      </c>
      <c r="F534" s="435" t="s">
        <v>43</v>
      </c>
      <c r="G534" s="435" t="s">
        <v>2887</v>
      </c>
      <c r="H534" s="435" t="s">
        <v>2888</v>
      </c>
      <c r="I534" s="437">
        <v>101</v>
      </c>
      <c r="J534" s="165">
        <f t="shared" si="26"/>
        <v>6</v>
      </c>
    </row>
    <row r="535" spans="1:10" ht="19.95" customHeight="1">
      <c r="A535" s="102" t="str">
        <f t="shared" si="27"/>
        <v>2026-02-12T1037744</v>
      </c>
      <c r="B535" s="167" t="str">
        <f t="shared" si="28"/>
        <v>61037744</v>
      </c>
      <c r="C535" s="438" t="s">
        <v>5393</v>
      </c>
      <c r="D535" s="439" t="s">
        <v>5394</v>
      </c>
      <c r="E535" s="440" t="s">
        <v>5395</v>
      </c>
      <c r="F535" s="439" t="s">
        <v>43</v>
      </c>
      <c r="G535" s="439" t="s">
        <v>5396</v>
      </c>
      <c r="H535" s="439" t="s">
        <v>5397</v>
      </c>
      <c r="I535" s="441">
        <v>52</v>
      </c>
      <c r="J535" s="165">
        <f t="shared" si="26"/>
        <v>6</v>
      </c>
    </row>
    <row r="536" spans="1:10" ht="19.95" customHeight="1">
      <c r="A536" s="102" t="str">
        <f t="shared" si="27"/>
        <v>2026-02-12T2001590</v>
      </c>
      <c r="B536" s="167" t="str">
        <f t="shared" si="28"/>
        <v>62001590</v>
      </c>
      <c r="C536" s="434" t="s">
        <v>5393</v>
      </c>
      <c r="D536" s="435" t="s">
        <v>2889</v>
      </c>
      <c r="E536" s="436" t="s">
        <v>5044</v>
      </c>
      <c r="F536" s="435" t="s">
        <v>43</v>
      </c>
      <c r="G536" s="435" t="s">
        <v>5045</v>
      </c>
      <c r="H536" s="435" t="s">
        <v>5046</v>
      </c>
      <c r="I536" s="437">
        <v>98</v>
      </c>
      <c r="J536" s="165">
        <f t="shared" si="26"/>
        <v>6</v>
      </c>
    </row>
    <row r="537" spans="1:10" ht="19.95" customHeight="1">
      <c r="A537" s="102" t="str">
        <f t="shared" si="27"/>
        <v>2026-02-12T1018760</v>
      </c>
      <c r="B537" s="167" t="str">
        <f t="shared" si="28"/>
        <v>61018760</v>
      </c>
      <c r="C537" s="438" t="s">
        <v>5393</v>
      </c>
      <c r="D537" s="439" t="s">
        <v>2893</v>
      </c>
      <c r="E537" s="440" t="s">
        <v>2894</v>
      </c>
      <c r="F537" s="439" t="s">
        <v>43</v>
      </c>
      <c r="G537" s="439" t="s">
        <v>2895</v>
      </c>
      <c r="H537" s="439" t="s">
        <v>2896</v>
      </c>
      <c r="I537" s="441">
        <v>208</v>
      </c>
      <c r="J537" s="165">
        <f t="shared" si="26"/>
        <v>6</v>
      </c>
    </row>
    <row r="538" spans="1:10" ht="19.95" customHeight="1">
      <c r="A538" s="102" t="str">
        <f t="shared" si="27"/>
        <v>2026-02-13T3003745</v>
      </c>
      <c r="B538" s="167" t="str">
        <f t="shared" si="28"/>
        <v>63003745</v>
      </c>
      <c r="C538" s="434" t="s">
        <v>5398</v>
      </c>
      <c r="D538" s="435" t="s">
        <v>416</v>
      </c>
      <c r="E538" s="436" t="s">
        <v>2860</v>
      </c>
      <c r="F538" s="435" t="s">
        <v>43</v>
      </c>
      <c r="G538" s="435" t="s">
        <v>2861</v>
      </c>
      <c r="H538" s="435" t="s">
        <v>2859</v>
      </c>
      <c r="I538" s="437">
        <v>186</v>
      </c>
      <c r="J538" s="165">
        <f t="shared" si="26"/>
        <v>6</v>
      </c>
    </row>
    <row r="539" spans="1:10" ht="19.95" customHeight="1">
      <c r="A539" s="102" t="str">
        <f t="shared" si="27"/>
        <v>2026-02-13T3003745</v>
      </c>
      <c r="B539" s="167" t="str">
        <f t="shared" si="28"/>
        <v>63003745</v>
      </c>
      <c r="C539" s="438" t="s">
        <v>5398</v>
      </c>
      <c r="D539" s="439" t="s">
        <v>416</v>
      </c>
      <c r="E539" s="440" t="s">
        <v>2869</v>
      </c>
      <c r="F539" s="439" t="s">
        <v>43</v>
      </c>
      <c r="G539" s="439" t="s">
        <v>2861</v>
      </c>
      <c r="H539" s="439" t="s">
        <v>2859</v>
      </c>
      <c r="I539" s="441">
        <v>66</v>
      </c>
      <c r="J539" s="165">
        <f t="shared" si="26"/>
        <v>6</v>
      </c>
    </row>
    <row r="540" spans="1:10" ht="19.95" customHeight="1">
      <c r="A540" s="102" t="str">
        <f t="shared" si="27"/>
        <v>2026-02-13T3002720</v>
      </c>
      <c r="B540" s="167" t="str">
        <f t="shared" si="28"/>
        <v>63002720</v>
      </c>
      <c r="C540" s="434" t="s">
        <v>5398</v>
      </c>
      <c r="D540" s="435" t="s">
        <v>416</v>
      </c>
      <c r="E540" s="436" t="s">
        <v>5048</v>
      </c>
      <c r="F540" s="435" t="s">
        <v>43</v>
      </c>
      <c r="G540" s="435" t="s">
        <v>5049</v>
      </c>
      <c r="H540" s="435" t="s">
        <v>5023</v>
      </c>
      <c r="I540" s="437">
        <v>48</v>
      </c>
      <c r="J540" s="165">
        <f t="shared" si="26"/>
        <v>6</v>
      </c>
    </row>
    <row r="541" spans="1:10" ht="19.95" customHeight="1">
      <c r="A541" s="102" t="str">
        <f t="shared" si="27"/>
        <v>2026-02-13T3002773</v>
      </c>
      <c r="B541" s="167" t="str">
        <f t="shared" si="28"/>
        <v>63002773</v>
      </c>
      <c r="C541" s="438" t="s">
        <v>5398</v>
      </c>
      <c r="D541" s="439" t="s">
        <v>2862</v>
      </c>
      <c r="E541" s="440" t="s">
        <v>5050</v>
      </c>
      <c r="F541" s="439" t="s">
        <v>43</v>
      </c>
      <c r="G541" s="439" t="s">
        <v>5051</v>
      </c>
      <c r="H541" s="439" t="s">
        <v>4374</v>
      </c>
      <c r="I541" s="441">
        <v>54</v>
      </c>
      <c r="J541" s="165">
        <f t="shared" si="26"/>
        <v>6</v>
      </c>
    </row>
    <row r="542" spans="1:10" ht="19.95" customHeight="1">
      <c r="A542" s="102" t="str">
        <f t="shared" si="27"/>
        <v>2026-02-13T3002239</v>
      </c>
      <c r="B542" s="167" t="str">
        <f t="shared" si="28"/>
        <v>63002239</v>
      </c>
      <c r="C542" s="434" t="s">
        <v>5398</v>
      </c>
      <c r="D542" s="435" t="s">
        <v>2862</v>
      </c>
      <c r="E542" s="436" t="s">
        <v>5042</v>
      </c>
      <c r="F542" s="435" t="s">
        <v>2515</v>
      </c>
      <c r="G542" s="435" t="s">
        <v>5043</v>
      </c>
      <c r="H542" s="435" t="s">
        <v>3757</v>
      </c>
      <c r="I542" s="437">
        <v>62</v>
      </c>
      <c r="J542" s="165">
        <f t="shared" si="26"/>
        <v>6</v>
      </c>
    </row>
    <row r="543" spans="1:10" ht="19.95" customHeight="1">
      <c r="A543" s="102" t="str">
        <f t="shared" si="27"/>
        <v>2026-02-13T3002240</v>
      </c>
      <c r="B543" s="167" t="str">
        <f t="shared" si="28"/>
        <v>63002240</v>
      </c>
      <c r="C543" s="438" t="s">
        <v>5398</v>
      </c>
      <c r="D543" s="439" t="s">
        <v>2862</v>
      </c>
      <c r="E543" s="440" t="s">
        <v>3755</v>
      </c>
      <c r="F543" s="439" t="s">
        <v>2515</v>
      </c>
      <c r="G543" s="439" t="s">
        <v>3756</v>
      </c>
      <c r="H543" s="439" t="s">
        <v>3757</v>
      </c>
      <c r="I543" s="441">
        <v>43</v>
      </c>
      <c r="J543" s="165">
        <f t="shared" si="26"/>
        <v>6</v>
      </c>
    </row>
    <row r="544" spans="1:10" ht="19.95" customHeight="1">
      <c r="A544" s="102" t="str">
        <f t="shared" si="27"/>
        <v>2026-02-13T3002775</v>
      </c>
      <c r="B544" s="167" t="str">
        <f t="shared" si="28"/>
        <v>63002775</v>
      </c>
      <c r="C544" s="434" t="s">
        <v>5398</v>
      </c>
      <c r="D544" s="435" t="s">
        <v>2862</v>
      </c>
      <c r="E544" s="436" t="s">
        <v>2871</v>
      </c>
      <c r="F544" s="435" t="s">
        <v>2515</v>
      </c>
      <c r="G544" s="435" t="s">
        <v>2872</v>
      </c>
      <c r="H544" s="435" t="s">
        <v>2868</v>
      </c>
      <c r="I544" s="437">
        <v>109</v>
      </c>
      <c r="J544" s="165">
        <f t="shared" si="26"/>
        <v>6</v>
      </c>
    </row>
    <row r="545" spans="1:10" ht="19.95" customHeight="1">
      <c r="A545" s="102" t="str">
        <f t="shared" si="27"/>
        <v>2026-02-13T3003745</v>
      </c>
      <c r="B545" s="167" t="str">
        <f t="shared" si="28"/>
        <v>63003745</v>
      </c>
      <c r="C545" s="438" t="s">
        <v>5398</v>
      </c>
      <c r="D545" s="439" t="s">
        <v>2862</v>
      </c>
      <c r="E545" s="440" t="s">
        <v>2869</v>
      </c>
      <c r="F545" s="439" t="s">
        <v>43</v>
      </c>
      <c r="G545" s="439" t="s">
        <v>2861</v>
      </c>
      <c r="H545" s="439" t="s">
        <v>2859</v>
      </c>
      <c r="I545" s="441">
        <v>38</v>
      </c>
      <c r="J545" s="165">
        <f t="shared" si="26"/>
        <v>6</v>
      </c>
    </row>
    <row r="546" spans="1:10" ht="19.95" customHeight="1">
      <c r="A546" s="102" t="str">
        <f t="shared" si="27"/>
        <v>2026-02-13T3003243</v>
      </c>
      <c r="B546" s="167" t="str">
        <f t="shared" si="28"/>
        <v>63003243</v>
      </c>
      <c r="C546" s="434" t="s">
        <v>5398</v>
      </c>
      <c r="D546" s="435" t="s">
        <v>2870</v>
      </c>
      <c r="E546" s="436" t="s">
        <v>4405</v>
      </c>
      <c r="F546" s="435" t="s">
        <v>43</v>
      </c>
      <c r="G546" s="435" t="s">
        <v>4406</v>
      </c>
      <c r="H546" s="435" t="s">
        <v>4407</v>
      </c>
      <c r="I546" s="437">
        <v>76</v>
      </c>
      <c r="J546" s="165">
        <f t="shared" si="26"/>
        <v>6</v>
      </c>
    </row>
    <row r="547" spans="1:10" ht="19.95" customHeight="1">
      <c r="A547" s="102" t="str">
        <f t="shared" si="27"/>
        <v>2026-02-13T3003860</v>
      </c>
      <c r="B547" s="167" t="str">
        <f t="shared" si="28"/>
        <v>63003860</v>
      </c>
      <c r="C547" s="438" t="s">
        <v>5398</v>
      </c>
      <c r="D547" s="439" t="s">
        <v>2870</v>
      </c>
      <c r="E547" s="440" t="s">
        <v>4397</v>
      </c>
      <c r="F547" s="439" t="s">
        <v>43</v>
      </c>
      <c r="G547" s="439" t="s">
        <v>4398</v>
      </c>
      <c r="H547" s="439" t="s">
        <v>4399</v>
      </c>
      <c r="I547" s="441">
        <v>105</v>
      </c>
      <c r="J547" s="165">
        <f t="shared" si="26"/>
        <v>6</v>
      </c>
    </row>
    <row r="548" spans="1:10" ht="19.95" customHeight="1">
      <c r="A548" s="102" t="str">
        <f t="shared" si="27"/>
        <v>2026-02-13T3003859</v>
      </c>
      <c r="B548" s="167" t="str">
        <f t="shared" si="28"/>
        <v>63003859</v>
      </c>
      <c r="C548" s="434" t="s">
        <v>5398</v>
      </c>
      <c r="D548" s="435" t="s">
        <v>2870</v>
      </c>
      <c r="E548" s="436" t="s">
        <v>4400</v>
      </c>
      <c r="F548" s="435" t="s">
        <v>43</v>
      </c>
      <c r="G548" s="435" t="s">
        <v>4401</v>
      </c>
      <c r="H548" s="435" t="s">
        <v>4399</v>
      </c>
      <c r="I548" s="437">
        <v>22</v>
      </c>
      <c r="J548" s="165">
        <f t="shared" si="26"/>
        <v>6</v>
      </c>
    </row>
    <row r="549" spans="1:10" ht="19.95" customHeight="1">
      <c r="A549" s="102" t="str">
        <f t="shared" si="27"/>
        <v>2026-02-13T3003858</v>
      </c>
      <c r="B549" s="167" t="str">
        <f t="shared" si="28"/>
        <v>63003858</v>
      </c>
      <c r="C549" s="438" t="s">
        <v>5398</v>
      </c>
      <c r="D549" s="439" t="s">
        <v>2870</v>
      </c>
      <c r="E549" s="440" t="s">
        <v>4408</v>
      </c>
      <c r="F549" s="439" t="s">
        <v>43</v>
      </c>
      <c r="G549" s="439" t="s">
        <v>4409</v>
      </c>
      <c r="H549" s="439" t="s">
        <v>4399</v>
      </c>
      <c r="I549" s="441">
        <v>99</v>
      </c>
      <c r="J549" s="165">
        <f t="shared" si="26"/>
        <v>6</v>
      </c>
    </row>
    <row r="550" spans="1:10" ht="19.95" customHeight="1">
      <c r="A550" s="102" t="str">
        <f t="shared" si="27"/>
        <v>2026-02-13T2022562</v>
      </c>
      <c r="B550" s="167" t="str">
        <f t="shared" si="28"/>
        <v>62022562</v>
      </c>
      <c r="C550" s="434" t="s">
        <v>5398</v>
      </c>
      <c r="D550" s="435" t="s">
        <v>3724</v>
      </c>
      <c r="E550" s="436" t="s">
        <v>3725</v>
      </c>
      <c r="F550" s="435" t="s">
        <v>43</v>
      </c>
      <c r="G550" s="435" t="s">
        <v>3726</v>
      </c>
      <c r="H550" s="435" t="s">
        <v>3727</v>
      </c>
      <c r="I550" s="437">
        <v>70</v>
      </c>
      <c r="J550" s="165">
        <f t="shared" si="26"/>
        <v>6</v>
      </c>
    </row>
    <row r="551" spans="1:10" ht="19.95" customHeight="1">
      <c r="A551" s="102" t="str">
        <f t="shared" si="27"/>
        <v>2026-02-13T2001951</v>
      </c>
      <c r="B551" s="167" t="str">
        <f t="shared" si="28"/>
        <v>62001951</v>
      </c>
      <c r="C551" s="438" t="s">
        <v>5398</v>
      </c>
      <c r="D551" s="439" t="s">
        <v>2873</v>
      </c>
      <c r="E551" s="440" t="s">
        <v>3679</v>
      </c>
      <c r="F551" s="439" t="s">
        <v>43</v>
      </c>
      <c r="G551" s="439" t="s">
        <v>3680</v>
      </c>
      <c r="H551" s="439" t="s">
        <v>3681</v>
      </c>
      <c r="I551" s="441">
        <v>109</v>
      </c>
      <c r="J551" s="165">
        <f t="shared" si="26"/>
        <v>6</v>
      </c>
    </row>
    <row r="552" spans="1:10" ht="19.95" customHeight="1">
      <c r="A552" s="102" t="str">
        <f t="shared" si="27"/>
        <v>2026-02-13T1033184</v>
      </c>
      <c r="B552" s="167" t="str">
        <f t="shared" si="28"/>
        <v>61033184</v>
      </c>
      <c r="C552" s="434" t="s">
        <v>5398</v>
      </c>
      <c r="D552" s="435" t="s">
        <v>2926</v>
      </c>
      <c r="E552" s="436" t="s">
        <v>2882</v>
      </c>
      <c r="F552" s="435" t="s">
        <v>43</v>
      </c>
      <c r="G552" s="435" t="s">
        <v>2883</v>
      </c>
      <c r="H552" s="435" t="s">
        <v>2884</v>
      </c>
      <c r="I552" s="437">
        <v>95</v>
      </c>
      <c r="J552" s="165">
        <f t="shared" si="26"/>
        <v>6</v>
      </c>
    </row>
    <row r="553" spans="1:10" ht="19.95" customHeight="1">
      <c r="A553" s="102" t="str">
        <f t="shared" si="27"/>
        <v>2026-02-13T1033057</v>
      </c>
      <c r="B553" s="167" t="str">
        <f t="shared" si="28"/>
        <v>61033057</v>
      </c>
      <c r="C553" s="438" t="s">
        <v>5398</v>
      </c>
      <c r="D553" s="439" t="s">
        <v>5399</v>
      </c>
      <c r="E553" s="440" t="s">
        <v>5010</v>
      </c>
      <c r="F553" s="439" t="s">
        <v>43</v>
      </c>
      <c r="G553" s="439" t="s">
        <v>5011</v>
      </c>
      <c r="H553" s="439" t="s">
        <v>5012</v>
      </c>
      <c r="I553" s="441">
        <v>277</v>
      </c>
      <c r="J553" s="165">
        <f t="shared" si="26"/>
        <v>6</v>
      </c>
    </row>
    <row r="554" spans="1:10" ht="19.95" customHeight="1">
      <c r="A554" s="102" t="str">
        <f t="shared" si="27"/>
        <v>2026-02-13T2021194</v>
      </c>
      <c r="B554" s="167" t="str">
        <f t="shared" si="28"/>
        <v>62021194</v>
      </c>
      <c r="C554" s="434" t="s">
        <v>5398</v>
      </c>
      <c r="D554" s="435" t="s">
        <v>5017</v>
      </c>
      <c r="E554" s="436" t="s">
        <v>2886</v>
      </c>
      <c r="F554" s="435" t="s">
        <v>43</v>
      </c>
      <c r="G554" s="435" t="s">
        <v>2887</v>
      </c>
      <c r="H554" s="435" t="s">
        <v>2888</v>
      </c>
      <c r="I554" s="437">
        <v>208</v>
      </c>
      <c r="J554" s="165">
        <f t="shared" si="26"/>
        <v>6</v>
      </c>
    </row>
    <row r="555" spans="1:10" ht="19.95" customHeight="1">
      <c r="A555" s="102" t="str">
        <f t="shared" si="27"/>
        <v>2026-02-13T1018760</v>
      </c>
      <c r="B555" s="167" t="str">
        <f t="shared" si="28"/>
        <v>61018760</v>
      </c>
      <c r="C555" s="438" t="s">
        <v>5398</v>
      </c>
      <c r="D555" s="439" t="s">
        <v>2893</v>
      </c>
      <c r="E555" s="440" t="s">
        <v>2894</v>
      </c>
      <c r="F555" s="439" t="s">
        <v>43</v>
      </c>
      <c r="G555" s="439" t="s">
        <v>2895</v>
      </c>
      <c r="H555" s="439" t="s">
        <v>2896</v>
      </c>
      <c r="I555" s="441">
        <v>162</v>
      </c>
      <c r="J555" s="165">
        <f t="shared" si="26"/>
        <v>6</v>
      </c>
    </row>
    <row r="556" spans="1:10" ht="19.95" customHeight="1">
      <c r="A556" s="102" t="str">
        <f t="shared" si="27"/>
        <v>2026-02-14T3003745</v>
      </c>
      <c r="B556" s="167" t="str">
        <f t="shared" si="28"/>
        <v>63003745</v>
      </c>
      <c r="C556" s="434" t="s">
        <v>5400</v>
      </c>
      <c r="D556" s="435" t="s">
        <v>416</v>
      </c>
      <c r="E556" s="436" t="s">
        <v>2860</v>
      </c>
      <c r="F556" s="435" t="s">
        <v>43</v>
      </c>
      <c r="G556" s="435" t="s">
        <v>2861</v>
      </c>
      <c r="H556" s="435" t="s">
        <v>2859</v>
      </c>
      <c r="I556" s="437">
        <v>121</v>
      </c>
      <c r="J556" s="165">
        <f t="shared" si="26"/>
        <v>6</v>
      </c>
    </row>
    <row r="557" spans="1:10" ht="19.95" customHeight="1">
      <c r="A557" s="102" t="str">
        <f t="shared" si="27"/>
        <v>2026-02-14T3003745</v>
      </c>
      <c r="B557" s="167" t="str">
        <f t="shared" si="28"/>
        <v>63003745</v>
      </c>
      <c r="C557" s="438" t="s">
        <v>5400</v>
      </c>
      <c r="D557" s="439" t="s">
        <v>416</v>
      </c>
      <c r="E557" s="440" t="s">
        <v>2869</v>
      </c>
      <c r="F557" s="439" t="s">
        <v>43</v>
      </c>
      <c r="G557" s="439" t="s">
        <v>2861</v>
      </c>
      <c r="H557" s="439" t="s">
        <v>2859</v>
      </c>
      <c r="I557" s="441">
        <v>76</v>
      </c>
      <c r="J557" s="165">
        <f t="shared" si="26"/>
        <v>6</v>
      </c>
    </row>
    <row r="558" spans="1:10" ht="19.95" customHeight="1">
      <c r="A558" s="102" t="str">
        <f t="shared" si="27"/>
        <v>2026-02-14T3002720</v>
      </c>
      <c r="B558" s="167" t="str">
        <f t="shared" si="28"/>
        <v>63002720</v>
      </c>
      <c r="C558" s="434" t="s">
        <v>5400</v>
      </c>
      <c r="D558" s="435" t="s">
        <v>416</v>
      </c>
      <c r="E558" s="436" t="s">
        <v>5048</v>
      </c>
      <c r="F558" s="435" t="s">
        <v>43</v>
      </c>
      <c r="G558" s="435" t="s">
        <v>5049</v>
      </c>
      <c r="H558" s="435" t="s">
        <v>5023</v>
      </c>
      <c r="I558" s="437">
        <v>104</v>
      </c>
      <c r="J558" s="165">
        <f t="shared" si="26"/>
        <v>6</v>
      </c>
    </row>
    <row r="559" spans="1:10" ht="19.95" customHeight="1">
      <c r="A559" s="102" t="str">
        <f t="shared" si="27"/>
        <v>2026-02-14T3002773</v>
      </c>
      <c r="B559" s="167" t="str">
        <f t="shared" si="28"/>
        <v>63002773</v>
      </c>
      <c r="C559" s="438" t="s">
        <v>5400</v>
      </c>
      <c r="D559" s="439" t="s">
        <v>2862</v>
      </c>
      <c r="E559" s="440" t="s">
        <v>5050</v>
      </c>
      <c r="F559" s="439" t="s">
        <v>43</v>
      </c>
      <c r="G559" s="439" t="s">
        <v>5051</v>
      </c>
      <c r="H559" s="439" t="s">
        <v>4374</v>
      </c>
      <c r="I559" s="441">
        <v>61</v>
      </c>
      <c r="J559" s="165">
        <f t="shared" si="26"/>
        <v>6</v>
      </c>
    </row>
    <row r="560" spans="1:10" ht="19.95" customHeight="1">
      <c r="A560" s="102" t="str">
        <f t="shared" si="27"/>
        <v>2026-02-14T3002239</v>
      </c>
      <c r="B560" s="167" t="str">
        <f t="shared" si="28"/>
        <v>63002239</v>
      </c>
      <c r="C560" s="434" t="s">
        <v>5400</v>
      </c>
      <c r="D560" s="435" t="s">
        <v>2862</v>
      </c>
      <c r="E560" s="436" t="s">
        <v>5042</v>
      </c>
      <c r="F560" s="435" t="s">
        <v>2515</v>
      </c>
      <c r="G560" s="435" t="s">
        <v>5043</v>
      </c>
      <c r="H560" s="435" t="s">
        <v>3757</v>
      </c>
      <c r="I560" s="437">
        <v>26</v>
      </c>
      <c r="J560" s="165">
        <f t="shared" si="26"/>
        <v>6</v>
      </c>
    </row>
    <row r="561" spans="1:10" ht="19.95" customHeight="1">
      <c r="A561" s="102" t="str">
        <f t="shared" si="27"/>
        <v>2026-02-14T3002240</v>
      </c>
      <c r="B561" s="167" t="str">
        <f t="shared" si="28"/>
        <v>63002240</v>
      </c>
      <c r="C561" s="438" t="s">
        <v>5400</v>
      </c>
      <c r="D561" s="439" t="s">
        <v>2862</v>
      </c>
      <c r="E561" s="440" t="s">
        <v>3755</v>
      </c>
      <c r="F561" s="439" t="s">
        <v>2515</v>
      </c>
      <c r="G561" s="439" t="s">
        <v>3756</v>
      </c>
      <c r="H561" s="439" t="s">
        <v>3757</v>
      </c>
      <c r="I561" s="441">
        <v>107</v>
      </c>
      <c r="J561" s="165">
        <f t="shared" si="26"/>
        <v>6</v>
      </c>
    </row>
    <row r="562" spans="1:10" ht="19.95" customHeight="1">
      <c r="A562" s="102" t="str">
        <f t="shared" si="27"/>
        <v>2026-02-14T3002775</v>
      </c>
      <c r="B562" s="167" t="str">
        <f t="shared" si="28"/>
        <v>63002775</v>
      </c>
      <c r="C562" s="434" t="s">
        <v>5400</v>
      </c>
      <c r="D562" s="435" t="s">
        <v>2862</v>
      </c>
      <c r="E562" s="436" t="s">
        <v>2871</v>
      </c>
      <c r="F562" s="435" t="s">
        <v>2515</v>
      </c>
      <c r="G562" s="435" t="s">
        <v>2872</v>
      </c>
      <c r="H562" s="435" t="s">
        <v>2868</v>
      </c>
      <c r="I562" s="437">
        <v>84</v>
      </c>
      <c r="J562" s="165">
        <f t="shared" si="26"/>
        <v>6</v>
      </c>
    </row>
    <row r="563" spans="1:10" ht="19.95" customHeight="1">
      <c r="A563" s="102" t="str">
        <f t="shared" si="27"/>
        <v>2026-02-14T3003745</v>
      </c>
      <c r="B563" s="167" t="str">
        <f t="shared" si="28"/>
        <v>63003745</v>
      </c>
      <c r="C563" s="438" t="s">
        <v>5400</v>
      </c>
      <c r="D563" s="439" t="s">
        <v>2862</v>
      </c>
      <c r="E563" s="440" t="s">
        <v>2869</v>
      </c>
      <c r="F563" s="439" t="s">
        <v>43</v>
      </c>
      <c r="G563" s="439" t="s">
        <v>2861</v>
      </c>
      <c r="H563" s="439" t="s">
        <v>2859</v>
      </c>
      <c r="I563" s="441">
        <v>3</v>
      </c>
      <c r="J563" s="165">
        <f t="shared" si="26"/>
        <v>6</v>
      </c>
    </row>
    <row r="564" spans="1:10" ht="19.95" customHeight="1">
      <c r="A564" s="102" t="str">
        <f t="shared" si="27"/>
        <v>2026-02-14T3003243</v>
      </c>
      <c r="B564" s="167" t="str">
        <f t="shared" si="28"/>
        <v>63003243</v>
      </c>
      <c r="C564" s="434" t="s">
        <v>5400</v>
      </c>
      <c r="D564" s="435" t="s">
        <v>2870</v>
      </c>
      <c r="E564" s="436" t="s">
        <v>4405</v>
      </c>
      <c r="F564" s="435" t="s">
        <v>43</v>
      </c>
      <c r="G564" s="435" t="s">
        <v>4406</v>
      </c>
      <c r="H564" s="435" t="s">
        <v>4407</v>
      </c>
      <c r="I564" s="437">
        <v>31</v>
      </c>
      <c r="J564" s="165">
        <f t="shared" si="26"/>
        <v>6</v>
      </c>
    </row>
    <row r="565" spans="1:10" ht="19.95" customHeight="1">
      <c r="A565" s="102" t="str">
        <f t="shared" si="27"/>
        <v>2026-02-14T3003860</v>
      </c>
      <c r="B565" s="167" t="str">
        <f t="shared" si="28"/>
        <v>63003860</v>
      </c>
      <c r="C565" s="438" t="s">
        <v>5400</v>
      </c>
      <c r="D565" s="439" t="s">
        <v>2870</v>
      </c>
      <c r="E565" s="440" t="s">
        <v>4397</v>
      </c>
      <c r="F565" s="439" t="s">
        <v>43</v>
      </c>
      <c r="G565" s="439" t="s">
        <v>4398</v>
      </c>
      <c r="H565" s="439" t="s">
        <v>4399</v>
      </c>
      <c r="I565" s="441">
        <v>84</v>
      </c>
      <c r="J565" s="165">
        <f t="shared" si="26"/>
        <v>6</v>
      </c>
    </row>
    <row r="566" spans="1:10" ht="19.95" customHeight="1">
      <c r="A566" s="102" t="str">
        <f t="shared" si="27"/>
        <v>2026-02-14T3003859</v>
      </c>
      <c r="B566" s="167" t="str">
        <f t="shared" si="28"/>
        <v>63003859</v>
      </c>
      <c r="C566" s="434" t="s">
        <v>5400</v>
      </c>
      <c r="D566" s="435" t="s">
        <v>2870</v>
      </c>
      <c r="E566" s="436" t="s">
        <v>4400</v>
      </c>
      <c r="F566" s="435" t="s">
        <v>43</v>
      </c>
      <c r="G566" s="435" t="s">
        <v>4401</v>
      </c>
      <c r="H566" s="435" t="s">
        <v>4399</v>
      </c>
      <c r="I566" s="437">
        <v>88</v>
      </c>
      <c r="J566" s="165">
        <f t="shared" si="26"/>
        <v>6</v>
      </c>
    </row>
    <row r="567" spans="1:10" ht="19.95" customHeight="1">
      <c r="A567" s="102" t="str">
        <f t="shared" si="27"/>
        <v>2026-02-14T3003858</v>
      </c>
      <c r="B567" s="167" t="str">
        <f t="shared" si="28"/>
        <v>63003858</v>
      </c>
      <c r="C567" s="438" t="s">
        <v>5400</v>
      </c>
      <c r="D567" s="439" t="s">
        <v>2870</v>
      </c>
      <c r="E567" s="440" t="s">
        <v>4408</v>
      </c>
      <c r="F567" s="439" t="s">
        <v>43</v>
      </c>
      <c r="G567" s="439" t="s">
        <v>4409</v>
      </c>
      <c r="H567" s="439" t="s">
        <v>4399</v>
      </c>
      <c r="I567" s="441">
        <v>59</v>
      </c>
      <c r="J567" s="165">
        <f t="shared" si="26"/>
        <v>6</v>
      </c>
    </row>
    <row r="568" spans="1:10" ht="19.95" customHeight="1">
      <c r="A568" s="102" t="str">
        <f t="shared" si="27"/>
        <v>2026-02-14T2022562</v>
      </c>
      <c r="B568" s="167" t="str">
        <f t="shared" si="28"/>
        <v>62022562</v>
      </c>
      <c r="C568" s="434" t="s">
        <v>5400</v>
      </c>
      <c r="D568" s="435" t="s">
        <v>3724</v>
      </c>
      <c r="E568" s="436" t="s">
        <v>3725</v>
      </c>
      <c r="F568" s="435" t="s">
        <v>43</v>
      </c>
      <c r="G568" s="435" t="s">
        <v>3726</v>
      </c>
      <c r="H568" s="435" t="s">
        <v>3727</v>
      </c>
      <c r="I568" s="437">
        <v>107</v>
      </c>
      <c r="J568" s="165">
        <f t="shared" si="26"/>
        <v>6</v>
      </c>
    </row>
    <row r="569" spans="1:10" ht="19.95" customHeight="1">
      <c r="A569" s="102" t="str">
        <f t="shared" si="27"/>
        <v>2026-02-14T1033184</v>
      </c>
      <c r="B569" s="167" t="str">
        <f t="shared" si="28"/>
        <v>61033184</v>
      </c>
      <c r="C569" s="438" t="s">
        <v>5400</v>
      </c>
      <c r="D569" s="439" t="s">
        <v>2926</v>
      </c>
      <c r="E569" s="440" t="s">
        <v>2882</v>
      </c>
      <c r="F569" s="439" t="s">
        <v>43</v>
      </c>
      <c r="G569" s="439" t="s">
        <v>2883</v>
      </c>
      <c r="H569" s="439" t="s">
        <v>2884</v>
      </c>
      <c r="I569" s="441">
        <v>111</v>
      </c>
      <c r="J569" s="165">
        <f t="shared" si="26"/>
        <v>6</v>
      </c>
    </row>
    <row r="570" spans="1:10" ht="19.95" customHeight="1">
      <c r="A570" s="102" t="str">
        <f t="shared" si="27"/>
        <v>2026-02-14T1033057</v>
      </c>
      <c r="B570" s="167" t="str">
        <f t="shared" si="28"/>
        <v>61033057</v>
      </c>
      <c r="C570" s="434" t="s">
        <v>5400</v>
      </c>
      <c r="D570" s="435" t="s">
        <v>5399</v>
      </c>
      <c r="E570" s="436" t="s">
        <v>5010</v>
      </c>
      <c r="F570" s="435" t="s">
        <v>43</v>
      </c>
      <c r="G570" s="435" t="s">
        <v>5011</v>
      </c>
      <c r="H570" s="435" t="s">
        <v>5012</v>
      </c>
      <c r="I570" s="437">
        <v>164</v>
      </c>
      <c r="J570" s="165">
        <f t="shared" si="26"/>
        <v>6</v>
      </c>
    </row>
    <row r="571" spans="1:10" ht="19.95" customHeight="1">
      <c r="A571" s="102" t="str">
        <f t="shared" si="27"/>
        <v>2026-02-14T2021194</v>
      </c>
      <c r="B571" s="167" t="str">
        <f t="shared" si="28"/>
        <v>62021194</v>
      </c>
      <c r="C571" s="438" t="s">
        <v>5400</v>
      </c>
      <c r="D571" s="439" t="s">
        <v>5017</v>
      </c>
      <c r="E571" s="440" t="s">
        <v>2886</v>
      </c>
      <c r="F571" s="439" t="s">
        <v>43</v>
      </c>
      <c r="G571" s="439" t="s">
        <v>2887</v>
      </c>
      <c r="H571" s="439" t="s">
        <v>2888</v>
      </c>
      <c r="I571" s="441">
        <v>130</v>
      </c>
      <c r="J571" s="165">
        <f t="shared" si="26"/>
        <v>6</v>
      </c>
    </row>
    <row r="572" spans="1:10" ht="19.95" customHeight="1">
      <c r="A572" s="102" t="str">
        <f t="shared" si="27"/>
        <v>2026-02-14T1037744</v>
      </c>
      <c r="B572" s="167" t="str">
        <f t="shared" si="28"/>
        <v>61037744</v>
      </c>
      <c r="C572" s="434" t="s">
        <v>5400</v>
      </c>
      <c r="D572" s="435" t="s">
        <v>5394</v>
      </c>
      <c r="E572" s="436" t="s">
        <v>5395</v>
      </c>
      <c r="F572" s="435" t="s">
        <v>43</v>
      </c>
      <c r="G572" s="435" t="s">
        <v>5396</v>
      </c>
      <c r="H572" s="435" t="s">
        <v>5397</v>
      </c>
      <c r="I572" s="437">
        <v>145</v>
      </c>
      <c r="J572" s="165">
        <f t="shared" si="26"/>
        <v>6</v>
      </c>
    </row>
    <row r="573" spans="1:10" ht="19.95" customHeight="1">
      <c r="A573" s="102" t="str">
        <f t="shared" si="27"/>
        <v>2026-02-14T1018905</v>
      </c>
      <c r="B573" s="167" t="str">
        <f t="shared" si="28"/>
        <v>61018905</v>
      </c>
      <c r="C573" s="438" t="s">
        <v>5400</v>
      </c>
      <c r="D573" s="439" t="s">
        <v>3749</v>
      </c>
      <c r="E573" s="440" t="s">
        <v>3750</v>
      </c>
      <c r="F573" s="439" t="s">
        <v>43</v>
      </c>
      <c r="G573" s="439" t="s">
        <v>3751</v>
      </c>
      <c r="H573" s="439" t="s">
        <v>3752</v>
      </c>
      <c r="I573" s="441">
        <v>180</v>
      </c>
      <c r="J573" s="165">
        <f t="shared" si="26"/>
        <v>6</v>
      </c>
    </row>
    <row r="574" spans="1:10" ht="19.95" customHeight="1">
      <c r="A574" s="102" t="str">
        <f t="shared" si="27"/>
        <v>2026-02-14T1018760</v>
      </c>
      <c r="B574" s="167" t="str">
        <f t="shared" si="28"/>
        <v>61018760</v>
      </c>
      <c r="C574" s="434" t="s">
        <v>5400</v>
      </c>
      <c r="D574" s="435" t="s">
        <v>2893</v>
      </c>
      <c r="E574" s="436" t="s">
        <v>2894</v>
      </c>
      <c r="F574" s="435" t="s">
        <v>43</v>
      </c>
      <c r="G574" s="435" t="s">
        <v>2895</v>
      </c>
      <c r="H574" s="435" t="s">
        <v>2896</v>
      </c>
      <c r="I574" s="437">
        <v>161</v>
      </c>
      <c r="J574" s="165">
        <f t="shared" si="26"/>
        <v>6</v>
      </c>
    </row>
    <row r="575" spans="1:10" ht="19.95" customHeight="1">
      <c r="A575" s="102" t="str">
        <f t="shared" si="27"/>
        <v>2026-02-15T3003745</v>
      </c>
      <c r="B575" s="167" t="str">
        <f t="shared" si="28"/>
        <v>73003745</v>
      </c>
      <c r="C575" s="438" t="s">
        <v>5401</v>
      </c>
      <c r="D575" s="439" t="s">
        <v>416</v>
      </c>
      <c r="E575" s="440" t="s">
        <v>2860</v>
      </c>
      <c r="F575" s="439" t="s">
        <v>43</v>
      </c>
      <c r="G575" s="439" t="s">
        <v>2861</v>
      </c>
      <c r="H575" s="439" t="s">
        <v>2859</v>
      </c>
      <c r="I575" s="441">
        <v>78</v>
      </c>
      <c r="J575" s="165">
        <f t="shared" si="26"/>
        <v>7</v>
      </c>
    </row>
    <row r="576" spans="1:10" ht="19.95" customHeight="1">
      <c r="A576" s="102" t="str">
        <f t="shared" si="27"/>
        <v>2026-02-15T3003745</v>
      </c>
      <c r="B576" s="167" t="str">
        <f t="shared" si="28"/>
        <v>73003745</v>
      </c>
      <c r="C576" s="434" t="s">
        <v>5401</v>
      </c>
      <c r="D576" s="435" t="s">
        <v>416</v>
      </c>
      <c r="E576" s="436" t="s">
        <v>2869</v>
      </c>
      <c r="F576" s="435" t="s">
        <v>43</v>
      </c>
      <c r="G576" s="435" t="s">
        <v>2861</v>
      </c>
      <c r="H576" s="435" t="s">
        <v>2859</v>
      </c>
      <c r="I576" s="437">
        <v>65</v>
      </c>
      <c r="J576" s="165">
        <f t="shared" si="26"/>
        <v>7</v>
      </c>
    </row>
    <row r="577" spans="1:10" ht="19.95" customHeight="1">
      <c r="A577" s="102" t="str">
        <f t="shared" si="27"/>
        <v>2026-02-15T3002720</v>
      </c>
      <c r="B577" s="167" t="str">
        <f t="shared" si="28"/>
        <v>73002720</v>
      </c>
      <c r="C577" s="438" t="s">
        <v>5401</v>
      </c>
      <c r="D577" s="439" t="s">
        <v>416</v>
      </c>
      <c r="E577" s="440" t="s">
        <v>5048</v>
      </c>
      <c r="F577" s="439" t="s">
        <v>43</v>
      </c>
      <c r="G577" s="439" t="s">
        <v>5049</v>
      </c>
      <c r="H577" s="439" t="s">
        <v>5023</v>
      </c>
      <c r="I577" s="441">
        <v>52</v>
      </c>
      <c r="J577" s="165">
        <f t="shared" si="26"/>
        <v>7</v>
      </c>
    </row>
    <row r="578" spans="1:10" ht="19.95" customHeight="1">
      <c r="A578" s="102" t="str">
        <f t="shared" si="27"/>
        <v>2026-02-15T3002645</v>
      </c>
      <c r="B578" s="167" t="str">
        <f t="shared" si="28"/>
        <v>73002645</v>
      </c>
      <c r="C578" s="434" t="s">
        <v>5401</v>
      </c>
      <c r="D578" s="435" t="s">
        <v>2862</v>
      </c>
      <c r="E578" s="436" t="s">
        <v>4372</v>
      </c>
      <c r="F578" s="435" t="s">
        <v>2515</v>
      </c>
      <c r="G578" s="435" t="s">
        <v>4373</v>
      </c>
      <c r="H578" s="435" t="s">
        <v>4374</v>
      </c>
      <c r="I578" s="437">
        <v>47</v>
      </c>
      <c r="J578" s="165">
        <f t="shared" si="26"/>
        <v>7</v>
      </c>
    </row>
    <row r="579" spans="1:10" ht="19.95" customHeight="1">
      <c r="A579" s="102" t="str">
        <f t="shared" si="27"/>
        <v>2026-02-15T3002773</v>
      </c>
      <c r="B579" s="167" t="str">
        <f t="shared" si="28"/>
        <v>73002773</v>
      </c>
      <c r="C579" s="438" t="s">
        <v>5401</v>
      </c>
      <c r="D579" s="439" t="s">
        <v>2862</v>
      </c>
      <c r="E579" s="440" t="s">
        <v>5050</v>
      </c>
      <c r="F579" s="439" t="s">
        <v>43</v>
      </c>
      <c r="G579" s="439" t="s">
        <v>5051</v>
      </c>
      <c r="H579" s="439" t="s">
        <v>4374</v>
      </c>
      <c r="I579" s="441">
        <v>76</v>
      </c>
      <c r="J579" s="165">
        <f t="shared" ref="J579:J642" si="29">WEEKNUM(C579)-1</f>
        <v>7</v>
      </c>
    </row>
    <row r="580" spans="1:10" ht="19.95" customHeight="1">
      <c r="A580" s="102" t="str">
        <f t="shared" si="27"/>
        <v>2026-02-15T3002775</v>
      </c>
      <c r="B580" s="167" t="str">
        <f t="shared" si="28"/>
        <v>73002775</v>
      </c>
      <c r="C580" s="434" t="s">
        <v>5401</v>
      </c>
      <c r="D580" s="435" t="s">
        <v>2862</v>
      </c>
      <c r="E580" s="436" t="s">
        <v>2871</v>
      </c>
      <c r="F580" s="435" t="s">
        <v>2515</v>
      </c>
      <c r="G580" s="435" t="s">
        <v>2872</v>
      </c>
      <c r="H580" s="435" t="s">
        <v>2868</v>
      </c>
      <c r="I580" s="437">
        <v>76</v>
      </c>
      <c r="J580" s="165">
        <f t="shared" si="29"/>
        <v>7</v>
      </c>
    </row>
    <row r="581" spans="1:10" ht="19.95" customHeight="1">
      <c r="A581" s="102" t="str">
        <f t="shared" si="27"/>
        <v>2026-02-15T3003243</v>
      </c>
      <c r="B581" s="167" t="str">
        <f t="shared" si="28"/>
        <v>73003243</v>
      </c>
      <c r="C581" s="438" t="s">
        <v>5401</v>
      </c>
      <c r="D581" s="439" t="s">
        <v>2870</v>
      </c>
      <c r="E581" s="440" t="s">
        <v>4405</v>
      </c>
      <c r="F581" s="439" t="s">
        <v>43</v>
      </c>
      <c r="G581" s="439" t="s">
        <v>4406</v>
      </c>
      <c r="H581" s="439" t="s">
        <v>4407</v>
      </c>
      <c r="I581" s="441">
        <v>64</v>
      </c>
      <c r="J581" s="165">
        <f t="shared" si="29"/>
        <v>7</v>
      </c>
    </row>
    <row r="582" spans="1:10" ht="19.95" customHeight="1">
      <c r="A582" s="102" t="str">
        <f t="shared" si="27"/>
        <v>2026-02-15T3003859</v>
      </c>
      <c r="B582" s="167" t="str">
        <f t="shared" si="28"/>
        <v>73003859</v>
      </c>
      <c r="C582" s="434" t="s">
        <v>5401</v>
      </c>
      <c r="D582" s="435" t="s">
        <v>2870</v>
      </c>
      <c r="E582" s="436" t="s">
        <v>4400</v>
      </c>
      <c r="F582" s="435" t="s">
        <v>43</v>
      </c>
      <c r="G582" s="435" t="s">
        <v>4401</v>
      </c>
      <c r="H582" s="435" t="s">
        <v>4399</v>
      </c>
      <c r="I582" s="437">
        <v>86</v>
      </c>
      <c r="J582" s="165">
        <f t="shared" si="29"/>
        <v>7</v>
      </c>
    </row>
    <row r="583" spans="1:10" ht="19.95" customHeight="1">
      <c r="A583" s="102" t="str">
        <f t="shared" si="27"/>
        <v>2026-02-15T3003858</v>
      </c>
      <c r="B583" s="167" t="str">
        <f t="shared" si="28"/>
        <v>73003858</v>
      </c>
      <c r="C583" s="438" t="s">
        <v>5401</v>
      </c>
      <c r="D583" s="439" t="s">
        <v>2870</v>
      </c>
      <c r="E583" s="440" t="s">
        <v>4408</v>
      </c>
      <c r="F583" s="439" t="s">
        <v>43</v>
      </c>
      <c r="G583" s="439" t="s">
        <v>4409</v>
      </c>
      <c r="H583" s="439" t="s">
        <v>4399</v>
      </c>
      <c r="I583" s="441">
        <v>50</v>
      </c>
      <c r="J583" s="165">
        <f t="shared" si="29"/>
        <v>7</v>
      </c>
    </row>
    <row r="584" spans="1:10" ht="19.95" customHeight="1">
      <c r="A584" s="102" t="str">
        <f t="shared" si="27"/>
        <v>2026-02-15T1033184</v>
      </c>
      <c r="B584" s="167" t="str">
        <f t="shared" si="28"/>
        <v>71033184</v>
      </c>
      <c r="C584" s="434" t="s">
        <v>5401</v>
      </c>
      <c r="D584" s="435" t="s">
        <v>2926</v>
      </c>
      <c r="E584" s="436" t="s">
        <v>2882</v>
      </c>
      <c r="F584" s="435" t="s">
        <v>43</v>
      </c>
      <c r="G584" s="435" t="s">
        <v>2883</v>
      </c>
      <c r="H584" s="435" t="s">
        <v>2884</v>
      </c>
      <c r="I584" s="437">
        <v>100</v>
      </c>
      <c r="J584" s="165">
        <f t="shared" si="29"/>
        <v>7</v>
      </c>
    </row>
    <row r="585" spans="1:10" ht="19.95" customHeight="1">
      <c r="A585" s="102" t="str">
        <f t="shared" si="27"/>
        <v>2026-02-15T1033057</v>
      </c>
      <c r="B585" s="167" t="str">
        <f t="shared" si="28"/>
        <v>71033057</v>
      </c>
      <c r="C585" s="438" t="s">
        <v>5401</v>
      </c>
      <c r="D585" s="439" t="s">
        <v>5399</v>
      </c>
      <c r="E585" s="440" t="s">
        <v>5010</v>
      </c>
      <c r="F585" s="439" t="s">
        <v>43</v>
      </c>
      <c r="G585" s="439" t="s">
        <v>5011</v>
      </c>
      <c r="H585" s="439" t="s">
        <v>5012</v>
      </c>
      <c r="I585" s="441">
        <v>88</v>
      </c>
      <c r="J585" s="165">
        <f t="shared" si="29"/>
        <v>7</v>
      </c>
    </row>
    <row r="586" spans="1:10" ht="19.95" customHeight="1">
      <c r="A586" s="102" t="str">
        <f>C586&amp;"T"&amp;G586</f>
        <v>2026-02-15T2021194</v>
      </c>
      <c r="B586" s="167" t="str">
        <f>J586&amp;G586</f>
        <v>72021194</v>
      </c>
      <c r="C586" s="434" t="s">
        <v>5401</v>
      </c>
      <c r="D586" s="435" t="s">
        <v>5017</v>
      </c>
      <c r="E586" s="436" t="s">
        <v>2886</v>
      </c>
      <c r="F586" s="435" t="s">
        <v>43</v>
      </c>
      <c r="G586" s="435" t="s">
        <v>2887</v>
      </c>
      <c r="H586" s="435" t="s">
        <v>2888</v>
      </c>
      <c r="I586" s="437">
        <v>118</v>
      </c>
      <c r="J586" s="165">
        <f t="shared" si="29"/>
        <v>7</v>
      </c>
    </row>
    <row r="587" spans="1:10" ht="19.95" customHeight="1">
      <c r="A587" s="102" t="str">
        <f>C587&amp;"T"&amp;G587</f>
        <v>2026-02-15T1018905</v>
      </c>
      <c r="B587" s="167" t="str">
        <f>J587&amp;G587</f>
        <v>71018905</v>
      </c>
      <c r="C587" s="438" t="s">
        <v>5401</v>
      </c>
      <c r="D587" s="439" t="s">
        <v>3749</v>
      </c>
      <c r="E587" s="440" t="s">
        <v>3750</v>
      </c>
      <c r="F587" s="439" t="s">
        <v>43</v>
      </c>
      <c r="G587" s="439" t="s">
        <v>3751</v>
      </c>
      <c r="H587" s="439" t="s">
        <v>3752</v>
      </c>
      <c r="I587" s="441">
        <v>179</v>
      </c>
      <c r="J587" s="165">
        <f t="shared" si="29"/>
        <v>7</v>
      </c>
    </row>
    <row r="588" spans="1:10" ht="19.95" customHeight="1">
      <c r="A588" s="102" t="str">
        <f>C588&amp;"T"&amp;G588</f>
        <v>2026-02-15T1018760</v>
      </c>
      <c r="B588" s="167" t="str">
        <f>J588&amp;G588</f>
        <v>71018760</v>
      </c>
      <c r="C588" s="473" t="s">
        <v>5401</v>
      </c>
      <c r="D588" s="474" t="s">
        <v>2893</v>
      </c>
      <c r="E588" s="475" t="s">
        <v>2894</v>
      </c>
      <c r="F588" s="474" t="s">
        <v>43</v>
      </c>
      <c r="G588" s="474" t="s">
        <v>2895</v>
      </c>
      <c r="H588" s="474" t="s">
        <v>2896</v>
      </c>
      <c r="I588" s="476">
        <v>165</v>
      </c>
      <c r="J588" s="165">
        <f t="shared" si="29"/>
        <v>7</v>
      </c>
    </row>
    <row r="589" spans="1:10" ht="19.95" customHeight="1">
      <c r="A589" s="102" t="str">
        <f t="shared" ref="A589:A652" si="30">C589&amp;"T"&amp;G589</f>
        <v>2026-02-18T3003859</v>
      </c>
      <c r="B589" s="167" t="str">
        <f t="shared" ref="B589:B652" si="31">J589&amp;G589</f>
        <v>73003859</v>
      </c>
      <c r="C589" s="434" t="s">
        <v>5746</v>
      </c>
      <c r="D589" s="435" t="s">
        <v>2870</v>
      </c>
      <c r="E589" s="436" t="s">
        <v>4400</v>
      </c>
      <c r="F589" s="435" t="s">
        <v>43</v>
      </c>
      <c r="G589" s="435" t="s">
        <v>4401</v>
      </c>
      <c r="H589" s="435" t="s">
        <v>4399</v>
      </c>
      <c r="I589" s="437">
        <v>1</v>
      </c>
      <c r="J589" s="165">
        <f t="shared" si="29"/>
        <v>7</v>
      </c>
    </row>
    <row r="590" spans="1:10" ht="19.95" customHeight="1">
      <c r="A590" s="102" t="str">
        <f t="shared" si="30"/>
        <v>2026-02-18T1033184</v>
      </c>
      <c r="B590" s="167" t="str">
        <f t="shared" si="31"/>
        <v>71033184</v>
      </c>
      <c r="C590" s="438" t="s">
        <v>5746</v>
      </c>
      <c r="D590" s="439" t="s">
        <v>2926</v>
      </c>
      <c r="E590" s="440" t="s">
        <v>2882</v>
      </c>
      <c r="F590" s="439" t="s">
        <v>43</v>
      </c>
      <c r="G590" s="439" t="s">
        <v>2883</v>
      </c>
      <c r="H590" s="439" t="s">
        <v>2884</v>
      </c>
      <c r="I590" s="441">
        <v>10</v>
      </c>
      <c r="J590" s="165">
        <f t="shared" si="29"/>
        <v>7</v>
      </c>
    </row>
    <row r="591" spans="1:10" ht="19.95" customHeight="1">
      <c r="A591" s="102" t="str">
        <f t="shared" si="30"/>
        <v>2026-02-18T1033057</v>
      </c>
      <c r="B591" s="167" t="str">
        <f t="shared" si="31"/>
        <v>71033057</v>
      </c>
      <c r="C591" s="434" t="s">
        <v>5746</v>
      </c>
      <c r="D591" s="435" t="s">
        <v>5399</v>
      </c>
      <c r="E591" s="436" t="s">
        <v>5010</v>
      </c>
      <c r="F591" s="435" t="s">
        <v>43</v>
      </c>
      <c r="G591" s="435" t="s">
        <v>5011</v>
      </c>
      <c r="H591" s="435" t="s">
        <v>5012</v>
      </c>
      <c r="I591" s="437">
        <v>4</v>
      </c>
      <c r="J591" s="165">
        <f t="shared" si="29"/>
        <v>7</v>
      </c>
    </row>
    <row r="592" spans="1:10" ht="19.95" customHeight="1">
      <c r="A592" s="102" t="str">
        <f t="shared" si="30"/>
        <v>2026-02-19T3003745</v>
      </c>
      <c r="B592" s="167" t="str">
        <f t="shared" si="31"/>
        <v>73003745</v>
      </c>
      <c r="C592" s="438" t="s">
        <v>5747</v>
      </c>
      <c r="D592" s="439" t="s">
        <v>416</v>
      </c>
      <c r="E592" s="440" t="s">
        <v>2860</v>
      </c>
      <c r="F592" s="439" t="s">
        <v>43</v>
      </c>
      <c r="G592" s="439" t="s">
        <v>2861</v>
      </c>
      <c r="H592" s="439" t="s">
        <v>2859</v>
      </c>
      <c r="I592" s="441">
        <v>168</v>
      </c>
      <c r="J592" s="165">
        <f t="shared" si="29"/>
        <v>7</v>
      </c>
    </row>
    <row r="593" spans="1:10" ht="19.95" customHeight="1">
      <c r="A593" s="102" t="str">
        <f t="shared" si="30"/>
        <v>2026-02-19T3003745</v>
      </c>
      <c r="B593" s="167" t="str">
        <f t="shared" si="31"/>
        <v>73003745</v>
      </c>
      <c r="C593" s="434" t="s">
        <v>5747</v>
      </c>
      <c r="D593" s="435" t="s">
        <v>416</v>
      </c>
      <c r="E593" s="436" t="s">
        <v>2869</v>
      </c>
      <c r="F593" s="435" t="s">
        <v>43</v>
      </c>
      <c r="G593" s="435" t="s">
        <v>2861</v>
      </c>
      <c r="H593" s="435" t="s">
        <v>2859</v>
      </c>
      <c r="I593" s="437">
        <v>40</v>
      </c>
      <c r="J593" s="165">
        <f t="shared" si="29"/>
        <v>7</v>
      </c>
    </row>
    <row r="594" spans="1:10" ht="19.95" customHeight="1">
      <c r="A594" s="102" t="str">
        <f t="shared" si="30"/>
        <v>2026-02-19T3002720</v>
      </c>
      <c r="B594" s="167" t="str">
        <f t="shared" si="31"/>
        <v>73002720</v>
      </c>
      <c r="C594" s="438" t="s">
        <v>5747</v>
      </c>
      <c r="D594" s="439" t="s">
        <v>416</v>
      </c>
      <c r="E594" s="440" t="s">
        <v>5048</v>
      </c>
      <c r="F594" s="439" t="s">
        <v>43</v>
      </c>
      <c r="G594" s="439" t="s">
        <v>5049</v>
      </c>
      <c r="H594" s="439" t="s">
        <v>5023</v>
      </c>
      <c r="I594" s="441">
        <v>42</v>
      </c>
      <c r="J594" s="165">
        <f t="shared" si="29"/>
        <v>7</v>
      </c>
    </row>
    <row r="595" spans="1:10" ht="19.95" customHeight="1">
      <c r="A595" s="102" t="str">
        <f t="shared" si="30"/>
        <v>2026-02-19T3002645</v>
      </c>
      <c r="B595" s="167" t="str">
        <f t="shared" si="31"/>
        <v>73002645</v>
      </c>
      <c r="C595" s="434" t="s">
        <v>5747</v>
      </c>
      <c r="D595" s="435" t="s">
        <v>2862</v>
      </c>
      <c r="E595" s="436" t="s">
        <v>4372</v>
      </c>
      <c r="F595" s="435" t="s">
        <v>2515</v>
      </c>
      <c r="G595" s="435" t="s">
        <v>4373</v>
      </c>
      <c r="H595" s="435" t="s">
        <v>4374</v>
      </c>
      <c r="I595" s="437">
        <v>70</v>
      </c>
      <c r="J595" s="165">
        <f t="shared" si="29"/>
        <v>7</v>
      </c>
    </row>
    <row r="596" spans="1:10" ht="19.95" customHeight="1">
      <c r="A596" s="102" t="str">
        <f t="shared" si="30"/>
        <v>2026-02-19T3002773</v>
      </c>
      <c r="B596" s="167" t="str">
        <f t="shared" si="31"/>
        <v>73002773</v>
      </c>
      <c r="C596" s="438" t="s">
        <v>5747</v>
      </c>
      <c r="D596" s="439" t="s">
        <v>2862</v>
      </c>
      <c r="E596" s="440" t="s">
        <v>5050</v>
      </c>
      <c r="F596" s="439" t="s">
        <v>43</v>
      </c>
      <c r="G596" s="439" t="s">
        <v>5051</v>
      </c>
      <c r="H596" s="439" t="s">
        <v>4374</v>
      </c>
      <c r="I596" s="441">
        <v>57</v>
      </c>
      <c r="J596" s="165">
        <f t="shared" si="29"/>
        <v>7</v>
      </c>
    </row>
    <row r="597" spans="1:10" ht="19.95" customHeight="1">
      <c r="A597" s="102" t="str">
        <f t="shared" si="30"/>
        <v>2026-02-19T3002240</v>
      </c>
      <c r="B597" s="167" t="str">
        <f t="shared" si="31"/>
        <v>73002240</v>
      </c>
      <c r="C597" s="434" t="s">
        <v>5747</v>
      </c>
      <c r="D597" s="435" t="s">
        <v>2862</v>
      </c>
      <c r="E597" s="436" t="s">
        <v>3755</v>
      </c>
      <c r="F597" s="435" t="s">
        <v>2515</v>
      </c>
      <c r="G597" s="435" t="s">
        <v>3756</v>
      </c>
      <c r="H597" s="435" t="s">
        <v>3757</v>
      </c>
      <c r="I597" s="437">
        <v>55</v>
      </c>
      <c r="J597" s="165">
        <f t="shared" si="29"/>
        <v>7</v>
      </c>
    </row>
    <row r="598" spans="1:10" ht="19.95" customHeight="1">
      <c r="A598" s="102" t="str">
        <f t="shared" si="30"/>
        <v>2026-02-19T3002775</v>
      </c>
      <c r="B598" s="167" t="str">
        <f t="shared" si="31"/>
        <v>73002775</v>
      </c>
      <c r="C598" s="438" t="s">
        <v>5747</v>
      </c>
      <c r="D598" s="439" t="s">
        <v>2862</v>
      </c>
      <c r="E598" s="440" t="s">
        <v>2871</v>
      </c>
      <c r="F598" s="439" t="s">
        <v>2515</v>
      </c>
      <c r="G598" s="439" t="s">
        <v>2872</v>
      </c>
      <c r="H598" s="439" t="s">
        <v>2868</v>
      </c>
      <c r="I598" s="441">
        <v>47</v>
      </c>
      <c r="J598" s="165">
        <f t="shared" si="29"/>
        <v>7</v>
      </c>
    </row>
    <row r="599" spans="1:10" ht="19.95" customHeight="1">
      <c r="A599" s="102" t="str">
        <f t="shared" si="30"/>
        <v>2026-02-19T3003243</v>
      </c>
      <c r="B599" s="167" t="str">
        <f t="shared" si="31"/>
        <v>73003243</v>
      </c>
      <c r="C599" s="434" t="s">
        <v>5747</v>
      </c>
      <c r="D599" s="435" t="s">
        <v>2870</v>
      </c>
      <c r="E599" s="436" t="s">
        <v>4405</v>
      </c>
      <c r="F599" s="435" t="s">
        <v>43</v>
      </c>
      <c r="G599" s="435" t="s">
        <v>4406</v>
      </c>
      <c r="H599" s="435" t="s">
        <v>4407</v>
      </c>
      <c r="I599" s="437">
        <v>72</v>
      </c>
      <c r="J599" s="165">
        <f t="shared" si="29"/>
        <v>7</v>
      </c>
    </row>
    <row r="600" spans="1:10" ht="19.95" customHeight="1">
      <c r="A600" s="102" t="str">
        <f t="shared" si="30"/>
        <v>2026-02-19T3003860</v>
      </c>
      <c r="B600" s="167" t="str">
        <f t="shared" si="31"/>
        <v>73003860</v>
      </c>
      <c r="C600" s="438" t="s">
        <v>5747</v>
      </c>
      <c r="D600" s="439" t="s">
        <v>2870</v>
      </c>
      <c r="E600" s="440" t="s">
        <v>4397</v>
      </c>
      <c r="F600" s="439" t="s">
        <v>43</v>
      </c>
      <c r="G600" s="439" t="s">
        <v>4398</v>
      </c>
      <c r="H600" s="439" t="s">
        <v>4399</v>
      </c>
      <c r="I600" s="441">
        <v>66</v>
      </c>
      <c r="J600" s="165">
        <f t="shared" si="29"/>
        <v>7</v>
      </c>
    </row>
    <row r="601" spans="1:10" ht="19.95" customHeight="1">
      <c r="A601" s="102" t="str">
        <f t="shared" si="30"/>
        <v>2026-02-19T3003859</v>
      </c>
      <c r="B601" s="167" t="str">
        <f t="shared" si="31"/>
        <v>73003859</v>
      </c>
      <c r="C601" s="434" t="s">
        <v>5747</v>
      </c>
      <c r="D601" s="435" t="s">
        <v>2870</v>
      </c>
      <c r="E601" s="436" t="s">
        <v>4400</v>
      </c>
      <c r="F601" s="435" t="s">
        <v>43</v>
      </c>
      <c r="G601" s="435" t="s">
        <v>4401</v>
      </c>
      <c r="H601" s="435" t="s">
        <v>4399</v>
      </c>
      <c r="I601" s="437">
        <v>26</v>
      </c>
      <c r="J601" s="165">
        <f t="shared" si="29"/>
        <v>7</v>
      </c>
    </row>
    <row r="602" spans="1:10" ht="19.95" customHeight="1">
      <c r="A602" s="102" t="str">
        <f t="shared" si="30"/>
        <v>2026-02-19T3003858</v>
      </c>
      <c r="B602" s="167" t="str">
        <f t="shared" si="31"/>
        <v>73003858</v>
      </c>
      <c r="C602" s="438" t="s">
        <v>5747</v>
      </c>
      <c r="D602" s="439" t="s">
        <v>2870</v>
      </c>
      <c r="E602" s="440" t="s">
        <v>4408</v>
      </c>
      <c r="F602" s="439" t="s">
        <v>43</v>
      </c>
      <c r="G602" s="439" t="s">
        <v>4409</v>
      </c>
      <c r="H602" s="439" t="s">
        <v>4399</v>
      </c>
      <c r="I602" s="441">
        <v>66</v>
      </c>
      <c r="J602" s="165">
        <f t="shared" si="29"/>
        <v>7</v>
      </c>
    </row>
    <row r="603" spans="1:10" ht="19.95" customHeight="1">
      <c r="A603" s="102" t="str">
        <f t="shared" si="30"/>
        <v>2026-02-19T1033184</v>
      </c>
      <c r="B603" s="167" t="str">
        <f t="shared" si="31"/>
        <v>71033184</v>
      </c>
      <c r="C603" s="434" t="s">
        <v>5747</v>
      </c>
      <c r="D603" s="435" t="s">
        <v>2926</v>
      </c>
      <c r="E603" s="436" t="s">
        <v>2882</v>
      </c>
      <c r="F603" s="435" t="s">
        <v>43</v>
      </c>
      <c r="G603" s="435" t="s">
        <v>2883</v>
      </c>
      <c r="H603" s="435" t="s">
        <v>2884</v>
      </c>
      <c r="I603" s="437">
        <v>207</v>
      </c>
      <c r="J603" s="165">
        <f t="shared" si="29"/>
        <v>7</v>
      </c>
    </row>
    <row r="604" spans="1:10" ht="19.95" customHeight="1">
      <c r="A604" s="102" t="str">
        <f t="shared" si="30"/>
        <v>2026-02-19T1033057</v>
      </c>
      <c r="B604" s="167" t="str">
        <f t="shared" si="31"/>
        <v>71033057</v>
      </c>
      <c r="C604" s="438" t="s">
        <v>5747</v>
      </c>
      <c r="D604" s="439" t="s">
        <v>5399</v>
      </c>
      <c r="E604" s="440" t="s">
        <v>5010</v>
      </c>
      <c r="F604" s="439" t="s">
        <v>43</v>
      </c>
      <c r="G604" s="439" t="s">
        <v>5011</v>
      </c>
      <c r="H604" s="439" t="s">
        <v>5012</v>
      </c>
      <c r="I604" s="441">
        <v>215</v>
      </c>
      <c r="J604" s="165">
        <f t="shared" si="29"/>
        <v>7</v>
      </c>
    </row>
    <row r="605" spans="1:10" ht="19.95" customHeight="1">
      <c r="A605" s="102" t="str">
        <f t="shared" si="30"/>
        <v>2026-02-19T2021194</v>
      </c>
      <c r="B605" s="167" t="str">
        <f t="shared" si="31"/>
        <v>72021194</v>
      </c>
      <c r="C605" s="434" t="s">
        <v>5747</v>
      </c>
      <c r="D605" s="435" t="s">
        <v>5017</v>
      </c>
      <c r="E605" s="436" t="s">
        <v>2886</v>
      </c>
      <c r="F605" s="435" t="s">
        <v>43</v>
      </c>
      <c r="G605" s="435" t="s">
        <v>2887</v>
      </c>
      <c r="H605" s="435" t="s">
        <v>2888</v>
      </c>
      <c r="I605" s="437">
        <v>112</v>
      </c>
      <c r="J605" s="165">
        <f t="shared" si="29"/>
        <v>7</v>
      </c>
    </row>
    <row r="606" spans="1:10" ht="19.95" customHeight="1">
      <c r="A606" s="102" t="str">
        <f t="shared" si="30"/>
        <v>2026-02-19T1018905</v>
      </c>
      <c r="B606" s="167" t="str">
        <f t="shared" si="31"/>
        <v>71018905</v>
      </c>
      <c r="C606" s="438" t="s">
        <v>5747</v>
      </c>
      <c r="D606" s="439" t="s">
        <v>3749</v>
      </c>
      <c r="E606" s="440" t="s">
        <v>3750</v>
      </c>
      <c r="F606" s="439" t="s">
        <v>43</v>
      </c>
      <c r="G606" s="439" t="s">
        <v>3751</v>
      </c>
      <c r="H606" s="439" t="s">
        <v>3752</v>
      </c>
      <c r="I606" s="441">
        <v>164</v>
      </c>
      <c r="J606" s="165">
        <f t="shared" si="29"/>
        <v>7</v>
      </c>
    </row>
    <row r="607" spans="1:10" ht="19.95" customHeight="1">
      <c r="A607" s="102" t="str">
        <f t="shared" si="30"/>
        <v>2026-02-19T1018760</v>
      </c>
      <c r="B607" s="167" t="str">
        <f t="shared" si="31"/>
        <v>71018760</v>
      </c>
      <c r="C607" s="434" t="s">
        <v>5747</v>
      </c>
      <c r="D607" s="435" t="s">
        <v>2893</v>
      </c>
      <c r="E607" s="436" t="s">
        <v>2894</v>
      </c>
      <c r="F607" s="435" t="s">
        <v>43</v>
      </c>
      <c r="G607" s="435" t="s">
        <v>2895</v>
      </c>
      <c r="H607" s="435" t="s">
        <v>2896</v>
      </c>
      <c r="I607" s="437">
        <v>126</v>
      </c>
      <c r="J607" s="165">
        <f t="shared" si="29"/>
        <v>7</v>
      </c>
    </row>
    <row r="608" spans="1:10" ht="19.95" customHeight="1">
      <c r="A608" s="102" t="str">
        <f t="shared" si="30"/>
        <v>2026-02-20T3003745</v>
      </c>
      <c r="B608" s="167" t="str">
        <f t="shared" si="31"/>
        <v>73003745</v>
      </c>
      <c r="C608" s="438" t="s">
        <v>5748</v>
      </c>
      <c r="D608" s="439" t="s">
        <v>416</v>
      </c>
      <c r="E608" s="440" t="s">
        <v>2860</v>
      </c>
      <c r="F608" s="439" t="s">
        <v>43</v>
      </c>
      <c r="G608" s="439" t="s">
        <v>2861</v>
      </c>
      <c r="H608" s="439" t="s">
        <v>2859</v>
      </c>
      <c r="I608" s="441">
        <v>160</v>
      </c>
      <c r="J608" s="165">
        <f t="shared" si="29"/>
        <v>7</v>
      </c>
    </row>
    <row r="609" spans="1:10" ht="19.95" customHeight="1">
      <c r="A609" s="102" t="str">
        <f t="shared" si="30"/>
        <v>2026-02-20T3003745</v>
      </c>
      <c r="B609" s="167" t="str">
        <f t="shared" si="31"/>
        <v>73003745</v>
      </c>
      <c r="C609" s="434" t="s">
        <v>5748</v>
      </c>
      <c r="D609" s="435" t="s">
        <v>416</v>
      </c>
      <c r="E609" s="436" t="s">
        <v>2869</v>
      </c>
      <c r="F609" s="435" t="s">
        <v>43</v>
      </c>
      <c r="G609" s="435" t="s">
        <v>2861</v>
      </c>
      <c r="H609" s="435" t="s">
        <v>2859</v>
      </c>
      <c r="I609" s="437">
        <v>96</v>
      </c>
      <c r="J609" s="165">
        <f t="shared" si="29"/>
        <v>7</v>
      </c>
    </row>
    <row r="610" spans="1:10" ht="19.95" customHeight="1">
      <c r="A610" s="102" t="str">
        <f t="shared" si="30"/>
        <v>2026-02-20T3003105</v>
      </c>
      <c r="B610" s="167" t="str">
        <f t="shared" si="31"/>
        <v>73003105</v>
      </c>
      <c r="C610" s="438" t="s">
        <v>5748</v>
      </c>
      <c r="D610" s="439" t="s">
        <v>416</v>
      </c>
      <c r="E610" s="440" t="s">
        <v>417</v>
      </c>
      <c r="F610" s="439" t="s">
        <v>43</v>
      </c>
      <c r="G610" s="439" t="s">
        <v>418</v>
      </c>
      <c r="H610" s="439" t="s">
        <v>2904</v>
      </c>
      <c r="I610" s="441">
        <v>57</v>
      </c>
      <c r="J610" s="165">
        <f t="shared" si="29"/>
        <v>7</v>
      </c>
    </row>
    <row r="611" spans="1:10" ht="19.95" customHeight="1">
      <c r="A611" s="102" t="str">
        <f t="shared" si="30"/>
        <v>2026-02-20T3002645</v>
      </c>
      <c r="B611" s="167" t="str">
        <f t="shared" si="31"/>
        <v>73002645</v>
      </c>
      <c r="C611" s="434" t="s">
        <v>5748</v>
      </c>
      <c r="D611" s="435" t="s">
        <v>2862</v>
      </c>
      <c r="E611" s="436" t="s">
        <v>4372</v>
      </c>
      <c r="F611" s="435" t="s">
        <v>2515</v>
      </c>
      <c r="G611" s="435" t="s">
        <v>4373</v>
      </c>
      <c r="H611" s="435" t="s">
        <v>4374</v>
      </c>
      <c r="I611" s="437">
        <v>40</v>
      </c>
      <c r="J611" s="165">
        <f t="shared" si="29"/>
        <v>7</v>
      </c>
    </row>
    <row r="612" spans="1:10" ht="19.95" customHeight="1">
      <c r="A612" s="102" t="str">
        <f t="shared" si="30"/>
        <v>2026-02-20T3002240</v>
      </c>
      <c r="B612" s="167" t="str">
        <f t="shared" si="31"/>
        <v>73002240</v>
      </c>
      <c r="C612" s="438" t="s">
        <v>5748</v>
      </c>
      <c r="D612" s="439" t="s">
        <v>2862</v>
      </c>
      <c r="E612" s="440" t="s">
        <v>3755</v>
      </c>
      <c r="F612" s="439" t="s">
        <v>2515</v>
      </c>
      <c r="G612" s="439" t="s">
        <v>3756</v>
      </c>
      <c r="H612" s="439" t="s">
        <v>3757</v>
      </c>
      <c r="I612" s="441">
        <v>113</v>
      </c>
      <c r="J612" s="165">
        <f t="shared" si="29"/>
        <v>7</v>
      </c>
    </row>
    <row r="613" spans="1:10" ht="19.95" customHeight="1">
      <c r="A613" s="102" t="str">
        <f t="shared" si="30"/>
        <v>2026-02-20T3003744</v>
      </c>
      <c r="B613" s="167" t="str">
        <f t="shared" si="31"/>
        <v>73003744</v>
      </c>
      <c r="C613" s="434" t="s">
        <v>5748</v>
      </c>
      <c r="D613" s="435" t="s">
        <v>2862</v>
      </c>
      <c r="E613" s="436" t="s">
        <v>2863</v>
      </c>
      <c r="F613" s="435" t="s">
        <v>43</v>
      </c>
      <c r="G613" s="435" t="s">
        <v>2864</v>
      </c>
      <c r="H613" s="435" t="s">
        <v>3723</v>
      </c>
      <c r="I613" s="437">
        <v>86</v>
      </c>
      <c r="J613" s="165">
        <f t="shared" si="29"/>
        <v>7</v>
      </c>
    </row>
    <row r="614" spans="1:10" ht="19.95" customHeight="1">
      <c r="A614" s="102" t="str">
        <f t="shared" si="30"/>
        <v>2026-02-20T3002775</v>
      </c>
      <c r="B614" s="167" t="str">
        <f t="shared" si="31"/>
        <v>73002775</v>
      </c>
      <c r="C614" s="438" t="s">
        <v>5748</v>
      </c>
      <c r="D614" s="439" t="s">
        <v>2862</v>
      </c>
      <c r="E614" s="440" t="s">
        <v>2871</v>
      </c>
      <c r="F614" s="439" t="s">
        <v>2515</v>
      </c>
      <c r="G614" s="439" t="s">
        <v>2872</v>
      </c>
      <c r="H614" s="439" t="s">
        <v>2868</v>
      </c>
      <c r="I614" s="441">
        <v>56</v>
      </c>
      <c r="J614" s="165">
        <f t="shared" si="29"/>
        <v>7</v>
      </c>
    </row>
    <row r="615" spans="1:10" ht="19.95" customHeight="1">
      <c r="A615" s="102" t="str">
        <f t="shared" si="30"/>
        <v>2026-02-20T3003243</v>
      </c>
      <c r="B615" s="167" t="str">
        <f t="shared" si="31"/>
        <v>73003243</v>
      </c>
      <c r="C615" s="434" t="s">
        <v>5748</v>
      </c>
      <c r="D615" s="435" t="s">
        <v>2870</v>
      </c>
      <c r="E615" s="436" t="s">
        <v>4405</v>
      </c>
      <c r="F615" s="435" t="s">
        <v>43</v>
      </c>
      <c r="G615" s="435" t="s">
        <v>4406</v>
      </c>
      <c r="H615" s="435" t="s">
        <v>4407</v>
      </c>
      <c r="I615" s="437">
        <v>86</v>
      </c>
      <c r="J615" s="165">
        <f t="shared" si="29"/>
        <v>7</v>
      </c>
    </row>
    <row r="616" spans="1:10" ht="19.95" customHeight="1">
      <c r="A616" s="102" t="str">
        <f t="shared" si="30"/>
        <v>2026-02-20T3003860</v>
      </c>
      <c r="B616" s="167" t="str">
        <f t="shared" si="31"/>
        <v>73003860</v>
      </c>
      <c r="C616" s="438" t="s">
        <v>5748</v>
      </c>
      <c r="D616" s="439" t="s">
        <v>2870</v>
      </c>
      <c r="E616" s="440" t="s">
        <v>4397</v>
      </c>
      <c r="F616" s="439" t="s">
        <v>43</v>
      </c>
      <c r="G616" s="439" t="s">
        <v>4398</v>
      </c>
      <c r="H616" s="439" t="s">
        <v>4399</v>
      </c>
      <c r="I616" s="441">
        <v>84</v>
      </c>
      <c r="J616" s="165">
        <f t="shared" si="29"/>
        <v>7</v>
      </c>
    </row>
    <row r="617" spans="1:10" ht="19.95" customHeight="1">
      <c r="A617" s="102" t="str">
        <f t="shared" si="30"/>
        <v>2026-02-20T3003859</v>
      </c>
      <c r="B617" s="167" t="str">
        <f t="shared" si="31"/>
        <v>73003859</v>
      </c>
      <c r="C617" s="434" t="s">
        <v>5748</v>
      </c>
      <c r="D617" s="435" t="s">
        <v>2870</v>
      </c>
      <c r="E617" s="436" t="s">
        <v>4400</v>
      </c>
      <c r="F617" s="435" t="s">
        <v>43</v>
      </c>
      <c r="G617" s="435" t="s">
        <v>4401</v>
      </c>
      <c r="H617" s="435" t="s">
        <v>4399</v>
      </c>
      <c r="I617" s="437">
        <v>103</v>
      </c>
      <c r="J617" s="165">
        <f t="shared" si="29"/>
        <v>7</v>
      </c>
    </row>
    <row r="618" spans="1:10" ht="19.95" customHeight="1">
      <c r="A618" s="102" t="str">
        <f t="shared" si="30"/>
        <v>2026-02-20T3003858</v>
      </c>
      <c r="B618" s="167" t="str">
        <f t="shared" si="31"/>
        <v>73003858</v>
      </c>
      <c r="C618" s="438" t="s">
        <v>5748</v>
      </c>
      <c r="D618" s="439" t="s">
        <v>2870</v>
      </c>
      <c r="E618" s="440" t="s">
        <v>4408</v>
      </c>
      <c r="F618" s="439" t="s">
        <v>43</v>
      </c>
      <c r="G618" s="439" t="s">
        <v>4409</v>
      </c>
      <c r="H618" s="439" t="s">
        <v>4399</v>
      </c>
      <c r="I618" s="441">
        <v>11</v>
      </c>
      <c r="J618" s="165">
        <f t="shared" si="29"/>
        <v>7</v>
      </c>
    </row>
    <row r="619" spans="1:10" ht="19.95" customHeight="1">
      <c r="A619" s="102" t="str">
        <f t="shared" si="30"/>
        <v>2026-02-20T2022563</v>
      </c>
      <c r="B619" s="167" t="str">
        <f t="shared" si="31"/>
        <v>72022563</v>
      </c>
      <c r="C619" s="434" t="s">
        <v>5748</v>
      </c>
      <c r="D619" s="435" t="s">
        <v>3724</v>
      </c>
      <c r="E619" s="436" t="s">
        <v>3733</v>
      </c>
      <c r="F619" s="435" t="s">
        <v>43</v>
      </c>
      <c r="G619" s="435" t="s">
        <v>3734</v>
      </c>
      <c r="H619" s="435" t="s">
        <v>5389</v>
      </c>
      <c r="I619" s="437">
        <v>25</v>
      </c>
      <c r="J619" s="165">
        <f t="shared" si="29"/>
        <v>7</v>
      </c>
    </row>
    <row r="620" spans="1:10" ht="19.95" customHeight="1">
      <c r="A620" s="102" t="str">
        <f t="shared" si="30"/>
        <v>2026-02-20T1033184</v>
      </c>
      <c r="B620" s="167" t="str">
        <f t="shared" si="31"/>
        <v>71033184</v>
      </c>
      <c r="C620" s="438" t="s">
        <v>5748</v>
      </c>
      <c r="D620" s="439" t="s">
        <v>2926</v>
      </c>
      <c r="E620" s="440" t="s">
        <v>2882</v>
      </c>
      <c r="F620" s="439" t="s">
        <v>43</v>
      </c>
      <c r="G620" s="439" t="s">
        <v>2883</v>
      </c>
      <c r="H620" s="439" t="s">
        <v>2884</v>
      </c>
      <c r="I620" s="441">
        <v>187</v>
      </c>
      <c r="J620" s="165">
        <f t="shared" si="29"/>
        <v>7</v>
      </c>
    </row>
    <row r="621" spans="1:10" ht="19.95" customHeight="1">
      <c r="A621" s="102" t="str">
        <f t="shared" si="30"/>
        <v>2026-02-20T1033057</v>
      </c>
      <c r="B621" s="167" t="str">
        <f t="shared" si="31"/>
        <v>71033057</v>
      </c>
      <c r="C621" s="434" t="s">
        <v>5748</v>
      </c>
      <c r="D621" s="435" t="s">
        <v>5399</v>
      </c>
      <c r="E621" s="436" t="s">
        <v>5010</v>
      </c>
      <c r="F621" s="435" t="s">
        <v>43</v>
      </c>
      <c r="G621" s="435" t="s">
        <v>5011</v>
      </c>
      <c r="H621" s="435" t="s">
        <v>5012</v>
      </c>
      <c r="I621" s="437">
        <v>112</v>
      </c>
      <c r="J621" s="165">
        <f t="shared" si="29"/>
        <v>7</v>
      </c>
    </row>
    <row r="622" spans="1:10" ht="19.95" customHeight="1">
      <c r="A622" s="102" t="str">
        <f t="shared" si="30"/>
        <v>2026-02-20T2021194</v>
      </c>
      <c r="B622" s="167" t="str">
        <f t="shared" si="31"/>
        <v>72021194</v>
      </c>
      <c r="C622" s="438" t="s">
        <v>5748</v>
      </c>
      <c r="D622" s="439" t="s">
        <v>5017</v>
      </c>
      <c r="E622" s="440" t="s">
        <v>2886</v>
      </c>
      <c r="F622" s="439" t="s">
        <v>43</v>
      </c>
      <c r="G622" s="439" t="s">
        <v>2887</v>
      </c>
      <c r="H622" s="439" t="s">
        <v>2888</v>
      </c>
      <c r="I622" s="441">
        <v>124</v>
      </c>
      <c r="J622" s="165">
        <f t="shared" si="29"/>
        <v>7</v>
      </c>
    </row>
    <row r="623" spans="1:10" ht="19.95" customHeight="1">
      <c r="A623" s="102" t="str">
        <f t="shared" si="30"/>
        <v>2026-02-20T2022629</v>
      </c>
      <c r="B623" s="167" t="str">
        <f t="shared" si="31"/>
        <v>72022629</v>
      </c>
      <c r="C623" s="434" t="s">
        <v>5748</v>
      </c>
      <c r="D623" s="435" t="s">
        <v>5749</v>
      </c>
      <c r="E623" s="436" t="s">
        <v>5750</v>
      </c>
      <c r="F623" s="435" t="s">
        <v>43</v>
      </c>
      <c r="G623" s="435" t="s">
        <v>5751</v>
      </c>
      <c r="H623" s="435" t="s">
        <v>5752</v>
      </c>
      <c r="I623" s="437">
        <v>108</v>
      </c>
      <c r="J623" s="165">
        <f t="shared" si="29"/>
        <v>7</v>
      </c>
    </row>
    <row r="624" spans="1:10" ht="19.95" customHeight="1">
      <c r="A624" s="102" t="str">
        <f t="shared" si="30"/>
        <v>2026-02-20T1018905</v>
      </c>
      <c r="B624" s="167" t="str">
        <f t="shared" si="31"/>
        <v>71018905</v>
      </c>
      <c r="C624" s="438" t="s">
        <v>5748</v>
      </c>
      <c r="D624" s="439" t="s">
        <v>3749</v>
      </c>
      <c r="E624" s="440" t="s">
        <v>3750</v>
      </c>
      <c r="F624" s="439" t="s">
        <v>43</v>
      </c>
      <c r="G624" s="439" t="s">
        <v>3751</v>
      </c>
      <c r="H624" s="439" t="s">
        <v>3752</v>
      </c>
      <c r="I624" s="441">
        <v>140</v>
      </c>
      <c r="J624" s="165">
        <f t="shared" si="29"/>
        <v>7</v>
      </c>
    </row>
    <row r="625" spans="1:10" ht="19.95" customHeight="1">
      <c r="A625" s="102" t="str">
        <f t="shared" si="30"/>
        <v>2026-02-20T1018760</v>
      </c>
      <c r="B625" s="167" t="str">
        <f t="shared" si="31"/>
        <v>71018760</v>
      </c>
      <c r="C625" s="434" t="s">
        <v>5748</v>
      </c>
      <c r="D625" s="435" t="s">
        <v>2893</v>
      </c>
      <c r="E625" s="436" t="s">
        <v>2894</v>
      </c>
      <c r="F625" s="435" t="s">
        <v>43</v>
      </c>
      <c r="G625" s="435" t="s">
        <v>2895</v>
      </c>
      <c r="H625" s="435" t="s">
        <v>2896</v>
      </c>
      <c r="I625" s="437">
        <v>140</v>
      </c>
      <c r="J625" s="165">
        <f t="shared" si="29"/>
        <v>7</v>
      </c>
    </row>
    <row r="626" spans="1:10" ht="19.95" customHeight="1">
      <c r="A626" s="102" t="str">
        <f t="shared" si="30"/>
        <v>2026-02-21T3003745</v>
      </c>
      <c r="B626" s="167" t="str">
        <f t="shared" si="31"/>
        <v>73003745</v>
      </c>
      <c r="C626" s="438" t="s">
        <v>5753</v>
      </c>
      <c r="D626" s="439" t="s">
        <v>416</v>
      </c>
      <c r="E626" s="440" t="s">
        <v>2860</v>
      </c>
      <c r="F626" s="439" t="s">
        <v>43</v>
      </c>
      <c r="G626" s="439" t="s">
        <v>2861</v>
      </c>
      <c r="H626" s="439" t="s">
        <v>2859</v>
      </c>
      <c r="I626" s="441">
        <v>249</v>
      </c>
      <c r="J626" s="165">
        <f t="shared" si="29"/>
        <v>7</v>
      </c>
    </row>
    <row r="627" spans="1:10" ht="19.95" customHeight="1">
      <c r="A627" s="102" t="str">
        <f t="shared" si="30"/>
        <v>2026-02-21T3003105</v>
      </c>
      <c r="B627" s="167" t="str">
        <f t="shared" si="31"/>
        <v>73003105</v>
      </c>
      <c r="C627" s="434" t="s">
        <v>5753</v>
      </c>
      <c r="D627" s="435" t="s">
        <v>416</v>
      </c>
      <c r="E627" s="436" t="s">
        <v>417</v>
      </c>
      <c r="F627" s="435" t="s">
        <v>43</v>
      </c>
      <c r="G627" s="435" t="s">
        <v>418</v>
      </c>
      <c r="H627" s="435" t="s">
        <v>2904</v>
      </c>
      <c r="I627" s="437">
        <v>30</v>
      </c>
      <c r="J627" s="165">
        <f t="shared" si="29"/>
        <v>7</v>
      </c>
    </row>
    <row r="628" spans="1:10" ht="19.95" customHeight="1">
      <c r="A628" s="102" t="str">
        <f t="shared" si="30"/>
        <v>2026-02-21T3002645</v>
      </c>
      <c r="B628" s="167" t="str">
        <f t="shared" si="31"/>
        <v>73002645</v>
      </c>
      <c r="C628" s="438" t="s">
        <v>5753</v>
      </c>
      <c r="D628" s="439" t="s">
        <v>2862</v>
      </c>
      <c r="E628" s="440" t="s">
        <v>4372</v>
      </c>
      <c r="F628" s="439" t="s">
        <v>2515</v>
      </c>
      <c r="G628" s="439" t="s">
        <v>4373</v>
      </c>
      <c r="H628" s="439" t="s">
        <v>4374</v>
      </c>
      <c r="I628" s="441">
        <v>105</v>
      </c>
      <c r="J628" s="165">
        <f t="shared" si="29"/>
        <v>7</v>
      </c>
    </row>
    <row r="629" spans="1:10" ht="19.95" customHeight="1">
      <c r="A629" s="102" t="str">
        <f t="shared" si="30"/>
        <v>2026-02-21T3002240</v>
      </c>
      <c r="B629" s="167" t="str">
        <f t="shared" si="31"/>
        <v>73002240</v>
      </c>
      <c r="C629" s="434" t="s">
        <v>5753</v>
      </c>
      <c r="D629" s="435" t="s">
        <v>2862</v>
      </c>
      <c r="E629" s="436" t="s">
        <v>3755</v>
      </c>
      <c r="F629" s="435" t="s">
        <v>2515</v>
      </c>
      <c r="G629" s="435" t="s">
        <v>3756</v>
      </c>
      <c r="H629" s="435" t="s">
        <v>3757</v>
      </c>
      <c r="I629" s="437">
        <v>90</v>
      </c>
      <c r="J629" s="165">
        <f t="shared" si="29"/>
        <v>7</v>
      </c>
    </row>
    <row r="630" spans="1:10" ht="19.95" customHeight="1">
      <c r="A630" s="102" t="str">
        <f t="shared" si="30"/>
        <v>2026-02-21T3003744</v>
      </c>
      <c r="B630" s="167" t="str">
        <f t="shared" si="31"/>
        <v>73003744</v>
      </c>
      <c r="C630" s="438" t="s">
        <v>5753</v>
      </c>
      <c r="D630" s="439" t="s">
        <v>2862</v>
      </c>
      <c r="E630" s="440" t="s">
        <v>2863</v>
      </c>
      <c r="F630" s="439" t="s">
        <v>43</v>
      </c>
      <c r="G630" s="439" t="s">
        <v>2864</v>
      </c>
      <c r="H630" s="439" t="s">
        <v>3723</v>
      </c>
      <c r="I630" s="441">
        <v>54</v>
      </c>
      <c r="J630" s="165">
        <f t="shared" si="29"/>
        <v>7</v>
      </c>
    </row>
    <row r="631" spans="1:10" ht="19.95" customHeight="1">
      <c r="A631" s="102" t="str">
        <f t="shared" si="30"/>
        <v>2026-02-21T3002775</v>
      </c>
      <c r="B631" s="167" t="str">
        <f t="shared" si="31"/>
        <v>73002775</v>
      </c>
      <c r="C631" s="434" t="s">
        <v>5753</v>
      </c>
      <c r="D631" s="435" t="s">
        <v>2862</v>
      </c>
      <c r="E631" s="436" t="s">
        <v>2871</v>
      </c>
      <c r="F631" s="435" t="s">
        <v>2515</v>
      </c>
      <c r="G631" s="435" t="s">
        <v>2872</v>
      </c>
      <c r="H631" s="435" t="s">
        <v>2868</v>
      </c>
      <c r="I631" s="437">
        <v>48</v>
      </c>
      <c r="J631" s="165">
        <f t="shared" si="29"/>
        <v>7</v>
      </c>
    </row>
    <row r="632" spans="1:10" ht="19.95" customHeight="1">
      <c r="A632" s="102" t="str">
        <f t="shared" si="30"/>
        <v>2026-02-21T3003243</v>
      </c>
      <c r="B632" s="167" t="str">
        <f t="shared" si="31"/>
        <v>73003243</v>
      </c>
      <c r="C632" s="438" t="s">
        <v>5753</v>
      </c>
      <c r="D632" s="439" t="s">
        <v>2870</v>
      </c>
      <c r="E632" s="440" t="s">
        <v>4405</v>
      </c>
      <c r="F632" s="439" t="s">
        <v>43</v>
      </c>
      <c r="G632" s="439" t="s">
        <v>4406</v>
      </c>
      <c r="H632" s="439" t="s">
        <v>4407</v>
      </c>
      <c r="I632" s="441">
        <v>79</v>
      </c>
      <c r="J632" s="165">
        <f t="shared" si="29"/>
        <v>7</v>
      </c>
    </row>
    <row r="633" spans="1:10" ht="19.95" customHeight="1">
      <c r="A633" s="102" t="str">
        <f t="shared" si="30"/>
        <v>2026-02-21T3003860</v>
      </c>
      <c r="B633" s="167" t="str">
        <f t="shared" si="31"/>
        <v>73003860</v>
      </c>
      <c r="C633" s="434" t="s">
        <v>5753</v>
      </c>
      <c r="D633" s="435" t="s">
        <v>2870</v>
      </c>
      <c r="E633" s="436" t="s">
        <v>4397</v>
      </c>
      <c r="F633" s="435" t="s">
        <v>43</v>
      </c>
      <c r="G633" s="435" t="s">
        <v>4398</v>
      </c>
      <c r="H633" s="435" t="s">
        <v>4399</v>
      </c>
      <c r="I633" s="437">
        <v>24</v>
      </c>
      <c r="J633" s="165">
        <f t="shared" si="29"/>
        <v>7</v>
      </c>
    </row>
    <row r="634" spans="1:10" ht="19.95" customHeight="1">
      <c r="A634" s="102" t="str">
        <f t="shared" si="30"/>
        <v>2026-02-21T3003859</v>
      </c>
      <c r="B634" s="167" t="str">
        <f t="shared" si="31"/>
        <v>73003859</v>
      </c>
      <c r="C634" s="438" t="s">
        <v>5753</v>
      </c>
      <c r="D634" s="439" t="s">
        <v>2870</v>
      </c>
      <c r="E634" s="440" t="s">
        <v>4400</v>
      </c>
      <c r="F634" s="439" t="s">
        <v>43</v>
      </c>
      <c r="G634" s="439" t="s">
        <v>4401</v>
      </c>
      <c r="H634" s="439" t="s">
        <v>4399</v>
      </c>
      <c r="I634" s="441">
        <v>86</v>
      </c>
      <c r="J634" s="165">
        <f t="shared" si="29"/>
        <v>7</v>
      </c>
    </row>
    <row r="635" spans="1:10" ht="19.95" customHeight="1">
      <c r="A635" s="102" t="str">
        <f t="shared" si="30"/>
        <v>2026-02-21T3003858</v>
      </c>
      <c r="B635" s="167" t="str">
        <f t="shared" si="31"/>
        <v>73003858</v>
      </c>
      <c r="C635" s="434" t="s">
        <v>5753</v>
      </c>
      <c r="D635" s="435" t="s">
        <v>2870</v>
      </c>
      <c r="E635" s="436" t="s">
        <v>4408</v>
      </c>
      <c r="F635" s="435" t="s">
        <v>43</v>
      </c>
      <c r="G635" s="435" t="s">
        <v>4409</v>
      </c>
      <c r="H635" s="435" t="s">
        <v>4399</v>
      </c>
      <c r="I635" s="437">
        <v>104</v>
      </c>
      <c r="J635" s="165">
        <f t="shared" si="29"/>
        <v>7</v>
      </c>
    </row>
    <row r="636" spans="1:10" ht="19.95" customHeight="1">
      <c r="A636" s="102" t="str">
        <f t="shared" si="30"/>
        <v>2026-02-21T1033184</v>
      </c>
      <c r="B636" s="167" t="str">
        <f t="shared" si="31"/>
        <v>71033184</v>
      </c>
      <c r="C636" s="438" t="s">
        <v>5753</v>
      </c>
      <c r="D636" s="439" t="s">
        <v>2926</v>
      </c>
      <c r="E636" s="440" t="s">
        <v>2882</v>
      </c>
      <c r="F636" s="439" t="s">
        <v>43</v>
      </c>
      <c r="G636" s="439" t="s">
        <v>2883</v>
      </c>
      <c r="H636" s="439" t="s">
        <v>2884</v>
      </c>
      <c r="I636" s="441">
        <v>188</v>
      </c>
      <c r="J636" s="165">
        <f t="shared" si="29"/>
        <v>7</v>
      </c>
    </row>
    <row r="637" spans="1:10" ht="19.95" customHeight="1">
      <c r="A637" s="102" t="str">
        <f t="shared" si="30"/>
        <v>2026-02-21T2021194</v>
      </c>
      <c r="B637" s="167" t="str">
        <f t="shared" si="31"/>
        <v>72021194</v>
      </c>
      <c r="C637" s="434" t="s">
        <v>5753</v>
      </c>
      <c r="D637" s="435" t="s">
        <v>5017</v>
      </c>
      <c r="E637" s="436" t="s">
        <v>2886</v>
      </c>
      <c r="F637" s="435" t="s">
        <v>43</v>
      </c>
      <c r="G637" s="435" t="s">
        <v>2887</v>
      </c>
      <c r="H637" s="435" t="s">
        <v>2888</v>
      </c>
      <c r="I637" s="437">
        <v>176</v>
      </c>
      <c r="J637" s="165">
        <f t="shared" si="29"/>
        <v>7</v>
      </c>
    </row>
    <row r="638" spans="1:10" ht="19.95" customHeight="1">
      <c r="A638" s="102" t="str">
        <f t="shared" si="30"/>
        <v>2026-02-21T2022635</v>
      </c>
      <c r="B638" s="167" t="str">
        <f t="shared" si="31"/>
        <v>72022635</v>
      </c>
      <c r="C638" s="438" t="s">
        <v>5753</v>
      </c>
      <c r="D638" s="439" t="s">
        <v>5754</v>
      </c>
      <c r="E638" s="440" t="s">
        <v>5755</v>
      </c>
      <c r="F638" s="439" t="s">
        <v>43</v>
      </c>
      <c r="G638" s="439" t="s">
        <v>5756</v>
      </c>
      <c r="H638" s="439" t="s">
        <v>5757</v>
      </c>
      <c r="I638" s="441">
        <v>92</v>
      </c>
      <c r="J638" s="165">
        <f t="shared" si="29"/>
        <v>7</v>
      </c>
    </row>
    <row r="639" spans="1:10" ht="19.95" customHeight="1">
      <c r="A639" s="102" t="str">
        <f t="shared" si="30"/>
        <v>2026-02-21T1018905</v>
      </c>
      <c r="B639" s="167" t="str">
        <f t="shared" si="31"/>
        <v>71018905</v>
      </c>
      <c r="C639" s="434" t="s">
        <v>5753</v>
      </c>
      <c r="D639" s="435" t="s">
        <v>3749</v>
      </c>
      <c r="E639" s="436" t="s">
        <v>3750</v>
      </c>
      <c r="F639" s="435" t="s">
        <v>43</v>
      </c>
      <c r="G639" s="435" t="s">
        <v>3751</v>
      </c>
      <c r="H639" s="435" t="s">
        <v>3752</v>
      </c>
      <c r="I639" s="437">
        <v>178</v>
      </c>
      <c r="J639" s="165">
        <f t="shared" si="29"/>
        <v>7</v>
      </c>
    </row>
    <row r="640" spans="1:10" ht="19.95" customHeight="1">
      <c r="A640" s="102" t="str">
        <f t="shared" si="30"/>
        <v>2026-02-21T1018760</v>
      </c>
      <c r="B640" s="167" t="str">
        <f t="shared" si="31"/>
        <v>71018760</v>
      </c>
      <c r="C640" s="438" t="s">
        <v>5753</v>
      </c>
      <c r="D640" s="439" t="s">
        <v>2893</v>
      </c>
      <c r="E640" s="440" t="s">
        <v>2894</v>
      </c>
      <c r="F640" s="439" t="s">
        <v>43</v>
      </c>
      <c r="G640" s="439" t="s">
        <v>2895</v>
      </c>
      <c r="H640" s="439" t="s">
        <v>2896</v>
      </c>
      <c r="I640" s="441">
        <v>110</v>
      </c>
      <c r="J640" s="165">
        <f t="shared" si="29"/>
        <v>7</v>
      </c>
    </row>
    <row r="641" spans="1:10" ht="19.95" customHeight="1">
      <c r="A641" s="102" t="str">
        <f t="shared" si="30"/>
        <v>2026-02-22T3003745</v>
      </c>
      <c r="B641" s="167" t="str">
        <f t="shared" si="31"/>
        <v>83003745</v>
      </c>
      <c r="C641" s="434" t="s">
        <v>5758</v>
      </c>
      <c r="D641" s="435" t="s">
        <v>416</v>
      </c>
      <c r="E641" s="436" t="s">
        <v>2860</v>
      </c>
      <c r="F641" s="435" t="s">
        <v>43</v>
      </c>
      <c r="G641" s="435" t="s">
        <v>2861</v>
      </c>
      <c r="H641" s="435" t="s">
        <v>2859</v>
      </c>
      <c r="I641" s="437">
        <v>119</v>
      </c>
      <c r="J641" s="165">
        <f t="shared" si="29"/>
        <v>8</v>
      </c>
    </row>
    <row r="642" spans="1:10" ht="19.95" customHeight="1">
      <c r="A642" s="102" t="str">
        <f t="shared" si="30"/>
        <v>2026-02-22T3003745</v>
      </c>
      <c r="B642" s="167" t="str">
        <f t="shared" si="31"/>
        <v>83003745</v>
      </c>
      <c r="C642" s="438" t="s">
        <v>5758</v>
      </c>
      <c r="D642" s="439" t="s">
        <v>416</v>
      </c>
      <c r="E642" s="440" t="s">
        <v>2869</v>
      </c>
      <c r="F642" s="439" t="s">
        <v>43</v>
      </c>
      <c r="G642" s="439" t="s">
        <v>2861</v>
      </c>
      <c r="H642" s="439" t="s">
        <v>2859</v>
      </c>
      <c r="I642" s="441">
        <v>108</v>
      </c>
      <c r="J642" s="165">
        <f t="shared" si="29"/>
        <v>8</v>
      </c>
    </row>
    <row r="643" spans="1:10" ht="19.95" customHeight="1">
      <c r="A643" s="102" t="str">
        <f t="shared" si="30"/>
        <v>2026-02-22T3003105</v>
      </c>
      <c r="B643" s="167" t="str">
        <f t="shared" si="31"/>
        <v>83003105</v>
      </c>
      <c r="C643" s="434" t="s">
        <v>5758</v>
      </c>
      <c r="D643" s="435" t="s">
        <v>416</v>
      </c>
      <c r="E643" s="436" t="s">
        <v>417</v>
      </c>
      <c r="F643" s="435" t="s">
        <v>43</v>
      </c>
      <c r="G643" s="435" t="s">
        <v>418</v>
      </c>
      <c r="H643" s="435" t="s">
        <v>2904</v>
      </c>
      <c r="I643" s="437">
        <v>62</v>
      </c>
      <c r="J643" s="165">
        <f t="shared" ref="J643:J706" si="32">WEEKNUM(C643)-1</f>
        <v>8</v>
      </c>
    </row>
    <row r="644" spans="1:10" ht="19.95" customHeight="1">
      <c r="A644" s="102" t="str">
        <f t="shared" si="30"/>
        <v>2026-02-22T3002645</v>
      </c>
      <c r="B644" s="167" t="str">
        <f t="shared" si="31"/>
        <v>83002645</v>
      </c>
      <c r="C644" s="438" t="s">
        <v>5758</v>
      </c>
      <c r="D644" s="439" t="s">
        <v>2862</v>
      </c>
      <c r="E644" s="440" t="s">
        <v>4372</v>
      </c>
      <c r="F644" s="439" t="s">
        <v>2515</v>
      </c>
      <c r="G644" s="439" t="s">
        <v>4373</v>
      </c>
      <c r="H644" s="439" t="s">
        <v>4374</v>
      </c>
      <c r="I644" s="441">
        <v>65</v>
      </c>
      <c r="J644" s="165">
        <f t="shared" si="32"/>
        <v>8</v>
      </c>
    </row>
    <row r="645" spans="1:10" ht="19.95" customHeight="1">
      <c r="A645" s="102" t="str">
        <f t="shared" si="30"/>
        <v>2026-02-22T3002240</v>
      </c>
      <c r="B645" s="167" t="str">
        <f t="shared" si="31"/>
        <v>83002240</v>
      </c>
      <c r="C645" s="434" t="s">
        <v>5758</v>
      </c>
      <c r="D645" s="435" t="s">
        <v>2862</v>
      </c>
      <c r="E645" s="436" t="s">
        <v>3755</v>
      </c>
      <c r="F645" s="435" t="s">
        <v>2515</v>
      </c>
      <c r="G645" s="435" t="s">
        <v>3756</v>
      </c>
      <c r="H645" s="435" t="s">
        <v>3757</v>
      </c>
      <c r="I645" s="437">
        <v>41</v>
      </c>
      <c r="J645" s="165">
        <f t="shared" si="32"/>
        <v>8</v>
      </c>
    </row>
    <row r="646" spans="1:10" ht="19.95" customHeight="1">
      <c r="A646" s="102" t="str">
        <f t="shared" si="30"/>
        <v>2026-02-22T3003744</v>
      </c>
      <c r="B646" s="167" t="str">
        <f t="shared" si="31"/>
        <v>83003744</v>
      </c>
      <c r="C646" s="438" t="s">
        <v>5758</v>
      </c>
      <c r="D646" s="439" t="s">
        <v>2862</v>
      </c>
      <c r="E646" s="440" t="s">
        <v>2863</v>
      </c>
      <c r="F646" s="439" t="s">
        <v>43</v>
      </c>
      <c r="G646" s="439" t="s">
        <v>2864</v>
      </c>
      <c r="H646" s="439" t="s">
        <v>3723</v>
      </c>
      <c r="I646" s="441">
        <v>66</v>
      </c>
      <c r="J646" s="165">
        <f t="shared" si="32"/>
        <v>8</v>
      </c>
    </row>
    <row r="647" spans="1:10" ht="19.95" customHeight="1">
      <c r="A647" s="102" t="str">
        <f t="shared" si="30"/>
        <v>2026-02-22T3002775</v>
      </c>
      <c r="B647" s="167" t="str">
        <f t="shared" si="31"/>
        <v>83002775</v>
      </c>
      <c r="C647" s="434" t="s">
        <v>5758</v>
      </c>
      <c r="D647" s="435" t="s">
        <v>2862</v>
      </c>
      <c r="E647" s="436" t="s">
        <v>2871</v>
      </c>
      <c r="F647" s="435" t="s">
        <v>2515</v>
      </c>
      <c r="G647" s="435" t="s">
        <v>2872</v>
      </c>
      <c r="H647" s="435" t="s">
        <v>2868</v>
      </c>
      <c r="I647" s="437">
        <v>101</v>
      </c>
      <c r="J647" s="165">
        <f t="shared" si="32"/>
        <v>8</v>
      </c>
    </row>
    <row r="648" spans="1:10" ht="19.95" customHeight="1">
      <c r="A648" s="102" t="str">
        <f t="shared" si="30"/>
        <v>2026-02-22T3003243</v>
      </c>
      <c r="B648" s="167" t="str">
        <f t="shared" si="31"/>
        <v>83003243</v>
      </c>
      <c r="C648" s="438" t="s">
        <v>5758</v>
      </c>
      <c r="D648" s="439" t="s">
        <v>2870</v>
      </c>
      <c r="E648" s="440" t="s">
        <v>4405</v>
      </c>
      <c r="F648" s="439" t="s">
        <v>43</v>
      </c>
      <c r="G648" s="439" t="s">
        <v>4406</v>
      </c>
      <c r="H648" s="439" t="s">
        <v>4407</v>
      </c>
      <c r="I648" s="441">
        <v>28</v>
      </c>
      <c r="J648" s="165">
        <f t="shared" si="32"/>
        <v>8</v>
      </c>
    </row>
    <row r="649" spans="1:10" ht="19.95" customHeight="1">
      <c r="A649" s="102" t="str">
        <f t="shared" si="30"/>
        <v>2026-02-22T3003860</v>
      </c>
      <c r="B649" s="167" t="str">
        <f t="shared" si="31"/>
        <v>83003860</v>
      </c>
      <c r="C649" s="434" t="s">
        <v>5758</v>
      </c>
      <c r="D649" s="435" t="s">
        <v>2870</v>
      </c>
      <c r="E649" s="436" t="s">
        <v>4397</v>
      </c>
      <c r="F649" s="435" t="s">
        <v>43</v>
      </c>
      <c r="G649" s="435" t="s">
        <v>4398</v>
      </c>
      <c r="H649" s="435" t="s">
        <v>4399</v>
      </c>
      <c r="I649" s="437">
        <v>88</v>
      </c>
      <c r="J649" s="165">
        <f t="shared" si="32"/>
        <v>8</v>
      </c>
    </row>
    <row r="650" spans="1:10" ht="19.95" customHeight="1">
      <c r="A650" s="102" t="str">
        <f t="shared" si="30"/>
        <v>2026-02-22T3003859</v>
      </c>
      <c r="B650" s="167" t="str">
        <f t="shared" si="31"/>
        <v>83003859</v>
      </c>
      <c r="C650" s="438" t="s">
        <v>5758</v>
      </c>
      <c r="D650" s="439" t="s">
        <v>2870</v>
      </c>
      <c r="E650" s="440" t="s">
        <v>4400</v>
      </c>
      <c r="F650" s="439" t="s">
        <v>43</v>
      </c>
      <c r="G650" s="439" t="s">
        <v>4401</v>
      </c>
      <c r="H650" s="439" t="s">
        <v>4399</v>
      </c>
      <c r="I650" s="441">
        <v>79</v>
      </c>
      <c r="J650" s="165">
        <f t="shared" si="32"/>
        <v>8</v>
      </c>
    </row>
    <row r="651" spans="1:10" ht="19.95" customHeight="1">
      <c r="A651" s="102" t="str">
        <f t="shared" si="30"/>
        <v>2026-02-22T3003858</v>
      </c>
      <c r="B651" s="167" t="str">
        <f t="shared" si="31"/>
        <v>83003858</v>
      </c>
      <c r="C651" s="434" t="s">
        <v>5758</v>
      </c>
      <c r="D651" s="435" t="s">
        <v>2870</v>
      </c>
      <c r="E651" s="436" t="s">
        <v>4408</v>
      </c>
      <c r="F651" s="435" t="s">
        <v>43</v>
      </c>
      <c r="G651" s="435" t="s">
        <v>4409</v>
      </c>
      <c r="H651" s="435" t="s">
        <v>4399</v>
      </c>
      <c r="I651" s="437">
        <v>105</v>
      </c>
      <c r="J651" s="165">
        <f t="shared" si="32"/>
        <v>8</v>
      </c>
    </row>
    <row r="652" spans="1:10" ht="19.95" customHeight="1">
      <c r="A652" s="102" t="str">
        <f t="shared" si="30"/>
        <v>2026-02-22T1027951</v>
      </c>
      <c r="B652" s="167" t="str">
        <f t="shared" si="31"/>
        <v>81027951</v>
      </c>
      <c r="C652" s="438" t="s">
        <v>5758</v>
      </c>
      <c r="D652" s="439" t="s">
        <v>5759</v>
      </c>
      <c r="E652" s="440" t="s">
        <v>4379</v>
      </c>
      <c r="F652" s="439" t="s">
        <v>43</v>
      </c>
      <c r="G652" s="439" t="s">
        <v>385</v>
      </c>
      <c r="H652" s="439" t="s">
        <v>5760</v>
      </c>
      <c r="I652" s="441">
        <v>54</v>
      </c>
      <c r="J652" s="165">
        <f t="shared" si="32"/>
        <v>8</v>
      </c>
    </row>
    <row r="653" spans="1:10" ht="19.95" customHeight="1">
      <c r="A653" s="102" t="str">
        <f>C653&amp;"T"&amp;G653</f>
        <v>2026-02-22T2021194</v>
      </c>
      <c r="B653" s="167" t="str">
        <f>J653&amp;G653</f>
        <v>82021194</v>
      </c>
      <c r="C653" s="434" t="s">
        <v>5758</v>
      </c>
      <c r="D653" s="435" t="s">
        <v>5017</v>
      </c>
      <c r="E653" s="436" t="s">
        <v>2886</v>
      </c>
      <c r="F653" s="435" t="s">
        <v>43</v>
      </c>
      <c r="G653" s="435" t="s">
        <v>2887</v>
      </c>
      <c r="H653" s="435" t="s">
        <v>2888</v>
      </c>
      <c r="I653" s="437">
        <v>141</v>
      </c>
      <c r="J653" s="165">
        <f t="shared" si="32"/>
        <v>8</v>
      </c>
    </row>
    <row r="654" spans="1:10" ht="19.95" customHeight="1">
      <c r="A654" s="102" t="str">
        <f>C654&amp;"T"&amp;G654</f>
        <v>2026-02-22T1018905</v>
      </c>
      <c r="B654" s="167" t="str">
        <f>J654&amp;G654</f>
        <v>81018905</v>
      </c>
      <c r="C654" s="442" t="s">
        <v>5758</v>
      </c>
      <c r="D654" s="443" t="s">
        <v>3749</v>
      </c>
      <c r="E654" s="444" t="s">
        <v>3750</v>
      </c>
      <c r="F654" s="443" t="s">
        <v>43</v>
      </c>
      <c r="G654" s="443" t="s">
        <v>3751</v>
      </c>
      <c r="H654" s="443" t="s">
        <v>3752</v>
      </c>
      <c r="I654" s="445">
        <v>215</v>
      </c>
      <c r="J654" s="165">
        <f t="shared" si="32"/>
        <v>8</v>
      </c>
    </row>
    <row r="655" spans="1:10" ht="19.95" customHeight="1">
      <c r="A655" s="102" t="str">
        <f t="shared" ref="A655:A718" si="33">C655&amp;"T"&amp;G655</f>
        <v>2026-02-23T3003745</v>
      </c>
      <c r="B655" s="167" t="str">
        <f t="shared" ref="B655:B718" si="34">J655&amp;G655</f>
        <v>83003745</v>
      </c>
      <c r="C655" s="434" t="s">
        <v>5798</v>
      </c>
      <c r="D655" s="435" t="s">
        <v>416</v>
      </c>
      <c r="E655" s="436" t="s">
        <v>2860</v>
      </c>
      <c r="F655" s="435" t="s">
        <v>43</v>
      </c>
      <c r="G655" s="435" t="s">
        <v>2861</v>
      </c>
      <c r="H655" s="435" t="s">
        <v>2859</v>
      </c>
      <c r="I655" s="437">
        <v>201</v>
      </c>
      <c r="J655" s="165">
        <f t="shared" si="32"/>
        <v>8</v>
      </c>
    </row>
    <row r="656" spans="1:10" ht="19.95" customHeight="1">
      <c r="A656" s="102" t="str">
        <f t="shared" si="33"/>
        <v>2026-02-23T3002716</v>
      </c>
      <c r="B656" s="167" t="str">
        <f t="shared" si="34"/>
        <v>83002716</v>
      </c>
      <c r="C656" s="438" t="s">
        <v>5798</v>
      </c>
      <c r="D656" s="439" t="s">
        <v>416</v>
      </c>
      <c r="E656" s="440" t="s">
        <v>2931</v>
      </c>
      <c r="F656" s="439" t="s">
        <v>43</v>
      </c>
      <c r="G656" s="439" t="s">
        <v>2932</v>
      </c>
      <c r="H656" s="439" t="s">
        <v>2859</v>
      </c>
      <c r="I656" s="441">
        <v>65</v>
      </c>
      <c r="J656" s="165">
        <f t="shared" si="32"/>
        <v>8</v>
      </c>
    </row>
    <row r="657" spans="1:10" ht="19.95" customHeight="1">
      <c r="A657" s="102" t="str">
        <f t="shared" si="33"/>
        <v>2026-02-23T3003105</v>
      </c>
      <c r="B657" s="167" t="str">
        <f t="shared" si="34"/>
        <v>83003105</v>
      </c>
      <c r="C657" s="434" t="s">
        <v>5798</v>
      </c>
      <c r="D657" s="435" t="s">
        <v>416</v>
      </c>
      <c r="E657" s="436" t="s">
        <v>417</v>
      </c>
      <c r="F657" s="435" t="s">
        <v>43</v>
      </c>
      <c r="G657" s="435" t="s">
        <v>418</v>
      </c>
      <c r="H657" s="435" t="s">
        <v>2904</v>
      </c>
      <c r="I657" s="437">
        <v>39</v>
      </c>
      <c r="J657" s="165">
        <f t="shared" si="32"/>
        <v>8</v>
      </c>
    </row>
    <row r="658" spans="1:10" ht="19.95" customHeight="1">
      <c r="A658" s="102" t="str">
        <f t="shared" si="33"/>
        <v>2026-02-23T3002645</v>
      </c>
      <c r="B658" s="167" t="str">
        <f t="shared" si="34"/>
        <v>83002645</v>
      </c>
      <c r="C658" s="438" t="s">
        <v>5798</v>
      </c>
      <c r="D658" s="439" t="s">
        <v>2862</v>
      </c>
      <c r="E658" s="440" t="s">
        <v>4372</v>
      </c>
      <c r="F658" s="439" t="s">
        <v>2515</v>
      </c>
      <c r="G658" s="439" t="s">
        <v>4373</v>
      </c>
      <c r="H658" s="439" t="s">
        <v>4374</v>
      </c>
      <c r="I658" s="441">
        <v>76</v>
      </c>
      <c r="J658" s="165">
        <f t="shared" si="32"/>
        <v>8</v>
      </c>
    </row>
    <row r="659" spans="1:10" ht="19.95" customHeight="1">
      <c r="A659" s="102" t="str">
        <f t="shared" si="33"/>
        <v>2026-02-23T3002609</v>
      </c>
      <c r="B659" s="167" t="str">
        <f t="shared" si="34"/>
        <v>83002609</v>
      </c>
      <c r="C659" s="434" t="s">
        <v>5798</v>
      </c>
      <c r="D659" s="435" t="s">
        <v>2862</v>
      </c>
      <c r="E659" s="436" t="s">
        <v>3721</v>
      </c>
      <c r="F659" s="435" t="s">
        <v>43</v>
      </c>
      <c r="G659" s="435" t="s">
        <v>3722</v>
      </c>
      <c r="H659" s="435" t="s">
        <v>2865</v>
      </c>
      <c r="I659" s="437">
        <v>81</v>
      </c>
      <c r="J659" s="165">
        <f t="shared" si="32"/>
        <v>8</v>
      </c>
    </row>
    <row r="660" spans="1:10" ht="19.95" customHeight="1">
      <c r="A660" s="102" t="str">
        <f t="shared" si="33"/>
        <v>2026-02-23T3003744</v>
      </c>
      <c r="B660" s="167" t="str">
        <f t="shared" si="34"/>
        <v>83003744</v>
      </c>
      <c r="C660" s="438" t="s">
        <v>5798</v>
      </c>
      <c r="D660" s="439" t="s">
        <v>2862</v>
      </c>
      <c r="E660" s="440" t="s">
        <v>2863</v>
      </c>
      <c r="F660" s="439" t="s">
        <v>43</v>
      </c>
      <c r="G660" s="439" t="s">
        <v>2864</v>
      </c>
      <c r="H660" s="439" t="s">
        <v>3723</v>
      </c>
      <c r="I660" s="441">
        <v>72</v>
      </c>
      <c r="J660" s="165">
        <f t="shared" si="32"/>
        <v>8</v>
      </c>
    </row>
    <row r="661" spans="1:10" ht="19.95" customHeight="1">
      <c r="A661" s="102" t="str">
        <f t="shared" si="33"/>
        <v>2026-02-23T3002775</v>
      </c>
      <c r="B661" s="167" t="str">
        <f t="shared" si="34"/>
        <v>83002775</v>
      </c>
      <c r="C661" s="434" t="s">
        <v>5798</v>
      </c>
      <c r="D661" s="435" t="s">
        <v>2862</v>
      </c>
      <c r="E661" s="436" t="s">
        <v>2871</v>
      </c>
      <c r="F661" s="435" t="s">
        <v>2515</v>
      </c>
      <c r="G661" s="435" t="s">
        <v>2872</v>
      </c>
      <c r="H661" s="435" t="s">
        <v>2868</v>
      </c>
      <c r="I661" s="437">
        <v>86</v>
      </c>
      <c r="J661" s="165">
        <f t="shared" si="32"/>
        <v>8</v>
      </c>
    </row>
    <row r="662" spans="1:10" ht="19.95" customHeight="1">
      <c r="A662" s="102" t="str">
        <f t="shared" si="33"/>
        <v>2026-02-23T3003243</v>
      </c>
      <c r="B662" s="167" t="str">
        <f t="shared" si="34"/>
        <v>83003243</v>
      </c>
      <c r="C662" s="438" t="s">
        <v>5798</v>
      </c>
      <c r="D662" s="439" t="s">
        <v>2870</v>
      </c>
      <c r="E662" s="440" t="s">
        <v>4405</v>
      </c>
      <c r="F662" s="439" t="s">
        <v>43</v>
      </c>
      <c r="G662" s="439" t="s">
        <v>4406</v>
      </c>
      <c r="H662" s="439" t="s">
        <v>4407</v>
      </c>
      <c r="I662" s="441">
        <v>50</v>
      </c>
      <c r="J662" s="165">
        <f t="shared" si="32"/>
        <v>8</v>
      </c>
    </row>
    <row r="663" spans="1:10" ht="19.95" customHeight="1">
      <c r="A663" s="102" t="str">
        <f t="shared" si="33"/>
        <v>2026-02-23T3003860</v>
      </c>
      <c r="B663" s="167" t="str">
        <f t="shared" si="34"/>
        <v>83003860</v>
      </c>
      <c r="C663" s="434" t="s">
        <v>5798</v>
      </c>
      <c r="D663" s="435" t="s">
        <v>2870</v>
      </c>
      <c r="E663" s="436" t="s">
        <v>4397</v>
      </c>
      <c r="F663" s="435" t="s">
        <v>43</v>
      </c>
      <c r="G663" s="435" t="s">
        <v>4398</v>
      </c>
      <c r="H663" s="435" t="s">
        <v>4399</v>
      </c>
      <c r="I663" s="437">
        <v>103</v>
      </c>
      <c r="J663" s="165">
        <f t="shared" si="32"/>
        <v>8</v>
      </c>
    </row>
    <row r="664" spans="1:10" ht="19.95" customHeight="1">
      <c r="A664" s="102" t="str">
        <f t="shared" si="33"/>
        <v>2026-02-23T3003859</v>
      </c>
      <c r="B664" s="167" t="str">
        <f t="shared" si="34"/>
        <v>83003859</v>
      </c>
      <c r="C664" s="438" t="s">
        <v>5798</v>
      </c>
      <c r="D664" s="439" t="s">
        <v>2870</v>
      </c>
      <c r="E664" s="440" t="s">
        <v>4400</v>
      </c>
      <c r="F664" s="439" t="s">
        <v>43</v>
      </c>
      <c r="G664" s="439" t="s">
        <v>4401</v>
      </c>
      <c r="H664" s="439" t="s">
        <v>4399</v>
      </c>
      <c r="I664" s="441">
        <v>19</v>
      </c>
      <c r="J664" s="165">
        <f t="shared" si="32"/>
        <v>8</v>
      </c>
    </row>
    <row r="665" spans="1:10" ht="19.95" customHeight="1">
      <c r="A665" s="102" t="str">
        <f t="shared" si="33"/>
        <v>2026-02-23T3003858</v>
      </c>
      <c r="B665" s="167" t="str">
        <f t="shared" si="34"/>
        <v>83003858</v>
      </c>
      <c r="C665" s="434" t="s">
        <v>5798</v>
      </c>
      <c r="D665" s="435" t="s">
        <v>2870</v>
      </c>
      <c r="E665" s="436" t="s">
        <v>4408</v>
      </c>
      <c r="F665" s="435" t="s">
        <v>43</v>
      </c>
      <c r="G665" s="435" t="s">
        <v>4409</v>
      </c>
      <c r="H665" s="435" t="s">
        <v>4399</v>
      </c>
      <c r="I665" s="437">
        <v>62</v>
      </c>
      <c r="J665" s="165">
        <f t="shared" si="32"/>
        <v>8</v>
      </c>
    </row>
    <row r="666" spans="1:10" ht="19.95" customHeight="1">
      <c r="A666" s="102" t="str">
        <f t="shared" si="33"/>
        <v>2026-02-23T1027951</v>
      </c>
      <c r="B666" s="167" t="str">
        <f t="shared" si="34"/>
        <v>81027951</v>
      </c>
      <c r="C666" s="438" t="s">
        <v>5798</v>
      </c>
      <c r="D666" s="439" t="s">
        <v>5759</v>
      </c>
      <c r="E666" s="440" t="s">
        <v>4379</v>
      </c>
      <c r="F666" s="439" t="s">
        <v>43</v>
      </c>
      <c r="G666" s="439" t="s">
        <v>385</v>
      </c>
      <c r="H666" s="439" t="s">
        <v>5760</v>
      </c>
      <c r="I666" s="441">
        <v>369</v>
      </c>
      <c r="J666" s="165">
        <f t="shared" si="32"/>
        <v>8</v>
      </c>
    </row>
    <row r="667" spans="1:10" ht="19.95" customHeight="1">
      <c r="A667" s="102" t="str">
        <f t="shared" si="33"/>
        <v>2026-02-23T2022634</v>
      </c>
      <c r="B667" s="167" t="str">
        <f t="shared" si="34"/>
        <v>82022634</v>
      </c>
      <c r="C667" s="434" t="s">
        <v>5798</v>
      </c>
      <c r="D667" s="435" t="s">
        <v>5017</v>
      </c>
      <c r="E667" s="436" t="s">
        <v>5804</v>
      </c>
      <c r="F667" s="435" t="s">
        <v>43</v>
      </c>
      <c r="G667" s="435" t="s">
        <v>5805</v>
      </c>
      <c r="H667" s="435" t="s">
        <v>5806</v>
      </c>
      <c r="I667" s="437">
        <v>108</v>
      </c>
      <c r="J667" s="165">
        <f t="shared" si="32"/>
        <v>8</v>
      </c>
    </row>
    <row r="668" spans="1:10" ht="19.95" customHeight="1">
      <c r="A668" s="102" t="str">
        <f t="shared" si="33"/>
        <v>2026-02-23T2021194</v>
      </c>
      <c r="B668" s="167" t="str">
        <f t="shared" si="34"/>
        <v>82021194</v>
      </c>
      <c r="C668" s="438" t="s">
        <v>5798</v>
      </c>
      <c r="D668" s="439" t="s">
        <v>5017</v>
      </c>
      <c r="E668" s="440" t="s">
        <v>2886</v>
      </c>
      <c r="F668" s="439" t="s">
        <v>43</v>
      </c>
      <c r="G668" s="439" t="s">
        <v>2887</v>
      </c>
      <c r="H668" s="439" t="s">
        <v>2888</v>
      </c>
      <c r="I668" s="441">
        <v>172</v>
      </c>
      <c r="J668" s="165">
        <f t="shared" si="32"/>
        <v>8</v>
      </c>
    </row>
    <row r="669" spans="1:10" ht="19.95" customHeight="1">
      <c r="A669" s="102" t="str">
        <f t="shared" si="33"/>
        <v>2026-02-23T1018905</v>
      </c>
      <c r="B669" s="167" t="str">
        <f t="shared" si="34"/>
        <v>81018905</v>
      </c>
      <c r="C669" s="434" t="s">
        <v>5798</v>
      </c>
      <c r="D669" s="435" t="s">
        <v>3749</v>
      </c>
      <c r="E669" s="436" t="s">
        <v>3750</v>
      </c>
      <c r="F669" s="435" t="s">
        <v>43</v>
      </c>
      <c r="G669" s="435" t="s">
        <v>3751</v>
      </c>
      <c r="H669" s="435" t="s">
        <v>3752</v>
      </c>
      <c r="I669" s="437">
        <v>200</v>
      </c>
      <c r="J669" s="165">
        <f t="shared" si="32"/>
        <v>8</v>
      </c>
    </row>
    <row r="670" spans="1:10" ht="19.95" customHeight="1">
      <c r="A670" s="102" t="str">
        <f t="shared" si="33"/>
        <v>2026-02-24T3003745</v>
      </c>
      <c r="B670" s="167" t="str">
        <f t="shared" si="34"/>
        <v>83003745</v>
      </c>
      <c r="C670" s="438" t="s">
        <v>5799</v>
      </c>
      <c r="D670" s="439" t="s">
        <v>416</v>
      </c>
      <c r="E670" s="440" t="s">
        <v>2860</v>
      </c>
      <c r="F670" s="439" t="s">
        <v>43</v>
      </c>
      <c r="G670" s="439" t="s">
        <v>2861</v>
      </c>
      <c r="H670" s="439" t="s">
        <v>2859</v>
      </c>
      <c r="I670" s="441">
        <v>176</v>
      </c>
      <c r="J670" s="165">
        <f t="shared" si="32"/>
        <v>8</v>
      </c>
    </row>
    <row r="671" spans="1:10" ht="19.95" customHeight="1">
      <c r="A671" s="102" t="str">
        <f t="shared" si="33"/>
        <v>2026-02-24T3002716</v>
      </c>
      <c r="B671" s="167" t="str">
        <f t="shared" si="34"/>
        <v>83002716</v>
      </c>
      <c r="C671" s="434" t="s">
        <v>5799</v>
      </c>
      <c r="D671" s="435" t="s">
        <v>416</v>
      </c>
      <c r="E671" s="436" t="s">
        <v>2931</v>
      </c>
      <c r="F671" s="435" t="s">
        <v>43</v>
      </c>
      <c r="G671" s="435" t="s">
        <v>2932</v>
      </c>
      <c r="H671" s="435" t="s">
        <v>2859</v>
      </c>
      <c r="I671" s="437">
        <v>80</v>
      </c>
      <c r="J671" s="165">
        <f t="shared" si="32"/>
        <v>8</v>
      </c>
    </row>
    <row r="672" spans="1:10" ht="19.95" customHeight="1">
      <c r="A672" s="102" t="str">
        <f t="shared" si="33"/>
        <v>2026-02-24T3003105</v>
      </c>
      <c r="B672" s="167" t="str">
        <f t="shared" si="34"/>
        <v>83003105</v>
      </c>
      <c r="C672" s="438" t="s">
        <v>5799</v>
      </c>
      <c r="D672" s="439" t="s">
        <v>416</v>
      </c>
      <c r="E672" s="440" t="s">
        <v>417</v>
      </c>
      <c r="F672" s="439" t="s">
        <v>43</v>
      </c>
      <c r="G672" s="439" t="s">
        <v>418</v>
      </c>
      <c r="H672" s="439" t="s">
        <v>2904</v>
      </c>
      <c r="I672" s="441">
        <v>56</v>
      </c>
      <c r="J672" s="165">
        <f t="shared" si="32"/>
        <v>8</v>
      </c>
    </row>
    <row r="673" spans="1:10" ht="19.95" customHeight="1">
      <c r="A673" s="102" t="str">
        <f t="shared" si="33"/>
        <v>2026-02-24T3002645</v>
      </c>
      <c r="B673" s="167" t="str">
        <f t="shared" si="34"/>
        <v>83002645</v>
      </c>
      <c r="C673" s="434" t="s">
        <v>5799</v>
      </c>
      <c r="D673" s="435" t="s">
        <v>2862</v>
      </c>
      <c r="E673" s="436" t="s">
        <v>4372</v>
      </c>
      <c r="F673" s="435" t="s">
        <v>2515</v>
      </c>
      <c r="G673" s="435" t="s">
        <v>4373</v>
      </c>
      <c r="H673" s="435" t="s">
        <v>4374</v>
      </c>
      <c r="I673" s="437">
        <v>71</v>
      </c>
      <c r="J673" s="165">
        <f t="shared" si="32"/>
        <v>8</v>
      </c>
    </row>
    <row r="674" spans="1:10" ht="19.95" customHeight="1">
      <c r="A674" s="102" t="str">
        <f t="shared" si="33"/>
        <v>2026-02-24T3002609</v>
      </c>
      <c r="B674" s="167" t="str">
        <f t="shared" si="34"/>
        <v>83002609</v>
      </c>
      <c r="C674" s="438" t="s">
        <v>5799</v>
      </c>
      <c r="D674" s="439" t="s">
        <v>2862</v>
      </c>
      <c r="E674" s="440" t="s">
        <v>3721</v>
      </c>
      <c r="F674" s="439" t="s">
        <v>43</v>
      </c>
      <c r="G674" s="439" t="s">
        <v>3722</v>
      </c>
      <c r="H674" s="439" t="s">
        <v>2865</v>
      </c>
      <c r="I674" s="441">
        <v>85</v>
      </c>
      <c r="J674" s="165">
        <f t="shared" si="32"/>
        <v>8</v>
      </c>
    </row>
    <row r="675" spans="1:10" ht="19.95" customHeight="1">
      <c r="A675" s="102" t="str">
        <f t="shared" si="33"/>
        <v>2026-02-24T3003744</v>
      </c>
      <c r="B675" s="167" t="str">
        <f t="shared" si="34"/>
        <v>83003744</v>
      </c>
      <c r="C675" s="434" t="s">
        <v>5799</v>
      </c>
      <c r="D675" s="435" t="s">
        <v>2862</v>
      </c>
      <c r="E675" s="436" t="s">
        <v>2863</v>
      </c>
      <c r="F675" s="435" t="s">
        <v>43</v>
      </c>
      <c r="G675" s="435" t="s">
        <v>2864</v>
      </c>
      <c r="H675" s="435" t="s">
        <v>3723</v>
      </c>
      <c r="I675" s="437">
        <v>115</v>
      </c>
      <c r="J675" s="165">
        <f t="shared" si="32"/>
        <v>8</v>
      </c>
    </row>
    <row r="676" spans="1:10" ht="19.95" customHeight="1">
      <c r="A676" s="102" t="str">
        <f t="shared" si="33"/>
        <v>2026-02-24T3002775</v>
      </c>
      <c r="B676" s="167" t="str">
        <f t="shared" si="34"/>
        <v>83002775</v>
      </c>
      <c r="C676" s="438" t="s">
        <v>5799</v>
      </c>
      <c r="D676" s="439" t="s">
        <v>2862</v>
      </c>
      <c r="E676" s="440" t="s">
        <v>2871</v>
      </c>
      <c r="F676" s="439" t="s">
        <v>2515</v>
      </c>
      <c r="G676" s="439" t="s">
        <v>2872</v>
      </c>
      <c r="H676" s="439" t="s">
        <v>2868</v>
      </c>
      <c r="I676" s="441">
        <v>40</v>
      </c>
      <c r="J676" s="165">
        <f t="shared" si="32"/>
        <v>8</v>
      </c>
    </row>
    <row r="677" spans="1:10" ht="19.95" customHeight="1">
      <c r="A677" s="102" t="str">
        <f t="shared" si="33"/>
        <v>2026-02-24T3003243</v>
      </c>
      <c r="B677" s="167" t="str">
        <f t="shared" si="34"/>
        <v>83003243</v>
      </c>
      <c r="C677" s="434" t="s">
        <v>5799</v>
      </c>
      <c r="D677" s="435" t="s">
        <v>2870</v>
      </c>
      <c r="E677" s="436" t="s">
        <v>4405</v>
      </c>
      <c r="F677" s="435" t="s">
        <v>43</v>
      </c>
      <c r="G677" s="435" t="s">
        <v>4406</v>
      </c>
      <c r="H677" s="435" t="s">
        <v>4407</v>
      </c>
      <c r="I677" s="437">
        <v>92</v>
      </c>
      <c r="J677" s="165">
        <f t="shared" si="32"/>
        <v>8</v>
      </c>
    </row>
    <row r="678" spans="1:10" ht="19.95" customHeight="1">
      <c r="A678" s="102" t="str">
        <f t="shared" si="33"/>
        <v>2026-02-24T3003860</v>
      </c>
      <c r="B678" s="167" t="str">
        <f t="shared" si="34"/>
        <v>83003860</v>
      </c>
      <c r="C678" s="438" t="s">
        <v>5799</v>
      </c>
      <c r="D678" s="439" t="s">
        <v>2870</v>
      </c>
      <c r="E678" s="440" t="s">
        <v>4397</v>
      </c>
      <c r="F678" s="439" t="s">
        <v>43</v>
      </c>
      <c r="G678" s="439" t="s">
        <v>4398</v>
      </c>
      <c r="H678" s="439" t="s">
        <v>4399</v>
      </c>
      <c r="I678" s="441">
        <v>92</v>
      </c>
      <c r="J678" s="165">
        <f t="shared" si="32"/>
        <v>8</v>
      </c>
    </row>
    <row r="679" spans="1:10" ht="19.95" customHeight="1">
      <c r="A679" s="102" t="str">
        <f t="shared" si="33"/>
        <v>2026-02-24T3003859</v>
      </c>
      <c r="B679" s="167" t="str">
        <f t="shared" si="34"/>
        <v>83003859</v>
      </c>
      <c r="C679" s="434" t="s">
        <v>5799</v>
      </c>
      <c r="D679" s="435" t="s">
        <v>2870</v>
      </c>
      <c r="E679" s="436" t="s">
        <v>4400</v>
      </c>
      <c r="F679" s="435" t="s">
        <v>43</v>
      </c>
      <c r="G679" s="435" t="s">
        <v>4401</v>
      </c>
      <c r="H679" s="435" t="s">
        <v>4399</v>
      </c>
      <c r="I679" s="437">
        <v>90</v>
      </c>
      <c r="J679" s="165">
        <f t="shared" si="32"/>
        <v>8</v>
      </c>
    </row>
    <row r="680" spans="1:10" ht="19.95" customHeight="1">
      <c r="A680" s="102" t="str">
        <f t="shared" si="33"/>
        <v>2026-02-24T3003858</v>
      </c>
      <c r="B680" s="167" t="str">
        <f t="shared" si="34"/>
        <v>83003858</v>
      </c>
      <c r="C680" s="438" t="s">
        <v>5799</v>
      </c>
      <c r="D680" s="439" t="s">
        <v>2870</v>
      </c>
      <c r="E680" s="440" t="s">
        <v>4408</v>
      </c>
      <c r="F680" s="439" t="s">
        <v>43</v>
      </c>
      <c r="G680" s="439" t="s">
        <v>4409</v>
      </c>
      <c r="H680" s="439" t="s">
        <v>4399</v>
      </c>
      <c r="I680" s="441">
        <v>16</v>
      </c>
      <c r="J680" s="165">
        <f t="shared" si="32"/>
        <v>8</v>
      </c>
    </row>
    <row r="681" spans="1:10" ht="19.95" customHeight="1">
      <c r="A681" s="102" t="str">
        <f t="shared" si="33"/>
        <v>2026-02-24T2022671</v>
      </c>
      <c r="B681" s="167" t="str">
        <f t="shared" si="34"/>
        <v>82022671</v>
      </c>
      <c r="C681" s="434" t="s">
        <v>5799</v>
      </c>
      <c r="D681" s="435" t="s">
        <v>3724</v>
      </c>
      <c r="E681" s="436" t="s">
        <v>5807</v>
      </c>
      <c r="F681" s="435" t="s">
        <v>43</v>
      </c>
      <c r="G681" s="435" t="s">
        <v>4987</v>
      </c>
      <c r="H681" s="435" t="s">
        <v>5808</v>
      </c>
      <c r="I681" s="437">
        <v>106</v>
      </c>
      <c r="J681" s="165">
        <f t="shared" si="32"/>
        <v>8</v>
      </c>
    </row>
    <row r="682" spans="1:10" ht="19.95" customHeight="1">
      <c r="A682" s="102" t="str">
        <f t="shared" si="33"/>
        <v>2026-02-24T1027951</v>
      </c>
      <c r="B682" s="167" t="str">
        <f t="shared" si="34"/>
        <v>81027951</v>
      </c>
      <c r="C682" s="438" t="s">
        <v>5799</v>
      </c>
      <c r="D682" s="439" t="s">
        <v>5759</v>
      </c>
      <c r="E682" s="440" t="s">
        <v>4379</v>
      </c>
      <c r="F682" s="439" t="s">
        <v>43</v>
      </c>
      <c r="G682" s="439" t="s">
        <v>385</v>
      </c>
      <c r="H682" s="439" t="s">
        <v>5760</v>
      </c>
      <c r="I682" s="441">
        <v>254</v>
      </c>
      <c r="J682" s="165">
        <f t="shared" si="32"/>
        <v>8</v>
      </c>
    </row>
    <row r="683" spans="1:10" ht="19.95" customHeight="1">
      <c r="A683" s="102" t="str">
        <f t="shared" si="33"/>
        <v>2026-02-24T2021194</v>
      </c>
      <c r="B683" s="167" t="str">
        <f t="shared" si="34"/>
        <v>82021194</v>
      </c>
      <c r="C683" s="434" t="s">
        <v>5799</v>
      </c>
      <c r="D683" s="435" t="s">
        <v>5017</v>
      </c>
      <c r="E683" s="436" t="s">
        <v>2886</v>
      </c>
      <c r="F683" s="435" t="s">
        <v>43</v>
      </c>
      <c r="G683" s="435" t="s">
        <v>2887</v>
      </c>
      <c r="H683" s="435" t="s">
        <v>2888</v>
      </c>
      <c r="I683" s="437">
        <v>140</v>
      </c>
      <c r="J683" s="165">
        <f t="shared" si="32"/>
        <v>8</v>
      </c>
    </row>
    <row r="684" spans="1:10" ht="19.95" customHeight="1">
      <c r="A684" s="102" t="str">
        <f t="shared" si="33"/>
        <v>2026-02-24T1018905</v>
      </c>
      <c r="B684" s="167" t="str">
        <f t="shared" si="34"/>
        <v>81018905</v>
      </c>
      <c r="C684" s="438" t="s">
        <v>5799</v>
      </c>
      <c r="D684" s="439" t="s">
        <v>3749</v>
      </c>
      <c r="E684" s="440" t="s">
        <v>3750</v>
      </c>
      <c r="F684" s="439" t="s">
        <v>43</v>
      </c>
      <c r="G684" s="439" t="s">
        <v>3751</v>
      </c>
      <c r="H684" s="439" t="s">
        <v>3752</v>
      </c>
      <c r="I684" s="441">
        <v>154</v>
      </c>
      <c r="J684" s="165">
        <f t="shared" si="32"/>
        <v>8</v>
      </c>
    </row>
    <row r="685" spans="1:10" ht="19.95" customHeight="1">
      <c r="A685" s="102" t="str">
        <f t="shared" si="33"/>
        <v>2026-02-25T1038859</v>
      </c>
      <c r="B685" s="167" t="str">
        <f t="shared" si="34"/>
        <v>81038859</v>
      </c>
      <c r="C685" s="434" t="s">
        <v>5801</v>
      </c>
      <c r="D685" s="435" t="s">
        <v>4388</v>
      </c>
      <c r="E685" s="436" t="s">
        <v>5809</v>
      </c>
      <c r="F685" s="435" t="s">
        <v>43</v>
      </c>
      <c r="G685" s="435" t="s">
        <v>5810</v>
      </c>
      <c r="H685" s="435" t="s">
        <v>5811</v>
      </c>
      <c r="I685" s="437">
        <v>95</v>
      </c>
      <c r="J685" s="165">
        <f t="shared" si="32"/>
        <v>8</v>
      </c>
    </row>
    <row r="686" spans="1:10" ht="19.95" customHeight="1">
      <c r="A686" s="102" t="str">
        <f t="shared" si="33"/>
        <v>2026-02-25T3003745</v>
      </c>
      <c r="B686" s="167" t="str">
        <f t="shared" si="34"/>
        <v>83003745</v>
      </c>
      <c r="C686" s="438" t="s">
        <v>5801</v>
      </c>
      <c r="D686" s="439" t="s">
        <v>416</v>
      </c>
      <c r="E686" s="440" t="s">
        <v>2860</v>
      </c>
      <c r="F686" s="439" t="s">
        <v>43</v>
      </c>
      <c r="G686" s="439" t="s">
        <v>2861</v>
      </c>
      <c r="H686" s="439" t="s">
        <v>2859</v>
      </c>
      <c r="I686" s="441">
        <v>168</v>
      </c>
      <c r="J686" s="165">
        <f t="shared" si="32"/>
        <v>8</v>
      </c>
    </row>
    <row r="687" spans="1:10" ht="19.95" customHeight="1">
      <c r="A687" s="102" t="str">
        <f t="shared" si="33"/>
        <v>2026-02-25T3002716</v>
      </c>
      <c r="B687" s="167" t="str">
        <f t="shared" si="34"/>
        <v>83002716</v>
      </c>
      <c r="C687" s="434" t="s">
        <v>5801</v>
      </c>
      <c r="D687" s="435" t="s">
        <v>416</v>
      </c>
      <c r="E687" s="436" t="s">
        <v>2931</v>
      </c>
      <c r="F687" s="435" t="s">
        <v>43</v>
      </c>
      <c r="G687" s="435" t="s">
        <v>2932</v>
      </c>
      <c r="H687" s="435" t="s">
        <v>2859</v>
      </c>
      <c r="I687" s="437">
        <v>38</v>
      </c>
      <c r="J687" s="165">
        <f t="shared" si="32"/>
        <v>8</v>
      </c>
    </row>
    <row r="688" spans="1:10" ht="19.95" customHeight="1">
      <c r="A688" s="102" t="str">
        <f t="shared" si="33"/>
        <v>2026-02-25T3003106</v>
      </c>
      <c r="B688" s="167" t="str">
        <f t="shared" si="34"/>
        <v>83003106</v>
      </c>
      <c r="C688" s="438" t="s">
        <v>5801</v>
      </c>
      <c r="D688" s="439" t="s">
        <v>416</v>
      </c>
      <c r="E688" s="440" t="s">
        <v>2902</v>
      </c>
      <c r="F688" s="439" t="s">
        <v>43</v>
      </c>
      <c r="G688" s="439" t="s">
        <v>2903</v>
      </c>
      <c r="H688" s="439" t="s">
        <v>2904</v>
      </c>
      <c r="I688" s="441">
        <v>71</v>
      </c>
      <c r="J688" s="165">
        <f t="shared" si="32"/>
        <v>8</v>
      </c>
    </row>
    <row r="689" spans="1:10" ht="19.95" customHeight="1">
      <c r="A689" s="102" t="str">
        <f t="shared" si="33"/>
        <v>2026-02-25T3002645</v>
      </c>
      <c r="B689" s="167" t="str">
        <f t="shared" si="34"/>
        <v>83002645</v>
      </c>
      <c r="C689" s="434" t="s">
        <v>5801</v>
      </c>
      <c r="D689" s="435" t="s">
        <v>2862</v>
      </c>
      <c r="E689" s="436" t="s">
        <v>4372</v>
      </c>
      <c r="F689" s="435" t="s">
        <v>2515</v>
      </c>
      <c r="G689" s="435" t="s">
        <v>4373</v>
      </c>
      <c r="H689" s="435" t="s">
        <v>4374</v>
      </c>
      <c r="I689" s="437">
        <v>83</v>
      </c>
      <c r="J689" s="165">
        <f t="shared" si="32"/>
        <v>8</v>
      </c>
    </row>
    <row r="690" spans="1:10" ht="19.95" customHeight="1">
      <c r="A690" s="102" t="str">
        <f t="shared" si="33"/>
        <v>2026-02-25T3002609</v>
      </c>
      <c r="B690" s="167" t="str">
        <f t="shared" si="34"/>
        <v>83002609</v>
      </c>
      <c r="C690" s="438" t="s">
        <v>5801</v>
      </c>
      <c r="D690" s="439" t="s">
        <v>2862</v>
      </c>
      <c r="E690" s="440" t="s">
        <v>3721</v>
      </c>
      <c r="F690" s="439" t="s">
        <v>43</v>
      </c>
      <c r="G690" s="439" t="s">
        <v>3722</v>
      </c>
      <c r="H690" s="439" t="s">
        <v>2865</v>
      </c>
      <c r="I690" s="441">
        <v>48</v>
      </c>
      <c r="J690" s="165">
        <f t="shared" si="32"/>
        <v>8</v>
      </c>
    </row>
    <row r="691" spans="1:10" ht="19.95" customHeight="1">
      <c r="A691" s="102" t="str">
        <f t="shared" si="33"/>
        <v>2026-02-25T3003744</v>
      </c>
      <c r="B691" s="167" t="str">
        <f t="shared" si="34"/>
        <v>83003744</v>
      </c>
      <c r="C691" s="434" t="s">
        <v>5801</v>
      </c>
      <c r="D691" s="435" t="s">
        <v>2862</v>
      </c>
      <c r="E691" s="436" t="s">
        <v>2863</v>
      </c>
      <c r="F691" s="435" t="s">
        <v>43</v>
      </c>
      <c r="G691" s="435" t="s">
        <v>2864</v>
      </c>
      <c r="H691" s="435" t="s">
        <v>3723</v>
      </c>
      <c r="I691" s="437">
        <v>114</v>
      </c>
      <c r="J691" s="165">
        <f t="shared" si="32"/>
        <v>8</v>
      </c>
    </row>
    <row r="692" spans="1:10" ht="19.95" customHeight="1">
      <c r="A692" s="102" t="str">
        <f t="shared" si="33"/>
        <v>2026-02-25T3002647</v>
      </c>
      <c r="B692" s="167" t="str">
        <f t="shared" si="34"/>
        <v>83002647</v>
      </c>
      <c r="C692" s="438" t="s">
        <v>5801</v>
      </c>
      <c r="D692" s="439" t="s">
        <v>2862</v>
      </c>
      <c r="E692" s="440" t="s">
        <v>2866</v>
      </c>
      <c r="F692" s="439" t="s">
        <v>2515</v>
      </c>
      <c r="G692" s="439" t="s">
        <v>2867</v>
      </c>
      <c r="H692" s="439" t="s">
        <v>2868</v>
      </c>
      <c r="I692" s="441">
        <v>80</v>
      </c>
      <c r="J692" s="165">
        <f t="shared" si="32"/>
        <v>8</v>
      </c>
    </row>
    <row r="693" spans="1:10" ht="19.95" customHeight="1">
      <c r="A693" s="102" t="str">
        <f t="shared" si="33"/>
        <v>2026-02-25T3003070</v>
      </c>
      <c r="B693" s="167" t="str">
        <f t="shared" si="34"/>
        <v>83003070</v>
      </c>
      <c r="C693" s="434" t="s">
        <v>5801</v>
      </c>
      <c r="D693" s="435" t="s">
        <v>2870</v>
      </c>
      <c r="E693" s="436" t="s">
        <v>5812</v>
      </c>
      <c r="F693" s="435" t="s">
        <v>43</v>
      </c>
      <c r="G693" s="435" t="s">
        <v>5813</v>
      </c>
      <c r="H693" s="435" t="s">
        <v>4407</v>
      </c>
      <c r="I693" s="437">
        <v>57</v>
      </c>
      <c r="J693" s="165">
        <f t="shared" si="32"/>
        <v>8</v>
      </c>
    </row>
    <row r="694" spans="1:10" ht="19.95" customHeight="1">
      <c r="A694" s="102" t="str">
        <f t="shared" si="33"/>
        <v>2026-02-25T3003243</v>
      </c>
      <c r="B694" s="167" t="str">
        <f t="shared" si="34"/>
        <v>83003243</v>
      </c>
      <c r="C694" s="438" t="s">
        <v>5801</v>
      </c>
      <c r="D694" s="439" t="s">
        <v>2870</v>
      </c>
      <c r="E694" s="440" t="s">
        <v>4405</v>
      </c>
      <c r="F694" s="439" t="s">
        <v>43</v>
      </c>
      <c r="G694" s="439" t="s">
        <v>4406</v>
      </c>
      <c r="H694" s="439" t="s">
        <v>4407</v>
      </c>
      <c r="I694" s="441">
        <v>7</v>
      </c>
      <c r="J694" s="165">
        <f t="shared" si="32"/>
        <v>8</v>
      </c>
    </row>
    <row r="695" spans="1:10" ht="19.95" customHeight="1">
      <c r="A695" s="102" t="str">
        <f t="shared" si="33"/>
        <v>2026-02-25T3003860</v>
      </c>
      <c r="B695" s="167" t="str">
        <f t="shared" si="34"/>
        <v>83003860</v>
      </c>
      <c r="C695" s="434" t="s">
        <v>5801</v>
      </c>
      <c r="D695" s="435" t="s">
        <v>2870</v>
      </c>
      <c r="E695" s="436" t="s">
        <v>4397</v>
      </c>
      <c r="F695" s="435" t="s">
        <v>43</v>
      </c>
      <c r="G695" s="435" t="s">
        <v>4398</v>
      </c>
      <c r="H695" s="435" t="s">
        <v>4399</v>
      </c>
      <c r="I695" s="437">
        <v>14</v>
      </c>
      <c r="J695" s="165">
        <f t="shared" si="32"/>
        <v>8</v>
      </c>
    </row>
    <row r="696" spans="1:10" ht="19.95" customHeight="1">
      <c r="A696" s="102" t="str">
        <f t="shared" si="33"/>
        <v>2026-02-25T3003859</v>
      </c>
      <c r="B696" s="167" t="str">
        <f t="shared" si="34"/>
        <v>83003859</v>
      </c>
      <c r="C696" s="438" t="s">
        <v>5801</v>
      </c>
      <c r="D696" s="439" t="s">
        <v>2870</v>
      </c>
      <c r="E696" s="440" t="s">
        <v>4400</v>
      </c>
      <c r="F696" s="439" t="s">
        <v>43</v>
      </c>
      <c r="G696" s="439" t="s">
        <v>4401</v>
      </c>
      <c r="H696" s="439" t="s">
        <v>4399</v>
      </c>
      <c r="I696" s="441">
        <v>102</v>
      </c>
      <c r="J696" s="165">
        <f t="shared" si="32"/>
        <v>8</v>
      </c>
    </row>
    <row r="697" spans="1:10" ht="19.95" customHeight="1">
      <c r="A697" s="102" t="str">
        <f t="shared" si="33"/>
        <v>2026-02-25T3003858</v>
      </c>
      <c r="B697" s="167" t="str">
        <f t="shared" si="34"/>
        <v>83003858</v>
      </c>
      <c r="C697" s="434" t="s">
        <v>5801</v>
      </c>
      <c r="D697" s="435" t="s">
        <v>2870</v>
      </c>
      <c r="E697" s="436" t="s">
        <v>4408</v>
      </c>
      <c r="F697" s="435" t="s">
        <v>43</v>
      </c>
      <c r="G697" s="435" t="s">
        <v>4409</v>
      </c>
      <c r="H697" s="435" t="s">
        <v>4399</v>
      </c>
      <c r="I697" s="437">
        <v>107</v>
      </c>
      <c r="J697" s="165">
        <f t="shared" si="32"/>
        <v>8</v>
      </c>
    </row>
    <row r="698" spans="1:10" ht="19.95" customHeight="1">
      <c r="A698" s="102" t="str">
        <f t="shared" si="33"/>
        <v>2026-02-25T2022628</v>
      </c>
      <c r="B698" s="167" t="str">
        <f t="shared" si="34"/>
        <v>82022628</v>
      </c>
      <c r="C698" s="438" t="s">
        <v>5801</v>
      </c>
      <c r="D698" s="439" t="s">
        <v>5759</v>
      </c>
      <c r="E698" s="440" t="s">
        <v>5814</v>
      </c>
      <c r="F698" s="439" t="s">
        <v>43</v>
      </c>
      <c r="G698" s="439" t="s">
        <v>5815</v>
      </c>
      <c r="H698" s="439" t="s">
        <v>5816</v>
      </c>
      <c r="I698" s="441">
        <v>113</v>
      </c>
      <c r="J698" s="165">
        <f t="shared" si="32"/>
        <v>8</v>
      </c>
    </row>
    <row r="699" spans="1:10" ht="19.95" customHeight="1">
      <c r="A699" s="102" t="str">
        <f t="shared" si="33"/>
        <v>2026-02-25T1027951</v>
      </c>
      <c r="B699" s="167" t="str">
        <f t="shared" si="34"/>
        <v>81027951</v>
      </c>
      <c r="C699" s="434" t="s">
        <v>5801</v>
      </c>
      <c r="D699" s="435" t="s">
        <v>5759</v>
      </c>
      <c r="E699" s="436" t="s">
        <v>4379</v>
      </c>
      <c r="F699" s="435" t="s">
        <v>43</v>
      </c>
      <c r="G699" s="435" t="s">
        <v>385</v>
      </c>
      <c r="H699" s="435" t="s">
        <v>5760</v>
      </c>
      <c r="I699" s="437">
        <v>242</v>
      </c>
      <c r="J699" s="165">
        <f t="shared" si="32"/>
        <v>8</v>
      </c>
    </row>
    <row r="700" spans="1:10" ht="19.95" customHeight="1">
      <c r="A700" s="102" t="str">
        <f t="shared" si="33"/>
        <v>2026-02-25T2021194</v>
      </c>
      <c r="B700" s="167" t="str">
        <f t="shared" si="34"/>
        <v>82021194</v>
      </c>
      <c r="C700" s="438" t="s">
        <v>5801</v>
      </c>
      <c r="D700" s="439" t="s">
        <v>5017</v>
      </c>
      <c r="E700" s="440" t="s">
        <v>2886</v>
      </c>
      <c r="F700" s="439" t="s">
        <v>43</v>
      </c>
      <c r="G700" s="439" t="s">
        <v>2887</v>
      </c>
      <c r="H700" s="439" t="s">
        <v>2888</v>
      </c>
      <c r="I700" s="441">
        <v>120</v>
      </c>
      <c r="J700" s="165">
        <f t="shared" si="32"/>
        <v>8</v>
      </c>
    </row>
    <row r="701" spans="1:10" ht="19.95" customHeight="1">
      <c r="A701" s="102" t="str">
        <f t="shared" si="33"/>
        <v>2026-02-25T1018905</v>
      </c>
      <c r="B701" s="167" t="str">
        <f t="shared" si="34"/>
        <v>81018905</v>
      </c>
      <c r="C701" s="434" t="s">
        <v>5801</v>
      </c>
      <c r="D701" s="435" t="s">
        <v>3749</v>
      </c>
      <c r="E701" s="436" t="s">
        <v>3750</v>
      </c>
      <c r="F701" s="435" t="s">
        <v>43</v>
      </c>
      <c r="G701" s="435" t="s">
        <v>3751</v>
      </c>
      <c r="H701" s="435" t="s">
        <v>3752</v>
      </c>
      <c r="I701" s="437">
        <v>186</v>
      </c>
      <c r="J701" s="165">
        <f t="shared" si="32"/>
        <v>8</v>
      </c>
    </row>
    <row r="702" spans="1:10" ht="19.95" customHeight="1">
      <c r="A702" s="102" t="str">
        <f t="shared" si="33"/>
        <v>2026-02-26T1038859</v>
      </c>
      <c r="B702" s="167" t="str">
        <f t="shared" si="34"/>
        <v>81038859</v>
      </c>
      <c r="C702" s="438" t="s">
        <v>5802</v>
      </c>
      <c r="D702" s="439" t="s">
        <v>4388</v>
      </c>
      <c r="E702" s="440" t="s">
        <v>5809</v>
      </c>
      <c r="F702" s="439" t="s">
        <v>43</v>
      </c>
      <c r="G702" s="439" t="s">
        <v>5810</v>
      </c>
      <c r="H702" s="439" t="s">
        <v>5811</v>
      </c>
      <c r="I702" s="441">
        <v>84</v>
      </c>
      <c r="J702" s="165">
        <f t="shared" si="32"/>
        <v>8</v>
      </c>
    </row>
    <row r="703" spans="1:10" ht="19.95" customHeight="1">
      <c r="A703" s="102" t="str">
        <f t="shared" si="33"/>
        <v>2026-02-26T3003745</v>
      </c>
      <c r="B703" s="167" t="str">
        <f t="shared" si="34"/>
        <v>83003745</v>
      </c>
      <c r="C703" s="434" t="s">
        <v>5802</v>
      </c>
      <c r="D703" s="435" t="s">
        <v>416</v>
      </c>
      <c r="E703" s="436" t="s">
        <v>2860</v>
      </c>
      <c r="F703" s="435" t="s">
        <v>43</v>
      </c>
      <c r="G703" s="435" t="s">
        <v>2861</v>
      </c>
      <c r="H703" s="435" t="s">
        <v>2859</v>
      </c>
      <c r="I703" s="437">
        <v>184</v>
      </c>
      <c r="J703" s="165">
        <f t="shared" si="32"/>
        <v>8</v>
      </c>
    </row>
    <row r="704" spans="1:10" ht="19.95" customHeight="1">
      <c r="A704" s="102" t="str">
        <f t="shared" si="33"/>
        <v>2026-02-26T3002716</v>
      </c>
      <c r="B704" s="167" t="str">
        <f t="shared" si="34"/>
        <v>83002716</v>
      </c>
      <c r="C704" s="438" t="s">
        <v>5802</v>
      </c>
      <c r="D704" s="439" t="s">
        <v>416</v>
      </c>
      <c r="E704" s="440" t="s">
        <v>2931</v>
      </c>
      <c r="F704" s="439" t="s">
        <v>43</v>
      </c>
      <c r="G704" s="439" t="s">
        <v>2932</v>
      </c>
      <c r="H704" s="439" t="s">
        <v>2859</v>
      </c>
      <c r="I704" s="441">
        <v>58</v>
      </c>
      <c r="J704" s="165">
        <f t="shared" si="32"/>
        <v>8</v>
      </c>
    </row>
    <row r="705" spans="1:10" ht="19.95" customHeight="1">
      <c r="A705" s="102" t="str">
        <f t="shared" si="33"/>
        <v>2026-02-26T3003106</v>
      </c>
      <c r="B705" s="167" t="str">
        <f t="shared" si="34"/>
        <v>83003106</v>
      </c>
      <c r="C705" s="434" t="s">
        <v>5802</v>
      </c>
      <c r="D705" s="435" t="s">
        <v>416</v>
      </c>
      <c r="E705" s="436" t="s">
        <v>2902</v>
      </c>
      <c r="F705" s="435" t="s">
        <v>43</v>
      </c>
      <c r="G705" s="435" t="s">
        <v>2903</v>
      </c>
      <c r="H705" s="435" t="s">
        <v>2904</v>
      </c>
      <c r="I705" s="437">
        <v>58</v>
      </c>
      <c r="J705" s="165">
        <f t="shared" si="32"/>
        <v>8</v>
      </c>
    </row>
    <row r="706" spans="1:10" ht="19.95" customHeight="1">
      <c r="A706" s="102" t="str">
        <f t="shared" si="33"/>
        <v>2026-02-26T3002645</v>
      </c>
      <c r="B706" s="167" t="str">
        <f t="shared" si="34"/>
        <v>83002645</v>
      </c>
      <c r="C706" s="438" t="s">
        <v>5802</v>
      </c>
      <c r="D706" s="439" t="s">
        <v>2862</v>
      </c>
      <c r="E706" s="440" t="s">
        <v>4372</v>
      </c>
      <c r="F706" s="439" t="s">
        <v>2515</v>
      </c>
      <c r="G706" s="439" t="s">
        <v>4373</v>
      </c>
      <c r="H706" s="439" t="s">
        <v>4374</v>
      </c>
      <c r="I706" s="441">
        <v>29</v>
      </c>
      <c r="J706" s="165">
        <f t="shared" si="32"/>
        <v>8</v>
      </c>
    </row>
    <row r="707" spans="1:10" ht="19.95" customHeight="1">
      <c r="A707" s="102" t="str">
        <f t="shared" si="33"/>
        <v>2026-02-26T3002609</v>
      </c>
      <c r="B707" s="167" t="str">
        <f t="shared" si="34"/>
        <v>83002609</v>
      </c>
      <c r="C707" s="434" t="s">
        <v>5802</v>
      </c>
      <c r="D707" s="435" t="s">
        <v>2862</v>
      </c>
      <c r="E707" s="436" t="s">
        <v>3721</v>
      </c>
      <c r="F707" s="435" t="s">
        <v>43</v>
      </c>
      <c r="G707" s="435" t="s">
        <v>3722</v>
      </c>
      <c r="H707" s="435" t="s">
        <v>2865</v>
      </c>
      <c r="I707" s="437">
        <v>89</v>
      </c>
      <c r="J707" s="165">
        <f t="shared" ref="J707:J770" si="35">WEEKNUM(C707)-1</f>
        <v>8</v>
      </c>
    </row>
    <row r="708" spans="1:10" ht="19.95" customHeight="1">
      <c r="A708" s="102" t="str">
        <f t="shared" si="33"/>
        <v>2026-02-26T3003744</v>
      </c>
      <c r="B708" s="167" t="str">
        <f t="shared" si="34"/>
        <v>83003744</v>
      </c>
      <c r="C708" s="438" t="s">
        <v>5802</v>
      </c>
      <c r="D708" s="439" t="s">
        <v>2862</v>
      </c>
      <c r="E708" s="440" t="s">
        <v>2863</v>
      </c>
      <c r="F708" s="439" t="s">
        <v>43</v>
      </c>
      <c r="G708" s="439" t="s">
        <v>2864</v>
      </c>
      <c r="H708" s="439" t="s">
        <v>3723</v>
      </c>
      <c r="I708" s="441">
        <v>70</v>
      </c>
      <c r="J708" s="165">
        <f t="shared" si="35"/>
        <v>8</v>
      </c>
    </row>
    <row r="709" spans="1:10" ht="19.95" customHeight="1">
      <c r="A709" s="102" t="str">
        <f t="shared" si="33"/>
        <v>2026-02-26T3002647</v>
      </c>
      <c r="B709" s="167" t="str">
        <f t="shared" si="34"/>
        <v>83002647</v>
      </c>
      <c r="C709" s="434" t="s">
        <v>5802</v>
      </c>
      <c r="D709" s="435" t="s">
        <v>2862</v>
      </c>
      <c r="E709" s="436" t="s">
        <v>2866</v>
      </c>
      <c r="F709" s="435" t="s">
        <v>2515</v>
      </c>
      <c r="G709" s="435" t="s">
        <v>2867</v>
      </c>
      <c r="H709" s="435" t="s">
        <v>2868</v>
      </c>
      <c r="I709" s="437">
        <v>112</v>
      </c>
      <c r="J709" s="165">
        <f t="shared" si="35"/>
        <v>8</v>
      </c>
    </row>
    <row r="710" spans="1:10" ht="19.95" customHeight="1">
      <c r="A710" s="102" t="str">
        <f t="shared" si="33"/>
        <v>2026-02-26T3003070</v>
      </c>
      <c r="B710" s="167" t="str">
        <f t="shared" si="34"/>
        <v>83003070</v>
      </c>
      <c r="C710" s="438" t="s">
        <v>5802</v>
      </c>
      <c r="D710" s="439" t="s">
        <v>2870</v>
      </c>
      <c r="E710" s="440" t="s">
        <v>5812</v>
      </c>
      <c r="F710" s="439" t="s">
        <v>43</v>
      </c>
      <c r="G710" s="439" t="s">
        <v>5813</v>
      </c>
      <c r="H710" s="439" t="s">
        <v>4407</v>
      </c>
      <c r="I710" s="441">
        <v>101</v>
      </c>
      <c r="J710" s="165">
        <f t="shared" si="35"/>
        <v>8</v>
      </c>
    </row>
    <row r="711" spans="1:10" ht="19.95" customHeight="1">
      <c r="A711" s="102" t="str">
        <f t="shared" si="33"/>
        <v>2026-02-26T3003860</v>
      </c>
      <c r="B711" s="167" t="str">
        <f t="shared" si="34"/>
        <v>83003860</v>
      </c>
      <c r="C711" s="434" t="s">
        <v>5802</v>
      </c>
      <c r="D711" s="435" t="s">
        <v>2870</v>
      </c>
      <c r="E711" s="436" t="s">
        <v>4397</v>
      </c>
      <c r="F711" s="435" t="s">
        <v>43</v>
      </c>
      <c r="G711" s="435" t="s">
        <v>4398</v>
      </c>
      <c r="H711" s="435" t="s">
        <v>4399</v>
      </c>
      <c r="I711" s="437">
        <v>66</v>
      </c>
      <c r="J711" s="165">
        <f t="shared" si="35"/>
        <v>8</v>
      </c>
    </row>
    <row r="712" spans="1:10" ht="19.95" customHeight="1">
      <c r="A712" s="102" t="str">
        <f t="shared" si="33"/>
        <v>2026-02-26T3003859</v>
      </c>
      <c r="B712" s="167" t="str">
        <f t="shared" si="34"/>
        <v>83003859</v>
      </c>
      <c r="C712" s="438" t="s">
        <v>5802</v>
      </c>
      <c r="D712" s="439" t="s">
        <v>2870</v>
      </c>
      <c r="E712" s="440" t="s">
        <v>4400</v>
      </c>
      <c r="F712" s="439" t="s">
        <v>43</v>
      </c>
      <c r="G712" s="439" t="s">
        <v>4401</v>
      </c>
      <c r="H712" s="439" t="s">
        <v>4399</v>
      </c>
      <c r="I712" s="441">
        <v>56</v>
      </c>
      <c r="J712" s="165">
        <f t="shared" si="35"/>
        <v>8</v>
      </c>
    </row>
    <row r="713" spans="1:10" ht="19.95" customHeight="1">
      <c r="A713" s="102" t="str">
        <f t="shared" si="33"/>
        <v>2026-02-26T3003858</v>
      </c>
      <c r="B713" s="167" t="str">
        <f t="shared" si="34"/>
        <v>83003858</v>
      </c>
      <c r="C713" s="434" t="s">
        <v>5802</v>
      </c>
      <c r="D713" s="435" t="s">
        <v>2870</v>
      </c>
      <c r="E713" s="436" t="s">
        <v>4408</v>
      </c>
      <c r="F713" s="435" t="s">
        <v>43</v>
      </c>
      <c r="G713" s="435" t="s">
        <v>4409</v>
      </c>
      <c r="H713" s="435" t="s">
        <v>4399</v>
      </c>
      <c r="I713" s="437">
        <v>67</v>
      </c>
      <c r="J713" s="165">
        <f t="shared" si="35"/>
        <v>8</v>
      </c>
    </row>
    <row r="714" spans="1:10" ht="19.95" customHeight="1">
      <c r="A714" s="102" t="str">
        <f t="shared" si="33"/>
        <v>2026-02-26T1037465</v>
      </c>
      <c r="B714" s="167" t="str">
        <f t="shared" si="34"/>
        <v>81037465</v>
      </c>
      <c r="C714" s="438" t="s">
        <v>5802</v>
      </c>
      <c r="D714" s="439" t="s">
        <v>2926</v>
      </c>
      <c r="E714" s="440" t="s">
        <v>4375</v>
      </c>
      <c r="F714" s="439" t="s">
        <v>43</v>
      </c>
      <c r="G714" s="439" t="s">
        <v>4376</v>
      </c>
      <c r="H714" s="439" t="s">
        <v>5817</v>
      </c>
      <c r="I714" s="441">
        <v>169</v>
      </c>
      <c r="J714" s="165">
        <f t="shared" si="35"/>
        <v>8</v>
      </c>
    </row>
    <row r="715" spans="1:10" ht="19.95" customHeight="1">
      <c r="A715" s="102" t="str">
        <f t="shared" si="33"/>
        <v>2026-02-26T2022628</v>
      </c>
      <c r="B715" s="167" t="str">
        <f t="shared" si="34"/>
        <v>82022628</v>
      </c>
      <c r="C715" s="434" t="s">
        <v>5802</v>
      </c>
      <c r="D715" s="435" t="s">
        <v>5759</v>
      </c>
      <c r="E715" s="436" t="s">
        <v>5814</v>
      </c>
      <c r="F715" s="435" t="s">
        <v>43</v>
      </c>
      <c r="G715" s="435" t="s">
        <v>5815</v>
      </c>
      <c r="H715" s="435" t="s">
        <v>5816</v>
      </c>
      <c r="I715" s="437">
        <v>8</v>
      </c>
      <c r="J715" s="165">
        <f t="shared" si="35"/>
        <v>8</v>
      </c>
    </row>
    <row r="716" spans="1:10" ht="19.95" customHeight="1">
      <c r="A716" s="102" t="str">
        <f t="shared" si="33"/>
        <v>2026-02-26T1027951</v>
      </c>
      <c r="B716" s="167" t="str">
        <f t="shared" si="34"/>
        <v>81027951</v>
      </c>
      <c r="C716" s="438" t="s">
        <v>5802</v>
      </c>
      <c r="D716" s="439" t="s">
        <v>5759</v>
      </c>
      <c r="E716" s="440" t="s">
        <v>4379</v>
      </c>
      <c r="F716" s="439" t="s">
        <v>43</v>
      </c>
      <c r="G716" s="439" t="s">
        <v>385</v>
      </c>
      <c r="H716" s="439" t="s">
        <v>5760</v>
      </c>
      <c r="I716" s="441">
        <v>288</v>
      </c>
      <c r="J716" s="165">
        <f t="shared" si="35"/>
        <v>8</v>
      </c>
    </row>
    <row r="717" spans="1:10" ht="19.95" customHeight="1">
      <c r="A717" s="102" t="str">
        <f t="shared" si="33"/>
        <v>2026-02-26T2021194</v>
      </c>
      <c r="B717" s="167" t="str">
        <f t="shared" si="34"/>
        <v>82021194</v>
      </c>
      <c r="C717" s="434" t="s">
        <v>5802</v>
      </c>
      <c r="D717" s="435" t="s">
        <v>5017</v>
      </c>
      <c r="E717" s="436" t="s">
        <v>2886</v>
      </c>
      <c r="F717" s="435" t="s">
        <v>43</v>
      </c>
      <c r="G717" s="435" t="s">
        <v>2887</v>
      </c>
      <c r="H717" s="435" t="s">
        <v>2888</v>
      </c>
      <c r="I717" s="437">
        <v>140</v>
      </c>
      <c r="J717" s="165">
        <f t="shared" si="35"/>
        <v>8</v>
      </c>
    </row>
    <row r="718" spans="1:10" ht="19.95" customHeight="1">
      <c r="A718" s="102" t="str">
        <f t="shared" si="33"/>
        <v>2026-02-26T1035157</v>
      </c>
      <c r="B718" s="167" t="str">
        <f t="shared" si="34"/>
        <v>81035157</v>
      </c>
      <c r="C718" s="438" t="s">
        <v>5802</v>
      </c>
      <c r="D718" s="439" t="s">
        <v>5800</v>
      </c>
      <c r="E718" s="440" t="s">
        <v>5818</v>
      </c>
      <c r="F718" s="439" t="s">
        <v>43</v>
      </c>
      <c r="G718" s="439" t="s">
        <v>4990</v>
      </c>
      <c r="H718" s="439" t="s">
        <v>5819</v>
      </c>
      <c r="I718" s="441">
        <v>141</v>
      </c>
      <c r="J718" s="165">
        <f t="shared" si="35"/>
        <v>8</v>
      </c>
    </row>
    <row r="719" spans="1:10" ht="19.95" customHeight="1">
      <c r="A719" s="102" t="str">
        <f t="shared" ref="A719:A762" si="36">C719&amp;"T"&amp;G719</f>
        <v>2026-02-26T1018905</v>
      </c>
      <c r="B719" s="167" t="str">
        <f t="shared" ref="B719:B762" si="37">J719&amp;G719</f>
        <v>81018905</v>
      </c>
      <c r="C719" s="434" t="s">
        <v>5802</v>
      </c>
      <c r="D719" s="435" t="s">
        <v>3749</v>
      </c>
      <c r="E719" s="436" t="s">
        <v>3750</v>
      </c>
      <c r="F719" s="435" t="s">
        <v>43</v>
      </c>
      <c r="G719" s="435" t="s">
        <v>3751</v>
      </c>
      <c r="H719" s="435" t="s">
        <v>3752</v>
      </c>
      <c r="I719" s="437">
        <v>200</v>
      </c>
      <c r="J719" s="165">
        <f t="shared" si="35"/>
        <v>8</v>
      </c>
    </row>
    <row r="720" spans="1:10" ht="19.95" customHeight="1">
      <c r="A720" s="102" t="str">
        <f t="shared" si="36"/>
        <v>2026-02-27T3003745</v>
      </c>
      <c r="B720" s="167" t="str">
        <f t="shared" si="37"/>
        <v>83003745</v>
      </c>
      <c r="C720" s="438" t="s">
        <v>5803</v>
      </c>
      <c r="D720" s="439" t="s">
        <v>416</v>
      </c>
      <c r="E720" s="440" t="s">
        <v>2860</v>
      </c>
      <c r="F720" s="439" t="s">
        <v>43</v>
      </c>
      <c r="G720" s="439" t="s">
        <v>2861</v>
      </c>
      <c r="H720" s="439" t="s">
        <v>2859</v>
      </c>
      <c r="I720" s="441">
        <v>211</v>
      </c>
      <c r="J720" s="165">
        <f t="shared" si="35"/>
        <v>8</v>
      </c>
    </row>
    <row r="721" spans="1:10" ht="19.95" customHeight="1">
      <c r="A721" s="102" t="str">
        <f t="shared" si="36"/>
        <v>2026-02-27T3002716</v>
      </c>
      <c r="B721" s="167" t="str">
        <f t="shared" si="37"/>
        <v>83002716</v>
      </c>
      <c r="C721" s="434" t="s">
        <v>5803</v>
      </c>
      <c r="D721" s="435" t="s">
        <v>416</v>
      </c>
      <c r="E721" s="436" t="s">
        <v>2931</v>
      </c>
      <c r="F721" s="435" t="s">
        <v>43</v>
      </c>
      <c r="G721" s="435" t="s">
        <v>2932</v>
      </c>
      <c r="H721" s="435" t="s">
        <v>2859</v>
      </c>
      <c r="I721" s="437">
        <v>38</v>
      </c>
      <c r="J721" s="165">
        <f t="shared" si="35"/>
        <v>8</v>
      </c>
    </row>
    <row r="722" spans="1:10" ht="19.95" customHeight="1">
      <c r="A722" s="102" t="str">
        <f t="shared" si="36"/>
        <v>2026-02-27T3002782</v>
      </c>
      <c r="B722" s="167" t="str">
        <f t="shared" si="37"/>
        <v>83002782</v>
      </c>
      <c r="C722" s="438" t="s">
        <v>5803</v>
      </c>
      <c r="D722" s="439" t="s">
        <v>416</v>
      </c>
      <c r="E722" s="440" t="s">
        <v>3658</v>
      </c>
      <c r="F722" s="439" t="s">
        <v>43</v>
      </c>
      <c r="G722" s="439" t="s">
        <v>3659</v>
      </c>
      <c r="H722" s="439" t="s">
        <v>3660</v>
      </c>
      <c r="I722" s="441">
        <v>26</v>
      </c>
      <c r="J722" s="165">
        <f t="shared" si="35"/>
        <v>8</v>
      </c>
    </row>
    <row r="723" spans="1:10" ht="19.95" customHeight="1">
      <c r="A723" s="102" t="str">
        <f t="shared" si="36"/>
        <v>2026-02-27T3003106</v>
      </c>
      <c r="B723" s="167" t="str">
        <f t="shared" si="37"/>
        <v>83003106</v>
      </c>
      <c r="C723" s="434" t="s">
        <v>5803</v>
      </c>
      <c r="D723" s="435" t="s">
        <v>416</v>
      </c>
      <c r="E723" s="436" t="s">
        <v>2902</v>
      </c>
      <c r="F723" s="435" t="s">
        <v>43</v>
      </c>
      <c r="G723" s="435" t="s">
        <v>2903</v>
      </c>
      <c r="H723" s="435" t="s">
        <v>2904</v>
      </c>
      <c r="I723" s="437">
        <v>30</v>
      </c>
      <c r="J723" s="165">
        <f t="shared" si="35"/>
        <v>8</v>
      </c>
    </row>
    <row r="724" spans="1:10" ht="19.95" customHeight="1">
      <c r="A724" s="102" t="str">
        <f t="shared" si="36"/>
        <v>2026-02-27T3002645</v>
      </c>
      <c r="B724" s="167" t="str">
        <f t="shared" si="37"/>
        <v>83002645</v>
      </c>
      <c r="C724" s="438" t="s">
        <v>5803</v>
      </c>
      <c r="D724" s="439" t="s">
        <v>2862</v>
      </c>
      <c r="E724" s="440" t="s">
        <v>4372</v>
      </c>
      <c r="F724" s="439" t="s">
        <v>2515</v>
      </c>
      <c r="G724" s="439" t="s">
        <v>4373</v>
      </c>
      <c r="H724" s="439" t="s">
        <v>4374</v>
      </c>
      <c r="I724" s="441">
        <v>103</v>
      </c>
      <c r="J724" s="165">
        <f t="shared" si="35"/>
        <v>8</v>
      </c>
    </row>
    <row r="725" spans="1:10" ht="19.95" customHeight="1">
      <c r="A725" s="102" t="str">
        <f t="shared" si="36"/>
        <v>2026-02-27T3002609</v>
      </c>
      <c r="B725" s="167" t="str">
        <f t="shared" si="37"/>
        <v>83002609</v>
      </c>
      <c r="C725" s="434" t="s">
        <v>5803</v>
      </c>
      <c r="D725" s="435" t="s">
        <v>2862</v>
      </c>
      <c r="E725" s="436" t="s">
        <v>3721</v>
      </c>
      <c r="F725" s="435" t="s">
        <v>43</v>
      </c>
      <c r="G725" s="435" t="s">
        <v>3722</v>
      </c>
      <c r="H725" s="435" t="s">
        <v>2865</v>
      </c>
      <c r="I725" s="437">
        <v>106</v>
      </c>
      <c r="J725" s="165">
        <f t="shared" si="35"/>
        <v>8</v>
      </c>
    </row>
    <row r="726" spans="1:10" ht="19.95" customHeight="1">
      <c r="A726" s="102" t="str">
        <f t="shared" si="36"/>
        <v>2026-02-27T3003744</v>
      </c>
      <c r="B726" s="167" t="str">
        <f t="shared" si="37"/>
        <v>83003744</v>
      </c>
      <c r="C726" s="438" t="s">
        <v>5803</v>
      </c>
      <c r="D726" s="439" t="s">
        <v>2862</v>
      </c>
      <c r="E726" s="440" t="s">
        <v>2863</v>
      </c>
      <c r="F726" s="439" t="s">
        <v>43</v>
      </c>
      <c r="G726" s="439" t="s">
        <v>2864</v>
      </c>
      <c r="H726" s="439" t="s">
        <v>3723</v>
      </c>
      <c r="I726" s="441">
        <v>11</v>
      </c>
      <c r="J726" s="165">
        <f t="shared" si="35"/>
        <v>8</v>
      </c>
    </row>
    <row r="727" spans="1:10" ht="19.95" customHeight="1">
      <c r="A727" s="102" t="str">
        <f t="shared" si="36"/>
        <v>2026-02-27T3002647</v>
      </c>
      <c r="B727" s="167" t="str">
        <f t="shared" si="37"/>
        <v>83002647</v>
      </c>
      <c r="C727" s="434" t="s">
        <v>5803</v>
      </c>
      <c r="D727" s="435" t="s">
        <v>2862</v>
      </c>
      <c r="E727" s="436" t="s">
        <v>2866</v>
      </c>
      <c r="F727" s="435" t="s">
        <v>2515</v>
      </c>
      <c r="G727" s="435" t="s">
        <v>2867</v>
      </c>
      <c r="H727" s="435" t="s">
        <v>2868</v>
      </c>
      <c r="I727" s="437">
        <v>80</v>
      </c>
      <c r="J727" s="165">
        <f t="shared" si="35"/>
        <v>8</v>
      </c>
    </row>
    <row r="728" spans="1:10" ht="19.95" customHeight="1">
      <c r="A728" s="102" t="str">
        <f t="shared" si="36"/>
        <v>2026-02-27T3003070</v>
      </c>
      <c r="B728" s="167" t="str">
        <f t="shared" si="37"/>
        <v>83003070</v>
      </c>
      <c r="C728" s="438" t="s">
        <v>5803</v>
      </c>
      <c r="D728" s="439" t="s">
        <v>2870</v>
      </c>
      <c r="E728" s="440" t="s">
        <v>5812</v>
      </c>
      <c r="F728" s="439" t="s">
        <v>43</v>
      </c>
      <c r="G728" s="439" t="s">
        <v>5813</v>
      </c>
      <c r="H728" s="439" t="s">
        <v>4407</v>
      </c>
      <c r="I728" s="441">
        <v>86</v>
      </c>
      <c r="J728" s="165">
        <f t="shared" si="35"/>
        <v>8</v>
      </c>
    </row>
    <row r="729" spans="1:10" ht="19.95" customHeight="1">
      <c r="A729" s="102" t="str">
        <f t="shared" si="36"/>
        <v>2026-02-27T3003860</v>
      </c>
      <c r="B729" s="167" t="str">
        <f t="shared" si="37"/>
        <v>83003860</v>
      </c>
      <c r="C729" s="434" t="s">
        <v>5803</v>
      </c>
      <c r="D729" s="435" t="s">
        <v>2870</v>
      </c>
      <c r="E729" s="436" t="s">
        <v>4397</v>
      </c>
      <c r="F729" s="435" t="s">
        <v>43</v>
      </c>
      <c r="G729" s="435" t="s">
        <v>4398</v>
      </c>
      <c r="H729" s="435" t="s">
        <v>4399</v>
      </c>
      <c r="I729" s="437">
        <v>92</v>
      </c>
      <c r="J729" s="165">
        <f t="shared" si="35"/>
        <v>8</v>
      </c>
    </row>
    <row r="730" spans="1:10" ht="19.95" customHeight="1">
      <c r="A730" s="102" t="str">
        <f t="shared" si="36"/>
        <v>2026-02-27T3003859</v>
      </c>
      <c r="B730" s="167" t="str">
        <f t="shared" si="37"/>
        <v>83003859</v>
      </c>
      <c r="C730" s="438" t="s">
        <v>5803</v>
      </c>
      <c r="D730" s="439" t="s">
        <v>2870</v>
      </c>
      <c r="E730" s="440" t="s">
        <v>4400</v>
      </c>
      <c r="F730" s="439" t="s">
        <v>43</v>
      </c>
      <c r="G730" s="439" t="s">
        <v>4401</v>
      </c>
      <c r="H730" s="439" t="s">
        <v>4399</v>
      </c>
      <c r="I730" s="441">
        <v>19</v>
      </c>
      <c r="J730" s="165">
        <f t="shared" si="35"/>
        <v>8</v>
      </c>
    </row>
    <row r="731" spans="1:10" ht="19.95" customHeight="1">
      <c r="A731" s="102" t="str">
        <f t="shared" si="36"/>
        <v>2026-02-27T3003858</v>
      </c>
      <c r="B731" s="167" t="str">
        <f t="shared" si="37"/>
        <v>83003858</v>
      </c>
      <c r="C731" s="434" t="s">
        <v>5803</v>
      </c>
      <c r="D731" s="435" t="s">
        <v>2870</v>
      </c>
      <c r="E731" s="436" t="s">
        <v>4408</v>
      </c>
      <c r="F731" s="435" t="s">
        <v>43</v>
      </c>
      <c r="G731" s="435" t="s">
        <v>4409</v>
      </c>
      <c r="H731" s="435" t="s">
        <v>4399</v>
      </c>
      <c r="I731" s="437">
        <v>95</v>
      </c>
      <c r="J731" s="165">
        <f t="shared" si="35"/>
        <v>8</v>
      </c>
    </row>
    <row r="732" spans="1:10" ht="19.95" customHeight="1">
      <c r="A732" s="102" t="str">
        <f t="shared" si="36"/>
        <v>2026-02-27T2022670</v>
      </c>
      <c r="B732" s="167" t="str">
        <f t="shared" si="37"/>
        <v>82022670</v>
      </c>
      <c r="C732" s="438" t="s">
        <v>5803</v>
      </c>
      <c r="D732" s="439" t="s">
        <v>3724</v>
      </c>
      <c r="E732" s="440" t="s">
        <v>5820</v>
      </c>
      <c r="F732" s="439" t="s">
        <v>43</v>
      </c>
      <c r="G732" s="439" t="s">
        <v>4998</v>
      </c>
      <c r="H732" s="439" t="s">
        <v>5821</v>
      </c>
      <c r="I732" s="441">
        <v>93</v>
      </c>
      <c r="J732" s="165">
        <f t="shared" si="35"/>
        <v>8</v>
      </c>
    </row>
    <row r="733" spans="1:10" ht="19.95" customHeight="1">
      <c r="A733" s="102" t="str">
        <f t="shared" si="36"/>
        <v>2026-02-27T1027951</v>
      </c>
      <c r="B733" s="167" t="str">
        <f t="shared" si="37"/>
        <v>81027951</v>
      </c>
      <c r="C733" s="434" t="s">
        <v>5803</v>
      </c>
      <c r="D733" s="435" t="s">
        <v>5759</v>
      </c>
      <c r="E733" s="436" t="s">
        <v>4379</v>
      </c>
      <c r="F733" s="435" t="s">
        <v>43</v>
      </c>
      <c r="G733" s="435" t="s">
        <v>385</v>
      </c>
      <c r="H733" s="435" t="s">
        <v>5760</v>
      </c>
      <c r="I733" s="437">
        <v>54</v>
      </c>
      <c r="J733" s="165">
        <f t="shared" si="35"/>
        <v>8</v>
      </c>
    </row>
    <row r="734" spans="1:10" ht="19.95" customHeight="1">
      <c r="A734" s="102" t="str">
        <f t="shared" si="36"/>
        <v>2026-02-27T2022630</v>
      </c>
      <c r="B734" s="167" t="str">
        <f t="shared" si="37"/>
        <v>82022630</v>
      </c>
      <c r="C734" s="438" t="s">
        <v>5803</v>
      </c>
      <c r="D734" s="439" t="s">
        <v>5017</v>
      </c>
      <c r="E734" s="440" t="s">
        <v>5822</v>
      </c>
      <c r="F734" s="439" t="s">
        <v>43</v>
      </c>
      <c r="G734" s="439" t="s">
        <v>5823</v>
      </c>
      <c r="H734" s="439" t="s">
        <v>5824</v>
      </c>
      <c r="I734" s="441">
        <v>88</v>
      </c>
      <c r="J734" s="165">
        <f t="shared" si="35"/>
        <v>8</v>
      </c>
    </row>
    <row r="735" spans="1:10" ht="19.95" customHeight="1">
      <c r="A735" s="102" t="str">
        <f t="shared" si="36"/>
        <v>2026-02-27T2021194</v>
      </c>
      <c r="B735" s="167" t="str">
        <f t="shared" si="37"/>
        <v>82021194</v>
      </c>
      <c r="C735" s="434" t="s">
        <v>5803</v>
      </c>
      <c r="D735" s="435" t="s">
        <v>5017</v>
      </c>
      <c r="E735" s="436" t="s">
        <v>2886</v>
      </c>
      <c r="F735" s="435" t="s">
        <v>43</v>
      </c>
      <c r="G735" s="435" t="s">
        <v>2887</v>
      </c>
      <c r="H735" s="435" t="s">
        <v>2888</v>
      </c>
      <c r="I735" s="437">
        <v>21</v>
      </c>
      <c r="J735" s="165">
        <f t="shared" si="35"/>
        <v>8</v>
      </c>
    </row>
    <row r="736" spans="1:10" ht="19.95" customHeight="1">
      <c r="A736" s="102" t="str">
        <f t="shared" si="36"/>
        <v>2026-02-27T1035157</v>
      </c>
      <c r="B736" s="167" t="str">
        <f t="shared" si="37"/>
        <v>81035157</v>
      </c>
      <c r="C736" s="438" t="s">
        <v>5803</v>
      </c>
      <c r="D736" s="439" t="s">
        <v>5800</v>
      </c>
      <c r="E736" s="440" t="s">
        <v>5818</v>
      </c>
      <c r="F736" s="439" t="s">
        <v>43</v>
      </c>
      <c r="G736" s="439" t="s">
        <v>4990</v>
      </c>
      <c r="H736" s="439" t="s">
        <v>5819</v>
      </c>
      <c r="I736" s="441">
        <v>60</v>
      </c>
      <c r="J736" s="165">
        <f t="shared" si="35"/>
        <v>8</v>
      </c>
    </row>
    <row r="737" spans="1:10" ht="19.95" customHeight="1">
      <c r="A737" s="102" t="str">
        <f t="shared" si="36"/>
        <v>2026-02-27T1018905</v>
      </c>
      <c r="B737" s="167" t="str">
        <f t="shared" si="37"/>
        <v>81018905</v>
      </c>
      <c r="C737" s="434" t="s">
        <v>5803</v>
      </c>
      <c r="D737" s="435" t="s">
        <v>3749</v>
      </c>
      <c r="E737" s="436" t="s">
        <v>3750</v>
      </c>
      <c r="F737" s="435" t="s">
        <v>43</v>
      </c>
      <c r="G737" s="435" t="s">
        <v>3751</v>
      </c>
      <c r="H737" s="435" t="s">
        <v>3752</v>
      </c>
      <c r="I737" s="437">
        <v>165</v>
      </c>
      <c r="J737" s="165">
        <f t="shared" si="35"/>
        <v>8</v>
      </c>
    </row>
    <row r="738" spans="1:10" ht="19.95" customHeight="1">
      <c r="A738" s="102" t="str">
        <f t="shared" si="36"/>
        <v>2026-02-28T3003745</v>
      </c>
      <c r="B738" s="167" t="str">
        <f t="shared" si="37"/>
        <v>83003745</v>
      </c>
      <c r="C738" s="438" t="s">
        <v>5825</v>
      </c>
      <c r="D738" s="439" t="s">
        <v>416</v>
      </c>
      <c r="E738" s="440" t="s">
        <v>2860</v>
      </c>
      <c r="F738" s="439" t="s">
        <v>43</v>
      </c>
      <c r="G738" s="439" t="s">
        <v>2861</v>
      </c>
      <c r="H738" s="439" t="s">
        <v>2859</v>
      </c>
      <c r="I738" s="441">
        <v>150</v>
      </c>
      <c r="J738" s="165">
        <f t="shared" si="35"/>
        <v>8</v>
      </c>
    </row>
    <row r="739" spans="1:10" ht="19.95" customHeight="1">
      <c r="A739" s="102" t="str">
        <f t="shared" si="36"/>
        <v>2026-02-28T3002782</v>
      </c>
      <c r="B739" s="167" t="str">
        <f t="shared" si="37"/>
        <v>83002782</v>
      </c>
      <c r="C739" s="434" t="s">
        <v>5825</v>
      </c>
      <c r="D739" s="435" t="s">
        <v>416</v>
      </c>
      <c r="E739" s="436" t="s">
        <v>3658</v>
      </c>
      <c r="F739" s="435" t="s">
        <v>43</v>
      </c>
      <c r="G739" s="435" t="s">
        <v>3659</v>
      </c>
      <c r="H739" s="435" t="s">
        <v>3660</v>
      </c>
      <c r="I739" s="437">
        <v>89</v>
      </c>
      <c r="J739" s="165">
        <f t="shared" si="35"/>
        <v>8</v>
      </c>
    </row>
    <row r="740" spans="1:10" ht="19.95" customHeight="1">
      <c r="A740" s="102" t="str">
        <f t="shared" si="36"/>
        <v>2026-02-28T3003106</v>
      </c>
      <c r="B740" s="167" t="str">
        <f t="shared" si="37"/>
        <v>83003106</v>
      </c>
      <c r="C740" s="438" t="s">
        <v>5825</v>
      </c>
      <c r="D740" s="439" t="s">
        <v>416</v>
      </c>
      <c r="E740" s="440" t="s">
        <v>2902</v>
      </c>
      <c r="F740" s="439" t="s">
        <v>43</v>
      </c>
      <c r="G740" s="439" t="s">
        <v>2903</v>
      </c>
      <c r="H740" s="439" t="s">
        <v>2904</v>
      </c>
      <c r="I740" s="441">
        <v>59</v>
      </c>
      <c r="J740" s="165">
        <f t="shared" si="35"/>
        <v>8</v>
      </c>
    </row>
    <row r="741" spans="1:10" ht="19.95" customHeight="1">
      <c r="A741" s="102" t="str">
        <f t="shared" si="36"/>
        <v>2026-02-28T3002645</v>
      </c>
      <c r="B741" s="167" t="str">
        <f t="shared" si="37"/>
        <v>83002645</v>
      </c>
      <c r="C741" s="434" t="s">
        <v>5825</v>
      </c>
      <c r="D741" s="435" t="s">
        <v>2862</v>
      </c>
      <c r="E741" s="436" t="s">
        <v>4372</v>
      </c>
      <c r="F741" s="435" t="s">
        <v>2515</v>
      </c>
      <c r="G741" s="435" t="s">
        <v>4373</v>
      </c>
      <c r="H741" s="435" t="s">
        <v>4374</v>
      </c>
      <c r="I741" s="437">
        <v>90</v>
      </c>
      <c r="J741" s="165">
        <f t="shared" si="35"/>
        <v>8</v>
      </c>
    </row>
    <row r="742" spans="1:10" ht="19.95" customHeight="1">
      <c r="A742" s="102" t="str">
        <f t="shared" si="36"/>
        <v>2026-02-28T3003744</v>
      </c>
      <c r="B742" s="167" t="str">
        <f t="shared" si="37"/>
        <v>83003744</v>
      </c>
      <c r="C742" s="438" t="s">
        <v>5825</v>
      </c>
      <c r="D742" s="439" t="s">
        <v>2862</v>
      </c>
      <c r="E742" s="440" t="s">
        <v>2863</v>
      </c>
      <c r="F742" s="439" t="s">
        <v>43</v>
      </c>
      <c r="G742" s="439" t="s">
        <v>2864</v>
      </c>
      <c r="H742" s="439" t="s">
        <v>3723</v>
      </c>
      <c r="I742" s="441">
        <v>128</v>
      </c>
      <c r="J742" s="165">
        <f t="shared" si="35"/>
        <v>8</v>
      </c>
    </row>
    <row r="743" spans="1:10" ht="19.95" customHeight="1">
      <c r="A743" s="102" t="str">
        <f t="shared" si="36"/>
        <v>2026-02-28T3002647</v>
      </c>
      <c r="B743" s="167" t="str">
        <f t="shared" si="37"/>
        <v>83002647</v>
      </c>
      <c r="C743" s="434" t="s">
        <v>5825</v>
      </c>
      <c r="D743" s="435" t="s">
        <v>2862</v>
      </c>
      <c r="E743" s="436" t="s">
        <v>2866</v>
      </c>
      <c r="F743" s="435" t="s">
        <v>2515</v>
      </c>
      <c r="G743" s="435" t="s">
        <v>2867</v>
      </c>
      <c r="H743" s="435" t="s">
        <v>2868</v>
      </c>
      <c r="I743" s="437">
        <v>93</v>
      </c>
      <c r="J743" s="165">
        <f t="shared" si="35"/>
        <v>8</v>
      </c>
    </row>
    <row r="744" spans="1:10" ht="19.95" customHeight="1">
      <c r="A744" s="102" t="str">
        <f t="shared" si="36"/>
        <v>2026-02-28T3003070</v>
      </c>
      <c r="B744" s="167" t="str">
        <f t="shared" si="37"/>
        <v>83003070</v>
      </c>
      <c r="C744" s="438" t="s">
        <v>5825</v>
      </c>
      <c r="D744" s="439" t="s">
        <v>2870</v>
      </c>
      <c r="E744" s="440" t="s">
        <v>5812</v>
      </c>
      <c r="F744" s="439" t="s">
        <v>43</v>
      </c>
      <c r="G744" s="439" t="s">
        <v>5813</v>
      </c>
      <c r="H744" s="439" t="s">
        <v>4407</v>
      </c>
      <c r="I744" s="441">
        <v>3</v>
      </c>
      <c r="J744" s="165">
        <f t="shared" si="35"/>
        <v>8</v>
      </c>
    </row>
    <row r="745" spans="1:10" ht="19.95" customHeight="1">
      <c r="A745" s="102" t="str">
        <f t="shared" si="36"/>
        <v>2026-02-28T3003860</v>
      </c>
      <c r="B745" s="167" t="str">
        <f t="shared" si="37"/>
        <v>83003860</v>
      </c>
      <c r="C745" s="434" t="s">
        <v>5825</v>
      </c>
      <c r="D745" s="435" t="s">
        <v>2870</v>
      </c>
      <c r="E745" s="436" t="s">
        <v>4397</v>
      </c>
      <c r="F745" s="435" t="s">
        <v>43</v>
      </c>
      <c r="G745" s="435" t="s">
        <v>4398</v>
      </c>
      <c r="H745" s="435" t="s">
        <v>4399</v>
      </c>
      <c r="I745" s="437">
        <v>103</v>
      </c>
      <c r="J745" s="165">
        <f t="shared" si="35"/>
        <v>8</v>
      </c>
    </row>
    <row r="746" spans="1:10" ht="19.95" customHeight="1">
      <c r="A746" s="102" t="str">
        <f t="shared" si="36"/>
        <v>2026-02-28T3003859</v>
      </c>
      <c r="B746" s="167" t="str">
        <f t="shared" si="37"/>
        <v>83003859</v>
      </c>
      <c r="C746" s="438" t="s">
        <v>5825</v>
      </c>
      <c r="D746" s="439" t="s">
        <v>2870</v>
      </c>
      <c r="E746" s="440" t="s">
        <v>4400</v>
      </c>
      <c r="F746" s="439" t="s">
        <v>43</v>
      </c>
      <c r="G746" s="439" t="s">
        <v>4401</v>
      </c>
      <c r="H746" s="439" t="s">
        <v>4399</v>
      </c>
      <c r="I746" s="441">
        <v>154</v>
      </c>
      <c r="J746" s="165">
        <f t="shared" si="35"/>
        <v>8</v>
      </c>
    </row>
    <row r="747" spans="1:10" ht="19.95" customHeight="1">
      <c r="A747" s="102" t="str">
        <f t="shared" si="36"/>
        <v>2026-02-28T3003858</v>
      </c>
      <c r="B747" s="167" t="str">
        <f t="shared" si="37"/>
        <v>83003858</v>
      </c>
      <c r="C747" s="434" t="s">
        <v>5825</v>
      </c>
      <c r="D747" s="435" t="s">
        <v>2870</v>
      </c>
      <c r="E747" s="436" t="s">
        <v>4408</v>
      </c>
      <c r="F747" s="435" t="s">
        <v>43</v>
      </c>
      <c r="G747" s="435" t="s">
        <v>4409</v>
      </c>
      <c r="H747" s="435" t="s">
        <v>4399</v>
      </c>
      <c r="I747" s="437">
        <v>40</v>
      </c>
      <c r="J747" s="165">
        <f t="shared" si="35"/>
        <v>8</v>
      </c>
    </row>
    <row r="748" spans="1:10" ht="19.95" customHeight="1">
      <c r="A748" s="102" t="str">
        <f t="shared" si="36"/>
        <v>2026-02-28T2022630</v>
      </c>
      <c r="B748" s="167" t="str">
        <f t="shared" si="37"/>
        <v>82022630</v>
      </c>
      <c r="C748" s="438" t="s">
        <v>5825</v>
      </c>
      <c r="D748" s="439" t="s">
        <v>5017</v>
      </c>
      <c r="E748" s="440" t="s">
        <v>5822</v>
      </c>
      <c r="F748" s="439" t="s">
        <v>43</v>
      </c>
      <c r="G748" s="439" t="s">
        <v>5823</v>
      </c>
      <c r="H748" s="439" t="s">
        <v>5824</v>
      </c>
      <c r="I748" s="441">
        <v>14</v>
      </c>
      <c r="J748" s="165">
        <f t="shared" si="35"/>
        <v>8</v>
      </c>
    </row>
    <row r="749" spans="1:10" ht="19.95" customHeight="1">
      <c r="A749" s="102" t="str">
        <f t="shared" si="36"/>
        <v>2026-02-28T2021194</v>
      </c>
      <c r="B749" s="167" t="str">
        <f t="shared" si="37"/>
        <v>82021194</v>
      </c>
      <c r="C749" s="434" t="s">
        <v>5825</v>
      </c>
      <c r="D749" s="435" t="s">
        <v>5017</v>
      </c>
      <c r="E749" s="436" t="s">
        <v>2886</v>
      </c>
      <c r="F749" s="435" t="s">
        <v>43</v>
      </c>
      <c r="G749" s="435" t="s">
        <v>2887</v>
      </c>
      <c r="H749" s="435" t="s">
        <v>2888</v>
      </c>
      <c r="I749" s="437">
        <v>158</v>
      </c>
      <c r="J749" s="165">
        <f t="shared" si="35"/>
        <v>8</v>
      </c>
    </row>
    <row r="750" spans="1:10" ht="19.95" customHeight="1">
      <c r="A750" s="102" t="str">
        <f t="shared" si="36"/>
        <v>2026-02-28T1018905</v>
      </c>
      <c r="B750" s="167" t="str">
        <f t="shared" si="37"/>
        <v>81018905</v>
      </c>
      <c r="C750" s="438" t="s">
        <v>5825</v>
      </c>
      <c r="D750" s="439" t="s">
        <v>3749</v>
      </c>
      <c r="E750" s="440" t="s">
        <v>3750</v>
      </c>
      <c r="F750" s="439" t="s">
        <v>43</v>
      </c>
      <c r="G750" s="439" t="s">
        <v>3751</v>
      </c>
      <c r="H750" s="439" t="s">
        <v>3752</v>
      </c>
      <c r="I750" s="441">
        <v>189</v>
      </c>
      <c r="J750" s="165">
        <f t="shared" si="35"/>
        <v>8</v>
      </c>
    </row>
    <row r="751" spans="1:10" ht="19.95" customHeight="1">
      <c r="A751" s="102" t="str">
        <f t="shared" si="36"/>
        <v>2026-03-01T3003745</v>
      </c>
      <c r="B751" s="167" t="str">
        <f t="shared" si="37"/>
        <v>93003745</v>
      </c>
      <c r="C751" s="434" t="s">
        <v>5826</v>
      </c>
      <c r="D751" s="435" t="s">
        <v>416</v>
      </c>
      <c r="E751" s="436" t="s">
        <v>2860</v>
      </c>
      <c r="F751" s="435" t="s">
        <v>43</v>
      </c>
      <c r="G751" s="435" t="s">
        <v>2861</v>
      </c>
      <c r="H751" s="435" t="s">
        <v>2859</v>
      </c>
      <c r="I751" s="437">
        <v>215</v>
      </c>
      <c r="J751" s="165">
        <f t="shared" si="35"/>
        <v>9</v>
      </c>
    </row>
    <row r="752" spans="1:10" ht="19.95" customHeight="1">
      <c r="A752" s="102" t="str">
        <f t="shared" si="36"/>
        <v>2026-03-01T3002782</v>
      </c>
      <c r="B752" s="167" t="str">
        <f t="shared" si="37"/>
        <v>93002782</v>
      </c>
      <c r="C752" s="438" t="s">
        <v>5826</v>
      </c>
      <c r="D752" s="439" t="s">
        <v>416</v>
      </c>
      <c r="E752" s="440" t="s">
        <v>3658</v>
      </c>
      <c r="F752" s="439" t="s">
        <v>43</v>
      </c>
      <c r="G752" s="439" t="s">
        <v>3659</v>
      </c>
      <c r="H752" s="439" t="s">
        <v>3660</v>
      </c>
      <c r="I752" s="441">
        <v>32</v>
      </c>
      <c r="J752" s="165">
        <f t="shared" si="35"/>
        <v>9</v>
      </c>
    </row>
    <row r="753" spans="1:10" ht="19.95" customHeight="1">
      <c r="A753" s="102" t="str">
        <f t="shared" si="36"/>
        <v>2026-03-01T3003106</v>
      </c>
      <c r="B753" s="167" t="str">
        <f t="shared" si="37"/>
        <v>93003106</v>
      </c>
      <c r="C753" s="434" t="s">
        <v>5826</v>
      </c>
      <c r="D753" s="435" t="s">
        <v>416</v>
      </c>
      <c r="E753" s="436" t="s">
        <v>2902</v>
      </c>
      <c r="F753" s="435" t="s">
        <v>43</v>
      </c>
      <c r="G753" s="435" t="s">
        <v>2903</v>
      </c>
      <c r="H753" s="435" t="s">
        <v>2904</v>
      </c>
      <c r="I753" s="437">
        <v>47</v>
      </c>
      <c r="J753" s="165">
        <f t="shared" si="35"/>
        <v>9</v>
      </c>
    </row>
    <row r="754" spans="1:10" ht="19.95" customHeight="1">
      <c r="A754" s="102" t="str">
        <f t="shared" si="36"/>
        <v>2026-03-01T3002645</v>
      </c>
      <c r="B754" s="167" t="str">
        <f t="shared" si="37"/>
        <v>93002645</v>
      </c>
      <c r="C754" s="438" t="s">
        <v>5826</v>
      </c>
      <c r="D754" s="439" t="s">
        <v>2862</v>
      </c>
      <c r="E754" s="440" t="s">
        <v>4372</v>
      </c>
      <c r="F754" s="439" t="s">
        <v>2515</v>
      </c>
      <c r="G754" s="439" t="s">
        <v>4373</v>
      </c>
      <c r="H754" s="439" t="s">
        <v>4374</v>
      </c>
      <c r="I754" s="441">
        <v>90</v>
      </c>
      <c r="J754" s="165">
        <f t="shared" si="35"/>
        <v>9</v>
      </c>
    </row>
    <row r="755" spans="1:10" ht="19.95" customHeight="1">
      <c r="A755" s="102" t="str">
        <f t="shared" si="36"/>
        <v>2026-03-01T3002609</v>
      </c>
      <c r="B755" s="167" t="str">
        <f t="shared" si="37"/>
        <v>93002609</v>
      </c>
      <c r="C755" s="434" t="s">
        <v>5826</v>
      </c>
      <c r="D755" s="435" t="s">
        <v>2862</v>
      </c>
      <c r="E755" s="436" t="s">
        <v>3721</v>
      </c>
      <c r="F755" s="435" t="s">
        <v>43</v>
      </c>
      <c r="G755" s="435" t="s">
        <v>3722</v>
      </c>
      <c r="H755" s="435" t="s">
        <v>2865</v>
      </c>
      <c r="I755" s="437">
        <v>105</v>
      </c>
      <c r="J755" s="165">
        <f t="shared" si="35"/>
        <v>9</v>
      </c>
    </row>
    <row r="756" spans="1:10" ht="19.95" customHeight="1">
      <c r="A756" s="102" t="str">
        <f t="shared" si="36"/>
        <v>2026-03-01T3003744</v>
      </c>
      <c r="B756" s="167" t="str">
        <f t="shared" si="37"/>
        <v>93003744</v>
      </c>
      <c r="C756" s="438" t="s">
        <v>5826</v>
      </c>
      <c r="D756" s="439" t="s">
        <v>2862</v>
      </c>
      <c r="E756" s="440" t="s">
        <v>2863</v>
      </c>
      <c r="F756" s="439" t="s">
        <v>43</v>
      </c>
      <c r="G756" s="439" t="s">
        <v>2864</v>
      </c>
      <c r="H756" s="439" t="s">
        <v>3723</v>
      </c>
      <c r="I756" s="441">
        <v>81</v>
      </c>
      <c r="J756" s="165">
        <f t="shared" si="35"/>
        <v>9</v>
      </c>
    </row>
    <row r="757" spans="1:10" ht="19.95" customHeight="1">
      <c r="A757" s="102" t="str">
        <f t="shared" si="36"/>
        <v>2026-03-01T3002647</v>
      </c>
      <c r="B757" s="167" t="str">
        <f t="shared" si="37"/>
        <v>93002647</v>
      </c>
      <c r="C757" s="434" t="s">
        <v>5826</v>
      </c>
      <c r="D757" s="435" t="s">
        <v>2862</v>
      </c>
      <c r="E757" s="436" t="s">
        <v>2866</v>
      </c>
      <c r="F757" s="435" t="s">
        <v>2515</v>
      </c>
      <c r="G757" s="435" t="s">
        <v>2867</v>
      </c>
      <c r="H757" s="435" t="s">
        <v>2868</v>
      </c>
      <c r="I757" s="437">
        <v>23</v>
      </c>
      <c r="J757" s="165">
        <f t="shared" si="35"/>
        <v>9</v>
      </c>
    </row>
    <row r="758" spans="1:10" ht="19.95" customHeight="1">
      <c r="A758" s="102" t="str">
        <f t="shared" si="36"/>
        <v>2026-03-01T3003860</v>
      </c>
      <c r="B758" s="167" t="str">
        <f t="shared" si="37"/>
        <v>93003860</v>
      </c>
      <c r="C758" s="438" t="s">
        <v>5826</v>
      </c>
      <c r="D758" s="439" t="s">
        <v>2870</v>
      </c>
      <c r="E758" s="440" t="s">
        <v>4397</v>
      </c>
      <c r="F758" s="439" t="s">
        <v>43</v>
      </c>
      <c r="G758" s="439" t="s">
        <v>4398</v>
      </c>
      <c r="H758" s="439" t="s">
        <v>4399</v>
      </c>
      <c r="I758" s="441">
        <v>66</v>
      </c>
      <c r="J758" s="165">
        <f t="shared" si="35"/>
        <v>9</v>
      </c>
    </row>
    <row r="759" spans="1:10" ht="19.95" customHeight="1">
      <c r="A759" s="102" t="str">
        <f t="shared" si="36"/>
        <v>2026-03-01T3003859</v>
      </c>
      <c r="B759" s="167" t="str">
        <f t="shared" si="37"/>
        <v>93003859</v>
      </c>
      <c r="C759" s="434" t="s">
        <v>5826</v>
      </c>
      <c r="D759" s="435" t="s">
        <v>2870</v>
      </c>
      <c r="E759" s="436" t="s">
        <v>4400</v>
      </c>
      <c r="F759" s="435" t="s">
        <v>43</v>
      </c>
      <c r="G759" s="435" t="s">
        <v>4401</v>
      </c>
      <c r="H759" s="435" t="s">
        <v>4399</v>
      </c>
      <c r="I759" s="437">
        <v>133</v>
      </c>
      <c r="J759" s="165">
        <f t="shared" si="35"/>
        <v>9</v>
      </c>
    </row>
    <row r="760" spans="1:10" ht="19.95" customHeight="1">
      <c r="A760" s="102" t="str">
        <f t="shared" si="36"/>
        <v>2026-03-01T3003858</v>
      </c>
      <c r="B760" s="167" t="str">
        <f t="shared" si="37"/>
        <v>93003858</v>
      </c>
      <c r="C760" s="438" t="s">
        <v>5826</v>
      </c>
      <c r="D760" s="439" t="s">
        <v>2870</v>
      </c>
      <c r="E760" s="440" t="s">
        <v>4408</v>
      </c>
      <c r="F760" s="439" t="s">
        <v>43</v>
      </c>
      <c r="G760" s="439" t="s">
        <v>4409</v>
      </c>
      <c r="H760" s="439" t="s">
        <v>4399</v>
      </c>
      <c r="I760" s="441">
        <v>85</v>
      </c>
      <c r="J760" s="165">
        <f t="shared" si="35"/>
        <v>9</v>
      </c>
    </row>
    <row r="761" spans="1:10" ht="19.95" customHeight="1">
      <c r="A761" s="102" t="str">
        <f t="shared" si="36"/>
        <v>2026-03-01T2021194</v>
      </c>
      <c r="B761" s="167" t="str">
        <f t="shared" si="37"/>
        <v>92021194</v>
      </c>
      <c r="C761" s="434" t="s">
        <v>5826</v>
      </c>
      <c r="D761" s="435" t="s">
        <v>5017</v>
      </c>
      <c r="E761" s="436" t="s">
        <v>2886</v>
      </c>
      <c r="F761" s="435" t="s">
        <v>43</v>
      </c>
      <c r="G761" s="435" t="s">
        <v>2887</v>
      </c>
      <c r="H761" s="435" t="s">
        <v>2888</v>
      </c>
      <c r="I761" s="437">
        <v>263</v>
      </c>
      <c r="J761" s="165">
        <f t="shared" si="35"/>
        <v>9</v>
      </c>
    </row>
    <row r="762" spans="1:10" ht="19.95" customHeight="1">
      <c r="A762" s="102" t="str">
        <f t="shared" si="36"/>
        <v>2026-03-01T1018905</v>
      </c>
      <c r="B762" s="167" t="str">
        <f t="shared" si="37"/>
        <v>91018905</v>
      </c>
      <c r="C762" s="442" t="s">
        <v>5826</v>
      </c>
      <c r="D762" s="443" t="s">
        <v>3749</v>
      </c>
      <c r="E762" s="444" t="s">
        <v>3750</v>
      </c>
      <c r="F762" s="443" t="s">
        <v>43</v>
      </c>
      <c r="G762" s="443" t="s">
        <v>3751</v>
      </c>
      <c r="H762" s="443" t="s">
        <v>3752</v>
      </c>
      <c r="I762" s="445">
        <v>175</v>
      </c>
      <c r="J762" s="165">
        <f t="shared" si="35"/>
        <v>9</v>
      </c>
    </row>
    <row r="763" spans="1:10" ht="19.95" customHeight="1">
      <c r="A763" s="102" t="str">
        <f t="shared" ref="A763:A826" si="38">C763&amp;"T"&amp;G763</f>
        <v>2026-03-02T1031414</v>
      </c>
      <c r="B763" s="167" t="str">
        <f t="shared" ref="B763:B826" si="39">J763&amp;G763</f>
        <v>91031414</v>
      </c>
      <c r="C763" s="434" t="s">
        <v>7294</v>
      </c>
      <c r="D763" s="435" t="s">
        <v>4388</v>
      </c>
      <c r="E763" s="436" t="s">
        <v>7295</v>
      </c>
      <c r="F763" s="435" t="s">
        <v>43</v>
      </c>
      <c r="G763" s="435" t="s">
        <v>7296</v>
      </c>
      <c r="H763" s="435" t="s">
        <v>7297</v>
      </c>
      <c r="I763" s="437">
        <v>133</v>
      </c>
      <c r="J763" s="165">
        <f t="shared" si="35"/>
        <v>9</v>
      </c>
    </row>
    <row r="764" spans="1:10" ht="19.95" customHeight="1">
      <c r="A764" s="102" t="str">
        <f t="shared" si="38"/>
        <v>2026-03-02T3003745</v>
      </c>
      <c r="B764" s="167" t="str">
        <f t="shared" si="39"/>
        <v>93003745</v>
      </c>
      <c r="C764" s="438" t="s">
        <v>7294</v>
      </c>
      <c r="D764" s="439" t="s">
        <v>416</v>
      </c>
      <c r="E764" s="440" t="s">
        <v>2860</v>
      </c>
      <c r="F764" s="439" t="s">
        <v>43</v>
      </c>
      <c r="G764" s="439" t="s">
        <v>2861</v>
      </c>
      <c r="H764" s="439" t="s">
        <v>2859</v>
      </c>
      <c r="I764" s="441">
        <v>131</v>
      </c>
      <c r="J764" s="165">
        <f t="shared" si="35"/>
        <v>9</v>
      </c>
    </row>
    <row r="765" spans="1:10" ht="19.95" customHeight="1">
      <c r="A765" s="102" t="str">
        <f t="shared" si="38"/>
        <v>2026-03-02T3002782</v>
      </c>
      <c r="B765" s="167" t="str">
        <f t="shared" si="39"/>
        <v>93002782</v>
      </c>
      <c r="C765" s="434" t="s">
        <v>7294</v>
      </c>
      <c r="D765" s="435" t="s">
        <v>416</v>
      </c>
      <c r="E765" s="436" t="s">
        <v>3658</v>
      </c>
      <c r="F765" s="435" t="s">
        <v>43</v>
      </c>
      <c r="G765" s="435" t="s">
        <v>3659</v>
      </c>
      <c r="H765" s="435" t="s">
        <v>3660</v>
      </c>
      <c r="I765" s="437">
        <v>109</v>
      </c>
      <c r="J765" s="165">
        <f t="shared" si="35"/>
        <v>9</v>
      </c>
    </row>
    <row r="766" spans="1:10" ht="19.95" customHeight="1">
      <c r="A766" s="102" t="str">
        <f t="shared" si="38"/>
        <v>2026-03-02T3003106</v>
      </c>
      <c r="B766" s="167" t="str">
        <f t="shared" si="39"/>
        <v>93003106</v>
      </c>
      <c r="C766" s="438" t="s">
        <v>7294</v>
      </c>
      <c r="D766" s="439" t="s">
        <v>416</v>
      </c>
      <c r="E766" s="440" t="s">
        <v>2902</v>
      </c>
      <c r="F766" s="439" t="s">
        <v>43</v>
      </c>
      <c r="G766" s="439" t="s">
        <v>2903</v>
      </c>
      <c r="H766" s="439" t="s">
        <v>7298</v>
      </c>
      <c r="I766" s="441">
        <v>55</v>
      </c>
      <c r="J766" s="165">
        <f t="shared" si="35"/>
        <v>9</v>
      </c>
    </row>
    <row r="767" spans="1:10" ht="19.95" customHeight="1">
      <c r="A767" s="102" t="str">
        <f t="shared" si="38"/>
        <v>2026-03-02T3002645</v>
      </c>
      <c r="B767" s="167" t="str">
        <f t="shared" si="39"/>
        <v>93002645</v>
      </c>
      <c r="C767" s="434" t="s">
        <v>7294</v>
      </c>
      <c r="D767" s="435" t="s">
        <v>2862</v>
      </c>
      <c r="E767" s="436" t="s">
        <v>4372</v>
      </c>
      <c r="F767" s="435" t="s">
        <v>2515</v>
      </c>
      <c r="G767" s="435" t="s">
        <v>4373</v>
      </c>
      <c r="H767" s="435" t="s">
        <v>4374</v>
      </c>
      <c r="I767" s="437">
        <v>54</v>
      </c>
      <c r="J767" s="165">
        <f t="shared" si="35"/>
        <v>9</v>
      </c>
    </row>
    <row r="768" spans="1:10" ht="19.95" customHeight="1">
      <c r="A768" s="102" t="str">
        <f t="shared" si="38"/>
        <v>2026-03-02T3002609</v>
      </c>
      <c r="B768" s="167" t="str">
        <f t="shared" si="39"/>
        <v>93002609</v>
      </c>
      <c r="C768" s="438" t="s">
        <v>7294</v>
      </c>
      <c r="D768" s="439" t="s">
        <v>2862</v>
      </c>
      <c r="E768" s="440" t="s">
        <v>3721</v>
      </c>
      <c r="F768" s="439" t="s">
        <v>43</v>
      </c>
      <c r="G768" s="439" t="s">
        <v>3722</v>
      </c>
      <c r="H768" s="439" t="s">
        <v>2865</v>
      </c>
      <c r="I768" s="441">
        <v>87</v>
      </c>
      <c r="J768" s="165">
        <f t="shared" si="35"/>
        <v>9</v>
      </c>
    </row>
    <row r="769" spans="1:10" ht="19.95" customHeight="1">
      <c r="A769" s="102" t="str">
        <f t="shared" si="38"/>
        <v>2026-03-02T3003744</v>
      </c>
      <c r="B769" s="167" t="str">
        <f t="shared" si="39"/>
        <v>93003744</v>
      </c>
      <c r="C769" s="434" t="s">
        <v>7294</v>
      </c>
      <c r="D769" s="435" t="s">
        <v>2862</v>
      </c>
      <c r="E769" s="436" t="s">
        <v>2863</v>
      </c>
      <c r="F769" s="435" t="s">
        <v>43</v>
      </c>
      <c r="G769" s="435" t="s">
        <v>2864</v>
      </c>
      <c r="H769" s="435" t="s">
        <v>3723</v>
      </c>
      <c r="I769" s="437">
        <v>85</v>
      </c>
      <c r="J769" s="165">
        <f t="shared" si="35"/>
        <v>9</v>
      </c>
    </row>
    <row r="770" spans="1:10" ht="19.95" customHeight="1">
      <c r="A770" s="102" t="str">
        <f t="shared" si="38"/>
        <v>2026-03-02T3002647</v>
      </c>
      <c r="B770" s="167" t="str">
        <f t="shared" si="39"/>
        <v>93002647</v>
      </c>
      <c r="C770" s="438" t="s">
        <v>7294</v>
      </c>
      <c r="D770" s="439" t="s">
        <v>2862</v>
      </c>
      <c r="E770" s="440" t="s">
        <v>2866</v>
      </c>
      <c r="F770" s="439" t="s">
        <v>2515</v>
      </c>
      <c r="G770" s="439" t="s">
        <v>2867</v>
      </c>
      <c r="H770" s="439" t="s">
        <v>2868</v>
      </c>
      <c r="I770" s="441">
        <v>69</v>
      </c>
      <c r="J770" s="165">
        <f t="shared" si="35"/>
        <v>9</v>
      </c>
    </row>
    <row r="771" spans="1:10" ht="19.95" customHeight="1">
      <c r="A771" s="102" t="str">
        <f t="shared" si="38"/>
        <v>2026-03-02T3003860</v>
      </c>
      <c r="B771" s="167" t="str">
        <f t="shared" si="39"/>
        <v>93003860</v>
      </c>
      <c r="C771" s="434" t="s">
        <v>7294</v>
      </c>
      <c r="D771" s="435" t="s">
        <v>2870</v>
      </c>
      <c r="E771" s="436" t="s">
        <v>4397</v>
      </c>
      <c r="F771" s="435" t="s">
        <v>43</v>
      </c>
      <c r="G771" s="435" t="s">
        <v>4398</v>
      </c>
      <c r="H771" s="435" t="s">
        <v>4399</v>
      </c>
      <c r="I771" s="437">
        <v>67</v>
      </c>
      <c r="J771" s="165">
        <f t="shared" ref="J771:J834" si="40">WEEKNUM(C771)-1</f>
        <v>9</v>
      </c>
    </row>
    <row r="772" spans="1:10" ht="19.95" customHeight="1">
      <c r="A772" s="102" t="str">
        <f t="shared" si="38"/>
        <v>2026-03-02T3003859</v>
      </c>
      <c r="B772" s="167" t="str">
        <f t="shared" si="39"/>
        <v>93003859</v>
      </c>
      <c r="C772" s="438" t="s">
        <v>7294</v>
      </c>
      <c r="D772" s="439" t="s">
        <v>2870</v>
      </c>
      <c r="E772" s="440" t="s">
        <v>4400</v>
      </c>
      <c r="F772" s="439" t="s">
        <v>43</v>
      </c>
      <c r="G772" s="439" t="s">
        <v>4401</v>
      </c>
      <c r="H772" s="439" t="s">
        <v>4399</v>
      </c>
      <c r="I772" s="441">
        <v>132</v>
      </c>
      <c r="J772" s="165">
        <f t="shared" si="40"/>
        <v>9</v>
      </c>
    </row>
    <row r="773" spans="1:10" ht="19.95" customHeight="1">
      <c r="A773" s="102" t="str">
        <f t="shared" si="38"/>
        <v>2026-03-02T3003858</v>
      </c>
      <c r="B773" s="167" t="str">
        <f t="shared" si="39"/>
        <v>93003858</v>
      </c>
      <c r="C773" s="434" t="s">
        <v>7294</v>
      </c>
      <c r="D773" s="435" t="s">
        <v>2870</v>
      </c>
      <c r="E773" s="436" t="s">
        <v>4408</v>
      </c>
      <c r="F773" s="435" t="s">
        <v>43</v>
      </c>
      <c r="G773" s="435" t="s">
        <v>4409</v>
      </c>
      <c r="H773" s="435" t="s">
        <v>4399</v>
      </c>
      <c r="I773" s="437">
        <v>81</v>
      </c>
      <c r="J773" s="165">
        <f t="shared" si="40"/>
        <v>9</v>
      </c>
    </row>
    <row r="774" spans="1:10" ht="19.95" customHeight="1">
      <c r="A774" s="102" t="str">
        <f t="shared" si="38"/>
        <v>2026-03-02T2021194</v>
      </c>
      <c r="B774" s="167" t="str">
        <f t="shared" si="39"/>
        <v>92021194</v>
      </c>
      <c r="C774" s="438" t="s">
        <v>7294</v>
      </c>
      <c r="D774" s="439" t="s">
        <v>5017</v>
      </c>
      <c r="E774" s="440" t="s">
        <v>2886</v>
      </c>
      <c r="F774" s="439" t="s">
        <v>43</v>
      </c>
      <c r="G774" s="439" t="s">
        <v>2887</v>
      </c>
      <c r="H774" s="439" t="s">
        <v>2888</v>
      </c>
      <c r="I774" s="441">
        <v>161</v>
      </c>
      <c r="J774" s="165">
        <f t="shared" si="40"/>
        <v>9</v>
      </c>
    </row>
    <row r="775" spans="1:10" ht="19.95" customHeight="1">
      <c r="A775" s="102" t="str">
        <f t="shared" si="38"/>
        <v>2026-03-02T2021195</v>
      </c>
      <c r="B775" s="167" t="str">
        <f t="shared" si="39"/>
        <v>92021195</v>
      </c>
      <c r="C775" s="434" t="s">
        <v>7294</v>
      </c>
      <c r="D775" s="435" t="s">
        <v>5017</v>
      </c>
      <c r="E775" s="436" t="s">
        <v>3665</v>
      </c>
      <c r="F775" s="435" t="s">
        <v>43</v>
      </c>
      <c r="G775" s="435" t="s">
        <v>3666</v>
      </c>
      <c r="H775" s="435" t="s">
        <v>3667</v>
      </c>
      <c r="I775" s="437">
        <v>166</v>
      </c>
      <c r="J775" s="165">
        <f t="shared" si="40"/>
        <v>9</v>
      </c>
    </row>
    <row r="776" spans="1:10" ht="19.95" customHeight="1">
      <c r="A776" s="102" t="str">
        <f t="shared" si="38"/>
        <v>2026-03-02T1018905</v>
      </c>
      <c r="B776" s="167" t="str">
        <f t="shared" si="39"/>
        <v>91018905</v>
      </c>
      <c r="C776" s="438" t="s">
        <v>7294</v>
      </c>
      <c r="D776" s="439" t="s">
        <v>3749</v>
      </c>
      <c r="E776" s="440" t="s">
        <v>3750</v>
      </c>
      <c r="F776" s="439" t="s">
        <v>43</v>
      </c>
      <c r="G776" s="439" t="s">
        <v>3751</v>
      </c>
      <c r="H776" s="439" t="s">
        <v>3752</v>
      </c>
      <c r="I776" s="441">
        <v>257</v>
      </c>
      <c r="J776" s="165">
        <f t="shared" si="40"/>
        <v>9</v>
      </c>
    </row>
    <row r="777" spans="1:10" ht="19.95" customHeight="1">
      <c r="A777" s="102" t="str">
        <f t="shared" si="38"/>
        <v>2026-03-03T1031414</v>
      </c>
      <c r="B777" s="167" t="str">
        <f t="shared" si="39"/>
        <v>91031414</v>
      </c>
      <c r="C777" s="434" t="s">
        <v>7299</v>
      </c>
      <c r="D777" s="435" t="s">
        <v>4388</v>
      </c>
      <c r="E777" s="436" t="s">
        <v>7295</v>
      </c>
      <c r="F777" s="435" t="s">
        <v>43</v>
      </c>
      <c r="G777" s="435" t="s">
        <v>7296</v>
      </c>
      <c r="H777" s="435" t="s">
        <v>7297</v>
      </c>
      <c r="I777" s="437">
        <v>66</v>
      </c>
      <c r="J777" s="165">
        <f t="shared" si="40"/>
        <v>9</v>
      </c>
    </row>
    <row r="778" spans="1:10" ht="19.95" customHeight="1">
      <c r="A778" s="102" t="str">
        <f t="shared" si="38"/>
        <v>2026-03-03T3003745</v>
      </c>
      <c r="B778" s="167" t="str">
        <f t="shared" si="39"/>
        <v>93003745</v>
      </c>
      <c r="C778" s="438" t="s">
        <v>7299</v>
      </c>
      <c r="D778" s="439" t="s">
        <v>416</v>
      </c>
      <c r="E778" s="440" t="s">
        <v>2860</v>
      </c>
      <c r="F778" s="439" t="s">
        <v>43</v>
      </c>
      <c r="G778" s="439" t="s">
        <v>2861</v>
      </c>
      <c r="H778" s="439" t="s">
        <v>2859</v>
      </c>
      <c r="I778" s="441">
        <v>166</v>
      </c>
      <c r="J778" s="165">
        <f t="shared" si="40"/>
        <v>9</v>
      </c>
    </row>
    <row r="779" spans="1:10" ht="19.95" customHeight="1">
      <c r="A779" s="102" t="str">
        <f t="shared" si="38"/>
        <v>2026-03-03T3002782</v>
      </c>
      <c r="B779" s="167" t="str">
        <f t="shared" si="39"/>
        <v>93002782</v>
      </c>
      <c r="C779" s="434" t="s">
        <v>7299</v>
      </c>
      <c r="D779" s="435" t="s">
        <v>416</v>
      </c>
      <c r="E779" s="436" t="s">
        <v>3658</v>
      </c>
      <c r="F779" s="435" t="s">
        <v>43</v>
      </c>
      <c r="G779" s="435" t="s">
        <v>3659</v>
      </c>
      <c r="H779" s="435" t="s">
        <v>3660</v>
      </c>
      <c r="I779" s="437">
        <v>72</v>
      </c>
      <c r="J779" s="165">
        <f t="shared" si="40"/>
        <v>9</v>
      </c>
    </row>
    <row r="780" spans="1:10" ht="19.95" customHeight="1">
      <c r="A780" s="102" t="str">
        <f t="shared" si="38"/>
        <v>2026-03-03T3003106</v>
      </c>
      <c r="B780" s="167" t="str">
        <f t="shared" si="39"/>
        <v>93003106</v>
      </c>
      <c r="C780" s="438" t="s">
        <v>7299</v>
      </c>
      <c r="D780" s="439" t="s">
        <v>416</v>
      </c>
      <c r="E780" s="440" t="s">
        <v>2902</v>
      </c>
      <c r="F780" s="439" t="s">
        <v>43</v>
      </c>
      <c r="G780" s="439" t="s">
        <v>2903</v>
      </c>
      <c r="H780" s="439" t="s">
        <v>7298</v>
      </c>
      <c r="I780" s="441">
        <v>47</v>
      </c>
      <c r="J780" s="165">
        <f t="shared" si="40"/>
        <v>9</v>
      </c>
    </row>
    <row r="781" spans="1:10" ht="19.95" customHeight="1">
      <c r="A781" s="102" t="str">
        <f t="shared" si="38"/>
        <v>2026-03-03T3002645</v>
      </c>
      <c r="B781" s="167" t="str">
        <f t="shared" si="39"/>
        <v>93002645</v>
      </c>
      <c r="C781" s="434" t="s">
        <v>7299</v>
      </c>
      <c r="D781" s="435" t="s">
        <v>2862</v>
      </c>
      <c r="E781" s="436" t="s">
        <v>4372</v>
      </c>
      <c r="F781" s="435" t="s">
        <v>2515</v>
      </c>
      <c r="G781" s="435" t="s">
        <v>4373</v>
      </c>
      <c r="H781" s="435" t="s">
        <v>4374</v>
      </c>
      <c r="I781" s="437">
        <v>92</v>
      </c>
      <c r="J781" s="165">
        <f t="shared" si="40"/>
        <v>9</v>
      </c>
    </row>
    <row r="782" spans="1:10" ht="19.95" customHeight="1">
      <c r="A782" s="102" t="str">
        <f t="shared" si="38"/>
        <v>2026-03-03T3002609</v>
      </c>
      <c r="B782" s="167" t="str">
        <f t="shared" si="39"/>
        <v>93002609</v>
      </c>
      <c r="C782" s="438" t="s">
        <v>7299</v>
      </c>
      <c r="D782" s="439" t="s">
        <v>2862</v>
      </c>
      <c r="E782" s="440" t="s">
        <v>3721</v>
      </c>
      <c r="F782" s="439" t="s">
        <v>43</v>
      </c>
      <c r="G782" s="439" t="s">
        <v>3722</v>
      </c>
      <c r="H782" s="439" t="s">
        <v>2865</v>
      </c>
      <c r="I782" s="441">
        <v>90</v>
      </c>
      <c r="J782" s="165">
        <f t="shared" si="40"/>
        <v>9</v>
      </c>
    </row>
    <row r="783" spans="1:10" ht="19.95" customHeight="1">
      <c r="A783" s="102" t="str">
        <f t="shared" si="38"/>
        <v>2026-03-03T3003744</v>
      </c>
      <c r="B783" s="167" t="str">
        <f t="shared" si="39"/>
        <v>93003744</v>
      </c>
      <c r="C783" s="434" t="s">
        <v>7299</v>
      </c>
      <c r="D783" s="435" t="s">
        <v>2862</v>
      </c>
      <c r="E783" s="436" t="s">
        <v>2863</v>
      </c>
      <c r="F783" s="435" t="s">
        <v>43</v>
      </c>
      <c r="G783" s="435" t="s">
        <v>2864</v>
      </c>
      <c r="H783" s="435" t="s">
        <v>3723</v>
      </c>
      <c r="I783" s="437">
        <v>39</v>
      </c>
      <c r="J783" s="165">
        <f t="shared" si="40"/>
        <v>9</v>
      </c>
    </row>
    <row r="784" spans="1:10" ht="19.95" customHeight="1">
      <c r="A784" s="102" t="str">
        <f t="shared" si="38"/>
        <v>2026-03-03T3002647</v>
      </c>
      <c r="B784" s="167" t="str">
        <f t="shared" si="39"/>
        <v>93002647</v>
      </c>
      <c r="C784" s="438" t="s">
        <v>7299</v>
      </c>
      <c r="D784" s="439" t="s">
        <v>2862</v>
      </c>
      <c r="E784" s="440" t="s">
        <v>2866</v>
      </c>
      <c r="F784" s="439" t="s">
        <v>2515</v>
      </c>
      <c r="G784" s="439" t="s">
        <v>2867</v>
      </c>
      <c r="H784" s="439" t="s">
        <v>2868</v>
      </c>
      <c r="I784" s="441">
        <v>84</v>
      </c>
      <c r="J784" s="165">
        <f t="shared" si="40"/>
        <v>9</v>
      </c>
    </row>
    <row r="785" spans="1:10" ht="19.95" customHeight="1">
      <c r="A785" s="102" t="str">
        <f t="shared" si="38"/>
        <v>2026-03-03T3003860</v>
      </c>
      <c r="B785" s="167" t="str">
        <f t="shared" si="39"/>
        <v>93003860</v>
      </c>
      <c r="C785" s="434" t="s">
        <v>7299</v>
      </c>
      <c r="D785" s="435" t="s">
        <v>2870</v>
      </c>
      <c r="E785" s="436" t="s">
        <v>4397</v>
      </c>
      <c r="F785" s="435" t="s">
        <v>43</v>
      </c>
      <c r="G785" s="435" t="s">
        <v>4398</v>
      </c>
      <c r="H785" s="435" t="s">
        <v>4399</v>
      </c>
      <c r="I785" s="437">
        <v>99</v>
      </c>
      <c r="J785" s="165">
        <f t="shared" si="40"/>
        <v>9</v>
      </c>
    </row>
    <row r="786" spans="1:10" ht="19.95" customHeight="1">
      <c r="A786" s="102" t="str">
        <f t="shared" si="38"/>
        <v>2026-03-03T3003859</v>
      </c>
      <c r="B786" s="167" t="str">
        <f t="shared" si="39"/>
        <v>93003859</v>
      </c>
      <c r="C786" s="438" t="s">
        <v>7299</v>
      </c>
      <c r="D786" s="439" t="s">
        <v>2870</v>
      </c>
      <c r="E786" s="440" t="s">
        <v>4400</v>
      </c>
      <c r="F786" s="439" t="s">
        <v>43</v>
      </c>
      <c r="G786" s="439" t="s">
        <v>4401</v>
      </c>
      <c r="H786" s="439" t="s">
        <v>4399</v>
      </c>
      <c r="I786" s="441">
        <v>166</v>
      </c>
      <c r="J786" s="165">
        <f t="shared" si="40"/>
        <v>9</v>
      </c>
    </row>
    <row r="787" spans="1:10" ht="19.95" customHeight="1">
      <c r="A787" s="102" t="str">
        <f t="shared" si="38"/>
        <v>2026-03-03T3003858</v>
      </c>
      <c r="B787" s="167" t="str">
        <f t="shared" si="39"/>
        <v>93003858</v>
      </c>
      <c r="C787" s="434" t="s">
        <v>7299</v>
      </c>
      <c r="D787" s="435" t="s">
        <v>2870</v>
      </c>
      <c r="E787" s="436" t="s">
        <v>4408</v>
      </c>
      <c r="F787" s="435" t="s">
        <v>43</v>
      </c>
      <c r="G787" s="435" t="s">
        <v>4409</v>
      </c>
      <c r="H787" s="435" t="s">
        <v>4399</v>
      </c>
      <c r="I787" s="437">
        <v>15</v>
      </c>
      <c r="J787" s="165">
        <f t="shared" si="40"/>
        <v>9</v>
      </c>
    </row>
    <row r="788" spans="1:10" ht="19.95" customHeight="1">
      <c r="A788" s="102" t="str">
        <f t="shared" si="38"/>
        <v>2026-03-03T1033184</v>
      </c>
      <c r="B788" s="167" t="str">
        <f t="shared" si="39"/>
        <v>91033184</v>
      </c>
      <c r="C788" s="438" t="s">
        <v>7299</v>
      </c>
      <c r="D788" s="439" t="s">
        <v>2926</v>
      </c>
      <c r="E788" s="440" t="s">
        <v>2882</v>
      </c>
      <c r="F788" s="439" t="s">
        <v>43</v>
      </c>
      <c r="G788" s="439" t="s">
        <v>2883</v>
      </c>
      <c r="H788" s="439" t="s">
        <v>2884</v>
      </c>
      <c r="I788" s="441">
        <v>55</v>
      </c>
      <c r="J788" s="165">
        <f t="shared" si="40"/>
        <v>9</v>
      </c>
    </row>
    <row r="789" spans="1:10" ht="19.95" customHeight="1">
      <c r="A789" s="102" t="str">
        <f t="shared" si="38"/>
        <v>2026-03-03T1037387</v>
      </c>
      <c r="B789" s="167" t="str">
        <f t="shared" si="39"/>
        <v>91037387</v>
      </c>
      <c r="C789" s="434" t="s">
        <v>7299</v>
      </c>
      <c r="D789" s="435" t="s">
        <v>2926</v>
      </c>
      <c r="E789" s="436" t="s">
        <v>7300</v>
      </c>
      <c r="F789" s="435" t="s">
        <v>43</v>
      </c>
      <c r="G789" s="435" t="s">
        <v>7301</v>
      </c>
      <c r="H789" s="435" t="s">
        <v>7302</v>
      </c>
      <c r="I789" s="437">
        <v>170</v>
      </c>
      <c r="J789" s="165">
        <f t="shared" si="40"/>
        <v>9</v>
      </c>
    </row>
    <row r="790" spans="1:10" ht="19.95" customHeight="1">
      <c r="A790" s="102" t="str">
        <f t="shared" si="38"/>
        <v>2026-03-03T2021194</v>
      </c>
      <c r="B790" s="167" t="str">
        <f t="shared" si="39"/>
        <v>92021194</v>
      </c>
      <c r="C790" s="438" t="s">
        <v>7299</v>
      </c>
      <c r="D790" s="439" t="s">
        <v>5017</v>
      </c>
      <c r="E790" s="440" t="s">
        <v>2886</v>
      </c>
      <c r="F790" s="439" t="s">
        <v>43</v>
      </c>
      <c r="G790" s="439" t="s">
        <v>2887</v>
      </c>
      <c r="H790" s="439" t="s">
        <v>2888</v>
      </c>
      <c r="I790" s="441">
        <v>11</v>
      </c>
      <c r="J790" s="165">
        <f t="shared" si="40"/>
        <v>9</v>
      </c>
    </row>
    <row r="791" spans="1:10" ht="19.95" customHeight="1">
      <c r="A791" s="102" t="str">
        <f t="shared" si="38"/>
        <v>2026-03-03T2021195</v>
      </c>
      <c r="B791" s="167" t="str">
        <f t="shared" si="39"/>
        <v>92021195</v>
      </c>
      <c r="C791" s="434" t="s">
        <v>7299</v>
      </c>
      <c r="D791" s="435" t="s">
        <v>5017</v>
      </c>
      <c r="E791" s="436" t="s">
        <v>3665</v>
      </c>
      <c r="F791" s="435" t="s">
        <v>43</v>
      </c>
      <c r="G791" s="435" t="s">
        <v>3666</v>
      </c>
      <c r="H791" s="435" t="s">
        <v>3667</v>
      </c>
      <c r="I791" s="437">
        <v>179</v>
      </c>
      <c r="J791" s="165">
        <f t="shared" si="40"/>
        <v>9</v>
      </c>
    </row>
    <row r="792" spans="1:10" ht="19.95" customHeight="1">
      <c r="A792" s="102" t="str">
        <f t="shared" si="38"/>
        <v>2026-03-03T1018905</v>
      </c>
      <c r="B792" s="167" t="str">
        <f t="shared" si="39"/>
        <v>91018905</v>
      </c>
      <c r="C792" s="438" t="s">
        <v>7299</v>
      </c>
      <c r="D792" s="439" t="s">
        <v>3749</v>
      </c>
      <c r="E792" s="440" t="s">
        <v>3750</v>
      </c>
      <c r="F792" s="439" t="s">
        <v>43</v>
      </c>
      <c r="G792" s="439" t="s">
        <v>3751</v>
      </c>
      <c r="H792" s="439" t="s">
        <v>3752</v>
      </c>
      <c r="I792" s="441">
        <v>167</v>
      </c>
      <c r="J792" s="165">
        <f t="shared" si="40"/>
        <v>9</v>
      </c>
    </row>
    <row r="793" spans="1:10" ht="19.95" customHeight="1">
      <c r="A793" s="102" t="str">
        <f t="shared" si="38"/>
        <v>2026-03-03T1033057</v>
      </c>
      <c r="B793" s="167" t="str">
        <f t="shared" si="39"/>
        <v>91033057</v>
      </c>
      <c r="C793" s="434" t="s">
        <v>7299</v>
      </c>
      <c r="D793" s="435" t="s">
        <v>7303</v>
      </c>
      <c r="E793" s="436" t="s">
        <v>5010</v>
      </c>
      <c r="F793" s="435" t="s">
        <v>43</v>
      </c>
      <c r="G793" s="435" t="s">
        <v>5011</v>
      </c>
      <c r="H793" s="435" t="s">
        <v>7304</v>
      </c>
      <c r="I793" s="437">
        <v>196</v>
      </c>
      <c r="J793" s="165">
        <f t="shared" si="40"/>
        <v>9</v>
      </c>
    </row>
    <row r="794" spans="1:10" ht="19.95" customHeight="1">
      <c r="A794" s="102" t="str">
        <f t="shared" si="38"/>
        <v>2026-03-04T3003745</v>
      </c>
      <c r="B794" s="167" t="str">
        <f t="shared" si="39"/>
        <v>93003745</v>
      </c>
      <c r="C794" s="438" t="s">
        <v>7305</v>
      </c>
      <c r="D794" s="439" t="s">
        <v>416</v>
      </c>
      <c r="E794" s="440" t="s">
        <v>2860</v>
      </c>
      <c r="F794" s="439" t="s">
        <v>43</v>
      </c>
      <c r="G794" s="439" t="s">
        <v>2861</v>
      </c>
      <c r="H794" s="439" t="s">
        <v>2859</v>
      </c>
      <c r="I794" s="441">
        <v>232</v>
      </c>
      <c r="J794" s="165">
        <f t="shared" si="40"/>
        <v>9</v>
      </c>
    </row>
    <row r="795" spans="1:10" ht="19.95" customHeight="1">
      <c r="A795" s="102" t="str">
        <f t="shared" si="38"/>
        <v>2026-03-04T3002782</v>
      </c>
      <c r="B795" s="167" t="str">
        <f t="shared" si="39"/>
        <v>93002782</v>
      </c>
      <c r="C795" s="434" t="s">
        <v>7305</v>
      </c>
      <c r="D795" s="435" t="s">
        <v>416</v>
      </c>
      <c r="E795" s="436" t="s">
        <v>3658</v>
      </c>
      <c r="F795" s="435" t="s">
        <v>43</v>
      </c>
      <c r="G795" s="435" t="s">
        <v>3659</v>
      </c>
      <c r="H795" s="435" t="s">
        <v>3660</v>
      </c>
      <c r="I795" s="437">
        <v>52</v>
      </c>
      <c r="J795" s="165">
        <f t="shared" si="40"/>
        <v>9</v>
      </c>
    </row>
    <row r="796" spans="1:10" ht="19.95" customHeight="1">
      <c r="A796" s="102" t="str">
        <f t="shared" si="38"/>
        <v>2026-03-04T3003106</v>
      </c>
      <c r="B796" s="167" t="str">
        <f t="shared" si="39"/>
        <v>93003106</v>
      </c>
      <c r="C796" s="438" t="s">
        <v>7305</v>
      </c>
      <c r="D796" s="439" t="s">
        <v>416</v>
      </c>
      <c r="E796" s="440" t="s">
        <v>2902</v>
      </c>
      <c r="F796" s="439" t="s">
        <v>43</v>
      </c>
      <c r="G796" s="439" t="s">
        <v>2903</v>
      </c>
      <c r="H796" s="439" t="s">
        <v>7298</v>
      </c>
      <c r="I796" s="441">
        <v>54</v>
      </c>
      <c r="J796" s="165">
        <f t="shared" si="40"/>
        <v>9</v>
      </c>
    </row>
    <row r="797" spans="1:10" ht="19.95" customHeight="1">
      <c r="A797" s="102" t="str">
        <f t="shared" si="38"/>
        <v>2026-03-04T3002645</v>
      </c>
      <c r="B797" s="167" t="str">
        <f t="shared" si="39"/>
        <v>93002645</v>
      </c>
      <c r="C797" s="434" t="s">
        <v>7305</v>
      </c>
      <c r="D797" s="435" t="s">
        <v>2862</v>
      </c>
      <c r="E797" s="436" t="s">
        <v>4372</v>
      </c>
      <c r="F797" s="435" t="s">
        <v>2515</v>
      </c>
      <c r="G797" s="435" t="s">
        <v>4373</v>
      </c>
      <c r="H797" s="435" t="s">
        <v>4374</v>
      </c>
      <c r="I797" s="437">
        <v>108</v>
      </c>
      <c r="J797" s="165">
        <f t="shared" si="40"/>
        <v>9</v>
      </c>
    </row>
    <row r="798" spans="1:10" ht="19.95" customHeight="1">
      <c r="A798" s="102" t="str">
        <f t="shared" si="38"/>
        <v>2026-03-04T3002609</v>
      </c>
      <c r="B798" s="167" t="str">
        <f t="shared" si="39"/>
        <v>93002609</v>
      </c>
      <c r="C798" s="438" t="s">
        <v>7305</v>
      </c>
      <c r="D798" s="439" t="s">
        <v>2862</v>
      </c>
      <c r="E798" s="440" t="s">
        <v>3721</v>
      </c>
      <c r="F798" s="439" t="s">
        <v>43</v>
      </c>
      <c r="G798" s="439" t="s">
        <v>3722</v>
      </c>
      <c r="H798" s="439" t="s">
        <v>2865</v>
      </c>
      <c r="I798" s="441">
        <v>65</v>
      </c>
      <c r="J798" s="165">
        <f t="shared" si="40"/>
        <v>9</v>
      </c>
    </row>
    <row r="799" spans="1:10" ht="19.95" customHeight="1">
      <c r="A799" s="102" t="str">
        <f t="shared" si="38"/>
        <v>2026-03-04T3003744</v>
      </c>
      <c r="B799" s="167" t="str">
        <f t="shared" si="39"/>
        <v>93003744</v>
      </c>
      <c r="C799" s="434" t="s">
        <v>7305</v>
      </c>
      <c r="D799" s="435" t="s">
        <v>2862</v>
      </c>
      <c r="E799" s="436" t="s">
        <v>2863</v>
      </c>
      <c r="F799" s="435" t="s">
        <v>43</v>
      </c>
      <c r="G799" s="435" t="s">
        <v>2864</v>
      </c>
      <c r="H799" s="435" t="s">
        <v>3723</v>
      </c>
      <c r="I799" s="437">
        <v>81</v>
      </c>
      <c r="J799" s="165">
        <f t="shared" si="40"/>
        <v>9</v>
      </c>
    </row>
    <row r="800" spans="1:10" ht="19.95" customHeight="1">
      <c r="A800" s="102" t="str">
        <f t="shared" si="38"/>
        <v>2026-03-04T3002647</v>
      </c>
      <c r="B800" s="167" t="str">
        <f t="shared" si="39"/>
        <v>93002647</v>
      </c>
      <c r="C800" s="438" t="s">
        <v>7305</v>
      </c>
      <c r="D800" s="439" t="s">
        <v>2862</v>
      </c>
      <c r="E800" s="440" t="s">
        <v>2866</v>
      </c>
      <c r="F800" s="439" t="s">
        <v>2515</v>
      </c>
      <c r="G800" s="439" t="s">
        <v>2867</v>
      </c>
      <c r="H800" s="439" t="s">
        <v>2868</v>
      </c>
      <c r="I800" s="441">
        <v>28</v>
      </c>
      <c r="J800" s="165">
        <f t="shared" si="40"/>
        <v>9</v>
      </c>
    </row>
    <row r="801" spans="1:10" ht="19.95" customHeight="1">
      <c r="A801" s="102" t="str">
        <f t="shared" si="38"/>
        <v>2026-03-04T3002734</v>
      </c>
      <c r="B801" s="167" t="str">
        <f t="shared" si="39"/>
        <v>93002734</v>
      </c>
      <c r="C801" s="434" t="s">
        <v>7305</v>
      </c>
      <c r="D801" s="435" t="s">
        <v>2862</v>
      </c>
      <c r="E801" s="436" t="s">
        <v>3719</v>
      </c>
      <c r="F801" s="435" t="s">
        <v>43</v>
      </c>
      <c r="G801" s="435" t="s">
        <v>3720</v>
      </c>
      <c r="H801" s="435" t="s">
        <v>3674</v>
      </c>
      <c r="I801" s="437">
        <v>56</v>
      </c>
      <c r="J801" s="165">
        <f t="shared" si="40"/>
        <v>9</v>
      </c>
    </row>
    <row r="802" spans="1:10" ht="19.95" customHeight="1">
      <c r="A802" s="102" t="str">
        <f t="shared" si="38"/>
        <v>2026-03-04T3003860</v>
      </c>
      <c r="B802" s="167" t="str">
        <f t="shared" si="39"/>
        <v>93003860</v>
      </c>
      <c r="C802" s="438" t="s">
        <v>7305</v>
      </c>
      <c r="D802" s="439" t="s">
        <v>2870</v>
      </c>
      <c r="E802" s="440" t="s">
        <v>4397</v>
      </c>
      <c r="F802" s="439" t="s">
        <v>43</v>
      </c>
      <c r="G802" s="439" t="s">
        <v>4398</v>
      </c>
      <c r="H802" s="439" t="s">
        <v>4399</v>
      </c>
      <c r="I802" s="441">
        <v>44</v>
      </c>
      <c r="J802" s="165">
        <f t="shared" si="40"/>
        <v>9</v>
      </c>
    </row>
    <row r="803" spans="1:10" ht="19.95" customHeight="1">
      <c r="A803" s="102" t="str">
        <f t="shared" si="38"/>
        <v>2026-03-04T3003859</v>
      </c>
      <c r="B803" s="167" t="str">
        <f t="shared" si="39"/>
        <v>93003859</v>
      </c>
      <c r="C803" s="434" t="s">
        <v>7305</v>
      </c>
      <c r="D803" s="435" t="s">
        <v>2870</v>
      </c>
      <c r="E803" s="436" t="s">
        <v>4400</v>
      </c>
      <c r="F803" s="435" t="s">
        <v>43</v>
      </c>
      <c r="G803" s="435" t="s">
        <v>4401</v>
      </c>
      <c r="H803" s="435" t="s">
        <v>4399</v>
      </c>
      <c r="I803" s="437">
        <v>158</v>
      </c>
      <c r="J803" s="165">
        <f t="shared" si="40"/>
        <v>9</v>
      </c>
    </row>
    <row r="804" spans="1:10" ht="19.95" customHeight="1">
      <c r="A804" s="102" t="str">
        <f t="shared" si="38"/>
        <v>2026-03-04T3003858</v>
      </c>
      <c r="B804" s="167" t="str">
        <f t="shared" si="39"/>
        <v>93003858</v>
      </c>
      <c r="C804" s="438" t="s">
        <v>7305</v>
      </c>
      <c r="D804" s="439" t="s">
        <v>2870</v>
      </c>
      <c r="E804" s="440" t="s">
        <v>4408</v>
      </c>
      <c r="F804" s="439" t="s">
        <v>43</v>
      </c>
      <c r="G804" s="439" t="s">
        <v>4409</v>
      </c>
      <c r="H804" s="439" t="s">
        <v>4399</v>
      </c>
      <c r="I804" s="441">
        <v>98</v>
      </c>
      <c r="J804" s="165">
        <f t="shared" si="40"/>
        <v>9</v>
      </c>
    </row>
    <row r="805" spans="1:10" ht="19.95" customHeight="1">
      <c r="A805" s="102" t="str">
        <f t="shared" si="38"/>
        <v>2026-03-04T1033184</v>
      </c>
      <c r="B805" s="167" t="str">
        <f t="shared" si="39"/>
        <v>91033184</v>
      </c>
      <c r="C805" s="434" t="s">
        <v>7305</v>
      </c>
      <c r="D805" s="435" t="s">
        <v>2926</v>
      </c>
      <c r="E805" s="436" t="s">
        <v>2882</v>
      </c>
      <c r="F805" s="435" t="s">
        <v>43</v>
      </c>
      <c r="G805" s="435" t="s">
        <v>2883</v>
      </c>
      <c r="H805" s="435" t="s">
        <v>2884</v>
      </c>
      <c r="I805" s="437">
        <v>295</v>
      </c>
      <c r="J805" s="165">
        <f t="shared" si="40"/>
        <v>9</v>
      </c>
    </row>
    <row r="806" spans="1:10" ht="19.95" customHeight="1">
      <c r="A806" s="102" t="str">
        <f t="shared" si="38"/>
        <v>2026-03-04T2021194</v>
      </c>
      <c r="B806" s="167" t="str">
        <f t="shared" si="39"/>
        <v>92021194</v>
      </c>
      <c r="C806" s="438" t="s">
        <v>7305</v>
      </c>
      <c r="D806" s="439" t="s">
        <v>5017</v>
      </c>
      <c r="E806" s="440" t="s">
        <v>2886</v>
      </c>
      <c r="F806" s="439" t="s">
        <v>43</v>
      </c>
      <c r="G806" s="439" t="s">
        <v>2887</v>
      </c>
      <c r="H806" s="439" t="s">
        <v>2888</v>
      </c>
      <c r="I806" s="441">
        <v>84</v>
      </c>
      <c r="J806" s="165">
        <f t="shared" si="40"/>
        <v>9</v>
      </c>
    </row>
    <row r="807" spans="1:10" ht="19.95" customHeight="1">
      <c r="A807" s="102" t="str">
        <f t="shared" si="38"/>
        <v>2026-03-04T2021195</v>
      </c>
      <c r="B807" s="167" t="str">
        <f t="shared" si="39"/>
        <v>92021195</v>
      </c>
      <c r="C807" s="434" t="s">
        <v>7305</v>
      </c>
      <c r="D807" s="435" t="s">
        <v>5017</v>
      </c>
      <c r="E807" s="436" t="s">
        <v>3665</v>
      </c>
      <c r="F807" s="435" t="s">
        <v>43</v>
      </c>
      <c r="G807" s="435" t="s">
        <v>3666</v>
      </c>
      <c r="H807" s="435" t="s">
        <v>3667</v>
      </c>
      <c r="I807" s="437">
        <v>100</v>
      </c>
      <c r="J807" s="165">
        <f t="shared" si="40"/>
        <v>9</v>
      </c>
    </row>
    <row r="808" spans="1:10" ht="19.95" customHeight="1">
      <c r="A808" s="102" t="str">
        <f t="shared" si="38"/>
        <v>2026-03-04T1018905</v>
      </c>
      <c r="B808" s="167" t="str">
        <f t="shared" si="39"/>
        <v>91018905</v>
      </c>
      <c r="C808" s="438" t="s">
        <v>7305</v>
      </c>
      <c r="D808" s="439" t="s">
        <v>3749</v>
      </c>
      <c r="E808" s="440" t="s">
        <v>3750</v>
      </c>
      <c r="F808" s="439" t="s">
        <v>43</v>
      </c>
      <c r="G808" s="439" t="s">
        <v>3751</v>
      </c>
      <c r="H808" s="439" t="s">
        <v>3752</v>
      </c>
      <c r="I808" s="441">
        <v>72</v>
      </c>
      <c r="J808" s="165">
        <f t="shared" si="40"/>
        <v>9</v>
      </c>
    </row>
    <row r="809" spans="1:10" ht="19.95" customHeight="1">
      <c r="A809" s="102" t="str">
        <f t="shared" si="38"/>
        <v>2026-03-04T2001534</v>
      </c>
      <c r="B809" s="167" t="str">
        <f t="shared" si="39"/>
        <v>92001534</v>
      </c>
      <c r="C809" s="434" t="s">
        <v>7305</v>
      </c>
      <c r="D809" s="435" t="s">
        <v>7306</v>
      </c>
      <c r="E809" s="436" t="s">
        <v>4381</v>
      </c>
      <c r="F809" s="435" t="s">
        <v>43</v>
      </c>
      <c r="G809" s="435" t="s">
        <v>4382</v>
      </c>
      <c r="H809" s="435" t="s">
        <v>4383</v>
      </c>
      <c r="I809" s="437">
        <v>41</v>
      </c>
      <c r="J809" s="165">
        <f t="shared" si="40"/>
        <v>9</v>
      </c>
    </row>
    <row r="810" spans="1:10" ht="19.95" customHeight="1">
      <c r="A810" s="102" t="str">
        <f t="shared" si="38"/>
        <v>2026-03-05T3003270</v>
      </c>
      <c r="B810" s="167" t="str">
        <f t="shared" si="39"/>
        <v>93003270</v>
      </c>
      <c r="C810" s="438" t="s">
        <v>7307</v>
      </c>
      <c r="D810" s="439" t="s">
        <v>416</v>
      </c>
      <c r="E810" s="440" t="s">
        <v>3670</v>
      </c>
      <c r="F810" s="439" t="s">
        <v>43</v>
      </c>
      <c r="G810" s="439" t="s">
        <v>3671</v>
      </c>
      <c r="H810" s="439" t="s">
        <v>3660</v>
      </c>
      <c r="I810" s="441">
        <v>103</v>
      </c>
      <c r="J810" s="165">
        <f t="shared" si="40"/>
        <v>9</v>
      </c>
    </row>
    <row r="811" spans="1:10" ht="19.95" customHeight="1">
      <c r="A811" s="102" t="str">
        <f t="shared" si="38"/>
        <v>2026-03-05T3003745</v>
      </c>
      <c r="B811" s="167" t="str">
        <f t="shared" si="39"/>
        <v>93003745</v>
      </c>
      <c r="C811" s="434" t="s">
        <v>7307</v>
      </c>
      <c r="D811" s="435" t="s">
        <v>416</v>
      </c>
      <c r="E811" s="436" t="s">
        <v>2860</v>
      </c>
      <c r="F811" s="435" t="s">
        <v>43</v>
      </c>
      <c r="G811" s="435" t="s">
        <v>2861</v>
      </c>
      <c r="H811" s="435" t="s">
        <v>2859</v>
      </c>
      <c r="I811" s="437">
        <v>154</v>
      </c>
      <c r="J811" s="165">
        <f t="shared" si="40"/>
        <v>9</v>
      </c>
    </row>
    <row r="812" spans="1:10" ht="19.95" customHeight="1">
      <c r="A812" s="102" t="str">
        <f t="shared" si="38"/>
        <v>2026-03-05T3003106</v>
      </c>
      <c r="B812" s="167" t="str">
        <f t="shared" si="39"/>
        <v>93003106</v>
      </c>
      <c r="C812" s="438" t="s">
        <v>7307</v>
      </c>
      <c r="D812" s="439" t="s">
        <v>416</v>
      </c>
      <c r="E812" s="440" t="s">
        <v>2902</v>
      </c>
      <c r="F812" s="439" t="s">
        <v>43</v>
      </c>
      <c r="G812" s="439" t="s">
        <v>2903</v>
      </c>
      <c r="H812" s="439" t="s">
        <v>7298</v>
      </c>
      <c r="I812" s="441">
        <v>59</v>
      </c>
      <c r="J812" s="165">
        <f t="shared" si="40"/>
        <v>9</v>
      </c>
    </row>
    <row r="813" spans="1:10" ht="19.95" customHeight="1">
      <c r="A813" s="102" t="str">
        <f t="shared" si="38"/>
        <v>2026-03-05T3002609</v>
      </c>
      <c r="B813" s="167" t="str">
        <f t="shared" si="39"/>
        <v>93002609</v>
      </c>
      <c r="C813" s="434" t="s">
        <v>7307</v>
      </c>
      <c r="D813" s="435" t="s">
        <v>2862</v>
      </c>
      <c r="E813" s="436" t="s">
        <v>3721</v>
      </c>
      <c r="F813" s="435" t="s">
        <v>43</v>
      </c>
      <c r="G813" s="435" t="s">
        <v>3722</v>
      </c>
      <c r="H813" s="435" t="s">
        <v>2865</v>
      </c>
      <c r="I813" s="437">
        <v>46</v>
      </c>
      <c r="J813" s="165">
        <f t="shared" si="40"/>
        <v>9</v>
      </c>
    </row>
    <row r="814" spans="1:10" ht="19.95" customHeight="1">
      <c r="A814" s="102" t="str">
        <f t="shared" si="38"/>
        <v>2026-03-05T3003744</v>
      </c>
      <c r="B814" s="167" t="str">
        <f t="shared" si="39"/>
        <v>93003744</v>
      </c>
      <c r="C814" s="438" t="s">
        <v>7307</v>
      </c>
      <c r="D814" s="439" t="s">
        <v>2862</v>
      </c>
      <c r="E814" s="440" t="s">
        <v>2863</v>
      </c>
      <c r="F814" s="439" t="s">
        <v>43</v>
      </c>
      <c r="G814" s="439" t="s">
        <v>2864</v>
      </c>
      <c r="H814" s="439" t="s">
        <v>3723</v>
      </c>
      <c r="I814" s="441">
        <v>140</v>
      </c>
      <c r="J814" s="165">
        <f t="shared" si="40"/>
        <v>9</v>
      </c>
    </row>
    <row r="815" spans="1:10" ht="19.95" customHeight="1">
      <c r="A815" s="102" t="str">
        <f t="shared" si="38"/>
        <v>2026-03-05T3002734</v>
      </c>
      <c r="B815" s="167" t="str">
        <f t="shared" si="39"/>
        <v>93002734</v>
      </c>
      <c r="C815" s="434" t="s">
        <v>7307</v>
      </c>
      <c r="D815" s="435" t="s">
        <v>2862</v>
      </c>
      <c r="E815" s="436" t="s">
        <v>3719</v>
      </c>
      <c r="F815" s="435" t="s">
        <v>43</v>
      </c>
      <c r="G815" s="435" t="s">
        <v>3720</v>
      </c>
      <c r="H815" s="435" t="s">
        <v>3674</v>
      </c>
      <c r="I815" s="437">
        <v>113</v>
      </c>
      <c r="J815" s="165">
        <f t="shared" si="40"/>
        <v>9</v>
      </c>
    </row>
    <row r="816" spans="1:10" ht="19.95" customHeight="1">
      <c r="A816" s="102" t="str">
        <f t="shared" si="38"/>
        <v>2026-03-05T3003860</v>
      </c>
      <c r="B816" s="167" t="str">
        <f t="shared" si="39"/>
        <v>93003860</v>
      </c>
      <c r="C816" s="438" t="s">
        <v>7307</v>
      </c>
      <c r="D816" s="439" t="s">
        <v>2870</v>
      </c>
      <c r="E816" s="440" t="s">
        <v>4397</v>
      </c>
      <c r="F816" s="439" t="s">
        <v>43</v>
      </c>
      <c r="G816" s="439" t="s">
        <v>4398</v>
      </c>
      <c r="H816" s="439" t="s">
        <v>4399</v>
      </c>
      <c r="I816" s="441">
        <v>86</v>
      </c>
      <c r="J816" s="165">
        <f t="shared" si="40"/>
        <v>9</v>
      </c>
    </row>
    <row r="817" spans="1:10" ht="19.95" customHeight="1">
      <c r="A817" s="102" t="str">
        <f t="shared" si="38"/>
        <v>2026-03-05T3003859</v>
      </c>
      <c r="B817" s="167" t="str">
        <f t="shared" si="39"/>
        <v>93003859</v>
      </c>
      <c r="C817" s="434" t="s">
        <v>7307</v>
      </c>
      <c r="D817" s="435" t="s">
        <v>2870</v>
      </c>
      <c r="E817" s="436" t="s">
        <v>4400</v>
      </c>
      <c r="F817" s="435" t="s">
        <v>43</v>
      </c>
      <c r="G817" s="435" t="s">
        <v>4401</v>
      </c>
      <c r="H817" s="435" t="s">
        <v>4399</v>
      </c>
      <c r="I817" s="437">
        <v>148</v>
      </c>
      <c r="J817" s="165">
        <f t="shared" si="40"/>
        <v>9</v>
      </c>
    </row>
    <row r="818" spans="1:10" ht="19.95" customHeight="1">
      <c r="A818" s="102" t="str">
        <f t="shared" si="38"/>
        <v>2026-03-05T3003858</v>
      </c>
      <c r="B818" s="167" t="str">
        <f t="shared" si="39"/>
        <v>93003858</v>
      </c>
      <c r="C818" s="438" t="s">
        <v>7307</v>
      </c>
      <c r="D818" s="439" t="s">
        <v>2870</v>
      </c>
      <c r="E818" s="440" t="s">
        <v>4408</v>
      </c>
      <c r="F818" s="439" t="s">
        <v>43</v>
      </c>
      <c r="G818" s="439" t="s">
        <v>4409</v>
      </c>
      <c r="H818" s="439" t="s">
        <v>4399</v>
      </c>
      <c r="I818" s="441">
        <v>66</v>
      </c>
      <c r="J818" s="165">
        <f t="shared" si="40"/>
        <v>9</v>
      </c>
    </row>
    <row r="819" spans="1:10" ht="19.95" customHeight="1">
      <c r="A819" s="102" t="str">
        <f t="shared" si="38"/>
        <v>2026-03-05T1019792</v>
      </c>
      <c r="B819" s="167" t="str">
        <f t="shared" si="39"/>
        <v>91019792</v>
      </c>
      <c r="C819" s="434" t="s">
        <v>7307</v>
      </c>
      <c r="D819" s="435" t="s">
        <v>7308</v>
      </c>
      <c r="E819" s="436" t="s">
        <v>7309</v>
      </c>
      <c r="F819" s="435" t="s">
        <v>43</v>
      </c>
      <c r="G819" s="435" t="s">
        <v>7310</v>
      </c>
      <c r="H819" s="435" t="s">
        <v>7311</v>
      </c>
      <c r="I819" s="437">
        <v>56</v>
      </c>
      <c r="J819" s="165">
        <f t="shared" si="40"/>
        <v>9</v>
      </c>
    </row>
    <row r="820" spans="1:10" ht="19.95" customHeight="1">
      <c r="A820" s="102" t="str">
        <f t="shared" si="38"/>
        <v>2026-03-05T1033184</v>
      </c>
      <c r="B820" s="167" t="str">
        <f t="shared" si="39"/>
        <v>91033184</v>
      </c>
      <c r="C820" s="438" t="s">
        <v>7307</v>
      </c>
      <c r="D820" s="439" t="s">
        <v>2926</v>
      </c>
      <c r="E820" s="440" t="s">
        <v>2882</v>
      </c>
      <c r="F820" s="439" t="s">
        <v>43</v>
      </c>
      <c r="G820" s="439" t="s">
        <v>2883</v>
      </c>
      <c r="H820" s="439" t="s">
        <v>2884</v>
      </c>
      <c r="I820" s="441">
        <v>96</v>
      </c>
      <c r="J820" s="165">
        <f t="shared" si="40"/>
        <v>9</v>
      </c>
    </row>
    <row r="821" spans="1:10" ht="19.95" customHeight="1">
      <c r="A821" s="102" t="str">
        <f t="shared" si="38"/>
        <v>2026-03-05T2021194</v>
      </c>
      <c r="B821" s="167" t="str">
        <f t="shared" si="39"/>
        <v>92021194</v>
      </c>
      <c r="C821" s="434" t="s">
        <v>7307</v>
      </c>
      <c r="D821" s="435" t="s">
        <v>5017</v>
      </c>
      <c r="E821" s="436" t="s">
        <v>2886</v>
      </c>
      <c r="F821" s="435" t="s">
        <v>43</v>
      </c>
      <c r="G821" s="435" t="s">
        <v>2887</v>
      </c>
      <c r="H821" s="435" t="s">
        <v>2888</v>
      </c>
      <c r="I821" s="437">
        <v>82</v>
      </c>
      <c r="J821" s="165">
        <f t="shared" si="40"/>
        <v>9</v>
      </c>
    </row>
    <row r="822" spans="1:10" ht="19.95" customHeight="1">
      <c r="A822" s="102" t="str">
        <f t="shared" si="38"/>
        <v>2026-03-05T2021195</v>
      </c>
      <c r="B822" s="167" t="str">
        <f t="shared" si="39"/>
        <v>92021195</v>
      </c>
      <c r="C822" s="438" t="s">
        <v>7307</v>
      </c>
      <c r="D822" s="439" t="s">
        <v>5017</v>
      </c>
      <c r="E822" s="440" t="s">
        <v>3665</v>
      </c>
      <c r="F822" s="439" t="s">
        <v>43</v>
      </c>
      <c r="G822" s="439" t="s">
        <v>3666</v>
      </c>
      <c r="H822" s="439" t="s">
        <v>3667</v>
      </c>
      <c r="I822" s="441">
        <v>128</v>
      </c>
      <c r="J822" s="165">
        <f t="shared" si="40"/>
        <v>9</v>
      </c>
    </row>
    <row r="823" spans="1:10" ht="19.95" customHeight="1">
      <c r="A823" s="102" t="str">
        <f t="shared" si="38"/>
        <v>2026-03-05T2001534</v>
      </c>
      <c r="B823" s="167" t="str">
        <f t="shared" si="39"/>
        <v>92001534</v>
      </c>
      <c r="C823" s="434" t="s">
        <v>7307</v>
      </c>
      <c r="D823" s="435" t="s">
        <v>7306</v>
      </c>
      <c r="E823" s="436" t="s">
        <v>4381</v>
      </c>
      <c r="F823" s="435" t="s">
        <v>43</v>
      </c>
      <c r="G823" s="435" t="s">
        <v>4382</v>
      </c>
      <c r="H823" s="435" t="s">
        <v>4383</v>
      </c>
      <c r="I823" s="437">
        <v>90</v>
      </c>
      <c r="J823" s="165">
        <f t="shared" si="40"/>
        <v>9</v>
      </c>
    </row>
    <row r="824" spans="1:10" ht="19.95" customHeight="1">
      <c r="A824" s="102" t="str">
        <f t="shared" si="38"/>
        <v>2026-03-06T1038860</v>
      </c>
      <c r="B824" s="167" t="str">
        <f t="shared" si="39"/>
        <v>91038860</v>
      </c>
      <c r="C824" s="438" t="s">
        <v>7312</v>
      </c>
      <c r="D824" s="439" t="s">
        <v>4388</v>
      </c>
      <c r="E824" s="440" t="s">
        <v>7313</v>
      </c>
      <c r="F824" s="439" t="s">
        <v>43</v>
      </c>
      <c r="G824" s="439" t="s">
        <v>7314</v>
      </c>
      <c r="H824" s="439" t="s">
        <v>7315</v>
      </c>
      <c r="I824" s="441">
        <v>58</v>
      </c>
      <c r="J824" s="165">
        <f t="shared" si="40"/>
        <v>9</v>
      </c>
    </row>
    <row r="825" spans="1:10" ht="19.95" customHeight="1">
      <c r="A825" s="102" t="str">
        <f t="shared" si="38"/>
        <v>2026-03-06T3003268</v>
      </c>
      <c r="B825" s="167" t="str">
        <f t="shared" si="39"/>
        <v>93003268</v>
      </c>
      <c r="C825" s="434" t="s">
        <v>7312</v>
      </c>
      <c r="D825" s="435" t="s">
        <v>416</v>
      </c>
      <c r="E825" s="436" t="s">
        <v>2857</v>
      </c>
      <c r="F825" s="435" t="s">
        <v>43</v>
      </c>
      <c r="G825" s="435" t="s">
        <v>2858</v>
      </c>
      <c r="H825" s="435" t="s">
        <v>2859</v>
      </c>
      <c r="I825" s="437">
        <v>38</v>
      </c>
      <c r="J825" s="165">
        <f t="shared" si="40"/>
        <v>9</v>
      </c>
    </row>
    <row r="826" spans="1:10" ht="19.95" customHeight="1">
      <c r="A826" s="102" t="str">
        <f t="shared" si="38"/>
        <v>2026-03-06T3003270</v>
      </c>
      <c r="B826" s="167" t="str">
        <f t="shared" si="39"/>
        <v>93003270</v>
      </c>
      <c r="C826" s="438" t="s">
        <v>7312</v>
      </c>
      <c r="D826" s="439" t="s">
        <v>416</v>
      </c>
      <c r="E826" s="440" t="s">
        <v>3670</v>
      </c>
      <c r="F826" s="439" t="s">
        <v>43</v>
      </c>
      <c r="G826" s="439" t="s">
        <v>3671</v>
      </c>
      <c r="H826" s="439" t="s">
        <v>3660</v>
      </c>
      <c r="I826" s="441">
        <v>42</v>
      </c>
      <c r="J826" s="165">
        <f t="shared" si="40"/>
        <v>9</v>
      </c>
    </row>
    <row r="827" spans="1:10" ht="19.95" customHeight="1">
      <c r="A827" s="102" t="str">
        <f t="shared" ref="A827:A890" si="41">C827&amp;"T"&amp;G827</f>
        <v>2026-03-06T3003745</v>
      </c>
      <c r="B827" s="167" t="str">
        <f t="shared" ref="B827:B890" si="42">J827&amp;G827</f>
        <v>93003745</v>
      </c>
      <c r="C827" s="434" t="s">
        <v>7312</v>
      </c>
      <c r="D827" s="435" t="s">
        <v>416</v>
      </c>
      <c r="E827" s="436" t="s">
        <v>2860</v>
      </c>
      <c r="F827" s="435" t="s">
        <v>43</v>
      </c>
      <c r="G827" s="435" t="s">
        <v>2861</v>
      </c>
      <c r="H827" s="435" t="s">
        <v>2859</v>
      </c>
      <c r="I827" s="437">
        <v>176</v>
      </c>
      <c r="J827" s="165">
        <f t="shared" si="40"/>
        <v>9</v>
      </c>
    </row>
    <row r="828" spans="1:10" ht="19.95" customHeight="1">
      <c r="A828" s="102" t="str">
        <f t="shared" si="41"/>
        <v>2026-03-06T3003106</v>
      </c>
      <c r="B828" s="167" t="str">
        <f t="shared" si="42"/>
        <v>93003106</v>
      </c>
      <c r="C828" s="438" t="s">
        <v>7312</v>
      </c>
      <c r="D828" s="439" t="s">
        <v>416</v>
      </c>
      <c r="E828" s="440" t="s">
        <v>2902</v>
      </c>
      <c r="F828" s="439" t="s">
        <v>43</v>
      </c>
      <c r="G828" s="439" t="s">
        <v>2903</v>
      </c>
      <c r="H828" s="439" t="s">
        <v>7298</v>
      </c>
      <c r="I828" s="441">
        <v>41</v>
      </c>
      <c r="J828" s="165">
        <f t="shared" si="40"/>
        <v>9</v>
      </c>
    </row>
    <row r="829" spans="1:10" ht="19.95" customHeight="1">
      <c r="A829" s="102" t="str">
        <f t="shared" si="41"/>
        <v>2026-03-06T3002645</v>
      </c>
      <c r="B829" s="167" t="str">
        <f t="shared" si="42"/>
        <v>93002645</v>
      </c>
      <c r="C829" s="434" t="s">
        <v>7312</v>
      </c>
      <c r="D829" s="435" t="s">
        <v>2862</v>
      </c>
      <c r="E829" s="436" t="s">
        <v>4372</v>
      </c>
      <c r="F829" s="435" t="s">
        <v>2515</v>
      </c>
      <c r="G829" s="435" t="s">
        <v>4373</v>
      </c>
      <c r="H829" s="435" t="s">
        <v>4374</v>
      </c>
      <c r="I829" s="437">
        <v>159</v>
      </c>
      <c r="J829" s="165">
        <f t="shared" si="40"/>
        <v>9</v>
      </c>
    </row>
    <row r="830" spans="1:10" ht="19.95" customHeight="1">
      <c r="A830" s="102" t="str">
        <f t="shared" si="41"/>
        <v>2026-03-06T3002609</v>
      </c>
      <c r="B830" s="167" t="str">
        <f t="shared" si="42"/>
        <v>93002609</v>
      </c>
      <c r="C830" s="438" t="s">
        <v>7312</v>
      </c>
      <c r="D830" s="439" t="s">
        <v>2862</v>
      </c>
      <c r="E830" s="440" t="s">
        <v>3721</v>
      </c>
      <c r="F830" s="439" t="s">
        <v>43</v>
      </c>
      <c r="G830" s="439" t="s">
        <v>3722</v>
      </c>
      <c r="H830" s="439" t="s">
        <v>2865</v>
      </c>
      <c r="I830" s="441">
        <v>103</v>
      </c>
      <c r="J830" s="165">
        <f t="shared" si="40"/>
        <v>9</v>
      </c>
    </row>
    <row r="831" spans="1:10" ht="19.95" customHeight="1">
      <c r="A831" s="102" t="str">
        <f t="shared" si="41"/>
        <v>2026-03-06T3003744</v>
      </c>
      <c r="B831" s="167" t="str">
        <f t="shared" si="42"/>
        <v>93003744</v>
      </c>
      <c r="C831" s="434" t="s">
        <v>7312</v>
      </c>
      <c r="D831" s="435" t="s">
        <v>2862</v>
      </c>
      <c r="E831" s="436" t="s">
        <v>2863</v>
      </c>
      <c r="F831" s="435" t="s">
        <v>43</v>
      </c>
      <c r="G831" s="435" t="s">
        <v>2864</v>
      </c>
      <c r="H831" s="435" t="s">
        <v>3723</v>
      </c>
      <c r="I831" s="437">
        <v>16</v>
      </c>
      <c r="J831" s="165">
        <f t="shared" si="40"/>
        <v>9</v>
      </c>
    </row>
    <row r="832" spans="1:10" ht="19.95" customHeight="1">
      <c r="A832" s="102" t="str">
        <f t="shared" si="41"/>
        <v>2026-03-06T3002734</v>
      </c>
      <c r="B832" s="167" t="str">
        <f t="shared" si="42"/>
        <v>93002734</v>
      </c>
      <c r="C832" s="438" t="s">
        <v>7312</v>
      </c>
      <c r="D832" s="439" t="s">
        <v>2862</v>
      </c>
      <c r="E832" s="440" t="s">
        <v>3719</v>
      </c>
      <c r="F832" s="439" t="s">
        <v>43</v>
      </c>
      <c r="G832" s="439" t="s">
        <v>3720</v>
      </c>
      <c r="H832" s="439" t="s">
        <v>3674</v>
      </c>
      <c r="I832" s="441">
        <v>22</v>
      </c>
      <c r="J832" s="165">
        <f t="shared" si="40"/>
        <v>9</v>
      </c>
    </row>
    <row r="833" spans="1:10" ht="19.95" customHeight="1">
      <c r="A833" s="102" t="str">
        <f t="shared" si="41"/>
        <v>2026-03-06T3003860</v>
      </c>
      <c r="B833" s="167" t="str">
        <f t="shared" si="42"/>
        <v>93003860</v>
      </c>
      <c r="C833" s="434" t="s">
        <v>7312</v>
      </c>
      <c r="D833" s="435" t="s">
        <v>2870</v>
      </c>
      <c r="E833" s="436" t="s">
        <v>4397</v>
      </c>
      <c r="F833" s="435" t="s">
        <v>43</v>
      </c>
      <c r="G833" s="435" t="s">
        <v>4398</v>
      </c>
      <c r="H833" s="435" t="s">
        <v>4399</v>
      </c>
      <c r="I833" s="437">
        <v>43</v>
      </c>
      <c r="J833" s="165">
        <f t="shared" si="40"/>
        <v>9</v>
      </c>
    </row>
    <row r="834" spans="1:10" ht="19.95" customHeight="1">
      <c r="A834" s="102" t="str">
        <f t="shared" si="41"/>
        <v>2026-03-06T3003859</v>
      </c>
      <c r="B834" s="167" t="str">
        <f t="shared" si="42"/>
        <v>93003859</v>
      </c>
      <c r="C834" s="438" t="s">
        <v>7312</v>
      </c>
      <c r="D834" s="439" t="s">
        <v>2870</v>
      </c>
      <c r="E834" s="440" t="s">
        <v>4400</v>
      </c>
      <c r="F834" s="439" t="s">
        <v>43</v>
      </c>
      <c r="G834" s="439" t="s">
        <v>4401</v>
      </c>
      <c r="H834" s="439" t="s">
        <v>4399</v>
      </c>
      <c r="I834" s="441">
        <v>167</v>
      </c>
      <c r="J834" s="165">
        <f t="shared" si="40"/>
        <v>9</v>
      </c>
    </row>
    <row r="835" spans="1:10" ht="19.95" customHeight="1">
      <c r="A835" s="102" t="str">
        <f t="shared" si="41"/>
        <v>2026-03-06T3003858</v>
      </c>
      <c r="B835" s="167" t="str">
        <f t="shared" si="42"/>
        <v>93003858</v>
      </c>
      <c r="C835" s="434" t="s">
        <v>7312</v>
      </c>
      <c r="D835" s="435" t="s">
        <v>2870</v>
      </c>
      <c r="E835" s="436" t="s">
        <v>4408</v>
      </c>
      <c r="F835" s="435" t="s">
        <v>43</v>
      </c>
      <c r="G835" s="435" t="s">
        <v>4409</v>
      </c>
      <c r="H835" s="435" t="s">
        <v>4399</v>
      </c>
      <c r="I835" s="437">
        <v>89</v>
      </c>
      <c r="J835" s="165">
        <f t="shared" ref="J835:J898" si="43">WEEKNUM(C835)-1</f>
        <v>9</v>
      </c>
    </row>
    <row r="836" spans="1:10" ht="19.95" customHeight="1">
      <c r="A836" s="102" t="str">
        <f t="shared" si="41"/>
        <v>2026-03-06T1033184</v>
      </c>
      <c r="B836" s="167" t="str">
        <f t="shared" si="42"/>
        <v>91033184</v>
      </c>
      <c r="C836" s="438" t="s">
        <v>7312</v>
      </c>
      <c r="D836" s="439" t="s">
        <v>2926</v>
      </c>
      <c r="E836" s="440" t="s">
        <v>2882</v>
      </c>
      <c r="F836" s="439" t="s">
        <v>43</v>
      </c>
      <c r="G836" s="439" t="s">
        <v>2883</v>
      </c>
      <c r="H836" s="439" t="s">
        <v>2884</v>
      </c>
      <c r="I836" s="441">
        <v>155</v>
      </c>
      <c r="J836" s="165">
        <f t="shared" si="43"/>
        <v>9</v>
      </c>
    </row>
    <row r="837" spans="1:10" ht="19.95" customHeight="1">
      <c r="A837" s="102" t="str">
        <f t="shared" si="41"/>
        <v>2026-03-06T2021194</v>
      </c>
      <c r="B837" s="167" t="str">
        <f t="shared" si="42"/>
        <v>92021194</v>
      </c>
      <c r="C837" s="434" t="s">
        <v>7312</v>
      </c>
      <c r="D837" s="435" t="s">
        <v>5017</v>
      </c>
      <c r="E837" s="436" t="s">
        <v>2886</v>
      </c>
      <c r="F837" s="435" t="s">
        <v>43</v>
      </c>
      <c r="G837" s="435" t="s">
        <v>2887</v>
      </c>
      <c r="H837" s="435" t="s">
        <v>2888</v>
      </c>
      <c r="I837" s="437">
        <v>127</v>
      </c>
      <c r="J837" s="165">
        <f t="shared" si="43"/>
        <v>9</v>
      </c>
    </row>
    <row r="838" spans="1:10" ht="19.95" customHeight="1">
      <c r="A838" s="102" t="str">
        <f t="shared" si="41"/>
        <v>2026-03-06T2021195</v>
      </c>
      <c r="B838" s="167" t="str">
        <f t="shared" si="42"/>
        <v>92021195</v>
      </c>
      <c r="C838" s="438" t="s">
        <v>7312</v>
      </c>
      <c r="D838" s="439" t="s">
        <v>5017</v>
      </c>
      <c r="E838" s="440" t="s">
        <v>3665</v>
      </c>
      <c r="F838" s="439" t="s">
        <v>43</v>
      </c>
      <c r="G838" s="439" t="s">
        <v>3666</v>
      </c>
      <c r="H838" s="439" t="s">
        <v>3667</v>
      </c>
      <c r="I838" s="441">
        <v>198</v>
      </c>
      <c r="J838" s="165">
        <f t="shared" si="43"/>
        <v>9</v>
      </c>
    </row>
    <row r="839" spans="1:10" ht="19.95" customHeight="1">
      <c r="A839" s="102" t="str">
        <f t="shared" si="41"/>
        <v>2026-03-06T1033085</v>
      </c>
      <c r="B839" s="167" t="str">
        <f t="shared" si="42"/>
        <v>91033085</v>
      </c>
      <c r="C839" s="434" t="s">
        <v>7312</v>
      </c>
      <c r="D839" s="435" t="s">
        <v>7303</v>
      </c>
      <c r="E839" s="436" t="s">
        <v>7316</v>
      </c>
      <c r="F839" s="435" t="s">
        <v>43</v>
      </c>
      <c r="G839" s="435" t="s">
        <v>7317</v>
      </c>
      <c r="H839" s="435" t="s">
        <v>7318</v>
      </c>
      <c r="I839" s="437">
        <v>199</v>
      </c>
      <c r="J839" s="165">
        <f t="shared" si="43"/>
        <v>9</v>
      </c>
    </row>
    <row r="840" spans="1:10" ht="19.95" customHeight="1">
      <c r="A840" s="102" t="str">
        <f t="shared" si="41"/>
        <v>2026-03-07T1038860</v>
      </c>
      <c r="B840" s="167" t="str">
        <f t="shared" si="42"/>
        <v>91038860</v>
      </c>
      <c r="C840" s="438" t="s">
        <v>7319</v>
      </c>
      <c r="D840" s="439" t="s">
        <v>4388</v>
      </c>
      <c r="E840" s="440" t="s">
        <v>7313</v>
      </c>
      <c r="F840" s="439" t="s">
        <v>43</v>
      </c>
      <c r="G840" s="439" t="s">
        <v>7314</v>
      </c>
      <c r="H840" s="439" t="s">
        <v>7315</v>
      </c>
      <c r="I840" s="441">
        <v>48</v>
      </c>
      <c r="J840" s="165">
        <f t="shared" si="43"/>
        <v>9</v>
      </c>
    </row>
    <row r="841" spans="1:10" ht="19.95" customHeight="1">
      <c r="A841" s="102" t="str">
        <f t="shared" si="41"/>
        <v>2026-03-07T3003268</v>
      </c>
      <c r="B841" s="167" t="str">
        <f t="shared" si="42"/>
        <v>93003268</v>
      </c>
      <c r="C841" s="434" t="s">
        <v>7319</v>
      </c>
      <c r="D841" s="435" t="s">
        <v>416</v>
      </c>
      <c r="E841" s="436" t="s">
        <v>2857</v>
      </c>
      <c r="F841" s="435" t="s">
        <v>43</v>
      </c>
      <c r="G841" s="435" t="s">
        <v>2858</v>
      </c>
      <c r="H841" s="435" t="s">
        <v>2859</v>
      </c>
      <c r="I841" s="437">
        <v>87</v>
      </c>
      <c r="J841" s="165">
        <f t="shared" si="43"/>
        <v>9</v>
      </c>
    </row>
    <row r="842" spans="1:10" ht="19.95" customHeight="1">
      <c r="A842" s="102" t="str">
        <f t="shared" si="41"/>
        <v>2026-03-07T3003270</v>
      </c>
      <c r="B842" s="167" t="str">
        <f t="shared" si="42"/>
        <v>93003270</v>
      </c>
      <c r="C842" s="438" t="s">
        <v>7319</v>
      </c>
      <c r="D842" s="439" t="s">
        <v>416</v>
      </c>
      <c r="E842" s="440" t="s">
        <v>3670</v>
      </c>
      <c r="F842" s="439" t="s">
        <v>43</v>
      </c>
      <c r="G842" s="439" t="s">
        <v>3671</v>
      </c>
      <c r="H842" s="439" t="s">
        <v>3660</v>
      </c>
      <c r="I842" s="441">
        <v>82</v>
      </c>
      <c r="J842" s="165">
        <f t="shared" si="43"/>
        <v>9</v>
      </c>
    </row>
    <row r="843" spans="1:10" ht="19.95" customHeight="1">
      <c r="A843" s="102" t="str">
        <f t="shared" si="41"/>
        <v>2026-03-07T3003745</v>
      </c>
      <c r="B843" s="167" t="str">
        <f t="shared" si="42"/>
        <v>93003745</v>
      </c>
      <c r="C843" s="434" t="s">
        <v>7319</v>
      </c>
      <c r="D843" s="435" t="s">
        <v>416</v>
      </c>
      <c r="E843" s="436" t="s">
        <v>2860</v>
      </c>
      <c r="F843" s="435" t="s">
        <v>43</v>
      </c>
      <c r="G843" s="435" t="s">
        <v>2861</v>
      </c>
      <c r="H843" s="435" t="s">
        <v>2859</v>
      </c>
      <c r="I843" s="437">
        <v>135</v>
      </c>
      <c r="J843" s="165">
        <f t="shared" si="43"/>
        <v>9</v>
      </c>
    </row>
    <row r="844" spans="1:10" ht="19.95" customHeight="1">
      <c r="A844" s="102" t="str">
        <f t="shared" si="41"/>
        <v>2026-03-07T3002645</v>
      </c>
      <c r="B844" s="167" t="str">
        <f t="shared" si="42"/>
        <v>93002645</v>
      </c>
      <c r="C844" s="438" t="s">
        <v>7319</v>
      </c>
      <c r="D844" s="439" t="s">
        <v>2862</v>
      </c>
      <c r="E844" s="440" t="s">
        <v>4372</v>
      </c>
      <c r="F844" s="439" t="s">
        <v>2515</v>
      </c>
      <c r="G844" s="439" t="s">
        <v>4373</v>
      </c>
      <c r="H844" s="439" t="s">
        <v>4374</v>
      </c>
      <c r="I844" s="441">
        <v>83</v>
      </c>
      <c r="J844" s="165">
        <f t="shared" si="43"/>
        <v>9</v>
      </c>
    </row>
    <row r="845" spans="1:10" ht="19.95" customHeight="1">
      <c r="A845" s="102" t="str">
        <f t="shared" si="41"/>
        <v>2026-03-07T3002609</v>
      </c>
      <c r="B845" s="167" t="str">
        <f t="shared" si="42"/>
        <v>93002609</v>
      </c>
      <c r="C845" s="434" t="s">
        <v>7319</v>
      </c>
      <c r="D845" s="435" t="s">
        <v>2862</v>
      </c>
      <c r="E845" s="436" t="s">
        <v>3721</v>
      </c>
      <c r="F845" s="435" t="s">
        <v>43</v>
      </c>
      <c r="G845" s="435" t="s">
        <v>3722</v>
      </c>
      <c r="H845" s="435" t="s">
        <v>2865</v>
      </c>
      <c r="I845" s="437">
        <v>80</v>
      </c>
      <c r="J845" s="165">
        <f t="shared" si="43"/>
        <v>9</v>
      </c>
    </row>
    <row r="846" spans="1:10" ht="19.95" customHeight="1">
      <c r="A846" s="102" t="str">
        <f t="shared" si="41"/>
        <v>2026-03-07T3003744</v>
      </c>
      <c r="B846" s="167" t="str">
        <f t="shared" si="42"/>
        <v>93003744</v>
      </c>
      <c r="C846" s="438" t="s">
        <v>7319</v>
      </c>
      <c r="D846" s="439" t="s">
        <v>2862</v>
      </c>
      <c r="E846" s="440" t="s">
        <v>2863</v>
      </c>
      <c r="F846" s="439" t="s">
        <v>43</v>
      </c>
      <c r="G846" s="439" t="s">
        <v>2864</v>
      </c>
      <c r="H846" s="439" t="s">
        <v>3723</v>
      </c>
      <c r="I846" s="441">
        <v>115</v>
      </c>
      <c r="J846" s="165">
        <f t="shared" si="43"/>
        <v>9</v>
      </c>
    </row>
    <row r="847" spans="1:10" ht="19.95" customHeight="1">
      <c r="A847" s="102" t="str">
        <f t="shared" si="41"/>
        <v>2026-03-07T3002734</v>
      </c>
      <c r="B847" s="167" t="str">
        <f t="shared" si="42"/>
        <v>93002734</v>
      </c>
      <c r="C847" s="434" t="s">
        <v>7319</v>
      </c>
      <c r="D847" s="435" t="s">
        <v>2862</v>
      </c>
      <c r="E847" s="436" t="s">
        <v>3719</v>
      </c>
      <c r="F847" s="435" t="s">
        <v>43</v>
      </c>
      <c r="G847" s="435" t="s">
        <v>3720</v>
      </c>
      <c r="H847" s="435" t="s">
        <v>3674</v>
      </c>
      <c r="I847" s="437">
        <v>34</v>
      </c>
      <c r="J847" s="165">
        <f t="shared" si="43"/>
        <v>9</v>
      </c>
    </row>
    <row r="848" spans="1:10" ht="19.95" customHeight="1">
      <c r="A848" s="102" t="str">
        <f t="shared" si="41"/>
        <v>2026-03-07T3003860</v>
      </c>
      <c r="B848" s="167" t="str">
        <f t="shared" si="42"/>
        <v>93003860</v>
      </c>
      <c r="C848" s="438" t="s">
        <v>7319</v>
      </c>
      <c r="D848" s="439" t="s">
        <v>2870</v>
      </c>
      <c r="E848" s="440" t="s">
        <v>4397</v>
      </c>
      <c r="F848" s="439" t="s">
        <v>43</v>
      </c>
      <c r="G848" s="439" t="s">
        <v>4398</v>
      </c>
      <c r="H848" s="439" t="s">
        <v>4399</v>
      </c>
      <c r="I848" s="441">
        <v>86</v>
      </c>
      <c r="J848" s="165">
        <f t="shared" si="43"/>
        <v>9</v>
      </c>
    </row>
    <row r="849" spans="1:10" ht="19.95" customHeight="1">
      <c r="A849" s="102" t="str">
        <f t="shared" si="41"/>
        <v>2026-03-07T3003859</v>
      </c>
      <c r="B849" s="167" t="str">
        <f t="shared" si="42"/>
        <v>93003859</v>
      </c>
      <c r="C849" s="434" t="s">
        <v>7319</v>
      </c>
      <c r="D849" s="435" t="s">
        <v>2870</v>
      </c>
      <c r="E849" s="436" t="s">
        <v>4400</v>
      </c>
      <c r="F849" s="435" t="s">
        <v>43</v>
      </c>
      <c r="G849" s="435" t="s">
        <v>4401</v>
      </c>
      <c r="H849" s="435" t="s">
        <v>4399</v>
      </c>
      <c r="I849" s="437">
        <v>93</v>
      </c>
      <c r="J849" s="165">
        <f t="shared" si="43"/>
        <v>9</v>
      </c>
    </row>
    <row r="850" spans="1:10" ht="19.95" customHeight="1">
      <c r="A850" s="102" t="str">
        <f t="shared" si="41"/>
        <v>2026-03-07T3003858</v>
      </c>
      <c r="B850" s="167" t="str">
        <f t="shared" si="42"/>
        <v>93003858</v>
      </c>
      <c r="C850" s="438" t="s">
        <v>7319</v>
      </c>
      <c r="D850" s="439" t="s">
        <v>2870</v>
      </c>
      <c r="E850" s="440" t="s">
        <v>4408</v>
      </c>
      <c r="F850" s="439" t="s">
        <v>43</v>
      </c>
      <c r="G850" s="439" t="s">
        <v>4409</v>
      </c>
      <c r="H850" s="439" t="s">
        <v>4399</v>
      </c>
      <c r="I850" s="441">
        <v>123</v>
      </c>
      <c r="J850" s="165">
        <f t="shared" si="43"/>
        <v>9</v>
      </c>
    </row>
    <row r="851" spans="1:10" ht="19.95" customHeight="1">
      <c r="A851" s="102" t="str">
        <f t="shared" si="41"/>
        <v>2026-03-07T1033184</v>
      </c>
      <c r="B851" s="167" t="str">
        <f t="shared" si="42"/>
        <v>91033184</v>
      </c>
      <c r="C851" s="434" t="s">
        <v>7319</v>
      </c>
      <c r="D851" s="435" t="s">
        <v>2926</v>
      </c>
      <c r="E851" s="436" t="s">
        <v>2882</v>
      </c>
      <c r="F851" s="435" t="s">
        <v>43</v>
      </c>
      <c r="G851" s="435" t="s">
        <v>2883</v>
      </c>
      <c r="H851" s="435" t="s">
        <v>2884</v>
      </c>
      <c r="I851" s="437">
        <v>285</v>
      </c>
      <c r="J851" s="165">
        <f t="shared" si="43"/>
        <v>9</v>
      </c>
    </row>
    <row r="852" spans="1:10" ht="19.95" customHeight="1">
      <c r="A852" s="102" t="str">
        <f t="shared" si="41"/>
        <v>2026-03-07T2021194</v>
      </c>
      <c r="B852" s="167" t="str">
        <f t="shared" si="42"/>
        <v>92021194</v>
      </c>
      <c r="C852" s="438" t="s">
        <v>7319</v>
      </c>
      <c r="D852" s="439" t="s">
        <v>5017</v>
      </c>
      <c r="E852" s="440" t="s">
        <v>2886</v>
      </c>
      <c r="F852" s="439" t="s">
        <v>43</v>
      </c>
      <c r="G852" s="439" t="s">
        <v>2887</v>
      </c>
      <c r="H852" s="439" t="s">
        <v>2888</v>
      </c>
      <c r="I852" s="441">
        <v>95</v>
      </c>
      <c r="J852" s="165">
        <f t="shared" si="43"/>
        <v>9</v>
      </c>
    </row>
    <row r="853" spans="1:10" ht="19.95" customHeight="1">
      <c r="A853" s="102" t="str">
        <f t="shared" si="41"/>
        <v>2026-03-07T2021195</v>
      </c>
      <c r="B853" s="167" t="str">
        <f t="shared" si="42"/>
        <v>92021195</v>
      </c>
      <c r="C853" s="434" t="s">
        <v>7319</v>
      </c>
      <c r="D853" s="435" t="s">
        <v>5017</v>
      </c>
      <c r="E853" s="436" t="s">
        <v>3665</v>
      </c>
      <c r="F853" s="435" t="s">
        <v>43</v>
      </c>
      <c r="G853" s="435" t="s">
        <v>3666</v>
      </c>
      <c r="H853" s="435" t="s">
        <v>3667</v>
      </c>
      <c r="I853" s="437">
        <v>104</v>
      </c>
      <c r="J853" s="165">
        <f t="shared" si="43"/>
        <v>9</v>
      </c>
    </row>
    <row r="854" spans="1:10" ht="19.95" customHeight="1">
      <c r="A854" s="102" t="str">
        <f t="shared" si="41"/>
        <v>2026-03-07T2001534</v>
      </c>
      <c r="B854" s="167" t="str">
        <f t="shared" si="42"/>
        <v>92001534</v>
      </c>
      <c r="C854" s="438" t="s">
        <v>7319</v>
      </c>
      <c r="D854" s="439" t="s">
        <v>7306</v>
      </c>
      <c r="E854" s="440" t="s">
        <v>4381</v>
      </c>
      <c r="F854" s="439" t="s">
        <v>43</v>
      </c>
      <c r="G854" s="439" t="s">
        <v>4382</v>
      </c>
      <c r="H854" s="439" t="s">
        <v>4383</v>
      </c>
      <c r="I854" s="441">
        <v>98</v>
      </c>
      <c r="J854" s="165">
        <f t="shared" si="43"/>
        <v>9</v>
      </c>
    </row>
    <row r="855" spans="1:10" ht="19.95" customHeight="1">
      <c r="A855" s="102" t="str">
        <f t="shared" si="41"/>
        <v>2026-03-08T3003268</v>
      </c>
      <c r="B855" s="167" t="str">
        <f t="shared" si="42"/>
        <v>103003268</v>
      </c>
      <c r="C855" s="434" t="s">
        <v>7320</v>
      </c>
      <c r="D855" s="435" t="s">
        <v>416</v>
      </c>
      <c r="E855" s="436" t="s">
        <v>2857</v>
      </c>
      <c r="F855" s="435" t="s">
        <v>43</v>
      </c>
      <c r="G855" s="435" t="s">
        <v>2858</v>
      </c>
      <c r="H855" s="435" t="s">
        <v>2859</v>
      </c>
      <c r="I855" s="437">
        <v>23</v>
      </c>
      <c r="J855" s="165">
        <f t="shared" si="43"/>
        <v>10</v>
      </c>
    </row>
    <row r="856" spans="1:10" ht="19.95" customHeight="1">
      <c r="A856" s="102" t="str">
        <f t="shared" si="41"/>
        <v>2026-03-08T3003270</v>
      </c>
      <c r="B856" s="167" t="str">
        <f t="shared" si="42"/>
        <v>103003270</v>
      </c>
      <c r="C856" s="438" t="s">
        <v>7320</v>
      </c>
      <c r="D856" s="439" t="s">
        <v>416</v>
      </c>
      <c r="E856" s="440" t="s">
        <v>3670</v>
      </c>
      <c r="F856" s="439" t="s">
        <v>43</v>
      </c>
      <c r="G856" s="439" t="s">
        <v>3671</v>
      </c>
      <c r="H856" s="439" t="s">
        <v>3660</v>
      </c>
      <c r="I856" s="441">
        <v>79</v>
      </c>
      <c r="J856" s="165">
        <f t="shared" si="43"/>
        <v>10</v>
      </c>
    </row>
    <row r="857" spans="1:10" ht="19.95" customHeight="1">
      <c r="A857" s="102" t="str">
        <f t="shared" si="41"/>
        <v>2026-03-08T3003745</v>
      </c>
      <c r="B857" s="167" t="str">
        <f t="shared" si="42"/>
        <v>103003745</v>
      </c>
      <c r="C857" s="434" t="s">
        <v>7320</v>
      </c>
      <c r="D857" s="435" t="s">
        <v>416</v>
      </c>
      <c r="E857" s="436" t="s">
        <v>2860</v>
      </c>
      <c r="F857" s="435" t="s">
        <v>43</v>
      </c>
      <c r="G857" s="435" t="s">
        <v>2861</v>
      </c>
      <c r="H857" s="435" t="s">
        <v>2859</v>
      </c>
      <c r="I857" s="437">
        <v>228</v>
      </c>
      <c r="J857" s="165">
        <f t="shared" si="43"/>
        <v>10</v>
      </c>
    </row>
    <row r="858" spans="1:10" ht="19.95" customHeight="1">
      <c r="A858" s="102" t="str">
        <f t="shared" si="41"/>
        <v>2026-03-08T3002773</v>
      </c>
      <c r="B858" s="167" t="str">
        <f t="shared" si="42"/>
        <v>103002773</v>
      </c>
      <c r="C858" s="438" t="s">
        <v>7320</v>
      </c>
      <c r="D858" s="439" t="s">
        <v>2862</v>
      </c>
      <c r="E858" s="440" t="s">
        <v>5050</v>
      </c>
      <c r="F858" s="439" t="s">
        <v>2515</v>
      </c>
      <c r="G858" s="439" t="s">
        <v>5051</v>
      </c>
      <c r="H858" s="439" t="s">
        <v>4374</v>
      </c>
      <c r="I858" s="441">
        <v>47</v>
      </c>
      <c r="J858" s="165">
        <f t="shared" si="43"/>
        <v>10</v>
      </c>
    </row>
    <row r="859" spans="1:10" ht="19.95" customHeight="1">
      <c r="A859" s="102" t="str">
        <f t="shared" si="41"/>
        <v>2026-03-08T3002609</v>
      </c>
      <c r="B859" s="167" t="str">
        <f t="shared" si="42"/>
        <v>103002609</v>
      </c>
      <c r="C859" s="434" t="s">
        <v>7320</v>
      </c>
      <c r="D859" s="435" t="s">
        <v>2862</v>
      </c>
      <c r="E859" s="436" t="s">
        <v>3721</v>
      </c>
      <c r="F859" s="435" t="s">
        <v>43</v>
      </c>
      <c r="G859" s="435" t="s">
        <v>3722</v>
      </c>
      <c r="H859" s="435" t="s">
        <v>2865</v>
      </c>
      <c r="I859" s="437">
        <v>34</v>
      </c>
      <c r="J859" s="165">
        <f t="shared" si="43"/>
        <v>10</v>
      </c>
    </row>
    <row r="860" spans="1:10" ht="19.95" customHeight="1">
      <c r="A860" s="102" t="str">
        <f t="shared" si="41"/>
        <v>2026-03-08T3003744</v>
      </c>
      <c r="B860" s="167" t="str">
        <f t="shared" si="42"/>
        <v>103003744</v>
      </c>
      <c r="C860" s="438" t="s">
        <v>7320</v>
      </c>
      <c r="D860" s="439" t="s">
        <v>2862</v>
      </c>
      <c r="E860" s="440" t="s">
        <v>2863</v>
      </c>
      <c r="F860" s="439" t="s">
        <v>43</v>
      </c>
      <c r="G860" s="439" t="s">
        <v>2864</v>
      </c>
      <c r="H860" s="439" t="s">
        <v>3723</v>
      </c>
      <c r="I860" s="441">
        <v>133</v>
      </c>
      <c r="J860" s="165">
        <f t="shared" si="43"/>
        <v>10</v>
      </c>
    </row>
    <row r="861" spans="1:10" ht="19.95" customHeight="1">
      <c r="A861" s="102" t="str">
        <f t="shared" si="41"/>
        <v>2026-03-08T3002734</v>
      </c>
      <c r="B861" s="167" t="str">
        <f t="shared" si="42"/>
        <v>103002734</v>
      </c>
      <c r="C861" s="434" t="s">
        <v>7320</v>
      </c>
      <c r="D861" s="435" t="s">
        <v>2862</v>
      </c>
      <c r="E861" s="436" t="s">
        <v>3719</v>
      </c>
      <c r="F861" s="435" t="s">
        <v>43</v>
      </c>
      <c r="G861" s="435" t="s">
        <v>3720</v>
      </c>
      <c r="H861" s="435" t="s">
        <v>3674</v>
      </c>
      <c r="I861" s="437">
        <v>117</v>
      </c>
      <c r="J861" s="165">
        <f t="shared" si="43"/>
        <v>10</v>
      </c>
    </row>
    <row r="862" spans="1:10" ht="19.95" customHeight="1">
      <c r="A862" s="102" t="str">
        <f t="shared" si="41"/>
        <v>2026-03-08T3003860</v>
      </c>
      <c r="B862" s="167" t="str">
        <f t="shared" si="42"/>
        <v>103003860</v>
      </c>
      <c r="C862" s="438" t="s">
        <v>7320</v>
      </c>
      <c r="D862" s="439" t="s">
        <v>2870</v>
      </c>
      <c r="E862" s="440" t="s">
        <v>4397</v>
      </c>
      <c r="F862" s="439" t="s">
        <v>43</v>
      </c>
      <c r="G862" s="439" t="s">
        <v>4398</v>
      </c>
      <c r="H862" s="439" t="s">
        <v>4399</v>
      </c>
      <c r="I862" s="441">
        <v>89</v>
      </c>
      <c r="J862" s="165">
        <f t="shared" si="43"/>
        <v>10</v>
      </c>
    </row>
    <row r="863" spans="1:10" ht="19.95" customHeight="1">
      <c r="A863" s="102" t="str">
        <f t="shared" si="41"/>
        <v>2026-03-08T3003859</v>
      </c>
      <c r="B863" s="167" t="str">
        <f t="shared" si="42"/>
        <v>103003859</v>
      </c>
      <c r="C863" s="434" t="s">
        <v>7320</v>
      </c>
      <c r="D863" s="435" t="s">
        <v>2870</v>
      </c>
      <c r="E863" s="436" t="s">
        <v>4400</v>
      </c>
      <c r="F863" s="435" t="s">
        <v>43</v>
      </c>
      <c r="G863" s="435" t="s">
        <v>4401</v>
      </c>
      <c r="H863" s="435" t="s">
        <v>4399</v>
      </c>
      <c r="I863" s="437">
        <v>187</v>
      </c>
      <c r="J863" s="165">
        <f t="shared" si="43"/>
        <v>10</v>
      </c>
    </row>
    <row r="864" spans="1:10" ht="19.95" customHeight="1">
      <c r="A864" s="102" t="str">
        <f t="shared" si="41"/>
        <v>2026-03-08T1033184</v>
      </c>
      <c r="B864" s="167" t="str">
        <f t="shared" si="42"/>
        <v>101033184</v>
      </c>
      <c r="C864" s="438" t="s">
        <v>7320</v>
      </c>
      <c r="D864" s="439" t="s">
        <v>2926</v>
      </c>
      <c r="E864" s="440" t="s">
        <v>2882</v>
      </c>
      <c r="F864" s="439" t="s">
        <v>43</v>
      </c>
      <c r="G864" s="439" t="s">
        <v>2883</v>
      </c>
      <c r="H864" s="439" t="s">
        <v>2884</v>
      </c>
      <c r="I864" s="441">
        <v>81</v>
      </c>
      <c r="J864" s="165">
        <f t="shared" si="43"/>
        <v>10</v>
      </c>
    </row>
    <row r="865" spans="1:10" ht="19.95" customHeight="1">
      <c r="A865" s="102" t="str">
        <f t="shared" si="41"/>
        <v>2026-03-08T2021194</v>
      </c>
      <c r="B865" s="167" t="str">
        <f t="shared" si="42"/>
        <v>102021194</v>
      </c>
      <c r="C865" s="434" t="s">
        <v>7320</v>
      </c>
      <c r="D865" s="435" t="s">
        <v>5017</v>
      </c>
      <c r="E865" s="436" t="s">
        <v>2886</v>
      </c>
      <c r="F865" s="435" t="s">
        <v>43</v>
      </c>
      <c r="G865" s="435" t="s">
        <v>2887</v>
      </c>
      <c r="H865" s="435" t="s">
        <v>2888</v>
      </c>
      <c r="I865" s="437">
        <v>140</v>
      </c>
      <c r="J865" s="165">
        <f t="shared" si="43"/>
        <v>10</v>
      </c>
    </row>
    <row r="866" spans="1:10" ht="19.95" customHeight="1">
      <c r="A866" s="102" t="str">
        <f t="shared" si="41"/>
        <v>2026-03-08T2021195</v>
      </c>
      <c r="B866" s="167" t="str">
        <f t="shared" si="42"/>
        <v>102021195</v>
      </c>
      <c r="C866" s="438" t="s">
        <v>7320</v>
      </c>
      <c r="D866" s="439" t="s">
        <v>5017</v>
      </c>
      <c r="E866" s="440" t="s">
        <v>3665</v>
      </c>
      <c r="F866" s="439" t="s">
        <v>43</v>
      </c>
      <c r="G866" s="439" t="s">
        <v>3666</v>
      </c>
      <c r="H866" s="439" t="s">
        <v>3667</v>
      </c>
      <c r="I866" s="441">
        <v>164</v>
      </c>
      <c r="J866" s="165">
        <f t="shared" si="43"/>
        <v>10</v>
      </c>
    </row>
    <row r="867" spans="1:10" ht="19.95" customHeight="1">
      <c r="A867" s="102" t="str">
        <f t="shared" si="41"/>
        <v>2026-03-08T2001534</v>
      </c>
      <c r="B867" s="167" t="str">
        <f t="shared" si="42"/>
        <v>102001534</v>
      </c>
      <c r="C867" s="434" t="s">
        <v>7320</v>
      </c>
      <c r="D867" s="435" t="s">
        <v>7306</v>
      </c>
      <c r="E867" s="436" t="s">
        <v>4381</v>
      </c>
      <c r="F867" s="435" t="s">
        <v>43</v>
      </c>
      <c r="G867" s="435" t="s">
        <v>4382</v>
      </c>
      <c r="H867" s="435" t="s">
        <v>4383</v>
      </c>
      <c r="I867" s="437">
        <v>101</v>
      </c>
      <c r="J867" s="165">
        <f t="shared" si="43"/>
        <v>10</v>
      </c>
    </row>
    <row r="868" spans="1:10" ht="19.95" customHeight="1">
      <c r="A868" s="102" t="str">
        <f t="shared" si="41"/>
        <v>2026-03-09T3003268</v>
      </c>
      <c r="B868" s="167" t="str">
        <f t="shared" si="42"/>
        <v>103003268</v>
      </c>
      <c r="C868" s="438" t="s">
        <v>7321</v>
      </c>
      <c r="D868" s="439" t="s">
        <v>416</v>
      </c>
      <c r="E868" s="440" t="s">
        <v>2857</v>
      </c>
      <c r="F868" s="439" t="s">
        <v>43</v>
      </c>
      <c r="G868" s="439" t="s">
        <v>2858</v>
      </c>
      <c r="H868" s="439" t="s">
        <v>2859</v>
      </c>
      <c r="I868" s="441">
        <v>65</v>
      </c>
      <c r="J868" s="165">
        <f t="shared" si="43"/>
        <v>10</v>
      </c>
    </row>
    <row r="869" spans="1:10" ht="19.95" customHeight="1">
      <c r="A869" s="102" t="str">
        <f t="shared" si="41"/>
        <v>2026-03-09T3003270</v>
      </c>
      <c r="B869" s="167" t="str">
        <f t="shared" si="42"/>
        <v>103003270</v>
      </c>
      <c r="C869" s="434" t="s">
        <v>7321</v>
      </c>
      <c r="D869" s="435" t="s">
        <v>416</v>
      </c>
      <c r="E869" s="436" t="s">
        <v>3670</v>
      </c>
      <c r="F869" s="435" t="s">
        <v>43</v>
      </c>
      <c r="G869" s="435" t="s">
        <v>3671</v>
      </c>
      <c r="H869" s="435" t="s">
        <v>3660</v>
      </c>
      <c r="I869" s="437">
        <v>75</v>
      </c>
      <c r="J869" s="165">
        <f t="shared" si="43"/>
        <v>10</v>
      </c>
    </row>
    <row r="870" spans="1:10" ht="19.95" customHeight="1">
      <c r="A870" s="102" t="str">
        <f t="shared" si="41"/>
        <v>2026-03-09T3003745</v>
      </c>
      <c r="B870" s="167" t="str">
        <f t="shared" si="42"/>
        <v>103003745</v>
      </c>
      <c r="C870" s="438" t="s">
        <v>7321</v>
      </c>
      <c r="D870" s="439" t="s">
        <v>416</v>
      </c>
      <c r="E870" s="440" t="s">
        <v>2860</v>
      </c>
      <c r="F870" s="439" t="s">
        <v>43</v>
      </c>
      <c r="G870" s="439" t="s">
        <v>2861</v>
      </c>
      <c r="H870" s="439" t="s">
        <v>2859</v>
      </c>
      <c r="I870" s="441">
        <v>167</v>
      </c>
      <c r="J870" s="165">
        <f t="shared" si="43"/>
        <v>10</v>
      </c>
    </row>
    <row r="871" spans="1:10" ht="19.95" customHeight="1">
      <c r="A871" s="102" t="str">
        <f t="shared" si="41"/>
        <v>2026-03-09T3002773</v>
      </c>
      <c r="B871" s="167" t="str">
        <f t="shared" si="42"/>
        <v>103002773</v>
      </c>
      <c r="C871" s="434" t="s">
        <v>7321</v>
      </c>
      <c r="D871" s="435" t="s">
        <v>2862</v>
      </c>
      <c r="E871" s="436" t="s">
        <v>5050</v>
      </c>
      <c r="F871" s="435" t="s">
        <v>2515</v>
      </c>
      <c r="G871" s="435" t="s">
        <v>5051</v>
      </c>
      <c r="H871" s="435" t="s">
        <v>4374</v>
      </c>
      <c r="I871" s="437">
        <v>97</v>
      </c>
      <c r="J871" s="165">
        <f t="shared" si="43"/>
        <v>10</v>
      </c>
    </row>
    <row r="872" spans="1:10" ht="19.95" customHeight="1">
      <c r="A872" s="102" t="str">
        <f t="shared" si="41"/>
        <v>2026-03-09T3002609</v>
      </c>
      <c r="B872" s="167" t="str">
        <f t="shared" si="42"/>
        <v>103002609</v>
      </c>
      <c r="C872" s="438" t="s">
        <v>7321</v>
      </c>
      <c r="D872" s="439" t="s">
        <v>2862</v>
      </c>
      <c r="E872" s="440" t="s">
        <v>3721</v>
      </c>
      <c r="F872" s="439" t="s">
        <v>43</v>
      </c>
      <c r="G872" s="439" t="s">
        <v>3722</v>
      </c>
      <c r="H872" s="439" t="s">
        <v>2865</v>
      </c>
      <c r="I872" s="441">
        <v>98</v>
      </c>
      <c r="J872" s="165">
        <f t="shared" si="43"/>
        <v>10</v>
      </c>
    </row>
    <row r="873" spans="1:10" ht="19.95" customHeight="1">
      <c r="A873" s="102" t="str">
        <f t="shared" si="41"/>
        <v>2026-03-09T3003744</v>
      </c>
      <c r="B873" s="167" t="str">
        <f t="shared" si="42"/>
        <v>103003744</v>
      </c>
      <c r="C873" s="434" t="s">
        <v>7321</v>
      </c>
      <c r="D873" s="435" t="s">
        <v>2862</v>
      </c>
      <c r="E873" s="436" t="s">
        <v>2863</v>
      </c>
      <c r="F873" s="435" t="s">
        <v>43</v>
      </c>
      <c r="G873" s="435" t="s">
        <v>2864</v>
      </c>
      <c r="H873" s="435" t="s">
        <v>3723</v>
      </c>
      <c r="I873" s="437">
        <v>20</v>
      </c>
      <c r="J873" s="165">
        <f t="shared" si="43"/>
        <v>10</v>
      </c>
    </row>
    <row r="874" spans="1:10" ht="19.95" customHeight="1">
      <c r="A874" s="102" t="str">
        <f t="shared" si="41"/>
        <v>2026-03-09T3002734</v>
      </c>
      <c r="B874" s="167" t="str">
        <f t="shared" si="42"/>
        <v>103002734</v>
      </c>
      <c r="C874" s="438" t="s">
        <v>7321</v>
      </c>
      <c r="D874" s="439" t="s">
        <v>2862</v>
      </c>
      <c r="E874" s="440" t="s">
        <v>3719</v>
      </c>
      <c r="F874" s="439" t="s">
        <v>43</v>
      </c>
      <c r="G874" s="439" t="s">
        <v>3720</v>
      </c>
      <c r="H874" s="439" t="s">
        <v>3674</v>
      </c>
      <c r="I874" s="441">
        <v>103</v>
      </c>
      <c r="J874" s="165">
        <f t="shared" si="43"/>
        <v>10</v>
      </c>
    </row>
    <row r="875" spans="1:10" ht="19.95" customHeight="1">
      <c r="A875" s="102" t="str">
        <f t="shared" si="41"/>
        <v>2026-03-09T3003860</v>
      </c>
      <c r="B875" s="167" t="str">
        <f t="shared" si="42"/>
        <v>103003860</v>
      </c>
      <c r="C875" s="434" t="s">
        <v>7321</v>
      </c>
      <c r="D875" s="435" t="s">
        <v>2870</v>
      </c>
      <c r="E875" s="436" t="s">
        <v>4397</v>
      </c>
      <c r="F875" s="435" t="s">
        <v>43</v>
      </c>
      <c r="G875" s="435" t="s">
        <v>4398</v>
      </c>
      <c r="H875" s="435" t="s">
        <v>4399</v>
      </c>
      <c r="I875" s="437">
        <v>104</v>
      </c>
      <c r="J875" s="165">
        <f t="shared" si="43"/>
        <v>10</v>
      </c>
    </row>
    <row r="876" spans="1:10" ht="19.95" customHeight="1">
      <c r="A876" s="102" t="str">
        <f t="shared" si="41"/>
        <v>2026-03-09T3003859</v>
      </c>
      <c r="B876" s="167" t="str">
        <f t="shared" si="42"/>
        <v>103003859</v>
      </c>
      <c r="C876" s="438" t="s">
        <v>7321</v>
      </c>
      <c r="D876" s="439" t="s">
        <v>2870</v>
      </c>
      <c r="E876" s="440" t="s">
        <v>4400</v>
      </c>
      <c r="F876" s="439" t="s">
        <v>43</v>
      </c>
      <c r="G876" s="439" t="s">
        <v>4401</v>
      </c>
      <c r="H876" s="439" t="s">
        <v>4399</v>
      </c>
      <c r="I876" s="441">
        <v>129</v>
      </c>
      <c r="J876" s="165">
        <f t="shared" si="43"/>
        <v>10</v>
      </c>
    </row>
    <row r="877" spans="1:10" ht="19.95" customHeight="1">
      <c r="A877" s="102" t="str">
        <f t="shared" si="41"/>
        <v>2026-03-09T3003858</v>
      </c>
      <c r="B877" s="167" t="str">
        <f t="shared" si="42"/>
        <v>103003858</v>
      </c>
      <c r="C877" s="434" t="s">
        <v>7321</v>
      </c>
      <c r="D877" s="435" t="s">
        <v>2870</v>
      </c>
      <c r="E877" s="436" t="s">
        <v>4408</v>
      </c>
      <c r="F877" s="435" t="s">
        <v>43</v>
      </c>
      <c r="G877" s="435" t="s">
        <v>4409</v>
      </c>
      <c r="H877" s="435" t="s">
        <v>4399</v>
      </c>
      <c r="I877" s="437">
        <v>77</v>
      </c>
      <c r="J877" s="165">
        <f t="shared" si="43"/>
        <v>10</v>
      </c>
    </row>
    <row r="878" spans="1:10" ht="19.95" customHeight="1">
      <c r="A878" s="102" t="str">
        <f t="shared" si="41"/>
        <v>2026-03-09T2022682</v>
      </c>
      <c r="B878" s="167" t="str">
        <f t="shared" si="42"/>
        <v>102022682</v>
      </c>
      <c r="C878" s="438" t="s">
        <v>7321</v>
      </c>
      <c r="D878" s="439" t="s">
        <v>3724</v>
      </c>
      <c r="E878" s="440" t="s">
        <v>7322</v>
      </c>
      <c r="F878" s="439" t="s">
        <v>43</v>
      </c>
      <c r="G878" s="439" t="s">
        <v>5727</v>
      </c>
      <c r="H878" s="439" t="s">
        <v>7323</v>
      </c>
      <c r="I878" s="441">
        <v>89</v>
      </c>
      <c r="J878" s="165">
        <f t="shared" si="43"/>
        <v>10</v>
      </c>
    </row>
    <row r="879" spans="1:10" ht="19.95" customHeight="1">
      <c r="A879" s="102" t="str">
        <f t="shared" si="41"/>
        <v>2026-03-09T1033184</v>
      </c>
      <c r="B879" s="167" t="str">
        <f t="shared" si="42"/>
        <v>101033184</v>
      </c>
      <c r="C879" s="434" t="s">
        <v>7321</v>
      </c>
      <c r="D879" s="435" t="s">
        <v>2926</v>
      </c>
      <c r="E879" s="436" t="s">
        <v>2882</v>
      </c>
      <c r="F879" s="435" t="s">
        <v>43</v>
      </c>
      <c r="G879" s="435" t="s">
        <v>2883</v>
      </c>
      <c r="H879" s="435" t="s">
        <v>2884</v>
      </c>
      <c r="I879" s="437">
        <v>126</v>
      </c>
      <c r="J879" s="165">
        <f t="shared" si="43"/>
        <v>10</v>
      </c>
    </row>
    <row r="880" spans="1:10" ht="19.95" customHeight="1">
      <c r="A880" s="102" t="str">
        <f t="shared" si="41"/>
        <v>2026-03-09T2021194</v>
      </c>
      <c r="B880" s="167" t="str">
        <f t="shared" si="42"/>
        <v>102021194</v>
      </c>
      <c r="C880" s="438" t="s">
        <v>7321</v>
      </c>
      <c r="D880" s="439" t="s">
        <v>5017</v>
      </c>
      <c r="E880" s="440" t="s">
        <v>2886</v>
      </c>
      <c r="F880" s="439" t="s">
        <v>43</v>
      </c>
      <c r="G880" s="439" t="s">
        <v>2887</v>
      </c>
      <c r="H880" s="439" t="s">
        <v>2888</v>
      </c>
      <c r="I880" s="441">
        <v>258</v>
      </c>
      <c r="J880" s="165">
        <f t="shared" si="43"/>
        <v>10</v>
      </c>
    </row>
    <row r="881" spans="1:10" ht="19.95" customHeight="1">
      <c r="A881" s="102" t="str">
        <f t="shared" si="41"/>
        <v>2026-03-09T2021195</v>
      </c>
      <c r="B881" s="167" t="str">
        <f t="shared" si="42"/>
        <v>102021195</v>
      </c>
      <c r="C881" s="434" t="s">
        <v>7321</v>
      </c>
      <c r="D881" s="435" t="s">
        <v>5017</v>
      </c>
      <c r="E881" s="436" t="s">
        <v>3665</v>
      </c>
      <c r="F881" s="435" t="s">
        <v>43</v>
      </c>
      <c r="G881" s="435" t="s">
        <v>3666</v>
      </c>
      <c r="H881" s="435" t="s">
        <v>3667</v>
      </c>
      <c r="I881" s="437">
        <v>127</v>
      </c>
      <c r="J881" s="165">
        <f t="shared" si="43"/>
        <v>10</v>
      </c>
    </row>
    <row r="882" spans="1:10" ht="19.95" customHeight="1">
      <c r="A882" s="102" t="str">
        <f t="shared" si="41"/>
        <v>2026-03-09T2001534</v>
      </c>
      <c r="B882" s="167" t="str">
        <f t="shared" si="42"/>
        <v>102001534</v>
      </c>
      <c r="C882" s="438" t="s">
        <v>7321</v>
      </c>
      <c r="D882" s="439" t="s">
        <v>7306</v>
      </c>
      <c r="E882" s="440" t="s">
        <v>4381</v>
      </c>
      <c r="F882" s="439" t="s">
        <v>43</v>
      </c>
      <c r="G882" s="439" t="s">
        <v>4382</v>
      </c>
      <c r="H882" s="439" t="s">
        <v>4383</v>
      </c>
      <c r="I882" s="441">
        <v>3</v>
      </c>
      <c r="J882" s="165">
        <f t="shared" si="43"/>
        <v>10</v>
      </c>
    </row>
    <row r="883" spans="1:10" ht="19.95" customHeight="1">
      <c r="A883" s="102" t="str">
        <f t="shared" si="41"/>
        <v>2026-03-10T3003268</v>
      </c>
      <c r="B883" s="167" t="str">
        <f t="shared" si="42"/>
        <v>103003268</v>
      </c>
      <c r="C883" s="434" t="s">
        <v>7324</v>
      </c>
      <c r="D883" s="435" t="s">
        <v>416</v>
      </c>
      <c r="E883" s="436" t="s">
        <v>2857</v>
      </c>
      <c r="F883" s="435" t="s">
        <v>43</v>
      </c>
      <c r="G883" s="435" t="s">
        <v>2858</v>
      </c>
      <c r="H883" s="435" t="s">
        <v>2859</v>
      </c>
      <c r="I883" s="437">
        <v>89</v>
      </c>
      <c r="J883" s="165">
        <f t="shared" si="43"/>
        <v>10</v>
      </c>
    </row>
    <row r="884" spans="1:10" ht="19.95" customHeight="1">
      <c r="A884" s="102" t="str">
        <f t="shared" si="41"/>
        <v>2026-03-10T3003745</v>
      </c>
      <c r="B884" s="167" t="str">
        <f t="shared" si="42"/>
        <v>103003745</v>
      </c>
      <c r="C884" s="438" t="s">
        <v>7324</v>
      </c>
      <c r="D884" s="439" t="s">
        <v>416</v>
      </c>
      <c r="E884" s="440" t="s">
        <v>2860</v>
      </c>
      <c r="F884" s="439" t="s">
        <v>43</v>
      </c>
      <c r="G884" s="439" t="s">
        <v>2861</v>
      </c>
      <c r="H884" s="439" t="s">
        <v>2859</v>
      </c>
      <c r="I884" s="441">
        <v>184</v>
      </c>
      <c r="J884" s="165">
        <f t="shared" si="43"/>
        <v>10</v>
      </c>
    </row>
    <row r="885" spans="1:10" ht="19.95" customHeight="1">
      <c r="A885" s="102" t="str">
        <f t="shared" si="41"/>
        <v>2026-03-10T3003745</v>
      </c>
      <c r="B885" s="167" t="str">
        <f t="shared" si="42"/>
        <v>103003745</v>
      </c>
      <c r="C885" s="434" t="s">
        <v>7324</v>
      </c>
      <c r="D885" s="435" t="s">
        <v>416</v>
      </c>
      <c r="E885" s="436" t="s">
        <v>2869</v>
      </c>
      <c r="F885" s="435" t="s">
        <v>43</v>
      </c>
      <c r="G885" s="435" t="s">
        <v>2861</v>
      </c>
      <c r="H885" s="435" t="s">
        <v>2859</v>
      </c>
      <c r="I885" s="437">
        <v>42</v>
      </c>
      <c r="J885" s="165">
        <f t="shared" si="43"/>
        <v>10</v>
      </c>
    </row>
    <row r="886" spans="1:10" ht="19.95" customHeight="1">
      <c r="A886" s="102" t="str">
        <f t="shared" si="41"/>
        <v>2026-03-10T3002773</v>
      </c>
      <c r="B886" s="167" t="str">
        <f t="shared" si="42"/>
        <v>103002773</v>
      </c>
      <c r="C886" s="438" t="s">
        <v>7324</v>
      </c>
      <c r="D886" s="439" t="s">
        <v>2862</v>
      </c>
      <c r="E886" s="440" t="s">
        <v>5050</v>
      </c>
      <c r="F886" s="439" t="s">
        <v>2515</v>
      </c>
      <c r="G886" s="439" t="s">
        <v>5051</v>
      </c>
      <c r="H886" s="439" t="s">
        <v>4374</v>
      </c>
      <c r="I886" s="441">
        <v>115</v>
      </c>
      <c r="J886" s="165">
        <f t="shared" si="43"/>
        <v>10</v>
      </c>
    </row>
    <row r="887" spans="1:10" ht="19.95" customHeight="1">
      <c r="A887" s="102" t="str">
        <f t="shared" si="41"/>
        <v>2026-03-10T3002609</v>
      </c>
      <c r="B887" s="167" t="str">
        <f t="shared" si="42"/>
        <v>103002609</v>
      </c>
      <c r="C887" s="434" t="s">
        <v>7324</v>
      </c>
      <c r="D887" s="435" t="s">
        <v>2862</v>
      </c>
      <c r="E887" s="436" t="s">
        <v>3721</v>
      </c>
      <c r="F887" s="435" t="s">
        <v>43</v>
      </c>
      <c r="G887" s="435" t="s">
        <v>3722</v>
      </c>
      <c r="H887" s="435" t="s">
        <v>2865</v>
      </c>
      <c r="I887" s="437">
        <v>79</v>
      </c>
      <c r="J887" s="165">
        <f t="shared" si="43"/>
        <v>10</v>
      </c>
    </row>
    <row r="888" spans="1:10" ht="19.95" customHeight="1">
      <c r="A888" s="102" t="str">
        <f t="shared" si="41"/>
        <v>2026-03-10T3003744</v>
      </c>
      <c r="B888" s="167" t="str">
        <f t="shared" si="42"/>
        <v>103003744</v>
      </c>
      <c r="C888" s="438" t="s">
        <v>7324</v>
      </c>
      <c r="D888" s="439" t="s">
        <v>2862</v>
      </c>
      <c r="E888" s="440" t="s">
        <v>2863</v>
      </c>
      <c r="F888" s="439" t="s">
        <v>43</v>
      </c>
      <c r="G888" s="439" t="s">
        <v>2864</v>
      </c>
      <c r="H888" s="439" t="s">
        <v>3723</v>
      </c>
      <c r="I888" s="441">
        <v>69</v>
      </c>
      <c r="J888" s="165">
        <f t="shared" si="43"/>
        <v>10</v>
      </c>
    </row>
    <row r="889" spans="1:10" ht="19.95" customHeight="1">
      <c r="A889" s="102" t="str">
        <f t="shared" si="41"/>
        <v>2026-03-10T3002719</v>
      </c>
      <c r="B889" s="167" t="str">
        <f t="shared" si="42"/>
        <v>103002719</v>
      </c>
      <c r="C889" s="434" t="s">
        <v>7324</v>
      </c>
      <c r="D889" s="435" t="s">
        <v>2862</v>
      </c>
      <c r="E889" s="436" t="s">
        <v>3662</v>
      </c>
      <c r="F889" s="435" t="s">
        <v>43</v>
      </c>
      <c r="G889" s="435" t="s">
        <v>3663</v>
      </c>
      <c r="H889" s="435" t="s">
        <v>3664</v>
      </c>
      <c r="I889" s="437">
        <v>37</v>
      </c>
      <c r="J889" s="165">
        <f t="shared" si="43"/>
        <v>10</v>
      </c>
    </row>
    <row r="890" spans="1:10" ht="19.95" customHeight="1">
      <c r="A890" s="102" t="str">
        <f t="shared" si="41"/>
        <v>2026-03-10T3003860</v>
      </c>
      <c r="B890" s="167" t="str">
        <f t="shared" si="42"/>
        <v>103003860</v>
      </c>
      <c r="C890" s="438" t="s">
        <v>7324</v>
      </c>
      <c r="D890" s="439" t="s">
        <v>2870</v>
      </c>
      <c r="E890" s="440" t="s">
        <v>4397</v>
      </c>
      <c r="F890" s="439" t="s">
        <v>43</v>
      </c>
      <c r="G890" s="439" t="s">
        <v>4398</v>
      </c>
      <c r="H890" s="439" t="s">
        <v>4399</v>
      </c>
      <c r="I890" s="441">
        <v>87</v>
      </c>
      <c r="J890" s="165">
        <f t="shared" si="43"/>
        <v>10</v>
      </c>
    </row>
    <row r="891" spans="1:10" ht="19.95" customHeight="1">
      <c r="A891" s="102" t="str">
        <f t="shared" ref="A891:A954" si="44">C891&amp;"T"&amp;G891</f>
        <v>2026-03-10T3003859</v>
      </c>
      <c r="B891" s="167" t="str">
        <f t="shared" ref="B891:B954" si="45">J891&amp;G891</f>
        <v>103003859</v>
      </c>
      <c r="C891" s="434" t="s">
        <v>7324</v>
      </c>
      <c r="D891" s="435" t="s">
        <v>2870</v>
      </c>
      <c r="E891" s="436" t="s">
        <v>4400</v>
      </c>
      <c r="F891" s="435" t="s">
        <v>43</v>
      </c>
      <c r="G891" s="435" t="s">
        <v>4401</v>
      </c>
      <c r="H891" s="435" t="s">
        <v>4399</v>
      </c>
      <c r="I891" s="437">
        <v>146</v>
      </c>
      <c r="J891" s="165">
        <f t="shared" si="43"/>
        <v>10</v>
      </c>
    </row>
    <row r="892" spans="1:10" ht="19.95" customHeight="1">
      <c r="A892" s="102" t="str">
        <f t="shared" si="44"/>
        <v>2026-03-10T3003858</v>
      </c>
      <c r="B892" s="167" t="str">
        <f t="shared" si="45"/>
        <v>103003858</v>
      </c>
      <c r="C892" s="438" t="s">
        <v>7324</v>
      </c>
      <c r="D892" s="439" t="s">
        <v>2870</v>
      </c>
      <c r="E892" s="440" t="s">
        <v>4408</v>
      </c>
      <c r="F892" s="439" t="s">
        <v>43</v>
      </c>
      <c r="G892" s="439" t="s">
        <v>4409</v>
      </c>
      <c r="H892" s="439" t="s">
        <v>4399</v>
      </c>
      <c r="I892" s="441">
        <v>77</v>
      </c>
      <c r="J892" s="165">
        <f t="shared" si="43"/>
        <v>10</v>
      </c>
    </row>
    <row r="893" spans="1:10" ht="19.95" customHeight="1">
      <c r="A893" s="102" t="str">
        <f t="shared" si="44"/>
        <v>2026-03-10T1033184</v>
      </c>
      <c r="B893" s="167" t="str">
        <f t="shared" si="45"/>
        <v>101033184</v>
      </c>
      <c r="C893" s="434" t="s">
        <v>7324</v>
      </c>
      <c r="D893" s="435" t="s">
        <v>2926</v>
      </c>
      <c r="E893" s="436" t="s">
        <v>2882</v>
      </c>
      <c r="F893" s="435" t="s">
        <v>43</v>
      </c>
      <c r="G893" s="435" t="s">
        <v>2883</v>
      </c>
      <c r="H893" s="435" t="s">
        <v>2884</v>
      </c>
      <c r="I893" s="437">
        <v>265</v>
      </c>
      <c r="J893" s="165">
        <f t="shared" si="43"/>
        <v>10</v>
      </c>
    </row>
    <row r="894" spans="1:10" ht="19.95" customHeight="1">
      <c r="A894" s="102" t="str">
        <f t="shared" si="44"/>
        <v>2026-03-10T1035835</v>
      </c>
      <c r="B894" s="167" t="str">
        <f t="shared" si="45"/>
        <v>101035835</v>
      </c>
      <c r="C894" s="438" t="s">
        <v>7324</v>
      </c>
      <c r="D894" s="439" t="s">
        <v>5013</v>
      </c>
      <c r="E894" s="440" t="s">
        <v>7325</v>
      </c>
      <c r="F894" s="439" t="s">
        <v>43</v>
      </c>
      <c r="G894" s="439" t="s">
        <v>7326</v>
      </c>
      <c r="H894" s="439" t="s">
        <v>7327</v>
      </c>
      <c r="I894" s="441">
        <v>97</v>
      </c>
      <c r="J894" s="165">
        <f t="shared" si="43"/>
        <v>10</v>
      </c>
    </row>
    <row r="895" spans="1:10" ht="19.95" customHeight="1">
      <c r="A895" s="102" t="str">
        <f t="shared" si="44"/>
        <v>2026-03-10T2021194</v>
      </c>
      <c r="B895" s="167" t="str">
        <f t="shared" si="45"/>
        <v>102021194</v>
      </c>
      <c r="C895" s="434" t="s">
        <v>7324</v>
      </c>
      <c r="D895" s="435" t="s">
        <v>5017</v>
      </c>
      <c r="E895" s="436" t="s">
        <v>2886</v>
      </c>
      <c r="F895" s="435" t="s">
        <v>43</v>
      </c>
      <c r="G895" s="435" t="s">
        <v>2887</v>
      </c>
      <c r="H895" s="435" t="s">
        <v>2888</v>
      </c>
      <c r="I895" s="437">
        <v>123</v>
      </c>
      <c r="J895" s="165">
        <f t="shared" si="43"/>
        <v>10</v>
      </c>
    </row>
    <row r="896" spans="1:10" ht="19.95" customHeight="1">
      <c r="A896" s="102" t="str">
        <f t="shared" si="44"/>
        <v>2026-03-10T2021195</v>
      </c>
      <c r="B896" s="167" t="str">
        <f t="shared" si="45"/>
        <v>102021195</v>
      </c>
      <c r="C896" s="438" t="s">
        <v>7324</v>
      </c>
      <c r="D896" s="439" t="s">
        <v>5017</v>
      </c>
      <c r="E896" s="440" t="s">
        <v>3665</v>
      </c>
      <c r="F896" s="439" t="s">
        <v>43</v>
      </c>
      <c r="G896" s="439" t="s">
        <v>3666</v>
      </c>
      <c r="H896" s="439" t="s">
        <v>3667</v>
      </c>
      <c r="I896" s="441">
        <v>230</v>
      </c>
      <c r="J896" s="165">
        <f t="shared" si="43"/>
        <v>10</v>
      </c>
    </row>
    <row r="897" spans="1:10" ht="19.95" customHeight="1">
      <c r="A897" s="102" t="str">
        <f t="shared" si="44"/>
        <v>2026-03-10T2001534</v>
      </c>
      <c r="B897" s="167" t="str">
        <f t="shared" si="45"/>
        <v>102001534</v>
      </c>
      <c r="C897" s="434" t="s">
        <v>7324</v>
      </c>
      <c r="D897" s="435" t="s">
        <v>7306</v>
      </c>
      <c r="E897" s="436" t="s">
        <v>4381</v>
      </c>
      <c r="F897" s="435" t="s">
        <v>43</v>
      </c>
      <c r="G897" s="435" t="s">
        <v>4382</v>
      </c>
      <c r="H897" s="435" t="s">
        <v>4383</v>
      </c>
      <c r="I897" s="437">
        <v>110</v>
      </c>
      <c r="J897" s="165">
        <f t="shared" si="43"/>
        <v>10</v>
      </c>
    </row>
    <row r="898" spans="1:10" ht="19.95" customHeight="1">
      <c r="A898" s="102" t="str">
        <f t="shared" si="44"/>
        <v>2026-03-11T3003268</v>
      </c>
      <c r="B898" s="167" t="str">
        <f t="shared" si="45"/>
        <v>103003268</v>
      </c>
      <c r="C898" s="438" t="s">
        <v>7328</v>
      </c>
      <c r="D898" s="439" t="s">
        <v>416</v>
      </c>
      <c r="E898" s="440" t="s">
        <v>2857</v>
      </c>
      <c r="F898" s="439" t="s">
        <v>43</v>
      </c>
      <c r="G898" s="439" t="s">
        <v>2858</v>
      </c>
      <c r="H898" s="439" t="s">
        <v>2859</v>
      </c>
      <c r="I898" s="441">
        <v>48</v>
      </c>
      <c r="J898" s="165">
        <f t="shared" si="43"/>
        <v>10</v>
      </c>
    </row>
    <row r="899" spans="1:10" ht="19.95" customHeight="1">
      <c r="A899" s="102" t="str">
        <f t="shared" si="44"/>
        <v>2026-03-11T3003745</v>
      </c>
      <c r="B899" s="167" t="str">
        <f t="shared" si="45"/>
        <v>103003745</v>
      </c>
      <c r="C899" s="434" t="s">
        <v>7328</v>
      </c>
      <c r="D899" s="435" t="s">
        <v>416</v>
      </c>
      <c r="E899" s="436" t="s">
        <v>2860</v>
      </c>
      <c r="F899" s="435" t="s">
        <v>43</v>
      </c>
      <c r="G899" s="435" t="s">
        <v>2861</v>
      </c>
      <c r="H899" s="435" t="s">
        <v>2859</v>
      </c>
      <c r="I899" s="437">
        <v>205</v>
      </c>
      <c r="J899" s="165">
        <f t="shared" ref="J899:J962" si="46">WEEKNUM(C899)-1</f>
        <v>10</v>
      </c>
    </row>
    <row r="900" spans="1:10" ht="19.95" customHeight="1">
      <c r="A900" s="102" t="str">
        <f t="shared" si="44"/>
        <v>2026-03-11T3003745</v>
      </c>
      <c r="B900" s="167" t="str">
        <f t="shared" si="45"/>
        <v>103003745</v>
      </c>
      <c r="C900" s="438" t="s">
        <v>7328</v>
      </c>
      <c r="D900" s="439" t="s">
        <v>416</v>
      </c>
      <c r="E900" s="440" t="s">
        <v>2869</v>
      </c>
      <c r="F900" s="439" t="s">
        <v>43</v>
      </c>
      <c r="G900" s="439" t="s">
        <v>2861</v>
      </c>
      <c r="H900" s="439" t="s">
        <v>2859</v>
      </c>
      <c r="I900" s="441">
        <v>68</v>
      </c>
      <c r="J900" s="165">
        <f t="shared" si="46"/>
        <v>10</v>
      </c>
    </row>
    <row r="901" spans="1:10" ht="19.95" customHeight="1">
      <c r="A901" s="102" t="str">
        <f t="shared" si="44"/>
        <v>2026-03-11T3002609</v>
      </c>
      <c r="B901" s="167" t="str">
        <f t="shared" si="45"/>
        <v>103002609</v>
      </c>
      <c r="C901" s="434" t="s">
        <v>7328</v>
      </c>
      <c r="D901" s="435" t="s">
        <v>2862</v>
      </c>
      <c r="E901" s="436" t="s">
        <v>3721</v>
      </c>
      <c r="F901" s="435" t="s">
        <v>43</v>
      </c>
      <c r="G901" s="435" t="s">
        <v>3722</v>
      </c>
      <c r="H901" s="435" t="s">
        <v>2865</v>
      </c>
      <c r="I901" s="437">
        <v>104</v>
      </c>
      <c r="J901" s="165">
        <f t="shared" si="46"/>
        <v>10</v>
      </c>
    </row>
    <row r="902" spans="1:10" ht="19.95" customHeight="1">
      <c r="A902" s="102" t="str">
        <f t="shared" si="44"/>
        <v>2026-03-11T3003744</v>
      </c>
      <c r="B902" s="167" t="str">
        <f t="shared" si="45"/>
        <v>103003744</v>
      </c>
      <c r="C902" s="438" t="s">
        <v>7328</v>
      </c>
      <c r="D902" s="439" t="s">
        <v>2862</v>
      </c>
      <c r="E902" s="440" t="s">
        <v>2863</v>
      </c>
      <c r="F902" s="439" t="s">
        <v>43</v>
      </c>
      <c r="G902" s="439" t="s">
        <v>2864</v>
      </c>
      <c r="H902" s="439" t="s">
        <v>3723</v>
      </c>
      <c r="I902" s="441">
        <v>91</v>
      </c>
      <c r="J902" s="165">
        <f t="shared" si="46"/>
        <v>10</v>
      </c>
    </row>
    <row r="903" spans="1:10" ht="19.95" customHeight="1">
      <c r="A903" s="102" t="str">
        <f t="shared" si="44"/>
        <v>2026-03-11T3003745</v>
      </c>
      <c r="B903" s="167" t="str">
        <f t="shared" si="45"/>
        <v>103003745</v>
      </c>
      <c r="C903" s="434" t="s">
        <v>7328</v>
      </c>
      <c r="D903" s="435" t="s">
        <v>2862</v>
      </c>
      <c r="E903" s="436" t="s">
        <v>2869</v>
      </c>
      <c r="F903" s="435" t="s">
        <v>43</v>
      </c>
      <c r="G903" s="435" t="s">
        <v>2861</v>
      </c>
      <c r="H903" s="435" t="s">
        <v>2859</v>
      </c>
      <c r="I903" s="437">
        <v>25</v>
      </c>
      <c r="J903" s="165">
        <f t="shared" si="46"/>
        <v>10</v>
      </c>
    </row>
    <row r="904" spans="1:10" ht="19.95" customHeight="1">
      <c r="A904" s="102" t="str">
        <f t="shared" si="44"/>
        <v>2026-03-11T3002719</v>
      </c>
      <c r="B904" s="167" t="str">
        <f t="shared" si="45"/>
        <v>103002719</v>
      </c>
      <c r="C904" s="438" t="s">
        <v>7328</v>
      </c>
      <c r="D904" s="439" t="s">
        <v>2862</v>
      </c>
      <c r="E904" s="440" t="s">
        <v>3662</v>
      </c>
      <c r="F904" s="439" t="s">
        <v>43</v>
      </c>
      <c r="G904" s="439" t="s">
        <v>3663</v>
      </c>
      <c r="H904" s="439" t="s">
        <v>3664</v>
      </c>
      <c r="I904" s="441">
        <v>108</v>
      </c>
      <c r="J904" s="165">
        <f t="shared" si="46"/>
        <v>10</v>
      </c>
    </row>
    <row r="905" spans="1:10" ht="19.95" customHeight="1">
      <c r="A905" s="102" t="str">
        <f t="shared" si="44"/>
        <v>2026-03-11T3003860</v>
      </c>
      <c r="B905" s="167" t="str">
        <f t="shared" si="45"/>
        <v>103003860</v>
      </c>
      <c r="C905" s="434" t="s">
        <v>7328</v>
      </c>
      <c r="D905" s="435" t="s">
        <v>2870</v>
      </c>
      <c r="E905" s="436" t="s">
        <v>4397</v>
      </c>
      <c r="F905" s="435" t="s">
        <v>43</v>
      </c>
      <c r="G905" s="435" t="s">
        <v>4398</v>
      </c>
      <c r="H905" s="435" t="s">
        <v>4399</v>
      </c>
      <c r="I905" s="437">
        <v>54</v>
      </c>
      <c r="J905" s="165">
        <f t="shared" si="46"/>
        <v>10</v>
      </c>
    </row>
    <row r="906" spans="1:10" ht="19.95" customHeight="1">
      <c r="A906" s="102" t="str">
        <f t="shared" si="44"/>
        <v>2026-03-11T3003859</v>
      </c>
      <c r="B906" s="167" t="str">
        <f t="shared" si="45"/>
        <v>103003859</v>
      </c>
      <c r="C906" s="438" t="s">
        <v>7328</v>
      </c>
      <c r="D906" s="439" t="s">
        <v>2870</v>
      </c>
      <c r="E906" s="440" t="s">
        <v>4400</v>
      </c>
      <c r="F906" s="439" t="s">
        <v>43</v>
      </c>
      <c r="G906" s="439" t="s">
        <v>4401</v>
      </c>
      <c r="H906" s="439" t="s">
        <v>4399</v>
      </c>
      <c r="I906" s="441">
        <v>132</v>
      </c>
      <c r="J906" s="165">
        <f t="shared" si="46"/>
        <v>10</v>
      </c>
    </row>
    <row r="907" spans="1:10" ht="19.95" customHeight="1">
      <c r="A907" s="102" t="str">
        <f t="shared" si="44"/>
        <v>2026-03-11T3003858</v>
      </c>
      <c r="B907" s="167" t="str">
        <f t="shared" si="45"/>
        <v>103003858</v>
      </c>
      <c r="C907" s="434" t="s">
        <v>7328</v>
      </c>
      <c r="D907" s="435" t="s">
        <v>2870</v>
      </c>
      <c r="E907" s="436" t="s">
        <v>4408</v>
      </c>
      <c r="F907" s="435" t="s">
        <v>43</v>
      </c>
      <c r="G907" s="435" t="s">
        <v>4409</v>
      </c>
      <c r="H907" s="435" t="s">
        <v>4399</v>
      </c>
      <c r="I907" s="437">
        <v>114</v>
      </c>
      <c r="J907" s="165">
        <f t="shared" si="46"/>
        <v>10</v>
      </c>
    </row>
    <row r="908" spans="1:10" ht="19.95" customHeight="1">
      <c r="A908" s="102" t="str">
        <f t="shared" si="44"/>
        <v>2026-03-11T1033184</v>
      </c>
      <c r="B908" s="167" t="str">
        <f t="shared" si="45"/>
        <v>101033184</v>
      </c>
      <c r="C908" s="438" t="s">
        <v>7328</v>
      </c>
      <c r="D908" s="439" t="s">
        <v>2926</v>
      </c>
      <c r="E908" s="440" t="s">
        <v>2882</v>
      </c>
      <c r="F908" s="439" t="s">
        <v>43</v>
      </c>
      <c r="G908" s="439" t="s">
        <v>2883</v>
      </c>
      <c r="H908" s="439" t="s">
        <v>2884</v>
      </c>
      <c r="I908" s="441">
        <v>130</v>
      </c>
      <c r="J908" s="165">
        <f t="shared" si="46"/>
        <v>10</v>
      </c>
    </row>
    <row r="909" spans="1:10" ht="19.95" customHeight="1">
      <c r="A909" s="102" t="str">
        <f t="shared" si="44"/>
        <v>2026-03-11T1037805</v>
      </c>
      <c r="B909" s="167" t="str">
        <f t="shared" si="45"/>
        <v>101037805</v>
      </c>
      <c r="C909" s="434" t="s">
        <v>7328</v>
      </c>
      <c r="D909" s="435" t="s">
        <v>2926</v>
      </c>
      <c r="E909" s="436" t="s">
        <v>7329</v>
      </c>
      <c r="F909" s="435" t="s">
        <v>43</v>
      </c>
      <c r="G909" s="435" t="s">
        <v>5735</v>
      </c>
      <c r="H909" s="435" t="s">
        <v>7330</v>
      </c>
      <c r="I909" s="437">
        <v>93</v>
      </c>
      <c r="J909" s="165">
        <f t="shared" si="46"/>
        <v>10</v>
      </c>
    </row>
    <row r="910" spans="1:10" ht="19.95" customHeight="1">
      <c r="A910" s="102" t="str">
        <f t="shared" si="44"/>
        <v>2026-03-11T1035835</v>
      </c>
      <c r="B910" s="167" t="str">
        <f t="shared" si="45"/>
        <v>101035835</v>
      </c>
      <c r="C910" s="438" t="s">
        <v>7328</v>
      </c>
      <c r="D910" s="439" t="s">
        <v>5013</v>
      </c>
      <c r="E910" s="440" t="s">
        <v>7325</v>
      </c>
      <c r="F910" s="439" t="s">
        <v>43</v>
      </c>
      <c r="G910" s="439" t="s">
        <v>7326</v>
      </c>
      <c r="H910" s="439" t="s">
        <v>7327</v>
      </c>
      <c r="I910" s="441">
        <v>219</v>
      </c>
      <c r="J910" s="165">
        <f t="shared" si="46"/>
        <v>10</v>
      </c>
    </row>
    <row r="911" spans="1:10" ht="19.95" customHeight="1">
      <c r="A911" s="102" t="str">
        <f t="shared" si="44"/>
        <v>2026-03-11T2021194</v>
      </c>
      <c r="B911" s="167" t="str">
        <f t="shared" si="45"/>
        <v>102021194</v>
      </c>
      <c r="C911" s="434" t="s">
        <v>7328</v>
      </c>
      <c r="D911" s="435" t="s">
        <v>5017</v>
      </c>
      <c r="E911" s="436" t="s">
        <v>2886</v>
      </c>
      <c r="F911" s="435" t="s">
        <v>43</v>
      </c>
      <c r="G911" s="435" t="s">
        <v>2887</v>
      </c>
      <c r="H911" s="435" t="s">
        <v>2888</v>
      </c>
      <c r="I911" s="437">
        <v>59</v>
      </c>
      <c r="J911" s="165">
        <f t="shared" si="46"/>
        <v>10</v>
      </c>
    </row>
    <row r="912" spans="1:10" ht="19.95" customHeight="1">
      <c r="A912" s="102" t="str">
        <f t="shared" si="44"/>
        <v>2026-03-11T2021195</v>
      </c>
      <c r="B912" s="167" t="str">
        <f t="shared" si="45"/>
        <v>102021195</v>
      </c>
      <c r="C912" s="438" t="s">
        <v>7328</v>
      </c>
      <c r="D912" s="439" t="s">
        <v>5017</v>
      </c>
      <c r="E912" s="440" t="s">
        <v>3665</v>
      </c>
      <c r="F912" s="439" t="s">
        <v>43</v>
      </c>
      <c r="G912" s="439" t="s">
        <v>3666</v>
      </c>
      <c r="H912" s="439" t="s">
        <v>3667</v>
      </c>
      <c r="I912" s="441">
        <v>120</v>
      </c>
      <c r="J912" s="165">
        <f t="shared" si="46"/>
        <v>10</v>
      </c>
    </row>
    <row r="913" spans="1:10" ht="19.95" customHeight="1">
      <c r="A913" s="102" t="str">
        <f t="shared" si="44"/>
        <v>2026-03-11T2001534</v>
      </c>
      <c r="B913" s="167" t="str">
        <f t="shared" si="45"/>
        <v>102001534</v>
      </c>
      <c r="C913" s="434" t="s">
        <v>7328</v>
      </c>
      <c r="D913" s="435" t="s">
        <v>7306</v>
      </c>
      <c r="E913" s="436" t="s">
        <v>4381</v>
      </c>
      <c r="F913" s="435" t="s">
        <v>43</v>
      </c>
      <c r="G913" s="435" t="s">
        <v>4382</v>
      </c>
      <c r="H913" s="435" t="s">
        <v>4383</v>
      </c>
      <c r="I913" s="437">
        <v>111</v>
      </c>
      <c r="J913" s="165">
        <f t="shared" si="46"/>
        <v>10</v>
      </c>
    </row>
    <row r="914" spans="1:10" ht="19.95" customHeight="1">
      <c r="A914" s="102" t="str">
        <f t="shared" si="44"/>
        <v>2026-03-12T3003268</v>
      </c>
      <c r="B914" s="167" t="str">
        <f t="shared" si="45"/>
        <v>103003268</v>
      </c>
      <c r="C914" s="438" t="s">
        <v>7331</v>
      </c>
      <c r="D914" s="439" t="s">
        <v>416</v>
      </c>
      <c r="E914" s="440" t="s">
        <v>2857</v>
      </c>
      <c r="F914" s="439" t="s">
        <v>43</v>
      </c>
      <c r="G914" s="439" t="s">
        <v>2858</v>
      </c>
      <c r="H914" s="439" t="s">
        <v>2859</v>
      </c>
      <c r="I914" s="441">
        <v>131</v>
      </c>
      <c r="J914" s="165">
        <f t="shared" si="46"/>
        <v>10</v>
      </c>
    </row>
    <row r="915" spans="1:10" ht="19.95" customHeight="1">
      <c r="A915" s="102" t="str">
        <f t="shared" si="44"/>
        <v>2026-03-12T3003745</v>
      </c>
      <c r="B915" s="167" t="str">
        <f t="shared" si="45"/>
        <v>103003745</v>
      </c>
      <c r="C915" s="434" t="s">
        <v>7331</v>
      </c>
      <c r="D915" s="435" t="s">
        <v>416</v>
      </c>
      <c r="E915" s="436" t="s">
        <v>2860</v>
      </c>
      <c r="F915" s="435" t="s">
        <v>43</v>
      </c>
      <c r="G915" s="435" t="s">
        <v>2861</v>
      </c>
      <c r="H915" s="435" t="s">
        <v>2859</v>
      </c>
      <c r="I915" s="437">
        <v>159</v>
      </c>
      <c r="J915" s="165">
        <f t="shared" si="46"/>
        <v>10</v>
      </c>
    </row>
    <row r="916" spans="1:10" ht="19.95" customHeight="1">
      <c r="A916" s="102" t="str">
        <f t="shared" si="44"/>
        <v>2026-03-12T3003745</v>
      </c>
      <c r="B916" s="167" t="str">
        <f t="shared" si="45"/>
        <v>103003745</v>
      </c>
      <c r="C916" s="438" t="s">
        <v>7331</v>
      </c>
      <c r="D916" s="439" t="s">
        <v>416</v>
      </c>
      <c r="E916" s="440" t="s">
        <v>2869</v>
      </c>
      <c r="F916" s="439" t="s">
        <v>43</v>
      </c>
      <c r="G916" s="439" t="s">
        <v>2861</v>
      </c>
      <c r="H916" s="439" t="s">
        <v>2859</v>
      </c>
      <c r="I916" s="441">
        <v>5</v>
      </c>
      <c r="J916" s="165">
        <f t="shared" si="46"/>
        <v>10</v>
      </c>
    </row>
    <row r="917" spans="1:10" ht="19.95" customHeight="1">
      <c r="A917" s="102" t="str">
        <f t="shared" si="44"/>
        <v>2026-03-12T3002773</v>
      </c>
      <c r="B917" s="167" t="str">
        <f t="shared" si="45"/>
        <v>103002773</v>
      </c>
      <c r="C917" s="434" t="s">
        <v>7331</v>
      </c>
      <c r="D917" s="435" t="s">
        <v>2862</v>
      </c>
      <c r="E917" s="436" t="s">
        <v>5050</v>
      </c>
      <c r="F917" s="435" t="s">
        <v>2515</v>
      </c>
      <c r="G917" s="435" t="s">
        <v>5051</v>
      </c>
      <c r="H917" s="435" t="s">
        <v>4374</v>
      </c>
      <c r="I917" s="437">
        <v>68</v>
      </c>
      <c r="J917" s="165">
        <f t="shared" si="46"/>
        <v>10</v>
      </c>
    </row>
    <row r="918" spans="1:10" ht="19.95" customHeight="1">
      <c r="A918" s="102" t="str">
        <f t="shared" si="44"/>
        <v>2026-03-12T3002240</v>
      </c>
      <c r="B918" s="167" t="str">
        <f t="shared" si="45"/>
        <v>103002240</v>
      </c>
      <c r="C918" s="438" t="s">
        <v>7331</v>
      </c>
      <c r="D918" s="439" t="s">
        <v>2862</v>
      </c>
      <c r="E918" s="440" t="s">
        <v>3755</v>
      </c>
      <c r="F918" s="439" t="s">
        <v>2515</v>
      </c>
      <c r="G918" s="439" t="s">
        <v>3756</v>
      </c>
      <c r="H918" s="439" t="s">
        <v>3757</v>
      </c>
      <c r="I918" s="441">
        <v>54</v>
      </c>
      <c r="J918" s="165">
        <f t="shared" si="46"/>
        <v>10</v>
      </c>
    </row>
    <row r="919" spans="1:10" ht="19.95" customHeight="1">
      <c r="A919" s="102" t="str">
        <f t="shared" si="44"/>
        <v>2026-03-12T3002422</v>
      </c>
      <c r="B919" s="167" t="str">
        <f t="shared" si="45"/>
        <v>103002422</v>
      </c>
      <c r="C919" s="434" t="s">
        <v>7331</v>
      </c>
      <c r="D919" s="435" t="s">
        <v>2862</v>
      </c>
      <c r="E919" s="436" t="s">
        <v>7332</v>
      </c>
      <c r="F919" s="435" t="s">
        <v>43</v>
      </c>
      <c r="G919" s="435" t="s">
        <v>7333</v>
      </c>
      <c r="H919" s="435" t="s">
        <v>7334</v>
      </c>
      <c r="I919" s="437">
        <v>60</v>
      </c>
      <c r="J919" s="165">
        <f t="shared" si="46"/>
        <v>10</v>
      </c>
    </row>
    <row r="920" spans="1:10" ht="19.95" customHeight="1">
      <c r="A920" s="102" t="str">
        <f t="shared" si="44"/>
        <v>2026-03-12T3003745</v>
      </c>
      <c r="B920" s="167" t="str">
        <f t="shared" si="45"/>
        <v>103003745</v>
      </c>
      <c r="C920" s="438" t="s">
        <v>7331</v>
      </c>
      <c r="D920" s="439" t="s">
        <v>2862</v>
      </c>
      <c r="E920" s="440" t="s">
        <v>2869</v>
      </c>
      <c r="F920" s="439" t="s">
        <v>43</v>
      </c>
      <c r="G920" s="439" t="s">
        <v>2861</v>
      </c>
      <c r="H920" s="439" t="s">
        <v>2859</v>
      </c>
      <c r="I920" s="441">
        <v>60</v>
      </c>
      <c r="J920" s="165">
        <f t="shared" si="46"/>
        <v>10</v>
      </c>
    </row>
    <row r="921" spans="1:10" ht="19.95" customHeight="1">
      <c r="A921" s="102" t="str">
        <f t="shared" si="44"/>
        <v>2026-03-12T3002719</v>
      </c>
      <c r="B921" s="167" t="str">
        <f t="shared" si="45"/>
        <v>103002719</v>
      </c>
      <c r="C921" s="434" t="s">
        <v>7331</v>
      </c>
      <c r="D921" s="435" t="s">
        <v>2862</v>
      </c>
      <c r="E921" s="436" t="s">
        <v>3662</v>
      </c>
      <c r="F921" s="435" t="s">
        <v>43</v>
      </c>
      <c r="G921" s="435" t="s">
        <v>3663</v>
      </c>
      <c r="H921" s="435" t="s">
        <v>3664</v>
      </c>
      <c r="I921" s="437">
        <v>88</v>
      </c>
      <c r="J921" s="165">
        <f t="shared" si="46"/>
        <v>10</v>
      </c>
    </row>
    <row r="922" spans="1:10" ht="19.95" customHeight="1">
      <c r="A922" s="102" t="str">
        <f t="shared" si="44"/>
        <v>2026-03-12T3003860</v>
      </c>
      <c r="B922" s="167" t="str">
        <f t="shared" si="45"/>
        <v>103003860</v>
      </c>
      <c r="C922" s="438" t="s">
        <v>7331</v>
      </c>
      <c r="D922" s="439" t="s">
        <v>2870</v>
      </c>
      <c r="E922" s="440" t="s">
        <v>4397</v>
      </c>
      <c r="F922" s="439" t="s">
        <v>43</v>
      </c>
      <c r="G922" s="439" t="s">
        <v>4398</v>
      </c>
      <c r="H922" s="439" t="s">
        <v>4399</v>
      </c>
      <c r="I922" s="441">
        <v>103</v>
      </c>
      <c r="J922" s="165">
        <f t="shared" si="46"/>
        <v>10</v>
      </c>
    </row>
    <row r="923" spans="1:10" ht="19.95" customHeight="1">
      <c r="A923" s="102" t="str">
        <f t="shared" si="44"/>
        <v>2026-03-12T3003859</v>
      </c>
      <c r="B923" s="167" t="str">
        <f t="shared" si="45"/>
        <v>103003859</v>
      </c>
      <c r="C923" s="434" t="s">
        <v>7331</v>
      </c>
      <c r="D923" s="435" t="s">
        <v>2870</v>
      </c>
      <c r="E923" s="436" t="s">
        <v>4400</v>
      </c>
      <c r="F923" s="435" t="s">
        <v>43</v>
      </c>
      <c r="G923" s="435" t="s">
        <v>4401</v>
      </c>
      <c r="H923" s="435" t="s">
        <v>4399</v>
      </c>
      <c r="I923" s="437">
        <v>178</v>
      </c>
      <c r="J923" s="165">
        <f t="shared" si="46"/>
        <v>10</v>
      </c>
    </row>
    <row r="924" spans="1:10" ht="19.95" customHeight="1">
      <c r="A924" s="102" t="str">
        <f t="shared" si="44"/>
        <v>2026-03-12T3003858</v>
      </c>
      <c r="B924" s="167" t="str">
        <f t="shared" si="45"/>
        <v>103003858</v>
      </c>
      <c r="C924" s="438" t="s">
        <v>7331</v>
      </c>
      <c r="D924" s="439" t="s">
        <v>2870</v>
      </c>
      <c r="E924" s="440" t="s">
        <v>4408</v>
      </c>
      <c r="F924" s="439" t="s">
        <v>43</v>
      </c>
      <c r="G924" s="439" t="s">
        <v>4409</v>
      </c>
      <c r="H924" s="439" t="s">
        <v>4399</v>
      </c>
      <c r="I924" s="441">
        <v>36</v>
      </c>
      <c r="J924" s="165">
        <f t="shared" si="46"/>
        <v>10</v>
      </c>
    </row>
    <row r="925" spans="1:10" ht="19.95" customHeight="1">
      <c r="A925" s="102" t="str">
        <f t="shared" si="44"/>
        <v>2026-03-12T1037805</v>
      </c>
      <c r="B925" s="167" t="str">
        <f t="shared" si="45"/>
        <v>101037805</v>
      </c>
      <c r="C925" s="434" t="s">
        <v>7331</v>
      </c>
      <c r="D925" s="435" t="s">
        <v>2926</v>
      </c>
      <c r="E925" s="436" t="s">
        <v>7329</v>
      </c>
      <c r="F925" s="435" t="s">
        <v>43</v>
      </c>
      <c r="G925" s="435" t="s">
        <v>5735</v>
      </c>
      <c r="H925" s="435" t="s">
        <v>7330</v>
      </c>
      <c r="I925" s="437">
        <v>80</v>
      </c>
      <c r="J925" s="165">
        <f t="shared" si="46"/>
        <v>10</v>
      </c>
    </row>
    <row r="926" spans="1:10" ht="19.95" customHeight="1">
      <c r="A926" s="102" t="str">
        <f t="shared" si="44"/>
        <v>2026-03-12T1035835</v>
      </c>
      <c r="B926" s="167" t="str">
        <f t="shared" si="45"/>
        <v>101035835</v>
      </c>
      <c r="C926" s="438" t="s">
        <v>7331</v>
      </c>
      <c r="D926" s="439" t="s">
        <v>5013</v>
      </c>
      <c r="E926" s="440" t="s">
        <v>7325</v>
      </c>
      <c r="F926" s="439" t="s">
        <v>43</v>
      </c>
      <c r="G926" s="439" t="s">
        <v>7326</v>
      </c>
      <c r="H926" s="439" t="s">
        <v>7327</v>
      </c>
      <c r="I926" s="441">
        <v>183</v>
      </c>
      <c r="J926" s="165">
        <f t="shared" si="46"/>
        <v>10</v>
      </c>
    </row>
    <row r="927" spans="1:10" ht="19.95" customHeight="1">
      <c r="A927" s="102" t="str">
        <f t="shared" si="44"/>
        <v>2026-03-12T2021194</v>
      </c>
      <c r="B927" s="167" t="str">
        <f t="shared" si="45"/>
        <v>102021194</v>
      </c>
      <c r="C927" s="434" t="s">
        <v>7331</v>
      </c>
      <c r="D927" s="435" t="s">
        <v>5017</v>
      </c>
      <c r="E927" s="436" t="s">
        <v>2886</v>
      </c>
      <c r="F927" s="435" t="s">
        <v>43</v>
      </c>
      <c r="G927" s="435" t="s">
        <v>2887</v>
      </c>
      <c r="H927" s="435" t="s">
        <v>2888</v>
      </c>
      <c r="I927" s="437">
        <v>216</v>
      </c>
      <c r="J927" s="165">
        <f t="shared" si="46"/>
        <v>10</v>
      </c>
    </row>
    <row r="928" spans="1:10" ht="19.95" customHeight="1">
      <c r="A928" s="102" t="str">
        <f t="shared" si="44"/>
        <v>2026-03-12T2021195</v>
      </c>
      <c r="B928" s="167" t="str">
        <f t="shared" si="45"/>
        <v>102021195</v>
      </c>
      <c r="C928" s="438" t="s">
        <v>7331</v>
      </c>
      <c r="D928" s="439" t="s">
        <v>5017</v>
      </c>
      <c r="E928" s="440" t="s">
        <v>3665</v>
      </c>
      <c r="F928" s="439" t="s">
        <v>43</v>
      </c>
      <c r="G928" s="439" t="s">
        <v>3666</v>
      </c>
      <c r="H928" s="439" t="s">
        <v>3667</v>
      </c>
      <c r="I928" s="441">
        <v>117</v>
      </c>
      <c r="J928" s="165">
        <f t="shared" si="46"/>
        <v>10</v>
      </c>
    </row>
    <row r="929" spans="1:10" ht="19.95" customHeight="1">
      <c r="A929" s="102" t="str">
        <f t="shared" si="44"/>
        <v>2026-03-12T2001534</v>
      </c>
      <c r="B929" s="167" t="str">
        <f t="shared" si="45"/>
        <v>102001534</v>
      </c>
      <c r="C929" s="434" t="s">
        <v>7331</v>
      </c>
      <c r="D929" s="435" t="s">
        <v>7306</v>
      </c>
      <c r="E929" s="436" t="s">
        <v>4381</v>
      </c>
      <c r="F929" s="435" t="s">
        <v>43</v>
      </c>
      <c r="G929" s="435" t="s">
        <v>4382</v>
      </c>
      <c r="H929" s="435" t="s">
        <v>4383</v>
      </c>
      <c r="I929" s="437">
        <v>64</v>
      </c>
      <c r="J929" s="165">
        <f t="shared" si="46"/>
        <v>10</v>
      </c>
    </row>
    <row r="930" spans="1:10" ht="19.95" customHeight="1">
      <c r="A930" s="102" t="str">
        <f t="shared" si="44"/>
        <v>2026-03-13T1038719</v>
      </c>
      <c r="B930" s="167" t="str">
        <f t="shared" si="45"/>
        <v>101038719</v>
      </c>
      <c r="C930" s="438" t="s">
        <v>7335</v>
      </c>
      <c r="D930" s="439" t="s">
        <v>3715</v>
      </c>
      <c r="E930" s="440" t="s">
        <v>3716</v>
      </c>
      <c r="F930" s="439" t="s">
        <v>43</v>
      </c>
      <c r="G930" s="439" t="s">
        <v>3717</v>
      </c>
      <c r="H930" s="439" t="s">
        <v>3718</v>
      </c>
      <c r="I930" s="441">
        <v>118</v>
      </c>
      <c r="J930" s="165">
        <f t="shared" si="46"/>
        <v>10</v>
      </c>
    </row>
    <row r="931" spans="1:10" ht="19.95" customHeight="1">
      <c r="A931" s="102" t="str">
        <f t="shared" si="44"/>
        <v>2026-03-13T3003268</v>
      </c>
      <c r="B931" s="167" t="str">
        <f t="shared" si="45"/>
        <v>103003268</v>
      </c>
      <c r="C931" s="434" t="s">
        <v>7335</v>
      </c>
      <c r="D931" s="435" t="s">
        <v>416</v>
      </c>
      <c r="E931" s="436" t="s">
        <v>2857</v>
      </c>
      <c r="F931" s="435" t="s">
        <v>43</v>
      </c>
      <c r="G931" s="435" t="s">
        <v>2858</v>
      </c>
      <c r="H931" s="435" t="s">
        <v>2859</v>
      </c>
      <c r="I931" s="437">
        <v>58</v>
      </c>
      <c r="J931" s="165">
        <f t="shared" si="46"/>
        <v>10</v>
      </c>
    </row>
    <row r="932" spans="1:10" ht="19.95" customHeight="1">
      <c r="A932" s="102" t="str">
        <f t="shared" si="44"/>
        <v>2026-03-13T3003745</v>
      </c>
      <c r="B932" s="167" t="str">
        <f t="shared" si="45"/>
        <v>103003745</v>
      </c>
      <c r="C932" s="438" t="s">
        <v>7335</v>
      </c>
      <c r="D932" s="439" t="s">
        <v>416</v>
      </c>
      <c r="E932" s="440" t="s">
        <v>2860</v>
      </c>
      <c r="F932" s="439" t="s">
        <v>43</v>
      </c>
      <c r="G932" s="439" t="s">
        <v>2861</v>
      </c>
      <c r="H932" s="439" t="s">
        <v>2859</v>
      </c>
      <c r="I932" s="441">
        <v>151</v>
      </c>
      <c r="J932" s="165">
        <f t="shared" si="46"/>
        <v>10</v>
      </c>
    </row>
    <row r="933" spans="1:10" ht="19.95" customHeight="1">
      <c r="A933" s="102" t="str">
        <f t="shared" si="44"/>
        <v>2026-03-13T3003745</v>
      </c>
      <c r="B933" s="167" t="str">
        <f t="shared" si="45"/>
        <v>103003745</v>
      </c>
      <c r="C933" s="434" t="s">
        <v>7335</v>
      </c>
      <c r="D933" s="435" t="s">
        <v>416</v>
      </c>
      <c r="E933" s="436" t="s">
        <v>2869</v>
      </c>
      <c r="F933" s="435" t="s">
        <v>43</v>
      </c>
      <c r="G933" s="435" t="s">
        <v>2861</v>
      </c>
      <c r="H933" s="435" t="s">
        <v>2859</v>
      </c>
      <c r="I933" s="437">
        <v>112</v>
      </c>
      <c r="J933" s="165">
        <f t="shared" si="46"/>
        <v>10</v>
      </c>
    </row>
    <row r="934" spans="1:10" ht="19.95" customHeight="1">
      <c r="A934" s="102" t="str">
        <f t="shared" si="44"/>
        <v>2026-03-13T3002773</v>
      </c>
      <c r="B934" s="167" t="str">
        <f t="shared" si="45"/>
        <v>103002773</v>
      </c>
      <c r="C934" s="438" t="s">
        <v>7335</v>
      </c>
      <c r="D934" s="439" t="s">
        <v>2862</v>
      </c>
      <c r="E934" s="440" t="s">
        <v>5050</v>
      </c>
      <c r="F934" s="439" t="s">
        <v>2515</v>
      </c>
      <c r="G934" s="439" t="s">
        <v>5051</v>
      </c>
      <c r="H934" s="439" t="s">
        <v>4374</v>
      </c>
      <c r="I934" s="441">
        <v>112</v>
      </c>
      <c r="J934" s="165">
        <f t="shared" si="46"/>
        <v>10</v>
      </c>
    </row>
    <row r="935" spans="1:10" ht="19.95" customHeight="1">
      <c r="A935" s="102" t="str">
        <f t="shared" si="44"/>
        <v>2026-03-13T3002240</v>
      </c>
      <c r="B935" s="167" t="str">
        <f t="shared" si="45"/>
        <v>103002240</v>
      </c>
      <c r="C935" s="434" t="s">
        <v>7335</v>
      </c>
      <c r="D935" s="435" t="s">
        <v>2862</v>
      </c>
      <c r="E935" s="436" t="s">
        <v>3755</v>
      </c>
      <c r="F935" s="435" t="s">
        <v>2515</v>
      </c>
      <c r="G935" s="435" t="s">
        <v>3756</v>
      </c>
      <c r="H935" s="435" t="s">
        <v>3757</v>
      </c>
      <c r="I935" s="437">
        <v>101</v>
      </c>
      <c r="J935" s="165">
        <f t="shared" si="46"/>
        <v>10</v>
      </c>
    </row>
    <row r="936" spans="1:10" ht="19.95" customHeight="1">
      <c r="A936" s="102" t="str">
        <f t="shared" si="44"/>
        <v>2026-03-13T3002422</v>
      </c>
      <c r="B936" s="167" t="str">
        <f t="shared" si="45"/>
        <v>103002422</v>
      </c>
      <c r="C936" s="438" t="s">
        <v>7335</v>
      </c>
      <c r="D936" s="439" t="s">
        <v>2862</v>
      </c>
      <c r="E936" s="440" t="s">
        <v>7332</v>
      </c>
      <c r="F936" s="439" t="s">
        <v>43</v>
      </c>
      <c r="G936" s="439" t="s">
        <v>7333</v>
      </c>
      <c r="H936" s="439" t="s">
        <v>7334</v>
      </c>
      <c r="I936" s="441">
        <v>38</v>
      </c>
      <c r="J936" s="165">
        <f t="shared" si="46"/>
        <v>10</v>
      </c>
    </row>
    <row r="937" spans="1:10" ht="19.95" customHeight="1">
      <c r="A937" s="102" t="str">
        <f t="shared" si="44"/>
        <v>2026-03-13T3002719</v>
      </c>
      <c r="B937" s="167" t="str">
        <f t="shared" si="45"/>
        <v>103002719</v>
      </c>
      <c r="C937" s="434" t="s">
        <v>7335</v>
      </c>
      <c r="D937" s="435" t="s">
        <v>2862</v>
      </c>
      <c r="E937" s="436" t="s">
        <v>3662</v>
      </c>
      <c r="F937" s="435" t="s">
        <v>43</v>
      </c>
      <c r="G937" s="435" t="s">
        <v>3663</v>
      </c>
      <c r="H937" s="435" t="s">
        <v>3664</v>
      </c>
      <c r="I937" s="437">
        <v>72</v>
      </c>
      <c r="J937" s="165">
        <f t="shared" si="46"/>
        <v>10</v>
      </c>
    </row>
    <row r="938" spans="1:10" ht="19.95" customHeight="1">
      <c r="A938" s="102" t="str">
        <f t="shared" si="44"/>
        <v>2026-03-13T3003860</v>
      </c>
      <c r="B938" s="167" t="str">
        <f t="shared" si="45"/>
        <v>103003860</v>
      </c>
      <c r="C938" s="438" t="s">
        <v>7335</v>
      </c>
      <c r="D938" s="439" t="s">
        <v>2870</v>
      </c>
      <c r="E938" s="440" t="s">
        <v>4397</v>
      </c>
      <c r="F938" s="439" t="s">
        <v>43</v>
      </c>
      <c r="G938" s="439" t="s">
        <v>4398</v>
      </c>
      <c r="H938" s="439" t="s">
        <v>4399</v>
      </c>
      <c r="I938" s="441">
        <v>51</v>
      </c>
      <c r="J938" s="165">
        <f t="shared" si="46"/>
        <v>10</v>
      </c>
    </row>
    <row r="939" spans="1:10" ht="19.95" customHeight="1">
      <c r="A939" s="102" t="str">
        <f t="shared" si="44"/>
        <v>2026-03-13T3003859</v>
      </c>
      <c r="B939" s="167" t="str">
        <f t="shared" si="45"/>
        <v>103003859</v>
      </c>
      <c r="C939" s="434" t="s">
        <v>7335</v>
      </c>
      <c r="D939" s="435" t="s">
        <v>2870</v>
      </c>
      <c r="E939" s="436" t="s">
        <v>4400</v>
      </c>
      <c r="F939" s="435" t="s">
        <v>43</v>
      </c>
      <c r="G939" s="435" t="s">
        <v>4401</v>
      </c>
      <c r="H939" s="435" t="s">
        <v>4399</v>
      </c>
      <c r="I939" s="437">
        <v>156</v>
      </c>
      <c r="J939" s="165">
        <f t="shared" si="46"/>
        <v>10</v>
      </c>
    </row>
    <row r="940" spans="1:10" ht="19.95" customHeight="1">
      <c r="A940" s="102" t="str">
        <f t="shared" si="44"/>
        <v>2026-03-13T3003858</v>
      </c>
      <c r="B940" s="167" t="str">
        <f t="shared" si="45"/>
        <v>103003858</v>
      </c>
      <c r="C940" s="438" t="s">
        <v>7335</v>
      </c>
      <c r="D940" s="439" t="s">
        <v>2870</v>
      </c>
      <c r="E940" s="440" t="s">
        <v>4408</v>
      </c>
      <c r="F940" s="439" t="s">
        <v>43</v>
      </c>
      <c r="G940" s="439" t="s">
        <v>4409</v>
      </c>
      <c r="H940" s="439" t="s">
        <v>4399</v>
      </c>
      <c r="I940" s="441">
        <v>92</v>
      </c>
      <c r="J940" s="165">
        <f t="shared" si="46"/>
        <v>10</v>
      </c>
    </row>
    <row r="941" spans="1:10" ht="19.95" customHeight="1">
      <c r="A941" s="102" t="str">
        <f t="shared" si="44"/>
        <v>2026-03-13T1037667</v>
      </c>
      <c r="B941" s="167" t="str">
        <f t="shared" si="45"/>
        <v>101037667</v>
      </c>
      <c r="C941" s="434" t="s">
        <v>7335</v>
      </c>
      <c r="D941" s="435" t="s">
        <v>2908</v>
      </c>
      <c r="E941" s="436" t="s">
        <v>7336</v>
      </c>
      <c r="F941" s="435" t="s">
        <v>43</v>
      </c>
      <c r="G941" s="435" t="s">
        <v>5742</v>
      </c>
      <c r="H941" s="435" t="s">
        <v>7337</v>
      </c>
      <c r="I941" s="437">
        <v>115</v>
      </c>
      <c r="J941" s="165">
        <f t="shared" si="46"/>
        <v>10</v>
      </c>
    </row>
    <row r="942" spans="1:10" ht="19.95" customHeight="1">
      <c r="A942" s="102" t="str">
        <f t="shared" si="44"/>
        <v>2026-03-13T1019975</v>
      </c>
      <c r="B942" s="167" t="str">
        <f t="shared" si="45"/>
        <v>101019975</v>
      </c>
      <c r="C942" s="438" t="s">
        <v>7335</v>
      </c>
      <c r="D942" s="439" t="s">
        <v>5013</v>
      </c>
      <c r="E942" s="440" t="s">
        <v>7338</v>
      </c>
      <c r="F942" s="439" t="s">
        <v>43</v>
      </c>
      <c r="G942" s="439" t="s">
        <v>7339</v>
      </c>
      <c r="H942" s="439" t="s">
        <v>7340</v>
      </c>
      <c r="I942" s="441">
        <v>218</v>
      </c>
      <c r="J942" s="165">
        <f t="shared" si="46"/>
        <v>10</v>
      </c>
    </row>
    <row r="943" spans="1:10" ht="19.95" customHeight="1">
      <c r="A943" s="102" t="str">
        <f t="shared" si="44"/>
        <v>2026-03-13T2021194</v>
      </c>
      <c r="B943" s="167" t="str">
        <f t="shared" si="45"/>
        <v>102021194</v>
      </c>
      <c r="C943" s="434" t="s">
        <v>7335</v>
      </c>
      <c r="D943" s="435" t="s">
        <v>5017</v>
      </c>
      <c r="E943" s="436" t="s">
        <v>2886</v>
      </c>
      <c r="F943" s="435" t="s">
        <v>43</v>
      </c>
      <c r="G943" s="435" t="s">
        <v>2887</v>
      </c>
      <c r="H943" s="435" t="s">
        <v>2888</v>
      </c>
      <c r="I943" s="437">
        <v>92</v>
      </c>
      <c r="J943" s="165">
        <f t="shared" si="46"/>
        <v>10</v>
      </c>
    </row>
    <row r="944" spans="1:10" ht="19.95" customHeight="1">
      <c r="A944" s="102" t="str">
        <f t="shared" si="44"/>
        <v>2026-03-13T2021195</v>
      </c>
      <c r="B944" s="167" t="str">
        <f t="shared" si="45"/>
        <v>102021195</v>
      </c>
      <c r="C944" s="438" t="s">
        <v>7335</v>
      </c>
      <c r="D944" s="439" t="s">
        <v>5017</v>
      </c>
      <c r="E944" s="440" t="s">
        <v>3665</v>
      </c>
      <c r="F944" s="439" t="s">
        <v>43</v>
      </c>
      <c r="G944" s="439" t="s">
        <v>3666</v>
      </c>
      <c r="H944" s="439" t="s">
        <v>3667</v>
      </c>
      <c r="I944" s="441">
        <v>266</v>
      </c>
      <c r="J944" s="165">
        <f t="shared" si="46"/>
        <v>10</v>
      </c>
    </row>
    <row r="945" spans="1:10" ht="19.95" customHeight="1">
      <c r="A945" s="102" t="str">
        <f t="shared" si="44"/>
        <v>2026-03-13T1033079</v>
      </c>
      <c r="B945" s="167" t="str">
        <f t="shared" si="45"/>
        <v>101033079</v>
      </c>
      <c r="C945" s="434" t="s">
        <v>7335</v>
      </c>
      <c r="D945" s="435" t="s">
        <v>5800</v>
      </c>
      <c r="E945" s="436" t="s">
        <v>7341</v>
      </c>
      <c r="F945" s="435" t="s">
        <v>43</v>
      </c>
      <c r="G945" s="435" t="s">
        <v>7342</v>
      </c>
      <c r="H945" s="435" t="s">
        <v>7343</v>
      </c>
      <c r="I945" s="437">
        <v>45</v>
      </c>
      <c r="J945" s="165">
        <f t="shared" si="46"/>
        <v>10</v>
      </c>
    </row>
    <row r="946" spans="1:10" ht="19.95" customHeight="1">
      <c r="A946" s="102" t="str">
        <f t="shared" si="44"/>
        <v>2026-03-13T1031747</v>
      </c>
      <c r="B946" s="167" t="str">
        <f t="shared" si="45"/>
        <v>101031747</v>
      </c>
      <c r="C946" s="438" t="s">
        <v>7335</v>
      </c>
      <c r="D946" s="439" t="s">
        <v>7344</v>
      </c>
      <c r="E946" s="440" t="s">
        <v>7345</v>
      </c>
      <c r="F946" s="439" t="s">
        <v>43</v>
      </c>
      <c r="G946" s="439" t="s">
        <v>6893</v>
      </c>
      <c r="H946" s="439" t="s">
        <v>7346</v>
      </c>
      <c r="I946" s="441">
        <v>230</v>
      </c>
      <c r="J946" s="165">
        <f t="shared" si="46"/>
        <v>10</v>
      </c>
    </row>
    <row r="947" spans="1:10" ht="19.95" customHeight="1">
      <c r="A947" s="102" t="str">
        <f t="shared" si="44"/>
        <v>2026-03-13T2001534</v>
      </c>
      <c r="B947" s="167" t="str">
        <f t="shared" si="45"/>
        <v>102001534</v>
      </c>
      <c r="C947" s="434" t="s">
        <v>7335</v>
      </c>
      <c r="D947" s="435" t="s">
        <v>7306</v>
      </c>
      <c r="E947" s="436" t="s">
        <v>4381</v>
      </c>
      <c r="F947" s="435" t="s">
        <v>43</v>
      </c>
      <c r="G947" s="435" t="s">
        <v>4382</v>
      </c>
      <c r="H947" s="435" t="s">
        <v>4383</v>
      </c>
      <c r="I947" s="437">
        <v>29</v>
      </c>
      <c r="J947" s="165">
        <f t="shared" si="46"/>
        <v>10</v>
      </c>
    </row>
    <row r="948" spans="1:10" ht="19.95" customHeight="1">
      <c r="A948" s="102" t="str">
        <f t="shared" si="44"/>
        <v>2026-03-14T1038719</v>
      </c>
      <c r="B948" s="167" t="str">
        <f t="shared" si="45"/>
        <v>101038719</v>
      </c>
      <c r="C948" s="438" t="s">
        <v>7347</v>
      </c>
      <c r="D948" s="439" t="s">
        <v>3715</v>
      </c>
      <c r="E948" s="440" t="s">
        <v>3716</v>
      </c>
      <c r="F948" s="439" t="s">
        <v>43</v>
      </c>
      <c r="G948" s="439" t="s">
        <v>3717</v>
      </c>
      <c r="H948" s="439" t="s">
        <v>3718</v>
      </c>
      <c r="I948" s="441">
        <v>84</v>
      </c>
      <c r="J948" s="165">
        <f t="shared" si="46"/>
        <v>10</v>
      </c>
    </row>
    <row r="949" spans="1:10" ht="19.95" customHeight="1">
      <c r="A949" s="102" t="str">
        <f t="shared" si="44"/>
        <v>2026-03-14T3003268</v>
      </c>
      <c r="B949" s="167" t="str">
        <f t="shared" si="45"/>
        <v>103003268</v>
      </c>
      <c r="C949" s="434" t="s">
        <v>7347</v>
      </c>
      <c r="D949" s="435" t="s">
        <v>416</v>
      </c>
      <c r="E949" s="436" t="s">
        <v>2857</v>
      </c>
      <c r="F949" s="435" t="s">
        <v>43</v>
      </c>
      <c r="G949" s="435" t="s">
        <v>2858</v>
      </c>
      <c r="H949" s="435" t="s">
        <v>2859</v>
      </c>
      <c r="I949" s="437">
        <v>20</v>
      </c>
      <c r="J949" s="165">
        <f t="shared" si="46"/>
        <v>10</v>
      </c>
    </row>
    <row r="950" spans="1:10" ht="19.95" customHeight="1">
      <c r="A950" s="102" t="str">
        <f t="shared" si="44"/>
        <v>2026-03-14T3003745</v>
      </c>
      <c r="B950" s="167" t="str">
        <f t="shared" si="45"/>
        <v>103003745</v>
      </c>
      <c r="C950" s="438" t="s">
        <v>7347</v>
      </c>
      <c r="D950" s="439" t="s">
        <v>416</v>
      </c>
      <c r="E950" s="440" t="s">
        <v>2860</v>
      </c>
      <c r="F950" s="439" t="s">
        <v>43</v>
      </c>
      <c r="G950" s="439" t="s">
        <v>2861</v>
      </c>
      <c r="H950" s="439" t="s">
        <v>2859</v>
      </c>
      <c r="I950" s="441">
        <v>250</v>
      </c>
      <c r="J950" s="165">
        <f t="shared" si="46"/>
        <v>10</v>
      </c>
    </row>
    <row r="951" spans="1:10" ht="19.95" customHeight="1">
      <c r="A951" s="102" t="str">
        <f t="shared" si="44"/>
        <v>2026-03-14T3003745</v>
      </c>
      <c r="B951" s="167" t="str">
        <f t="shared" si="45"/>
        <v>103003745</v>
      </c>
      <c r="C951" s="434" t="s">
        <v>7347</v>
      </c>
      <c r="D951" s="435" t="s">
        <v>416</v>
      </c>
      <c r="E951" s="436" t="s">
        <v>2869</v>
      </c>
      <c r="F951" s="435" t="s">
        <v>43</v>
      </c>
      <c r="G951" s="435" t="s">
        <v>2861</v>
      </c>
      <c r="H951" s="435" t="s">
        <v>2859</v>
      </c>
      <c r="I951" s="437">
        <v>31</v>
      </c>
      <c r="J951" s="165">
        <f t="shared" si="46"/>
        <v>10</v>
      </c>
    </row>
    <row r="952" spans="1:10" ht="19.95" customHeight="1">
      <c r="A952" s="102" t="str">
        <f t="shared" si="44"/>
        <v>2026-03-14T3002773</v>
      </c>
      <c r="B952" s="167" t="str">
        <f t="shared" si="45"/>
        <v>103002773</v>
      </c>
      <c r="C952" s="438" t="s">
        <v>7347</v>
      </c>
      <c r="D952" s="439" t="s">
        <v>2862</v>
      </c>
      <c r="E952" s="440" t="s">
        <v>5050</v>
      </c>
      <c r="F952" s="439" t="s">
        <v>2515</v>
      </c>
      <c r="G952" s="439" t="s">
        <v>5051</v>
      </c>
      <c r="H952" s="439" t="s">
        <v>4374</v>
      </c>
      <c r="I952" s="441">
        <v>76</v>
      </c>
      <c r="J952" s="165">
        <f t="shared" si="46"/>
        <v>10</v>
      </c>
    </row>
    <row r="953" spans="1:10" ht="19.95" customHeight="1">
      <c r="A953" s="102" t="str">
        <f t="shared" si="44"/>
        <v>2026-03-14T3002240</v>
      </c>
      <c r="B953" s="167" t="str">
        <f t="shared" si="45"/>
        <v>103002240</v>
      </c>
      <c r="C953" s="434" t="s">
        <v>7347</v>
      </c>
      <c r="D953" s="435" t="s">
        <v>2862</v>
      </c>
      <c r="E953" s="436" t="s">
        <v>3755</v>
      </c>
      <c r="F953" s="435" t="s">
        <v>2515</v>
      </c>
      <c r="G953" s="435" t="s">
        <v>3756</v>
      </c>
      <c r="H953" s="435" t="s">
        <v>3757</v>
      </c>
      <c r="I953" s="437">
        <v>81</v>
      </c>
      <c r="J953" s="165">
        <f t="shared" si="46"/>
        <v>10</v>
      </c>
    </row>
    <row r="954" spans="1:10" ht="19.95" customHeight="1">
      <c r="A954" s="102" t="str">
        <f t="shared" si="44"/>
        <v>2026-03-14T3002422</v>
      </c>
      <c r="B954" s="167" t="str">
        <f t="shared" si="45"/>
        <v>103002422</v>
      </c>
      <c r="C954" s="438" t="s">
        <v>7347</v>
      </c>
      <c r="D954" s="439" t="s">
        <v>2862</v>
      </c>
      <c r="E954" s="440" t="s">
        <v>7332</v>
      </c>
      <c r="F954" s="439" t="s">
        <v>43</v>
      </c>
      <c r="G954" s="439" t="s">
        <v>7333</v>
      </c>
      <c r="H954" s="439" t="s">
        <v>7334</v>
      </c>
      <c r="I954" s="441">
        <v>125</v>
      </c>
      <c r="J954" s="165">
        <f t="shared" si="46"/>
        <v>10</v>
      </c>
    </row>
    <row r="955" spans="1:10" ht="19.95" customHeight="1">
      <c r="A955" s="102" t="str">
        <f t="shared" ref="A955:A984" si="47">C955&amp;"T"&amp;G955</f>
        <v>2026-03-14T3002719</v>
      </c>
      <c r="B955" s="167" t="str">
        <f t="shared" ref="B955:B984" si="48">J955&amp;G955</f>
        <v>103002719</v>
      </c>
      <c r="C955" s="434" t="s">
        <v>7347</v>
      </c>
      <c r="D955" s="435" t="s">
        <v>2862</v>
      </c>
      <c r="E955" s="436" t="s">
        <v>3662</v>
      </c>
      <c r="F955" s="435" t="s">
        <v>43</v>
      </c>
      <c r="G955" s="435" t="s">
        <v>3663</v>
      </c>
      <c r="H955" s="435" t="s">
        <v>3664</v>
      </c>
      <c r="I955" s="437">
        <v>35</v>
      </c>
      <c r="J955" s="165">
        <f t="shared" si="46"/>
        <v>10</v>
      </c>
    </row>
    <row r="956" spans="1:10" ht="19.95" customHeight="1">
      <c r="A956" s="102" t="str">
        <f t="shared" si="47"/>
        <v>2026-03-14T3003860</v>
      </c>
      <c r="B956" s="167" t="str">
        <f t="shared" si="48"/>
        <v>103003860</v>
      </c>
      <c r="C956" s="438" t="s">
        <v>7347</v>
      </c>
      <c r="D956" s="439" t="s">
        <v>2870</v>
      </c>
      <c r="E956" s="440" t="s">
        <v>4397</v>
      </c>
      <c r="F956" s="439" t="s">
        <v>43</v>
      </c>
      <c r="G956" s="439" t="s">
        <v>4398</v>
      </c>
      <c r="H956" s="439" t="s">
        <v>4399</v>
      </c>
      <c r="I956" s="441">
        <v>67</v>
      </c>
      <c r="J956" s="165">
        <f t="shared" si="46"/>
        <v>10</v>
      </c>
    </row>
    <row r="957" spans="1:10" ht="19.95" customHeight="1">
      <c r="A957" s="102" t="str">
        <f t="shared" si="47"/>
        <v>2026-03-14T3003859</v>
      </c>
      <c r="B957" s="167" t="str">
        <f t="shared" si="48"/>
        <v>103003859</v>
      </c>
      <c r="C957" s="434" t="s">
        <v>7347</v>
      </c>
      <c r="D957" s="435" t="s">
        <v>2870</v>
      </c>
      <c r="E957" s="436" t="s">
        <v>4400</v>
      </c>
      <c r="F957" s="435" t="s">
        <v>43</v>
      </c>
      <c r="G957" s="435" t="s">
        <v>4401</v>
      </c>
      <c r="H957" s="435" t="s">
        <v>4399</v>
      </c>
      <c r="I957" s="437">
        <v>154</v>
      </c>
      <c r="J957" s="165">
        <f t="shared" si="46"/>
        <v>10</v>
      </c>
    </row>
    <row r="958" spans="1:10" ht="19.95" customHeight="1">
      <c r="A958" s="102" t="str">
        <f t="shared" si="47"/>
        <v>2026-03-14T3003858</v>
      </c>
      <c r="B958" s="167" t="str">
        <f t="shared" si="48"/>
        <v>103003858</v>
      </c>
      <c r="C958" s="438" t="s">
        <v>7347</v>
      </c>
      <c r="D958" s="439" t="s">
        <v>2870</v>
      </c>
      <c r="E958" s="440" t="s">
        <v>4408</v>
      </c>
      <c r="F958" s="439" t="s">
        <v>43</v>
      </c>
      <c r="G958" s="439" t="s">
        <v>4409</v>
      </c>
      <c r="H958" s="439" t="s">
        <v>4399</v>
      </c>
      <c r="I958" s="441">
        <v>89</v>
      </c>
      <c r="J958" s="165">
        <f t="shared" si="46"/>
        <v>10</v>
      </c>
    </row>
    <row r="959" spans="1:10" ht="19.95" customHeight="1">
      <c r="A959" s="102" t="str">
        <f t="shared" si="47"/>
        <v>2026-03-14T1037667</v>
      </c>
      <c r="B959" s="167" t="str">
        <f t="shared" si="48"/>
        <v>101037667</v>
      </c>
      <c r="C959" s="434" t="s">
        <v>7347</v>
      </c>
      <c r="D959" s="435" t="s">
        <v>2908</v>
      </c>
      <c r="E959" s="436" t="s">
        <v>7336</v>
      </c>
      <c r="F959" s="435" t="s">
        <v>43</v>
      </c>
      <c r="G959" s="435" t="s">
        <v>5742</v>
      </c>
      <c r="H959" s="435" t="s">
        <v>7337</v>
      </c>
      <c r="I959" s="437">
        <v>76</v>
      </c>
      <c r="J959" s="165">
        <f t="shared" si="46"/>
        <v>10</v>
      </c>
    </row>
    <row r="960" spans="1:10" ht="19.95" customHeight="1">
      <c r="A960" s="102" t="str">
        <f t="shared" si="47"/>
        <v>2026-03-14T1019975</v>
      </c>
      <c r="B960" s="167" t="str">
        <f t="shared" si="48"/>
        <v>101019975</v>
      </c>
      <c r="C960" s="438" t="s">
        <v>7347</v>
      </c>
      <c r="D960" s="439" t="s">
        <v>5013</v>
      </c>
      <c r="E960" s="440" t="s">
        <v>7338</v>
      </c>
      <c r="F960" s="439" t="s">
        <v>43</v>
      </c>
      <c r="G960" s="439" t="s">
        <v>7339</v>
      </c>
      <c r="H960" s="439" t="s">
        <v>7340</v>
      </c>
      <c r="I960" s="441">
        <v>154</v>
      </c>
      <c r="J960" s="165">
        <f t="shared" si="46"/>
        <v>10</v>
      </c>
    </row>
    <row r="961" spans="1:10" ht="19.95" customHeight="1">
      <c r="A961" s="102" t="str">
        <f t="shared" si="47"/>
        <v>2026-03-14T2021195</v>
      </c>
      <c r="B961" s="167" t="str">
        <f t="shared" si="48"/>
        <v>102021195</v>
      </c>
      <c r="C961" s="434" t="s">
        <v>7347</v>
      </c>
      <c r="D961" s="435" t="s">
        <v>5017</v>
      </c>
      <c r="E961" s="436" t="s">
        <v>3665</v>
      </c>
      <c r="F961" s="435" t="s">
        <v>43</v>
      </c>
      <c r="G961" s="435" t="s">
        <v>3666</v>
      </c>
      <c r="H961" s="435" t="s">
        <v>3667</v>
      </c>
      <c r="I961" s="437">
        <v>80</v>
      </c>
      <c r="J961" s="165">
        <f t="shared" si="46"/>
        <v>10</v>
      </c>
    </row>
    <row r="962" spans="1:10" ht="19.95" customHeight="1">
      <c r="A962" s="102" t="str">
        <f t="shared" si="47"/>
        <v>2026-03-14T1033079</v>
      </c>
      <c r="B962" s="167" t="str">
        <f t="shared" si="48"/>
        <v>101033079</v>
      </c>
      <c r="C962" s="438" t="s">
        <v>7347</v>
      </c>
      <c r="D962" s="439" t="s">
        <v>5800</v>
      </c>
      <c r="E962" s="440" t="s">
        <v>7341</v>
      </c>
      <c r="F962" s="439" t="s">
        <v>43</v>
      </c>
      <c r="G962" s="439" t="s">
        <v>7342</v>
      </c>
      <c r="H962" s="439" t="s">
        <v>7343</v>
      </c>
      <c r="I962" s="441">
        <v>103</v>
      </c>
      <c r="J962" s="165">
        <f t="shared" si="46"/>
        <v>10</v>
      </c>
    </row>
    <row r="963" spans="1:10" ht="19.95" customHeight="1">
      <c r="A963" s="102" t="str">
        <f t="shared" si="47"/>
        <v>2026-03-14T1031747</v>
      </c>
      <c r="B963" s="167" t="str">
        <f t="shared" si="48"/>
        <v>101031747</v>
      </c>
      <c r="C963" s="434" t="s">
        <v>7347</v>
      </c>
      <c r="D963" s="435" t="s">
        <v>7344</v>
      </c>
      <c r="E963" s="436" t="s">
        <v>7345</v>
      </c>
      <c r="F963" s="435" t="s">
        <v>43</v>
      </c>
      <c r="G963" s="435" t="s">
        <v>6893</v>
      </c>
      <c r="H963" s="435" t="s">
        <v>7346</v>
      </c>
      <c r="I963" s="437">
        <v>147</v>
      </c>
      <c r="J963" s="165">
        <f t="shared" ref="J963:J1026" si="49">WEEKNUM(C963)-1</f>
        <v>10</v>
      </c>
    </row>
    <row r="964" spans="1:10" ht="19.95" customHeight="1">
      <c r="A964" s="102" t="str">
        <f t="shared" si="47"/>
        <v>2026-03-14T1018752</v>
      </c>
      <c r="B964" s="167" t="str">
        <f t="shared" si="48"/>
        <v>101018752</v>
      </c>
      <c r="C964" s="438" t="s">
        <v>7347</v>
      </c>
      <c r="D964" s="439" t="s">
        <v>3749</v>
      </c>
      <c r="E964" s="440" t="s">
        <v>5052</v>
      </c>
      <c r="F964" s="439" t="s">
        <v>43</v>
      </c>
      <c r="G964" s="439" t="s">
        <v>5053</v>
      </c>
      <c r="H964" s="439" t="s">
        <v>5054</v>
      </c>
      <c r="I964" s="441">
        <v>56</v>
      </c>
      <c r="J964" s="165">
        <f t="shared" si="49"/>
        <v>10</v>
      </c>
    </row>
    <row r="965" spans="1:10" ht="19.95" customHeight="1">
      <c r="A965" s="102" t="str">
        <f t="shared" si="47"/>
        <v>2026-03-14T2001534</v>
      </c>
      <c r="B965" s="167" t="str">
        <f t="shared" si="48"/>
        <v>102001534</v>
      </c>
      <c r="C965" s="434" t="s">
        <v>7347</v>
      </c>
      <c r="D965" s="435" t="s">
        <v>7306</v>
      </c>
      <c r="E965" s="436" t="s">
        <v>4381</v>
      </c>
      <c r="F965" s="435" t="s">
        <v>43</v>
      </c>
      <c r="G965" s="435" t="s">
        <v>4382</v>
      </c>
      <c r="H965" s="435" t="s">
        <v>4383</v>
      </c>
      <c r="I965" s="437">
        <v>128</v>
      </c>
      <c r="J965" s="165">
        <f t="shared" si="49"/>
        <v>10</v>
      </c>
    </row>
    <row r="966" spans="1:10" ht="19.95" customHeight="1">
      <c r="A966" s="102" t="str">
        <f t="shared" si="47"/>
        <v>2026-03-15T1038719</v>
      </c>
      <c r="B966" s="167" t="str">
        <f t="shared" si="48"/>
        <v>111038719</v>
      </c>
      <c r="C966" s="438" t="s">
        <v>7348</v>
      </c>
      <c r="D966" s="439" t="s">
        <v>3715</v>
      </c>
      <c r="E966" s="440" t="s">
        <v>3716</v>
      </c>
      <c r="F966" s="439" t="s">
        <v>43</v>
      </c>
      <c r="G966" s="439" t="s">
        <v>3717</v>
      </c>
      <c r="H966" s="439" t="s">
        <v>3718</v>
      </c>
      <c r="I966" s="441">
        <v>98</v>
      </c>
      <c r="J966" s="165">
        <f t="shared" si="49"/>
        <v>11</v>
      </c>
    </row>
    <row r="967" spans="1:10" ht="19.95" customHeight="1">
      <c r="A967" s="102" t="str">
        <f t="shared" si="47"/>
        <v>2026-03-15T3003745</v>
      </c>
      <c r="B967" s="167" t="str">
        <f t="shared" si="48"/>
        <v>113003745</v>
      </c>
      <c r="C967" s="434" t="s">
        <v>7348</v>
      </c>
      <c r="D967" s="435" t="s">
        <v>416</v>
      </c>
      <c r="E967" s="436" t="s">
        <v>2860</v>
      </c>
      <c r="F967" s="435" t="s">
        <v>43</v>
      </c>
      <c r="G967" s="435" t="s">
        <v>2861</v>
      </c>
      <c r="H967" s="435" t="s">
        <v>2859</v>
      </c>
      <c r="I967" s="437">
        <v>149</v>
      </c>
      <c r="J967" s="165">
        <f t="shared" si="49"/>
        <v>11</v>
      </c>
    </row>
    <row r="968" spans="1:10" ht="19.95" customHeight="1">
      <c r="A968" s="102" t="str">
        <f t="shared" si="47"/>
        <v>2026-03-15T3002716</v>
      </c>
      <c r="B968" s="167" t="str">
        <f t="shared" si="48"/>
        <v>113002716</v>
      </c>
      <c r="C968" s="438" t="s">
        <v>7348</v>
      </c>
      <c r="D968" s="439" t="s">
        <v>416</v>
      </c>
      <c r="E968" s="440" t="s">
        <v>2931</v>
      </c>
      <c r="F968" s="439" t="s">
        <v>43</v>
      </c>
      <c r="G968" s="439" t="s">
        <v>2932</v>
      </c>
      <c r="H968" s="439" t="s">
        <v>2859</v>
      </c>
      <c r="I968" s="441">
        <v>95</v>
      </c>
      <c r="J968" s="165">
        <f t="shared" si="49"/>
        <v>11</v>
      </c>
    </row>
    <row r="969" spans="1:10" ht="19.95" customHeight="1">
      <c r="A969" s="102" t="str">
        <f t="shared" si="47"/>
        <v>2026-03-15T3003745</v>
      </c>
      <c r="B969" s="167" t="str">
        <f t="shared" si="48"/>
        <v>113003745</v>
      </c>
      <c r="C969" s="434" t="s">
        <v>7348</v>
      </c>
      <c r="D969" s="435" t="s">
        <v>416</v>
      </c>
      <c r="E969" s="436" t="s">
        <v>2869</v>
      </c>
      <c r="F969" s="435" t="s">
        <v>43</v>
      </c>
      <c r="G969" s="435" t="s">
        <v>2861</v>
      </c>
      <c r="H969" s="435" t="s">
        <v>2859</v>
      </c>
      <c r="I969" s="437">
        <v>54</v>
      </c>
      <c r="J969" s="165">
        <f t="shared" si="49"/>
        <v>11</v>
      </c>
    </row>
    <row r="970" spans="1:10" ht="19.95" customHeight="1">
      <c r="A970" s="102" t="str">
        <f t="shared" si="47"/>
        <v>2026-03-15T3002773</v>
      </c>
      <c r="B970" s="167" t="str">
        <f t="shared" si="48"/>
        <v>113002773</v>
      </c>
      <c r="C970" s="438" t="s">
        <v>7348</v>
      </c>
      <c r="D970" s="439" t="s">
        <v>2862</v>
      </c>
      <c r="E970" s="440" t="s">
        <v>5050</v>
      </c>
      <c r="F970" s="439" t="s">
        <v>2515</v>
      </c>
      <c r="G970" s="439" t="s">
        <v>5051</v>
      </c>
      <c r="H970" s="439" t="s">
        <v>4374</v>
      </c>
      <c r="I970" s="441">
        <v>33</v>
      </c>
      <c r="J970" s="165">
        <f t="shared" si="49"/>
        <v>11</v>
      </c>
    </row>
    <row r="971" spans="1:10" ht="19.95" customHeight="1">
      <c r="A971" s="102" t="str">
        <f t="shared" si="47"/>
        <v>2026-03-15T3002240</v>
      </c>
      <c r="B971" s="167" t="str">
        <f t="shared" si="48"/>
        <v>113002240</v>
      </c>
      <c r="C971" s="434" t="s">
        <v>7348</v>
      </c>
      <c r="D971" s="435" t="s">
        <v>2862</v>
      </c>
      <c r="E971" s="436" t="s">
        <v>3755</v>
      </c>
      <c r="F971" s="435" t="s">
        <v>2515</v>
      </c>
      <c r="G971" s="435" t="s">
        <v>3756</v>
      </c>
      <c r="H971" s="435" t="s">
        <v>3757</v>
      </c>
      <c r="I971" s="437">
        <v>114</v>
      </c>
      <c r="J971" s="165">
        <f t="shared" si="49"/>
        <v>11</v>
      </c>
    </row>
    <row r="972" spans="1:10" ht="19.95" customHeight="1">
      <c r="A972" s="102" t="str">
        <f t="shared" si="47"/>
        <v>2026-03-15T3003745</v>
      </c>
      <c r="B972" s="167" t="str">
        <f t="shared" si="48"/>
        <v>113003745</v>
      </c>
      <c r="C972" s="438" t="s">
        <v>7348</v>
      </c>
      <c r="D972" s="439" t="s">
        <v>2862</v>
      </c>
      <c r="E972" s="440" t="s">
        <v>2869</v>
      </c>
      <c r="F972" s="439" t="s">
        <v>43</v>
      </c>
      <c r="G972" s="439" t="s">
        <v>2861</v>
      </c>
      <c r="H972" s="439" t="s">
        <v>2859</v>
      </c>
      <c r="I972" s="441">
        <v>93</v>
      </c>
      <c r="J972" s="165">
        <f t="shared" si="49"/>
        <v>11</v>
      </c>
    </row>
    <row r="973" spans="1:10" ht="19.95" customHeight="1">
      <c r="A973" s="102" t="str">
        <f t="shared" si="47"/>
        <v>2026-03-15T3002719</v>
      </c>
      <c r="B973" s="167" t="str">
        <f t="shared" si="48"/>
        <v>113002719</v>
      </c>
      <c r="C973" s="434" t="s">
        <v>7348</v>
      </c>
      <c r="D973" s="435" t="s">
        <v>2862</v>
      </c>
      <c r="E973" s="436" t="s">
        <v>3662</v>
      </c>
      <c r="F973" s="435" t="s">
        <v>43</v>
      </c>
      <c r="G973" s="435" t="s">
        <v>3663</v>
      </c>
      <c r="H973" s="435" t="s">
        <v>3664</v>
      </c>
      <c r="I973" s="437">
        <v>58</v>
      </c>
      <c r="J973" s="165">
        <f t="shared" si="49"/>
        <v>11</v>
      </c>
    </row>
    <row r="974" spans="1:10" ht="19.95" customHeight="1">
      <c r="A974" s="102" t="str">
        <f t="shared" si="47"/>
        <v>2026-03-15T3003860</v>
      </c>
      <c r="B974" s="167" t="str">
        <f t="shared" si="48"/>
        <v>113003860</v>
      </c>
      <c r="C974" s="438" t="s">
        <v>7348</v>
      </c>
      <c r="D974" s="439" t="s">
        <v>2870</v>
      </c>
      <c r="E974" s="440" t="s">
        <v>4397</v>
      </c>
      <c r="F974" s="439" t="s">
        <v>43</v>
      </c>
      <c r="G974" s="439" t="s">
        <v>4398</v>
      </c>
      <c r="H974" s="439" t="s">
        <v>4399</v>
      </c>
      <c r="I974" s="441">
        <v>67</v>
      </c>
      <c r="J974" s="165">
        <f t="shared" si="49"/>
        <v>11</v>
      </c>
    </row>
    <row r="975" spans="1:10" ht="19.95" customHeight="1">
      <c r="A975" s="102" t="str">
        <f t="shared" si="47"/>
        <v>2026-03-15T3003859</v>
      </c>
      <c r="B975" s="167" t="str">
        <f t="shared" si="48"/>
        <v>113003859</v>
      </c>
      <c r="C975" s="434" t="s">
        <v>7348</v>
      </c>
      <c r="D975" s="435" t="s">
        <v>2870</v>
      </c>
      <c r="E975" s="436" t="s">
        <v>4400</v>
      </c>
      <c r="F975" s="435" t="s">
        <v>43</v>
      </c>
      <c r="G975" s="435" t="s">
        <v>4401</v>
      </c>
      <c r="H975" s="435" t="s">
        <v>4399</v>
      </c>
      <c r="I975" s="437">
        <v>153</v>
      </c>
      <c r="J975" s="165">
        <f t="shared" si="49"/>
        <v>11</v>
      </c>
    </row>
    <row r="976" spans="1:10" ht="19.95" customHeight="1">
      <c r="A976" s="102" t="str">
        <f t="shared" si="47"/>
        <v>2026-03-15T3003858</v>
      </c>
      <c r="B976" s="167" t="str">
        <f t="shared" si="48"/>
        <v>113003858</v>
      </c>
      <c r="C976" s="438" t="s">
        <v>7348</v>
      </c>
      <c r="D976" s="439" t="s">
        <v>2870</v>
      </c>
      <c r="E976" s="440" t="s">
        <v>4408</v>
      </c>
      <c r="F976" s="439" t="s">
        <v>43</v>
      </c>
      <c r="G976" s="439" t="s">
        <v>4409</v>
      </c>
      <c r="H976" s="439" t="s">
        <v>4399</v>
      </c>
      <c r="I976" s="441">
        <v>80</v>
      </c>
      <c r="J976" s="165">
        <f t="shared" si="49"/>
        <v>11</v>
      </c>
    </row>
    <row r="977" spans="1:10" ht="19.95" customHeight="1">
      <c r="A977" s="102" t="str">
        <f t="shared" si="47"/>
        <v>2026-03-15T1029585</v>
      </c>
      <c r="B977" s="167" t="str">
        <f t="shared" si="48"/>
        <v>111029585</v>
      </c>
      <c r="C977" s="434" t="s">
        <v>7348</v>
      </c>
      <c r="D977" s="435" t="s">
        <v>7349</v>
      </c>
      <c r="E977" s="436" t="s">
        <v>7350</v>
      </c>
      <c r="F977" s="435" t="s">
        <v>43</v>
      </c>
      <c r="G977" s="435" t="s">
        <v>7351</v>
      </c>
      <c r="H977" s="435" t="s">
        <v>7352</v>
      </c>
      <c r="I977" s="437">
        <v>236</v>
      </c>
      <c r="J977" s="165">
        <f t="shared" si="49"/>
        <v>11</v>
      </c>
    </row>
    <row r="978" spans="1:10" ht="19.95" customHeight="1">
      <c r="A978" s="102" t="str">
        <f t="shared" si="47"/>
        <v>2026-03-15T1031812</v>
      </c>
      <c r="B978" s="167" t="str">
        <f t="shared" si="48"/>
        <v>111031812</v>
      </c>
      <c r="C978" s="438" t="s">
        <v>7348</v>
      </c>
      <c r="D978" s="439" t="s">
        <v>2881</v>
      </c>
      <c r="E978" s="440" t="s">
        <v>7353</v>
      </c>
      <c r="F978" s="439" t="s">
        <v>43</v>
      </c>
      <c r="G978" s="439" t="s">
        <v>7354</v>
      </c>
      <c r="H978" s="439" t="s">
        <v>7355</v>
      </c>
      <c r="I978" s="441">
        <v>138</v>
      </c>
      <c r="J978" s="165">
        <f t="shared" si="49"/>
        <v>11</v>
      </c>
    </row>
    <row r="979" spans="1:10" ht="19.95" customHeight="1">
      <c r="A979" s="102" t="str">
        <f t="shared" si="47"/>
        <v>2026-03-15T1019975</v>
      </c>
      <c r="B979" s="167" t="str">
        <f t="shared" si="48"/>
        <v>111019975</v>
      </c>
      <c r="C979" s="434" t="s">
        <v>7348</v>
      </c>
      <c r="D979" s="435" t="s">
        <v>5013</v>
      </c>
      <c r="E979" s="436" t="s">
        <v>7338</v>
      </c>
      <c r="F979" s="435" t="s">
        <v>43</v>
      </c>
      <c r="G979" s="435" t="s">
        <v>7339</v>
      </c>
      <c r="H979" s="435" t="s">
        <v>7340</v>
      </c>
      <c r="I979" s="437">
        <v>119</v>
      </c>
      <c r="J979" s="165">
        <f t="shared" si="49"/>
        <v>11</v>
      </c>
    </row>
    <row r="980" spans="1:10" ht="19.95" customHeight="1">
      <c r="A980" s="102" t="str">
        <f t="shared" si="47"/>
        <v>2026-03-15T2021195</v>
      </c>
      <c r="B980" s="167" t="str">
        <f t="shared" si="48"/>
        <v>112021195</v>
      </c>
      <c r="C980" s="438" t="s">
        <v>7348</v>
      </c>
      <c r="D980" s="439" t="s">
        <v>5017</v>
      </c>
      <c r="E980" s="440" t="s">
        <v>3665</v>
      </c>
      <c r="F980" s="439" t="s">
        <v>43</v>
      </c>
      <c r="G980" s="439" t="s">
        <v>3666</v>
      </c>
      <c r="H980" s="439" t="s">
        <v>3667</v>
      </c>
      <c r="I980" s="441">
        <v>172</v>
      </c>
      <c r="J980" s="165">
        <f t="shared" si="49"/>
        <v>11</v>
      </c>
    </row>
    <row r="981" spans="1:10" ht="19.95" customHeight="1">
      <c r="A981" s="102" t="str">
        <f t="shared" si="47"/>
        <v>2026-03-15T1033079</v>
      </c>
      <c r="B981" s="167" t="str">
        <f t="shared" si="48"/>
        <v>111033079</v>
      </c>
      <c r="C981" s="434" t="s">
        <v>7348</v>
      </c>
      <c r="D981" s="435" t="s">
        <v>5800</v>
      </c>
      <c r="E981" s="436" t="s">
        <v>7341</v>
      </c>
      <c r="F981" s="435" t="s">
        <v>43</v>
      </c>
      <c r="G981" s="435" t="s">
        <v>7342</v>
      </c>
      <c r="H981" s="435" t="s">
        <v>7343</v>
      </c>
      <c r="I981" s="437">
        <v>200</v>
      </c>
      <c r="J981" s="165">
        <f t="shared" si="49"/>
        <v>11</v>
      </c>
    </row>
    <row r="982" spans="1:10" ht="19.95" customHeight="1">
      <c r="A982" s="102" t="str">
        <f t="shared" si="47"/>
        <v>2026-03-15T1031747</v>
      </c>
      <c r="B982" s="167" t="str">
        <f t="shared" si="48"/>
        <v>111031747</v>
      </c>
      <c r="C982" s="438" t="s">
        <v>7348</v>
      </c>
      <c r="D982" s="439" t="s">
        <v>7344</v>
      </c>
      <c r="E982" s="440" t="s">
        <v>7345</v>
      </c>
      <c r="F982" s="439" t="s">
        <v>43</v>
      </c>
      <c r="G982" s="439" t="s">
        <v>6893</v>
      </c>
      <c r="H982" s="439" t="s">
        <v>7346</v>
      </c>
      <c r="I982" s="441">
        <v>219</v>
      </c>
      <c r="J982" s="165">
        <f t="shared" si="49"/>
        <v>11</v>
      </c>
    </row>
    <row r="983" spans="1:10" ht="19.95" customHeight="1">
      <c r="A983" s="102" t="str">
        <f t="shared" si="47"/>
        <v>2026-03-15T1018752</v>
      </c>
      <c r="B983" s="167" t="str">
        <f t="shared" si="48"/>
        <v>111018752</v>
      </c>
      <c r="C983" s="434" t="s">
        <v>7348</v>
      </c>
      <c r="D983" s="435" t="s">
        <v>3749</v>
      </c>
      <c r="E983" s="436" t="s">
        <v>5052</v>
      </c>
      <c r="F983" s="435" t="s">
        <v>43</v>
      </c>
      <c r="G983" s="435" t="s">
        <v>5053</v>
      </c>
      <c r="H983" s="435" t="s">
        <v>5054</v>
      </c>
      <c r="I983" s="437">
        <v>136</v>
      </c>
      <c r="J983" s="165">
        <f t="shared" si="49"/>
        <v>11</v>
      </c>
    </row>
    <row r="984" spans="1:10" ht="19.95" customHeight="1">
      <c r="A984" s="102" t="str">
        <f t="shared" si="47"/>
        <v>2026-03-15T2001534</v>
      </c>
      <c r="B984" s="167" t="str">
        <f t="shared" si="48"/>
        <v>112001534</v>
      </c>
      <c r="C984" s="442" t="s">
        <v>7348</v>
      </c>
      <c r="D984" s="443" t="s">
        <v>7306</v>
      </c>
      <c r="E984" s="444" t="s">
        <v>4381</v>
      </c>
      <c r="F984" s="443" t="s">
        <v>43</v>
      </c>
      <c r="G984" s="443" t="s">
        <v>4382</v>
      </c>
      <c r="H984" s="443" t="s">
        <v>4383</v>
      </c>
      <c r="I984" s="445">
        <v>108</v>
      </c>
      <c r="J984" s="165">
        <f t="shared" si="49"/>
        <v>11</v>
      </c>
    </row>
    <row r="985" spans="1:10" ht="19.95" customHeight="1">
      <c r="A985" s="102" t="str">
        <f t="shared" ref="A985:A1048" si="50">C985&amp;"T"&amp;G985</f>
        <v>2026-03-16T1038719</v>
      </c>
      <c r="B985" s="167" t="str">
        <f t="shared" ref="B985:B1048" si="51">J985&amp;G985</f>
        <v>111038719</v>
      </c>
      <c r="C985" s="434" t="s">
        <v>7410</v>
      </c>
      <c r="D985" s="435" t="s">
        <v>3715</v>
      </c>
      <c r="E985" s="436" t="s">
        <v>3716</v>
      </c>
      <c r="F985" s="435" t="s">
        <v>43</v>
      </c>
      <c r="G985" s="435" t="s">
        <v>3717</v>
      </c>
      <c r="H985" s="435" t="s">
        <v>3718</v>
      </c>
      <c r="I985" s="437">
        <v>174</v>
      </c>
      <c r="J985" s="165">
        <f t="shared" si="49"/>
        <v>11</v>
      </c>
    </row>
    <row r="986" spans="1:10" ht="19.95" customHeight="1">
      <c r="A986" s="102" t="str">
        <f t="shared" si="50"/>
        <v>2026-03-16T3003745</v>
      </c>
      <c r="B986" s="167" t="str">
        <f t="shared" si="51"/>
        <v>113003745</v>
      </c>
      <c r="C986" s="438" t="s">
        <v>7410</v>
      </c>
      <c r="D986" s="439" t="s">
        <v>416</v>
      </c>
      <c r="E986" s="440" t="s">
        <v>2860</v>
      </c>
      <c r="F986" s="439" t="s">
        <v>43</v>
      </c>
      <c r="G986" s="439" t="s">
        <v>2861</v>
      </c>
      <c r="H986" s="439" t="s">
        <v>2859</v>
      </c>
      <c r="I986" s="441">
        <v>140</v>
      </c>
      <c r="J986" s="165">
        <f t="shared" si="49"/>
        <v>11</v>
      </c>
    </row>
    <row r="987" spans="1:10" ht="19.95" customHeight="1">
      <c r="A987" s="102" t="str">
        <f t="shared" si="50"/>
        <v>2026-03-16T3002716</v>
      </c>
      <c r="B987" s="167" t="str">
        <f t="shared" si="51"/>
        <v>113002716</v>
      </c>
      <c r="C987" s="434" t="s">
        <v>7410</v>
      </c>
      <c r="D987" s="435" t="s">
        <v>416</v>
      </c>
      <c r="E987" s="436" t="s">
        <v>2931</v>
      </c>
      <c r="F987" s="435" t="s">
        <v>43</v>
      </c>
      <c r="G987" s="435" t="s">
        <v>2932</v>
      </c>
      <c r="H987" s="435" t="s">
        <v>2859</v>
      </c>
      <c r="I987" s="437">
        <v>60</v>
      </c>
      <c r="J987" s="165">
        <f t="shared" si="49"/>
        <v>11</v>
      </c>
    </row>
    <row r="988" spans="1:10" ht="19.95" customHeight="1">
      <c r="A988" s="102" t="str">
        <f t="shared" si="50"/>
        <v>2026-03-16T3002782</v>
      </c>
      <c r="B988" s="167" t="str">
        <f t="shared" si="51"/>
        <v>113002782</v>
      </c>
      <c r="C988" s="438" t="s">
        <v>7410</v>
      </c>
      <c r="D988" s="439" t="s">
        <v>416</v>
      </c>
      <c r="E988" s="440" t="s">
        <v>3658</v>
      </c>
      <c r="F988" s="439" t="s">
        <v>43</v>
      </c>
      <c r="G988" s="439" t="s">
        <v>3659</v>
      </c>
      <c r="H988" s="439" t="s">
        <v>3660</v>
      </c>
      <c r="I988" s="441">
        <v>100</v>
      </c>
      <c r="J988" s="165">
        <f t="shared" si="49"/>
        <v>11</v>
      </c>
    </row>
    <row r="989" spans="1:10" ht="19.95" customHeight="1">
      <c r="A989" s="102" t="str">
        <f t="shared" si="50"/>
        <v>2026-03-16T3002240</v>
      </c>
      <c r="B989" s="167" t="str">
        <f t="shared" si="51"/>
        <v>113002240</v>
      </c>
      <c r="C989" s="434" t="s">
        <v>7410</v>
      </c>
      <c r="D989" s="435" t="s">
        <v>2862</v>
      </c>
      <c r="E989" s="436" t="s">
        <v>3755</v>
      </c>
      <c r="F989" s="435" t="s">
        <v>2515</v>
      </c>
      <c r="G989" s="435" t="s">
        <v>3756</v>
      </c>
      <c r="H989" s="435" t="s">
        <v>3757</v>
      </c>
      <c r="I989" s="437">
        <v>62</v>
      </c>
      <c r="J989" s="165">
        <f t="shared" si="49"/>
        <v>11</v>
      </c>
    </row>
    <row r="990" spans="1:10" ht="19.95" customHeight="1">
      <c r="A990" s="102" t="str">
        <f t="shared" si="50"/>
        <v>2026-03-16T3002647</v>
      </c>
      <c r="B990" s="167" t="str">
        <f t="shared" si="51"/>
        <v>113002647</v>
      </c>
      <c r="C990" s="438" t="s">
        <v>7410</v>
      </c>
      <c r="D990" s="439" t="s">
        <v>2862</v>
      </c>
      <c r="E990" s="440" t="s">
        <v>2866</v>
      </c>
      <c r="F990" s="439" t="s">
        <v>2515</v>
      </c>
      <c r="G990" s="439" t="s">
        <v>2867</v>
      </c>
      <c r="H990" s="439" t="s">
        <v>2868</v>
      </c>
      <c r="I990" s="441">
        <v>79</v>
      </c>
      <c r="J990" s="165">
        <f t="shared" si="49"/>
        <v>11</v>
      </c>
    </row>
    <row r="991" spans="1:10" ht="19.95" customHeight="1">
      <c r="A991" s="102" t="str">
        <f t="shared" si="50"/>
        <v>2026-03-16T3002783</v>
      </c>
      <c r="B991" s="167" t="str">
        <f t="shared" si="51"/>
        <v>113002783</v>
      </c>
      <c r="C991" s="434" t="s">
        <v>7410</v>
      </c>
      <c r="D991" s="435" t="s">
        <v>2862</v>
      </c>
      <c r="E991" s="436" t="s">
        <v>7411</v>
      </c>
      <c r="F991" s="435" t="s">
        <v>43</v>
      </c>
      <c r="G991" s="435" t="s">
        <v>7412</v>
      </c>
      <c r="H991" s="435" t="s">
        <v>3664</v>
      </c>
      <c r="I991" s="437">
        <v>141</v>
      </c>
      <c r="J991" s="165">
        <f t="shared" si="49"/>
        <v>11</v>
      </c>
    </row>
    <row r="992" spans="1:10" ht="19.95" customHeight="1">
      <c r="A992" s="102" t="str">
        <f t="shared" si="50"/>
        <v>2026-03-16T3003860</v>
      </c>
      <c r="B992" s="167" t="str">
        <f t="shared" si="51"/>
        <v>113003860</v>
      </c>
      <c r="C992" s="438" t="s">
        <v>7410</v>
      </c>
      <c r="D992" s="439" t="s">
        <v>2870</v>
      </c>
      <c r="E992" s="440" t="s">
        <v>4397</v>
      </c>
      <c r="F992" s="439" t="s">
        <v>43</v>
      </c>
      <c r="G992" s="439" t="s">
        <v>4398</v>
      </c>
      <c r="H992" s="439" t="s">
        <v>4399</v>
      </c>
      <c r="I992" s="441">
        <v>104</v>
      </c>
      <c r="J992" s="165">
        <f t="shared" si="49"/>
        <v>11</v>
      </c>
    </row>
    <row r="993" spans="1:10" ht="19.95" customHeight="1">
      <c r="A993" s="102" t="str">
        <f t="shared" si="50"/>
        <v>2026-03-16T3003859</v>
      </c>
      <c r="B993" s="167" t="str">
        <f t="shared" si="51"/>
        <v>113003859</v>
      </c>
      <c r="C993" s="434" t="s">
        <v>7410</v>
      </c>
      <c r="D993" s="435" t="s">
        <v>2870</v>
      </c>
      <c r="E993" s="436" t="s">
        <v>4400</v>
      </c>
      <c r="F993" s="435" t="s">
        <v>43</v>
      </c>
      <c r="G993" s="435" t="s">
        <v>4401</v>
      </c>
      <c r="H993" s="435" t="s">
        <v>4399</v>
      </c>
      <c r="I993" s="437">
        <v>120</v>
      </c>
      <c r="J993" s="165">
        <f t="shared" si="49"/>
        <v>11</v>
      </c>
    </row>
    <row r="994" spans="1:10" ht="19.95" customHeight="1">
      <c r="A994" s="102" t="str">
        <f t="shared" si="50"/>
        <v>2026-03-16T3003858</v>
      </c>
      <c r="B994" s="167" t="str">
        <f t="shared" si="51"/>
        <v>113003858</v>
      </c>
      <c r="C994" s="438" t="s">
        <v>7410</v>
      </c>
      <c r="D994" s="439" t="s">
        <v>2870</v>
      </c>
      <c r="E994" s="440" t="s">
        <v>4408</v>
      </c>
      <c r="F994" s="439" t="s">
        <v>43</v>
      </c>
      <c r="G994" s="439" t="s">
        <v>4409</v>
      </c>
      <c r="H994" s="439" t="s">
        <v>4399</v>
      </c>
      <c r="I994" s="441">
        <v>60</v>
      </c>
      <c r="J994" s="165">
        <f t="shared" si="49"/>
        <v>11</v>
      </c>
    </row>
    <row r="995" spans="1:10" ht="19.95" customHeight="1">
      <c r="A995" s="102" t="str">
        <f t="shared" si="50"/>
        <v>2026-03-16T1029585</v>
      </c>
      <c r="B995" s="167" t="str">
        <f t="shared" si="51"/>
        <v>111029585</v>
      </c>
      <c r="C995" s="434" t="s">
        <v>7410</v>
      </c>
      <c r="D995" s="435" t="s">
        <v>7349</v>
      </c>
      <c r="E995" s="436" t="s">
        <v>7350</v>
      </c>
      <c r="F995" s="435" t="s">
        <v>43</v>
      </c>
      <c r="G995" s="435" t="s">
        <v>7351</v>
      </c>
      <c r="H995" s="435" t="s">
        <v>7352</v>
      </c>
      <c r="I995" s="437">
        <v>129</v>
      </c>
      <c r="J995" s="165">
        <f t="shared" si="49"/>
        <v>11</v>
      </c>
    </row>
    <row r="996" spans="1:10" ht="19.95" customHeight="1">
      <c r="A996" s="102" t="str">
        <f t="shared" si="50"/>
        <v>2026-03-16T1031812</v>
      </c>
      <c r="B996" s="167" t="str">
        <f t="shared" si="51"/>
        <v>111031812</v>
      </c>
      <c r="C996" s="438" t="s">
        <v>7410</v>
      </c>
      <c r="D996" s="439" t="s">
        <v>2881</v>
      </c>
      <c r="E996" s="440" t="s">
        <v>7353</v>
      </c>
      <c r="F996" s="439" t="s">
        <v>43</v>
      </c>
      <c r="G996" s="439" t="s">
        <v>7354</v>
      </c>
      <c r="H996" s="439" t="s">
        <v>7355</v>
      </c>
      <c r="I996" s="441">
        <v>131</v>
      </c>
      <c r="J996" s="165">
        <f t="shared" si="49"/>
        <v>11</v>
      </c>
    </row>
    <row r="997" spans="1:10" ht="19.95" customHeight="1">
      <c r="A997" s="102" t="str">
        <f t="shared" si="50"/>
        <v>2026-03-16T1035835</v>
      </c>
      <c r="B997" s="167" t="str">
        <f t="shared" si="51"/>
        <v>111035835</v>
      </c>
      <c r="C997" s="434" t="s">
        <v>7410</v>
      </c>
      <c r="D997" s="435" t="s">
        <v>5013</v>
      </c>
      <c r="E997" s="436" t="s">
        <v>7325</v>
      </c>
      <c r="F997" s="435" t="s">
        <v>43</v>
      </c>
      <c r="G997" s="435" t="s">
        <v>7326</v>
      </c>
      <c r="H997" s="435" t="s">
        <v>7413</v>
      </c>
      <c r="I997" s="437">
        <v>44</v>
      </c>
      <c r="J997" s="165">
        <f t="shared" si="49"/>
        <v>11</v>
      </c>
    </row>
    <row r="998" spans="1:10" ht="19.95" customHeight="1">
      <c r="A998" s="102" t="str">
        <f t="shared" si="50"/>
        <v>2026-03-16T1033079</v>
      </c>
      <c r="B998" s="167" t="str">
        <f t="shared" si="51"/>
        <v>111033079</v>
      </c>
      <c r="C998" s="438" t="s">
        <v>7410</v>
      </c>
      <c r="D998" s="439" t="s">
        <v>5013</v>
      </c>
      <c r="E998" s="440" t="s">
        <v>7341</v>
      </c>
      <c r="F998" s="439" t="s">
        <v>43</v>
      </c>
      <c r="G998" s="439" t="s">
        <v>7342</v>
      </c>
      <c r="H998" s="439" t="s">
        <v>7414</v>
      </c>
      <c r="I998" s="441">
        <v>152</v>
      </c>
      <c r="J998" s="165">
        <f t="shared" si="49"/>
        <v>11</v>
      </c>
    </row>
    <row r="999" spans="1:10" ht="19.95" customHeight="1">
      <c r="A999" s="102" t="str">
        <f t="shared" si="50"/>
        <v>2026-03-16T2021195</v>
      </c>
      <c r="B999" s="167" t="str">
        <f t="shared" si="51"/>
        <v>112021195</v>
      </c>
      <c r="C999" s="434" t="s">
        <v>7410</v>
      </c>
      <c r="D999" s="435" t="s">
        <v>5017</v>
      </c>
      <c r="E999" s="436" t="s">
        <v>3665</v>
      </c>
      <c r="F999" s="435" t="s">
        <v>43</v>
      </c>
      <c r="G999" s="435" t="s">
        <v>3666</v>
      </c>
      <c r="H999" s="435" t="s">
        <v>3667</v>
      </c>
      <c r="I999" s="437">
        <v>208</v>
      </c>
      <c r="J999" s="165">
        <f t="shared" si="49"/>
        <v>11</v>
      </c>
    </row>
    <row r="1000" spans="1:10" ht="19.95" customHeight="1">
      <c r="A1000" s="102" t="str">
        <f t="shared" si="50"/>
        <v>2026-03-16T1033057</v>
      </c>
      <c r="B1000" s="167" t="str">
        <f t="shared" si="51"/>
        <v>111033057</v>
      </c>
      <c r="C1000" s="438" t="s">
        <v>7410</v>
      </c>
      <c r="D1000" s="439" t="s">
        <v>7415</v>
      </c>
      <c r="E1000" s="440" t="s">
        <v>5010</v>
      </c>
      <c r="F1000" s="439" t="s">
        <v>43</v>
      </c>
      <c r="G1000" s="439" t="s">
        <v>5011</v>
      </c>
      <c r="H1000" s="439" t="s">
        <v>7304</v>
      </c>
      <c r="I1000" s="441">
        <v>1</v>
      </c>
      <c r="J1000" s="165">
        <f t="shared" si="49"/>
        <v>11</v>
      </c>
    </row>
    <row r="1001" spans="1:10" ht="19.95" customHeight="1">
      <c r="A1001" s="102" t="str">
        <f t="shared" si="50"/>
        <v>2026-03-16T1031747</v>
      </c>
      <c r="B1001" s="167" t="str">
        <f t="shared" si="51"/>
        <v>111031747</v>
      </c>
      <c r="C1001" s="434" t="s">
        <v>7410</v>
      </c>
      <c r="D1001" s="435" t="s">
        <v>7344</v>
      </c>
      <c r="E1001" s="436" t="s">
        <v>7345</v>
      </c>
      <c r="F1001" s="435" t="s">
        <v>43</v>
      </c>
      <c r="G1001" s="435" t="s">
        <v>6893</v>
      </c>
      <c r="H1001" s="435" t="s">
        <v>7346</v>
      </c>
      <c r="I1001" s="437">
        <v>132</v>
      </c>
      <c r="J1001" s="165">
        <f t="shared" si="49"/>
        <v>11</v>
      </c>
    </row>
    <row r="1002" spans="1:10" ht="19.95" customHeight="1">
      <c r="A1002" s="102" t="str">
        <f t="shared" si="50"/>
        <v>2026-03-16T2022659</v>
      </c>
      <c r="B1002" s="167" t="str">
        <f t="shared" si="51"/>
        <v>112022659</v>
      </c>
      <c r="C1002" s="438" t="s">
        <v>7410</v>
      </c>
      <c r="D1002" s="439" t="s">
        <v>7306</v>
      </c>
      <c r="E1002" s="440" t="s">
        <v>7416</v>
      </c>
      <c r="F1002" s="439" t="s">
        <v>43</v>
      </c>
      <c r="G1002" s="439" t="s">
        <v>6403</v>
      </c>
      <c r="H1002" s="439" t="s">
        <v>7417</v>
      </c>
      <c r="I1002" s="441">
        <v>89</v>
      </c>
      <c r="J1002" s="165">
        <f t="shared" si="49"/>
        <v>11</v>
      </c>
    </row>
    <row r="1003" spans="1:10" ht="19.95" customHeight="1">
      <c r="A1003" s="102" t="str">
        <f t="shared" si="50"/>
        <v>2026-03-16T2001534</v>
      </c>
      <c r="B1003" s="167" t="str">
        <f t="shared" si="51"/>
        <v>112001534</v>
      </c>
      <c r="C1003" s="434" t="s">
        <v>7410</v>
      </c>
      <c r="D1003" s="435" t="s">
        <v>7306</v>
      </c>
      <c r="E1003" s="436" t="s">
        <v>4381</v>
      </c>
      <c r="F1003" s="435" t="s">
        <v>43</v>
      </c>
      <c r="G1003" s="435" t="s">
        <v>4382</v>
      </c>
      <c r="H1003" s="435" t="s">
        <v>4383</v>
      </c>
      <c r="I1003" s="437">
        <v>72</v>
      </c>
      <c r="J1003" s="165">
        <f t="shared" si="49"/>
        <v>11</v>
      </c>
    </row>
    <row r="1004" spans="1:10" ht="19.95" customHeight="1">
      <c r="A1004" s="102" t="str">
        <f t="shared" si="50"/>
        <v>2026-03-17T1031434</v>
      </c>
      <c r="B1004" s="167" t="str">
        <f t="shared" si="51"/>
        <v>111031434</v>
      </c>
      <c r="C1004" s="438" t="s">
        <v>7418</v>
      </c>
      <c r="D1004" s="439" t="s">
        <v>7419</v>
      </c>
      <c r="E1004" s="440" t="s">
        <v>7420</v>
      </c>
      <c r="F1004" s="439" t="s">
        <v>43</v>
      </c>
      <c r="G1004" s="439" t="s">
        <v>7421</v>
      </c>
      <c r="H1004" s="439" t="s">
        <v>7422</v>
      </c>
      <c r="I1004" s="441">
        <v>32</v>
      </c>
      <c r="J1004" s="165">
        <f t="shared" si="49"/>
        <v>11</v>
      </c>
    </row>
    <row r="1005" spans="1:10" ht="19.95" customHeight="1">
      <c r="A1005" s="102" t="str">
        <f t="shared" si="50"/>
        <v>2026-03-17T1038719</v>
      </c>
      <c r="B1005" s="167" t="str">
        <f t="shared" si="51"/>
        <v>111038719</v>
      </c>
      <c r="C1005" s="434" t="s">
        <v>7418</v>
      </c>
      <c r="D1005" s="435" t="s">
        <v>3715</v>
      </c>
      <c r="E1005" s="436" t="s">
        <v>3716</v>
      </c>
      <c r="F1005" s="435" t="s">
        <v>43</v>
      </c>
      <c r="G1005" s="435" t="s">
        <v>3717</v>
      </c>
      <c r="H1005" s="435" t="s">
        <v>3718</v>
      </c>
      <c r="I1005" s="437">
        <v>30</v>
      </c>
      <c r="J1005" s="165">
        <f t="shared" si="49"/>
        <v>11</v>
      </c>
    </row>
    <row r="1006" spans="1:10" ht="19.95" customHeight="1">
      <c r="A1006" s="102" t="str">
        <f t="shared" si="50"/>
        <v>2026-03-17T3003745</v>
      </c>
      <c r="B1006" s="167" t="str">
        <f t="shared" si="51"/>
        <v>113003745</v>
      </c>
      <c r="C1006" s="438" t="s">
        <v>7418</v>
      </c>
      <c r="D1006" s="439" t="s">
        <v>416</v>
      </c>
      <c r="E1006" s="440" t="s">
        <v>2860</v>
      </c>
      <c r="F1006" s="439" t="s">
        <v>43</v>
      </c>
      <c r="G1006" s="439" t="s">
        <v>2861</v>
      </c>
      <c r="H1006" s="439" t="s">
        <v>2859</v>
      </c>
      <c r="I1006" s="441">
        <v>170</v>
      </c>
      <c r="J1006" s="165">
        <f t="shared" si="49"/>
        <v>11</v>
      </c>
    </row>
    <row r="1007" spans="1:10" ht="19.95" customHeight="1">
      <c r="A1007" s="102" t="str">
        <f t="shared" si="50"/>
        <v>2026-03-17T3002716</v>
      </c>
      <c r="B1007" s="167" t="str">
        <f t="shared" si="51"/>
        <v>113002716</v>
      </c>
      <c r="C1007" s="434" t="s">
        <v>7418</v>
      </c>
      <c r="D1007" s="435" t="s">
        <v>416</v>
      </c>
      <c r="E1007" s="436" t="s">
        <v>2931</v>
      </c>
      <c r="F1007" s="435" t="s">
        <v>43</v>
      </c>
      <c r="G1007" s="435" t="s">
        <v>2932</v>
      </c>
      <c r="H1007" s="435" t="s">
        <v>2859</v>
      </c>
      <c r="I1007" s="437">
        <v>83</v>
      </c>
      <c r="J1007" s="165">
        <f t="shared" si="49"/>
        <v>11</v>
      </c>
    </row>
    <row r="1008" spans="1:10" ht="19.95" customHeight="1">
      <c r="A1008" s="102" t="str">
        <f t="shared" si="50"/>
        <v>2026-03-17T3002782</v>
      </c>
      <c r="B1008" s="167" t="str">
        <f t="shared" si="51"/>
        <v>113002782</v>
      </c>
      <c r="C1008" s="438" t="s">
        <v>7418</v>
      </c>
      <c r="D1008" s="439" t="s">
        <v>416</v>
      </c>
      <c r="E1008" s="440" t="s">
        <v>3658</v>
      </c>
      <c r="F1008" s="439" t="s">
        <v>43</v>
      </c>
      <c r="G1008" s="439" t="s">
        <v>3659</v>
      </c>
      <c r="H1008" s="439" t="s">
        <v>3660</v>
      </c>
      <c r="I1008" s="441">
        <v>76</v>
      </c>
      <c r="J1008" s="165">
        <f t="shared" si="49"/>
        <v>11</v>
      </c>
    </row>
    <row r="1009" spans="1:10" ht="19.95" customHeight="1">
      <c r="A1009" s="102" t="str">
        <f t="shared" si="50"/>
        <v>2026-03-17T3002240</v>
      </c>
      <c r="B1009" s="167" t="str">
        <f t="shared" si="51"/>
        <v>113002240</v>
      </c>
      <c r="C1009" s="434" t="s">
        <v>7418</v>
      </c>
      <c r="D1009" s="435" t="s">
        <v>2862</v>
      </c>
      <c r="E1009" s="436" t="s">
        <v>3755</v>
      </c>
      <c r="F1009" s="435" t="s">
        <v>2515</v>
      </c>
      <c r="G1009" s="435" t="s">
        <v>3756</v>
      </c>
      <c r="H1009" s="435" t="s">
        <v>3757</v>
      </c>
      <c r="I1009" s="437">
        <v>45</v>
      </c>
      <c r="J1009" s="165">
        <f t="shared" si="49"/>
        <v>11</v>
      </c>
    </row>
    <row r="1010" spans="1:10" ht="19.95" customHeight="1">
      <c r="A1010" s="102" t="str">
        <f t="shared" si="50"/>
        <v>2026-03-17T3002647</v>
      </c>
      <c r="B1010" s="167" t="str">
        <f t="shared" si="51"/>
        <v>113002647</v>
      </c>
      <c r="C1010" s="438" t="s">
        <v>7418</v>
      </c>
      <c r="D1010" s="439" t="s">
        <v>2862</v>
      </c>
      <c r="E1010" s="440" t="s">
        <v>2866</v>
      </c>
      <c r="F1010" s="439" t="s">
        <v>2515</v>
      </c>
      <c r="G1010" s="439" t="s">
        <v>2867</v>
      </c>
      <c r="H1010" s="439" t="s">
        <v>2868</v>
      </c>
      <c r="I1010" s="441">
        <v>113</v>
      </c>
      <c r="J1010" s="165">
        <f t="shared" si="49"/>
        <v>11</v>
      </c>
    </row>
    <row r="1011" spans="1:10" ht="19.95" customHeight="1">
      <c r="A1011" s="102" t="str">
        <f t="shared" si="50"/>
        <v>2026-03-17T3003745</v>
      </c>
      <c r="B1011" s="167" t="str">
        <f t="shared" si="51"/>
        <v>113003745</v>
      </c>
      <c r="C1011" s="434" t="s">
        <v>7418</v>
      </c>
      <c r="D1011" s="435" t="s">
        <v>2862</v>
      </c>
      <c r="E1011" s="436" t="s">
        <v>2869</v>
      </c>
      <c r="F1011" s="435" t="s">
        <v>43</v>
      </c>
      <c r="G1011" s="435" t="s">
        <v>2861</v>
      </c>
      <c r="H1011" s="435" t="s">
        <v>2859</v>
      </c>
      <c r="I1011" s="437">
        <v>100</v>
      </c>
      <c r="J1011" s="165">
        <f t="shared" si="49"/>
        <v>11</v>
      </c>
    </row>
    <row r="1012" spans="1:10" ht="19.95" customHeight="1">
      <c r="A1012" s="102" t="str">
        <f t="shared" si="50"/>
        <v>2026-03-17T3002783</v>
      </c>
      <c r="B1012" s="167" t="str">
        <f t="shared" si="51"/>
        <v>113002783</v>
      </c>
      <c r="C1012" s="438" t="s">
        <v>7418</v>
      </c>
      <c r="D1012" s="439" t="s">
        <v>2862</v>
      </c>
      <c r="E1012" s="440" t="s">
        <v>7411</v>
      </c>
      <c r="F1012" s="439" t="s">
        <v>43</v>
      </c>
      <c r="G1012" s="439" t="s">
        <v>7412</v>
      </c>
      <c r="H1012" s="439" t="s">
        <v>3664</v>
      </c>
      <c r="I1012" s="441">
        <v>55</v>
      </c>
      <c r="J1012" s="165">
        <f t="shared" si="49"/>
        <v>11</v>
      </c>
    </row>
    <row r="1013" spans="1:10" ht="19.95" customHeight="1">
      <c r="A1013" s="102" t="str">
        <f t="shared" si="50"/>
        <v>2026-03-17T3003860</v>
      </c>
      <c r="B1013" s="167" t="str">
        <f t="shared" si="51"/>
        <v>113003860</v>
      </c>
      <c r="C1013" s="434" t="s">
        <v>7418</v>
      </c>
      <c r="D1013" s="435" t="s">
        <v>2870</v>
      </c>
      <c r="E1013" s="436" t="s">
        <v>4397</v>
      </c>
      <c r="F1013" s="435" t="s">
        <v>43</v>
      </c>
      <c r="G1013" s="435" t="s">
        <v>4398</v>
      </c>
      <c r="H1013" s="435" t="s">
        <v>4399</v>
      </c>
      <c r="I1013" s="437">
        <v>99</v>
      </c>
      <c r="J1013" s="165">
        <f t="shared" si="49"/>
        <v>11</v>
      </c>
    </row>
    <row r="1014" spans="1:10" ht="19.95" customHeight="1">
      <c r="A1014" s="102" t="str">
        <f t="shared" si="50"/>
        <v>2026-03-17T3003859</v>
      </c>
      <c r="B1014" s="167" t="str">
        <f t="shared" si="51"/>
        <v>113003859</v>
      </c>
      <c r="C1014" s="438" t="s">
        <v>7418</v>
      </c>
      <c r="D1014" s="439" t="s">
        <v>2870</v>
      </c>
      <c r="E1014" s="440" t="s">
        <v>4400</v>
      </c>
      <c r="F1014" s="439" t="s">
        <v>43</v>
      </c>
      <c r="G1014" s="439" t="s">
        <v>4401</v>
      </c>
      <c r="H1014" s="439" t="s">
        <v>4399</v>
      </c>
      <c r="I1014" s="441">
        <v>102</v>
      </c>
      <c r="J1014" s="165">
        <f t="shared" si="49"/>
        <v>11</v>
      </c>
    </row>
    <row r="1015" spans="1:10" ht="19.95" customHeight="1">
      <c r="A1015" s="102" t="str">
        <f t="shared" si="50"/>
        <v>2026-03-17T3003858</v>
      </c>
      <c r="B1015" s="167" t="str">
        <f t="shared" si="51"/>
        <v>113003858</v>
      </c>
      <c r="C1015" s="434" t="s">
        <v>7418</v>
      </c>
      <c r="D1015" s="435" t="s">
        <v>2870</v>
      </c>
      <c r="E1015" s="436" t="s">
        <v>4408</v>
      </c>
      <c r="F1015" s="435" t="s">
        <v>43</v>
      </c>
      <c r="G1015" s="435" t="s">
        <v>4409</v>
      </c>
      <c r="H1015" s="435" t="s">
        <v>4399</v>
      </c>
      <c r="I1015" s="437">
        <v>106</v>
      </c>
      <c r="J1015" s="165">
        <f t="shared" si="49"/>
        <v>11</v>
      </c>
    </row>
    <row r="1016" spans="1:10" ht="19.95" customHeight="1">
      <c r="A1016" s="102" t="str">
        <f t="shared" si="50"/>
        <v>2026-03-17T1029585</v>
      </c>
      <c r="B1016" s="167" t="str">
        <f t="shared" si="51"/>
        <v>111029585</v>
      </c>
      <c r="C1016" s="438" t="s">
        <v>7418</v>
      </c>
      <c r="D1016" s="439" t="s">
        <v>7349</v>
      </c>
      <c r="E1016" s="440" t="s">
        <v>7350</v>
      </c>
      <c r="F1016" s="439" t="s">
        <v>43</v>
      </c>
      <c r="G1016" s="439" t="s">
        <v>7351</v>
      </c>
      <c r="H1016" s="439" t="s">
        <v>7352</v>
      </c>
      <c r="I1016" s="441">
        <v>201</v>
      </c>
      <c r="J1016" s="165">
        <f t="shared" si="49"/>
        <v>11</v>
      </c>
    </row>
    <row r="1017" spans="1:10" ht="19.95" customHeight="1">
      <c r="A1017" s="102" t="str">
        <f t="shared" si="50"/>
        <v>2026-03-17T1035835</v>
      </c>
      <c r="B1017" s="167" t="str">
        <f t="shared" si="51"/>
        <v>111035835</v>
      </c>
      <c r="C1017" s="434" t="s">
        <v>7418</v>
      </c>
      <c r="D1017" s="435" t="s">
        <v>5013</v>
      </c>
      <c r="E1017" s="436" t="s">
        <v>7325</v>
      </c>
      <c r="F1017" s="435" t="s">
        <v>43</v>
      </c>
      <c r="G1017" s="435" t="s">
        <v>7326</v>
      </c>
      <c r="H1017" s="435" t="s">
        <v>7413</v>
      </c>
      <c r="I1017" s="437">
        <v>237</v>
      </c>
      <c r="J1017" s="165">
        <f t="shared" si="49"/>
        <v>11</v>
      </c>
    </row>
    <row r="1018" spans="1:10" ht="19.95" customHeight="1">
      <c r="A1018" s="102" t="str">
        <f t="shared" si="50"/>
        <v>2026-03-17T1033079</v>
      </c>
      <c r="B1018" s="167" t="str">
        <f t="shared" si="51"/>
        <v>111033079</v>
      </c>
      <c r="C1018" s="438" t="s">
        <v>7418</v>
      </c>
      <c r="D1018" s="439" t="s">
        <v>5013</v>
      </c>
      <c r="E1018" s="440" t="s">
        <v>7341</v>
      </c>
      <c r="F1018" s="439" t="s">
        <v>43</v>
      </c>
      <c r="G1018" s="439" t="s">
        <v>7342</v>
      </c>
      <c r="H1018" s="439" t="s">
        <v>7414</v>
      </c>
      <c r="I1018" s="441">
        <v>344</v>
      </c>
      <c r="J1018" s="165">
        <f t="shared" si="49"/>
        <v>11</v>
      </c>
    </row>
    <row r="1019" spans="1:10" ht="19.95" customHeight="1">
      <c r="A1019" s="102" t="str">
        <f t="shared" si="50"/>
        <v>2026-03-17T2021195</v>
      </c>
      <c r="B1019" s="167" t="str">
        <f t="shared" si="51"/>
        <v>112021195</v>
      </c>
      <c r="C1019" s="434" t="s">
        <v>7418</v>
      </c>
      <c r="D1019" s="435" t="s">
        <v>5017</v>
      </c>
      <c r="E1019" s="436" t="s">
        <v>3665</v>
      </c>
      <c r="F1019" s="435" t="s">
        <v>43</v>
      </c>
      <c r="G1019" s="435" t="s">
        <v>3666</v>
      </c>
      <c r="H1019" s="435" t="s">
        <v>3667</v>
      </c>
      <c r="I1019" s="437">
        <v>75</v>
      </c>
      <c r="J1019" s="165">
        <f t="shared" si="49"/>
        <v>11</v>
      </c>
    </row>
    <row r="1020" spans="1:10" ht="19.95" customHeight="1">
      <c r="A1020" s="102" t="str">
        <f t="shared" si="50"/>
        <v>2026-03-17T1035096</v>
      </c>
      <c r="B1020" s="167" t="str">
        <f t="shared" si="51"/>
        <v>111035096</v>
      </c>
      <c r="C1020" s="438" t="s">
        <v>7418</v>
      </c>
      <c r="D1020" s="439" t="s">
        <v>5800</v>
      </c>
      <c r="E1020" s="440" t="s">
        <v>7423</v>
      </c>
      <c r="F1020" s="439" t="s">
        <v>43</v>
      </c>
      <c r="G1020" s="439" t="s">
        <v>6252</v>
      </c>
      <c r="H1020" s="439" t="s">
        <v>7424</v>
      </c>
      <c r="I1020" s="441">
        <v>112</v>
      </c>
      <c r="J1020" s="165">
        <f t="shared" si="49"/>
        <v>11</v>
      </c>
    </row>
    <row r="1021" spans="1:10" ht="19.95" customHeight="1">
      <c r="A1021" s="102" t="str">
        <f t="shared" si="50"/>
        <v>2026-03-17T1033057</v>
      </c>
      <c r="B1021" s="167" t="str">
        <f t="shared" si="51"/>
        <v>111033057</v>
      </c>
      <c r="C1021" s="434" t="s">
        <v>7418</v>
      </c>
      <c r="D1021" s="435" t="s">
        <v>7415</v>
      </c>
      <c r="E1021" s="436" t="s">
        <v>5010</v>
      </c>
      <c r="F1021" s="435" t="s">
        <v>43</v>
      </c>
      <c r="G1021" s="435" t="s">
        <v>5011</v>
      </c>
      <c r="H1021" s="435" t="s">
        <v>7304</v>
      </c>
      <c r="I1021" s="437">
        <v>5</v>
      </c>
      <c r="J1021" s="165">
        <f t="shared" si="49"/>
        <v>11</v>
      </c>
    </row>
    <row r="1022" spans="1:10" ht="19.95" customHeight="1">
      <c r="A1022" s="102" t="str">
        <f t="shared" si="50"/>
        <v>2026-03-17T1031747</v>
      </c>
      <c r="B1022" s="167" t="str">
        <f t="shared" si="51"/>
        <v>111031747</v>
      </c>
      <c r="C1022" s="438" t="s">
        <v>7418</v>
      </c>
      <c r="D1022" s="439" t="s">
        <v>7344</v>
      </c>
      <c r="E1022" s="440" t="s">
        <v>7345</v>
      </c>
      <c r="F1022" s="439" t="s">
        <v>43</v>
      </c>
      <c r="G1022" s="439" t="s">
        <v>6893</v>
      </c>
      <c r="H1022" s="439" t="s">
        <v>7346</v>
      </c>
      <c r="I1022" s="441">
        <v>118</v>
      </c>
      <c r="J1022" s="165">
        <f t="shared" si="49"/>
        <v>11</v>
      </c>
    </row>
    <row r="1023" spans="1:10" ht="19.95" customHeight="1">
      <c r="A1023" s="102" t="str">
        <f t="shared" si="50"/>
        <v>2026-03-17T2001534</v>
      </c>
      <c r="B1023" s="167" t="str">
        <f t="shared" si="51"/>
        <v>112001534</v>
      </c>
      <c r="C1023" s="434" t="s">
        <v>7418</v>
      </c>
      <c r="D1023" s="435" t="s">
        <v>7306</v>
      </c>
      <c r="E1023" s="436" t="s">
        <v>4381</v>
      </c>
      <c r="F1023" s="435" t="s">
        <v>43</v>
      </c>
      <c r="G1023" s="435" t="s">
        <v>4382</v>
      </c>
      <c r="H1023" s="435" t="s">
        <v>4383</v>
      </c>
      <c r="I1023" s="437">
        <v>40</v>
      </c>
      <c r="J1023" s="165">
        <f t="shared" si="49"/>
        <v>11</v>
      </c>
    </row>
    <row r="1024" spans="1:10" ht="19.95" customHeight="1">
      <c r="A1024" s="102" t="str">
        <f t="shared" si="50"/>
        <v>2026-03-18T1031434</v>
      </c>
      <c r="B1024" s="167" t="str">
        <f t="shared" si="51"/>
        <v>111031434</v>
      </c>
      <c r="C1024" s="438" t="s">
        <v>7425</v>
      </c>
      <c r="D1024" s="439" t="s">
        <v>7419</v>
      </c>
      <c r="E1024" s="440" t="s">
        <v>7420</v>
      </c>
      <c r="F1024" s="439" t="s">
        <v>43</v>
      </c>
      <c r="G1024" s="439" t="s">
        <v>7421</v>
      </c>
      <c r="H1024" s="439" t="s">
        <v>7422</v>
      </c>
      <c r="I1024" s="441">
        <v>614</v>
      </c>
      <c r="J1024" s="165">
        <f t="shared" si="49"/>
        <v>11</v>
      </c>
    </row>
    <row r="1025" spans="1:10" ht="19.95" customHeight="1">
      <c r="A1025" s="102" t="str">
        <f t="shared" si="50"/>
        <v>2026-03-18T1030546</v>
      </c>
      <c r="B1025" s="167" t="str">
        <f t="shared" si="51"/>
        <v>111030546</v>
      </c>
      <c r="C1025" s="434" t="s">
        <v>7425</v>
      </c>
      <c r="D1025" s="435" t="s">
        <v>7419</v>
      </c>
      <c r="E1025" s="436" t="s">
        <v>7426</v>
      </c>
      <c r="F1025" s="435" t="s">
        <v>43</v>
      </c>
      <c r="G1025" s="435" t="s">
        <v>7427</v>
      </c>
      <c r="H1025" s="435" t="s">
        <v>7422</v>
      </c>
      <c r="I1025" s="437">
        <v>402</v>
      </c>
      <c r="J1025" s="165">
        <f t="shared" si="49"/>
        <v>11</v>
      </c>
    </row>
    <row r="1026" spans="1:10" ht="19.95" customHeight="1">
      <c r="A1026" s="102" t="str">
        <f t="shared" si="50"/>
        <v>2026-03-18T3003745</v>
      </c>
      <c r="B1026" s="167" t="str">
        <f t="shared" si="51"/>
        <v>113003745</v>
      </c>
      <c r="C1026" s="438" t="s">
        <v>7425</v>
      </c>
      <c r="D1026" s="439" t="s">
        <v>416</v>
      </c>
      <c r="E1026" s="440" t="s">
        <v>2860</v>
      </c>
      <c r="F1026" s="439" t="s">
        <v>43</v>
      </c>
      <c r="G1026" s="439" t="s">
        <v>2861</v>
      </c>
      <c r="H1026" s="439" t="s">
        <v>2859</v>
      </c>
      <c r="I1026" s="441">
        <v>217</v>
      </c>
      <c r="J1026" s="165">
        <f t="shared" si="49"/>
        <v>11</v>
      </c>
    </row>
    <row r="1027" spans="1:10" ht="19.95" customHeight="1">
      <c r="A1027" s="102" t="str">
        <f t="shared" si="50"/>
        <v>2026-03-18T3002782</v>
      </c>
      <c r="B1027" s="167" t="str">
        <f t="shared" si="51"/>
        <v>113002782</v>
      </c>
      <c r="C1027" s="434" t="s">
        <v>7425</v>
      </c>
      <c r="D1027" s="435" t="s">
        <v>416</v>
      </c>
      <c r="E1027" s="436" t="s">
        <v>3658</v>
      </c>
      <c r="F1027" s="435" t="s">
        <v>43</v>
      </c>
      <c r="G1027" s="435" t="s">
        <v>3659</v>
      </c>
      <c r="H1027" s="435" t="s">
        <v>3660</v>
      </c>
      <c r="I1027" s="437">
        <v>42</v>
      </c>
      <c r="J1027" s="165">
        <f t="shared" ref="J1027:J1090" si="52">WEEKNUM(C1027)-1</f>
        <v>11</v>
      </c>
    </row>
    <row r="1028" spans="1:10" ht="19.95" customHeight="1">
      <c r="A1028" s="102" t="str">
        <f t="shared" si="50"/>
        <v>2026-03-18T3003105</v>
      </c>
      <c r="B1028" s="167" t="str">
        <f t="shared" si="51"/>
        <v>113003105</v>
      </c>
      <c r="C1028" s="438" t="s">
        <v>7425</v>
      </c>
      <c r="D1028" s="439" t="s">
        <v>416</v>
      </c>
      <c r="E1028" s="440" t="s">
        <v>417</v>
      </c>
      <c r="F1028" s="439" t="s">
        <v>43</v>
      </c>
      <c r="G1028" s="439" t="s">
        <v>418</v>
      </c>
      <c r="H1028" s="439" t="s">
        <v>7298</v>
      </c>
      <c r="I1028" s="441">
        <v>48</v>
      </c>
      <c r="J1028" s="165">
        <f t="shared" si="52"/>
        <v>11</v>
      </c>
    </row>
    <row r="1029" spans="1:10" ht="19.95" customHeight="1">
      <c r="A1029" s="102" t="str">
        <f t="shared" si="50"/>
        <v>2026-03-18T3002240</v>
      </c>
      <c r="B1029" s="167" t="str">
        <f t="shared" si="51"/>
        <v>113002240</v>
      </c>
      <c r="C1029" s="434" t="s">
        <v>7425</v>
      </c>
      <c r="D1029" s="435" t="s">
        <v>2862</v>
      </c>
      <c r="E1029" s="436" t="s">
        <v>3755</v>
      </c>
      <c r="F1029" s="435" t="s">
        <v>2515</v>
      </c>
      <c r="G1029" s="435" t="s">
        <v>3756</v>
      </c>
      <c r="H1029" s="435" t="s">
        <v>3757</v>
      </c>
      <c r="I1029" s="437">
        <v>106</v>
      </c>
      <c r="J1029" s="165">
        <f t="shared" si="52"/>
        <v>11</v>
      </c>
    </row>
    <row r="1030" spans="1:10" ht="19.95" customHeight="1">
      <c r="A1030" s="102" t="str">
        <f t="shared" si="50"/>
        <v>2026-03-18T3002647</v>
      </c>
      <c r="B1030" s="167" t="str">
        <f t="shared" si="51"/>
        <v>113002647</v>
      </c>
      <c r="C1030" s="438" t="s">
        <v>7425</v>
      </c>
      <c r="D1030" s="439" t="s">
        <v>2862</v>
      </c>
      <c r="E1030" s="440" t="s">
        <v>2866</v>
      </c>
      <c r="F1030" s="439" t="s">
        <v>2515</v>
      </c>
      <c r="G1030" s="439" t="s">
        <v>2867</v>
      </c>
      <c r="H1030" s="439" t="s">
        <v>2868</v>
      </c>
      <c r="I1030" s="441">
        <v>61</v>
      </c>
      <c r="J1030" s="165">
        <f t="shared" si="52"/>
        <v>11</v>
      </c>
    </row>
    <row r="1031" spans="1:10" ht="19.95" customHeight="1">
      <c r="A1031" s="102" t="str">
        <f t="shared" si="50"/>
        <v>2026-03-18T3003745</v>
      </c>
      <c r="B1031" s="167" t="str">
        <f t="shared" si="51"/>
        <v>113003745</v>
      </c>
      <c r="C1031" s="434" t="s">
        <v>7425</v>
      </c>
      <c r="D1031" s="435" t="s">
        <v>2862</v>
      </c>
      <c r="E1031" s="436" t="s">
        <v>2869</v>
      </c>
      <c r="F1031" s="435" t="s">
        <v>43</v>
      </c>
      <c r="G1031" s="435" t="s">
        <v>2861</v>
      </c>
      <c r="H1031" s="435" t="s">
        <v>2859</v>
      </c>
      <c r="I1031" s="437">
        <v>106</v>
      </c>
      <c r="J1031" s="165">
        <f t="shared" si="52"/>
        <v>11</v>
      </c>
    </row>
    <row r="1032" spans="1:10" ht="19.95" customHeight="1">
      <c r="A1032" s="102" t="str">
        <f t="shared" si="50"/>
        <v>2026-03-18T3002783</v>
      </c>
      <c r="B1032" s="167" t="str">
        <f t="shared" si="51"/>
        <v>113002783</v>
      </c>
      <c r="C1032" s="438" t="s">
        <v>7425</v>
      </c>
      <c r="D1032" s="439" t="s">
        <v>2862</v>
      </c>
      <c r="E1032" s="440" t="s">
        <v>7411</v>
      </c>
      <c r="F1032" s="439" t="s">
        <v>43</v>
      </c>
      <c r="G1032" s="439" t="s">
        <v>7412</v>
      </c>
      <c r="H1032" s="439" t="s">
        <v>3664</v>
      </c>
      <c r="I1032" s="441">
        <v>29</v>
      </c>
      <c r="J1032" s="165">
        <f t="shared" si="52"/>
        <v>11</v>
      </c>
    </row>
    <row r="1033" spans="1:10" ht="19.95" customHeight="1">
      <c r="A1033" s="102" t="str">
        <f t="shared" si="50"/>
        <v>2026-03-18T3003860</v>
      </c>
      <c r="B1033" s="167" t="str">
        <f t="shared" si="51"/>
        <v>113003860</v>
      </c>
      <c r="C1033" s="434" t="s">
        <v>7425</v>
      </c>
      <c r="D1033" s="435" t="s">
        <v>2870</v>
      </c>
      <c r="E1033" s="436" t="s">
        <v>4397</v>
      </c>
      <c r="F1033" s="435" t="s">
        <v>43</v>
      </c>
      <c r="G1033" s="435" t="s">
        <v>4398</v>
      </c>
      <c r="H1033" s="435" t="s">
        <v>4399</v>
      </c>
      <c r="I1033" s="437">
        <v>80</v>
      </c>
      <c r="J1033" s="165">
        <f t="shared" si="52"/>
        <v>11</v>
      </c>
    </row>
    <row r="1034" spans="1:10" ht="19.95" customHeight="1">
      <c r="A1034" s="102" t="str">
        <f t="shared" si="50"/>
        <v>2026-03-18T3003859</v>
      </c>
      <c r="B1034" s="167" t="str">
        <f t="shared" si="51"/>
        <v>113003859</v>
      </c>
      <c r="C1034" s="438" t="s">
        <v>7425</v>
      </c>
      <c r="D1034" s="439" t="s">
        <v>2870</v>
      </c>
      <c r="E1034" s="440" t="s">
        <v>4400</v>
      </c>
      <c r="F1034" s="439" t="s">
        <v>43</v>
      </c>
      <c r="G1034" s="439" t="s">
        <v>4401</v>
      </c>
      <c r="H1034" s="439" t="s">
        <v>4399</v>
      </c>
      <c r="I1034" s="441">
        <v>129</v>
      </c>
      <c r="J1034" s="165">
        <f t="shared" si="52"/>
        <v>11</v>
      </c>
    </row>
    <row r="1035" spans="1:10" ht="19.95" customHeight="1">
      <c r="A1035" s="102" t="str">
        <f t="shared" si="50"/>
        <v>2026-03-18T3003858</v>
      </c>
      <c r="B1035" s="167" t="str">
        <f t="shared" si="51"/>
        <v>113003858</v>
      </c>
      <c r="C1035" s="434" t="s">
        <v>7425</v>
      </c>
      <c r="D1035" s="435" t="s">
        <v>2870</v>
      </c>
      <c r="E1035" s="436" t="s">
        <v>4408</v>
      </c>
      <c r="F1035" s="435" t="s">
        <v>43</v>
      </c>
      <c r="G1035" s="435" t="s">
        <v>4409</v>
      </c>
      <c r="H1035" s="435" t="s">
        <v>4399</v>
      </c>
      <c r="I1035" s="437">
        <v>100</v>
      </c>
      <c r="J1035" s="165">
        <f t="shared" si="52"/>
        <v>11</v>
      </c>
    </row>
    <row r="1036" spans="1:10" ht="19.95" customHeight="1">
      <c r="A1036" s="102" t="str">
        <f t="shared" si="50"/>
        <v>2026-03-18T1029585</v>
      </c>
      <c r="B1036" s="167" t="str">
        <f t="shared" si="51"/>
        <v>111029585</v>
      </c>
      <c r="C1036" s="438" t="s">
        <v>7425</v>
      </c>
      <c r="D1036" s="439" t="s">
        <v>7349</v>
      </c>
      <c r="E1036" s="440" t="s">
        <v>7350</v>
      </c>
      <c r="F1036" s="439" t="s">
        <v>43</v>
      </c>
      <c r="G1036" s="439" t="s">
        <v>7351</v>
      </c>
      <c r="H1036" s="439" t="s">
        <v>7352</v>
      </c>
      <c r="I1036" s="441">
        <v>220</v>
      </c>
      <c r="J1036" s="165">
        <f t="shared" si="52"/>
        <v>11</v>
      </c>
    </row>
    <row r="1037" spans="1:10" ht="19.95" customHeight="1">
      <c r="A1037" s="102" t="str">
        <f t="shared" si="50"/>
        <v>2026-03-18T1035835</v>
      </c>
      <c r="B1037" s="167" t="str">
        <f t="shared" si="51"/>
        <v>111035835</v>
      </c>
      <c r="C1037" s="434" t="s">
        <v>7425</v>
      </c>
      <c r="D1037" s="435" t="s">
        <v>5013</v>
      </c>
      <c r="E1037" s="436" t="s">
        <v>7325</v>
      </c>
      <c r="F1037" s="435" t="s">
        <v>43</v>
      </c>
      <c r="G1037" s="435" t="s">
        <v>7326</v>
      </c>
      <c r="H1037" s="435" t="s">
        <v>7413</v>
      </c>
      <c r="I1037" s="437">
        <v>174</v>
      </c>
      <c r="J1037" s="165">
        <f t="shared" si="52"/>
        <v>11</v>
      </c>
    </row>
    <row r="1038" spans="1:10" ht="19.95" customHeight="1">
      <c r="A1038" s="102" t="str">
        <f t="shared" si="50"/>
        <v>2026-03-18T2021195</v>
      </c>
      <c r="B1038" s="167" t="str">
        <f t="shared" si="51"/>
        <v>112021195</v>
      </c>
      <c r="C1038" s="438" t="s">
        <v>7425</v>
      </c>
      <c r="D1038" s="439" t="s">
        <v>5017</v>
      </c>
      <c r="E1038" s="440" t="s">
        <v>3665</v>
      </c>
      <c r="F1038" s="439" t="s">
        <v>43</v>
      </c>
      <c r="G1038" s="439" t="s">
        <v>3666</v>
      </c>
      <c r="H1038" s="439" t="s">
        <v>3667</v>
      </c>
      <c r="I1038" s="441">
        <v>128</v>
      </c>
      <c r="J1038" s="165">
        <f t="shared" si="52"/>
        <v>11</v>
      </c>
    </row>
    <row r="1039" spans="1:10" ht="19.95" customHeight="1">
      <c r="A1039" s="102" t="str">
        <f t="shared" si="50"/>
        <v>2026-03-18T1035096</v>
      </c>
      <c r="B1039" s="167" t="str">
        <f t="shared" si="51"/>
        <v>111035096</v>
      </c>
      <c r="C1039" s="434" t="s">
        <v>7425</v>
      </c>
      <c r="D1039" s="435" t="s">
        <v>5800</v>
      </c>
      <c r="E1039" s="436" t="s">
        <v>7423</v>
      </c>
      <c r="F1039" s="435" t="s">
        <v>43</v>
      </c>
      <c r="G1039" s="435" t="s">
        <v>6252</v>
      </c>
      <c r="H1039" s="435" t="s">
        <v>7424</v>
      </c>
      <c r="I1039" s="437">
        <v>75</v>
      </c>
      <c r="J1039" s="165">
        <f t="shared" si="52"/>
        <v>11</v>
      </c>
    </row>
    <row r="1040" spans="1:10" ht="19.95" customHeight="1">
      <c r="A1040" s="102" t="str">
        <f t="shared" si="50"/>
        <v>2026-03-18T1033057</v>
      </c>
      <c r="B1040" s="167" t="str">
        <f t="shared" si="51"/>
        <v>111033057</v>
      </c>
      <c r="C1040" s="438" t="s">
        <v>7425</v>
      </c>
      <c r="D1040" s="439" t="s">
        <v>7415</v>
      </c>
      <c r="E1040" s="440" t="s">
        <v>5010</v>
      </c>
      <c r="F1040" s="439" t="s">
        <v>43</v>
      </c>
      <c r="G1040" s="439" t="s">
        <v>5011</v>
      </c>
      <c r="H1040" s="439" t="s">
        <v>7304</v>
      </c>
      <c r="I1040" s="441">
        <v>2</v>
      </c>
      <c r="J1040" s="165">
        <f t="shared" si="52"/>
        <v>11</v>
      </c>
    </row>
    <row r="1041" spans="1:10" ht="19.95" customHeight="1">
      <c r="A1041" s="102" t="str">
        <f t="shared" si="50"/>
        <v>2026-03-19T1031434</v>
      </c>
      <c r="B1041" s="167" t="str">
        <f t="shared" si="51"/>
        <v>111031434</v>
      </c>
      <c r="C1041" s="434" t="s">
        <v>7428</v>
      </c>
      <c r="D1041" s="435" t="s">
        <v>7419</v>
      </c>
      <c r="E1041" s="436" t="s">
        <v>7420</v>
      </c>
      <c r="F1041" s="435" t="s">
        <v>43</v>
      </c>
      <c r="G1041" s="435" t="s">
        <v>7421</v>
      </c>
      <c r="H1041" s="435" t="s">
        <v>7422</v>
      </c>
      <c r="I1041" s="437">
        <v>788</v>
      </c>
      <c r="J1041" s="165">
        <f t="shared" si="52"/>
        <v>11</v>
      </c>
    </row>
    <row r="1042" spans="1:10" ht="19.95" customHeight="1">
      <c r="A1042" s="102" t="str">
        <f t="shared" si="50"/>
        <v>2026-03-19T1030546</v>
      </c>
      <c r="B1042" s="167" t="str">
        <f t="shared" si="51"/>
        <v>111030546</v>
      </c>
      <c r="C1042" s="438" t="s">
        <v>7428</v>
      </c>
      <c r="D1042" s="439" t="s">
        <v>7419</v>
      </c>
      <c r="E1042" s="440" t="s">
        <v>7426</v>
      </c>
      <c r="F1042" s="439" t="s">
        <v>43</v>
      </c>
      <c r="G1042" s="439" t="s">
        <v>7427</v>
      </c>
      <c r="H1042" s="439" t="s">
        <v>7422</v>
      </c>
      <c r="I1042" s="441">
        <v>172</v>
      </c>
      <c r="J1042" s="165">
        <f t="shared" si="52"/>
        <v>11</v>
      </c>
    </row>
    <row r="1043" spans="1:10" ht="19.95" customHeight="1">
      <c r="A1043" s="102" t="str">
        <f t="shared" si="50"/>
        <v>2026-03-19T3003745</v>
      </c>
      <c r="B1043" s="167" t="str">
        <f t="shared" si="51"/>
        <v>113003745</v>
      </c>
      <c r="C1043" s="434" t="s">
        <v>7428</v>
      </c>
      <c r="D1043" s="435" t="s">
        <v>416</v>
      </c>
      <c r="E1043" s="436" t="s">
        <v>2860</v>
      </c>
      <c r="F1043" s="435" t="s">
        <v>43</v>
      </c>
      <c r="G1043" s="435" t="s">
        <v>2861</v>
      </c>
      <c r="H1043" s="435" t="s">
        <v>2859</v>
      </c>
      <c r="I1043" s="437">
        <v>204</v>
      </c>
      <c r="J1043" s="165">
        <f t="shared" si="52"/>
        <v>11</v>
      </c>
    </row>
    <row r="1044" spans="1:10" ht="19.95" customHeight="1">
      <c r="A1044" s="102" t="str">
        <f t="shared" si="50"/>
        <v>2026-03-19T3002782</v>
      </c>
      <c r="B1044" s="167" t="str">
        <f t="shared" si="51"/>
        <v>113002782</v>
      </c>
      <c r="C1044" s="438" t="s">
        <v>7428</v>
      </c>
      <c r="D1044" s="439" t="s">
        <v>416</v>
      </c>
      <c r="E1044" s="440" t="s">
        <v>3658</v>
      </c>
      <c r="F1044" s="439" t="s">
        <v>43</v>
      </c>
      <c r="G1044" s="439" t="s">
        <v>3659</v>
      </c>
      <c r="H1044" s="439" t="s">
        <v>3660</v>
      </c>
      <c r="I1044" s="441">
        <v>40</v>
      </c>
      <c r="J1044" s="165">
        <f t="shared" si="52"/>
        <v>11</v>
      </c>
    </row>
    <row r="1045" spans="1:10" ht="19.95" customHeight="1">
      <c r="A1045" s="102" t="str">
        <f t="shared" si="50"/>
        <v>2026-03-19T3003105</v>
      </c>
      <c r="B1045" s="167" t="str">
        <f t="shared" si="51"/>
        <v>113003105</v>
      </c>
      <c r="C1045" s="434" t="s">
        <v>7428</v>
      </c>
      <c r="D1045" s="435" t="s">
        <v>416</v>
      </c>
      <c r="E1045" s="436" t="s">
        <v>417</v>
      </c>
      <c r="F1045" s="435" t="s">
        <v>43</v>
      </c>
      <c r="G1045" s="435" t="s">
        <v>418</v>
      </c>
      <c r="H1045" s="435" t="s">
        <v>7298</v>
      </c>
      <c r="I1045" s="437">
        <v>75</v>
      </c>
      <c r="J1045" s="165">
        <f t="shared" si="52"/>
        <v>11</v>
      </c>
    </row>
    <row r="1046" spans="1:10" ht="19.95" customHeight="1">
      <c r="A1046" s="102" t="str">
        <f t="shared" si="50"/>
        <v>2026-03-19T3002240</v>
      </c>
      <c r="B1046" s="167" t="str">
        <f t="shared" si="51"/>
        <v>113002240</v>
      </c>
      <c r="C1046" s="438" t="s">
        <v>7428</v>
      </c>
      <c r="D1046" s="439" t="s">
        <v>2862</v>
      </c>
      <c r="E1046" s="440" t="s">
        <v>3755</v>
      </c>
      <c r="F1046" s="439" t="s">
        <v>2515</v>
      </c>
      <c r="G1046" s="439" t="s">
        <v>3756</v>
      </c>
      <c r="H1046" s="439" t="s">
        <v>3757</v>
      </c>
      <c r="I1046" s="441">
        <v>113</v>
      </c>
      <c r="J1046" s="165">
        <f t="shared" si="52"/>
        <v>11</v>
      </c>
    </row>
    <row r="1047" spans="1:10" ht="19.95" customHeight="1">
      <c r="A1047" s="102" t="str">
        <f t="shared" si="50"/>
        <v>2026-03-19T3002647</v>
      </c>
      <c r="B1047" s="167" t="str">
        <f t="shared" si="51"/>
        <v>113002647</v>
      </c>
      <c r="C1047" s="434" t="s">
        <v>7428</v>
      </c>
      <c r="D1047" s="435" t="s">
        <v>2862</v>
      </c>
      <c r="E1047" s="436" t="s">
        <v>2866</v>
      </c>
      <c r="F1047" s="435" t="s">
        <v>2515</v>
      </c>
      <c r="G1047" s="435" t="s">
        <v>2867</v>
      </c>
      <c r="H1047" s="435" t="s">
        <v>2868</v>
      </c>
      <c r="I1047" s="437">
        <v>14</v>
      </c>
      <c r="J1047" s="165">
        <f t="shared" si="52"/>
        <v>11</v>
      </c>
    </row>
    <row r="1048" spans="1:10" ht="19.95" customHeight="1">
      <c r="A1048" s="102" t="str">
        <f t="shared" si="50"/>
        <v>2026-03-19T3003745</v>
      </c>
      <c r="B1048" s="167" t="str">
        <f t="shared" si="51"/>
        <v>113003745</v>
      </c>
      <c r="C1048" s="438" t="s">
        <v>7428</v>
      </c>
      <c r="D1048" s="439" t="s">
        <v>2862</v>
      </c>
      <c r="E1048" s="440" t="s">
        <v>2869</v>
      </c>
      <c r="F1048" s="439" t="s">
        <v>43</v>
      </c>
      <c r="G1048" s="439" t="s">
        <v>2861</v>
      </c>
      <c r="H1048" s="439" t="s">
        <v>2859</v>
      </c>
      <c r="I1048" s="441">
        <v>98</v>
      </c>
      <c r="J1048" s="165">
        <f t="shared" si="52"/>
        <v>11</v>
      </c>
    </row>
    <row r="1049" spans="1:10" ht="19.95" customHeight="1">
      <c r="A1049" s="102" t="str">
        <f t="shared" ref="A1049:A1110" si="53">C1049&amp;"T"&amp;G1049</f>
        <v>2026-03-19T3002783</v>
      </c>
      <c r="B1049" s="167" t="str">
        <f t="shared" ref="B1049:B1110" si="54">J1049&amp;G1049</f>
        <v>113002783</v>
      </c>
      <c r="C1049" s="434" t="s">
        <v>7428</v>
      </c>
      <c r="D1049" s="435" t="s">
        <v>2862</v>
      </c>
      <c r="E1049" s="436" t="s">
        <v>7411</v>
      </c>
      <c r="F1049" s="435" t="s">
        <v>43</v>
      </c>
      <c r="G1049" s="435" t="s">
        <v>7412</v>
      </c>
      <c r="H1049" s="435" t="s">
        <v>3664</v>
      </c>
      <c r="I1049" s="437">
        <v>110</v>
      </c>
      <c r="J1049" s="165">
        <f t="shared" si="52"/>
        <v>11</v>
      </c>
    </row>
    <row r="1050" spans="1:10" ht="19.95" customHeight="1">
      <c r="A1050" s="102" t="str">
        <f t="shared" si="53"/>
        <v>2026-03-19T3003860</v>
      </c>
      <c r="B1050" s="167" t="str">
        <f t="shared" si="54"/>
        <v>113003860</v>
      </c>
      <c r="C1050" s="438" t="s">
        <v>7428</v>
      </c>
      <c r="D1050" s="439" t="s">
        <v>2870</v>
      </c>
      <c r="E1050" s="440" t="s">
        <v>4397</v>
      </c>
      <c r="F1050" s="439" t="s">
        <v>43</v>
      </c>
      <c r="G1050" s="439" t="s">
        <v>4398</v>
      </c>
      <c r="H1050" s="439" t="s">
        <v>4399</v>
      </c>
      <c r="I1050" s="441">
        <v>68</v>
      </c>
      <c r="J1050" s="165">
        <f t="shared" si="52"/>
        <v>11</v>
      </c>
    </row>
    <row r="1051" spans="1:10" ht="19.95" customHeight="1">
      <c r="A1051" s="102" t="str">
        <f t="shared" si="53"/>
        <v>2026-03-19T3003859</v>
      </c>
      <c r="B1051" s="167" t="str">
        <f t="shared" si="54"/>
        <v>113003859</v>
      </c>
      <c r="C1051" s="434" t="s">
        <v>7428</v>
      </c>
      <c r="D1051" s="435" t="s">
        <v>2870</v>
      </c>
      <c r="E1051" s="436" t="s">
        <v>4400</v>
      </c>
      <c r="F1051" s="435" t="s">
        <v>43</v>
      </c>
      <c r="G1051" s="435" t="s">
        <v>4401</v>
      </c>
      <c r="H1051" s="435" t="s">
        <v>4399</v>
      </c>
      <c r="I1051" s="437">
        <v>152</v>
      </c>
      <c r="J1051" s="165">
        <f t="shared" si="52"/>
        <v>11</v>
      </c>
    </row>
    <row r="1052" spans="1:10" ht="19.95" customHeight="1">
      <c r="A1052" s="102" t="str">
        <f t="shared" si="53"/>
        <v>2026-03-19T3003858</v>
      </c>
      <c r="B1052" s="167" t="str">
        <f t="shared" si="54"/>
        <v>113003858</v>
      </c>
      <c r="C1052" s="438" t="s">
        <v>7428</v>
      </c>
      <c r="D1052" s="439" t="s">
        <v>2870</v>
      </c>
      <c r="E1052" s="440" t="s">
        <v>4408</v>
      </c>
      <c r="F1052" s="439" t="s">
        <v>43</v>
      </c>
      <c r="G1052" s="439" t="s">
        <v>4409</v>
      </c>
      <c r="H1052" s="439" t="s">
        <v>4399</v>
      </c>
      <c r="I1052" s="441">
        <v>41</v>
      </c>
      <c r="J1052" s="165">
        <f t="shared" si="52"/>
        <v>11</v>
      </c>
    </row>
    <row r="1053" spans="1:10" ht="19.95" customHeight="1">
      <c r="A1053" s="102" t="str">
        <f t="shared" si="53"/>
        <v>2026-03-19T2022575</v>
      </c>
      <c r="B1053" s="167" t="str">
        <f t="shared" si="54"/>
        <v>112022575</v>
      </c>
      <c r="C1053" s="434" t="s">
        <v>7428</v>
      </c>
      <c r="D1053" s="435" t="s">
        <v>3724</v>
      </c>
      <c r="E1053" s="436" t="s">
        <v>7429</v>
      </c>
      <c r="F1053" s="435" t="s">
        <v>43</v>
      </c>
      <c r="G1053" s="435" t="s">
        <v>6244</v>
      </c>
      <c r="H1053" s="435" t="s">
        <v>7430</v>
      </c>
      <c r="I1053" s="437">
        <v>99</v>
      </c>
      <c r="J1053" s="165">
        <f t="shared" si="52"/>
        <v>11</v>
      </c>
    </row>
    <row r="1054" spans="1:10" ht="19.95" customHeight="1">
      <c r="A1054" s="102" t="str">
        <f t="shared" si="53"/>
        <v>2026-03-19T1029585</v>
      </c>
      <c r="B1054" s="167" t="str">
        <f t="shared" si="54"/>
        <v>111029585</v>
      </c>
      <c r="C1054" s="438" t="s">
        <v>7428</v>
      </c>
      <c r="D1054" s="439" t="s">
        <v>7349</v>
      </c>
      <c r="E1054" s="440" t="s">
        <v>7350</v>
      </c>
      <c r="F1054" s="439" t="s">
        <v>43</v>
      </c>
      <c r="G1054" s="439" t="s">
        <v>7351</v>
      </c>
      <c r="H1054" s="439" t="s">
        <v>7352</v>
      </c>
      <c r="I1054" s="441">
        <v>135</v>
      </c>
      <c r="J1054" s="165">
        <f t="shared" si="52"/>
        <v>11</v>
      </c>
    </row>
    <row r="1055" spans="1:10" ht="19.95" customHeight="1">
      <c r="A1055" s="102" t="str">
        <f t="shared" si="53"/>
        <v>2026-03-19T1031748</v>
      </c>
      <c r="B1055" s="167" t="str">
        <f t="shared" si="54"/>
        <v>111031748</v>
      </c>
      <c r="C1055" s="434" t="s">
        <v>7428</v>
      </c>
      <c r="D1055" s="435" t="s">
        <v>5013</v>
      </c>
      <c r="E1055" s="436" t="s">
        <v>7431</v>
      </c>
      <c r="F1055" s="435" t="s">
        <v>43</v>
      </c>
      <c r="G1055" s="435" t="s">
        <v>7432</v>
      </c>
      <c r="H1055" s="435" t="s">
        <v>7433</v>
      </c>
      <c r="I1055" s="437">
        <v>259</v>
      </c>
      <c r="J1055" s="165">
        <f t="shared" si="52"/>
        <v>11</v>
      </c>
    </row>
    <row r="1056" spans="1:10" ht="19.95" customHeight="1">
      <c r="A1056" s="102" t="str">
        <f t="shared" si="53"/>
        <v>2026-03-19T1035835</v>
      </c>
      <c r="B1056" s="167" t="str">
        <f t="shared" si="54"/>
        <v>111035835</v>
      </c>
      <c r="C1056" s="438" t="s">
        <v>7428</v>
      </c>
      <c r="D1056" s="439" t="s">
        <v>5013</v>
      </c>
      <c r="E1056" s="440" t="s">
        <v>7325</v>
      </c>
      <c r="F1056" s="439" t="s">
        <v>43</v>
      </c>
      <c r="G1056" s="439" t="s">
        <v>7326</v>
      </c>
      <c r="H1056" s="439" t="s">
        <v>7413</v>
      </c>
      <c r="I1056" s="441">
        <v>201</v>
      </c>
      <c r="J1056" s="165">
        <f t="shared" si="52"/>
        <v>11</v>
      </c>
    </row>
    <row r="1057" spans="1:10" ht="19.95" customHeight="1">
      <c r="A1057" s="102" t="str">
        <f t="shared" si="53"/>
        <v>2026-03-19T2021195</v>
      </c>
      <c r="B1057" s="167" t="str">
        <f t="shared" si="54"/>
        <v>112021195</v>
      </c>
      <c r="C1057" s="434" t="s">
        <v>7428</v>
      </c>
      <c r="D1057" s="435" t="s">
        <v>5017</v>
      </c>
      <c r="E1057" s="436" t="s">
        <v>3665</v>
      </c>
      <c r="F1057" s="435" t="s">
        <v>43</v>
      </c>
      <c r="G1057" s="435" t="s">
        <v>3666</v>
      </c>
      <c r="H1057" s="435" t="s">
        <v>3667</v>
      </c>
      <c r="I1057" s="437">
        <v>232</v>
      </c>
      <c r="J1057" s="165">
        <f t="shared" si="52"/>
        <v>11</v>
      </c>
    </row>
    <row r="1058" spans="1:10" ht="19.95" customHeight="1">
      <c r="A1058" s="102" t="str">
        <f t="shared" si="53"/>
        <v>2026-03-19T1033057</v>
      </c>
      <c r="B1058" s="167" t="str">
        <f t="shared" si="54"/>
        <v>111033057</v>
      </c>
      <c r="C1058" s="438" t="s">
        <v>7428</v>
      </c>
      <c r="D1058" s="439" t="s">
        <v>7415</v>
      </c>
      <c r="E1058" s="440" t="s">
        <v>5010</v>
      </c>
      <c r="F1058" s="439" t="s">
        <v>43</v>
      </c>
      <c r="G1058" s="439" t="s">
        <v>5011</v>
      </c>
      <c r="H1058" s="439" t="s">
        <v>7304</v>
      </c>
      <c r="I1058" s="441">
        <v>70</v>
      </c>
      <c r="J1058" s="165">
        <f t="shared" si="52"/>
        <v>11</v>
      </c>
    </row>
    <row r="1059" spans="1:10" ht="19.95" customHeight="1">
      <c r="A1059" s="102" t="str">
        <f t="shared" si="53"/>
        <v>2026-03-20T1031434</v>
      </c>
      <c r="B1059" s="167" t="str">
        <f t="shared" si="54"/>
        <v>111031434</v>
      </c>
      <c r="C1059" s="434" t="s">
        <v>7434</v>
      </c>
      <c r="D1059" s="435" t="s">
        <v>7419</v>
      </c>
      <c r="E1059" s="436" t="s">
        <v>7420</v>
      </c>
      <c r="F1059" s="435" t="s">
        <v>43</v>
      </c>
      <c r="G1059" s="435" t="s">
        <v>7421</v>
      </c>
      <c r="H1059" s="435" t="s">
        <v>7422</v>
      </c>
      <c r="I1059" s="437">
        <v>626</v>
      </c>
      <c r="J1059" s="165">
        <f t="shared" si="52"/>
        <v>11</v>
      </c>
    </row>
    <row r="1060" spans="1:10" ht="19.95" customHeight="1">
      <c r="A1060" s="102" t="str">
        <f t="shared" si="53"/>
        <v>2026-03-20T1030546</v>
      </c>
      <c r="B1060" s="167" t="str">
        <f t="shared" si="54"/>
        <v>111030546</v>
      </c>
      <c r="C1060" s="438" t="s">
        <v>7434</v>
      </c>
      <c r="D1060" s="439" t="s">
        <v>7419</v>
      </c>
      <c r="E1060" s="440" t="s">
        <v>7426</v>
      </c>
      <c r="F1060" s="439" t="s">
        <v>43</v>
      </c>
      <c r="G1060" s="439" t="s">
        <v>7427</v>
      </c>
      <c r="H1060" s="439" t="s">
        <v>7422</v>
      </c>
      <c r="I1060" s="441">
        <v>397</v>
      </c>
      <c r="J1060" s="165">
        <f t="shared" si="52"/>
        <v>11</v>
      </c>
    </row>
    <row r="1061" spans="1:10" ht="19.95" customHeight="1">
      <c r="A1061" s="102" t="str">
        <f t="shared" si="53"/>
        <v>2026-03-20T3003745</v>
      </c>
      <c r="B1061" s="167" t="str">
        <f t="shared" si="54"/>
        <v>113003745</v>
      </c>
      <c r="C1061" s="434" t="s">
        <v>7434</v>
      </c>
      <c r="D1061" s="435" t="s">
        <v>416</v>
      </c>
      <c r="E1061" s="436" t="s">
        <v>2860</v>
      </c>
      <c r="F1061" s="435" t="s">
        <v>43</v>
      </c>
      <c r="G1061" s="435" t="s">
        <v>2861</v>
      </c>
      <c r="H1061" s="435" t="s">
        <v>2859</v>
      </c>
      <c r="I1061" s="437">
        <v>166</v>
      </c>
      <c r="J1061" s="165">
        <f t="shared" si="52"/>
        <v>11</v>
      </c>
    </row>
    <row r="1062" spans="1:10" ht="19.95" customHeight="1">
      <c r="A1062" s="102" t="str">
        <f t="shared" si="53"/>
        <v>2026-03-20T3002782</v>
      </c>
      <c r="B1062" s="167" t="str">
        <f t="shared" si="54"/>
        <v>113002782</v>
      </c>
      <c r="C1062" s="438" t="s">
        <v>7434</v>
      </c>
      <c r="D1062" s="439" t="s">
        <v>416</v>
      </c>
      <c r="E1062" s="440" t="s">
        <v>3658</v>
      </c>
      <c r="F1062" s="439" t="s">
        <v>43</v>
      </c>
      <c r="G1062" s="439" t="s">
        <v>3659</v>
      </c>
      <c r="H1062" s="439" t="s">
        <v>3660</v>
      </c>
      <c r="I1062" s="441">
        <v>97</v>
      </c>
      <c r="J1062" s="165">
        <f t="shared" si="52"/>
        <v>11</v>
      </c>
    </row>
    <row r="1063" spans="1:10" ht="19.95" customHeight="1">
      <c r="A1063" s="102" t="str">
        <f t="shared" si="53"/>
        <v>2026-03-20T3003105</v>
      </c>
      <c r="B1063" s="167" t="str">
        <f t="shared" si="54"/>
        <v>113003105</v>
      </c>
      <c r="C1063" s="434" t="s">
        <v>7434</v>
      </c>
      <c r="D1063" s="435" t="s">
        <v>416</v>
      </c>
      <c r="E1063" s="436" t="s">
        <v>417</v>
      </c>
      <c r="F1063" s="435" t="s">
        <v>43</v>
      </c>
      <c r="G1063" s="435" t="s">
        <v>418</v>
      </c>
      <c r="H1063" s="435" t="s">
        <v>7298</v>
      </c>
      <c r="I1063" s="437">
        <v>44</v>
      </c>
      <c r="J1063" s="165">
        <f t="shared" si="52"/>
        <v>11</v>
      </c>
    </row>
    <row r="1064" spans="1:10" ht="19.95" customHeight="1">
      <c r="A1064" s="102" t="str">
        <f t="shared" si="53"/>
        <v>2026-03-20T3002240</v>
      </c>
      <c r="B1064" s="167" t="str">
        <f t="shared" si="54"/>
        <v>113002240</v>
      </c>
      <c r="C1064" s="438" t="s">
        <v>7434</v>
      </c>
      <c r="D1064" s="439" t="s">
        <v>2862</v>
      </c>
      <c r="E1064" s="440" t="s">
        <v>3755</v>
      </c>
      <c r="F1064" s="439" t="s">
        <v>2515</v>
      </c>
      <c r="G1064" s="439" t="s">
        <v>3756</v>
      </c>
      <c r="H1064" s="439" t="s">
        <v>3757</v>
      </c>
      <c r="I1064" s="441">
        <v>91</v>
      </c>
      <c r="J1064" s="165">
        <f t="shared" si="52"/>
        <v>11</v>
      </c>
    </row>
    <row r="1065" spans="1:10" ht="19.95" customHeight="1">
      <c r="A1065" s="102" t="str">
        <f t="shared" si="53"/>
        <v>2026-03-20T3002647</v>
      </c>
      <c r="B1065" s="167" t="str">
        <f t="shared" si="54"/>
        <v>113002647</v>
      </c>
      <c r="C1065" s="434" t="s">
        <v>7434</v>
      </c>
      <c r="D1065" s="435" t="s">
        <v>2862</v>
      </c>
      <c r="E1065" s="436" t="s">
        <v>2866</v>
      </c>
      <c r="F1065" s="435" t="s">
        <v>2515</v>
      </c>
      <c r="G1065" s="435" t="s">
        <v>2867</v>
      </c>
      <c r="H1065" s="435" t="s">
        <v>2868</v>
      </c>
      <c r="I1065" s="437">
        <v>110</v>
      </c>
      <c r="J1065" s="165">
        <f t="shared" si="52"/>
        <v>11</v>
      </c>
    </row>
    <row r="1066" spans="1:10" ht="19.95" customHeight="1">
      <c r="A1066" s="102" t="str">
        <f t="shared" si="53"/>
        <v>2026-03-20T3003745</v>
      </c>
      <c r="B1066" s="167" t="str">
        <f t="shared" si="54"/>
        <v>113003745</v>
      </c>
      <c r="C1066" s="438" t="s">
        <v>7434</v>
      </c>
      <c r="D1066" s="439" t="s">
        <v>2862</v>
      </c>
      <c r="E1066" s="440" t="s">
        <v>2869</v>
      </c>
      <c r="F1066" s="439" t="s">
        <v>43</v>
      </c>
      <c r="G1066" s="439" t="s">
        <v>2861</v>
      </c>
      <c r="H1066" s="439" t="s">
        <v>2859</v>
      </c>
      <c r="I1066" s="441">
        <v>58</v>
      </c>
      <c r="J1066" s="165">
        <f t="shared" si="52"/>
        <v>11</v>
      </c>
    </row>
    <row r="1067" spans="1:10" ht="19.95" customHeight="1">
      <c r="A1067" s="102" t="str">
        <f t="shared" si="53"/>
        <v>2026-03-20T3002783</v>
      </c>
      <c r="B1067" s="167" t="str">
        <f t="shared" si="54"/>
        <v>113002783</v>
      </c>
      <c r="C1067" s="434" t="s">
        <v>7434</v>
      </c>
      <c r="D1067" s="435" t="s">
        <v>2862</v>
      </c>
      <c r="E1067" s="436" t="s">
        <v>7411</v>
      </c>
      <c r="F1067" s="435" t="s">
        <v>43</v>
      </c>
      <c r="G1067" s="435" t="s">
        <v>7412</v>
      </c>
      <c r="H1067" s="435" t="s">
        <v>3664</v>
      </c>
      <c r="I1067" s="437">
        <v>56</v>
      </c>
      <c r="J1067" s="165">
        <f t="shared" si="52"/>
        <v>11</v>
      </c>
    </row>
    <row r="1068" spans="1:10" ht="19.95" customHeight="1">
      <c r="A1068" s="102" t="str">
        <f t="shared" si="53"/>
        <v>2026-03-20T3003860</v>
      </c>
      <c r="B1068" s="167" t="str">
        <f t="shared" si="54"/>
        <v>113003860</v>
      </c>
      <c r="C1068" s="438" t="s">
        <v>7434</v>
      </c>
      <c r="D1068" s="439" t="s">
        <v>2870</v>
      </c>
      <c r="E1068" s="440" t="s">
        <v>4397</v>
      </c>
      <c r="F1068" s="439" t="s">
        <v>43</v>
      </c>
      <c r="G1068" s="439" t="s">
        <v>4398</v>
      </c>
      <c r="H1068" s="439" t="s">
        <v>4399</v>
      </c>
      <c r="I1068" s="441">
        <v>49</v>
      </c>
      <c r="J1068" s="165">
        <f t="shared" si="52"/>
        <v>11</v>
      </c>
    </row>
    <row r="1069" spans="1:10" ht="19.95" customHeight="1">
      <c r="A1069" s="102" t="str">
        <f t="shared" si="53"/>
        <v>2026-03-20T3003859</v>
      </c>
      <c r="B1069" s="167" t="str">
        <f t="shared" si="54"/>
        <v>113003859</v>
      </c>
      <c r="C1069" s="434" t="s">
        <v>7434</v>
      </c>
      <c r="D1069" s="435" t="s">
        <v>2870</v>
      </c>
      <c r="E1069" s="436" t="s">
        <v>4400</v>
      </c>
      <c r="F1069" s="435" t="s">
        <v>43</v>
      </c>
      <c r="G1069" s="435" t="s">
        <v>4401</v>
      </c>
      <c r="H1069" s="435" t="s">
        <v>4399</v>
      </c>
      <c r="I1069" s="437">
        <v>161</v>
      </c>
      <c r="J1069" s="165">
        <f t="shared" si="52"/>
        <v>11</v>
      </c>
    </row>
    <row r="1070" spans="1:10" ht="19.95" customHeight="1">
      <c r="A1070" s="102" t="str">
        <f t="shared" si="53"/>
        <v>2026-03-20T3003858</v>
      </c>
      <c r="B1070" s="167" t="str">
        <f t="shared" si="54"/>
        <v>113003858</v>
      </c>
      <c r="C1070" s="438" t="s">
        <v>7434</v>
      </c>
      <c r="D1070" s="439" t="s">
        <v>2870</v>
      </c>
      <c r="E1070" s="440" t="s">
        <v>4408</v>
      </c>
      <c r="F1070" s="439" t="s">
        <v>43</v>
      </c>
      <c r="G1070" s="439" t="s">
        <v>4409</v>
      </c>
      <c r="H1070" s="439" t="s">
        <v>4399</v>
      </c>
      <c r="I1070" s="441">
        <v>58</v>
      </c>
      <c r="J1070" s="165">
        <f t="shared" si="52"/>
        <v>11</v>
      </c>
    </row>
    <row r="1071" spans="1:10" ht="19.95" customHeight="1">
      <c r="A1071" s="102" t="str">
        <f t="shared" si="53"/>
        <v>2026-03-20T1029585</v>
      </c>
      <c r="B1071" s="167" t="str">
        <f t="shared" si="54"/>
        <v>111029585</v>
      </c>
      <c r="C1071" s="434" t="s">
        <v>7434</v>
      </c>
      <c r="D1071" s="435" t="s">
        <v>7349</v>
      </c>
      <c r="E1071" s="436" t="s">
        <v>7350</v>
      </c>
      <c r="F1071" s="435" t="s">
        <v>43</v>
      </c>
      <c r="G1071" s="435" t="s">
        <v>7351</v>
      </c>
      <c r="H1071" s="435" t="s">
        <v>7352</v>
      </c>
      <c r="I1071" s="437">
        <v>311</v>
      </c>
      <c r="J1071" s="165">
        <f t="shared" si="52"/>
        <v>11</v>
      </c>
    </row>
    <row r="1072" spans="1:10" ht="19.95" customHeight="1">
      <c r="A1072" s="102" t="str">
        <f t="shared" si="53"/>
        <v>2026-03-20T1031748</v>
      </c>
      <c r="B1072" s="167" t="str">
        <f t="shared" si="54"/>
        <v>111031748</v>
      </c>
      <c r="C1072" s="438" t="s">
        <v>7434</v>
      </c>
      <c r="D1072" s="439" t="s">
        <v>5013</v>
      </c>
      <c r="E1072" s="440" t="s">
        <v>7431</v>
      </c>
      <c r="F1072" s="439" t="s">
        <v>43</v>
      </c>
      <c r="G1072" s="439" t="s">
        <v>7432</v>
      </c>
      <c r="H1072" s="439" t="s">
        <v>7433</v>
      </c>
      <c r="I1072" s="441">
        <v>56</v>
      </c>
      <c r="J1072" s="165">
        <f t="shared" si="52"/>
        <v>11</v>
      </c>
    </row>
    <row r="1073" spans="1:10" ht="19.95" customHeight="1">
      <c r="A1073" s="102" t="str">
        <f t="shared" si="53"/>
        <v>2026-03-20T1035835</v>
      </c>
      <c r="B1073" s="167" t="str">
        <f t="shared" si="54"/>
        <v>111035835</v>
      </c>
      <c r="C1073" s="434" t="s">
        <v>7434</v>
      </c>
      <c r="D1073" s="435" t="s">
        <v>5013</v>
      </c>
      <c r="E1073" s="436" t="s">
        <v>7325</v>
      </c>
      <c r="F1073" s="435" t="s">
        <v>43</v>
      </c>
      <c r="G1073" s="435" t="s">
        <v>7326</v>
      </c>
      <c r="H1073" s="435" t="s">
        <v>7413</v>
      </c>
      <c r="I1073" s="437">
        <v>106</v>
      </c>
      <c r="J1073" s="165">
        <f t="shared" si="52"/>
        <v>11</v>
      </c>
    </row>
    <row r="1074" spans="1:10" ht="19.95" customHeight="1">
      <c r="A1074" s="102" t="str">
        <f t="shared" si="53"/>
        <v>2026-03-20T2021195</v>
      </c>
      <c r="B1074" s="167" t="str">
        <f t="shared" si="54"/>
        <v>112021195</v>
      </c>
      <c r="C1074" s="438" t="s">
        <v>7434</v>
      </c>
      <c r="D1074" s="439" t="s">
        <v>5017</v>
      </c>
      <c r="E1074" s="440" t="s">
        <v>3665</v>
      </c>
      <c r="F1074" s="439" t="s">
        <v>43</v>
      </c>
      <c r="G1074" s="439" t="s">
        <v>3666</v>
      </c>
      <c r="H1074" s="439" t="s">
        <v>3667</v>
      </c>
      <c r="I1074" s="441">
        <v>114</v>
      </c>
      <c r="J1074" s="165">
        <f t="shared" si="52"/>
        <v>11</v>
      </c>
    </row>
    <row r="1075" spans="1:10" ht="19.95" customHeight="1">
      <c r="A1075" s="102" t="str">
        <f t="shared" si="53"/>
        <v>2026-03-20T1033057</v>
      </c>
      <c r="B1075" s="167" t="str">
        <f t="shared" si="54"/>
        <v>111033057</v>
      </c>
      <c r="C1075" s="434" t="s">
        <v>7434</v>
      </c>
      <c r="D1075" s="435" t="s">
        <v>7415</v>
      </c>
      <c r="E1075" s="436" t="s">
        <v>5010</v>
      </c>
      <c r="F1075" s="435" t="s">
        <v>43</v>
      </c>
      <c r="G1075" s="435" t="s">
        <v>5011</v>
      </c>
      <c r="H1075" s="435" t="s">
        <v>7304</v>
      </c>
      <c r="I1075" s="437">
        <v>476</v>
      </c>
      <c r="J1075" s="165">
        <f t="shared" si="52"/>
        <v>11</v>
      </c>
    </row>
    <row r="1076" spans="1:10" ht="19.95" customHeight="1">
      <c r="A1076" s="102" t="str">
        <f t="shared" si="53"/>
        <v>2026-03-21T1031434</v>
      </c>
      <c r="B1076" s="167" t="str">
        <f t="shared" si="54"/>
        <v>111031434</v>
      </c>
      <c r="C1076" s="438" t="s">
        <v>7435</v>
      </c>
      <c r="D1076" s="439" t="s">
        <v>7419</v>
      </c>
      <c r="E1076" s="440" t="s">
        <v>7420</v>
      </c>
      <c r="F1076" s="439" t="s">
        <v>43</v>
      </c>
      <c r="G1076" s="439" t="s">
        <v>7421</v>
      </c>
      <c r="H1076" s="439" t="s">
        <v>7422</v>
      </c>
      <c r="I1076" s="441">
        <v>748</v>
      </c>
      <c r="J1076" s="165">
        <f t="shared" si="52"/>
        <v>11</v>
      </c>
    </row>
    <row r="1077" spans="1:10" ht="19.95" customHeight="1">
      <c r="A1077" s="102" t="str">
        <f t="shared" si="53"/>
        <v>2026-03-21T1030546</v>
      </c>
      <c r="B1077" s="167" t="str">
        <f t="shared" si="54"/>
        <v>111030546</v>
      </c>
      <c r="C1077" s="434" t="s">
        <v>7435</v>
      </c>
      <c r="D1077" s="435" t="s">
        <v>7419</v>
      </c>
      <c r="E1077" s="436" t="s">
        <v>7426</v>
      </c>
      <c r="F1077" s="435" t="s">
        <v>43</v>
      </c>
      <c r="G1077" s="435" t="s">
        <v>7427</v>
      </c>
      <c r="H1077" s="435" t="s">
        <v>7422</v>
      </c>
      <c r="I1077" s="437">
        <v>179</v>
      </c>
      <c r="J1077" s="165">
        <f t="shared" si="52"/>
        <v>11</v>
      </c>
    </row>
    <row r="1078" spans="1:10" ht="19.95" customHeight="1">
      <c r="A1078" s="102" t="str">
        <f t="shared" si="53"/>
        <v>2026-03-21T3003745</v>
      </c>
      <c r="B1078" s="167" t="str">
        <f t="shared" si="54"/>
        <v>113003745</v>
      </c>
      <c r="C1078" s="438" t="s">
        <v>7435</v>
      </c>
      <c r="D1078" s="439" t="s">
        <v>416</v>
      </c>
      <c r="E1078" s="440" t="s">
        <v>2860</v>
      </c>
      <c r="F1078" s="439" t="s">
        <v>43</v>
      </c>
      <c r="G1078" s="439" t="s">
        <v>2861</v>
      </c>
      <c r="H1078" s="439" t="s">
        <v>2859</v>
      </c>
      <c r="I1078" s="441">
        <v>165</v>
      </c>
      <c r="J1078" s="165">
        <f t="shared" si="52"/>
        <v>11</v>
      </c>
    </row>
    <row r="1079" spans="1:10" ht="19.95" customHeight="1">
      <c r="A1079" s="102" t="str">
        <f t="shared" si="53"/>
        <v>2026-03-21T3002782</v>
      </c>
      <c r="B1079" s="167" t="str">
        <f t="shared" si="54"/>
        <v>113002782</v>
      </c>
      <c r="C1079" s="434" t="s">
        <v>7435</v>
      </c>
      <c r="D1079" s="435" t="s">
        <v>416</v>
      </c>
      <c r="E1079" s="436" t="s">
        <v>3658</v>
      </c>
      <c r="F1079" s="435" t="s">
        <v>43</v>
      </c>
      <c r="G1079" s="435" t="s">
        <v>3659</v>
      </c>
      <c r="H1079" s="435" t="s">
        <v>3660</v>
      </c>
      <c r="I1079" s="437">
        <v>100</v>
      </c>
      <c r="J1079" s="165">
        <f t="shared" si="52"/>
        <v>11</v>
      </c>
    </row>
    <row r="1080" spans="1:10" ht="19.95" customHeight="1">
      <c r="A1080" s="102" t="str">
        <f t="shared" si="53"/>
        <v>2026-03-21T3003105</v>
      </c>
      <c r="B1080" s="167" t="str">
        <f t="shared" si="54"/>
        <v>113003105</v>
      </c>
      <c r="C1080" s="438" t="s">
        <v>7435</v>
      </c>
      <c r="D1080" s="439" t="s">
        <v>416</v>
      </c>
      <c r="E1080" s="440" t="s">
        <v>417</v>
      </c>
      <c r="F1080" s="439" t="s">
        <v>43</v>
      </c>
      <c r="G1080" s="439" t="s">
        <v>418</v>
      </c>
      <c r="H1080" s="439" t="s">
        <v>7298</v>
      </c>
      <c r="I1080" s="441">
        <v>50</v>
      </c>
      <c r="J1080" s="165">
        <f t="shared" si="52"/>
        <v>11</v>
      </c>
    </row>
    <row r="1081" spans="1:10" ht="19.95" customHeight="1">
      <c r="A1081" s="102" t="str">
        <f t="shared" si="53"/>
        <v>2026-03-21T3002240</v>
      </c>
      <c r="B1081" s="167" t="str">
        <f t="shared" si="54"/>
        <v>113002240</v>
      </c>
      <c r="C1081" s="434" t="s">
        <v>7435</v>
      </c>
      <c r="D1081" s="435" t="s">
        <v>2862</v>
      </c>
      <c r="E1081" s="436" t="s">
        <v>3755</v>
      </c>
      <c r="F1081" s="435" t="s">
        <v>2515</v>
      </c>
      <c r="G1081" s="435" t="s">
        <v>3756</v>
      </c>
      <c r="H1081" s="435" t="s">
        <v>3757</v>
      </c>
      <c r="I1081" s="437">
        <v>64</v>
      </c>
      <c r="J1081" s="165">
        <f t="shared" si="52"/>
        <v>11</v>
      </c>
    </row>
    <row r="1082" spans="1:10" ht="19.95" customHeight="1">
      <c r="A1082" s="102" t="str">
        <f t="shared" si="53"/>
        <v>2026-03-21T3002647</v>
      </c>
      <c r="B1082" s="167" t="str">
        <f t="shared" si="54"/>
        <v>113002647</v>
      </c>
      <c r="C1082" s="438" t="s">
        <v>7435</v>
      </c>
      <c r="D1082" s="439" t="s">
        <v>2862</v>
      </c>
      <c r="E1082" s="440" t="s">
        <v>2866</v>
      </c>
      <c r="F1082" s="439" t="s">
        <v>2515</v>
      </c>
      <c r="G1082" s="439" t="s">
        <v>2867</v>
      </c>
      <c r="H1082" s="439" t="s">
        <v>2868</v>
      </c>
      <c r="I1082" s="441">
        <v>94</v>
      </c>
      <c r="J1082" s="165">
        <f t="shared" si="52"/>
        <v>11</v>
      </c>
    </row>
    <row r="1083" spans="1:10" ht="19.95" customHeight="1">
      <c r="A1083" s="102" t="str">
        <f t="shared" si="53"/>
        <v>2026-03-21T3003745</v>
      </c>
      <c r="B1083" s="167" t="str">
        <f t="shared" si="54"/>
        <v>113003745</v>
      </c>
      <c r="C1083" s="434" t="s">
        <v>7435</v>
      </c>
      <c r="D1083" s="435" t="s">
        <v>2862</v>
      </c>
      <c r="E1083" s="436" t="s">
        <v>2869</v>
      </c>
      <c r="F1083" s="435" t="s">
        <v>43</v>
      </c>
      <c r="G1083" s="435" t="s">
        <v>2861</v>
      </c>
      <c r="H1083" s="435" t="s">
        <v>2859</v>
      </c>
      <c r="I1083" s="437">
        <v>45</v>
      </c>
      <c r="J1083" s="165">
        <f t="shared" si="52"/>
        <v>11</v>
      </c>
    </row>
    <row r="1084" spans="1:10" ht="19.95" customHeight="1">
      <c r="A1084" s="102" t="str">
        <f t="shared" si="53"/>
        <v>2026-03-21T3003554</v>
      </c>
      <c r="B1084" s="167" t="str">
        <f t="shared" si="54"/>
        <v>113003554</v>
      </c>
      <c r="C1084" s="438" t="s">
        <v>7435</v>
      </c>
      <c r="D1084" s="439" t="s">
        <v>2862</v>
      </c>
      <c r="E1084" s="440" t="s">
        <v>3672</v>
      </c>
      <c r="F1084" s="439" t="s">
        <v>43</v>
      </c>
      <c r="G1084" s="439" t="s">
        <v>3673</v>
      </c>
      <c r="H1084" s="439" t="s">
        <v>3674</v>
      </c>
      <c r="I1084" s="441">
        <v>97</v>
      </c>
      <c r="J1084" s="165">
        <f t="shared" si="52"/>
        <v>11</v>
      </c>
    </row>
    <row r="1085" spans="1:10" ht="19.95" customHeight="1">
      <c r="A1085" s="102" t="str">
        <f t="shared" si="53"/>
        <v>2026-03-21T3003860</v>
      </c>
      <c r="B1085" s="167" t="str">
        <f t="shared" si="54"/>
        <v>113003860</v>
      </c>
      <c r="C1085" s="434" t="s">
        <v>7435</v>
      </c>
      <c r="D1085" s="435" t="s">
        <v>2870</v>
      </c>
      <c r="E1085" s="436" t="s">
        <v>4397</v>
      </c>
      <c r="F1085" s="435" t="s">
        <v>43</v>
      </c>
      <c r="G1085" s="435" t="s">
        <v>4398</v>
      </c>
      <c r="H1085" s="435" t="s">
        <v>4399</v>
      </c>
      <c r="I1085" s="437">
        <v>102</v>
      </c>
      <c r="J1085" s="165">
        <f t="shared" si="52"/>
        <v>11</v>
      </c>
    </row>
    <row r="1086" spans="1:10" ht="19.95" customHeight="1">
      <c r="A1086" s="102" t="str">
        <f t="shared" si="53"/>
        <v>2026-03-21T3003859</v>
      </c>
      <c r="B1086" s="167" t="str">
        <f t="shared" si="54"/>
        <v>113003859</v>
      </c>
      <c r="C1086" s="438" t="s">
        <v>7435</v>
      </c>
      <c r="D1086" s="439" t="s">
        <v>2870</v>
      </c>
      <c r="E1086" s="440" t="s">
        <v>4400</v>
      </c>
      <c r="F1086" s="439" t="s">
        <v>43</v>
      </c>
      <c r="G1086" s="439" t="s">
        <v>4401</v>
      </c>
      <c r="H1086" s="439" t="s">
        <v>4399</v>
      </c>
      <c r="I1086" s="441">
        <v>128</v>
      </c>
      <c r="J1086" s="165">
        <f t="shared" si="52"/>
        <v>11</v>
      </c>
    </row>
    <row r="1087" spans="1:10" ht="19.95" customHeight="1">
      <c r="A1087" s="102" t="str">
        <f t="shared" si="53"/>
        <v>2026-03-21T3003858</v>
      </c>
      <c r="B1087" s="167" t="str">
        <f t="shared" si="54"/>
        <v>113003858</v>
      </c>
      <c r="C1087" s="434" t="s">
        <v>7435</v>
      </c>
      <c r="D1087" s="435" t="s">
        <v>2870</v>
      </c>
      <c r="E1087" s="436" t="s">
        <v>4408</v>
      </c>
      <c r="F1087" s="435" t="s">
        <v>43</v>
      </c>
      <c r="G1087" s="435" t="s">
        <v>4409</v>
      </c>
      <c r="H1087" s="435" t="s">
        <v>4399</v>
      </c>
      <c r="I1087" s="437">
        <v>70</v>
      </c>
      <c r="J1087" s="165">
        <f t="shared" si="52"/>
        <v>11</v>
      </c>
    </row>
    <row r="1088" spans="1:10" ht="19.95" customHeight="1">
      <c r="A1088" s="102" t="str">
        <f t="shared" si="53"/>
        <v>2026-03-21T2022571</v>
      </c>
      <c r="B1088" s="167" t="str">
        <f t="shared" si="54"/>
        <v>112022571</v>
      </c>
      <c r="C1088" s="438" t="s">
        <v>7435</v>
      </c>
      <c r="D1088" s="439" t="s">
        <v>3724</v>
      </c>
      <c r="E1088" s="440" t="s">
        <v>7436</v>
      </c>
      <c r="F1088" s="439" t="s">
        <v>43</v>
      </c>
      <c r="G1088" s="439" t="s">
        <v>7437</v>
      </c>
      <c r="H1088" s="439" t="s">
        <v>7438</v>
      </c>
      <c r="I1088" s="441">
        <v>99</v>
      </c>
      <c r="J1088" s="165">
        <f t="shared" si="52"/>
        <v>11</v>
      </c>
    </row>
    <row r="1089" spans="1:10" ht="19.95" customHeight="1">
      <c r="A1089" s="102" t="str">
        <f t="shared" si="53"/>
        <v>2026-03-21T1034575</v>
      </c>
      <c r="B1089" s="167" t="str">
        <f t="shared" si="54"/>
        <v>111034575</v>
      </c>
      <c r="C1089" s="434" t="s">
        <v>7435</v>
      </c>
      <c r="D1089" s="435" t="s">
        <v>7349</v>
      </c>
      <c r="E1089" s="436" t="s">
        <v>7439</v>
      </c>
      <c r="F1089" s="435" t="s">
        <v>43</v>
      </c>
      <c r="G1089" s="435" t="s">
        <v>7440</v>
      </c>
      <c r="H1089" s="435" t="s">
        <v>7441</v>
      </c>
      <c r="I1089" s="437">
        <v>60</v>
      </c>
      <c r="J1089" s="165">
        <f t="shared" si="52"/>
        <v>11</v>
      </c>
    </row>
    <row r="1090" spans="1:10" ht="19.95" customHeight="1">
      <c r="A1090" s="102" t="str">
        <f t="shared" si="53"/>
        <v>2026-03-21T1031748</v>
      </c>
      <c r="B1090" s="167" t="str">
        <f t="shared" si="54"/>
        <v>111031748</v>
      </c>
      <c r="C1090" s="438" t="s">
        <v>7435</v>
      </c>
      <c r="D1090" s="439" t="s">
        <v>5013</v>
      </c>
      <c r="E1090" s="440" t="s">
        <v>7431</v>
      </c>
      <c r="F1090" s="439" t="s">
        <v>43</v>
      </c>
      <c r="G1090" s="439" t="s">
        <v>7432</v>
      </c>
      <c r="H1090" s="439" t="s">
        <v>7433</v>
      </c>
      <c r="I1090" s="441">
        <v>269</v>
      </c>
      <c r="J1090" s="165">
        <f t="shared" si="52"/>
        <v>11</v>
      </c>
    </row>
    <row r="1091" spans="1:10" ht="19.95" customHeight="1">
      <c r="A1091" s="102" t="str">
        <f t="shared" si="53"/>
        <v>2026-03-21T1035835</v>
      </c>
      <c r="B1091" s="167" t="str">
        <f t="shared" si="54"/>
        <v>111035835</v>
      </c>
      <c r="C1091" s="434" t="s">
        <v>7435</v>
      </c>
      <c r="D1091" s="435" t="s">
        <v>5013</v>
      </c>
      <c r="E1091" s="436" t="s">
        <v>7325</v>
      </c>
      <c r="F1091" s="435" t="s">
        <v>43</v>
      </c>
      <c r="G1091" s="435" t="s">
        <v>7326</v>
      </c>
      <c r="H1091" s="435" t="s">
        <v>7413</v>
      </c>
      <c r="I1091" s="437">
        <v>222</v>
      </c>
      <c r="J1091" s="165">
        <f t="shared" ref="J1091:J1154" si="55">WEEKNUM(C1091)-1</f>
        <v>11</v>
      </c>
    </row>
    <row r="1092" spans="1:10" ht="19.95" customHeight="1">
      <c r="A1092" s="102" t="str">
        <f t="shared" si="53"/>
        <v>2026-03-21T2021195</v>
      </c>
      <c r="B1092" s="167" t="str">
        <f t="shared" si="54"/>
        <v>112021195</v>
      </c>
      <c r="C1092" s="438" t="s">
        <v>7435</v>
      </c>
      <c r="D1092" s="439" t="s">
        <v>5017</v>
      </c>
      <c r="E1092" s="440" t="s">
        <v>3665</v>
      </c>
      <c r="F1092" s="439" t="s">
        <v>43</v>
      </c>
      <c r="G1092" s="439" t="s">
        <v>3666</v>
      </c>
      <c r="H1092" s="439" t="s">
        <v>3667</v>
      </c>
      <c r="I1092" s="441">
        <v>281</v>
      </c>
      <c r="J1092" s="165">
        <f t="shared" si="55"/>
        <v>11</v>
      </c>
    </row>
    <row r="1093" spans="1:10" ht="19.95" customHeight="1">
      <c r="A1093" s="102" t="str">
        <f t="shared" si="53"/>
        <v>2026-03-21T1033057</v>
      </c>
      <c r="B1093" s="167" t="str">
        <f t="shared" si="54"/>
        <v>111033057</v>
      </c>
      <c r="C1093" s="434" t="s">
        <v>7435</v>
      </c>
      <c r="D1093" s="435" t="s">
        <v>7415</v>
      </c>
      <c r="E1093" s="436" t="s">
        <v>5010</v>
      </c>
      <c r="F1093" s="435" t="s">
        <v>43</v>
      </c>
      <c r="G1093" s="435" t="s">
        <v>5011</v>
      </c>
      <c r="H1093" s="435" t="s">
        <v>7304</v>
      </c>
      <c r="I1093" s="437">
        <v>391</v>
      </c>
      <c r="J1093" s="165">
        <f t="shared" si="55"/>
        <v>11</v>
      </c>
    </row>
    <row r="1094" spans="1:10" ht="19.95" customHeight="1">
      <c r="A1094" s="102" t="str">
        <f t="shared" si="53"/>
        <v>2026-03-22T1031434</v>
      </c>
      <c r="B1094" s="167" t="str">
        <f t="shared" si="54"/>
        <v>121031434</v>
      </c>
      <c r="C1094" s="438" t="s">
        <v>7442</v>
      </c>
      <c r="D1094" s="439" t="s">
        <v>7419</v>
      </c>
      <c r="E1094" s="440" t="s">
        <v>7420</v>
      </c>
      <c r="F1094" s="439" t="s">
        <v>43</v>
      </c>
      <c r="G1094" s="439" t="s">
        <v>7421</v>
      </c>
      <c r="H1094" s="439" t="s">
        <v>7422</v>
      </c>
      <c r="I1094" s="441">
        <v>647</v>
      </c>
      <c r="J1094" s="165">
        <f t="shared" si="55"/>
        <v>12</v>
      </c>
    </row>
    <row r="1095" spans="1:10" ht="19.95" customHeight="1">
      <c r="A1095" s="102" t="str">
        <f t="shared" si="53"/>
        <v>2026-03-22T1030546</v>
      </c>
      <c r="B1095" s="167" t="str">
        <f t="shared" si="54"/>
        <v>121030546</v>
      </c>
      <c r="C1095" s="434" t="s">
        <v>7442</v>
      </c>
      <c r="D1095" s="435" t="s">
        <v>7419</v>
      </c>
      <c r="E1095" s="436" t="s">
        <v>7426</v>
      </c>
      <c r="F1095" s="435" t="s">
        <v>43</v>
      </c>
      <c r="G1095" s="435" t="s">
        <v>7427</v>
      </c>
      <c r="H1095" s="435" t="s">
        <v>7422</v>
      </c>
      <c r="I1095" s="437">
        <v>398</v>
      </c>
      <c r="J1095" s="165">
        <f t="shared" si="55"/>
        <v>12</v>
      </c>
    </row>
    <row r="1096" spans="1:10" ht="19.95" customHeight="1">
      <c r="A1096" s="102" t="str">
        <f t="shared" si="53"/>
        <v>2026-03-22T3003745</v>
      </c>
      <c r="B1096" s="167" t="str">
        <f t="shared" si="54"/>
        <v>123003745</v>
      </c>
      <c r="C1096" s="438" t="s">
        <v>7442</v>
      </c>
      <c r="D1096" s="439" t="s">
        <v>416</v>
      </c>
      <c r="E1096" s="440" t="s">
        <v>2860</v>
      </c>
      <c r="F1096" s="439" t="s">
        <v>43</v>
      </c>
      <c r="G1096" s="439" t="s">
        <v>2861</v>
      </c>
      <c r="H1096" s="439" t="s">
        <v>2859</v>
      </c>
      <c r="I1096" s="441">
        <v>150</v>
      </c>
      <c r="J1096" s="165">
        <f t="shared" si="55"/>
        <v>12</v>
      </c>
    </row>
    <row r="1097" spans="1:10" ht="19.95" customHeight="1">
      <c r="A1097" s="102" t="str">
        <f t="shared" si="53"/>
        <v>2026-03-22T3002782</v>
      </c>
      <c r="B1097" s="167" t="str">
        <f t="shared" si="54"/>
        <v>123002782</v>
      </c>
      <c r="C1097" s="434" t="s">
        <v>7442</v>
      </c>
      <c r="D1097" s="435" t="s">
        <v>416</v>
      </c>
      <c r="E1097" s="436" t="s">
        <v>3658</v>
      </c>
      <c r="F1097" s="435" t="s">
        <v>43</v>
      </c>
      <c r="G1097" s="435" t="s">
        <v>3659</v>
      </c>
      <c r="H1097" s="435" t="s">
        <v>3660</v>
      </c>
      <c r="I1097" s="437">
        <v>66</v>
      </c>
      <c r="J1097" s="165">
        <f t="shared" si="55"/>
        <v>12</v>
      </c>
    </row>
    <row r="1098" spans="1:10" ht="19.95" customHeight="1">
      <c r="A1098" s="102" t="str">
        <f t="shared" si="53"/>
        <v>2026-03-22T3003105</v>
      </c>
      <c r="B1098" s="167" t="str">
        <f t="shared" si="54"/>
        <v>123003105</v>
      </c>
      <c r="C1098" s="438" t="s">
        <v>7442</v>
      </c>
      <c r="D1098" s="439" t="s">
        <v>416</v>
      </c>
      <c r="E1098" s="440" t="s">
        <v>417</v>
      </c>
      <c r="F1098" s="439" t="s">
        <v>43</v>
      </c>
      <c r="G1098" s="439" t="s">
        <v>418</v>
      </c>
      <c r="H1098" s="439" t="s">
        <v>7298</v>
      </c>
      <c r="I1098" s="441">
        <v>82</v>
      </c>
      <c r="J1098" s="165">
        <f t="shared" si="55"/>
        <v>12</v>
      </c>
    </row>
    <row r="1099" spans="1:10" ht="19.95" customHeight="1">
      <c r="A1099" s="102" t="str">
        <f t="shared" si="53"/>
        <v>2026-03-22T3002240</v>
      </c>
      <c r="B1099" s="167" t="str">
        <f t="shared" si="54"/>
        <v>123002240</v>
      </c>
      <c r="C1099" s="434" t="s">
        <v>7442</v>
      </c>
      <c r="D1099" s="435" t="s">
        <v>2862</v>
      </c>
      <c r="E1099" s="436" t="s">
        <v>3755</v>
      </c>
      <c r="F1099" s="435" t="s">
        <v>2515</v>
      </c>
      <c r="G1099" s="435" t="s">
        <v>3756</v>
      </c>
      <c r="H1099" s="435" t="s">
        <v>3757</v>
      </c>
      <c r="I1099" s="437">
        <v>36</v>
      </c>
      <c r="J1099" s="165">
        <f t="shared" si="55"/>
        <v>12</v>
      </c>
    </row>
    <row r="1100" spans="1:10" ht="19.95" customHeight="1">
      <c r="A1100" s="102" t="str">
        <f t="shared" si="53"/>
        <v>2026-03-22T3002647</v>
      </c>
      <c r="B1100" s="167" t="str">
        <f t="shared" si="54"/>
        <v>123002647</v>
      </c>
      <c r="C1100" s="438" t="s">
        <v>7442</v>
      </c>
      <c r="D1100" s="439" t="s">
        <v>2862</v>
      </c>
      <c r="E1100" s="440" t="s">
        <v>2866</v>
      </c>
      <c r="F1100" s="439" t="s">
        <v>2515</v>
      </c>
      <c r="G1100" s="439" t="s">
        <v>2867</v>
      </c>
      <c r="H1100" s="439" t="s">
        <v>2868</v>
      </c>
      <c r="I1100" s="441">
        <v>39</v>
      </c>
      <c r="J1100" s="165">
        <f t="shared" si="55"/>
        <v>12</v>
      </c>
    </row>
    <row r="1101" spans="1:10" ht="19.95" customHeight="1">
      <c r="A1101" s="102" t="str">
        <f t="shared" si="53"/>
        <v>2026-03-22T3003745</v>
      </c>
      <c r="B1101" s="167" t="str">
        <f t="shared" si="54"/>
        <v>123003745</v>
      </c>
      <c r="C1101" s="434" t="s">
        <v>7442</v>
      </c>
      <c r="D1101" s="435" t="s">
        <v>2862</v>
      </c>
      <c r="E1101" s="436" t="s">
        <v>2869</v>
      </c>
      <c r="F1101" s="435" t="s">
        <v>43</v>
      </c>
      <c r="G1101" s="435" t="s">
        <v>2861</v>
      </c>
      <c r="H1101" s="435" t="s">
        <v>2859</v>
      </c>
      <c r="I1101" s="437">
        <v>132</v>
      </c>
      <c r="J1101" s="165">
        <f t="shared" si="55"/>
        <v>12</v>
      </c>
    </row>
    <row r="1102" spans="1:10" ht="19.95" customHeight="1">
      <c r="A1102" s="102" t="str">
        <f t="shared" si="53"/>
        <v>2026-03-22T3003554</v>
      </c>
      <c r="B1102" s="167" t="str">
        <f t="shared" si="54"/>
        <v>123003554</v>
      </c>
      <c r="C1102" s="438" t="s">
        <v>7442</v>
      </c>
      <c r="D1102" s="439" t="s">
        <v>2862</v>
      </c>
      <c r="E1102" s="440" t="s">
        <v>3672</v>
      </c>
      <c r="F1102" s="439" t="s">
        <v>43</v>
      </c>
      <c r="G1102" s="439" t="s">
        <v>3673</v>
      </c>
      <c r="H1102" s="439" t="s">
        <v>3674</v>
      </c>
      <c r="I1102" s="441">
        <v>113</v>
      </c>
      <c r="J1102" s="165">
        <f t="shared" si="55"/>
        <v>12</v>
      </c>
    </row>
    <row r="1103" spans="1:10" ht="19.95" customHeight="1">
      <c r="A1103" s="102" t="str">
        <f t="shared" si="53"/>
        <v>2026-03-22T3003860</v>
      </c>
      <c r="B1103" s="167" t="str">
        <f t="shared" si="54"/>
        <v>123003860</v>
      </c>
      <c r="C1103" s="434" t="s">
        <v>7442</v>
      </c>
      <c r="D1103" s="435" t="s">
        <v>2870</v>
      </c>
      <c r="E1103" s="436" t="s">
        <v>4397</v>
      </c>
      <c r="F1103" s="435" t="s">
        <v>43</v>
      </c>
      <c r="G1103" s="435" t="s">
        <v>4398</v>
      </c>
      <c r="H1103" s="435" t="s">
        <v>4399</v>
      </c>
      <c r="I1103" s="437">
        <v>97</v>
      </c>
      <c r="J1103" s="165">
        <f t="shared" si="55"/>
        <v>12</v>
      </c>
    </row>
    <row r="1104" spans="1:10" ht="19.95" customHeight="1">
      <c r="A1104" s="102" t="str">
        <f t="shared" si="53"/>
        <v>2026-03-22T3003859</v>
      </c>
      <c r="B1104" s="167" t="str">
        <f t="shared" si="54"/>
        <v>123003859</v>
      </c>
      <c r="C1104" s="438" t="s">
        <v>7442</v>
      </c>
      <c r="D1104" s="439" t="s">
        <v>2870</v>
      </c>
      <c r="E1104" s="440" t="s">
        <v>4400</v>
      </c>
      <c r="F1104" s="439" t="s">
        <v>43</v>
      </c>
      <c r="G1104" s="439" t="s">
        <v>4401</v>
      </c>
      <c r="H1104" s="439" t="s">
        <v>4399</v>
      </c>
      <c r="I1104" s="441">
        <v>127</v>
      </c>
      <c r="J1104" s="165">
        <f t="shared" si="55"/>
        <v>12</v>
      </c>
    </row>
    <row r="1105" spans="1:10" ht="19.95" customHeight="1">
      <c r="A1105" s="102" t="str">
        <f t="shared" si="53"/>
        <v>2026-03-22T3003858</v>
      </c>
      <c r="B1105" s="167" t="str">
        <f t="shared" si="54"/>
        <v>123003858</v>
      </c>
      <c r="C1105" s="434" t="s">
        <v>7442</v>
      </c>
      <c r="D1105" s="435" t="s">
        <v>2870</v>
      </c>
      <c r="E1105" s="436" t="s">
        <v>4408</v>
      </c>
      <c r="F1105" s="435" t="s">
        <v>43</v>
      </c>
      <c r="G1105" s="435" t="s">
        <v>4409</v>
      </c>
      <c r="H1105" s="435" t="s">
        <v>4399</v>
      </c>
      <c r="I1105" s="437">
        <v>86</v>
      </c>
      <c r="J1105" s="165">
        <f t="shared" si="55"/>
        <v>12</v>
      </c>
    </row>
    <row r="1106" spans="1:10" ht="19.95" customHeight="1">
      <c r="A1106" s="102" t="str">
        <f t="shared" si="53"/>
        <v>2026-03-22T1034575</v>
      </c>
      <c r="B1106" s="167" t="str">
        <f t="shared" si="54"/>
        <v>121034575</v>
      </c>
      <c r="C1106" s="438" t="s">
        <v>7442</v>
      </c>
      <c r="D1106" s="439" t="s">
        <v>7349</v>
      </c>
      <c r="E1106" s="440" t="s">
        <v>7439</v>
      </c>
      <c r="F1106" s="439" t="s">
        <v>43</v>
      </c>
      <c r="G1106" s="439" t="s">
        <v>7440</v>
      </c>
      <c r="H1106" s="439" t="s">
        <v>7441</v>
      </c>
      <c r="I1106" s="441">
        <v>55</v>
      </c>
      <c r="J1106" s="165">
        <f t="shared" si="55"/>
        <v>12</v>
      </c>
    </row>
    <row r="1107" spans="1:10" ht="19.95" customHeight="1">
      <c r="A1107" s="102" t="str">
        <f t="shared" si="53"/>
        <v>2026-03-22T1031748</v>
      </c>
      <c r="B1107" s="167" t="str">
        <f t="shared" si="54"/>
        <v>121031748</v>
      </c>
      <c r="C1107" s="434" t="s">
        <v>7442</v>
      </c>
      <c r="D1107" s="435" t="s">
        <v>5013</v>
      </c>
      <c r="E1107" s="436" t="s">
        <v>7431</v>
      </c>
      <c r="F1107" s="435" t="s">
        <v>43</v>
      </c>
      <c r="G1107" s="435" t="s">
        <v>7432</v>
      </c>
      <c r="H1107" s="435" t="s">
        <v>7433</v>
      </c>
      <c r="I1107" s="437">
        <v>198</v>
      </c>
      <c r="J1107" s="165">
        <f t="shared" si="55"/>
        <v>12</v>
      </c>
    </row>
    <row r="1108" spans="1:10" ht="19.95" customHeight="1">
      <c r="A1108" s="102" t="str">
        <f t="shared" si="53"/>
        <v>2026-03-22T1035835</v>
      </c>
      <c r="B1108" s="167" t="str">
        <f t="shared" si="54"/>
        <v>121035835</v>
      </c>
      <c r="C1108" s="438" t="s">
        <v>7442</v>
      </c>
      <c r="D1108" s="439" t="s">
        <v>5013</v>
      </c>
      <c r="E1108" s="440" t="s">
        <v>7325</v>
      </c>
      <c r="F1108" s="439" t="s">
        <v>43</v>
      </c>
      <c r="G1108" s="439" t="s">
        <v>7326</v>
      </c>
      <c r="H1108" s="439" t="s">
        <v>7413</v>
      </c>
      <c r="I1108" s="441">
        <v>147</v>
      </c>
      <c r="J1108" s="165">
        <f t="shared" si="55"/>
        <v>12</v>
      </c>
    </row>
    <row r="1109" spans="1:10" ht="19.95" customHeight="1">
      <c r="A1109" s="102" t="str">
        <f t="shared" si="53"/>
        <v>2026-03-22T2021195</v>
      </c>
      <c r="B1109" s="167" t="str">
        <f t="shared" si="54"/>
        <v>122021195</v>
      </c>
      <c r="C1109" s="434" t="s">
        <v>7442</v>
      </c>
      <c r="D1109" s="435" t="s">
        <v>5017</v>
      </c>
      <c r="E1109" s="436" t="s">
        <v>3665</v>
      </c>
      <c r="F1109" s="435" t="s">
        <v>43</v>
      </c>
      <c r="G1109" s="435" t="s">
        <v>3666</v>
      </c>
      <c r="H1109" s="435" t="s">
        <v>3667</v>
      </c>
      <c r="I1109" s="437">
        <v>5</v>
      </c>
      <c r="J1109" s="165">
        <f t="shared" si="55"/>
        <v>12</v>
      </c>
    </row>
    <row r="1110" spans="1:10" ht="19.95" customHeight="1">
      <c r="A1110" s="102" t="str">
        <f t="shared" si="53"/>
        <v>2026-03-22T1033057</v>
      </c>
      <c r="B1110" s="167" t="str">
        <f t="shared" si="54"/>
        <v>121033057</v>
      </c>
      <c r="C1110" s="442" t="s">
        <v>7442</v>
      </c>
      <c r="D1110" s="443" t="s">
        <v>7415</v>
      </c>
      <c r="E1110" s="444" t="s">
        <v>5010</v>
      </c>
      <c r="F1110" s="443" t="s">
        <v>43</v>
      </c>
      <c r="G1110" s="443" t="s">
        <v>5011</v>
      </c>
      <c r="H1110" s="443" t="s">
        <v>7304</v>
      </c>
      <c r="I1110" s="445">
        <v>375</v>
      </c>
      <c r="J1110" s="165">
        <f t="shared" si="55"/>
        <v>12</v>
      </c>
    </row>
    <row r="1111" spans="1:10" ht="19.95" customHeight="1">
      <c r="A1111" s="102" t="str">
        <f t="shared" ref="A1111:A1174" si="56">C1111&amp;"T"&amp;G1111</f>
        <v>2026-03-23T1031434</v>
      </c>
      <c r="B1111" s="167" t="str">
        <f t="shared" ref="B1111:B1174" si="57">J1111&amp;G1111</f>
        <v>121031434</v>
      </c>
      <c r="C1111" s="434" t="s">
        <v>7811</v>
      </c>
      <c r="D1111" s="435" t="s">
        <v>7419</v>
      </c>
      <c r="E1111" s="436" t="s">
        <v>7420</v>
      </c>
      <c r="F1111" s="435" t="s">
        <v>43</v>
      </c>
      <c r="G1111" s="435" t="s">
        <v>7421</v>
      </c>
      <c r="H1111" s="435" t="s">
        <v>7422</v>
      </c>
      <c r="I1111" s="437">
        <v>816</v>
      </c>
      <c r="J1111" s="165">
        <f t="shared" si="55"/>
        <v>12</v>
      </c>
    </row>
    <row r="1112" spans="1:10" ht="19.95" customHeight="1">
      <c r="A1112" s="102" t="str">
        <f t="shared" si="56"/>
        <v>2026-03-23T1030546</v>
      </c>
      <c r="B1112" s="167" t="str">
        <f t="shared" si="57"/>
        <v>121030546</v>
      </c>
      <c r="C1112" s="438" t="s">
        <v>7811</v>
      </c>
      <c r="D1112" s="439" t="s">
        <v>7419</v>
      </c>
      <c r="E1112" s="440" t="s">
        <v>7426</v>
      </c>
      <c r="F1112" s="439" t="s">
        <v>43</v>
      </c>
      <c r="G1112" s="439" t="s">
        <v>7427</v>
      </c>
      <c r="H1112" s="439" t="s">
        <v>7422</v>
      </c>
      <c r="I1112" s="441">
        <v>196</v>
      </c>
      <c r="J1112" s="165">
        <f t="shared" si="55"/>
        <v>12</v>
      </c>
    </row>
    <row r="1113" spans="1:10" ht="19.95" customHeight="1">
      <c r="A1113" s="102" t="str">
        <f t="shared" si="56"/>
        <v>2026-03-23T3003745</v>
      </c>
      <c r="B1113" s="167" t="str">
        <f t="shared" si="57"/>
        <v>123003745</v>
      </c>
      <c r="C1113" s="434" t="s">
        <v>7811</v>
      </c>
      <c r="D1113" s="435" t="s">
        <v>416</v>
      </c>
      <c r="E1113" s="436" t="s">
        <v>2860</v>
      </c>
      <c r="F1113" s="435" t="s">
        <v>43</v>
      </c>
      <c r="G1113" s="435" t="s">
        <v>2861</v>
      </c>
      <c r="H1113" s="435" t="s">
        <v>7812</v>
      </c>
      <c r="I1113" s="437">
        <v>35</v>
      </c>
      <c r="J1113" s="165">
        <f t="shared" si="55"/>
        <v>12</v>
      </c>
    </row>
    <row r="1114" spans="1:10" ht="19.95" customHeight="1">
      <c r="A1114" s="102" t="str">
        <f t="shared" si="56"/>
        <v>2026-03-23T3002782</v>
      </c>
      <c r="B1114" s="167" t="str">
        <f t="shared" si="57"/>
        <v>123002782</v>
      </c>
      <c r="C1114" s="438" t="s">
        <v>7811</v>
      </c>
      <c r="D1114" s="439" t="s">
        <v>416</v>
      </c>
      <c r="E1114" s="440" t="s">
        <v>3658</v>
      </c>
      <c r="F1114" s="439" t="s">
        <v>43</v>
      </c>
      <c r="G1114" s="439" t="s">
        <v>3659</v>
      </c>
      <c r="H1114" s="439" t="s">
        <v>3660</v>
      </c>
      <c r="I1114" s="441">
        <v>32</v>
      </c>
      <c r="J1114" s="165">
        <f t="shared" si="55"/>
        <v>12</v>
      </c>
    </row>
    <row r="1115" spans="1:10" ht="19.95" customHeight="1">
      <c r="A1115" s="102" t="str">
        <f t="shared" si="56"/>
        <v>2026-03-23T3003745</v>
      </c>
      <c r="B1115" s="167" t="str">
        <f t="shared" si="57"/>
        <v>123003745</v>
      </c>
      <c r="C1115" s="434" t="s">
        <v>7811</v>
      </c>
      <c r="D1115" s="435" t="s">
        <v>416</v>
      </c>
      <c r="E1115" s="436" t="s">
        <v>2869</v>
      </c>
      <c r="F1115" s="435" t="s">
        <v>43</v>
      </c>
      <c r="G1115" s="435" t="s">
        <v>2861</v>
      </c>
      <c r="H1115" s="435" t="s">
        <v>7812</v>
      </c>
      <c r="I1115" s="437">
        <v>156</v>
      </c>
      <c r="J1115" s="165">
        <f t="shared" si="55"/>
        <v>12</v>
      </c>
    </row>
    <row r="1116" spans="1:10" ht="19.95" customHeight="1">
      <c r="A1116" s="102" t="str">
        <f t="shared" si="56"/>
        <v>2026-03-23T3003106</v>
      </c>
      <c r="B1116" s="167" t="str">
        <f t="shared" si="57"/>
        <v>123003106</v>
      </c>
      <c r="C1116" s="438" t="s">
        <v>7811</v>
      </c>
      <c r="D1116" s="439" t="s">
        <v>416</v>
      </c>
      <c r="E1116" s="440" t="s">
        <v>2902</v>
      </c>
      <c r="F1116" s="439" t="s">
        <v>43</v>
      </c>
      <c r="G1116" s="439" t="s">
        <v>2903</v>
      </c>
      <c r="H1116" s="439" t="s">
        <v>7298</v>
      </c>
      <c r="I1116" s="441">
        <v>76</v>
      </c>
      <c r="J1116" s="165">
        <f t="shared" si="55"/>
        <v>12</v>
      </c>
    </row>
    <row r="1117" spans="1:10" ht="19.95" customHeight="1">
      <c r="A1117" s="102" t="str">
        <f t="shared" si="56"/>
        <v>2026-03-23T3002240</v>
      </c>
      <c r="B1117" s="167" t="str">
        <f t="shared" si="57"/>
        <v>123002240</v>
      </c>
      <c r="C1117" s="434" t="s">
        <v>7811</v>
      </c>
      <c r="D1117" s="435" t="s">
        <v>2862</v>
      </c>
      <c r="E1117" s="436" t="s">
        <v>3755</v>
      </c>
      <c r="F1117" s="435" t="s">
        <v>2515</v>
      </c>
      <c r="G1117" s="435" t="s">
        <v>3756</v>
      </c>
      <c r="H1117" s="435" t="s">
        <v>3757</v>
      </c>
      <c r="I1117" s="437">
        <v>97</v>
      </c>
      <c r="J1117" s="165">
        <f t="shared" si="55"/>
        <v>12</v>
      </c>
    </row>
    <row r="1118" spans="1:10" ht="19.95" customHeight="1">
      <c r="A1118" s="102" t="str">
        <f t="shared" si="56"/>
        <v>2026-03-23T3002647</v>
      </c>
      <c r="B1118" s="167" t="str">
        <f t="shared" si="57"/>
        <v>123002647</v>
      </c>
      <c r="C1118" s="438" t="s">
        <v>7811</v>
      </c>
      <c r="D1118" s="439" t="s">
        <v>2862</v>
      </c>
      <c r="E1118" s="440" t="s">
        <v>2866</v>
      </c>
      <c r="F1118" s="439" t="s">
        <v>2515</v>
      </c>
      <c r="G1118" s="439" t="s">
        <v>2867</v>
      </c>
      <c r="H1118" s="439" t="s">
        <v>7813</v>
      </c>
      <c r="I1118" s="441">
        <v>148</v>
      </c>
      <c r="J1118" s="165">
        <f t="shared" si="55"/>
        <v>12</v>
      </c>
    </row>
    <row r="1119" spans="1:10" ht="19.95" customHeight="1">
      <c r="A1119" s="102" t="str">
        <f t="shared" si="56"/>
        <v>2026-03-23T3003745</v>
      </c>
      <c r="B1119" s="167" t="str">
        <f t="shared" si="57"/>
        <v>123003745</v>
      </c>
      <c r="C1119" s="434" t="s">
        <v>7811</v>
      </c>
      <c r="D1119" s="435" t="s">
        <v>2862</v>
      </c>
      <c r="E1119" s="436" t="s">
        <v>2869</v>
      </c>
      <c r="F1119" s="435" t="s">
        <v>43</v>
      </c>
      <c r="G1119" s="435" t="s">
        <v>2861</v>
      </c>
      <c r="H1119" s="435" t="s">
        <v>7812</v>
      </c>
      <c r="I1119" s="437">
        <v>56</v>
      </c>
      <c r="J1119" s="165">
        <f t="shared" si="55"/>
        <v>12</v>
      </c>
    </row>
    <row r="1120" spans="1:10" ht="19.95" customHeight="1">
      <c r="A1120" s="102" t="str">
        <f t="shared" si="56"/>
        <v>2026-03-23T3003860</v>
      </c>
      <c r="B1120" s="167" t="str">
        <f t="shared" si="57"/>
        <v>123003860</v>
      </c>
      <c r="C1120" s="438" t="s">
        <v>7811</v>
      </c>
      <c r="D1120" s="439" t="s">
        <v>2870</v>
      </c>
      <c r="E1120" s="440" t="s">
        <v>4397</v>
      </c>
      <c r="F1120" s="439" t="s">
        <v>43</v>
      </c>
      <c r="G1120" s="439" t="s">
        <v>4398</v>
      </c>
      <c r="H1120" s="439" t="s">
        <v>4399</v>
      </c>
      <c r="I1120" s="441">
        <v>41</v>
      </c>
      <c r="J1120" s="165">
        <f t="shared" si="55"/>
        <v>12</v>
      </c>
    </row>
    <row r="1121" spans="1:10" ht="19.95" customHeight="1">
      <c r="A1121" s="102" t="str">
        <f t="shared" si="56"/>
        <v>2026-03-23T3003859</v>
      </c>
      <c r="B1121" s="167" t="str">
        <f t="shared" si="57"/>
        <v>123003859</v>
      </c>
      <c r="C1121" s="434" t="s">
        <v>7811</v>
      </c>
      <c r="D1121" s="435" t="s">
        <v>2870</v>
      </c>
      <c r="E1121" s="436" t="s">
        <v>4400</v>
      </c>
      <c r="F1121" s="435" t="s">
        <v>43</v>
      </c>
      <c r="G1121" s="435" t="s">
        <v>4401</v>
      </c>
      <c r="H1121" s="435" t="s">
        <v>4399</v>
      </c>
      <c r="I1121" s="437">
        <v>224</v>
      </c>
      <c r="J1121" s="165">
        <f t="shared" si="55"/>
        <v>12</v>
      </c>
    </row>
    <row r="1122" spans="1:10" ht="19.95" customHeight="1">
      <c r="A1122" s="102" t="str">
        <f t="shared" si="56"/>
        <v>2026-03-23T3003858</v>
      </c>
      <c r="B1122" s="167" t="str">
        <f t="shared" si="57"/>
        <v>123003858</v>
      </c>
      <c r="C1122" s="438" t="s">
        <v>7811</v>
      </c>
      <c r="D1122" s="439" t="s">
        <v>2870</v>
      </c>
      <c r="E1122" s="440" t="s">
        <v>4408</v>
      </c>
      <c r="F1122" s="439" t="s">
        <v>43</v>
      </c>
      <c r="G1122" s="439" t="s">
        <v>4409</v>
      </c>
      <c r="H1122" s="439" t="s">
        <v>4399</v>
      </c>
      <c r="I1122" s="441">
        <v>35</v>
      </c>
      <c r="J1122" s="165">
        <f t="shared" si="55"/>
        <v>12</v>
      </c>
    </row>
    <row r="1123" spans="1:10" ht="19.95" customHeight="1">
      <c r="A1123" s="102" t="str">
        <f t="shared" si="56"/>
        <v>2026-03-23T1033085</v>
      </c>
      <c r="B1123" s="167" t="str">
        <f t="shared" si="57"/>
        <v>121033085</v>
      </c>
      <c r="C1123" s="434" t="s">
        <v>7811</v>
      </c>
      <c r="D1123" s="435" t="s">
        <v>5384</v>
      </c>
      <c r="E1123" s="436" t="s">
        <v>7316</v>
      </c>
      <c r="F1123" s="435" t="s">
        <v>43</v>
      </c>
      <c r="G1123" s="435" t="s">
        <v>7317</v>
      </c>
      <c r="H1123" s="435" t="s">
        <v>7814</v>
      </c>
      <c r="I1123" s="437">
        <v>215</v>
      </c>
      <c r="J1123" s="165">
        <f t="shared" si="55"/>
        <v>12</v>
      </c>
    </row>
    <row r="1124" spans="1:10" ht="19.95" customHeight="1">
      <c r="A1124" s="102" t="str">
        <f t="shared" si="56"/>
        <v>2026-03-23T1031747</v>
      </c>
      <c r="B1124" s="167" t="str">
        <f t="shared" si="57"/>
        <v>121031747</v>
      </c>
      <c r="C1124" s="438" t="s">
        <v>7811</v>
      </c>
      <c r="D1124" s="439" t="s">
        <v>5013</v>
      </c>
      <c r="E1124" s="440" t="s">
        <v>7345</v>
      </c>
      <c r="F1124" s="439" t="s">
        <v>43</v>
      </c>
      <c r="G1124" s="439" t="s">
        <v>6893</v>
      </c>
      <c r="H1124" s="439" t="s">
        <v>7815</v>
      </c>
      <c r="I1124" s="441">
        <v>209</v>
      </c>
      <c r="J1124" s="165">
        <f t="shared" si="55"/>
        <v>12</v>
      </c>
    </row>
    <row r="1125" spans="1:10" ht="19.95" customHeight="1">
      <c r="A1125" s="102" t="str">
        <f t="shared" si="56"/>
        <v>2026-03-23T1031748</v>
      </c>
      <c r="B1125" s="167" t="str">
        <f t="shared" si="57"/>
        <v>121031748</v>
      </c>
      <c r="C1125" s="434" t="s">
        <v>7811</v>
      </c>
      <c r="D1125" s="435" t="s">
        <v>5013</v>
      </c>
      <c r="E1125" s="436" t="s">
        <v>7431</v>
      </c>
      <c r="F1125" s="435" t="s">
        <v>43</v>
      </c>
      <c r="G1125" s="435" t="s">
        <v>7432</v>
      </c>
      <c r="H1125" s="435" t="s">
        <v>7433</v>
      </c>
      <c r="I1125" s="437">
        <v>157</v>
      </c>
      <c r="J1125" s="165">
        <f t="shared" si="55"/>
        <v>12</v>
      </c>
    </row>
    <row r="1126" spans="1:10" ht="19.95" customHeight="1">
      <c r="A1126" s="102" t="str">
        <f t="shared" si="56"/>
        <v>2026-03-23T1035835</v>
      </c>
      <c r="B1126" s="167" t="str">
        <f t="shared" si="57"/>
        <v>121035835</v>
      </c>
      <c r="C1126" s="438" t="s">
        <v>7811</v>
      </c>
      <c r="D1126" s="439" t="s">
        <v>5013</v>
      </c>
      <c r="E1126" s="440" t="s">
        <v>7325</v>
      </c>
      <c r="F1126" s="439" t="s">
        <v>43</v>
      </c>
      <c r="G1126" s="439" t="s">
        <v>7326</v>
      </c>
      <c r="H1126" s="439" t="s">
        <v>7413</v>
      </c>
      <c r="I1126" s="441">
        <v>236</v>
      </c>
      <c r="J1126" s="165">
        <f t="shared" si="55"/>
        <v>12</v>
      </c>
    </row>
    <row r="1127" spans="1:10" ht="19.95" customHeight="1">
      <c r="A1127" s="102" t="str">
        <f t="shared" si="56"/>
        <v>2026-03-23T1033057</v>
      </c>
      <c r="B1127" s="167" t="str">
        <f t="shared" si="57"/>
        <v>121033057</v>
      </c>
      <c r="C1127" s="434" t="s">
        <v>7811</v>
      </c>
      <c r="D1127" s="435" t="s">
        <v>7415</v>
      </c>
      <c r="E1127" s="436" t="s">
        <v>5010</v>
      </c>
      <c r="F1127" s="435" t="s">
        <v>43</v>
      </c>
      <c r="G1127" s="435" t="s">
        <v>5011</v>
      </c>
      <c r="H1127" s="435" t="s">
        <v>7304</v>
      </c>
      <c r="I1127" s="437">
        <v>381</v>
      </c>
      <c r="J1127" s="165">
        <f t="shared" si="55"/>
        <v>12</v>
      </c>
    </row>
    <row r="1128" spans="1:10" ht="19.95" customHeight="1">
      <c r="A1128" s="102" t="str">
        <f t="shared" si="56"/>
        <v>2026-03-23T2022662</v>
      </c>
      <c r="B1128" s="167" t="str">
        <f t="shared" si="57"/>
        <v>122022662</v>
      </c>
      <c r="C1128" s="438" t="s">
        <v>7811</v>
      </c>
      <c r="D1128" s="439" t="s">
        <v>7306</v>
      </c>
      <c r="E1128" s="440" t="s">
        <v>7816</v>
      </c>
      <c r="F1128" s="439" t="s">
        <v>43</v>
      </c>
      <c r="G1128" s="439" t="s">
        <v>6929</v>
      </c>
      <c r="H1128" s="439" t="s">
        <v>7817</v>
      </c>
      <c r="I1128" s="441">
        <v>91</v>
      </c>
      <c r="J1128" s="165">
        <f t="shared" si="55"/>
        <v>12</v>
      </c>
    </row>
    <row r="1129" spans="1:10" ht="19.95" customHeight="1">
      <c r="A1129" s="102" t="str">
        <f t="shared" si="56"/>
        <v>2026-03-24T1031434</v>
      </c>
      <c r="B1129" s="167" t="str">
        <f t="shared" si="57"/>
        <v>121031434</v>
      </c>
      <c r="C1129" s="434" t="s">
        <v>7818</v>
      </c>
      <c r="D1129" s="435" t="s">
        <v>7419</v>
      </c>
      <c r="E1129" s="436" t="s">
        <v>7420</v>
      </c>
      <c r="F1129" s="435" t="s">
        <v>43</v>
      </c>
      <c r="G1129" s="435" t="s">
        <v>7421</v>
      </c>
      <c r="H1129" s="435" t="s">
        <v>7422</v>
      </c>
      <c r="I1129" s="437">
        <v>690</v>
      </c>
      <c r="J1129" s="165">
        <f t="shared" si="55"/>
        <v>12</v>
      </c>
    </row>
    <row r="1130" spans="1:10" ht="19.95" customHeight="1">
      <c r="A1130" s="102" t="str">
        <f t="shared" si="56"/>
        <v>2026-03-24T1030546</v>
      </c>
      <c r="B1130" s="167" t="str">
        <f t="shared" si="57"/>
        <v>121030546</v>
      </c>
      <c r="C1130" s="438" t="s">
        <v>7818</v>
      </c>
      <c r="D1130" s="439" t="s">
        <v>7419</v>
      </c>
      <c r="E1130" s="440" t="s">
        <v>7426</v>
      </c>
      <c r="F1130" s="439" t="s">
        <v>43</v>
      </c>
      <c r="G1130" s="439" t="s">
        <v>7427</v>
      </c>
      <c r="H1130" s="439" t="s">
        <v>7422</v>
      </c>
      <c r="I1130" s="441">
        <v>393</v>
      </c>
      <c r="J1130" s="165">
        <f t="shared" si="55"/>
        <v>12</v>
      </c>
    </row>
    <row r="1131" spans="1:10" ht="19.95" customHeight="1">
      <c r="A1131" s="102" t="str">
        <f t="shared" si="56"/>
        <v>2026-03-24T3003745</v>
      </c>
      <c r="B1131" s="167" t="str">
        <f t="shared" si="57"/>
        <v>123003745</v>
      </c>
      <c r="C1131" s="434" t="s">
        <v>7818</v>
      </c>
      <c r="D1131" s="435" t="s">
        <v>416</v>
      </c>
      <c r="E1131" s="436" t="s">
        <v>2860</v>
      </c>
      <c r="F1131" s="435" t="s">
        <v>43</v>
      </c>
      <c r="G1131" s="435" t="s">
        <v>2861</v>
      </c>
      <c r="H1131" s="435" t="s">
        <v>7812</v>
      </c>
      <c r="I1131" s="437">
        <v>30</v>
      </c>
      <c r="J1131" s="165">
        <f t="shared" si="55"/>
        <v>12</v>
      </c>
    </row>
    <row r="1132" spans="1:10" ht="19.95" customHeight="1">
      <c r="A1132" s="102" t="str">
        <f t="shared" si="56"/>
        <v>2026-03-24T3003745</v>
      </c>
      <c r="B1132" s="167" t="str">
        <f t="shared" si="57"/>
        <v>123003745</v>
      </c>
      <c r="C1132" s="438" t="s">
        <v>7818</v>
      </c>
      <c r="D1132" s="439" t="s">
        <v>416</v>
      </c>
      <c r="E1132" s="440" t="s">
        <v>2869</v>
      </c>
      <c r="F1132" s="439" t="s">
        <v>43</v>
      </c>
      <c r="G1132" s="439" t="s">
        <v>2861</v>
      </c>
      <c r="H1132" s="439" t="s">
        <v>7812</v>
      </c>
      <c r="I1132" s="441">
        <v>215</v>
      </c>
      <c r="J1132" s="165">
        <f t="shared" si="55"/>
        <v>12</v>
      </c>
    </row>
    <row r="1133" spans="1:10" ht="19.95" customHeight="1">
      <c r="A1133" s="102" t="str">
        <f t="shared" si="56"/>
        <v>2026-03-24T3003106</v>
      </c>
      <c r="B1133" s="167" t="str">
        <f t="shared" si="57"/>
        <v>123003106</v>
      </c>
      <c r="C1133" s="434" t="s">
        <v>7818</v>
      </c>
      <c r="D1133" s="435" t="s">
        <v>416</v>
      </c>
      <c r="E1133" s="436" t="s">
        <v>2902</v>
      </c>
      <c r="F1133" s="435" t="s">
        <v>43</v>
      </c>
      <c r="G1133" s="435" t="s">
        <v>2903</v>
      </c>
      <c r="H1133" s="435" t="s">
        <v>7298</v>
      </c>
      <c r="I1133" s="437">
        <v>55</v>
      </c>
      <c r="J1133" s="165">
        <f t="shared" si="55"/>
        <v>12</v>
      </c>
    </row>
    <row r="1134" spans="1:10" ht="19.95" customHeight="1">
      <c r="A1134" s="102" t="str">
        <f t="shared" si="56"/>
        <v>2026-03-24T3002240</v>
      </c>
      <c r="B1134" s="167" t="str">
        <f t="shared" si="57"/>
        <v>123002240</v>
      </c>
      <c r="C1134" s="438" t="s">
        <v>7818</v>
      </c>
      <c r="D1134" s="439" t="s">
        <v>2862</v>
      </c>
      <c r="E1134" s="440" t="s">
        <v>3755</v>
      </c>
      <c r="F1134" s="439" t="s">
        <v>2515</v>
      </c>
      <c r="G1134" s="439" t="s">
        <v>3756</v>
      </c>
      <c r="H1134" s="439" t="s">
        <v>3757</v>
      </c>
      <c r="I1134" s="441">
        <v>59</v>
      </c>
      <c r="J1134" s="165">
        <f t="shared" si="55"/>
        <v>12</v>
      </c>
    </row>
    <row r="1135" spans="1:10" ht="19.95" customHeight="1">
      <c r="A1135" s="102" t="str">
        <f t="shared" si="56"/>
        <v>2026-03-24T3002647</v>
      </c>
      <c r="B1135" s="167" t="str">
        <f t="shared" si="57"/>
        <v>123002647</v>
      </c>
      <c r="C1135" s="434" t="s">
        <v>7818</v>
      </c>
      <c r="D1135" s="435" t="s">
        <v>2862</v>
      </c>
      <c r="E1135" s="436" t="s">
        <v>2866</v>
      </c>
      <c r="F1135" s="435" t="s">
        <v>2515</v>
      </c>
      <c r="G1135" s="435" t="s">
        <v>2867</v>
      </c>
      <c r="H1135" s="435" t="s">
        <v>7813</v>
      </c>
      <c r="I1135" s="437">
        <v>90</v>
      </c>
      <c r="J1135" s="165">
        <f t="shared" si="55"/>
        <v>12</v>
      </c>
    </row>
    <row r="1136" spans="1:10" ht="19.95" customHeight="1">
      <c r="A1136" s="102" t="str">
        <f t="shared" si="56"/>
        <v>2026-03-24T3003270</v>
      </c>
      <c r="B1136" s="167" t="str">
        <f t="shared" si="57"/>
        <v>123003270</v>
      </c>
      <c r="C1136" s="438" t="s">
        <v>7818</v>
      </c>
      <c r="D1136" s="439" t="s">
        <v>2862</v>
      </c>
      <c r="E1136" s="440" t="s">
        <v>3670</v>
      </c>
      <c r="F1136" s="439" t="s">
        <v>43</v>
      </c>
      <c r="G1136" s="439" t="s">
        <v>3671</v>
      </c>
      <c r="H1136" s="439" t="s">
        <v>3660</v>
      </c>
      <c r="I1136" s="441">
        <v>111</v>
      </c>
      <c r="J1136" s="165">
        <f t="shared" si="55"/>
        <v>12</v>
      </c>
    </row>
    <row r="1137" spans="1:10" ht="19.95" customHeight="1">
      <c r="A1137" s="102" t="str">
        <f t="shared" si="56"/>
        <v>2026-03-24T3003745</v>
      </c>
      <c r="B1137" s="167" t="str">
        <f t="shared" si="57"/>
        <v>123003745</v>
      </c>
      <c r="C1137" s="434" t="s">
        <v>7818</v>
      </c>
      <c r="D1137" s="435" t="s">
        <v>2862</v>
      </c>
      <c r="E1137" s="436" t="s">
        <v>2869</v>
      </c>
      <c r="F1137" s="435" t="s">
        <v>43</v>
      </c>
      <c r="G1137" s="435" t="s">
        <v>2861</v>
      </c>
      <c r="H1137" s="435" t="s">
        <v>7812</v>
      </c>
      <c r="I1137" s="437">
        <v>29</v>
      </c>
      <c r="J1137" s="165">
        <f t="shared" si="55"/>
        <v>12</v>
      </c>
    </row>
    <row r="1138" spans="1:10" ht="19.95" customHeight="1">
      <c r="A1138" s="102" t="str">
        <f t="shared" si="56"/>
        <v>2026-03-24T3003243</v>
      </c>
      <c r="B1138" s="167" t="str">
        <f t="shared" si="57"/>
        <v>123003243</v>
      </c>
      <c r="C1138" s="438" t="s">
        <v>7818</v>
      </c>
      <c r="D1138" s="439" t="s">
        <v>2870</v>
      </c>
      <c r="E1138" s="440" t="s">
        <v>4405</v>
      </c>
      <c r="F1138" s="439" t="s">
        <v>43</v>
      </c>
      <c r="G1138" s="439" t="s">
        <v>4406</v>
      </c>
      <c r="H1138" s="439" t="s">
        <v>7819</v>
      </c>
      <c r="I1138" s="441">
        <v>76</v>
      </c>
      <c r="J1138" s="165">
        <f t="shared" si="55"/>
        <v>12</v>
      </c>
    </row>
    <row r="1139" spans="1:10" ht="19.95" customHeight="1">
      <c r="A1139" s="102" t="str">
        <f t="shared" si="56"/>
        <v>2026-03-24T3003860</v>
      </c>
      <c r="B1139" s="167" t="str">
        <f t="shared" si="57"/>
        <v>123003860</v>
      </c>
      <c r="C1139" s="434" t="s">
        <v>7818</v>
      </c>
      <c r="D1139" s="435" t="s">
        <v>2870</v>
      </c>
      <c r="E1139" s="436" t="s">
        <v>4397</v>
      </c>
      <c r="F1139" s="435" t="s">
        <v>43</v>
      </c>
      <c r="G1139" s="435" t="s">
        <v>4398</v>
      </c>
      <c r="H1139" s="435" t="s">
        <v>4399</v>
      </c>
      <c r="I1139" s="437">
        <v>98</v>
      </c>
      <c r="J1139" s="165">
        <f t="shared" si="55"/>
        <v>12</v>
      </c>
    </row>
    <row r="1140" spans="1:10" ht="19.95" customHeight="1">
      <c r="A1140" s="102" t="str">
        <f t="shared" si="56"/>
        <v>2026-03-24T3003859</v>
      </c>
      <c r="B1140" s="167" t="str">
        <f t="shared" si="57"/>
        <v>123003859</v>
      </c>
      <c r="C1140" s="438" t="s">
        <v>7818</v>
      </c>
      <c r="D1140" s="439" t="s">
        <v>2870</v>
      </c>
      <c r="E1140" s="440" t="s">
        <v>4400</v>
      </c>
      <c r="F1140" s="439" t="s">
        <v>43</v>
      </c>
      <c r="G1140" s="439" t="s">
        <v>4401</v>
      </c>
      <c r="H1140" s="439" t="s">
        <v>4399</v>
      </c>
      <c r="I1140" s="441">
        <v>129</v>
      </c>
      <c r="J1140" s="165">
        <f t="shared" si="55"/>
        <v>12</v>
      </c>
    </row>
    <row r="1141" spans="1:10" ht="19.95" customHeight="1">
      <c r="A1141" s="102" t="str">
        <f t="shared" si="56"/>
        <v>2026-03-24T1033085</v>
      </c>
      <c r="B1141" s="167" t="str">
        <f t="shared" si="57"/>
        <v>121033085</v>
      </c>
      <c r="C1141" s="434" t="s">
        <v>7818</v>
      </c>
      <c r="D1141" s="435" t="s">
        <v>5384</v>
      </c>
      <c r="E1141" s="436" t="s">
        <v>7316</v>
      </c>
      <c r="F1141" s="435" t="s">
        <v>43</v>
      </c>
      <c r="G1141" s="435" t="s">
        <v>7317</v>
      </c>
      <c r="H1141" s="435" t="s">
        <v>7814</v>
      </c>
      <c r="I1141" s="437">
        <v>114</v>
      </c>
      <c r="J1141" s="165">
        <f t="shared" si="55"/>
        <v>12</v>
      </c>
    </row>
    <row r="1142" spans="1:10" ht="19.95" customHeight="1">
      <c r="A1142" s="102" t="str">
        <f t="shared" si="56"/>
        <v>2026-03-24T1031747</v>
      </c>
      <c r="B1142" s="167" t="str">
        <f t="shared" si="57"/>
        <v>121031747</v>
      </c>
      <c r="C1142" s="438" t="s">
        <v>7818</v>
      </c>
      <c r="D1142" s="439" t="s">
        <v>5013</v>
      </c>
      <c r="E1142" s="440" t="s">
        <v>7345</v>
      </c>
      <c r="F1142" s="439" t="s">
        <v>43</v>
      </c>
      <c r="G1142" s="439" t="s">
        <v>6893</v>
      </c>
      <c r="H1142" s="439" t="s">
        <v>7815</v>
      </c>
      <c r="I1142" s="441">
        <v>159</v>
      </c>
      <c r="J1142" s="165">
        <f t="shared" si="55"/>
        <v>12</v>
      </c>
    </row>
    <row r="1143" spans="1:10" ht="19.95" customHeight="1">
      <c r="A1143" s="102" t="str">
        <f t="shared" si="56"/>
        <v>2026-03-24T1031748</v>
      </c>
      <c r="B1143" s="167" t="str">
        <f t="shared" si="57"/>
        <v>121031748</v>
      </c>
      <c r="C1143" s="434" t="s">
        <v>7818</v>
      </c>
      <c r="D1143" s="435" t="s">
        <v>5013</v>
      </c>
      <c r="E1143" s="436" t="s">
        <v>7431</v>
      </c>
      <c r="F1143" s="435" t="s">
        <v>43</v>
      </c>
      <c r="G1143" s="435" t="s">
        <v>7432</v>
      </c>
      <c r="H1143" s="435" t="s">
        <v>7433</v>
      </c>
      <c r="I1143" s="437">
        <v>323</v>
      </c>
      <c r="J1143" s="165">
        <f t="shared" si="55"/>
        <v>12</v>
      </c>
    </row>
    <row r="1144" spans="1:10" ht="19.95" customHeight="1">
      <c r="A1144" s="102" t="str">
        <f t="shared" si="56"/>
        <v>2026-03-24T1035835</v>
      </c>
      <c r="B1144" s="167" t="str">
        <f t="shared" si="57"/>
        <v>121035835</v>
      </c>
      <c r="C1144" s="438" t="s">
        <v>7818</v>
      </c>
      <c r="D1144" s="439" t="s">
        <v>5013</v>
      </c>
      <c r="E1144" s="440" t="s">
        <v>7325</v>
      </c>
      <c r="F1144" s="439" t="s">
        <v>43</v>
      </c>
      <c r="G1144" s="439" t="s">
        <v>7326</v>
      </c>
      <c r="H1144" s="439" t="s">
        <v>7413</v>
      </c>
      <c r="I1144" s="441">
        <v>125</v>
      </c>
      <c r="J1144" s="165">
        <f t="shared" si="55"/>
        <v>12</v>
      </c>
    </row>
    <row r="1145" spans="1:10" ht="19.95" customHeight="1">
      <c r="A1145" s="102" t="str">
        <f t="shared" si="56"/>
        <v>2026-03-24T2022625</v>
      </c>
      <c r="B1145" s="167" t="str">
        <f t="shared" si="57"/>
        <v>122022625</v>
      </c>
      <c r="C1145" s="434" t="s">
        <v>7818</v>
      </c>
      <c r="D1145" s="435" t="s">
        <v>7820</v>
      </c>
      <c r="E1145" s="436" t="s">
        <v>7821</v>
      </c>
      <c r="F1145" s="435" t="s">
        <v>43</v>
      </c>
      <c r="G1145" s="435" t="s">
        <v>6932</v>
      </c>
      <c r="H1145" s="435" t="s">
        <v>7822</v>
      </c>
      <c r="I1145" s="437">
        <v>94</v>
      </c>
      <c r="J1145" s="165">
        <f t="shared" si="55"/>
        <v>12</v>
      </c>
    </row>
    <row r="1146" spans="1:10" ht="19.95" customHeight="1">
      <c r="A1146" s="102" t="str">
        <f t="shared" si="56"/>
        <v>2026-03-24T1031424</v>
      </c>
      <c r="B1146" s="167" t="str">
        <f t="shared" si="57"/>
        <v>121031424</v>
      </c>
      <c r="C1146" s="438" t="s">
        <v>7818</v>
      </c>
      <c r="D1146" s="439" t="s">
        <v>2912</v>
      </c>
      <c r="E1146" s="440" t="s">
        <v>7823</v>
      </c>
      <c r="F1146" s="439" t="s">
        <v>43</v>
      </c>
      <c r="G1146" s="439" t="s">
        <v>7824</v>
      </c>
      <c r="H1146" s="439" t="s">
        <v>7825</v>
      </c>
      <c r="I1146" s="441">
        <v>51</v>
      </c>
      <c r="J1146" s="165">
        <f t="shared" si="55"/>
        <v>12</v>
      </c>
    </row>
    <row r="1147" spans="1:10" ht="19.95" customHeight="1">
      <c r="A1147" s="102" t="str">
        <f t="shared" si="56"/>
        <v>2026-03-24T1033057</v>
      </c>
      <c r="B1147" s="167" t="str">
        <f t="shared" si="57"/>
        <v>121033057</v>
      </c>
      <c r="C1147" s="434" t="s">
        <v>7818</v>
      </c>
      <c r="D1147" s="435" t="s">
        <v>7415</v>
      </c>
      <c r="E1147" s="436" t="s">
        <v>5010</v>
      </c>
      <c r="F1147" s="435" t="s">
        <v>43</v>
      </c>
      <c r="G1147" s="435" t="s">
        <v>5011</v>
      </c>
      <c r="H1147" s="435" t="s">
        <v>7304</v>
      </c>
      <c r="I1147" s="437">
        <v>301</v>
      </c>
      <c r="J1147" s="165">
        <f t="shared" si="55"/>
        <v>12</v>
      </c>
    </row>
    <row r="1148" spans="1:10" ht="19.95" customHeight="1">
      <c r="A1148" s="102" t="str">
        <f t="shared" si="56"/>
        <v>2026-03-25T1037741</v>
      </c>
      <c r="B1148" s="167" t="str">
        <f t="shared" si="57"/>
        <v>121037741</v>
      </c>
      <c r="C1148" s="438" t="s">
        <v>7826</v>
      </c>
      <c r="D1148" s="439" t="s">
        <v>4388</v>
      </c>
      <c r="E1148" s="440" t="s">
        <v>7827</v>
      </c>
      <c r="F1148" s="439" t="s">
        <v>43</v>
      </c>
      <c r="G1148" s="439" t="s">
        <v>7828</v>
      </c>
      <c r="H1148" s="439" t="s">
        <v>7829</v>
      </c>
      <c r="I1148" s="441">
        <v>169</v>
      </c>
      <c r="J1148" s="165">
        <f t="shared" si="55"/>
        <v>12</v>
      </c>
    </row>
    <row r="1149" spans="1:10" ht="19.95" customHeight="1">
      <c r="A1149" s="102" t="str">
        <f t="shared" si="56"/>
        <v>2026-03-25T1031434</v>
      </c>
      <c r="B1149" s="167" t="str">
        <f t="shared" si="57"/>
        <v>121031434</v>
      </c>
      <c r="C1149" s="434" t="s">
        <v>7826</v>
      </c>
      <c r="D1149" s="435" t="s">
        <v>7419</v>
      </c>
      <c r="E1149" s="436" t="s">
        <v>7420</v>
      </c>
      <c r="F1149" s="435" t="s">
        <v>43</v>
      </c>
      <c r="G1149" s="435" t="s">
        <v>7421</v>
      </c>
      <c r="H1149" s="435" t="s">
        <v>7422</v>
      </c>
      <c r="I1149" s="437">
        <v>825</v>
      </c>
      <c r="J1149" s="165">
        <f t="shared" si="55"/>
        <v>12</v>
      </c>
    </row>
    <row r="1150" spans="1:10" ht="19.95" customHeight="1">
      <c r="A1150" s="102" t="str">
        <f t="shared" si="56"/>
        <v>2026-03-25T1030546</v>
      </c>
      <c r="B1150" s="167" t="str">
        <f t="shared" si="57"/>
        <v>121030546</v>
      </c>
      <c r="C1150" s="438" t="s">
        <v>7826</v>
      </c>
      <c r="D1150" s="439" t="s">
        <v>7419</v>
      </c>
      <c r="E1150" s="440" t="s">
        <v>7426</v>
      </c>
      <c r="F1150" s="439" t="s">
        <v>43</v>
      </c>
      <c r="G1150" s="439" t="s">
        <v>7427</v>
      </c>
      <c r="H1150" s="439" t="s">
        <v>7422</v>
      </c>
      <c r="I1150" s="441">
        <v>287</v>
      </c>
      <c r="J1150" s="165">
        <f t="shared" si="55"/>
        <v>12</v>
      </c>
    </row>
    <row r="1151" spans="1:10" ht="19.95" customHeight="1">
      <c r="A1151" s="102" t="str">
        <f t="shared" si="56"/>
        <v>2026-03-25T3003268</v>
      </c>
      <c r="B1151" s="167" t="str">
        <f t="shared" si="57"/>
        <v>123003268</v>
      </c>
      <c r="C1151" s="434" t="s">
        <v>7826</v>
      </c>
      <c r="D1151" s="435" t="s">
        <v>416</v>
      </c>
      <c r="E1151" s="436" t="s">
        <v>2857</v>
      </c>
      <c r="F1151" s="435" t="s">
        <v>43</v>
      </c>
      <c r="G1151" s="435" t="s">
        <v>2858</v>
      </c>
      <c r="H1151" s="435" t="s">
        <v>2859</v>
      </c>
      <c r="I1151" s="437">
        <v>81</v>
      </c>
      <c r="J1151" s="165">
        <f t="shared" si="55"/>
        <v>12</v>
      </c>
    </row>
    <row r="1152" spans="1:10" ht="19.95" customHeight="1">
      <c r="A1152" s="102" t="str">
        <f t="shared" si="56"/>
        <v>2026-03-25T3003270</v>
      </c>
      <c r="B1152" s="167" t="str">
        <f t="shared" si="57"/>
        <v>123003270</v>
      </c>
      <c r="C1152" s="438" t="s">
        <v>7826</v>
      </c>
      <c r="D1152" s="439" t="s">
        <v>416</v>
      </c>
      <c r="E1152" s="440" t="s">
        <v>3670</v>
      </c>
      <c r="F1152" s="439" t="s">
        <v>43</v>
      </c>
      <c r="G1152" s="439" t="s">
        <v>3671</v>
      </c>
      <c r="H1152" s="439" t="s">
        <v>3660</v>
      </c>
      <c r="I1152" s="441">
        <v>30</v>
      </c>
      <c r="J1152" s="165">
        <f t="shared" si="55"/>
        <v>12</v>
      </c>
    </row>
    <row r="1153" spans="1:10" ht="19.95" customHeight="1">
      <c r="A1153" s="102" t="str">
        <f t="shared" si="56"/>
        <v>2026-03-25T3003745</v>
      </c>
      <c r="B1153" s="167" t="str">
        <f t="shared" si="57"/>
        <v>123003745</v>
      </c>
      <c r="C1153" s="434" t="s">
        <v>7826</v>
      </c>
      <c r="D1153" s="435" t="s">
        <v>416</v>
      </c>
      <c r="E1153" s="436" t="s">
        <v>2860</v>
      </c>
      <c r="F1153" s="435" t="s">
        <v>43</v>
      </c>
      <c r="G1153" s="435" t="s">
        <v>2861</v>
      </c>
      <c r="H1153" s="435" t="s">
        <v>7812</v>
      </c>
      <c r="I1153" s="437">
        <v>117</v>
      </c>
      <c r="J1153" s="165">
        <f t="shared" si="55"/>
        <v>12</v>
      </c>
    </row>
    <row r="1154" spans="1:10" ht="19.95" customHeight="1">
      <c r="A1154" s="102" t="str">
        <f t="shared" si="56"/>
        <v>2026-03-25T3003106</v>
      </c>
      <c r="B1154" s="167" t="str">
        <f t="shared" si="57"/>
        <v>123003106</v>
      </c>
      <c r="C1154" s="438" t="s">
        <v>7826</v>
      </c>
      <c r="D1154" s="439" t="s">
        <v>416</v>
      </c>
      <c r="E1154" s="440" t="s">
        <v>2902</v>
      </c>
      <c r="F1154" s="439" t="s">
        <v>43</v>
      </c>
      <c r="G1154" s="439" t="s">
        <v>2903</v>
      </c>
      <c r="H1154" s="439" t="s">
        <v>7298</v>
      </c>
      <c r="I1154" s="441">
        <v>67</v>
      </c>
      <c r="J1154" s="165">
        <f t="shared" si="55"/>
        <v>12</v>
      </c>
    </row>
    <row r="1155" spans="1:10" ht="19.95" customHeight="1">
      <c r="A1155" s="102" t="str">
        <f t="shared" si="56"/>
        <v>2026-03-25T3002609</v>
      </c>
      <c r="B1155" s="167" t="str">
        <f t="shared" si="57"/>
        <v>123002609</v>
      </c>
      <c r="C1155" s="434" t="s">
        <v>7826</v>
      </c>
      <c r="D1155" s="435" t="s">
        <v>2862</v>
      </c>
      <c r="E1155" s="436" t="s">
        <v>3721</v>
      </c>
      <c r="F1155" s="435" t="s">
        <v>43</v>
      </c>
      <c r="G1155" s="435" t="s">
        <v>3722</v>
      </c>
      <c r="H1155" s="435" t="s">
        <v>2865</v>
      </c>
      <c r="I1155" s="437">
        <v>119</v>
      </c>
      <c r="J1155" s="165">
        <f t="shared" ref="J1155:J1218" si="58">WEEKNUM(C1155)-1</f>
        <v>12</v>
      </c>
    </row>
    <row r="1156" spans="1:10" ht="19.95" customHeight="1">
      <c r="A1156" s="102" t="str">
        <f t="shared" si="56"/>
        <v>2026-03-25T3003270</v>
      </c>
      <c r="B1156" s="167" t="str">
        <f t="shared" si="57"/>
        <v>123003270</v>
      </c>
      <c r="C1156" s="438" t="s">
        <v>7826</v>
      </c>
      <c r="D1156" s="439" t="s">
        <v>2862</v>
      </c>
      <c r="E1156" s="440" t="s">
        <v>3670</v>
      </c>
      <c r="F1156" s="439" t="s">
        <v>43</v>
      </c>
      <c r="G1156" s="439" t="s">
        <v>3671</v>
      </c>
      <c r="H1156" s="439" t="s">
        <v>3660</v>
      </c>
      <c r="I1156" s="441">
        <v>18</v>
      </c>
      <c r="J1156" s="165">
        <f t="shared" si="58"/>
        <v>12</v>
      </c>
    </row>
    <row r="1157" spans="1:10" ht="19.95" customHeight="1">
      <c r="A1157" s="102" t="str">
        <f t="shared" si="56"/>
        <v>2026-03-25T3003745</v>
      </c>
      <c r="B1157" s="167" t="str">
        <f t="shared" si="57"/>
        <v>123003745</v>
      </c>
      <c r="C1157" s="434" t="s">
        <v>7826</v>
      </c>
      <c r="D1157" s="435" t="s">
        <v>2862</v>
      </c>
      <c r="E1157" s="436" t="s">
        <v>2869</v>
      </c>
      <c r="F1157" s="435" t="s">
        <v>43</v>
      </c>
      <c r="G1157" s="435" t="s">
        <v>2861</v>
      </c>
      <c r="H1157" s="435" t="s">
        <v>7812</v>
      </c>
      <c r="I1157" s="437">
        <v>154</v>
      </c>
      <c r="J1157" s="165">
        <f t="shared" si="58"/>
        <v>12</v>
      </c>
    </row>
    <row r="1158" spans="1:10" ht="19.95" customHeight="1">
      <c r="A1158" s="102" t="str">
        <f t="shared" si="56"/>
        <v>2026-03-25T3003243</v>
      </c>
      <c r="B1158" s="167" t="str">
        <f t="shared" si="57"/>
        <v>123003243</v>
      </c>
      <c r="C1158" s="438" t="s">
        <v>7826</v>
      </c>
      <c r="D1158" s="439" t="s">
        <v>2870</v>
      </c>
      <c r="E1158" s="440" t="s">
        <v>4405</v>
      </c>
      <c r="F1158" s="439" t="s">
        <v>43</v>
      </c>
      <c r="G1158" s="439" t="s">
        <v>4406</v>
      </c>
      <c r="H1158" s="439" t="s">
        <v>7819</v>
      </c>
      <c r="I1158" s="441">
        <v>76</v>
      </c>
      <c r="J1158" s="165">
        <f t="shared" si="58"/>
        <v>12</v>
      </c>
    </row>
    <row r="1159" spans="1:10" ht="19.95" customHeight="1">
      <c r="A1159" s="102" t="str">
        <f t="shared" si="56"/>
        <v>2026-03-25T3003860</v>
      </c>
      <c r="B1159" s="167" t="str">
        <f t="shared" si="57"/>
        <v>123003860</v>
      </c>
      <c r="C1159" s="434" t="s">
        <v>7826</v>
      </c>
      <c r="D1159" s="435" t="s">
        <v>2870</v>
      </c>
      <c r="E1159" s="436" t="s">
        <v>4397</v>
      </c>
      <c r="F1159" s="435" t="s">
        <v>43</v>
      </c>
      <c r="G1159" s="435" t="s">
        <v>4398</v>
      </c>
      <c r="H1159" s="435" t="s">
        <v>4399</v>
      </c>
      <c r="I1159" s="437">
        <v>82</v>
      </c>
      <c r="J1159" s="165">
        <f t="shared" si="58"/>
        <v>12</v>
      </c>
    </row>
    <row r="1160" spans="1:10" ht="19.95" customHeight="1">
      <c r="A1160" s="102" t="str">
        <f t="shared" si="56"/>
        <v>2026-03-25T3003859</v>
      </c>
      <c r="B1160" s="167" t="str">
        <f t="shared" si="57"/>
        <v>123003859</v>
      </c>
      <c r="C1160" s="438" t="s">
        <v>7826</v>
      </c>
      <c r="D1160" s="439" t="s">
        <v>2870</v>
      </c>
      <c r="E1160" s="440" t="s">
        <v>4400</v>
      </c>
      <c r="F1160" s="439" t="s">
        <v>43</v>
      </c>
      <c r="G1160" s="439" t="s">
        <v>4401</v>
      </c>
      <c r="H1160" s="439" t="s">
        <v>4399</v>
      </c>
      <c r="I1160" s="441">
        <v>148</v>
      </c>
      <c r="J1160" s="165">
        <f t="shared" si="58"/>
        <v>12</v>
      </c>
    </row>
    <row r="1161" spans="1:10" ht="19.95" customHeight="1">
      <c r="A1161" s="102" t="str">
        <f t="shared" si="56"/>
        <v>2026-03-25T1033085</v>
      </c>
      <c r="B1161" s="167" t="str">
        <f t="shared" si="57"/>
        <v>121033085</v>
      </c>
      <c r="C1161" s="434" t="s">
        <v>7826</v>
      </c>
      <c r="D1161" s="435" t="s">
        <v>5384</v>
      </c>
      <c r="E1161" s="436" t="s">
        <v>7316</v>
      </c>
      <c r="F1161" s="435" t="s">
        <v>43</v>
      </c>
      <c r="G1161" s="435" t="s">
        <v>7317</v>
      </c>
      <c r="H1161" s="435" t="s">
        <v>7814</v>
      </c>
      <c r="I1161" s="437">
        <v>243</v>
      </c>
      <c r="J1161" s="165">
        <f t="shared" si="58"/>
        <v>12</v>
      </c>
    </row>
    <row r="1162" spans="1:10" ht="19.95" customHeight="1">
      <c r="A1162" s="102" t="str">
        <f t="shared" si="56"/>
        <v>2026-03-25T1031747</v>
      </c>
      <c r="B1162" s="167" t="str">
        <f t="shared" si="57"/>
        <v>121031747</v>
      </c>
      <c r="C1162" s="438" t="s">
        <v>7826</v>
      </c>
      <c r="D1162" s="439" t="s">
        <v>5013</v>
      </c>
      <c r="E1162" s="440" t="s">
        <v>7345</v>
      </c>
      <c r="F1162" s="439" t="s">
        <v>43</v>
      </c>
      <c r="G1162" s="439" t="s">
        <v>6893</v>
      </c>
      <c r="H1162" s="439" t="s">
        <v>7815</v>
      </c>
      <c r="I1162" s="441">
        <v>128</v>
      </c>
      <c r="J1162" s="165">
        <f t="shared" si="58"/>
        <v>12</v>
      </c>
    </row>
    <row r="1163" spans="1:10" ht="19.95" customHeight="1">
      <c r="A1163" s="102" t="str">
        <f t="shared" si="56"/>
        <v>2026-03-25T1031748</v>
      </c>
      <c r="B1163" s="167" t="str">
        <f t="shared" si="57"/>
        <v>121031748</v>
      </c>
      <c r="C1163" s="434" t="s">
        <v>7826</v>
      </c>
      <c r="D1163" s="435" t="s">
        <v>5013</v>
      </c>
      <c r="E1163" s="436" t="s">
        <v>7431</v>
      </c>
      <c r="F1163" s="435" t="s">
        <v>43</v>
      </c>
      <c r="G1163" s="435" t="s">
        <v>7432</v>
      </c>
      <c r="H1163" s="435" t="s">
        <v>7433</v>
      </c>
      <c r="I1163" s="437">
        <v>345</v>
      </c>
      <c r="J1163" s="165">
        <f t="shared" si="58"/>
        <v>12</v>
      </c>
    </row>
    <row r="1164" spans="1:10" ht="19.95" customHeight="1">
      <c r="A1164" s="102" t="str">
        <f t="shared" si="56"/>
        <v>2026-03-25T1035835</v>
      </c>
      <c r="B1164" s="167" t="str">
        <f t="shared" si="57"/>
        <v>121035835</v>
      </c>
      <c r="C1164" s="438" t="s">
        <v>7826</v>
      </c>
      <c r="D1164" s="439" t="s">
        <v>5013</v>
      </c>
      <c r="E1164" s="440" t="s">
        <v>7325</v>
      </c>
      <c r="F1164" s="439" t="s">
        <v>43</v>
      </c>
      <c r="G1164" s="439" t="s">
        <v>7326</v>
      </c>
      <c r="H1164" s="439" t="s">
        <v>7413</v>
      </c>
      <c r="I1164" s="441">
        <v>204</v>
      </c>
      <c r="J1164" s="165">
        <f t="shared" si="58"/>
        <v>12</v>
      </c>
    </row>
    <row r="1165" spans="1:10" ht="19.95" customHeight="1">
      <c r="A1165" s="102" t="str">
        <f t="shared" si="56"/>
        <v>2026-03-25T1019975</v>
      </c>
      <c r="B1165" s="167" t="str">
        <f t="shared" si="57"/>
        <v>121019975</v>
      </c>
      <c r="C1165" s="434" t="s">
        <v>7826</v>
      </c>
      <c r="D1165" s="435" t="s">
        <v>2912</v>
      </c>
      <c r="E1165" s="436" t="s">
        <v>7338</v>
      </c>
      <c r="F1165" s="435" t="s">
        <v>43</v>
      </c>
      <c r="G1165" s="435" t="s">
        <v>7339</v>
      </c>
      <c r="H1165" s="435" t="s">
        <v>7830</v>
      </c>
      <c r="I1165" s="437">
        <v>56</v>
      </c>
      <c r="J1165" s="165">
        <f t="shared" si="58"/>
        <v>12</v>
      </c>
    </row>
    <row r="1166" spans="1:10" ht="19.95" customHeight="1">
      <c r="A1166" s="102" t="str">
        <f t="shared" si="56"/>
        <v>2026-03-25T1031424</v>
      </c>
      <c r="B1166" s="167" t="str">
        <f t="shared" si="57"/>
        <v>121031424</v>
      </c>
      <c r="C1166" s="438" t="s">
        <v>7826</v>
      </c>
      <c r="D1166" s="439" t="s">
        <v>2912</v>
      </c>
      <c r="E1166" s="440" t="s">
        <v>7823</v>
      </c>
      <c r="F1166" s="439" t="s">
        <v>43</v>
      </c>
      <c r="G1166" s="439" t="s">
        <v>7824</v>
      </c>
      <c r="H1166" s="439" t="s">
        <v>7825</v>
      </c>
      <c r="I1166" s="441">
        <v>15</v>
      </c>
      <c r="J1166" s="165">
        <f t="shared" si="58"/>
        <v>12</v>
      </c>
    </row>
    <row r="1167" spans="1:10" ht="19.95" customHeight="1">
      <c r="A1167" s="102" t="str">
        <f t="shared" si="56"/>
        <v>2026-03-25T1033057</v>
      </c>
      <c r="B1167" s="167" t="str">
        <f t="shared" si="57"/>
        <v>121033057</v>
      </c>
      <c r="C1167" s="434" t="s">
        <v>7826</v>
      </c>
      <c r="D1167" s="435" t="s">
        <v>7415</v>
      </c>
      <c r="E1167" s="436" t="s">
        <v>5010</v>
      </c>
      <c r="F1167" s="435" t="s">
        <v>43</v>
      </c>
      <c r="G1167" s="435" t="s">
        <v>5011</v>
      </c>
      <c r="H1167" s="435" t="s">
        <v>7304</v>
      </c>
      <c r="I1167" s="437">
        <v>494</v>
      </c>
      <c r="J1167" s="165">
        <f t="shared" si="58"/>
        <v>12</v>
      </c>
    </row>
    <row r="1168" spans="1:10" ht="19.95" customHeight="1">
      <c r="A1168" s="102" t="str">
        <f t="shared" si="56"/>
        <v>2026-03-25T1035098</v>
      </c>
      <c r="B1168" s="167" t="str">
        <f t="shared" si="57"/>
        <v>121035098</v>
      </c>
      <c r="C1168" s="438" t="s">
        <v>7826</v>
      </c>
      <c r="D1168" s="439" t="s">
        <v>2921</v>
      </c>
      <c r="E1168" s="440" t="s">
        <v>7831</v>
      </c>
      <c r="F1168" s="439" t="s">
        <v>43</v>
      </c>
      <c r="G1168" s="439" t="s">
        <v>6410</v>
      </c>
      <c r="H1168" s="439" t="s">
        <v>7832</v>
      </c>
      <c r="I1168" s="441">
        <v>200</v>
      </c>
      <c r="J1168" s="165">
        <f t="shared" si="58"/>
        <v>12</v>
      </c>
    </row>
    <row r="1169" spans="1:10" ht="19.95" customHeight="1">
      <c r="A1169" s="102" t="str">
        <f t="shared" si="56"/>
        <v>2026-03-25T2022657</v>
      </c>
      <c r="B1169" s="167" t="str">
        <f t="shared" si="57"/>
        <v>122022657</v>
      </c>
      <c r="C1169" s="434" t="s">
        <v>7826</v>
      </c>
      <c r="D1169" s="435" t="s">
        <v>7306</v>
      </c>
      <c r="E1169" s="436" t="s">
        <v>7833</v>
      </c>
      <c r="F1169" s="435" t="s">
        <v>43</v>
      </c>
      <c r="G1169" s="435" t="s">
        <v>6934</v>
      </c>
      <c r="H1169" s="435" t="s">
        <v>7834</v>
      </c>
      <c r="I1169" s="437">
        <v>96</v>
      </c>
      <c r="J1169" s="165">
        <f t="shared" si="58"/>
        <v>12</v>
      </c>
    </row>
    <row r="1170" spans="1:10" ht="19.95" customHeight="1">
      <c r="A1170" s="102" t="str">
        <f t="shared" si="56"/>
        <v>2026-03-25T2001534</v>
      </c>
      <c r="B1170" s="167" t="str">
        <f t="shared" si="57"/>
        <v>122001534</v>
      </c>
      <c r="C1170" s="438" t="s">
        <v>7826</v>
      </c>
      <c r="D1170" s="439" t="s">
        <v>7306</v>
      </c>
      <c r="E1170" s="440" t="s">
        <v>4381</v>
      </c>
      <c r="F1170" s="439" t="s">
        <v>43</v>
      </c>
      <c r="G1170" s="439" t="s">
        <v>4382</v>
      </c>
      <c r="H1170" s="439" t="s">
        <v>4383</v>
      </c>
      <c r="I1170" s="441">
        <v>112</v>
      </c>
      <c r="J1170" s="165">
        <f t="shared" si="58"/>
        <v>12</v>
      </c>
    </row>
    <row r="1171" spans="1:10" ht="19.95" customHeight="1">
      <c r="A1171" s="102" t="str">
        <f t="shared" si="56"/>
        <v>2026-03-26T1037741</v>
      </c>
      <c r="B1171" s="167" t="str">
        <f t="shared" si="57"/>
        <v>121037741</v>
      </c>
      <c r="C1171" s="434" t="s">
        <v>7835</v>
      </c>
      <c r="D1171" s="435" t="s">
        <v>4388</v>
      </c>
      <c r="E1171" s="436" t="s">
        <v>7827</v>
      </c>
      <c r="F1171" s="435" t="s">
        <v>43</v>
      </c>
      <c r="G1171" s="435" t="s">
        <v>7828</v>
      </c>
      <c r="H1171" s="435" t="s">
        <v>7829</v>
      </c>
      <c r="I1171" s="437">
        <v>195</v>
      </c>
      <c r="J1171" s="165">
        <f t="shared" si="58"/>
        <v>12</v>
      </c>
    </row>
    <row r="1172" spans="1:10" ht="19.95" customHeight="1">
      <c r="A1172" s="102" t="str">
        <f t="shared" si="56"/>
        <v>2026-03-26T1031434</v>
      </c>
      <c r="B1172" s="167" t="str">
        <f t="shared" si="57"/>
        <v>121031434</v>
      </c>
      <c r="C1172" s="438" t="s">
        <v>7835</v>
      </c>
      <c r="D1172" s="439" t="s">
        <v>7419</v>
      </c>
      <c r="E1172" s="440" t="s">
        <v>7420</v>
      </c>
      <c r="F1172" s="439" t="s">
        <v>43</v>
      </c>
      <c r="G1172" s="439" t="s">
        <v>7421</v>
      </c>
      <c r="H1172" s="439" t="s">
        <v>7422</v>
      </c>
      <c r="I1172" s="441">
        <v>695</v>
      </c>
      <c r="J1172" s="165">
        <f t="shared" si="58"/>
        <v>12</v>
      </c>
    </row>
    <row r="1173" spans="1:10" ht="19.95" customHeight="1">
      <c r="A1173" s="102" t="str">
        <f t="shared" si="56"/>
        <v>2026-03-26T1030546</v>
      </c>
      <c r="B1173" s="167" t="str">
        <f t="shared" si="57"/>
        <v>121030546</v>
      </c>
      <c r="C1173" s="434" t="s">
        <v>7835</v>
      </c>
      <c r="D1173" s="435" t="s">
        <v>7419</v>
      </c>
      <c r="E1173" s="436" t="s">
        <v>7426</v>
      </c>
      <c r="F1173" s="435" t="s">
        <v>43</v>
      </c>
      <c r="G1173" s="435" t="s">
        <v>7427</v>
      </c>
      <c r="H1173" s="435" t="s">
        <v>7422</v>
      </c>
      <c r="I1173" s="437">
        <v>408</v>
      </c>
      <c r="J1173" s="165">
        <f t="shared" si="58"/>
        <v>12</v>
      </c>
    </row>
    <row r="1174" spans="1:10" ht="19.95" customHeight="1">
      <c r="A1174" s="102" t="str">
        <f t="shared" si="56"/>
        <v>2026-03-26T3003268</v>
      </c>
      <c r="B1174" s="167" t="str">
        <f t="shared" si="57"/>
        <v>123003268</v>
      </c>
      <c r="C1174" s="438" t="s">
        <v>7835</v>
      </c>
      <c r="D1174" s="439" t="s">
        <v>416</v>
      </c>
      <c r="E1174" s="440" t="s">
        <v>2857</v>
      </c>
      <c r="F1174" s="439" t="s">
        <v>43</v>
      </c>
      <c r="G1174" s="439" t="s">
        <v>2858</v>
      </c>
      <c r="H1174" s="439" t="s">
        <v>2859</v>
      </c>
      <c r="I1174" s="441">
        <v>89</v>
      </c>
      <c r="J1174" s="165">
        <f t="shared" si="58"/>
        <v>12</v>
      </c>
    </row>
    <row r="1175" spans="1:10" ht="19.95" customHeight="1">
      <c r="A1175" s="102" t="str">
        <f t="shared" ref="A1175:A1238" si="59">C1175&amp;"T"&amp;G1175</f>
        <v>2026-03-26T3003270</v>
      </c>
      <c r="B1175" s="167" t="str">
        <f t="shared" ref="B1175:B1238" si="60">J1175&amp;G1175</f>
        <v>123003270</v>
      </c>
      <c r="C1175" s="434" t="s">
        <v>7835</v>
      </c>
      <c r="D1175" s="435" t="s">
        <v>416</v>
      </c>
      <c r="E1175" s="436" t="s">
        <v>3670</v>
      </c>
      <c r="F1175" s="435" t="s">
        <v>43</v>
      </c>
      <c r="G1175" s="435" t="s">
        <v>3671</v>
      </c>
      <c r="H1175" s="435" t="s">
        <v>3660</v>
      </c>
      <c r="I1175" s="437">
        <v>79</v>
      </c>
      <c r="J1175" s="165">
        <f t="shared" si="58"/>
        <v>12</v>
      </c>
    </row>
    <row r="1176" spans="1:10" ht="19.95" customHeight="1">
      <c r="A1176" s="102" t="str">
        <f t="shared" si="59"/>
        <v>2026-03-26T3003745</v>
      </c>
      <c r="B1176" s="167" t="str">
        <f t="shared" si="60"/>
        <v>123003745</v>
      </c>
      <c r="C1176" s="438" t="s">
        <v>7835</v>
      </c>
      <c r="D1176" s="439" t="s">
        <v>416</v>
      </c>
      <c r="E1176" s="440" t="s">
        <v>2860</v>
      </c>
      <c r="F1176" s="439" t="s">
        <v>43</v>
      </c>
      <c r="G1176" s="439" t="s">
        <v>2861</v>
      </c>
      <c r="H1176" s="439" t="s">
        <v>7812</v>
      </c>
      <c r="I1176" s="441">
        <v>102</v>
      </c>
      <c r="J1176" s="165">
        <f t="shared" si="58"/>
        <v>12</v>
      </c>
    </row>
    <row r="1177" spans="1:10" ht="19.95" customHeight="1">
      <c r="A1177" s="102" t="str">
        <f t="shared" si="59"/>
        <v>2026-03-26T3002609</v>
      </c>
      <c r="B1177" s="167" t="str">
        <f t="shared" si="60"/>
        <v>123002609</v>
      </c>
      <c r="C1177" s="434" t="s">
        <v>7835</v>
      </c>
      <c r="D1177" s="435" t="s">
        <v>2862</v>
      </c>
      <c r="E1177" s="436" t="s">
        <v>3721</v>
      </c>
      <c r="F1177" s="435" t="s">
        <v>43</v>
      </c>
      <c r="G1177" s="435" t="s">
        <v>3722</v>
      </c>
      <c r="H1177" s="435" t="s">
        <v>2865</v>
      </c>
      <c r="I1177" s="437">
        <v>53</v>
      </c>
      <c r="J1177" s="165">
        <f t="shared" si="58"/>
        <v>12</v>
      </c>
    </row>
    <row r="1178" spans="1:10" ht="19.95" customHeight="1">
      <c r="A1178" s="102" t="str">
        <f t="shared" si="59"/>
        <v>2026-03-26T3002647</v>
      </c>
      <c r="B1178" s="167" t="str">
        <f t="shared" si="60"/>
        <v>123002647</v>
      </c>
      <c r="C1178" s="438" t="s">
        <v>7835</v>
      </c>
      <c r="D1178" s="439" t="s">
        <v>2862</v>
      </c>
      <c r="E1178" s="440" t="s">
        <v>2866</v>
      </c>
      <c r="F1178" s="439" t="s">
        <v>2515</v>
      </c>
      <c r="G1178" s="439" t="s">
        <v>2867</v>
      </c>
      <c r="H1178" s="439" t="s">
        <v>7813</v>
      </c>
      <c r="I1178" s="441">
        <v>75</v>
      </c>
      <c r="J1178" s="165">
        <f t="shared" si="58"/>
        <v>12</v>
      </c>
    </row>
    <row r="1179" spans="1:10" ht="19.95" customHeight="1">
      <c r="A1179" s="102" t="str">
        <f t="shared" si="59"/>
        <v>2026-03-26T3003745</v>
      </c>
      <c r="B1179" s="167" t="str">
        <f t="shared" si="60"/>
        <v>123003745</v>
      </c>
      <c r="C1179" s="434" t="s">
        <v>7835</v>
      </c>
      <c r="D1179" s="435" t="s">
        <v>2862</v>
      </c>
      <c r="E1179" s="436" t="s">
        <v>2869</v>
      </c>
      <c r="F1179" s="435" t="s">
        <v>43</v>
      </c>
      <c r="G1179" s="435" t="s">
        <v>2861</v>
      </c>
      <c r="H1179" s="435" t="s">
        <v>7812</v>
      </c>
      <c r="I1179" s="437">
        <v>172</v>
      </c>
      <c r="J1179" s="165">
        <f t="shared" si="58"/>
        <v>12</v>
      </c>
    </row>
    <row r="1180" spans="1:10" ht="19.95" customHeight="1">
      <c r="A1180" s="102" t="str">
        <f t="shared" si="59"/>
        <v>2026-03-26T3003243</v>
      </c>
      <c r="B1180" s="167" t="str">
        <f t="shared" si="60"/>
        <v>123003243</v>
      </c>
      <c r="C1180" s="438" t="s">
        <v>7835</v>
      </c>
      <c r="D1180" s="439" t="s">
        <v>2870</v>
      </c>
      <c r="E1180" s="440" t="s">
        <v>4405</v>
      </c>
      <c r="F1180" s="439" t="s">
        <v>43</v>
      </c>
      <c r="G1180" s="439" t="s">
        <v>4406</v>
      </c>
      <c r="H1180" s="439" t="s">
        <v>7819</v>
      </c>
      <c r="I1180" s="441">
        <v>80</v>
      </c>
      <c r="J1180" s="165">
        <f t="shared" si="58"/>
        <v>12</v>
      </c>
    </row>
    <row r="1181" spans="1:10" ht="19.95" customHeight="1">
      <c r="A1181" s="102" t="str">
        <f t="shared" si="59"/>
        <v>2026-03-26T3003860</v>
      </c>
      <c r="B1181" s="167" t="str">
        <f t="shared" si="60"/>
        <v>123003860</v>
      </c>
      <c r="C1181" s="434" t="s">
        <v>7835</v>
      </c>
      <c r="D1181" s="435" t="s">
        <v>2870</v>
      </c>
      <c r="E1181" s="436" t="s">
        <v>4397</v>
      </c>
      <c r="F1181" s="435" t="s">
        <v>43</v>
      </c>
      <c r="G1181" s="435" t="s">
        <v>4398</v>
      </c>
      <c r="H1181" s="435" t="s">
        <v>4399</v>
      </c>
      <c r="I1181" s="437">
        <v>67</v>
      </c>
      <c r="J1181" s="165">
        <f t="shared" si="58"/>
        <v>12</v>
      </c>
    </row>
    <row r="1182" spans="1:10" ht="19.95" customHeight="1">
      <c r="A1182" s="102" t="str">
        <f t="shared" si="59"/>
        <v>2026-03-26T3003859</v>
      </c>
      <c r="B1182" s="167" t="str">
        <f t="shared" si="60"/>
        <v>123003859</v>
      </c>
      <c r="C1182" s="438" t="s">
        <v>7835</v>
      </c>
      <c r="D1182" s="439" t="s">
        <v>2870</v>
      </c>
      <c r="E1182" s="440" t="s">
        <v>4400</v>
      </c>
      <c r="F1182" s="439" t="s">
        <v>43</v>
      </c>
      <c r="G1182" s="439" t="s">
        <v>4401</v>
      </c>
      <c r="H1182" s="439" t="s">
        <v>4399</v>
      </c>
      <c r="I1182" s="441">
        <v>88</v>
      </c>
      <c r="J1182" s="165">
        <f t="shared" si="58"/>
        <v>12</v>
      </c>
    </row>
    <row r="1183" spans="1:10" ht="19.95" customHeight="1">
      <c r="A1183" s="102" t="str">
        <f t="shared" si="59"/>
        <v>2026-03-26T1033085</v>
      </c>
      <c r="B1183" s="167" t="str">
        <f t="shared" si="60"/>
        <v>121033085</v>
      </c>
      <c r="C1183" s="434" t="s">
        <v>7835</v>
      </c>
      <c r="D1183" s="435" t="s">
        <v>5384</v>
      </c>
      <c r="E1183" s="436" t="s">
        <v>7316</v>
      </c>
      <c r="F1183" s="435" t="s">
        <v>43</v>
      </c>
      <c r="G1183" s="435" t="s">
        <v>7317</v>
      </c>
      <c r="H1183" s="435" t="s">
        <v>7814</v>
      </c>
      <c r="I1183" s="437">
        <v>122</v>
      </c>
      <c r="J1183" s="165">
        <f t="shared" si="58"/>
        <v>12</v>
      </c>
    </row>
    <row r="1184" spans="1:10" ht="19.95" customHeight="1">
      <c r="A1184" s="102" t="str">
        <f t="shared" si="59"/>
        <v>2026-03-26T1031748</v>
      </c>
      <c r="B1184" s="167" t="str">
        <f t="shared" si="60"/>
        <v>121031748</v>
      </c>
      <c r="C1184" s="438" t="s">
        <v>7835</v>
      </c>
      <c r="D1184" s="439" t="s">
        <v>5013</v>
      </c>
      <c r="E1184" s="440" t="s">
        <v>7431</v>
      </c>
      <c r="F1184" s="439" t="s">
        <v>43</v>
      </c>
      <c r="G1184" s="439" t="s">
        <v>7432</v>
      </c>
      <c r="H1184" s="439" t="s">
        <v>7433</v>
      </c>
      <c r="I1184" s="441">
        <v>336</v>
      </c>
      <c r="J1184" s="165">
        <f t="shared" si="58"/>
        <v>12</v>
      </c>
    </row>
    <row r="1185" spans="1:10" ht="19.95" customHeight="1">
      <c r="A1185" s="102" t="str">
        <f t="shared" si="59"/>
        <v>2026-03-26T1035835</v>
      </c>
      <c r="B1185" s="167" t="str">
        <f t="shared" si="60"/>
        <v>121035835</v>
      </c>
      <c r="C1185" s="434" t="s">
        <v>7835</v>
      </c>
      <c r="D1185" s="435" t="s">
        <v>5013</v>
      </c>
      <c r="E1185" s="436" t="s">
        <v>7325</v>
      </c>
      <c r="F1185" s="435" t="s">
        <v>43</v>
      </c>
      <c r="G1185" s="435" t="s">
        <v>7326</v>
      </c>
      <c r="H1185" s="435" t="s">
        <v>7413</v>
      </c>
      <c r="I1185" s="437">
        <v>150</v>
      </c>
      <c r="J1185" s="165">
        <f t="shared" si="58"/>
        <v>12</v>
      </c>
    </row>
    <row r="1186" spans="1:10" ht="19.95" customHeight="1">
      <c r="A1186" s="102" t="str">
        <f t="shared" si="59"/>
        <v>2026-03-26T1033079</v>
      </c>
      <c r="B1186" s="167" t="str">
        <f t="shared" si="60"/>
        <v>121033079</v>
      </c>
      <c r="C1186" s="438" t="s">
        <v>7835</v>
      </c>
      <c r="D1186" s="439" t="s">
        <v>5013</v>
      </c>
      <c r="E1186" s="440" t="s">
        <v>7341</v>
      </c>
      <c r="F1186" s="439" t="s">
        <v>43</v>
      </c>
      <c r="G1186" s="439" t="s">
        <v>7342</v>
      </c>
      <c r="H1186" s="439" t="s">
        <v>7414</v>
      </c>
      <c r="I1186" s="441">
        <v>144</v>
      </c>
      <c r="J1186" s="165">
        <f t="shared" si="58"/>
        <v>12</v>
      </c>
    </row>
    <row r="1187" spans="1:10" ht="19.95" customHeight="1">
      <c r="A1187" s="102" t="str">
        <f t="shared" si="59"/>
        <v>2026-03-26T1029425</v>
      </c>
      <c r="B1187" s="167" t="str">
        <f t="shared" si="60"/>
        <v>121029425</v>
      </c>
      <c r="C1187" s="434" t="s">
        <v>7835</v>
      </c>
      <c r="D1187" s="435" t="s">
        <v>5749</v>
      </c>
      <c r="E1187" s="436" t="s">
        <v>7836</v>
      </c>
      <c r="F1187" s="435" t="s">
        <v>43</v>
      </c>
      <c r="G1187" s="435" t="s">
        <v>6939</v>
      </c>
      <c r="H1187" s="435" t="s">
        <v>7837</v>
      </c>
      <c r="I1187" s="437">
        <v>115</v>
      </c>
      <c r="J1187" s="165">
        <f t="shared" si="58"/>
        <v>12</v>
      </c>
    </row>
    <row r="1188" spans="1:10" ht="19.95" customHeight="1">
      <c r="A1188" s="102" t="str">
        <f t="shared" si="59"/>
        <v>2026-03-26T1019975</v>
      </c>
      <c r="B1188" s="167" t="str">
        <f t="shared" si="60"/>
        <v>121019975</v>
      </c>
      <c r="C1188" s="438" t="s">
        <v>7835</v>
      </c>
      <c r="D1188" s="439" t="s">
        <v>2912</v>
      </c>
      <c r="E1188" s="440" t="s">
        <v>7338</v>
      </c>
      <c r="F1188" s="439" t="s">
        <v>43</v>
      </c>
      <c r="G1188" s="439" t="s">
        <v>7339</v>
      </c>
      <c r="H1188" s="439" t="s">
        <v>7830</v>
      </c>
      <c r="I1188" s="441">
        <v>225</v>
      </c>
      <c r="J1188" s="165">
        <f t="shared" si="58"/>
        <v>12</v>
      </c>
    </row>
    <row r="1189" spans="1:10" ht="19.95" customHeight="1">
      <c r="A1189" s="102" t="str">
        <f t="shared" si="59"/>
        <v>2026-03-26T1031424</v>
      </c>
      <c r="B1189" s="167" t="str">
        <f t="shared" si="60"/>
        <v>121031424</v>
      </c>
      <c r="C1189" s="434" t="s">
        <v>7835</v>
      </c>
      <c r="D1189" s="435" t="s">
        <v>2912</v>
      </c>
      <c r="E1189" s="436" t="s">
        <v>7823</v>
      </c>
      <c r="F1189" s="435" t="s">
        <v>43</v>
      </c>
      <c r="G1189" s="435" t="s">
        <v>7824</v>
      </c>
      <c r="H1189" s="435" t="s">
        <v>7825</v>
      </c>
      <c r="I1189" s="437">
        <v>222</v>
      </c>
      <c r="J1189" s="165">
        <f t="shared" si="58"/>
        <v>12</v>
      </c>
    </row>
    <row r="1190" spans="1:10" ht="19.95" customHeight="1">
      <c r="A1190" s="102" t="str">
        <f t="shared" si="59"/>
        <v>2026-03-26T1037426</v>
      </c>
      <c r="B1190" s="167" t="str">
        <f t="shared" si="60"/>
        <v>121037426</v>
      </c>
      <c r="C1190" s="438" t="s">
        <v>7835</v>
      </c>
      <c r="D1190" s="439" t="s">
        <v>7415</v>
      </c>
      <c r="E1190" s="440" t="s">
        <v>7838</v>
      </c>
      <c r="F1190" s="439" t="s">
        <v>43</v>
      </c>
      <c r="G1190" s="439" t="s">
        <v>6255</v>
      </c>
      <c r="H1190" s="439" t="s">
        <v>7839</v>
      </c>
      <c r="I1190" s="441">
        <v>167</v>
      </c>
      <c r="J1190" s="165">
        <f t="shared" si="58"/>
        <v>12</v>
      </c>
    </row>
    <row r="1191" spans="1:10" ht="19.95" customHeight="1">
      <c r="A1191" s="102" t="str">
        <f t="shared" si="59"/>
        <v>2026-03-26T1033057</v>
      </c>
      <c r="B1191" s="167" t="str">
        <f t="shared" si="60"/>
        <v>121033057</v>
      </c>
      <c r="C1191" s="434" t="s">
        <v>7835</v>
      </c>
      <c r="D1191" s="435" t="s">
        <v>7415</v>
      </c>
      <c r="E1191" s="436" t="s">
        <v>5010</v>
      </c>
      <c r="F1191" s="435" t="s">
        <v>43</v>
      </c>
      <c r="G1191" s="435" t="s">
        <v>5011</v>
      </c>
      <c r="H1191" s="435" t="s">
        <v>7304</v>
      </c>
      <c r="I1191" s="437">
        <v>398</v>
      </c>
      <c r="J1191" s="165">
        <f t="shared" si="58"/>
        <v>12</v>
      </c>
    </row>
    <row r="1192" spans="1:10" ht="19.95" customHeight="1">
      <c r="A1192" s="102" t="str">
        <f t="shared" si="59"/>
        <v>2026-03-26T2001534</v>
      </c>
      <c r="B1192" s="167" t="str">
        <f t="shared" si="60"/>
        <v>122001534</v>
      </c>
      <c r="C1192" s="438" t="s">
        <v>7835</v>
      </c>
      <c r="D1192" s="439" t="s">
        <v>7306</v>
      </c>
      <c r="E1192" s="440" t="s">
        <v>4381</v>
      </c>
      <c r="F1192" s="439" t="s">
        <v>43</v>
      </c>
      <c r="G1192" s="439" t="s">
        <v>4382</v>
      </c>
      <c r="H1192" s="439" t="s">
        <v>4383</v>
      </c>
      <c r="I1192" s="441">
        <v>109</v>
      </c>
      <c r="J1192" s="165">
        <f t="shared" si="58"/>
        <v>12</v>
      </c>
    </row>
    <row r="1193" spans="1:10" ht="19.95" customHeight="1">
      <c r="A1193" s="102" t="str">
        <f t="shared" si="59"/>
        <v>2026-03-27T1037741</v>
      </c>
      <c r="B1193" s="167" t="str">
        <f t="shared" si="60"/>
        <v>121037741</v>
      </c>
      <c r="C1193" s="434" t="s">
        <v>7840</v>
      </c>
      <c r="D1193" s="435" t="s">
        <v>4388</v>
      </c>
      <c r="E1193" s="436" t="s">
        <v>7827</v>
      </c>
      <c r="F1193" s="435" t="s">
        <v>43</v>
      </c>
      <c r="G1193" s="435" t="s">
        <v>7828</v>
      </c>
      <c r="H1193" s="435" t="s">
        <v>7829</v>
      </c>
      <c r="I1193" s="437">
        <v>91</v>
      </c>
      <c r="J1193" s="165">
        <f t="shared" si="58"/>
        <v>12</v>
      </c>
    </row>
    <row r="1194" spans="1:10" ht="19.95" customHeight="1">
      <c r="A1194" s="102" t="str">
        <f t="shared" si="59"/>
        <v>2026-03-27T1031434</v>
      </c>
      <c r="B1194" s="167" t="str">
        <f t="shared" si="60"/>
        <v>121031434</v>
      </c>
      <c r="C1194" s="438" t="s">
        <v>7840</v>
      </c>
      <c r="D1194" s="439" t="s">
        <v>7419</v>
      </c>
      <c r="E1194" s="440" t="s">
        <v>7420</v>
      </c>
      <c r="F1194" s="439" t="s">
        <v>43</v>
      </c>
      <c r="G1194" s="439" t="s">
        <v>7421</v>
      </c>
      <c r="H1194" s="439" t="s">
        <v>7422</v>
      </c>
      <c r="I1194" s="441">
        <v>720</v>
      </c>
      <c r="J1194" s="165">
        <f t="shared" si="58"/>
        <v>12</v>
      </c>
    </row>
    <row r="1195" spans="1:10" ht="19.95" customHeight="1">
      <c r="A1195" s="102" t="str">
        <f t="shared" si="59"/>
        <v>2026-03-27T1030546</v>
      </c>
      <c r="B1195" s="167" t="str">
        <f t="shared" si="60"/>
        <v>121030546</v>
      </c>
      <c r="C1195" s="434" t="s">
        <v>7840</v>
      </c>
      <c r="D1195" s="435" t="s">
        <v>7419</v>
      </c>
      <c r="E1195" s="436" t="s">
        <v>7426</v>
      </c>
      <c r="F1195" s="435" t="s">
        <v>43</v>
      </c>
      <c r="G1195" s="435" t="s">
        <v>7427</v>
      </c>
      <c r="H1195" s="435" t="s">
        <v>7422</v>
      </c>
      <c r="I1195" s="437">
        <v>346</v>
      </c>
      <c r="J1195" s="165">
        <f t="shared" si="58"/>
        <v>12</v>
      </c>
    </row>
    <row r="1196" spans="1:10" ht="19.95" customHeight="1">
      <c r="A1196" s="102" t="str">
        <f t="shared" si="59"/>
        <v>2026-03-27T1038588</v>
      </c>
      <c r="B1196" s="167" t="str">
        <f t="shared" si="60"/>
        <v>121038588</v>
      </c>
      <c r="C1196" s="438" t="s">
        <v>7840</v>
      </c>
      <c r="D1196" s="439" t="s">
        <v>3715</v>
      </c>
      <c r="E1196" s="440" t="s">
        <v>7841</v>
      </c>
      <c r="F1196" s="439" t="s">
        <v>43</v>
      </c>
      <c r="G1196" s="439" t="s">
        <v>6947</v>
      </c>
      <c r="H1196" s="439" t="s">
        <v>7842</v>
      </c>
      <c r="I1196" s="441">
        <v>42</v>
      </c>
      <c r="J1196" s="165">
        <f t="shared" si="58"/>
        <v>12</v>
      </c>
    </row>
    <row r="1197" spans="1:10" ht="19.95" customHeight="1">
      <c r="A1197" s="102" t="str">
        <f t="shared" si="59"/>
        <v>2026-03-27T1038590</v>
      </c>
      <c r="B1197" s="167" t="str">
        <f t="shared" si="60"/>
        <v>121038590</v>
      </c>
      <c r="C1197" s="434" t="s">
        <v>7840</v>
      </c>
      <c r="D1197" s="435" t="s">
        <v>3715</v>
      </c>
      <c r="E1197" s="436" t="s">
        <v>7843</v>
      </c>
      <c r="F1197" s="435" t="s">
        <v>43</v>
      </c>
      <c r="G1197" s="435" t="s">
        <v>6949</v>
      </c>
      <c r="H1197" s="435" t="s">
        <v>7844</v>
      </c>
      <c r="I1197" s="437">
        <v>48</v>
      </c>
      <c r="J1197" s="165">
        <f t="shared" si="58"/>
        <v>12</v>
      </c>
    </row>
    <row r="1198" spans="1:10" ht="19.95" customHeight="1">
      <c r="A1198" s="102" t="str">
        <f t="shared" si="59"/>
        <v>2026-03-27T3003268</v>
      </c>
      <c r="B1198" s="167" t="str">
        <f t="shared" si="60"/>
        <v>123003268</v>
      </c>
      <c r="C1198" s="438" t="s">
        <v>7840</v>
      </c>
      <c r="D1198" s="439" t="s">
        <v>416</v>
      </c>
      <c r="E1198" s="440" t="s">
        <v>2857</v>
      </c>
      <c r="F1198" s="439" t="s">
        <v>43</v>
      </c>
      <c r="G1198" s="439" t="s">
        <v>2858</v>
      </c>
      <c r="H1198" s="439" t="s">
        <v>2859</v>
      </c>
      <c r="I1198" s="441">
        <v>81</v>
      </c>
      <c r="J1198" s="165">
        <f t="shared" si="58"/>
        <v>12</v>
      </c>
    </row>
    <row r="1199" spans="1:10" ht="19.95" customHeight="1">
      <c r="A1199" s="102" t="str">
        <f t="shared" si="59"/>
        <v>2026-03-27T3003270</v>
      </c>
      <c r="B1199" s="167" t="str">
        <f t="shared" si="60"/>
        <v>123003270</v>
      </c>
      <c r="C1199" s="434" t="s">
        <v>7840</v>
      </c>
      <c r="D1199" s="435" t="s">
        <v>416</v>
      </c>
      <c r="E1199" s="436" t="s">
        <v>3670</v>
      </c>
      <c r="F1199" s="435" t="s">
        <v>43</v>
      </c>
      <c r="G1199" s="435" t="s">
        <v>3671</v>
      </c>
      <c r="H1199" s="435" t="s">
        <v>3660</v>
      </c>
      <c r="I1199" s="437">
        <v>40</v>
      </c>
      <c r="J1199" s="165">
        <f t="shared" si="58"/>
        <v>12</v>
      </c>
    </row>
    <row r="1200" spans="1:10" ht="19.95" customHeight="1">
      <c r="A1200" s="102" t="str">
        <f t="shared" si="59"/>
        <v>2026-03-27T3003745</v>
      </c>
      <c r="B1200" s="167" t="str">
        <f t="shared" si="60"/>
        <v>123003745</v>
      </c>
      <c r="C1200" s="438" t="s">
        <v>7840</v>
      </c>
      <c r="D1200" s="439" t="s">
        <v>416</v>
      </c>
      <c r="E1200" s="440" t="s">
        <v>2869</v>
      </c>
      <c r="F1200" s="439" t="s">
        <v>43</v>
      </c>
      <c r="G1200" s="439" t="s">
        <v>2861</v>
      </c>
      <c r="H1200" s="439" t="s">
        <v>7812</v>
      </c>
      <c r="I1200" s="441">
        <v>119</v>
      </c>
      <c r="J1200" s="165">
        <f t="shared" si="58"/>
        <v>12</v>
      </c>
    </row>
    <row r="1201" spans="1:10" ht="19.95" customHeight="1">
      <c r="A1201" s="102" t="str">
        <f t="shared" si="59"/>
        <v>2026-03-27T3002720</v>
      </c>
      <c r="B1201" s="167" t="str">
        <f t="shared" si="60"/>
        <v>123002720</v>
      </c>
      <c r="C1201" s="434" t="s">
        <v>7840</v>
      </c>
      <c r="D1201" s="435" t="s">
        <v>416</v>
      </c>
      <c r="E1201" s="436" t="s">
        <v>5048</v>
      </c>
      <c r="F1201" s="435" t="s">
        <v>43</v>
      </c>
      <c r="G1201" s="435" t="s">
        <v>5049</v>
      </c>
      <c r="H1201" s="435" t="s">
        <v>5023</v>
      </c>
      <c r="I1201" s="437">
        <v>37</v>
      </c>
      <c r="J1201" s="165">
        <f t="shared" si="58"/>
        <v>12</v>
      </c>
    </row>
    <row r="1202" spans="1:10" ht="19.95" customHeight="1">
      <c r="A1202" s="102" t="str">
        <f t="shared" si="59"/>
        <v>2026-03-27T3002609</v>
      </c>
      <c r="B1202" s="167" t="str">
        <f t="shared" si="60"/>
        <v>123002609</v>
      </c>
      <c r="C1202" s="438" t="s">
        <v>7840</v>
      </c>
      <c r="D1202" s="439" t="s">
        <v>2862</v>
      </c>
      <c r="E1202" s="440" t="s">
        <v>3721</v>
      </c>
      <c r="F1202" s="439" t="s">
        <v>43</v>
      </c>
      <c r="G1202" s="439" t="s">
        <v>3722</v>
      </c>
      <c r="H1202" s="439" t="s">
        <v>2865</v>
      </c>
      <c r="I1202" s="441">
        <v>106</v>
      </c>
      <c r="J1202" s="165">
        <f t="shared" si="58"/>
        <v>12</v>
      </c>
    </row>
    <row r="1203" spans="1:10" ht="19.95" customHeight="1">
      <c r="A1203" s="102" t="str">
        <f t="shared" si="59"/>
        <v>2026-03-27T3002647</v>
      </c>
      <c r="B1203" s="167" t="str">
        <f t="shared" si="60"/>
        <v>123002647</v>
      </c>
      <c r="C1203" s="434" t="s">
        <v>7840</v>
      </c>
      <c r="D1203" s="435" t="s">
        <v>2862</v>
      </c>
      <c r="E1203" s="436" t="s">
        <v>2866</v>
      </c>
      <c r="F1203" s="435" t="s">
        <v>2515</v>
      </c>
      <c r="G1203" s="435" t="s">
        <v>2867</v>
      </c>
      <c r="H1203" s="435" t="s">
        <v>7813</v>
      </c>
      <c r="I1203" s="437">
        <v>83</v>
      </c>
      <c r="J1203" s="165">
        <f t="shared" si="58"/>
        <v>12</v>
      </c>
    </row>
    <row r="1204" spans="1:10" ht="19.95" customHeight="1">
      <c r="A1204" s="102" t="str">
        <f t="shared" si="59"/>
        <v>2026-03-27T3003745</v>
      </c>
      <c r="B1204" s="167" t="str">
        <f t="shared" si="60"/>
        <v>123003745</v>
      </c>
      <c r="C1204" s="438" t="s">
        <v>7840</v>
      </c>
      <c r="D1204" s="439" t="s">
        <v>2862</v>
      </c>
      <c r="E1204" s="440" t="s">
        <v>2869</v>
      </c>
      <c r="F1204" s="439" t="s">
        <v>43</v>
      </c>
      <c r="G1204" s="439" t="s">
        <v>2861</v>
      </c>
      <c r="H1204" s="439" t="s">
        <v>7812</v>
      </c>
      <c r="I1204" s="441">
        <v>92</v>
      </c>
      <c r="J1204" s="165">
        <f t="shared" si="58"/>
        <v>12</v>
      </c>
    </row>
    <row r="1205" spans="1:10" ht="19.95" customHeight="1">
      <c r="A1205" s="102" t="str">
        <f t="shared" si="59"/>
        <v>2026-03-27T3003860</v>
      </c>
      <c r="B1205" s="167" t="str">
        <f t="shared" si="60"/>
        <v>123003860</v>
      </c>
      <c r="C1205" s="434" t="s">
        <v>7840</v>
      </c>
      <c r="D1205" s="435" t="s">
        <v>2870</v>
      </c>
      <c r="E1205" s="436" t="s">
        <v>4397</v>
      </c>
      <c r="F1205" s="435" t="s">
        <v>43</v>
      </c>
      <c r="G1205" s="435" t="s">
        <v>4398</v>
      </c>
      <c r="H1205" s="435" t="s">
        <v>4399</v>
      </c>
      <c r="I1205" s="437">
        <v>146</v>
      </c>
      <c r="J1205" s="165">
        <f t="shared" si="58"/>
        <v>12</v>
      </c>
    </row>
    <row r="1206" spans="1:10" ht="19.95" customHeight="1">
      <c r="A1206" s="102" t="str">
        <f t="shared" si="59"/>
        <v>2026-03-27T3003859</v>
      </c>
      <c r="B1206" s="167" t="str">
        <f t="shared" si="60"/>
        <v>123003859</v>
      </c>
      <c r="C1206" s="438" t="s">
        <v>7840</v>
      </c>
      <c r="D1206" s="439" t="s">
        <v>2870</v>
      </c>
      <c r="E1206" s="440" t="s">
        <v>4400</v>
      </c>
      <c r="F1206" s="439" t="s">
        <v>43</v>
      </c>
      <c r="G1206" s="439" t="s">
        <v>4401</v>
      </c>
      <c r="H1206" s="439" t="s">
        <v>4399</v>
      </c>
      <c r="I1206" s="441">
        <v>121</v>
      </c>
      <c r="J1206" s="165">
        <f t="shared" si="58"/>
        <v>12</v>
      </c>
    </row>
    <row r="1207" spans="1:10" ht="19.95" customHeight="1">
      <c r="A1207" s="102" t="str">
        <f t="shared" si="59"/>
        <v>2026-03-27T1033085</v>
      </c>
      <c r="B1207" s="167" t="str">
        <f t="shared" si="60"/>
        <v>121033085</v>
      </c>
      <c r="C1207" s="434" t="s">
        <v>7840</v>
      </c>
      <c r="D1207" s="435" t="s">
        <v>5384</v>
      </c>
      <c r="E1207" s="436" t="s">
        <v>7316</v>
      </c>
      <c r="F1207" s="435" t="s">
        <v>43</v>
      </c>
      <c r="G1207" s="435" t="s">
        <v>7317</v>
      </c>
      <c r="H1207" s="435" t="s">
        <v>7814</v>
      </c>
      <c r="I1207" s="437">
        <v>270</v>
      </c>
      <c r="J1207" s="165">
        <f t="shared" si="58"/>
        <v>12</v>
      </c>
    </row>
    <row r="1208" spans="1:10" ht="19.95" customHeight="1">
      <c r="A1208" s="102" t="str">
        <f t="shared" si="59"/>
        <v>2026-03-27T1031748</v>
      </c>
      <c r="B1208" s="167" t="str">
        <f t="shared" si="60"/>
        <v>121031748</v>
      </c>
      <c r="C1208" s="438" t="s">
        <v>7840</v>
      </c>
      <c r="D1208" s="439" t="s">
        <v>5013</v>
      </c>
      <c r="E1208" s="440" t="s">
        <v>7431</v>
      </c>
      <c r="F1208" s="439" t="s">
        <v>43</v>
      </c>
      <c r="G1208" s="439" t="s">
        <v>7432</v>
      </c>
      <c r="H1208" s="439" t="s">
        <v>7433</v>
      </c>
      <c r="I1208" s="441">
        <v>335</v>
      </c>
      <c r="J1208" s="165">
        <f t="shared" si="58"/>
        <v>12</v>
      </c>
    </row>
    <row r="1209" spans="1:10" ht="19.95" customHeight="1">
      <c r="A1209" s="102" t="str">
        <f t="shared" si="59"/>
        <v>2026-03-27T1035835</v>
      </c>
      <c r="B1209" s="167" t="str">
        <f t="shared" si="60"/>
        <v>121035835</v>
      </c>
      <c r="C1209" s="434" t="s">
        <v>7840</v>
      </c>
      <c r="D1209" s="435" t="s">
        <v>5013</v>
      </c>
      <c r="E1209" s="436" t="s">
        <v>7325</v>
      </c>
      <c r="F1209" s="435" t="s">
        <v>43</v>
      </c>
      <c r="G1209" s="435" t="s">
        <v>7326</v>
      </c>
      <c r="H1209" s="435" t="s">
        <v>7413</v>
      </c>
      <c r="I1209" s="437">
        <v>180</v>
      </c>
      <c r="J1209" s="165">
        <f t="shared" si="58"/>
        <v>12</v>
      </c>
    </row>
    <row r="1210" spans="1:10" ht="19.95" customHeight="1">
      <c r="A1210" s="102" t="str">
        <f t="shared" si="59"/>
        <v>2026-03-27T1033079</v>
      </c>
      <c r="B1210" s="167" t="str">
        <f t="shared" si="60"/>
        <v>121033079</v>
      </c>
      <c r="C1210" s="438" t="s">
        <v>7840</v>
      </c>
      <c r="D1210" s="439" t="s">
        <v>5013</v>
      </c>
      <c r="E1210" s="440" t="s">
        <v>7341</v>
      </c>
      <c r="F1210" s="439" t="s">
        <v>43</v>
      </c>
      <c r="G1210" s="439" t="s">
        <v>7342</v>
      </c>
      <c r="H1210" s="439" t="s">
        <v>7414</v>
      </c>
      <c r="I1210" s="441">
        <v>223</v>
      </c>
      <c r="J1210" s="165">
        <f t="shared" si="58"/>
        <v>12</v>
      </c>
    </row>
    <row r="1211" spans="1:10" ht="19.95" customHeight="1">
      <c r="A1211" s="102" t="str">
        <f t="shared" si="59"/>
        <v>2026-03-27T1029425</v>
      </c>
      <c r="B1211" s="167" t="str">
        <f t="shared" si="60"/>
        <v>121029425</v>
      </c>
      <c r="C1211" s="434" t="s">
        <v>7840</v>
      </c>
      <c r="D1211" s="435" t="s">
        <v>5749</v>
      </c>
      <c r="E1211" s="436" t="s">
        <v>7836</v>
      </c>
      <c r="F1211" s="435" t="s">
        <v>43</v>
      </c>
      <c r="G1211" s="435" t="s">
        <v>6939</v>
      </c>
      <c r="H1211" s="435" t="s">
        <v>7837</v>
      </c>
      <c r="I1211" s="437">
        <v>71</v>
      </c>
      <c r="J1211" s="165">
        <f t="shared" si="58"/>
        <v>12</v>
      </c>
    </row>
    <row r="1212" spans="1:10" ht="19.95" customHeight="1">
      <c r="A1212" s="102" t="str">
        <f t="shared" si="59"/>
        <v>2026-03-27T1019975</v>
      </c>
      <c r="B1212" s="167" t="str">
        <f t="shared" si="60"/>
        <v>121019975</v>
      </c>
      <c r="C1212" s="438" t="s">
        <v>7840</v>
      </c>
      <c r="D1212" s="439" t="s">
        <v>2912</v>
      </c>
      <c r="E1212" s="440" t="s">
        <v>7338</v>
      </c>
      <c r="F1212" s="439" t="s">
        <v>43</v>
      </c>
      <c r="G1212" s="439" t="s">
        <v>7339</v>
      </c>
      <c r="H1212" s="439" t="s">
        <v>7830</v>
      </c>
      <c r="I1212" s="441">
        <v>260</v>
      </c>
      <c r="J1212" s="165">
        <f t="shared" si="58"/>
        <v>12</v>
      </c>
    </row>
    <row r="1213" spans="1:10" ht="19.95" customHeight="1">
      <c r="A1213" s="102" t="str">
        <f t="shared" si="59"/>
        <v>2026-03-27T1031424</v>
      </c>
      <c r="B1213" s="167" t="str">
        <f t="shared" si="60"/>
        <v>121031424</v>
      </c>
      <c r="C1213" s="434" t="s">
        <v>7840</v>
      </c>
      <c r="D1213" s="435" t="s">
        <v>2912</v>
      </c>
      <c r="E1213" s="436" t="s">
        <v>7823</v>
      </c>
      <c r="F1213" s="435" t="s">
        <v>43</v>
      </c>
      <c r="G1213" s="435" t="s">
        <v>7824</v>
      </c>
      <c r="H1213" s="435" t="s">
        <v>7825</v>
      </c>
      <c r="I1213" s="437">
        <v>118</v>
      </c>
      <c r="J1213" s="165">
        <f t="shared" si="58"/>
        <v>12</v>
      </c>
    </row>
    <row r="1214" spans="1:10" ht="19.95" customHeight="1">
      <c r="A1214" s="102" t="str">
        <f t="shared" si="59"/>
        <v>2026-03-27T1037426</v>
      </c>
      <c r="B1214" s="167" t="str">
        <f t="shared" si="60"/>
        <v>121037426</v>
      </c>
      <c r="C1214" s="438" t="s">
        <v>7840</v>
      </c>
      <c r="D1214" s="439" t="s">
        <v>7415</v>
      </c>
      <c r="E1214" s="440" t="s">
        <v>7838</v>
      </c>
      <c r="F1214" s="439" t="s">
        <v>43</v>
      </c>
      <c r="G1214" s="439" t="s">
        <v>6255</v>
      </c>
      <c r="H1214" s="439" t="s">
        <v>7839</v>
      </c>
      <c r="I1214" s="441">
        <v>170</v>
      </c>
      <c r="J1214" s="165">
        <f t="shared" si="58"/>
        <v>12</v>
      </c>
    </row>
    <row r="1215" spans="1:10" ht="19.95" customHeight="1">
      <c r="A1215" s="102" t="str">
        <f t="shared" si="59"/>
        <v>2026-03-27T1033057</v>
      </c>
      <c r="B1215" s="167" t="str">
        <f t="shared" si="60"/>
        <v>121033057</v>
      </c>
      <c r="C1215" s="434" t="s">
        <v>7840</v>
      </c>
      <c r="D1215" s="435" t="s">
        <v>7415</v>
      </c>
      <c r="E1215" s="436" t="s">
        <v>5010</v>
      </c>
      <c r="F1215" s="435" t="s">
        <v>43</v>
      </c>
      <c r="G1215" s="435" t="s">
        <v>5011</v>
      </c>
      <c r="H1215" s="435" t="s">
        <v>7304</v>
      </c>
      <c r="I1215" s="437">
        <v>367</v>
      </c>
      <c r="J1215" s="165">
        <f t="shared" si="58"/>
        <v>12</v>
      </c>
    </row>
    <row r="1216" spans="1:10" ht="19.95" customHeight="1">
      <c r="A1216" s="102" t="str">
        <f t="shared" si="59"/>
        <v>2026-03-27T2022661</v>
      </c>
      <c r="B1216" s="167" t="str">
        <f t="shared" si="60"/>
        <v>122022661</v>
      </c>
      <c r="C1216" s="438" t="s">
        <v>7840</v>
      </c>
      <c r="D1216" s="439" t="s">
        <v>7306</v>
      </c>
      <c r="E1216" s="440" t="s">
        <v>7845</v>
      </c>
      <c r="F1216" s="439" t="s">
        <v>43</v>
      </c>
      <c r="G1216" s="439" t="s">
        <v>6942</v>
      </c>
      <c r="H1216" s="439" t="s">
        <v>7846</v>
      </c>
      <c r="I1216" s="441">
        <v>97</v>
      </c>
      <c r="J1216" s="165">
        <f t="shared" si="58"/>
        <v>12</v>
      </c>
    </row>
    <row r="1217" spans="1:10" ht="19.95" customHeight="1">
      <c r="A1217" s="102" t="str">
        <f t="shared" si="59"/>
        <v>2026-03-27T2001534</v>
      </c>
      <c r="B1217" s="167" t="str">
        <f t="shared" si="60"/>
        <v>122001534</v>
      </c>
      <c r="C1217" s="434" t="s">
        <v>7840</v>
      </c>
      <c r="D1217" s="435" t="s">
        <v>7306</v>
      </c>
      <c r="E1217" s="436" t="s">
        <v>4381</v>
      </c>
      <c r="F1217" s="435" t="s">
        <v>43</v>
      </c>
      <c r="G1217" s="435" t="s">
        <v>4382</v>
      </c>
      <c r="H1217" s="435" t="s">
        <v>4383</v>
      </c>
      <c r="I1217" s="437">
        <v>103</v>
      </c>
      <c r="J1217" s="165">
        <f t="shared" si="58"/>
        <v>12</v>
      </c>
    </row>
    <row r="1218" spans="1:10" ht="19.95" customHeight="1">
      <c r="A1218" s="102" t="str">
        <f t="shared" si="59"/>
        <v>2026-03-28T1037741</v>
      </c>
      <c r="B1218" s="167" t="str">
        <f t="shared" si="60"/>
        <v>121037741</v>
      </c>
      <c r="C1218" s="438" t="s">
        <v>7847</v>
      </c>
      <c r="D1218" s="439" t="s">
        <v>4388</v>
      </c>
      <c r="E1218" s="440" t="s">
        <v>7827</v>
      </c>
      <c r="F1218" s="439" t="s">
        <v>43</v>
      </c>
      <c r="G1218" s="439" t="s">
        <v>7828</v>
      </c>
      <c r="H1218" s="439" t="s">
        <v>7829</v>
      </c>
      <c r="I1218" s="441">
        <v>110</v>
      </c>
      <c r="J1218" s="165">
        <f t="shared" si="58"/>
        <v>12</v>
      </c>
    </row>
    <row r="1219" spans="1:10" ht="19.95" customHeight="1">
      <c r="A1219" s="102" t="str">
        <f t="shared" si="59"/>
        <v>2026-03-28T1031434</v>
      </c>
      <c r="B1219" s="167" t="str">
        <f t="shared" si="60"/>
        <v>121031434</v>
      </c>
      <c r="C1219" s="434" t="s">
        <v>7847</v>
      </c>
      <c r="D1219" s="435" t="s">
        <v>7419</v>
      </c>
      <c r="E1219" s="436" t="s">
        <v>7420</v>
      </c>
      <c r="F1219" s="435" t="s">
        <v>43</v>
      </c>
      <c r="G1219" s="435" t="s">
        <v>7421</v>
      </c>
      <c r="H1219" s="435" t="s">
        <v>7422</v>
      </c>
      <c r="I1219" s="437">
        <v>699</v>
      </c>
      <c r="J1219" s="165">
        <f t="shared" ref="J1219:J1282" si="61">WEEKNUM(C1219)-1</f>
        <v>12</v>
      </c>
    </row>
    <row r="1220" spans="1:10" ht="19.95" customHeight="1">
      <c r="A1220" s="102" t="str">
        <f t="shared" si="59"/>
        <v>2026-03-28T1030546</v>
      </c>
      <c r="B1220" s="167" t="str">
        <f t="shared" si="60"/>
        <v>121030546</v>
      </c>
      <c r="C1220" s="438" t="s">
        <v>7847</v>
      </c>
      <c r="D1220" s="439" t="s">
        <v>7419</v>
      </c>
      <c r="E1220" s="440" t="s">
        <v>7426</v>
      </c>
      <c r="F1220" s="439" t="s">
        <v>43</v>
      </c>
      <c r="G1220" s="439" t="s">
        <v>7427</v>
      </c>
      <c r="H1220" s="439" t="s">
        <v>7422</v>
      </c>
      <c r="I1220" s="441">
        <v>338</v>
      </c>
      <c r="J1220" s="165">
        <f t="shared" si="61"/>
        <v>12</v>
      </c>
    </row>
    <row r="1221" spans="1:10" ht="19.95" customHeight="1">
      <c r="A1221" s="102" t="str">
        <f t="shared" si="59"/>
        <v>2026-03-28T3003268</v>
      </c>
      <c r="B1221" s="167" t="str">
        <f t="shared" si="60"/>
        <v>123003268</v>
      </c>
      <c r="C1221" s="434" t="s">
        <v>7847</v>
      </c>
      <c r="D1221" s="435" t="s">
        <v>416</v>
      </c>
      <c r="E1221" s="436" t="s">
        <v>2857</v>
      </c>
      <c r="F1221" s="435" t="s">
        <v>43</v>
      </c>
      <c r="G1221" s="435" t="s">
        <v>2858</v>
      </c>
      <c r="H1221" s="435" t="s">
        <v>2859</v>
      </c>
      <c r="I1221" s="437">
        <v>67</v>
      </c>
      <c r="J1221" s="165">
        <f t="shared" si="61"/>
        <v>12</v>
      </c>
    </row>
    <row r="1222" spans="1:10" ht="19.95" customHeight="1">
      <c r="A1222" s="102" t="str">
        <f t="shared" si="59"/>
        <v>2026-03-28T3003270</v>
      </c>
      <c r="B1222" s="167" t="str">
        <f t="shared" si="60"/>
        <v>123003270</v>
      </c>
      <c r="C1222" s="438" t="s">
        <v>7847</v>
      </c>
      <c r="D1222" s="439" t="s">
        <v>416</v>
      </c>
      <c r="E1222" s="440" t="s">
        <v>3670</v>
      </c>
      <c r="F1222" s="439" t="s">
        <v>43</v>
      </c>
      <c r="G1222" s="439" t="s">
        <v>3671</v>
      </c>
      <c r="H1222" s="439" t="s">
        <v>3660</v>
      </c>
      <c r="I1222" s="441">
        <v>89</v>
      </c>
      <c r="J1222" s="165">
        <f t="shared" si="61"/>
        <v>12</v>
      </c>
    </row>
    <row r="1223" spans="1:10" ht="19.95" customHeight="1">
      <c r="A1223" s="102" t="str">
        <f t="shared" si="59"/>
        <v>2026-03-28T3003745</v>
      </c>
      <c r="B1223" s="167" t="str">
        <f t="shared" si="60"/>
        <v>123003745</v>
      </c>
      <c r="C1223" s="434" t="s">
        <v>7847</v>
      </c>
      <c r="D1223" s="435" t="s">
        <v>416</v>
      </c>
      <c r="E1223" s="436" t="s">
        <v>2860</v>
      </c>
      <c r="F1223" s="435" t="s">
        <v>43</v>
      </c>
      <c r="G1223" s="435" t="s">
        <v>2861</v>
      </c>
      <c r="H1223" s="435" t="s">
        <v>7812</v>
      </c>
      <c r="I1223" s="437">
        <v>88</v>
      </c>
      <c r="J1223" s="165">
        <f t="shared" si="61"/>
        <v>12</v>
      </c>
    </row>
    <row r="1224" spans="1:10" ht="19.95" customHeight="1">
      <c r="A1224" s="102" t="str">
        <f t="shared" si="59"/>
        <v>2026-03-28T3002720</v>
      </c>
      <c r="B1224" s="167" t="str">
        <f t="shared" si="60"/>
        <v>123002720</v>
      </c>
      <c r="C1224" s="438" t="s">
        <v>7847</v>
      </c>
      <c r="D1224" s="439" t="s">
        <v>416</v>
      </c>
      <c r="E1224" s="440" t="s">
        <v>5048</v>
      </c>
      <c r="F1224" s="439" t="s">
        <v>43</v>
      </c>
      <c r="G1224" s="439" t="s">
        <v>5049</v>
      </c>
      <c r="H1224" s="439" t="s">
        <v>5023</v>
      </c>
      <c r="I1224" s="441">
        <v>4</v>
      </c>
      <c r="J1224" s="165">
        <f t="shared" si="61"/>
        <v>12</v>
      </c>
    </row>
    <row r="1225" spans="1:10" ht="19.95" customHeight="1">
      <c r="A1225" s="102" t="str">
        <f t="shared" si="59"/>
        <v>2026-03-28T3003768</v>
      </c>
      <c r="B1225" s="167" t="str">
        <f t="shared" si="60"/>
        <v>123003768</v>
      </c>
      <c r="C1225" s="434" t="s">
        <v>7847</v>
      </c>
      <c r="D1225" s="435" t="s">
        <v>416</v>
      </c>
      <c r="E1225" s="436" t="s">
        <v>5029</v>
      </c>
      <c r="F1225" s="435" t="s">
        <v>43</v>
      </c>
      <c r="G1225" s="435" t="s">
        <v>5030</v>
      </c>
      <c r="H1225" s="435" t="s">
        <v>5023</v>
      </c>
      <c r="I1225" s="437">
        <v>45</v>
      </c>
      <c r="J1225" s="165">
        <f t="shared" si="61"/>
        <v>12</v>
      </c>
    </row>
    <row r="1226" spans="1:10" ht="19.95" customHeight="1">
      <c r="A1226" s="102" t="str">
        <f t="shared" si="59"/>
        <v>2026-03-28T3002609</v>
      </c>
      <c r="B1226" s="167" t="str">
        <f t="shared" si="60"/>
        <v>123002609</v>
      </c>
      <c r="C1226" s="438" t="s">
        <v>7847</v>
      </c>
      <c r="D1226" s="439" t="s">
        <v>2862</v>
      </c>
      <c r="E1226" s="440" t="s">
        <v>3721</v>
      </c>
      <c r="F1226" s="439" t="s">
        <v>43</v>
      </c>
      <c r="G1226" s="439" t="s">
        <v>3722</v>
      </c>
      <c r="H1226" s="439" t="s">
        <v>2865</v>
      </c>
      <c r="I1226" s="441">
        <v>61</v>
      </c>
      <c r="J1226" s="165">
        <f t="shared" si="61"/>
        <v>12</v>
      </c>
    </row>
    <row r="1227" spans="1:10" ht="19.95" customHeight="1">
      <c r="A1227" s="102" t="str">
        <f t="shared" si="59"/>
        <v>2026-03-28T3002647</v>
      </c>
      <c r="B1227" s="167" t="str">
        <f t="shared" si="60"/>
        <v>123002647</v>
      </c>
      <c r="C1227" s="434" t="s">
        <v>7847</v>
      </c>
      <c r="D1227" s="435" t="s">
        <v>2862</v>
      </c>
      <c r="E1227" s="436" t="s">
        <v>2866</v>
      </c>
      <c r="F1227" s="435" t="s">
        <v>2515</v>
      </c>
      <c r="G1227" s="435" t="s">
        <v>2867</v>
      </c>
      <c r="H1227" s="435" t="s">
        <v>7813</v>
      </c>
      <c r="I1227" s="437">
        <v>93</v>
      </c>
      <c r="J1227" s="165">
        <f t="shared" si="61"/>
        <v>12</v>
      </c>
    </row>
    <row r="1228" spans="1:10" ht="19.95" customHeight="1">
      <c r="A1228" s="102" t="str">
        <f t="shared" si="59"/>
        <v>2026-03-28T3003745</v>
      </c>
      <c r="B1228" s="167" t="str">
        <f t="shared" si="60"/>
        <v>123003745</v>
      </c>
      <c r="C1228" s="438" t="s">
        <v>7847</v>
      </c>
      <c r="D1228" s="439" t="s">
        <v>2862</v>
      </c>
      <c r="E1228" s="440" t="s">
        <v>2869</v>
      </c>
      <c r="F1228" s="439" t="s">
        <v>43</v>
      </c>
      <c r="G1228" s="439" t="s">
        <v>2861</v>
      </c>
      <c r="H1228" s="439" t="s">
        <v>7812</v>
      </c>
      <c r="I1228" s="441">
        <v>176</v>
      </c>
      <c r="J1228" s="165">
        <f t="shared" si="61"/>
        <v>12</v>
      </c>
    </row>
    <row r="1229" spans="1:10" ht="19.95" customHeight="1">
      <c r="A1229" s="102" t="str">
        <f t="shared" si="59"/>
        <v>2026-03-28T3003860</v>
      </c>
      <c r="B1229" s="167" t="str">
        <f t="shared" si="60"/>
        <v>123003860</v>
      </c>
      <c r="C1229" s="434" t="s">
        <v>7847</v>
      </c>
      <c r="D1229" s="435" t="s">
        <v>2870</v>
      </c>
      <c r="E1229" s="436" t="s">
        <v>4397</v>
      </c>
      <c r="F1229" s="435" t="s">
        <v>43</v>
      </c>
      <c r="G1229" s="435" t="s">
        <v>4398</v>
      </c>
      <c r="H1229" s="435" t="s">
        <v>4399</v>
      </c>
      <c r="I1229" s="437">
        <v>104</v>
      </c>
      <c r="J1229" s="165">
        <f t="shared" si="61"/>
        <v>12</v>
      </c>
    </row>
    <row r="1230" spans="1:10" ht="19.95" customHeight="1">
      <c r="A1230" s="102" t="str">
        <f t="shared" si="59"/>
        <v>2026-03-28T3003859</v>
      </c>
      <c r="B1230" s="167" t="str">
        <f t="shared" si="60"/>
        <v>123003859</v>
      </c>
      <c r="C1230" s="438" t="s">
        <v>7847</v>
      </c>
      <c r="D1230" s="439" t="s">
        <v>2870</v>
      </c>
      <c r="E1230" s="440" t="s">
        <v>4400</v>
      </c>
      <c r="F1230" s="439" t="s">
        <v>43</v>
      </c>
      <c r="G1230" s="439" t="s">
        <v>4401</v>
      </c>
      <c r="H1230" s="439" t="s">
        <v>4399</v>
      </c>
      <c r="I1230" s="441">
        <v>139</v>
      </c>
      <c r="J1230" s="165">
        <f t="shared" si="61"/>
        <v>12</v>
      </c>
    </row>
    <row r="1231" spans="1:10" ht="19.95" customHeight="1">
      <c r="A1231" s="102" t="str">
        <f t="shared" si="59"/>
        <v>2026-03-28T1033085</v>
      </c>
      <c r="B1231" s="167" t="str">
        <f t="shared" si="60"/>
        <v>121033085</v>
      </c>
      <c r="C1231" s="434" t="s">
        <v>7847</v>
      </c>
      <c r="D1231" s="435" t="s">
        <v>5384</v>
      </c>
      <c r="E1231" s="436" t="s">
        <v>7316</v>
      </c>
      <c r="F1231" s="435" t="s">
        <v>43</v>
      </c>
      <c r="G1231" s="435" t="s">
        <v>7317</v>
      </c>
      <c r="H1231" s="435" t="s">
        <v>7814</v>
      </c>
      <c r="I1231" s="437">
        <v>173</v>
      </c>
      <c r="J1231" s="165">
        <f t="shared" si="61"/>
        <v>12</v>
      </c>
    </row>
    <row r="1232" spans="1:10" ht="19.95" customHeight="1">
      <c r="A1232" s="102" t="str">
        <f t="shared" si="59"/>
        <v>2026-03-28T1031748</v>
      </c>
      <c r="B1232" s="167" t="str">
        <f t="shared" si="60"/>
        <v>121031748</v>
      </c>
      <c r="C1232" s="438" t="s">
        <v>7847</v>
      </c>
      <c r="D1232" s="439" t="s">
        <v>5013</v>
      </c>
      <c r="E1232" s="440" t="s">
        <v>7431</v>
      </c>
      <c r="F1232" s="439" t="s">
        <v>43</v>
      </c>
      <c r="G1232" s="439" t="s">
        <v>7432</v>
      </c>
      <c r="H1232" s="439" t="s">
        <v>7433</v>
      </c>
      <c r="I1232" s="441">
        <v>345</v>
      </c>
      <c r="J1232" s="165">
        <f t="shared" si="61"/>
        <v>12</v>
      </c>
    </row>
    <row r="1233" spans="1:10" ht="19.95" customHeight="1">
      <c r="A1233" s="102" t="str">
        <f t="shared" si="59"/>
        <v>2026-03-28T1035835</v>
      </c>
      <c r="B1233" s="167" t="str">
        <f t="shared" si="60"/>
        <v>121035835</v>
      </c>
      <c r="C1233" s="434" t="s">
        <v>7847</v>
      </c>
      <c r="D1233" s="435" t="s">
        <v>5013</v>
      </c>
      <c r="E1233" s="436" t="s">
        <v>7325</v>
      </c>
      <c r="F1233" s="435" t="s">
        <v>43</v>
      </c>
      <c r="G1233" s="435" t="s">
        <v>7326</v>
      </c>
      <c r="H1233" s="435" t="s">
        <v>7413</v>
      </c>
      <c r="I1233" s="437">
        <v>256</v>
      </c>
      <c r="J1233" s="165">
        <f t="shared" si="61"/>
        <v>12</v>
      </c>
    </row>
    <row r="1234" spans="1:10" ht="19.95" customHeight="1">
      <c r="A1234" s="102" t="str">
        <f t="shared" si="59"/>
        <v>2026-03-28T1033079</v>
      </c>
      <c r="B1234" s="167" t="str">
        <f t="shared" si="60"/>
        <v>121033079</v>
      </c>
      <c r="C1234" s="438" t="s">
        <v>7847</v>
      </c>
      <c r="D1234" s="439" t="s">
        <v>5013</v>
      </c>
      <c r="E1234" s="440" t="s">
        <v>7341</v>
      </c>
      <c r="F1234" s="439" t="s">
        <v>43</v>
      </c>
      <c r="G1234" s="439" t="s">
        <v>7342</v>
      </c>
      <c r="H1234" s="439" t="s">
        <v>7414</v>
      </c>
      <c r="I1234" s="441">
        <v>161</v>
      </c>
      <c r="J1234" s="165">
        <f t="shared" si="61"/>
        <v>12</v>
      </c>
    </row>
    <row r="1235" spans="1:10" ht="19.95" customHeight="1">
      <c r="A1235" s="102" t="str">
        <f t="shared" si="59"/>
        <v>2026-03-28T1037426</v>
      </c>
      <c r="B1235" s="167" t="str">
        <f t="shared" si="60"/>
        <v>121037426</v>
      </c>
      <c r="C1235" s="434" t="s">
        <v>7847</v>
      </c>
      <c r="D1235" s="435" t="s">
        <v>7415</v>
      </c>
      <c r="E1235" s="436" t="s">
        <v>7838</v>
      </c>
      <c r="F1235" s="435" t="s">
        <v>43</v>
      </c>
      <c r="G1235" s="435" t="s">
        <v>6255</v>
      </c>
      <c r="H1235" s="435" t="s">
        <v>7839</v>
      </c>
      <c r="I1235" s="437">
        <v>333</v>
      </c>
      <c r="J1235" s="165">
        <f t="shared" si="61"/>
        <v>12</v>
      </c>
    </row>
    <row r="1236" spans="1:10" ht="19.95" customHeight="1">
      <c r="A1236" s="102" t="str">
        <f t="shared" si="59"/>
        <v>2026-03-28T1033057</v>
      </c>
      <c r="B1236" s="167" t="str">
        <f t="shared" si="60"/>
        <v>121033057</v>
      </c>
      <c r="C1236" s="438" t="s">
        <v>7847</v>
      </c>
      <c r="D1236" s="439" t="s">
        <v>7415</v>
      </c>
      <c r="E1236" s="440" t="s">
        <v>5010</v>
      </c>
      <c r="F1236" s="439" t="s">
        <v>43</v>
      </c>
      <c r="G1236" s="439" t="s">
        <v>5011</v>
      </c>
      <c r="H1236" s="439" t="s">
        <v>7304</v>
      </c>
      <c r="I1236" s="441">
        <v>371</v>
      </c>
      <c r="J1236" s="165">
        <f t="shared" si="61"/>
        <v>12</v>
      </c>
    </row>
    <row r="1237" spans="1:10" ht="19.95" customHeight="1">
      <c r="A1237" s="102" t="str">
        <f t="shared" si="59"/>
        <v>2026-03-28T2001534</v>
      </c>
      <c r="B1237" s="167" t="str">
        <f t="shared" si="60"/>
        <v>122001534</v>
      </c>
      <c r="C1237" s="434" t="s">
        <v>7847</v>
      </c>
      <c r="D1237" s="435" t="s">
        <v>7306</v>
      </c>
      <c r="E1237" s="436" t="s">
        <v>4381</v>
      </c>
      <c r="F1237" s="435" t="s">
        <v>43</v>
      </c>
      <c r="G1237" s="435" t="s">
        <v>4382</v>
      </c>
      <c r="H1237" s="435" t="s">
        <v>4383</v>
      </c>
      <c r="I1237" s="437">
        <v>171</v>
      </c>
      <c r="J1237" s="165">
        <f t="shared" si="61"/>
        <v>12</v>
      </c>
    </row>
    <row r="1238" spans="1:10" ht="19.95" customHeight="1">
      <c r="A1238" s="102" t="str">
        <f t="shared" si="59"/>
        <v>2026-03-29T1037741</v>
      </c>
      <c r="B1238" s="167" t="str">
        <f t="shared" si="60"/>
        <v>131037741</v>
      </c>
      <c r="C1238" s="438" t="s">
        <v>7848</v>
      </c>
      <c r="D1238" s="439" t="s">
        <v>4388</v>
      </c>
      <c r="E1238" s="440" t="s">
        <v>7827</v>
      </c>
      <c r="F1238" s="439" t="s">
        <v>43</v>
      </c>
      <c r="G1238" s="439" t="s">
        <v>7828</v>
      </c>
      <c r="H1238" s="439" t="s">
        <v>7829</v>
      </c>
      <c r="I1238" s="441">
        <v>270</v>
      </c>
      <c r="J1238" s="165">
        <f t="shared" si="61"/>
        <v>13</v>
      </c>
    </row>
    <row r="1239" spans="1:10" ht="19.95" customHeight="1">
      <c r="A1239" s="102" t="str">
        <f t="shared" ref="A1239:A1257" si="62">C1239&amp;"T"&amp;G1239</f>
        <v>2026-03-29T1031434</v>
      </c>
      <c r="B1239" s="167" t="str">
        <f t="shared" ref="B1239:B1257" si="63">J1239&amp;G1239</f>
        <v>131031434</v>
      </c>
      <c r="C1239" s="434" t="s">
        <v>7848</v>
      </c>
      <c r="D1239" s="435" t="s">
        <v>7419</v>
      </c>
      <c r="E1239" s="436" t="s">
        <v>7420</v>
      </c>
      <c r="F1239" s="435" t="s">
        <v>43</v>
      </c>
      <c r="G1239" s="435" t="s">
        <v>7421</v>
      </c>
      <c r="H1239" s="435" t="s">
        <v>7422</v>
      </c>
      <c r="I1239" s="437">
        <v>595</v>
      </c>
      <c r="J1239" s="165">
        <f t="shared" si="61"/>
        <v>13</v>
      </c>
    </row>
    <row r="1240" spans="1:10" ht="19.95" customHeight="1">
      <c r="A1240" s="102" t="str">
        <f t="shared" si="62"/>
        <v>2026-03-29T1030546</v>
      </c>
      <c r="B1240" s="167" t="str">
        <f t="shared" si="63"/>
        <v>131030546</v>
      </c>
      <c r="C1240" s="438" t="s">
        <v>7848</v>
      </c>
      <c r="D1240" s="439" t="s">
        <v>7419</v>
      </c>
      <c r="E1240" s="440" t="s">
        <v>7426</v>
      </c>
      <c r="F1240" s="439" t="s">
        <v>43</v>
      </c>
      <c r="G1240" s="439" t="s">
        <v>7427</v>
      </c>
      <c r="H1240" s="439" t="s">
        <v>7422</v>
      </c>
      <c r="I1240" s="441">
        <v>365</v>
      </c>
      <c r="J1240" s="165">
        <f t="shared" si="61"/>
        <v>13</v>
      </c>
    </row>
    <row r="1241" spans="1:10" ht="19.95" customHeight="1">
      <c r="A1241" s="102" t="str">
        <f t="shared" si="62"/>
        <v>2026-03-29T3003268</v>
      </c>
      <c r="B1241" s="167" t="str">
        <f t="shared" si="63"/>
        <v>133003268</v>
      </c>
      <c r="C1241" s="434" t="s">
        <v>7848</v>
      </c>
      <c r="D1241" s="435" t="s">
        <v>416</v>
      </c>
      <c r="E1241" s="436" t="s">
        <v>2857</v>
      </c>
      <c r="F1241" s="435" t="s">
        <v>43</v>
      </c>
      <c r="G1241" s="435" t="s">
        <v>2858</v>
      </c>
      <c r="H1241" s="435" t="s">
        <v>2859</v>
      </c>
      <c r="I1241" s="437">
        <v>90</v>
      </c>
      <c r="J1241" s="165">
        <f t="shared" si="61"/>
        <v>13</v>
      </c>
    </row>
    <row r="1242" spans="1:10" ht="19.95" customHeight="1">
      <c r="A1242" s="102" t="str">
        <f t="shared" si="62"/>
        <v>2026-03-29T3003270</v>
      </c>
      <c r="B1242" s="167" t="str">
        <f t="shared" si="63"/>
        <v>133003270</v>
      </c>
      <c r="C1242" s="438" t="s">
        <v>7848</v>
      </c>
      <c r="D1242" s="439" t="s">
        <v>416</v>
      </c>
      <c r="E1242" s="440" t="s">
        <v>3670</v>
      </c>
      <c r="F1242" s="439" t="s">
        <v>43</v>
      </c>
      <c r="G1242" s="439" t="s">
        <v>3671</v>
      </c>
      <c r="H1242" s="439" t="s">
        <v>3660</v>
      </c>
      <c r="I1242" s="441">
        <v>93</v>
      </c>
      <c r="J1242" s="165">
        <f t="shared" si="61"/>
        <v>13</v>
      </c>
    </row>
    <row r="1243" spans="1:10" ht="19.95" customHeight="1">
      <c r="A1243" s="102" t="str">
        <f t="shared" si="62"/>
        <v>2026-03-29T3003745</v>
      </c>
      <c r="B1243" s="167" t="str">
        <f t="shared" si="63"/>
        <v>133003745</v>
      </c>
      <c r="C1243" s="434" t="s">
        <v>7848</v>
      </c>
      <c r="D1243" s="435" t="s">
        <v>416</v>
      </c>
      <c r="E1243" s="436" t="s">
        <v>2860</v>
      </c>
      <c r="F1243" s="435" t="s">
        <v>43</v>
      </c>
      <c r="G1243" s="435" t="s">
        <v>2861</v>
      </c>
      <c r="H1243" s="435" t="s">
        <v>7812</v>
      </c>
      <c r="I1243" s="437">
        <v>115</v>
      </c>
      <c r="J1243" s="165">
        <f t="shared" si="61"/>
        <v>13</v>
      </c>
    </row>
    <row r="1244" spans="1:10" ht="19.95" customHeight="1">
      <c r="A1244" s="102" t="str">
        <f t="shared" si="62"/>
        <v>2026-03-29T3003768</v>
      </c>
      <c r="B1244" s="167" t="str">
        <f t="shared" si="63"/>
        <v>133003768</v>
      </c>
      <c r="C1244" s="438" t="s">
        <v>7848</v>
      </c>
      <c r="D1244" s="439" t="s">
        <v>416</v>
      </c>
      <c r="E1244" s="440" t="s">
        <v>5029</v>
      </c>
      <c r="F1244" s="439" t="s">
        <v>43</v>
      </c>
      <c r="G1244" s="439" t="s">
        <v>5030</v>
      </c>
      <c r="H1244" s="439" t="s">
        <v>5023</v>
      </c>
      <c r="I1244" s="441">
        <v>21</v>
      </c>
      <c r="J1244" s="165">
        <f t="shared" si="61"/>
        <v>13</v>
      </c>
    </row>
    <row r="1245" spans="1:10" ht="19.95" customHeight="1">
      <c r="A1245" s="102" t="str">
        <f t="shared" si="62"/>
        <v>2026-03-29T3002609</v>
      </c>
      <c r="B1245" s="167" t="str">
        <f t="shared" si="63"/>
        <v>133002609</v>
      </c>
      <c r="C1245" s="434" t="s">
        <v>7848</v>
      </c>
      <c r="D1245" s="435" t="s">
        <v>2862</v>
      </c>
      <c r="E1245" s="436" t="s">
        <v>3721</v>
      </c>
      <c r="F1245" s="435" t="s">
        <v>43</v>
      </c>
      <c r="G1245" s="435" t="s">
        <v>3722</v>
      </c>
      <c r="H1245" s="435" t="s">
        <v>2865</v>
      </c>
      <c r="I1245" s="437">
        <v>35</v>
      </c>
      <c r="J1245" s="165">
        <f t="shared" si="61"/>
        <v>13</v>
      </c>
    </row>
    <row r="1246" spans="1:10" ht="19.95" customHeight="1">
      <c r="A1246" s="102" t="str">
        <f t="shared" si="62"/>
        <v>2026-03-29T3002647</v>
      </c>
      <c r="B1246" s="167" t="str">
        <f t="shared" si="63"/>
        <v>133002647</v>
      </c>
      <c r="C1246" s="438" t="s">
        <v>7848</v>
      </c>
      <c r="D1246" s="439" t="s">
        <v>2862</v>
      </c>
      <c r="E1246" s="440" t="s">
        <v>2866</v>
      </c>
      <c r="F1246" s="439" t="s">
        <v>2515</v>
      </c>
      <c r="G1246" s="439" t="s">
        <v>2867</v>
      </c>
      <c r="H1246" s="439" t="s">
        <v>7813</v>
      </c>
      <c r="I1246" s="441">
        <v>91</v>
      </c>
      <c r="J1246" s="165">
        <f t="shared" si="61"/>
        <v>13</v>
      </c>
    </row>
    <row r="1247" spans="1:10" ht="19.95" customHeight="1">
      <c r="A1247" s="102" t="str">
        <f t="shared" si="62"/>
        <v>2026-03-29T3003745</v>
      </c>
      <c r="B1247" s="167" t="str">
        <f t="shared" si="63"/>
        <v>133003745</v>
      </c>
      <c r="C1247" s="434" t="s">
        <v>7848</v>
      </c>
      <c r="D1247" s="435" t="s">
        <v>2862</v>
      </c>
      <c r="E1247" s="436" t="s">
        <v>2869</v>
      </c>
      <c r="F1247" s="435" t="s">
        <v>43</v>
      </c>
      <c r="G1247" s="435" t="s">
        <v>2861</v>
      </c>
      <c r="H1247" s="435" t="s">
        <v>7812</v>
      </c>
      <c r="I1247" s="437">
        <v>175</v>
      </c>
      <c r="J1247" s="165">
        <f t="shared" si="61"/>
        <v>13</v>
      </c>
    </row>
    <row r="1248" spans="1:10" ht="19.95" customHeight="1">
      <c r="A1248" s="102" t="str">
        <f t="shared" si="62"/>
        <v>2026-03-29T3003860</v>
      </c>
      <c r="B1248" s="167" t="str">
        <f t="shared" si="63"/>
        <v>133003860</v>
      </c>
      <c r="C1248" s="438" t="s">
        <v>7848</v>
      </c>
      <c r="D1248" s="439" t="s">
        <v>2870</v>
      </c>
      <c r="E1248" s="440" t="s">
        <v>4397</v>
      </c>
      <c r="F1248" s="439" t="s">
        <v>43</v>
      </c>
      <c r="G1248" s="439" t="s">
        <v>4398</v>
      </c>
      <c r="H1248" s="439" t="s">
        <v>4399</v>
      </c>
      <c r="I1248" s="441">
        <v>172</v>
      </c>
      <c r="J1248" s="165">
        <f t="shared" si="61"/>
        <v>13</v>
      </c>
    </row>
    <row r="1249" spans="1:10" ht="19.95" customHeight="1">
      <c r="A1249" s="102" t="str">
        <f t="shared" si="62"/>
        <v>2026-03-29T3003859</v>
      </c>
      <c r="B1249" s="167" t="str">
        <f t="shared" si="63"/>
        <v>133003859</v>
      </c>
      <c r="C1249" s="434" t="s">
        <v>7848</v>
      </c>
      <c r="D1249" s="435" t="s">
        <v>2870</v>
      </c>
      <c r="E1249" s="436" t="s">
        <v>4400</v>
      </c>
      <c r="F1249" s="435" t="s">
        <v>43</v>
      </c>
      <c r="G1249" s="435" t="s">
        <v>4401</v>
      </c>
      <c r="H1249" s="435" t="s">
        <v>4399</v>
      </c>
      <c r="I1249" s="437">
        <v>107</v>
      </c>
      <c r="J1249" s="165">
        <f t="shared" si="61"/>
        <v>13</v>
      </c>
    </row>
    <row r="1250" spans="1:10" ht="19.95" customHeight="1">
      <c r="A1250" s="102" t="str">
        <f t="shared" si="62"/>
        <v>2026-03-29T1027951</v>
      </c>
      <c r="B1250" s="167" t="str">
        <f t="shared" si="63"/>
        <v>131027951</v>
      </c>
      <c r="C1250" s="438" t="s">
        <v>7848</v>
      </c>
      <c r="D1250" s="439" t="s">
        <v>7849</v>
      </c>
      <c r="E1250" s="440" t="s">
        <v>4379</v>
      </c>
      <c r="F1250" s="439" t="s">
        <v>43</v>
      </c>
      <c r="G1250" s="439" t="s">
        <v>385</v>
      </c>
      <c r="H1250" s="439" t="s">
        <v>5760</v>
      </c>
      <c r="I1250" s="441">
        <v>51</v>
      </c>
      <c r="J1250" s="165">
        <f t="shared" si="61"/>
        <v>13</v>
      </c>
    </row>
    <row r="1251" spans="1:10" ht="19.95" customHeight="1">
      <c r="A1251" s="102" t="str">
        <f t="shared" si="62"/>
        <v>2026-03-29T1033085</v>
      </c>
      <c r="B1251" s="167" t="str">
        <f t="shared" si="63"/>
        <v>131033085</v>
      </c>
      <c r="C1251" s="434" t="s">
        <v>7848</v>
      </c>
      <c r="D1251" s="435" t="s">
        <v>5384</v>
      </c>
      <c r="E1251" s="436" t="s">
        <v>7316</v>
      </c>
      <c r="F1251" s="435" t="s">
        <v>43</v>
      </c>
      <c r="G1251" s="435" t="s">
        <v>7317</v>
      </c>
      <c r="H1251" s="435" t="s">
        <v>7814</v>
      </c>
      <c r="I1251" s="437">
        <v>200</v>
      </c>
      <c r="J1251" s="165">
        <f t="shared" si="61"/>
        <v>13</v>
      </c>
    </row>
    <row r="1252" spans="1:10" ht="19.95" customHeight="1">
      <c r="A1252" s="102" t="str">
        <f t="shared" si="62"/>
        <v>2026-03-29T1031748</v>
      </c>
      <c r="B1252" s="167" t="str">
        <f t="shared" si="63"/>
        <v>131031748</v>
      </c>
      <c r="C1252" s="438" t="s">
        <v>7848</v>
      </c>
      <c r="D1252" s="439" t="s">
        <v>5013</v>
      </c>
      <c r="E1252" s="440" t="s">
        <v>7431</v>
      </c>
      <c r="F1252" s="439" t="s">
        <v>43</v>
      </c>
      <c r="G1252" s="439" t="s">
        <v>7432</v>
      </c>
      <c r="H1252" s="439" t="s">
        <v>7433</v>
      </c>
      <c r="I1252" s="441">
        <v>363</v>
      </c>
      <c r="J1252" s="165">
        <f t="shared" si="61"/>
        <v>13</v>
      </c>
    </row>
    <row r="1253" spans="1:10" ht="19.95" customHeight="1">
      <c r="A1253" s="102" t="str">
        <f t="shared" si="62"/>
        <v>2026-03-29T1035835</v>
      </c>
      <c r="B1253" s="167" t="str">
        <f t="shared" si="63"/>
        <v>131035835</v>
      </c>
      <c r="C1253" s="434" t="s">
        <v>7848</v>
      </c>
      <c r="D1253" s="435" t="s">
        <v>5013</v>
      </c>
      <c r="E1253" s="436" t="s">
        <v>7325</v>
      </c>
      <c r="F1253" s="435" t="s">
        <v>43</v>
      </c>
      <c r="G1253" s="435" t="s">
        <v>7326</v>
      </c>
      <c r="H1253" s="435" t="s">
        <v>7413</v>
      </c>
      <c r="I1253" s="437">
        <v>178</v>
      </c>
      <c r="J1253" s="165">
        <f t="shared" si="61"/>
        <v>13</v>
      </c>
    </row>
    <row r="1254" spans="1:10" ht="19.95" customHeight="1">
      <c r="A1254" s="102" t="str">
        <f t="shared" si="62"/>
        <v>2026-03-29T1033079</v>
      </c>
      <c r="B1254" s="167" t="str">
        <f t="shared" si="63"/>
        <v>131033079</v>
      </c>
      <c r="C1254" s="438" t="s">
        <v>7848</v>
      </c>
      <c r="D1254" s="439" t="s">
        <v>5013</v>
      </c>
      <c r="E1254" s="440" t="s">
        <v>7341</v>
      </c>
      <c r="F1254" s="439" t="s">
        <v>43</v>
      </c>
      <c r="G1254" s="439" t="s">
        <v>7342</v>
      </c>
      <c r="H1254" s="439" t="s">
        <v>7414</v>
      </c>
      <c r="I1254" s="441">
        <v>77</v>
      </c>
      <c r="J1254" s="165">
        <f t="shared" si="61"/>
        <v>13</v>
      </c>
    </row>
    <row r="1255" spans="1:10" ht="19.95" customHeight="1">
      <c r="A1255" s="102" t="str">
        <f t="shared" si="62"/>
        <v>2026-03-29T1019975</v>
      </c>
      <c r="B1255" s="167" t="str">
        <f t="shared" si="63"/>
        <v>131019975</v>
      </c>
      <c r="C1255" s="434" t="s">
        <v>7848</v>
      </c>
      <c r="D1255" s="435" t="s">
        <v>2912</v>
      </c>
      <c r="E1255" s="436" t="s">
        <v>7338</v>
      </c>
      <c r="F1255" s="435" t="s">
        <v>43</v>
      </c>
      <c r="G1255" s="435" t="s">
        <v>7339</v>
      </c>
      <c r="H1255" s="435" t="s">
        <v>7830</v>
      </c>
      <c r="I1255" s="437">
        <v>244</v>
      </c>
      <c r="J1255" s="165">
        <f t="shared" si="61"/>
        <v>13</v>
      </c>
    </row>
    <row r="1256" spans="1:10" ht="19.95" customHeight="1">
      <c r="A1256" s="102" t="str">
        <f t="shared" si="62"/>
        <v>2026-03-29T1037426</v>
      </c>
      <c r="B1256" s="167" t="str">
        <f t="shared" si="63"/>
        <v>131037426</v>
      </c>
      <c r="C1256" s="438" t="s">
        <v>7848</v>
      </c>
      <c r="D1256" s="439" t="s">
        <v>7415</v>
      </c>
      <c r="E1256" s="440" t="s">
        <v>7838</v>
      </c>
      <c r="F1256" s="439" t="s">
        <v>43</v>
      </c>
      <c r="G1256" s="439" t="s">
        <v>6255</v>
      </c>
      <c r="H1256" s="439" t="s">
        <v>7839</v>
      </c>
      <c r="I1256" s="441">
        <v>193</v>
      </c>
      <c r="J1256" s="165">
        <f t="shared" si="61"/>
        <v>13</v>
      </c>
    </row>
    <row r="1257" spans="1:10" ht="19.95" customHeight="1">
      <c r="A1257" s="102" t="str">
        <f t="shared" si="62"/>
        <v>2026-03-29T1033057</v>
      </c>
      <c r="B1257" s="167" t="str">
        <f t="shared" si="63"/>
        <v>131033057</v>
      </c>
      <c r="C1257" s="473" t="s">
        <v>7848</v>
      </c>
      <c r="D1257" s="474" t="s">
        <v>7415</v>
      </c>
      <c r="E1257" s="475" t="s">
        <v>5010</v>
      </c>
      <c r="F1257" s="474" t="s">
        <v>43</v>
      </c>
      <c r="G1257" s="474" t="s">
        <v>5011</v>
      </c>
      <c r="H1257" s="474" t="s">
        <v>7304</v>
      </c>
      <c r="I1257" s="476">
        <v>354</v>
      </c>
      <c r="J1257" s="165">
        <f t="shared" si="61"/>
        <v>13</v>
      </c>
    </row>
    <row r="1258" spans="1:10" ht="19.95" customHeight="1">
      <c r="A1258" s="102" t="str">
        <f t="shared" ref="A1258:A1321" si="64">C1258&amp;"T"&amp;G1258</f>
        <v>2026-03-30T1037741</v>
      </c>
      <c r="B1258" s="167" t="str">
        <f t="shared" ref="B1258:B1321" si="65">J1258&amp;G1258</f>
        <v>131037741</v>
      </c>
      <c r="C1258" s="434" t="s">
        <v>8240</v>
      </c>
      <c r="D1258" s="435" t="s">
        <v>4388</v>
      </c>
      <c r="E1258" s="436" t="s">
        <v>7827</v>
      </c>
      <c r="F1258" s="435" t="s">
        <v>43</v>
      </c>
      <c r="G1258" s="435" t="s">
        <v>7828</v>
      </c>
      <c r="H1258" s="435" t="s">
        <v>7829</v>
      </c>
      <c r="I1258" s="437">
        <v>123</v>
      </c>
      <c r="J1258" s="165">
        <f t="shared" si="61"/>
        <v>13</v>
      </c>
    </row>
    <row r="1259" spans="1:10" ht="19.95" customHeight="1">
      <c r="A1259" s="102" t="str">
        <f t="shared" si="64"/>
        <v>2026-03-30T1037798</v>
      </c>
      <c r="B1259" s="167" t="str">
        <f t="shared" si="65"/>
        <v>131037798</v>
      </c>
      <c r="C1259" s="438" t="s">
        <v>8240</v>
      </c>
      <c r="D1259" s="439" t="s">
        <v>4388</v>
      </c>
      <c r="E1259" s="440" t="s">
        <v>8241</v>
      </c>
      <c r="F1259" s="439" t="s">
        <v>43</v>
      </c>
      <c r="G1259" s="439" t="s">
        <v>8242</v>
      </c>
      <c r="H1259" s="439" t="s">
        <v>8243</v>
      </c>
      <c r="I1259" s="441">
        <v>248</v>
      </c>
      <c r="J1259" s="165">
        <f t="shared" si="61"/>
        <v>13</v>
      </c>
    </row>
    <row r="1260" spans="1:10" ht="19.95" customHeight="1">
      <c r="A1260" s="102" t="str">
        <f t="shared" si="64"/>
        <v>2026-03-30T1031434</v>
      </c>
      <c r="B1260" s="167" t="str">
        <f t="shared" si="65"/>
        <v>131031434</v>
      </c>
      <c r="C1260" s="434" t="s">
        <v>8240</v>
      </c>
      <c r="D1260" s="435" t="s">
        <v>7419</v>
      </c>
      <c r="E1260" s="436" t="s">
        <v>7420</v>
      </c>
      <c r="F1260" s="435" t="s">
        <v>43</v>
      </c>
      <c r="G1260" s="435" t="s">
        <v>7421</v>
      </c>
      <c r="H1260" s="435" t="s">
        <v>7422</v>
      </c>
      <c r="I1260" s="437">
        <v>668</v>
      </c>
      <c r="J1260" s="165">
        <f t="shared" si="61"/>
        <v>13</v>
      </c>
    </row>
    <row r="1261" spans="1:10" ht="19.95" customHeight="1">
      <c r="A1261" s="102" t="str">
        <f t="shared" si="64"/>
        <v>2026-03-30T1030546</v>
      </c>
      <c r="B1261" s="167" t="str">
        <f t="shared" si="65"/>
        <v>131030546</v>
      </c>
      <c r="C1261" s="438" t="s">
        <v>8240</v>
      </c>
      <c r="D1261" s="439" t="s">
        <v>7419</v>
      </c>
      <c r="E1261" s="440" t="s">
        <v>7426</v>
      </c>
      <c r="F1261" s="439" t="s">
        <v>43</v>
      </c>
      <c r="G1261" s="439" t="s">
        <v>7427</v>
      </c>
      <c r="H1261" s="439" t="s">
        <v>7422</v>
      </c>
      <c r="I1261" s="441">
        <v>378</v>
      </c>
      <c r="J1261" s="165">
        <f t="shared" si="61"/>
        <v>13</v>
      </c>
    </row>
    <row r="1262" spans="1:10" ht="19.95" customHeight="1">
      <c r="A1262" s="102" t="str">
        <f t="shared" si="64"/>
        <v>2026-03-30T3003268</v>
      </c>
      <c r="B1262" s="167" t="str">
        <f t="shared" si="65"/>
        <v>133003268</v>
      </c>
      <c r="C1262" s="434" t="s">
        <v>8240</v>
      </c>
      <c r="D1262" s="435" t="s">
        <v>416</v>
      </c>
      <c r="E1262" s="436" t="s">
        <v>2857</v>
      </c>
      <c r="F1262" s="435" t="s">
        <v>43</v>
      </c>
      <c r="G1262" s="435" t="s">
        <v>2858</v>
      </c>
      <c r="H1262" s="435" t="s">
        <v>2859</v>
      </c>
      <c r="I1262" s="437">
        <v>50</v>
      </c>
      <c r="J1262" s="165">
        <f t="shared" si="61"/>
        <v>13</v>
      </c>
    </row>
    <row r="1263" spans="1:10" ht="19.95" customHeight="1">
      <c r="A1263" s="102" t="str">
        <f t="shared" si="64"/>
        <v>2026-03-30T3003745</v>
      </c>
      <c r="B1263" s="167" t="str">
        <f t="shared" si="65"/>
        <v>133003745</v>
      </c>
      <c r="C1263" s="438" t="s">
        <v>8240</v>
      </c>
      <c r="D1263" s="439" t="s">
        <v>416</v>
      </c>
      <c r="E1263" s="440" t="s">
        <v>2869</v>
      </c>
      <c r="F1263" s="439" t="s">
        <v>43</v>
      </c>
      <c r="G1263" s="439" t="s">
        <v>2861</v>
      </c>
      <c r="H1263" s="439" t="s">
        <v>7812</v>
      </c>
      <c r="I1263" s="441">
        <v>119</v>
      </c>
      <c r="J1263" s="165">
        <f t="shared" si="61"/>
        <v>13</v>
      </c>
    </row>
    <row r="1264" spans="1:10" ht="19.95" customHeight="1">
      <c r="A1264" s="102" t="str">
        <f t="shared" si="64"/>
        <v>2026-03-30T3002784</v>
      </c>
      <c r="B1264" s="167" t="str">
        <f t="shared" si="65"/>
        <v>133002784</v>
      </c>
      <c r="C1264" s="434" t="s">
        <v>8240</v>
      </c>
      <c r="D1264" s="435" t="s">
        <v>416</v>
      </c>
      <c r="E1264" s="436" t="s">
        <v>5021</v>
      </c>
      <c r="F1264" s="435" t="s">
        <v>43</v>
      </c>
      <c r="G1264" s="435" t="s">
        <v>5022</v>
      </c>
      <c r="H1264" s="435" t="s">
        <v>5023</v>
      </c>
      <c r="I1264" s="437">
        <v>59</v>
      </c>
      <c r="J1264" s="165">
        <f t="shared" si="61"/>
        <v>13</v>
      </c>
    </row>
    <row r="1265" spans="1:10" ht="19.95" customHeight="1">
      <c r="A1265" s="102" t="str">
        <f t="shared" si="64"/>
        <v>2026-03-30T3002773</v>
      </c>
      <c r="B1265" s="167" t="str">
        <f t="shared" si="65"/>
        <v>133002773</v>
      </c>
      <c r="C1265" s="438" t="s">
        <v>8240</v>
      </c>
      <c r="D1265" s="439" t="s">
        <v>2862</v>
      </c>
      <c r="E1265" s="440" t="s">
        <v>5050</v>
      </c>
      <c r="F1265" s="439" t="s">
        <v>2515</v>
      </c>
      <c r="G1265" s="439" t="s">
        <v>5051</v>
      </c>
      <c r="H1265" s="439" t="s">
        <v>4374</v>
      </c>
      <c r="I1265" s="441">
        <v>105</v>
      </c>
      <c r="J1265" s="165">
        <f t="shared" si="61"/>
        <v>13</v>
      </c>
    </row>
    <row r="1266" spans="1:10" ht="19.95" customHeight="1">
      <c r="A1266" s="102" t="str">
        <f t="shared" si="64"/>
        <v>2026-03-30T3002609</v>
      </c>
      <c r="B1266" s="167" t="str">
        <f t="shared" si="65"/>
        <v>133002609</v>
      </c>
      <c r="C1266" s="434" t="s">
        <v>8240</v>
      </c>
      <c r="D1266" s="435" t="s">
        <v>2862</v>
      </c>
      <c r="E1266" s="436" t="s">
        <v>3721</v>
      </c>
      <c r="F1266" s="435" t="s">
        <v>43</v>
      </c>
      <c r="G1266" s="435" t="s">
        <v>3722</v>
      </c>
      <c r="H1266" s="435" t="s">
        <v>2865</v>
      </c>
      <c r="I1266" s="437">
        <v>111</v>
      </c>
      <c r="J1266" s="165">
        <f t="shared" si="61"/>
        <v>13</v>
      </c>
    </row>
    <row r="1267" spans="1:10" ht="19.95" customHeight="1">
      <c r="A1267" s="102" t="str">
        <f t="shared" si="64"/>
        <v>2026-03-30T3002647</v>
      </c>
      <c r="B1267" s="167" t="str">
        <f t="shared" si="65"/>
        <v>133002647</v>
      </c>
      <c r="C1267" s="438" t="s">
        <v>8240</v>
      </c>
      <c r="D1267" s="439" t="s">
        <v>2862</v>
      </c>
      <c r="E1267" s="440" t="s">
        <v>2866</v>
      </c>
      <c r="F1267" s="439" t="s">
        <v>2515</v>
      </c>
      <c r="G1267" s="439" t="s">
        <v>2867</v>
      </c>
      <c r="H1267" s="439" t="s">
        <v>7813</v>
      </c>
      <c r="I1267" s="441">
        <v>52</v>
      </c>
      <c r="J1267" s="165">
        <f t="shared" si="61"/>
        <v>13</v>
      </c>
    </row>
    <row r="1268" spans="1:10" ht="19.95" customHeight="1">
      <c r="A1268" s="102" t="str">
        <f t="shared" si="64"/>
        <v>2026-03-30T3003745</v>
      </c>
      <c r="B1268" s="167" t="str">
        <f t="shared" si="65"/>
        <v>133003745</v>
      </c>
      <c r="C1268" s="434" t="s">
        <v>8240</v>
      </c>
      <c r="D1268" s="435" t="s">
        <v>2862</v>
      </c>
      <c r="E1268" s="436" t="s">
        <v>2869</v>
      </c>
      <c r="F1268" s="435" t="s">
        <v>43</v>
      </c>
      <c r="G1268" s="435" t="s">
        <v>2861</v>
      </c>
      <c r="H1268" s="435" t="s">
        <v>7812</v>
      </c>
      <c r="I1268" s="437">
        <v>63</v>
      </c>
      <c r="J1268" s="165">
        <f t="shared" si="61"/>
        <v>13</v>
      </c>
    </row>
    <row r="1269" spans="1:10" ht="19.95" customHeight="1">
      <c r="A1269" s="102" t="str">
        <f t="shared" si="64"/>
        <v>2026-03-30T3003860</v>
      </c>
      <c r="B1269" s="167" t="str">
        <f t="shared" si="65"/>
        <v>133003860</v>
      </c>
      <c r="C1269" s="438" t="s">
        <v>8240</v>
      </c>
      <c r="D1269" s="439" t="s">
        <v>2870</v>
      </c>
      <c r="E1269" s="440" t="s">
        <v>4397</v>
      </c>
      <c r="F1269" s="439" t="s">
        <v>43</v>
      </c>
      <c r="G1269" s="439" t="s">
        <v>4398</v>
      </c>
      <c r="H1269" s="439" t="s">
        <v>4399</v>
      </c>
      <c r="I1269" s="441">
        <v>171</v>
      </c>
      <c r="J1269" s="165">
        <f t="shared" si="61"/>
        <v>13</v>
      </c>
    </row>
    <row r="1270" spans="1:10" ht="19.95" customHeight="1">
      <c r="A1270" s="102" t="str">
        <f t="shared" si="64"/>
        <v>2026-03-30T3003859</v>
      </c>
      <c r="B1270" s="167" t="str">
        <f t="shared" si="65"/>
        <v>133003859</v>
      </c>
      <c r="C1270" s="434" t="s">
        <v>8240</v>
      </c>
      <c r="D1270" s="435" t="s">
        <v>2870</v>
      </c>
      <c r="E1270" s="436" t="s">
        <v>4400</v>
      </c>
      <c r="F1270" s="435" t="s">
        <v>43</v>
      </c>
      <c r="G1270" s="435" t="s">
        <v>4401</v>
      </c>
      <c r="H1270" s="435" t="s">
        <v>4399</v>
      </c>
      <c r="I1270" s="437">
        <v>125</v>
      </c>
      <c r="J1270" s="165">
        <f t="shared" si="61"/>
        <v>13</v>
      </c>
    </row>
    <row r="1271" spans="1:10" ht="19.95" customHeight="1">
      <c r="A1271" s="102" t="str">
        <f t="shared" si="64"/>
        <v>2026-03-30T2022673</v>
      </c>
      <c r="B1271" s="167" t="str">
        <f t="shared" si="65"/>
        <v>132022673</v>
      </c>
      <c r="C1271" s="438" t="s">
        <v>8240</v>
      </c>
      <c r="D1271" s="439" t="s">
        <v>3724</v>
      </c>
      <c r="E1271" s="440" t="s">
        <v>8244</v>
      </c>
      <c r="F1271" s="439" t="s">
        <v>43</v>
      </c>
      <c r="G1271" s="439" t="s">
        <v>8245</v>
      </c>
      <c r="H1271" s="439" t="s">
        <v>8246</v>
      </c>
      <c r="I1271" s="441">
        <v>95</v>
      </c>
      <c r="J1271" s="165">
        <f t="shared" si="61"/>
        <v>13</v>
      </c>
    </row>
    <row r="1272" spans="1:10" ht="19.95" customHeight="1">
      <c r="A1272" s="102" t="str">
        <f t="shared" si="64"/>
        <v>2026-03-30T1033085</v>
      </c>
      <c r="B1272" s="167" t="str">
        <f t="shared" si="65"/>
        <v>131033085</v>
      </c>
      <c r="C1272" s="434" t="s">
        <v>8240</v>
      </c>
      <c r="D1272" s="435" t="s">
        <v>5024</v>
      </c>
      <c r="E1272" s="436" t="s">
        <v>7316</v>
      </c>
      <c r="F1272" s="435" t="s">
        <v>43</v>
      </c>
      <c r="G1272" s="435" t="s">
        <v>7317</v>
      </c>
      <c r="H1272" s="435" t="s">
        <v>7814</v>
      </c>
      <c r="I1272" s="437">
        <v>245</v>
      </c>
      <c r="J1272" s="165">
        <f t="shared" si="61"/>
        <v>13</v>
      </c>
    </row>
    <row r="1273" spans="1:10" ht="19.95" customHeight="1">
      <c r="A1273" s="102" t="str">
        <f t="shared" si="64"/>
        <v>2026-03-30T1033085</v>
      </c>
      <c r="B1273" s="167" t="str">
        <f t="shared" si="65"/>
        <v>131033085</v>
      </c>
      <c r="C1273" s="438" t="s">
        <v>8240</v>
      </c>
      <c r="D1273" s="439" t="s">
        <v>8247</v>
      </c>
      <c r="E1273" s="440" t="s">
        <v>7316</v>
      </c>
      <c r="F1273" s="439" t="s">
        <v>43</v>
      </c>
      <c r="G1273" s="439" t="s">
        <v>7317</v>
      </c>
      <c r="H1273" s="439" t="s">
        <v>7814</v>
      </c>
      <c r="I1273" s="441">
        <v>40</v>
      </c>
      <c r="J1273" s="165">
        <f t="shared" si="61"/>
        <v>13</v>
      </c>
    </row>
    <row r="1274" spans="1:10" ht="19.95" customHeight="1">
      <c r="A1274" s="102" t="str">
        <f t="shared" si="64"/>
        <v>2026-03-30T1027951</v>
      </c>
      <c r="B1274" s="167" t="str">
        <f t="shared" si="65"/>
        <v>131027951</v>
      </c>
      <c r="C1274" s="434" t="s">
        <v>8240</v>
      </c>
      <c r="D1274" s="435" t="s">
        <v>7849</v>
      </c>
      <c r="E1274" s="436" t="s">
        <v>4379</v>
      </c>
      <c r="F1274" s="435" t="s">
        <v>43</v>
      </c>
      <c r="G1274" s="435" t="s">
        <v>385</v>
      </c>
      <c r="H1274" s="435" t="s">
        <v>5760</v>
      </c>
      <c r="I1274" s="437">
        <v>208</v>
      </c>
      <c r="J1274" s="165">
        <f t="shared" si="61"/>
        <v>13</v>
      </c>
    </row>
    <row r="1275" spans="1:10" ht="19.95" customHeight="1">
      <c r="A1275" s="102" t="str">
        <f t="shared" si="64"/>
        <v>2026-03-30T1031748</v>
      </c>
      <c r="B1275" s="167" t="str">
        <f t="shared" si="65"/>
        <v>131031748</v>
      </c>
      <c r="C1275" s="438" t="s">
        <v>8240</v>
      </c>
      <c r="D1275" s="439" t="s">
        <v>5013</v>
      </c>
      <c r="E1275" s="440" t="s">
        <v>7431</v>
      </c>
      <c r="F1275" s="439" t="s">
        <v>43</v>
      </c>
      <c r="G1275" s="439" t="s">
        <v>7432</v>
      </c>
      <c r="H1275" s="439" t="s">
        <v>7433</v>
      </c>
      <c r="I1275" s="441">
        <v>290</v>
      </c>
      <c r="J1275" s="165">
        <f t="shared" si="61"/>
        <v>13</v>
      </c>
    </row>
    <row r="1276" spans="1:10" ht="19.95" customHeight="1">
      <c r="A1276" s="102" t="str">
        <f t="shared" si="64"/>
        <v>2026-03-30T1035835</v>
      </c>
      <c r="B1276" s="167" t="str">
        <f t="shared" si="65"/>
        <v>131035835</v>
      </c>
      <c r="C1276" s="434" t="s">
        <v>8240</v>
      </c>
      <c r="D1276" s="435" t="s">
        <v>5013</v>
      </c>
      <c r="E1276" s="436" t="s">
        <v>7325</v>
      </c>
      <c r="F1276" s="435" t="s">
        <v>43</v>
      </c>
      <c r="G1276" s="435" t="s">
        <v>7326</v>
      </c>
      <c r="H1276" s="435" t="s">
        <v>7413</v>
      </c>
      <c r="I1276" s="437">
        <v>165</v>
      </c>
      <c r="J1276" s="165">
        <f t="shared" si="61"/>
        <v>13</v>
      </c>
    </row>
    <row r="1277" spans="1:10" ht="19.95" customHeight="1">
      <c r="A1277" s="102" t="str">
        <f t="shared" si="64"/>
        <v>2026-03-30T1033079</v>
      </c>
      <c r="B1277" s="167" t="str">
        <f t="shared" si="65"/>
        <v>131033079</v>
      </c>
      <c r="C1277" s="438" t="s">
        <v>8240</v>
      </c>
      <c r="D1277" s="439" t="s">
        <v>5013</v>
      </c>
      <c r="E1277" s="440" t="s">
        <v>7341</v>
      </c>
      <c r="F1277" s="439" t="s">
        <v>43</v>
      </c>
      <c r="G1277" s="439" t="s">
        <v>7342</v>
      </c>
      <c r="H1277" s="439" t="s">
        <v>7414</v>
      </c>
      <c r="I1277" s="441">
        <v>307</v>
      </c>
      <c r="J1277" s="165">
        <f t="shared" si="61"/>
        <v>13</v>
      </c>
    </row>
    <row r="1278" spans="1:10" ht="19.95" customHeight="1">
      <c r="A1278" s="102" t="str">
        <f t="shared" si="64"/>
        <v>2026-03-30T1019975</v>
      </c>
      <c r="B1278" s="167" t="str">
        <f t="shared" si="65"/>
        <v>131019975</v>
      </c>
      <c r="C1278" s="434" t="s">
        <v>8240</v>
      </c>
      <c r="D1278" s="435" t="s">
        <v>2912</v>
      </c>
      <c r="E1278" s="436" t="s">
        <v>7338</v>
      </c>
      <c r="F1278" s="435" t="s">
        <v>43</v>
      </c>
      <c r="G1278" s="435" t="s">
        <v>7339</v>
      </c>
      <c r="H1278" s="435" t="s">
        <v>7830</v>
      </c>
      <c r="I1278" s="437">
        <v>232</v>
      </c>
      <c r="J1278" s="165">
        <f t="shared" si="61"/>
        <v>13</v>
      </c>
    </row>
    <row r="1279" spans="1:10" ht="19.95" customHeight="1">
      <c r="A1279" s="102" t="str">
        <f t="shared" si="64"/>
        <v>2026-03-30T1037426</v>
      </c>
      <c r="B1279" s="167" t="str">
        <f t="shared" si="65"/>
        <v>131037426</v>
      </c>
      <c r="C1279" s="438" t="s">
        <v>8240</v>
      </c>
      <c r="D1279" s="439" t="s">
        <v>7415</v>
      </c>
      <c r="E1279" s="440" t="s">
        <v>7838</v>
      </c>
      <c r="F1279" s="439" t="s">
        <v>43</v>
      </c>
      <c r="G1279" s="439" t="s">
        <v>6255</v>
      </c>
      <c r="H1279" s="439" t="s">
        <v>7839</v>
      </c>
      <c r="I1279" s="441">
        <v>189</v>
      </c>
      <c r="J1279" s="165">
        <f t="shared" si="61"/>
        <v>13</v>
      </c>
    </row>
    <row r="1280" spans="1:10" ht="19.95" customHeight="1">
      <c r="A1280" s="102" t="str">
        <f t="shared" si="64"/>
        <v>2026-03-30T1033057</v>
      </c>
      <c r="B1280" s="167" t="str">
        <f t="shared" si="65"/>
        <v>131033057</v>
      </c>
      <c r="C1280" s="434" t="s">
        <v>8240</v>
      </c>
      <c r="D1280" s="435" t="s">
        <v>7415</v>
      </c>
      <c r="E1280" s="436" t="s">
        <v>5010</v>
      </c>
      <c r="F1280" s="435" t="s">
        <v>43</v>
      </c>
      <c r="G1280" s="435" t="s">
        <v>5011</v>
      </c>
      <c r="H1280" s="435" t="s">
        <v>7304</v>
      </c>
      <c r="I1280" s="437">
        <v>349</v>
      </c>
      <c r="J1280" s="165">
        <f t="shared" si="61"/>
        <v>13</v>
      </c>
    </row>
    <row r="1281" spans="1:10" ht="19.95" customHeight="1">
      <c r="A1281" s="102" t="str">
        <f t="shared" si="64"/>
        <v>2026-03-31T1037741</v>
      </c>
      <c r="B1281" s="167" t="str">
        <f t="shared" si="65"/>
        <v>131037741</v>
      </c>
      <c r="C1281" s="438" t="s">
        <v>8248</v>
      </c>
      <c r="D1281" s="439" t="s">
        <v>4388</v>
      </c>
      <c r="E1281" s="440" t="s">
        <v>7827</v>
      </c>
      <c r="F1281" s="439" t="s">
        <v>43</v>
      </c>
      <c r="G1281" s="439" t="s">
        <v>7828</v>
      </c>
      <c r="H1281" s="439" t="s">
        <v>7829</v>
      </c>
      <c r="I1281" s="441">
        <v>154</v>
      </c>
      <c r="J1281" s="165">
        <f t="shared" si="61"/>
        <v>13</v>
      </c>
    </row>
    <row r="1282" spans="1:10" ht="19.95" customHeight="1">
      <c r="A1282" s="102" t="str">
        <f t="shared" si="64"/>
        <v>2026-03-31T1037798</v>
      </c>
      <c r="B1282" s="167" t="str">
        <f t="shared" si="65"/>
        <v>131037798</v>
      </c>
      <c r="C1282" s="434" t="s">
        <v>8248</v>
      </c>
      <c r="D1282" s="435" t="s">
        <v>4388</v>
      </c>
      <c r="E1282" s="436" t="s">
        <v>8241</v>
      </c>
      <c r="F1282" s="435" t="s">
        <v>43</v>
      </c>
      <c r="G1282" s="435" t="s">
        <v>8242</v>
      </c>
      <c r="H1282" s="435" t="s">
        <v>8243</v>
      </c>
      <c r="I1282" s="437">
        <v>93</v>
      </c>
      <c r="J1282" s="165">
        <f t="shared" si="61"/>
        <v>13</v>
      </c>
    </row>
    <row r="1283" spans="1:10" ht="19.95" customHeight="1">
      <c r="A1283" s="102" t="str">
        <f t="shared" si="64"/>
        <v>2026-03-31T1038860</v>
      </c>
      <c r="B1283" s="167" t="str">
        <f t="shared" si="65"/>
        <v>131038860</v>
      </c>
      <c r="C1283" s="438" t="s">
        <v>8248</v>
      </c>
      <c r="D1283" s="439" t="s">
        <v>4388</v>
      </c>
      <c r="E1283" s="440" t="s">
        <v>7313</v>
      </c>
      <c r="F1283" s="439" t="s">
        <v>43</v>
      </c>
      <c r="G1283" s="439" t="s">
        <v>7314</v>
      </c>
      <c r="H1283" s="439" t="s">
        <v>8249</v>
      </c>
      <c r="I1283" s="441">
        <v>172</v>
      </c>
      <c r="J1283" s="165">
        <f t="shared" ref="J1283:J1346" si="66">WEEKNUM(C1283)-1</f>
        <v>13</v>
      </c>
    </row>
    <row r="1284" spans="1:10" ht="19.95" customHeight="1">
      <c r="A1284" s="102" t="str">
        <f t="shared" si="64"/>
        <v>2026-03-31T1031434</v>
      </c>
      <c r="B1284" s="167" t="str">
        <f t="shared" si="65"/>
        <v>131031434</v>
      </c>
      <c r="C1284" s="434" t="s">
        <v>8248</v>
      </c>
      <c r="D1284" s="435" t="s">
        <v>7419</v>
      </c>
      <c r="E1284" s="436" t="s">
        <v>7420</v>
      </c>
      <c r="F1284" s="435" t="s">
        <v>43</v>
      </c>
      <c r="G1284" s="435" t="s">
        <v>7421</v>
      </c>
      <c r="H1284" s="435" t="s">
        <v>7422</v>
      </c>
      <c r="I1284" s="437">
        <v>707</v>
      </c>
      <c r="J1284" s="165">
        <f t="shared" si="66"/>
        <v>13</v>
      </c>
    </row>
    <row r="1285" spans="1:10" ht="19.95" customHeight="1">
      <c r="A1285" s="102" t="str">
        <f t="shared" si="64"/>
        <v>2026-03-31T1030546</v>
      </c>
      <c r="B1285" s="167" t="str">
        <f t="shared" si="65"/>
        <v>131030546</v>
      </c>
      <c r="C1285" s="438" t="s">
        <v>8248</v>
      </c>
      <c r="D1285" s="439" t="s">
        <v>7419</v>
      </c>
      <c r="E1285" s="440" t="s">
        <v>7426</v>
      </c>
      <c r="F1285" s="439" t="s">
        <v>43</v>
      </c>
      <c r="G1285" s="439" t="s">
        <v>7427</v>
      </c>
      <c r="H1285" s="439" t="s">
        <v>7422</v>
      </c>
      <c r="I1285" s="441">
        <v>408</v>
      </c>
      <c r="J1285" s="165">
        <f t="shared" si="66"/>
        <v>13</v>
      </c>
    </row>
    <row r="1286" spans="1:10" ht="19.95" customHeight="1">
      <c r="A1286" s="102" t="str">
        <f t="shared" si="64"/>
        <v>2026-03-31T3003268</v>
      </c>
      <c r="B1286" s="167" t="str">
        <f t="shared" si="65"/>
        <v>133003268</v>
      </c>
      <c r="C1286" s="434" t="s">
        <v>8248</v>
      </c>
      <c r="D1286" s="435" t="s">
        <v>416</v>
      </c>
      <c r="E1286" s="436" t="s">
        <v>2857</v>
      </c>
      <c r="F1286" s="435" t="s">
        <v>43</v>
      </c>
      <c r="G1286" s="435" t="s">
        <v>2858</v>
      </c>
      <c r="H1286" s="435" t="s">
        <v>2859</v>
      </c>
      <c r="I1286" s="437">
        <v>2</v>
      </c>
      <c r="J1286" s="165">
        <f t="shared" si="66"/>
        <v>13</v>
      </c>
    </row>
    <row r="1287" spans="1:10" ht="19.95" customHeight="1">
      <c r="A1287" s="102" t="str">
        <f t="shared" si="64"/>
        <v>2026-03-31T3003745</v>
      </c>
      <c r="B1287" s="167" t="str">
        <f t="shared" si="65"/>
        <v>133003745</v>
      </c>
      <c r="C1287" s="438" t="s">
        <v>8248</v>
      </c>
      <c r="D1287" s="439" t="s">
        <v>416</v>
      </c>
      <c r="E1287" s="440" t="s">
        <v>2860</v>
      </c>
      <c r="F1287" s="439" t="s">
        <v>43</v>
      </c>
      <c r="G1287" s="439" t="s">
        <v>2861</v>
      </c>
      <c r="H1287" s="439" t="s">
        <v>7812</v>
      </c>
      <c r="I1287" s="441">
        <v>63</v>
      </c>
      <c r="J1287" s="165">
        <f t="shared" si="66"/>
        <v>13</v>
      </c>
    </row>
    <row r="1288" spans="1:10" ht="19.95" customHeight="1">
      <c r="A1288" s="102" t="str">
        <f t="shared" si="64"/>
        <v>2026-03-31T3002716</v>
      </c>
      <c r="B1288" s="167" t="str">
        <f t="shared" si="65"/>
        <v>133002716</v>
      </c>
      <c r="C1288" s="434" t="s">
        <v>8248</v>
      </c>
      <c r="D1288" s="435" t="s">
        <v>416</v>
      </c>
      <c r="E1288" s="436" t="s">
        <v>2931</v>
      </c>
      <c r="F1288" s="435" t="s">
        <v>43</v>
      </c>
      <c r="G1288" s="435" t="s">
        <v>2932</v>
      </c>
      <c r="H1288" s="435" t="s">
        <v>2859</v>
      </c>
      <c r="I1288" s="437">
        <v>50</v>
      </c>
      <c r="J1288" s="165">
        <f t="shared" si="66"/>
        <v>13</v>
      </c>
    </row>
    <row r="1289" spans="1:10" ht="19.95" customHeight="1">
      <c r="A1289" s="102" t="str">
        <f t="shared" si="64"/>
        <v>2026-03-31T3003745</v>
      </c>
      <c r="B1289" s="167" t="str">
        <f t="shared" si="65"/>
        <v>133003745</v>
      </c>
      <c r="C1289" s="438" t="s">
        <v>8248</v>
      </c>
      <c r="D1289" s="439" t="s">
        <v>416</v>
      </c>
      <c r="E1289" s="440" t="s">
        <v>2869</v>
      </c>
      <c r="F1289" s="439" t="s">
        <v>43</v>
      </c>
      <c r="G1289" s="439" t="s">
        <v>2861</v>
      </c>
      <c r="H1289" s="439" t="s">
        <v>7812</v>
      </c>
      <c r="I1289" s="441">
        <v>21</v>
      </c>
      <c r="J1289" s="165">
        <f t="shared" si="66"/>
        <v>13</v>
      </c>
    </row>
    <row r="1290" spans="1:10" ht="19.95" customHeight="1">
      <c r="A1290" s="102" t="str">
        <f t="shared" si="64"/>
        <v>2026-03-31T3002784</v>
      </c>
      <c r="B1290" s="167" t="str">
        <f t="shared" si="65"/>
        <v>133002784</v>
      </c>
      <c r="C1290" s="434" t="s">
        <v>8248</v>
      </c>
      <c r="D1290" s="435" t="s">
        <v>416</v>
      </c>
      <c r="E1290" s="436" t="s">
        <v>5021</v>
      </c>
      <c r="F1290" s="435" t="s">
        <v>43</v>
      </c>
      <c r="G1290" s="435" t="s">
        <v>5022</v>
      </c>
      <c r="H1290" s="435" t="s">
        <v>5023</v>
      </c>
      <c r="I1290" s="437">
        <v>131</v>
      </c>
      <c r="J1290" s="165">
        <f t="shared" si="66"/>
        <v>13</v>
      </c>
    </row>
    <row r="1291" spans="1:10" ht="19.95" customHeight="1">
      <c r="A1291" s="102" t="str">
        <f t="shared" si="64"/>
        <v>2026-03-31T3002609</v>
      </c>
      <c r="B1291" s="167" t="str">
        <f t="shared" si="65"/>
        <v>133002609</v>
      </c>
      <c r="C1291" s="438" t="s">
        <v>8248</v>
      </c>
      <c r="D1291" s="439" t="s">
        <v>2862</v>
      </c>
      <c r="E1291" s="440" t="s">
        <v>3721</v>
      </c>
      <c r="F1291" s="439" t="s">
        <v>43</v>
      </c>
      <c r="G1291" s="439" t="s">
        <v>3722</v>
      </c>
      <c r="H1291" s="439" t="s">
        <v>2865</v>
      </c>
      <c r="I1291" s="441">
        <v>101</v>
      </c>
      <c r="J1291" s="165">
        <f t="shared" si="66"/>
        <v>13</v>
      </c>
    </row>
    <row r="1292" spans="1:10" ht="19.95" customHeight="1">
      <c r="A1292" s="102" t="str">
        <f t="shared" si="64"/>
        <v>2026-03-31T3002647</v>
      </c>
      <c r="B1292" s="167" t="str">
        <f t="shared" si="65"/>
        <v>133002647</v>
      </c>
      <c r="C1292" s="434" t="s">
        <v>8248</v>
      </c>
      <c r="D1292" s="435" t="s">
        <v>2862</v>
      </c>
      <c r="E1292" s="436" t="s">
        <v>2866</v>
      </c>
      <c r="F1292" s="435" t="s">
        <v>2515</v>
      </c>
      <c r="G1292" s="435" t="s">
        <v>2867</v>
      </c>
      <c r="H1292" s="435" t="s">
        <v>7813</v>
      </c>
      <c r="I1292" s="437">
        <v>48</v>
      </c>
      <c r="J1292" s="165">
        <f t="shared" si="66"/>
        <v>13</v>
      </c>
    </row>
    <row r="1293" spans="1:10" ht="19.95" customHeight="1">
      <c r="A1293" s="102" t="str">
        <f t="shared" si="64"/>
        <v>2026-03-31T3003745</v>
      </c>
      <c r="B1293" s="167" t="str">
        <f t="shared" si="65"/>
        <v>133003745</v>
      </c>
      <c r="C1293" s="438" t="s">
        <v>8248</v>
      </c>
      <c r="D1293" s="439" t="s">
        <v>2862</v>
      </c>
      <c r="E1293" s="440" t="s">
        <v>2860</v>
      </c>
      <c r="F1293" s="439" t="s">
        <v>43</v>
      </c>
      <c r="G1293" s="439" t="s">
        <v>2861</v>
      </c>
      <c r="H1293" s="439" t="s">
        <v>7812</v>
      </c>
      <c r="I1293" s="441">
        <v>75</v>
      </c>
      <c r="J1293" s="165">
        <f t="shared" si="66"/>
        <v>13</v>
      </c>
    </row>
    <row r="1294" spans="1:10" ht="19.95" customHeight="1">
      <c r="A1294" s="102" t="str">
        <f t="shared" si="64"/>
        <v>2026-03-31T3003745</v>
      </c>
      <c r="B1294" s="167" t="str">
        <f t="shared" si="65"/>
        <v>133003745</v>
      </c>
      <c r="C1294" s="434" t="s">
        <v>8248</v>
      </c>
      <c r="D1294" s="435" t="s">
        <v>2862</v>
      </c>
      <c r="E1294" s="436" t="s">
        <v>2869</v>
      </c>
      <c r="F1294" s="435" t="s">
        <v>43</v>
      </c>
      <c r="G1294" s="435" t="s">
        <v>2861</v>
      </c>
      <c r="H1294" s="435" t="s">
        <v>7812</v>
      </c>
      <c r="I1294" s="437">
        <v>118</v>
      </c>
      <c r="J1294" s="165">
        <f t="shared" si="66"/>
        <v>13</v>
      </c>
    </row>
    <row r="1295" spans="1:10" ht="19.95" customHeight="1">
      <c r="A1295" s="102" t="str">
        <f t="shared" si="64"/>
        <v>2026-03-31T3003860</v>
      </c>
      <c r="B1295" s="167" t="str">
        <f t="shared" si="65"/>
        <v>133003860</v>
      </c>
      <c r="C1295" s="438" t="s">
        <v>8248</v>
      </c>
      <c r="D1295" s="439" t="s">
        <v>2870</v>
      </c>
      <c r="E1295" s="440" t="s">
        <v>4397</v>
      </c>
      <c r="F1295" s="439" t="s">
        <v>43</v>
      </c>
      <c r="G1295" s="439" t="s">
        <v>4398</v>
      </c>
      <c r="H1295" s="439" t="s">
        <v>4399</v>
      </c>
      <c r="I1295" s="441">
        <v>176</v>
      </c>
      <c r="J1295" s="165">
        <f t="shared" si="66"/>
        <v>13</v>
      </c>
    </row>
    <row r="1296" spans="1:10" ht="19.95" customHeight="1">
      <c r="A1296" s="102" t="str">
        <f t="shared" si="64"/>
        <v>2026-03-31T3003859</v>
      </c>
      <c r="B1296" s="167" t="str">
        <f t="shared" si="65"/>
        <v>133003859</v>
      </c>
      <c r="C1296" s="434" t="s">
        <v>8248</v>
      </c>
      <c r="D1296" s="435" t="s">
        <v>2870</v>
      </c>
      <c r="E1296" s="436" t="s">
        <v>4400</v>
      </c>
      <c r="F1296" s="435" t="s">
        <v>43</v>
      </c>
      <c r="G1296" s="435" t="s">
        <v>4401</v>
      </c>
      <c r="H1296" s="435" t="s">
        <v>4399</v>
      </c>
      <c r="I1296" s="437">
        <v>154</v>
      </c>
      <c r="J1296" s="165">
        <f t="shared" si="66"/>
        <v>13</v>
      </c>
    </row>
    <row r="1297" spans="1:10" ht="19.95" customHeight="1">
      <c r="A1297" s="102" t="str">
        <f t="shared" si="64"/>
        <v>2026-03-31T1033085</v>
      </c>
      <c r="B1297" s="167" t="str">
        <f t="shared" si="65"/>
        <v>131033085</v>
      </c>
      <c r="C1297" s="438" t="s">
        <v>8248</v>
      </c>
      <c r="D1297" s="439" t="s">
        <v>5024</v>
      </c>
      <c r="E1297" s="440" t="s">
        <v>7316</v>
      </c>
      <c r="F1297" s="439" t="s">
        <v>43</v>
      </c>
      <c r="G1297" s="439" t="s">
        <v>7317</v>
      </c>
      <c r="H1297" s="439" t="s">
        <v>7814</v>
      </c>
      <c r="I1297" s="441">
        <v>100</v>
      </c>
      <c r="J1297" s="165">
        <f t="shared" si="66"/>
        <v>13</v>
      </c>
    </row>
    <row r="1298" spans="1:10" ht="19.95" customHeight="1">
      <c r="A1298" s="102" t="str">
        <f t="shared" si="64"/>
        <v>2026-03-31T1027951</v>
      </c>
      <c r="B1298" s="167" t="str">
        <f t="shared" si="65"/>
        <v>131027951</v>
      </c>
      <c r="C1298" s="434" t="s">
        <v>8248</v>
      </c>
      <c r="D1298" s="435" t="s">
        <v>7849</v>
      </c>
      <c r="E1298" s="436" t="s">
        <v>4379</v>
      </c>
      <c r="F1298" s="435" t="s">
        <v>43</v>
      </c>
      <c r="G1298" s="435" t="s">
        <v>385</v>
      </c>
      <c r="H1298" s="435" t="s">
        <v>5760</v>
      </c>
      <c r="I1298" s="437">
        <v>243</v>
      </c>
      <c r="J1298" s="165">
        <f t="shared" si="66"/>
        <v>13</v>
      </c>
    </row>
    <row r="1299" spans="1:10" ht="19.95" customHeight="1">
      <c r="A1299" s="102" t="str">
        <f t="shared" si="64"/>
        <v>2026-03-31T1031748</v>
      </c>
      <c r="B1299" s="167" t="str">
        <f t="shared" si="65"/>
        <v>131031748</v>
      </c>
      <c r="C1299" s="438" t="s">
        <v>8248</v>
      </c>
      <c r="D1299" s="439" t="s">
        <v>5013</v>
      </c>
      <c r="E1299" s="440" t="s">
        <v>7431</v>
      </c>
      <c r="F1299" s="439" t="s">
        <v>43</v>
      </c>
      <c r="G1299" s="439" t="s">
        <v>7432</v>
      </c>
      <c r="H1299" s="439" t="s">
        <v>7433</v>
      </c>
      <c r="I1299" s="441">
        <v>355</v>
      </c>
      <c r="J1299" s="165">
        <f t="shared" si="66"/>
        <v>13</v>
      </c>
    </row>
    <row r="1300" spans="1:10" ht="19.95" customHeight="1">
      <c r="A1300" s="102" t="str">
        <f t="shared" si="64"/>
        <v>2026-03-31T1035835</v>
      </c>
      <c r="B1300" s="167" t="str">
        <f t="shared" si="65"/>
        <v>131035835</v>
      </c>
      <c r="C1300" s="434" t="s">
        <v>8248</v>
      </c>
      <c r="D1300" s="435" t="s">
        <v>5013</v>
      </c>
      <c r="E1300" s="436" t="s">
        <v>7325</v>
      </c>
      <c r="F1300" s="435" t="s">
        <v>43</v>
      </c>
      <c r="G1300" s="435" t="s">
        <v>7326</v>
      </c>
      <c r="H1300" s="435" t="s">
        <v>7413</v>
      </c>
      <c r="I1300" s="437">
        <v>117</v>
      </c>
      <c r="J1300" s="165">
        <f t="shared" si="66"/>
        <v>13</v>
      </c>
    </row>
    <row r="1301" spans="1:10" ht="19.95" customHeight="1">
      <c r="A1301" s="102" t="str">
        <f t="shared" si="64"/>
        <v>2026-03-31T1033079</v>
      </c>
      <c r="B1301" s="167" t="str">
        <f t="shared" si="65"/>
        <v>131033079</v>
      </c>
      <c r="C1301" s="438" t="s">
        <v>8248</v>
      </c>
      <c r="D1301" s="439" t="s">
        <v>5013</v>
      </c>
      <c r="E1301" s="440" t="s">
        <v>7341</v>
      </c>
      <c r="F1301" s="439" t="s">
        <v>43</v>
      </c>
      <c r="G1301" s="439" t="s">
        <v>7342</v>
      </c>
      <c r="H1301" s="439" t="s">
        <v>7414</v>
      </c>
      <c r="I1301" s="441">
        <v>193</v>
      </c>
      <c r="J1301" s="165">
        <f t="shared" si="66"/>
        <v>13</v>
      </c>
    </row>
    <row r="1302" spans="1:10" ht="19.95" customHeight="1">
      <c r="A1302" s="102" t="str">
        <f t="shared" si="64"/>
        <v>2026-03-31T1019975</v>
      </c>
      <c r="B1302" s="167" t="str">
        <f t="shared" si="65"/>
        <v>131019975</v>
      </c>
      <c r="C1302" s="434" t="s">
        <v>8248</v>
      </c>
      <c r="D1302" s="435" t="s">
        <v>2912</v>
      </c>
      <c r="E1302" s="436" t="s">
        <v>7338</v>
      </c>
      <c r="F1302" s="435" t="s">
        <v>43</v>
      </c>
      <c r="G1302" s="435" t="s">
        <v>7339</v>
      </c>
      <c r="H1302" s="435" t="s">
        <v>7830</v>
      </c>
      <c r="I1302" s="437">
        <v>126</v>
      </c>
      <c r="J1302" s="165">
        <f t="shared" si="66"/>
        <v>13</v>
      </c>
    </row>
    <row r="1303" spans="1:10" ht="19.95" customHeight="1">
      <c r="A1303" s="102" t="str">
        <f t="shared" si="64"/>
        <v>2026-03-31T1037426</v>
      </c>
      <c r="B1303" s="167" t="str">
        <f t="shared" si="65"/>
        <v>131037426</v>
      </c>
      <c r="C1303" s="438" t="s">
        <v>8248</v>
      </c>
      <c r="D1303" s="439" t="s">
        <v>7415</v>
      </c>
      <c r="E1303" s="440" t="s">
        <v>7838</v>
      </c>
      <c r="F1303" s="439" t="s">
        <v>43</v>
      </c>
      <c r="G1303" s="439" t="s">
        <v>6255</v>
      </c>
      <c r="H1303" s="439" t="s">
        <v>7839</v>
      </c>
      <c r="I1303" s="441">
        <v>197</v>
      </c>
      <c r="J1303" s="165">
        <f t="shared" si="66"/>
        <v>13</v>
      </c>
    </row>
    <row r="1304" spans="1:10" ht="19.95" customHeight="1">
      <c r="A1304" s="102" t="str">
        <f t="shared" si="64"/>
        <v>2026-03-31T1033057</v>
      </c>
      <c r="B1304" s="167" t="str">
        <f t="shared" si="65"/>
        <v>131033057</v>
      </c>
      <c r="C1304" s="434" t="s">
        <v>8248</v>
      </c>
      <c r="D1304" s="435" t="s">
        <v>7415</v>
      </c>
      <c r="E1304" s="436" t="s">
        <v>5010</v>
      </c>
      <c r="F1304" s="435" t="s">
        <v>43</v>
      </c>
      <c r="G1304" s="435" t="s">
        <v>5011</v>
      </c>
      <c r="H1304" s="435" t="s">
        <v>7304</v>
      </c>
      <c r="I1304" s="437">
        <v>395</v>
      </c>
      <c r="J1304" s="165">
        <f t="shared" si="66"/>
        <v>13</v>
      </c>
    </row>
    <row r="1305" spans="1:10" ht="19.95" customHeight="1">
      <c r="A1305" s="102" t="str">
        <f t="shared" si="64"/>
        <v>2026-04-01T1037741</v>
      </c>
      <c r="B1305" s="167" t="str">
        <f t="shared" si="65"/>
        <v>131037741</v>
      </c>
      <c r="C1305" s="438" t="s">
        <v>8250</v>
      </c>
      <c r="D1305" s="439" t="s">
        <v>4388</v>
      </c>
      <c r="E1305" s="440" t="s">
        <v>7827</v>
      </c>
      <c r="F1305" s="439" t="s">
        <v>43</v>
      </c>
      <c r="G1305" s="439" t="s">
        <v>7828</v>
      </c>
      <c r="H1305" s="439" t="s">
        <v>7829</v>
      </c>
      <c r="I1305" s="441">
        <v>129</v>
      </c>
      <c r="J1305" s="165">
        <f t="shared" si="66"/>
        <v>13</v>
      </c>
    </row>
    <row r="1306" spans="1:10" ht="19.95" customHeight="1">
      <c r="A1306" s="102" t="str">
        <f t="shared" si="64"/>
        <v>2026-04-01T1037798</v>
      </c>
      <c r="B1306" s="167" t="str">
        <f t="shared" si="65"/>
        <v>131037798</v>
      </c>
      <c r="C1306" s="434" t="s">
        <v>8250</v>
      </c>
      <c r="D1306" s="435" t="s">
        <v>4388</v>
      </c>
      <c r="E1306" s="436" t="s">
        <v>8241</v>
      </c>
      <c r="F1306" s="435" t="s">
        <v>43</v>
      </c>
      <c r="G1306" s="435" t="s">
        <v>8242</v>
      </c>
      <c r="H1306" s="435" t="s">
        <v>8243</v>
      </c>
      <c r="I1306" s="437">
        <v>153</v>
      </c>
      <c r="J1306" s="165">
        <f t="shared" si="66"/>
        <v>13</v>
      </c>
    </row>
    <row r="1307" spans="1:10" ht="19.95" customHeight="1">
      <c r="A1307" s="102" t="str">
        <f t="shared" si="64"/>
        <v>2026-04-01T1031434</v>
      </c>
      <c r="B1307" s="167" t="str">
        <f t="shared" si="65"/>
        <v>131031434</v>
      </c>
      <c r="C1307" s="438" t="s">
        <v>8250</v>
      </c>
      <c r="D1307" s="439" t="s">
        <v>7419</v>
      </c>
      <c r="E1307" s="440" t="s">
        <v>7420</v>
      </c>
      <c r="F1307" s="439" t="s">
        <v>43</v>
      </c>
      <c r="G1307" s="439" t="s">
        <v>7421</v>
      </c>
      <c r="H1307" s="439" t="s">
        <v>7422</v>
      </c>
      <c r="I1307" s="441">
        <v>766</v>
      </c>
      <c r="J1307" s="165">
        <f t="shared" si="66"/>
        <v>13</v>
      </c>
    </row>
    <row r="1308" spans="1:10" ht="19.95" customHeight="1">
      <c r="A1308" s="102" t="str">
        <f t="shared" si="64"/>
        <v>2026-04-01T1030546</v>
      </c>
      <c r="B1308" s="167" t="str">
        <f t="shared" si="65"/>
        <v>131030546</v>
      </c>
      <c r="C1308" s="434" t="s">
        <v>8250</v>
      </c>
      <c r="D1308" s="435" t="s">
        <v>7419</v>
      </c>
      <c r="E1308" s="436" t="s">
        <v>7426</v>
      </c>
      <c r="F1308" s="435" t="s">
        <v>43</v>
      </c>
      <c r="G1308" s="435" t="s">
        <v>7427</v>
      </c>
      <c r="H1308" s="435" t="s">
        <v>7422</v>
      </c>
      <c r="I1308" s="437">
        <v>332</v>
      </c>
      <c r="J1308" s="165">
        <f t="shared" si="66"/>
        <v>13</v>
      </c>
    </row>
    <row r="1309" spans="1:10" ht="19.95" customHeight="1">
      <c r="A1309" s="102" t="str">
        <f t="shared" si="64"/>
        <v>2026-04-01T3002716</v>
      </c>
      <c r="B1309" s="167" t="str">
        <f t="shared" si="65"/>
        <v>133002716</v>
      </c>
      <c r="C1309" s="438" t="s">
        <v>8250</v>
      </c>
      <c r="D1309" s="439" t="s">
        <v>416</v>
      </c>
      <c r="E1309" s="440" t="s">
        <v>2931</v>
      </c>
      <c r="F1309" s="439" t="s">
        <v>43</v>
      </c>
      <c r="G1309" s="439" t="s">
        <v>2932</v>
      </c>
      <c r="H1309" s="439" t="s">
        <v>2859</v>
      </c>
      <c r="I1309" s="441">
        <v>62</v>
      </c>
      <c r="J1309" s="165">
        <f t="shared" si="66"/>
        <v>13</v>
      </c>
    </row>
    <row r="1310" spans="1:10" ht="19.95" customHeight="1">
      <c r="A1310" s="102" t="str">
        <f t="shared" si="64"/>
        <v>2026-04-01T3003745</v>
      </c>
      <c r="B1310" s="167" t="str">
        <f t="shared" si="65"/>
        <v>133003745</v>
      </c>
      <c r="C1310" s="434" t="s">
        <v>8250</v>
      </c>
      <c r="D1310" s="435" t="s">
        <v>416</v>
      </c>
      <c r="E1310" s="436" t="s">
        <v>2869</v>
      </c>
      <c r="F1310" s="435" t="s">
        <v>43</v>
      </c>
      <c r="G1310" s="435" t="s">
        <v>2861</v>
      </c>
      <c r="H1310" s="435" t="s">
        <v>7812</v>
      </c>
      <c r="I1310" s="437">
        <v>178</v>
      </c>
      <c r="J1310" s="165">
        <f t="shared" si="66"/>
        <v>13</v>
      </c>
    </row>
    <row r="1311" spans="1:10" ht="19.95" customHeight="1">
      <c r="A1311" s="102" t="str">
        <f t="shared" si="64"/>
        <v>2026-04-01T3002784</v>
      </c>
      <c r="B1311" s="167" t="str">
        <f t="shared" si="65"/>
        <v>133002784</v>
      </c>
      <c r="C1311" s="438" t="s">
        <v>8250</v>
      </c>
      <c r="D1311" s="439" t="s">
        <v>416</v>
      </c>
      <c r="E1311" s="440" t="s">
        <v>5021</v>
      </c>
      <c r="F1311" s="439" t="s">
        <v>43</v>
      </c>
      <c r="G1311" s="439" t="s">
        <v>5022</v>
      </c>
      <c r="H1311" s="439" t="s">
        <v>5023</v>
      </c>
      <c r="I1311" s="441">
        <v>79</v>
      </c>
      <c r="J1311" s="165">
        <f t="shared" si="66"/>
        <v>13</v>
      </c>
    </row>
    <row r="1312" spans="1:10" ht="19.95" customHeight="1">
      <c r="A1312" s="102" t="str">
        <f t="shared" si="64"/>
        <v>2026-04-01T3002773</v>
      </c>
      <c r="B1312" s="167" t="str">
        <f t="shared" si="65"/>
        <v>133002773</v>
      </c>
      <c r="C1312" s="434" t="s">
        <v>8250</v>
      </c>
      <c r="D1312" s="435" t="s">
        <v>2862</v>
      </c>
      <c r="E1312" s="436" t="s">
        <v>5050</v>
      </c>
      <c r="F1312" s="435" t="s">
        <v>2515</v>
      </c>
      <c r="G1312" s="435" t="s">
        <v>5051</v>
      </c>
      <c r="H1312" s="435" t="s">
        <v>4374</v>
      </c>
      <c r="I1312" s="437">
        <v>93</v>
      </c>
      <c r="J1312" s="165">
        <f t="shared" si="66"/>
        <v>13</v>
      </c>
    </row>
    <row r="1313" spans="1:10" ht="19.95" customHeight="1">
      <c r="A1313" s="102" t="str">
        <f t="shared" si="64"/>
        <v>2026-04-01T3002609</v>
      </c>
      <c r="B1313" s="167" t="str">
        <f t="shared" si="65"/>
        <v>133002609</v>
      </c>
      <c r="C1313" s="438" t="s">
        <v>8250</v>
      </c>
      <c r="D1313" s="439" t="s">
        <v>2862</v>
      </c>
      <c r="E1313" s="440" t="s">
        <v>3721</v>
      </c>
      <c r="F1313" s="439" t="s">
        <v>43</v>
      </c>
      <c r="G1313" s="439" t="s">
        <v>3722</v>
      </c>
      <c r="H1313" s="439" t="s">
        <v>2865</v>
      </c>
      <c r="I1313" s="441">
        <v>65</v>
      </c>
      <c r="J1313" s="165">
        <f t="shared" si="66"/>
        <v>13</v>
      </c>
    </row>
    <row r="1314" spans="1:10" ht="19.95" customHeight="1">
      <c r="A1314" s="102" t="str">
        <f t="shared" si="64"/>
        <v>2026-04-01T3002647</v>
      </c>
      <c r="B1314" s="167" t="str">
        <f t="shared" si="65"/>
        <v>133002647</v>
      </c>
      <c r="C1314" s="434" t="s">
        <v>8250</v>
      </c>
      <c r="D1314" s="435" t="s">
        <v>2862</v>
      </c>
      <c r="E1314" s="436" t="s">
        <v>2866</v>
      </c>
      <c r="F1314" s="435" t="s">
        <v>2515</v>
      </c>
      <c r="G1314" s="435" t="s">
        <v>2867</v>
      </c>
      <c r="H1314" s="435" t="s">
        <v>7813</v>
      </c>
      <c r="I1314" s="437">
        <v>136</v>
      </c>
      <c r="J1314" s="165">
        <f t="shared" si="66"/>
        <v>13</v>
      </c>
    </row>
    <row r="1315" spans="1:10" ht="19.95" customHeight="1">
      <c r="A1315" s="102" t="str">
        <f t="shared" si="64"/>
        <v>2026-04-01T3003745</v>
      </c>
      <c r="B1315" s="167" t="str">
        <f t="shared" si="65"/>
        <v>133003745</v>
      </c>
      <c r="C1315" s="438" t="s">
        <v>8250</v>
      </c>
      <c r="D1315" s="439" t="s">
        <v>2862</v>
      </c>
      <c r="E1315" s="440" t="s">
        <v>2860</v>
      </c>
      <c r="F1315" s="439" t="s">
        <v>43</v>
      </c>
      <c r="G1315" s="439" t="s">
        <v>2861</v>
      </c>
      <c r="H1315" s="439" t="s">
        <v>7812</v>
      </c>
      <c r="I1315" s="441">
        <v>29</v>
      </c>
      <c r="J1315" s="165">
        <f t="shared" si="66"/>
        <v>13</v>
      </c>
    </row>
    <row r="1316" spans="1:10" ht="19.95" customHeight="1">
      <c r="A1316" s="102" t="str">
        <f t="shared" si="64"/>
        <v>2026-04-01T3003860</v>
      </c>
      <c r="B1316" s="167" t="str">
        <f t="shared" si="65"/>
        <v>133003860</v>
      </c>
      <c r="C1316" s="434" t="s">
        <v>8250</v>
      </c>
      <c r="D1316" s="435" t="s">
        <v>2870</v>
      </c>
      <c r="E1316" s="436" t="s">
        <v>4397</v>
      </c>
      <c r="F1316" s="435" t="s">
        <v>43</v>
      </c>
      <c r="G1316" s="435" t="s">
        <v>4398</v>
      </c>
      <c r="H1316" s="435" t="s">
        <v>4399</v>
      </c>
      <c r="I1316" s="437">
        <v>102</v>
      </c>
      <c r="J1316" s="165">
        <f t="shared" si="66"/>
        <v>13</v>
      </c>
    </row>
    <row r="1317" spans="1:10" ht="19.95" customHeight="1">
      <c r="A1317" s="102" t="str">
        <f t="shared" si="64"/>
        <v>2026-04-01T3003859</v>
      </c>
      <c r="B1317" s="167" t="str">
        <f t="shared" si="65"/>
        <v>133003859</v>
      </c>
      <c r="C1317" s="438" t="s">
        <v>8250</v>
      </c>
      <c r="D1317" s="439" t="s">
        <v>2870</v>
      </c>
      <c r="E1317" s="440" t="s">
        <v>4400</v>
      </c>
      <c r="F1317" s="439" t="s">
        <v>43</v>
      </c>
      <c r="G1317" s="439" t="s">
        <v>4401</v>
      </c>
      <c r="H1317" s="439" t="s">
        <v>4399</v>
      </c>
      <c r="I1317" s="441">
        <v>38</v>
      </c>
      <c r="J1317" s="165">
        <f t="shared" si="66"/>
        <v>13</v>
      </c>
    </row>
    <row r="1318" spans="1:10" ht="19.95" customHeight="1">
      <c r="A1318" s="102" t="str">
        <f t="shared" si="64"/>
        <v>2026-04-01T1033085</v>
      </c>
      <c r="B1318" s="167" t="str">
        <f t="shared" si="65"/>
        <v>131033085</v>
      </c>
      <c r="C1318" s="434" t="s">
        <v>8250</v>
      </c>
      <c r="D1318" s="435" t="s">
        <v>5024</v>
      </c>
      <c r="E1318" s="436" t="s">
        <v>7316</v>
      </c>
      <c r="F1318" s="435" t="s">
        <v>43</v>
      </c>
      <c r="G1318" s="435" t="s">
        <v>7317</v>
      </c>
      <c r="H1318" s="435" t="s">
        <v>7814</v>
      </c>
      <c r="I1318" s="437">
        <v>21</v>
      </c>
      <c r="J1318" s="165">
        <f t="shared" si="66"/>
        <v>13</v>
      </c>
    </row>
    <row r="1319" spans="1:10" ht="19.95" customHeight="1">
      <c r="A1319" s="102" t="str">
        <f t="shared" si="64"/>
        <v>2026-04-01T1033085</v>
      </c>
      <c r="B1319" s="167" t="str">
        <f t="shared" si="65"/>
        <v>131033085</v>
      </c>
      <c r="C1319" s="438" t="s">
        <v>8250</v>
      </c>
      <c r="D1319" s="439" t="s">
        <v>5384</v>
      </c>
      <c r="E1319" s="440" t="s">
        <v>7316</v>
      </c>
      <c r="F1319" s="439" t="s">
        <v>43</v>
      </c>
      <c r="G1319" s="439" t="s">
        <v>7317</v>
      </c>
      <c r="H1319" s="439" t="s">
        <v>7814</v>
      </c>
      <c r="I1319" s="441">
        <v>120</v>
      </c>
      <c r="J1319" s="165">
        <f t="shared" si="66"/>
        <v>13</v>
      </c>
    </row>
    <row r="1320" spans="1:10" ht="19.95" customHeight="1">
      <c r="A1320" s="102" t="str">
        <f t="shared" si="64"/>
        <v>2026-04-01T1031748</v>
      </c>
      <c r="B1320" s="167" t="str">
        <f t="shared" si="65"/>
        <v>131031748</v>
      </c>
      <c r="C1320" s="434" t="s">
        <v>8250</v>
      </c>
      <c r="D1320" s="435" t="s">
        <v>5013</v>
      </c>
      <c r="E1320" s="436" t="s">
        <v>7431</v>
      </c>
      <c r="F1320" s="435" t="s">
        <v>43</v>
      </c>
      <c r="G1320" s="435" t="s">
        <v>7432</v>
      </c>
      <c r="H1320" s="435" t="s">
        <v>7433</v>
      </c>
      <c r="I1320" s="437">
        <v>360</v>
      </c>
      <c r="J1320" s="165">
        <f t="shared" si="66"/>
        <v>13</v>
      </c>
    </row>
    <row r="1321" spans="1:10" ht="19.95" customHeight="1">
      <c r="A1321" s="102" t="str">
        <f t="shared" si="64"/>
        <v>2026-04-01T1035835</v>
      </c>
      <c r="B1321" s="167" t="str">
        <f t="shared" si="65"/>
        <v>131035835</v>
      </c>
      <c r="C1321" s="438" t="s">
        <v>8250</v>
      </c>
      <c r="D1321" s="439" t="s">
        <v>5013</v>
      </c>
      <c r="E1321" s="440" t="s">
        <v>7325</v>
      </c>
      <c r="F1321" s="439" t="s">
        <v>43</v>
      </c>
      <c r="G1321" s="439" t="s">
        <v>7326</v>
      </c>
      <c r="H1321" s="439" t="s">
        <v>7413</v>
      </c>
      <c r="I1321" s="441">
        <v>229</v>
      </c>
      <c r="J1321" s="165">
        <f t="shared" si="66"/>
        <v>13</v>
      </c>
    </row>
    <row r="1322" spans="1:10" ht="19.95" customHeight="1">
      <c r="A1322" s="102" t="str">
        <f t="shared" ref="A1322:A1385" si="67">C1322&amp;"T"&amp;G1322</f>
        <v>2026-04-01T1033079</v>
      </c>
      <c r="B1322" s="167" t="str">
        <f t="shared" ref="B1322:B1385" si="68">J1322&amp;G1322</f>
        <v>131033079</v>
      </c>
      <c r="C1322" s="434" t="s">
        <v>8250</v>
      </c>
      <c r="D1322" s="435" t="s">
        <v>5013</v>
      </c>
      <c r="E1322" s="436" t="s">
        <v>7341</v>
      </c>
      <c r="F1322" s="435" t="s">
        <v>43</v>
      </c>
      <c r="G1322" s="435" t="s">
        <v>7342</v>
      </c>
      <c r="H1322" s="435" t="s">
        <v>7414</v>
      </c>
      <c r="I1322" s="437">
        <v>175</v>
      </c>
      <c r="J1322" s="165">
        <f t="shared" si="66"/>
        <v>13</v>
      </c>
    </row>
    <row r="1323" spans="1:10" ht="19.95" customHeight="1">
      <c r="A1323" s="102" t="str">
        <f t="shared" si="67"/>
        <v>2026-04-01T1019975</v>
      </c>
      <c r="B1323" s="167" t="str">
        <f t="shared" si="68"/>
        <v>131019975</v>
      </c>
      <c r="C1323" s="438" t="s">
        <v>8250</v>
      </c>
      <c r="D1323" s="439" t="s">
        <v>2912</v>
      </c>
      <c r="E1323" s="440" t="s">
        <v>7338</v>
      </c>
      <c r="F1323" s="439" t="s">
        <v>43</v>
      </c>
      <c r="G1323" s="439" t="s">
        <v>7339</v>
      </c>
      <c r="H1323" s="439" t="s">
        <v>7830</v>
      </c>
      <c r="I1323" s="441">
        <v>199</v>
      </c>
      <c r="J1323" s="165">
        <f t="shared" si="66"/>
        <v>13</v>
      </c>
    </row>
    <row r="1324" spans="1:10" ht="19.95" customHeight="1">
      <c r="A1324" s="102" t="str">
        <f t="shared" si="67"/>
        <v>2026-04-01T1037426</v>
      </c>
      <c r="B1324" s="167" t="str">
        <f t="shared" si="68"/>
        <v>131037426</v>
      </c>
      <c r="C1324" s="434" t="s">
        <v>8250</v>
      </c>
      <c r="D1324" s="435" t="s">
        <v>7415</v>
      </c>
      <c r="E1324" s="436" t="s">
        <v>7838</v>
      </c>
      <c r="F1324" s="435" t="s">
        <v>43</v>
      </c>
      <c r="G1324" s="435" t="s">
        <v>6255</v>
      </c>
      <c r="H1324" s="435" t="s">
        <v>7839</v>
      </c>
      <c r="I1324" s="437">
        <v>175</v>
      </c>
      <c r="J1324" s="165">
        <f t="shared" si="66"/>
        <v>13</v>
      </c>
    </row>
    <row r="1325" spans="1:10" ht="19.95" customHeight="1">
      <c r="A1325" s="102" t="str">
        <f t="shared" si="67"/>
        <v>2026-04-01T1033057</v>
      </c>
      <c r="B1325" s="167" t="str">
        <f t="shared" si="68"/>
        <v>131033057</v>
      </c>
      <c r="C1325" s="438" t="s">
        <v>8250</v>
      </c>
      <c r="D1325" s="439" t="s">
        <v>7415</v>
      </c>
      <c r="E1325" s="440" t="s">
        <v>5010</v>
      </c>
      <c r="F1325" s="439" t="s">
        <v>43</v>
      </c>
      <c r="G1325" s="439" t="s">
        <v>5011</v>
      </c>
      <c r="H1325" s="439" t="s">
        <v>7304</v>
      </c>
      <c r="I1325" s="441">
        <v>397</v>
      </c>
      <c r="J1325" s="165">
        <f t="shared" si="66"/>
        <v>13</v>
      </c>
    </row>
    <row r="1326" spans="1:10" ht="19.95" customHeight="1">
      <c r="A1326" s="102" t="str">
        <f t="shared" si="67"/>
        <v>2026-04-02T1037741</v>
      </c>
      <c r="B1326" s="167" t="str">
        <f t="shared" si="68"/>
        <v>131037741</v>
      </c>
      <c r="C1326" s="434" t="s">
        <v>8251</v>
      </c>
      <c r="D1326" s="435" t="s">
        <v>4388</v>
      </c>
      <c r="E1326" s="436" t="s">
        <v>7827</v>
      </c>
      <c r="F1326" s="435" t="s">
        <v>43</v>
      </c>
      <c r="G1326" s="435" t="s">
        <v>7828</v>
      </c>
      <c r="H1326" s="435" t="s">
        <v>7829</v>
      </c>
      <c r="I1326" s="437">
        <v>4</v>
      </c>
      <c r="J1326" s="165">
        <f t="shared" si="66"/>
        <v>13</v>
      </c>
    </row>
    <row r="1327" spans="1:10" ht="19.95" customHeight="1">
      <c r="A1327" s="102" t="str">
        <f t="shared" si="67"/>
        <v>2026-04-02T1031434</v>
      </c>
      <c r="B1327" s="167" t="str">
        <f t="shared" si="68"/>
        <v>131031434</v>
      </c>
      <c r="C1327" s="438" t="s">
        <v>8251</v>
      </c>
      <c r="D1327" s="439" t="s">
        <v>7419</v>
      </c>
      <c r="E1327" s="440" t="s">
        <v>7420</v>
      </c>
      <c r="F1327" s="439" t="s">
        <v>43</v>
      </c>
      <c r="G1327" s="439" t="s">
        <v>7421</v>
      </c>
      <c r="H1327" s="439" t="s">
        <v>7422</v>
      </c>
      <c r="I1327" s="441">
        <v>687</v>
      </c>
      <c r="J1327" s="165">
        <f t="shared" si="66"/>
        <v>13</v>
      </c>
    </row>
    <row r="1328" spans="1:10" ht="19.95" customHeight="1">
      <c r="A1328" s="102" t="str">
        <f t="shared" si="67"/>
        <v>2026-04-02T1030546</v>
      </c>
      <c r="B1328" s="167" t="str">
        <f t="shared" si="68"/>
        <v>131030546</v>
      </c>
      <c r="C1328" s="434" t="s">
        <v>8251</v>
      </c>
      <c r="D1328" s="435" t="s">
        <v>7419</v>
      </c>
      <c r="E1328" s="436" t="s">
        <v>7426</v>
      </c>
      <c r="F1328" s="435" t="s">
        <v>43</v>
      </c>
      <c r="G1328" s="435" t="s">
        <v>7427</v>
      </c>
      <c r="H1328" s="435" t="s">
        <v>7422</v>
      </c>
      <c r="I1328" s="437">
        <v>343</v>
      </c>
      <c r="J1328" s="165">
        <f t="shared" si="66"/>
        <v>13</v>
      </c>
    </row>
    <row r="1329" spans="1:10" ht="19.95" customHeight="1">
      <c r="A1329" s="102" t="str">
        <f t="shared" si="67"/>
        <v>2026-04-02T1020581</v>
      </c>
      <c r="B1329" s="167" t="str">
        <f t="shared" si="68"/>
        <v>131020581</v>
      </c>
      <c r="C1329" s="438" t="s">
        <v>8251</v>
      </c>
      <c r="D1329" s="439" t="s">
        <v>3715</v>
      </c>
      <c r="E1329" s="440" t="s">
        <v>8252</v>
      </c>
      <c r="F1329" s="439" t="s">
        <v>43</v>
      </c>
      <c r="G1329" s="439" t="s">
        <v>8253</v>
      </c>
      <c r="H1329" s="439" t="s">
        <v>8254</v>
      </c>
      <c r="I1329" s="441">
        <v>187</v>
      </c>
      <c r="J1329" s="165">
        <f t="shared" si="66"/>
        <v>13</v>
      </c>
    </row>
    <row r="1330" spans="1:10" ht="19.95" customHeight="1">
      <c r="A1330" s="102" t="str">
        <f t="shared" si="67"/>
        <v>2026-04-02T3002716</v>
      </c>
      <c r="B1330" s="167" t="str">
        <f t="shared" si="68"/>
        <v>133002716</v>
      </c>
      <c r="C1330" s="434" t="s">
        <v>8251</v>
      </c>
      <c r="D1330" s="435" t="s">
        <v>416</v>
      </c>
      <c r="E1330" s="436" t="s">
        <v>2931</v>
      </c>
      <c r="F1330" s="435" t="s">
        <v>43</v>
      </c>
      <c r="G1330" s="435" t="s">
        <v>2932</v>
      </c>
      <c r="H1330" s="435" t="s">
        <v>2859</v>
      </c>
      <c r="I1330" s="437">
        <v>50</v>
      </c>
      <c r="J1330" s="165">
        <f t="shared" si="66"/>
        <v>13</v>
      </c>
    </row>
    <row r="1331" spans="1:10" ht="19.95" customHeight="1">
      <c r="A1331" s="102" t="str">
        <f t="shared" si="67"/>
        <v>2026-04-02T3003745</v>
      </c>
      <c r="B1331" s="167" t="str">
        <f t="shared" si="68"/>
        <v>133003745</v>
      </c>
      <c r="C1331" s="438" t="s">
        <v>8251</v>
      </c>
      <c r="D1331" s="439" t="s">
        <v>416</v>
      </c>
      <c r="E1331" s="440" t="s">
        <v>2869</v>
      </c>
      <c r="F1331" s="439" t="s">
        <v>43</v>
      </c>
      <c r="G1331" s="439" t="s">
        <v>2861</v>
      </c>
      <c r="H1331" s="439" t="s">
        <v>7812</v>
      </c>
      <c r="I1331" s="441">
        <v>181</v>
      </c>
      <c r="J1331" s="165">
        <f t="shared" si="66"/>
        <v>13</v>
      </c>
    </row>
    <row r="1332" spans="1:10" ht="19.95" customHeight="1">
      <c r="A1332" s="102" t="str">
        <f t="shared" si="67"/>
        <v>2026-04-02T3002784</v>
      </c>
      <c r="B1332" s="167" t="str">
        <f t="shared" si="68"/>
        <v>133002784</v>
      </c>
      <c r="C1332" s="434" t="s">
        <v>8251</v>
      </c>
      <c r="D1332" s="435" t="s">
        <v>416</v>
      </c>
      <c r="E1332" s="436" t="s">
        <v>5021</v>
      </c>
      <c r="F1332" s="435" t="s">
        <v>43</v>
      </c>
      <c r="G1332" s="435" t="s">
        <v>5022</v>
      </c>
      <c r="H1332" s="435" t="s">
        <v>5023</v>
      </c>
      <c r="I1332" s="437">
        <v>84</v>
      </c>
      <c r="J1332" s="165">
        <f t="shared" si="66"/>
        <v>13</v>
      </c>
    </row>
    <row r="1333" spans="1:10" ht="19.95" customHeight="1">
      <c r="A1333" s="102" t="str">
        <f t="shared" si="67"/>
        <v>2026-04-02T3002773</v>
      </c>
      <c r="B1333" s="167" t="str">
        <f t="shared" si="68"/>
        <v>133002773</v>
      </c>
      <c r="C1333" s="438" t="s">
        <v>8251</v>
      </c>
      <c r="D1333" s="439" t="s">
        <v>2862</v>
      </c>
      <c r="E1333" s="440" t="s">
        <v>5050</v>
      </c>
      <c r="F1333" s="439" t="s">
        <v>2515</v>
      </c>
      <c r="G1333" s="439" t="s">
        <v>5051</v>
      </c>
      <c r="H1333" s="439" t="s">
        <v>4374</v>
      </c>
      <c r="I1333" s="441">
        <v>113</v>
      </c>
      <c r="J1333" s="165">
        <f t="shared" si="66"/>
        <v>13</v>
      </c>
    </row>
    <row r="1334" spans="1:10" ht="19.95" customHeight="1">
      <c r="A1334" s="102" t="str">
        <f t="shared" si="67"/>
        <v>2026-04-02T3002609</v>
      </c>
      <c r="B1334" s="167" t="str">
        <f t="shared" si="68"/>
        <v>133002609</v>
      </c>
      <c r="C1334" s="434" t="s">
        <v>8251</v>
      </c>
      <c r="D1334" s="435" t="s">
        <v>2862</v>
      </c>
      <c r="E1334" s="436" t="s">
        <v>3721</v>
      </c>
      <c r="F1334" s="435" t="s">
        <v>43</v>
      </c>
      <c r="G1334" s="435" t="s">
        <v>3722</v>
      </c>
      <c r="H1334" s="435" t="s">
        <v>2865</v>
      </c>
      <c r="I1334" s="437">
        <v>63</v>
      </c>
      <c r="J1334" s="165">
        <f t="shared" si="66"/>
        <v>13</v>
      </c>
    </row>
    <row r="1335" spans="1:10" ht="19.95" customHeight="1">
      <c r="A1335" s="102" t="str">
        <f t="shared" si="67"/>
        <v>2026-04-02T3002647</v>
      </c>
      <c r="B1335" s="167" t="str">
        <f t="shared" si="68"/>
        <v>133002647</v>
      </c>
      <c r="C1335" s="438" t="s">
        <v>8251</v>
      </c>
      <c r="D1335" s="439" t="s">
        <v>2862</v>
      </c>
      <c r="E1335" s="440" t="s">
        <v>2866</v>
      </c>
      <c r="F1335" s="439" t="s">
        <v>2515</v>
      </c>
      <c r="G1335" s="439" t="s">
        <v>2867</v>
      </c>
      <c r="H1335" s="439" t="s">
        <v>7813</v>
      </c>
      <c r="I1335" s="441">
        <v>49</v>
      </c>
      <c r="J1335" s="165">
        <f t="shared" si="66"/>
        <v>13</v>
      </c>
    </row>
    <row r="1336" spans="1:10" ht="19.95" customHeight="1">
      <c r="A1336" s="102" t="str">
        <f t="shared" si="67"/>
        <v>2026-04-02T3003745</v>
      </c>
      <c r="B1336" s="167" t="str">
        <f t="shared" si="68"/>
        <v>133003745</v>
      </c>
      <c r="C1336" s="434" t="s">
        <v>8251</v>
      </c>
      <c r="D1336" s="435" t="s">
        <v>2862</v>
      </c>
      <c r="E1336" s="436" t="s">
        <v>2860</v>
      </c>
      <c r="F1336" s="435" t="s">
        <v>43</v>
      </c>
      <c r="G1336" s="435" t="s">
        <v>2861</v>
      </c>
      <c r="H1336" s="435" t="s">
        <v>7812</v>
      </c>
      <c r="I1336" s="437">
        <v>77</v>
      </c>
      <c r="J1336" s="165">
        <f t="shared" si="66"/>
        <v>13</v>
      </c>
    </row>
    <row r="1337" spans="1:10" ht="19.95" customHeight="1">
      <c r="A1337" s="102" t="str">
        <f t="shared" si="67"/>
        <v>2026-04-02T3003860</v>
      </c>
      <c r="B1337" s="167" t="str">
        <f t="shared" si="68"/>
        <v>133003860</v>
      </c>
      <c r="C1337" s="438" t="s">
        <v>8251</v>
      </c>
      <c r="D1337" s="439" t="s">
        <v>2870</v>
      </c>
      <c r="E1337" s="440" t="s">
        <v>4397</v>
      </c>
      <c r="F1337" s="439" t="s">
        <v>43</v>
      </c>
      <c r="G1337" s="439" t="s">
        <v>4398</v>
      </c>
      <c r="H1337" s="439" t="s">
        <v>4399</v>
      </c>
      <c r="I1337" s="441">
        <v>129</v>
      </c>
      <c r="J1337" s="165">
        <f t="shared" si="66"/>
        <v>13</v>
      </c>
    </row>
    <row r="1338" spans="1:10" ht="19.95" customHeight="1">
      <c r="A1338" s="102" t="str">
        <f t="shared" si="67"/>
        <v>2026-04-02T3003859</v>
      </c>
      <c r="B1338" s="167" t="str">
        <f t="shared" si="68"/>
        <v>133003859</v>
      </c>
      <c r="C1338" s="434" t="s">
        <v>8251</v>
      </c>
      <c r="D1338" s="435" t="s">
        <v>2870</v>
      </c>
      <c r="E1338" s="436" t="s">
        <v>4400</v>
      </c>
      <c r="F1338" s="435" t="s">
        <v>43</v>
      </c>
      <c r="G1338" s="435" t="s">
        <v>4401</v>
      </c>
      <c r="H1338" s="435" t="s">
        <v>4399</v>
      </c>
      <c r="I1338" s="437">
        <v>181</v>
      </c>
      <c r="J1338" s="165">
        <f t="shared" si="66"/>
        <v>13</v>
      </c>
    </row>
    <row r="1339" spans="1:10" ht="19.95" customHeight="1">
      <c r="A1339" s="102" t="str">
        <f t="shared" si="67"/>
        <v>2026-04-02T1033085</v>
      </c>
      <c r="B1339" s="167" t="str">
        <f t="shared" si="68"/>
        <v>131033085</v>
      </c>
      <c r="C1339" s="438" t="s">
        <v>8251</v>
      </c>
      <c r="D1339" s="439" t="s">
        <v>5024</v>
      </c>
      <c r="E1339" s="440" t="s">
        <v>7316</v>
      </c>
      <c r="F1339" s="439" t="s">
        <v>43</v>
      </c>
      <c r="G1339" s="439" t="s">
        <v>7317</v>
      </c>
      <c r="H1339" s="439" t="s">
        <v>7814</v>
      </c>
      <c r="I1339" s="441">
        <v>140</v>
      </c>
      <c r="J1339" s="165">
        <f t="shared" si="66"/>
        <v>13</v>
      </c>
    </row>
    <row r="1340" spans="1:10" ht="19.95" customHeight="1">
      <c r="A1340" s="102" t="str">
        <f t="shared" si="67"/>
        <v>2026-04-02T1033085</v>
      </c>
      <c r="B1340" s="167" t="str">
        <f t="shared" si="68"/>
        <v>131033085</v>
      </c>
      <c r="C1340" s="434" t="s">
        <v>8251</v>
      </c>
      <c r="D1340" s="435" t="s">
        <v>5384</v>
      </c>
      <c r="E1340" s="436" t="s">
        <v>7316</v>
      </c>
      <c r="F1340" s="435" t="s">
        <v>43</v>
      </c>
      <c r="G1340" s="435" t="s">
        <v>7317</v>
      </c>
      <c r="H1340" s="435" t="s">
        <v>7814</v>
      </c>
      <c r="I1340" s="437">
        <v>109</v>
      </c>
      <c r="J1340" s="165">
        <f t="shared" si="66"/>
        <v>13</v>
      </c>
    </row>
    <row r="1341" spans="1:10" ht="19.95" customHeight="1">
      <c r="A1341" s="102" t="str">
        <f t="shared" si="67"/>
        <v>2026-04-02T1031748</v>
      </c>
      <c r="B1341" s="167" t="str">
        <f t="shared" si="68"/>
        <v>131031748</v>
      </c>
      <c r="C1341" s="438" t="s">
        <v>8251</v>
      </c>
      <c r="D1341" s="439" t="s">
        <v>5013</v>
      </c>
      <c r="E1341" s="440" t="s">
        <v>7431</v>
      </c>
      <c r="F1341" s="439" t="s">
        <v>43</v>
      </c>
      <c r="G1341" s="439" t="s">
        <v>7432</v>
      </c>
      <c r="H1341" s="439" t="s">
        <v>7433</v>
      </c>
      <c r="I1341" s="441">
        <v>460</v>
      </c>
      <c r="J1341" s="165">
        <f t="shared" si="66"/>
        <v>13</v>
      </c>
    </row>
    <row r="1342" spans="1:10" ht="19.95" customHeight="1">
      <c r="A1342" s="102" t="str">
        <f t="shared" si="67"/>
        <v>2026-04-02T1033079</v>
      </c>
      <c r="B1342" s="167" t="str">
        <f t="shared" si="68"/>
        <v>131033079</v>
      </c>
      <c r="C1342" s="434" t="s">
        <v>8251</v>
      </c>
      <c r="D1342" s="435" t="s">
        <v>5013</v>
      </c>
      <c r="E1342" s="436" t="s">
        <v>7341</v>
      </c>
      <c r="F1342" s="435" t="s">
        <v>43</v>
      </c>
      <c r="G1342" s="435" t="s">
        <v>7342</v>
      </c>
      <c r="H1342" s="435" t="s">
        <v>7414</v>
      </c>
      <c r="I1342" s="437">
        <v>172</v>
      </c>
      <c r="J1342" s="165">
        <f t="shared" si="66"/>
        <v>13</v>
      </c>
    </row>
    <row r="1343" spans="1:10" ht="19.95" customHeight="1">
      <c r="A1343" s="102" t="str">
        <f t="shared" si="67"/>
        <v>2026-04-02T1019975</v>
      </c>
      <c r="B1343" s="167" t="str">
        <f t="shared" si="68"/>
        <v>131019975</v>
      </c>
      <c r="C1343" s="438" t="s">
        <v>8251</v>
      </c>
      <c r="D1343" s="439" t="s">
        <v>2912</v>
      </c>
      <c r="E1343" s="440" t="s">
        <v>7338</v>
      </c>
      <c r="F1343" s="439" t="s">
        <v>43</v>
      </c>
      <c r="G1343" s="439" t="s">
        <v>7339</v>
      </c>
      <c r="H1343" s="439" t="s">
        <v>7830</v>
      </c>
      <c r="I1343" s="441">
        <v>214</v>
      </c>
      <c r="J1343" s="165">
        <f t="shared" si="66"/>
        <v>13</v>
      </c>
    </row>
    <row r="1344" spans="1:10" ht="19.95" customHeight="1">
      <c r="A1344" s="102" t="str">
        <f t="shared" si="67"/>
        <v>2026-04-02T1037426</v>
      </c>
      <c r="B1344" s="167" t="str">
        <f t="shared" si="68"/>
        <v>131037426</v>
      </c>
      <c r="C1344" s="434" t="s">
        <v>8251</v>
      </c>
      <c r="D1344" s="435" t="s">
        <v>7415</v>
      </c>
      <c r="E1344" s="436" t="s">
        <v>7838</v>
      </c>
      <c r="F1344" s="435" t="s">
        <v>43</v>
      </c>
      <c r="G1344" s="435" t="s">
        <v>6255</v>
      </c>
      <c r="H1344" s="435" t="s">
        <v>7839</v>
      </c>
      <c r="I1344" s="437">
        <v>148</v>
      </c>
      <c r="J1344" s="165">
        <f t="shared" si="66"/>
        <v>13</v>
      </c>
    </row>
    <row r="1345" spans="1:10" ht="19.95" customHeight="1">
      <c r="A1345" s="102" t="str">
        <f t="shared" si="67"/>
        <v>2026-04-02T1033057</v>
      </c>
      <c r="B1345" s="167" t="str">
        <f t="shared" si="68"/>
        <v>131033057</v>
      </c>
      <c r="C1345" s="438" t="s">
        <v>8251</v>
      </c>
      <c r="D1345" s="439" t="s">
        <v>7415</v>
      </c>
      <c r="E1345" s="440" t="s">
        <v>5010</v>
      </c>
      <c r="F1345" s="439" t="s">
        <v>43</v>
      </c>
      <c r="G1345" s="439" t="s">
        <v>5011</v>
      </c>
      <c r="H1345" s="439" t="s">
        <v>7304</v>
      </c>
      <c r="I1345" s="441">
        <v>390</v>
      </c>
      <c r="J1345" s="165">
        <f t="shared" si="66"/>
        <v>13</v>
      </c>
    </row>
    <row r="1346" spans="1:10" ht="19.95" customHeight="1">
      <c r="A1346" s="102" t="str">
        <f t="shared" si="67"/>
        <v>2026-04-02T1023385</v>
      </c>
      <c r="B1346" s="167" t="str">
        <f t="shared" si="68"/>
        <v>131023385</v>
      </c>
      <c r="C1346" s="434" t="s">
        <v>8251</v>
      </c>
      <c r="D1346" s="435" t="s">
        <v>2921</v>
      </c>
      <c r="E1346" s="436" t="s">
        <v>8255</v>
      </c>
      <c r="F1346" s="435" t="s">
        <v>43</v>
      </c>
      <c r="G1346" s="435" t="s">
        <v>8256</v>
      </c>
      <c r="H1346" s="435" t="s">
        <v>8257</v>
      </c>
      <c r="I1346" s="437">
        <v>114</v>
      </c>
      <c r="J1346" s="165">
        <f t="shared" si="66"/>
        <v>13</v>
      </c>
    </row>
    <row r="1347" spans="1:10" ht="19.95" customHeight="1">
      <c r="A1347" s="102" t="str">
        <f t="shared" si="67"/>
        <v>2026-04-03T1037741</v>
      </c>
      <c r="B1347" s="167" t="str">
        <f t="shared" si="68"/>
        <v>131037741</v>
      </c>
      <c r="C1347" s="438" t="s">
        <v>8258</v>
      </c>
      <c r="D1347" s="439" t="s">
        <v>4388</v>
      </c>
      <c r="E1347" s="440" t="s">
        <v>7827</v>
      </c>
      <c r="F1347" s="439" t="s">
        <v>43</v>
      </c>
      <c r="G1347" s="439" t="s">
        <v>7828</v>
      </c>
      <c r="H1347" s="439" t="s">
        <v>7829</v>
      </c>
      <c r="I1347" s="441">
        <v>181</v>
      </c>
      <c r="J1347" s="165">
        <f t="shared" ref="J1347:J1410" si="69">WEEKNUM(C1347)-1</f>
        <v>13</v>
      </c>
    </row>
    <row r="1348" spans="1:10" ht="19.95" customHeight="1">
      <c r="A1348" s="102" t="str">
        <f t="shared" si="67"/>
        <v>2026-04-03T1031434</v>
      </c>
      <c r="B1348" s="167" t="str">
        <f t="shared" si="68"/>
        <v>131031434</v>
      </c>
      <c r="C1348" s="434" t="s">
        <v>8258</v>
      </c>
      <c r="D1348" s="435" t="s">
        <v>7419</v>
      </c>
      <c r="E1348" s="436" t="s">
        <v>7420</v>
      </c>
      <c r="F1348" s="435" t="s">
        <v>43</v>
      </c>
      <c r="G1348" s="435" t="s">
        <v>7421</v>
      </c>
      <c r="H1348" s="435" t="s">
        <v>7422</v>
      </c>
      <c r="I1348" s="437">
        <v>656</v>
      </c>
      <c r="J1348" s="165">
        <f t="shared" si="69"/>
        <v>13</v>
      </c>
    </row>
    <row r="1349" spans="1:10" ht="19.95" customHeight="1">
      <c r="A1349" s="102" t="str">
        <f t="shared" si="67"/>
        <v>2026-04-03T1030546</v>
      </c>
      <c r="B1349" s="167" t="str">
        <f t="shared" si="68"/>
        <v>131030546</v>
      </c>
      <c r="C1349" s="438" t="s">
        <v>8258</v>
      </c>
      <c r="D1349" s="439" t="s">
        <v>7419</v>
      </c>
      <c r="E1349" s="440" t="s">
        <v>7426</v>
      </c>
      <c r="F1349" s="439" t="s">
        <v>43</v>
      </c>
      <c r="G1349" s="439" t="s">
        <v>7427</v>
      </c>
      <c r="H1349" s="439" t="s">
        <v>7422</v>
      </c>
      <c r="I1349" s="441">
        <v>311</v>
      </c>
      <c r="J1349" s="165">
        <f t="shared" si="69"/>
        <v>13</v>
      </c>
    </row>
    <row r="1350" spans="1:10" ht="19.95" customHeight="1">
      <c r="A1350" s="102" t="str">
        <f t="shared" si="67"/>
        <v>2026-04-03T1020581</v>
      </c>
      <c r="B1350" s="167" t="str">
        <f t="shared" si="68"/>
        <v>131020581</v>
      </c>
      <c r="C1350" s="434" t="s">
        <v>8258</v>
      </c>
      <c r="D1350" s="435" t="s">
        <v>3715</v>
      </c>
      <c r="E1350" s="436" t="s">
        <v>8252</v>
      </c>
      <c r="F1350" s="435" t="s">
        <v>43</v>
      </c>
      <c r="G1350" s="435" t="s">
        <v>8253</v>
      </c>
      <c r="H1350" s="435" t="s">
        <v>8254</v>
      </c>
      <c r="I1350" s="437">
        <v>205</v>
      </c>
      <c r="J1350" s="165">
        <f t="shared" si="69"/>
        <v>13</v>
      </c>
    </row>
    <row r="1351" spans="1:10" ht="19.95" customHeight="1">
      <c r="A1351" s="102" t="str">
        <f t="shared" si="67"/>
        <v>2026-04-03T3002716</v>
      </c>
      <c r="B1351" s="167" t="str">
        <f t="shared" si="68"/>
        <v>133002716</v>
      </c>
      <c r="C1351" s="438" t="s">
        <v>8258</v>
      </c>
      <c r="D1351" s="439" t="s">
        <v>416</v>
      </c>
      <c r="E1351" s="440" t="s">
        <v>2931</v>
      </c>
      <c r="F1351" s="439" t="s">
        <v>43</v>
      </c>
      <c r="G1351" s="439" t="s">
        <v>2932</v>
      </c>
      <c r="H1351" s="439" t="s">
        <v>2859</v>
      </c>
      <c r="I1351" s="441">
        <v>40</v>
      </c>
      <c r="J1351" s="165">
        <f t="shared" si="69"/>
        <v>13</v>
      </c>
    </row>
    <row r="1352" spans="1:10" ht="19.95" customHeight="1">
      <c r="A1352" s="102" t="str">
        <f t="shared" si="67"/>
        <v>2026-04-03T3003745</v>
      </c>
      <c r="B1352" s="167" t="str">
        <f t="shared" si="68"/>
        <v>133003745</v>
      </c>
      <c r="C1352" s="434" t="s">
        <v>8258</v>
      </c>
      <c r="D1352" s="435" t="s">
        <v>416</v>
      </c>
      <c r="E1352" s="436" t="s">
        <v>2869</v>
      </c>
      <c r="F1352" s="435" t="s">
        <v>43</v>
      </c>
      <c r="G1352" s="435" t="s">
        <v>2861</v>
      </c>
      <c r="H1352" s="435" t="s">
        <v>7812</v>
      </c>
      <c r="I1352" s="437">
        <v>220</v>
      </c>
      <c r="J1352" s="165">
        <f t="shared" si="69"/>
        <v>13</v>
      </c>
    </row>
    <row r="1353" spans="1:10" ht="19.95" customHeight="1">
      <c r="A1353" s="102" t="str">
        <f t="shared" si="67"/>
        <v>2026-04-03T3002784</v>
      </c>
      <c r="B1353" s="167" t="str">
        <f t="shared" si="68"/>
        <v>133002784</v>
      </c>
      <c r="C1353" s="438" t="s">
        <v>8258</v>
      </c>
      <c r="D1353" s="439" t="s">
        <v>416</v>
      </c>
      <c r="E1353" s="440" t="s">
        <v>5021</v>
      </c>
      <c r="F1353" s="439" t="s">
        <v>43</v>
      </c>
      <c r="G1353" s="439" t="s">
        <v>5022</v>
      </c>
      <c r="H1353" s="439" t="s">
        <v>5023</v>
      </c>
      <c r="I1353" s="441">
        <v>52</v>
      </c>
      <c r="J1353" s="165">
        <f t="shared" si="69"/>
        <v>13</v>
      </c>
    </row>
    <row r="1354" spans="1:10" ht="19.95" customHeight="1">
      <c r="A1354" s="102" t="str">
        <f t="shared" si="67"/>
        <v>2026-04-03T3002773</v>
      </c>
      <c r="B1354" s="167" t="str">
        <f t="shared" si="68"/>
        <v>133002773</v>
      </c>
      <c r="C1354" s="434" t="s">
        <v>8258</v>
      </c>
      <c r="D1354" s="435" t="s">
        <v>2862</v>
      </c>
      <c r="E1354" s="436" t="s">
        <v>5050</v>
      </c>
      <c r="F1354" s="435" t="s">
        <v>2515</v>
      </c>
      <c r="G1354" s="435" t="s">
        <v>5051</v>
      </c>
      <c r="H1354" s="435" t="s">
        <v>4374</v>
      </c>
      <c r="I1354" s="437">
        <v>2</v>
      </c>
      <c r="J1354" s="165">
        <f t="shared" si="69"/>
        <v>13</v>
      </c>
    </row>
    <row r="1355" spans="1:10" ht="19.95" customHeight="1">
      <c r="A1355" s="102" t="str">
        <f t="shared" si="67"/>
        <v>2026-04-03T3002609</v>
      </c>
      <c r="B1355" s="167" t="str">
        <f t="shared" si="68"/>
        <v>133002609</v>
      </c>
      <c r="C1355" s="438" t="s">
        <v>8258</v>
      </c>
      <c r="D1355" s="439" t="s">
        <v>2862</v>
      </c>
      <c r="E1355" s="440" t="s">
        <v>3721</v>
      </c>
      <c r="F1355" s="439" t="s">
        <v>43</v>
      </c>
      <c r="G1355" s="439" t="s">
        <v>3722</v>
      </c>
      <c r="H1355" s="439" t="s">
        <v>2865</v>
      </c>
      <c r="I1355" s="441">
        <v>64</v>
      </c>
      <c r="J1355" s="165">
        <f t="shared" si="69"/>
        <v>13</v>
      </c>
    </row>
    <row r="1356" spans="1:10" ht="19.95" customHeight="1">
      <c r="A1356" s="102" t="str">
        <f t="shared" si="67"/>
        <v>2026-04-03T3002647</v>
      </c>
      <c r="B1356" s="167" t="str">
        <f t="shared" si="68"/>
        <v>133002647</v>
      </c>
      <c r="C1356" s="434" t="s">
        <v>8258</v>
      </c>
      <c r="D1356" s="435" t="s">
        <v>2862</v>
      </c>
      <c r="E1356" s="436" t="s">
        <v>2866</v>
      </c>
      <c r="F1356" s="435" t="s">
        <v>2515</v>
      </c>
      <c r="G1356" s="435" t="s">
        <v>2867</v>
      </c>
      <c r="H1356" s="435" t="s">
        <v>7813</v>
      </c>
      <c r="I1356" s="437">
        <v>33</v>
      </c>
      <c r="J1356" s="165">
        <f t="shared" si="69"/>
        <v>13</v>
      </c>
    </row>
    <row r="1357" spans="1:10" ht="19.95" customHeight="1">
      <c r="A1357" s="102" t="str">
        <f t="shared" si="67"/>
        <v>2026-04-03T3003745</v>
      </c>
      <c r="B1357" s="167" t="str">
        <f t="shared" si="68"/>
        <v>133003745</v>
      </c>
      <c r="C1357" s="438" t="s">
        <v>8258</v>
      </c>
      <c r="D1357" s="439" t="s">
        <v>2862</v>
      </c>
      <c r="E1357" s="440" t="s">
        <v>2860</v>
      </c>
      <c r="F1357" s="439" t="s">
        <v>43</v>
      </c>
      <c r="G1357" s="439" t="s">
        <v>2861</v>
      </c>
      <c r="H1357" s="439" t="s">
        <v>7812</v>
      </c>
      <c r="I1357" s="441">
        <v>51</v>
      </c>
      <c r="J1357" s="165">
        <f t="shared" si="69"/>
        <v>13</v>
      </c>
    </row>
    <row r="1358" spans="1:10" ht="19.95" customHeight="1">
      <c r="A1358" s="102" t="str">
        <f t="shared" si="67"/>
        <v>2026-04-03T3003860</v>
      </c>
      <c r="B1358" s="167" t="str">
        <f t="shared" si="68"/>
        <v>133003860</v>
      </c>
      <c r="C1358" s="434" t="s">
        <v>8258</v>
      </c>
      <c r="D1358" s="435" t="s">
        <v>2870</v>
      </c>
      <c r="E1358" s="436" t="s">
        <v>4397</v>
      </c>
      <c r="F1358" s="435" t="s">
        <v>43</v>
      </c>
      <c r="G1358" s="435" t="s">
        <v>4398</v>
      </c>
      <c r="H1358" s="435" t="s">
        <v>4399</v>
      </c>
      <c r="I1358" s="437">
        <v>145</v>
      </c>
      <c r="J1358" s="165">
        <f t="shared" si="69"/>
        <v>13</v>
      </c>
    </row>
    <row r="1359" spans="1:10" ht="19.95" customHeight="1">
      <c r="A1359" s="102" t="str">
        <f t="shared" si="67"/>
        <v>2026-04-03T3003859</v>
      </c>
      <c r="B1359" s="167" t="str">
        <f t="shared" si="68"/>
        <v>133003859</v>
      </c>
      <c r="C1359" s="438" t="s">
        <v>8258</v>
      </c>
      <c r="D1359" s="439" t="s">
        <v>2870</v>
      </c>
      <c r="E1359" s="440" t="s">
        <v>4400</v>
      </c>
      <c r="F1359" s="439" t="s">
        <v>43</v>
      </c>
      <c r="G1359" s="439" t="s">
        <v>4401</v>
      </c>
      <c r="H1359" s="439" t="s">
        <v>4399</v>
      </c>
      <c r="I1359" s="441">
        <v>164</v>
      </c>
      <c r="J1359" s="165">
        <f t="shared" si="69"/>
        <v>13</v>
      </c>
    </row>
    <row r="1360" spans="1:10" ht="19.95" customHeight="1">
      <c r="A1360" s="102" t="str">
        <f t="shared" si="67"/>
        <v>2026-04-03T1033085</v>
      </c>
      <c r="B1360" s="167" t="str">
        <f t="shared" si="68"/>
        <v>131033085</v>
      </c>
      <c r="C1360" s="434" t="s">
        <v>8258</v>
      </c>
      <c r="D1360" s="435" t="s">
        <v>5024</v>
      </c>
      <c r="E1360" s="436" t="s">
        <v>7316</v>
      </c>
      <c r="F1360" s="435" t="s">
        <v>43</v>
      </c>
      <c r="G1360" s="435" t="s">
        <v>7317</v>
      </c>
      <c r="H1360" s="435" t="s">
        <v>7814</v>
      </c>
      <c r="I1360" s="437">
        <v>140</v>
      </c>
      <c r="J1360" s="165">
        <f t="shared" si="69"/>
        <v>13</v>
      </c>
    </row>
    <row r="1361" spans="1:10" ht="19.95" customHeight="1">
      <c r="A1361" s="102" t="str">
        <f t="shared" si="67"/>
        <v>2026-04-03T1028488</v>
      </c>
      <c r="B1361" s="167" t="str">
        <f t="shared" si="68"/>
        <v>131028488</v>
      </c>
      <c r="C1361" s="438" t="s">
        <v>8258</v>
      </c>
      <c r="D1361" s="439" t="s">
        <v>8247</v>
      </c>
      <c r="E1361" s="440" t="s">
        <v>8259</v>
      </c>
      <c r="F1361" s="439" t="s">
        <v>43</v>
      </c>
      <c r="G1361" s="439" t="s">
        <v>8260</v>
      </c>
      <c r="H1361" s="439" t="s">
        <v>8261</v>
      </c>
      <c r="I1361" s="441">
        <v>114</v>
      </c>
      <c r="J1361" s="165">
        <f t="shared" si="69"/>
        <v>13</v>
      </c>
    </row>
    <row r="1362" spans="1:10" ht="19.95" customHeight="1">
      <c r="A1362" s="102" t="str">
        <f t="shared" si="67"/>
        <v>2026-04-03T1033085</v>
      </c>
      <c r="B1362" s="167" t="str">
        <f t="shared" si="68"/>
        <v>131033085</v>
      </c>
      <c r="C1362" s="434" t="s">
        <v>8258</v>
      </c>
      <c r="D1362" s="435" t="s">
        <v>5384</v>
      </c>
      <c r="E1362" s="436" t="s">
        <v>7316</v>
      </c>
      <c r="F1362" s="435" t="s">
        <v>43</v>
      </c>
      <c r="G1362" s="435" t="s">
        <v>7317</v>
      </c>
      <c r="H1362" s="435" t="s">
        <v>7814</v>
      </c>
      <c r="I1362" s="437">
        <v>135</v>
      </c>
      <c r="J1362" s="165">
        <f t="shared" si="69"/>
        <v>13</v>
      </c>
    </row>
    <row r="1363" spans="1:10" ht="19.95" customHeight="1">
      <c r="A1363" s="102" t="str">
        <f t="shared" si="67"/>
        <v>2026-04-03T1031748</v>
      </c>
      <c r="B1363" s="167" t="str">
        <f t="shared" si="68"/>
        <v>131031748</v>
      </c>
      <c r="C1363" s="438" t="s">
        <v>8258</v>
      </c>
      <c r="D1363" s="439" t="s">
        <v>5013</v>
      </c>
      <c r="E1363" s="440" t="s">
        <v>7431</v>
      </c>
      <c r="F1363" s="439" t="s">
        <v>43</v>
      </c>
      <c r="G1363" s="439" t="s">
        <v>7432</v>
      </c>
      <c r="H1363" s="439" t="s">
        <v>7433</v>
      </c>
      <c r="I1363" s="441">
        <v>455</v>
      </c>
      <c r="J1363" s="165">
        <f t="shared" si="69"/>
        <v>13</v>
      </c>
    </row>
    <row r="1364" spans="1:10" ht="19.95" customHeight="1">
      <c r="A1364" s="102" t="str">
        <f t="shared" si="67"/>
        <v>2026-04-03T1032440</v>
      </c>
      <c r="B1364" s="167" t="str">
        <f t="shared" si="68"/>
        <v>131032440</v>
      </c>
      <c r="C1364" s="434" t="s">
        <v>8258</v>
      </c>
      <c r="D1364" s="435" t="s">
        <v>5013</v>
      </c>
      <c r="E1364" s="436" t="s">
        <v>8262</v>
      </c>
      <c r="F1364" s="435" t="s">
        <v>43</v>
      </c>
      <c r="G1364" s="435" t="s">
        <v>8263</v>
      </c>
      <c r="H1364" s="435" t="s">
        <v>8264</v>
      </c>
      <c r="I1364" s="437">
        <v>104</v>
      </c>
      <c r="J1364" s="165">
        <f t="shared" si="69"/>
        <v>13</v>
      </c>
    </row>
    <row r="1365" spans="1:10" ht="19.95" customHeight="1">
      <c r="A1365" s="102" t="str">
        <f t="shared" si="67"/>
        <v>2026-04-03T1033079</v>
      </c>
      <c r="B1365" s="167" t="str">
        <f t="shared" si="68"/>
        <v>131033079</v>
      </c>
      <c r="C1365" s="438" t="s">
        <v>8258</v>
      </c>
      <c r="D1365" s="439" t="s">
        <v>5013</v>
      </c>
      <c r="E1365" s="440" t="s">
        <v>7341</v>
      </c>
      <c r="F1365" s="439" t="s">
        <v>43</v>
      </c>
      <c r="G1365" s="439" t="s">
        <v>7342</v>
      </c>
      <c r="H1365" s="439" t="s">
        <v>7414</v>
      </c>
      <c r="I1365" s="441">
        <v>162</v>
      </c>
      <c r="J1365" s="165">
        <f t="shared" si="69"/>
        <v>13</v>
      </c>
    </row>
    <row r="1366" spans="1:10" ht="19.95" customHeight="1">
      <c r="A1366" s="102" t="str">
        <f t="shared" si="67"/>
        <v>2026-04-03T1019975</v>
      </c>
      <c r="B1366" s="167" t="str">
        <f t="shared" si="68"/>
        <v>131019975</v>
      </c>
      <c r="C1366" s="434" t="s">
        <v>8258</v>
      </c>
      <c r="D1366" s="435" t="s">
        <v>2912</v>
      </c>
      <c r="E1366" s="436" t="s">
        <v>7338</v>
      </c>
      <c r="F1366" s="435" t="s">
        <v>43</v>
      </c>
      <c r="G1366" s="435" t="s">
        <v>7339</v>
      </c>
      <c r="H1366" s="435" t="s">
        <v>7830</v>
      </c>
      <c r="I1366" s="437">
        <v>394</v>
      </c>
      <c r="J1366" s="165">
        <f t="shared" si="69"/>
        <v>13</v>
      </c>
    </row>
    <row r="1367" spans="1:10" ht="19.95" customHeight="1">
      <c r="A1367" s="102" t="str">
        <f t="shared" si="67"/>
        <v>2026-04-03T1037426</v>
      </c>
      <c r="B1367" s="167" t="str">
        <f t="shared" si="68"/>
        <v>131037426</v>
      </c>
      <c r="C1367" s="438" t="s">
        <v>8258</v>
      </c>
      <c r="D1367" s="439" t="s">
        <v>7415</v>
      </c>
      <c r="E1367" s="440" t="s">
        <v>7838</v>
      </c>
      <c r="F1367" s="439" t="s">
        <v>43</v>
      </c>
      <c r="G1367" s="439" t="s">
        <v>6255</v>
      </c>
      <c r="H1367" s="439" t="s">
        <v>7839</v>
      </c>
      <c r="I1367" s="441">
        <v>14</v>
      </c>
      <c r="J1367" s="165">
        <f t="shared" si="69"/>
        <v>13</v>
      </c>
    </row>
    <row r="1368" spans="1:10" ht="19.95" customHeight="1">
      <c r="A1368" s="102" t="str">
        <f t="shared" si="67"/>
        <v>2026-04-03T1033057</v>
      </c>
      <c r="B1368" s="167" t="str">
        <f t="shared" si="68"/>
        <v>131033057</v>
      </c>
      <c r="C1368" s="434" t="s">
        <v>8258</v>
      </c>
      <c r="D1368" s="435" t="s">
        <v>7415</v>
      </c>
      <c r="E1368" s="436" t="s">
        <v>5010</v>
      </c>
      <c r="F1368" s="435" t="s">
        <v>43</v>
      </c>
      <c r="G1368" s="435" t="s">
        <v>5011</v>
      </c>
      <c r="H1368" s="435" t="s">
        <v>7304</v>
      </c>
      <c r="I1368" s="437">
        <v>330</v>
      </c>
      <c r="J1368" s="165">
        <f t="shared" si="69"/>
        <v>13</v>
      </c>
    </row>
    <row r="1369" spans="1:10" ht="19.95" customHeight="1">
      <c r="A1369" s="102" t="str">
        <f t="shared" si="67"/>
        <v>2026-04-03T1023385</v>
      </c>
      <c r="B1369" s="167" t="str">
        <f t="shared" si="68"/>
        <v>131023385</v>
      </c>
      <c r="C1369" s="438" t="s">
        <v>8258</v>
      </c>
      <c r="D1369" s="439" t="s">
        <v>2921</v>
      </c>
      <c r="E1369" s="440" t="s">
        <v>8255</v>
      </c>
      <c r="F1369" s="439" t="s">
        <v>43</v>
      </c>
      <c r="G1369" s="439" t="s">
        <v>8256</v>
      </c>
      <c r="H1369" s="439" t="s">
        <v>8257</v>
      </c>
      <c r="I1369" s="441">
        <v>72</v>
      </c>
      <c r="J1369" s="165">
        <f t="shared" si="69"/>
        <v>13</v>
      </c>
    </row>
    <row r="1370" spans="1:10" ht="19.95" customHeight="1">
      <c r="A1370" s="102" t="str">
        <f t="shared" si="67"/>
        <v>2026-04-03T2022660</v>
      </c>
      <c r="B1370" s="167" t="str">
        <f t="shared" si="68"/>
        <v>132022660</v>
      </c>
      <c r="C1370" s="434" t="s">
        <v>8258</v>
      </c>
      <c r="D1370" s="435" t="s">
        <v>7306</v>
      </c>
      <c r="E1370" s="436" t="s">
        <v>8265</v>
      </c>
      <c r="F1370" s="435" t="s">
        <v>43</v>
      </c>
      <c r="G1370" s="435" t="s">
        <v>8266</v>
      </c>
      <c r="H1370" s="435" t="s">
        <v>8267</v>
      </c>
      <c r="I1370" s="437">
        <v>90</v>
      </c>
      <c r="J1370" s="165">
        <f t="shared" si="69"/>
        <v>13</v>
      </c>
    </row>
    <row r="1371" spans="1:10" ht="19.95" customHeight="1">
      <c r="A1371" s="102" t="str">
        <f t="shared" si="67"/>
        <v>2026-04-04T1037741</v>
      </c>
      <c r="B1371" s="167" t="str">
        <f t="shared" si="68"/>
        <v>131037741</v>
      </c>
      <c r="C1371" s="438" t="s">
        <v>8268</v>
      </c>
      <c r="D1371" s="439" t="s">
        <v>4388</v>
      </c>
      <c r="E1371" s="440" t="s">
        <v>7827</v>
      </c>
      <c r="F1371" s="439" t="s">
        <v>43</v>
      </c>
      <c r="G1371" s="439" t="s">
        <v>7828</v>
      </c>
      <c r="H1371" s="439" t="s">
        <v>7829</v>
      </c>
      <c r="I1371" s="441">
        <v>125</v>
      </c>
      <c r="J1371" s="165">
        <f t="shared" si="69"/>
        <v>13</v>
      </c>
    </row>
    <row r="1372" spans="1:10" ht="19.95" customHeight="1">
      <c r="A1372" s="102" t="str">
        <f t="shared" si="67"/>
        <v>2026-04-04T1031434</v>
      </c>
      <c r="B1372" s="167" t="str">
        <f t="shared" si="68"/>
        <v>131031434</v>
      </c>
      <c r="C1372" s="434" t="s">
        <v>8268</v>
      </c>
      <c r="D1372" s="435" t="s">
        <v>7419</v>
      </c>
      <c r="E1372" s="436" t="s">
        <v>7420</v>
      </c>
      <c r="F1372" s="435" t="s">
        <v>43</v>
      </c>
      <c r="G1372" s="435" t="s">
        <v>7421</v>
      </c>
      <c r="H1372" s="435" t="s">
        <v>7422</v>
      </c>
      <c r="I1372" s="437">
        <v>693</v>
      </c>
      <c r="J1372" s="165">
        <f t="shared" si="69"/>
        <v>13</v>
      </c>
    </row>
    <row r="1373" spans="1:10" ht="19.95" customHeight="1">
      <c r="A1373" s="102" t="str">
        <f t="shared" si="67"/>
        <v>2026-04-04T1030546</v>
      </c>
      <c r="B1373" s="167" t="str">
        <f t="shared" si="68"/>
        <v>131030546</v>
      </c>
      <c r="C1373" s="438" t="s">
        <v>8268</v>
      </c>
      <c r="D1373" s="439" t="s">
        <v>7419</v>
      </c>
      <c r="E1373" s="440" t="s">
        <v>7426</v>
      </c>
      <c r="F1373" s="439" t="s">
        <v>43</v>
      </c>
      <c r="G1373" s="439" t="s">
        <v>7427</v>
      </c>
      <c r="H1373" s="439" t="s">
        <v>7422</v>
      </c>
      <c r="I1373" s="441">
        <v>389</v>
      </c>
      <c r="J1373" s="165">
        <f t="shared" si="69"/>
        <v>13</v>
      </c>
    </row>
    <row r="1374" spans="1:10" ht="19.95" customHeight="1">
      <c r="A1374" s="102" t="str">
        <f t="shared" si="67"/>
        <v>2026-04-04T1020581</v>
      </c>
      <c r="B1374" s="167" t="str">
        <f t="shared" si="68"/>
        <v>131020581</v>
      </c>
      <c r="C1374" s="434" t="s">
        <v>8268</v>
      </c>
      <c r="D1374" s="435" t="s">
        <v>3715</v>
      </c>
      <c r="E1374" s="436" t="s">
        <v>8252</v>
      </c>
      <c r="F1374" s="435" t="s">
        <v>43</v>
      </c>
      <c r="G1374" s="435" t="s">
        <v>8253</v>
      </c>
      <c r="H1374" s="435" t="s">
        <v>8254</v>
      </c>
      <c r="I1374" s="437">
        <v>244</v>
      </c>
      <c r="J1374" s="165">
        <f t="shared" si="69"/>
        <v>13</v>
      </c>
    </row>
    <row r="1375" spans="1:10" ht="19.95" customHeight="1">
      <c r="A1375" s="102" t="str">
        <f t="shared" si="67"/>
        <v>2026-04-04T3003745</v>
      </c>
      <c r="B1375" s="167" t="str">
        <f t="shared" si="68"/>
        <v>133003745</v>
      </c>
      <c r="C1375" s="438" t="s">
        <v>8268</v>
      </c>
      <c r="D1375" s="439" t="s">
        <v>416</v>
      </c>
      <c r="E1375" s="440" t="s">
        <v>2860</v>
      </c>
      <c r="F1375" s="439" t="s">
        <v>43</v>
      </c>
      <c r="G1375" s="439" t="s">
        <v>2861</v>
      </c>
      <c r="H1375" s="439" t="s">
        <v>7812</v>
      </c>
      <c r="I1375" s="441">
        <v>50</v>
      </c>
      <c r="J1375" s="165">
        <f t="shared" si="69"/>
        <v>13</v>
      </c>
    </row>
    <row r="1376" spans="1:10" ht="19.95" customHeight="1">
      <c r="A1376" s="102" t="str">
        <f t="shared" si="67"/>
        <v>2026-04-04T3002716</v>
      </c>
      <c r="B1376" s="167" t="str">
        <f t="shared" si="68"/>
        <v>133002716</v>
      </c>
      <c r="C1376" s="434" t="s">
        <v>8268</v>
      </c>
      <c r="D1376" s="435" t="s">
        <v>416</v>
      </c>
      <c r="E1376" s="436" t="s">
        <v>2931</v>
      </c>
      <c r="F1376" s="435" t="s">
        <v>43</v>
      </c>
      <c r="G1376" s="435" t="s">
        <v>2932</v>
      </c>
      <c r="H1376" s="435" t="s">
        <v>2859</v>
      </c>
      <c r="I1376" s="437">
        <v>59</v>
      </c>
      <c r="J1376" s="165">
        <f t="shared" si="69"/>
        <v>13</v>
      </c>
    </row>
    <row r="1377" spans="1:10" ht="19.95" customHeight="1">
      <c r="A1377" s="102" t="str">
        <f t="shared" si="67"/>
        <v>2026-04-04T3003745</v>
      </c>
      <c r="B1377" s="167" t="str">
        <f t="shared" si="68"/>
        <v>133003745</v>
      </c>
      <c r="C1377" s="438" t="s">
        <v>8268</v>
      </c>
      <c r="D1377" s="439" t="s">
        <v>416</v>
      </c>
      <c r="E1377" s="440" t="s">
        <v>2869</v>
      </c>
      <c r="F1377" s="439" t="s">
        <v>43</v>
      </c>
      <c r="G1377" s="439" t="s">
        <v>2861</v>
      </c>
      <c r="H1377" s="439" t="s">
        <v>7812</v>
      </c>
      <c r="I1377" s="441">
        <v>135</v>
      </c>
      <c r="J1377" s="165">
        <f t="shared" si="69"/>
        <v>13</v>
      </c>
    </row>
    <row r="1378" spans="1:10" ht="19.95" customHeight="1">
      <c r="A1378" s="102" t="str">
        <f t="shared" si="67"/>
        <v>2026-04-04T3002784</v>
      </c>
      <c r="B1378" s="167" t="str">
        <f t="shared" si="68"/>
        <v>133002784</v>
      </c>
      <c r="C1378" s="434" t="s">
        <v>8268</v>
      </c>
      <c r="D1378" s="435" t="s">
        <v>416</v>
      </c>
      <c r="E1378" s="436" t="s">
        <v>5021</v>
      </c>
      <c r="F1378" s="435" t="s">
        <v>43</v>
      </c>
      <c r="G1378" s="435" t="s">
        <v>5022</v>
      </c>
      <c r="H1378" s="435" t="s">
        <v>5023</v>
      </c>
      <c r="I1378" s="437">
        <v>73</v>
      </c>
      <c r="J1378" s="165">
        <f t="shared" si="69"/>
        <v>13</v>
      </c>
    </row>
    <row r="1379" spans="1:10" ht="19.95" customHeight="1">
      <c r="A1379" s="102" t="str">
        <f t="shared" si="67"/>
        <v>2026-04-04T3002773</v>
      </c>
      <c r="B1379" s="167" t="str">
        <f t="shared" si="68"/>
        <v>133002773</v>
      </c>
      <c r="C1379" s="438" t="s">
        <v>8268</v>
      </c>
      <c r="D1379" s="439" t="s">
        <v>2862</v>
      </c>
      <c r="E1379" s="440" t="s">
        <v>5050</v>
      </c>
      <c r="F1379" s="439" t="s">
        <v>2515</v>
      </c>
      <c r="G1379" s="439" t="s">
        <v>5051</v>
      </c>
      <c r="H1379" s="439" t="s">
        <v>4374</v>
      </c>
      <c r="I1379" s="441">
        <v>98</v>
      </c>
      <c r="J1379" s="165">
        <f t="shared" si="69"/>
        <v>13</v>
      </c>
    </row>
    <row r="1380" spans="1:10" ht="19.95" customHeight="1">
      <c r="A1380" s="102" t="str">
        <f t="shared" si="67"/>
        <v>2026-04-04T3002609</v>
      </c>
      <c r="B1380" s="167" t="str">
        <f t="shared" si="68"/>
        <v>133002609</v>
      </c>
      <c r="C1380" s="434" t="s">
        <v>8268</v>
      </c>
      <c r="D1380" s="435" t="s">
        <v>2862</v>
      </c>
      <c r="E1380" s="436" t="s">
        <v>3721</v>
      </c>
      <c r="F1380" s="435" t="s">
        <v>43</v>
      </c>
      <c r="G1380" s="435" t="s">
        <v>3722</v>
      </c>
      <c r="H1380" s="435" t="s">
        <v>2865</v>
      </c>
      <c r="I1380" s="437">
        <v>73</v>
      </c>
      <c r="J1380" s="165">
        <f t="shared" si="69"/>
        <v>13</v>
      </c>
    </row>
    <row r="1381" spans="1:10" ht="19.95" customHeight="1">
      <c r="A1381" s="102" t="str">
        <f t="shared" si="67"/>
        <v>2026-04-04T3002647</v>
      </c>
      <c r="B1381" s="167" t="str">
        <f t="shared" si="68"/>
        <v>133002647</v>
      </c>
      <c r="C1381" s="438" t="s">
        <v>8268</v>
      </c>
      <c r="D1381" s="439" t="s">
        <v>2862</v>
      </c>
      <c r="E1381" s="440" t="s">
        <v>2866</v>
      </c>
      <c r="F1381" s="439" t="s">
        <v>2515</v>
      </c>
      <c r="G1381" s="439" t="s">
        <v>2867</v>
      </c>
      <c r="H1381" s="439" t="s">
        <v>7813</v>
      </c>
      <c r="I1381" s="441">
        <v>112</v>
      </c>
      <c r="J1381" s="165">
        <f t="shared" si="69"/>
        <v>13</v>
      </c>
    </row>
    <row r="1382" spans="1:10" ht="19.95" customHeight="1">
      <c r="A1382" s="102" t="str">
        <f t="shared" si="67"/>
        <v>2026-04-04T3003745</v>
      </c>
      <c r="B1382" s="167" t="str">
        <f t="shared" si="68"/>
        <v>133003745</v>
      </c>
      <c r="C1382" s="434" t="s">
        <v>8268</v>
      </c>
      <c r="D1382" s="435" t="s">
        <v>2862</v>
      </c>
      <c r="E1382" s="436" t="s">
        <v>2860</v>
      </c>
      <c r="F1382" s="435" t="s">
        <v>43</v>
      </c>
      <c r="G1382" s="435" t="s">
        <v>2861</v>
      </c>
      <c r="H1382" s="435" t="s">
        <v>7812</v>
      </c>
      <c r="I1382" s="437">
        <v>35</v>
      </c>
      <c r="J1382" s="165">
        <f t="shared" si="69"/>
        <v>13</v>
      </c>
    </row>
    <row r="1383" spans="1:10" ht="19.95" customHeight="1">
      <c r="A1383" s="102" t="str">
        <f t="shared" si="67"/>
        <v>2026-04-04T3003860</v>
      </c>
      <c r="B1383" s="167" t="str">
        <f t="shared" si="68"/>
        <v>133003860</v>
      </c>
      <c r="C1383" s="438" t="s">
        <v>8268</v>
      </c>
      <c r="D1383" s="439" t="s">
        <v>2870</v>
      </c>
      <c r="E1383" s="440" t="s">
        <v>4397</v>
      </c>
      <c r="F1383" s="439" t="s">
        <v>43</v>
      </c>
      <c r="G1383" s="439" t="s">
        <v>4398</v>
      </c>
      <c r="H1383" s="439" t="s">
        <v>4399</v>
      </c>
      <c r="I1383" s="441">
        <v>175</v>
      </c>
      <c r="J1383" s="165">
        <f t="shared" si="69"/>
        <v>13</v>
      </c>
    </row>
    <row r="1384" spans="1:10" ht="19.95" customHeight="1">
      <c r="A1384" s="102" t="str">
        <f t="shared" si="67"/>
        <v>2026-04-04T3003859</v>
      </c>
      <c r="B1384" s="167" t="str">
        <f t="shared" si="68"/>
        <v>133003859</v>
      </c>
      <c r="C1384" s="434" t="s">
        <v>8268</v>
      </c>
      <c r="D1384" s="435" t="s">
        <v>2870</v>
      </c>
      <c r="E1384" s="436" t="s">
        <v>4400</v>
      </c>
      <c r="F1384" s="435" t="s">
        <v>43</v>
      </c>
      <c r="G1384" s="435" t="s">
        <v>4401</v>
      </c>
      <c r="H1384" s="435" t="s">
        <v>4399</v>
      </c>
      <c r="I1384" s="437">
        <v>144</v>
      </c>
      <c r="J1384" s="165">
        <f t="shared" si="69"/>
        <v>13</v>
      </c>
    </row>
    <row r="1385" spans="1:10" ht="19.95" customHeight="1">
      <c r="A1385" s="102" t="str">
        <f t="shared" si="67"/>
        <v>2026-04-04T1028488</v>
      </c>
      <c r="B1385" s="167" t="str">
        <f t="shared" si="68"/>
        <v>131028488</v>
      </c>
      <c r="C1385" s="438" t="s">
        <v>8268</v>
      </c>
      <c r="D1385" s="439" t="s">
        <v>8247</v>
      </c>
      <c r="E1385" s="440" t="s">
        <v>8259</v>
      </c>
      <c r="F1385" s="439" t="s">
        <v>43</v>
      </c>
      <c r="G1385" s="439" t="s">
        <v>8260</v>
      </c>
      <c r="H1385" s="439" t="s">
        <v>8261</v>
      </c>
      <c r="I1385" s="441">
        <v>74</v>
      </c>
      <c r="J1385" s="165">
        <f t="shared" si="69"/>
        <v>13</v>
      </c>
    </row>
    <row r="1386" spans="1:10" ht="19.95" customHeight="1">
      <c r="A1386" s="102" t="str">
        <f t="shared" ref="A1386:A1411" si="70">C1386&amp;"T"&amp;G1386</f>
        <v>2026-04-04T1033085</v>
      </c>
      <c r="B1386" s="167" t="str">
        <f t="shared" ref="B1386:B1411" si="71">J1386&amp;G1386</f>
        <v>131033085</v>
      </c>
      <c r="C1386" s="434" t="s">
        <v>8268</v>
      </c>
      <c r="D1386" s="435" t="s">
        <v>5384</v>
      </c>
      <c r="E1386" s="436" t="s">
        <v>7316</v>
      </c>
      <c r="F1386" s="435" t="s">
        <v>43</v>
      </c>
      <c r="G1386" s="435" t="s">
        <v>7317</v>
      </c>
      <c r="H1386" s="435" t="s">
        <v>7814</v>
      </c>
      <c r="I1386" s="437">
        <v>90</v>
      </c>
      <c r="J1386" s="165">
        <f t="shared" si="69"/>
        <v>13</v>
      </c>
    </row>
    <row r="1387" spans="1:10" ht="19.95" customHeight="1">
      <c r="A1387" s="102" t="str">
        <f t="shared" si="70"/>
        <v>2026-04-04T1031748</v>
      </c>
      <c r="B1387" s="167" t="str">
        <f t="shared" si="71"/>
        <v>131031748</v>
      </c>
      <c r="C1387" s="438" t="s">
        <v>8268</v>
      </c>
      <c r="D1387" s="439" t="s">
        <v>5013</v>
      </c>
      <c r="E1387" s="440" t="s">
        <v>7431</v>
      </c>
      <c r="F1387" s="439" t="s">
        <v>43</v>
      </c>
      <c r="G1387" s="439" t="s">
        <v>7432</v>
      </c>
      <c r="H1387" s="439" t="s">
        <v>7433</v>
      </c>
      <c r="I1387" s="441">
        <v>271</v>
      </c>
      <c r="J1387" s="165">
        <f t="shared" si="69"/>
        <v>13</v>
      </c>
    </row>
    <row r="1388" spans="1:10" ht="19.95" customHeight="1">
      <c r="A1388" s="102" t="str">
        <f t="shared" si="70"/>
        <v>2026-04-04T1032440</v>
      </c>
      <c r="B1388" s="167" t="str">
        <f t="shared" si="71"/>
        <v>131032440</v>
      </c>
      <c r="C1388" s="434" t="s">
        <v>8268</v>
      </c>
      <c r="D1388" s="435" t="s">
        <v>5013</v>
      </c>
      <c r="E1388" s="436" t="s">
        <v>8262</v>
      </c>
      <c r="F1388" s="435" t="s">
        <v>43</v>
      </c>
      <c r="G1388" s="435" t="s">
        <v>8263</v>
      </c>
      <c r="H1388" s="435" t="s">
        <v>8264</v>
      </c>
      <c r="I1388" s="437">
        <v>333</v>
      </c>
      <c r="J1388" s="165">
        <f t="shared" si="69"/>
        <v>13</v>
      </c>
    </row>
    <row r="1389" spans="1:10" ht="19.95" customHeight="1">
      <c r="A1389" s="102" t="str">
        <f t="shared" si="70"/>
        <v>2026-04-04T1033079</v>
      </c>
      <c r="B1389" s="167" t="str">
        <f t="shared" si="71"/>
        <v>131033079</v>
      </c>
      <c r="C1389" s="438" t="s">
        <v>8268</v>
      </c>
      <c r="D1389" s="439" t="s">
        <v>5013</v>
      </c>
      <c r="E1389" s="440" t="s">
        <v>7341</v>
      </c>
      <c r="F1389" s="439" t="s">
        <v>43</v>
      </c>
      <c r="G1389" s="439" t="s">
        <v>7342</v>
      </c>
      <c r="H1389" s="439" t="s">
        <v>7414</v>
      </c>
      <c r="I1389" s="441">
        <v>143</v>
      </c>
      <c r="J1389" s="165">
        <f t="shared" si="69"/>
        <v>13</v>
      </c>
    </row>
    <row r="1390" spans="1:10" ht="19.95" customHeight="1">
      <c r="A1390" s="102" t="str">
        <f t="shared" si="70"/>
        <v>2026-04-04T1019975</v>
      </c>
      <c r="B1390" s="167" t="str">
        <f t="shared" si="71"/>
        <v>131019975</v>
      </c>
      <c r="C1390" s="434" t="s">
        <v>8268</v>
      </c>
      <c r="D1390" s="435" t="s">
        <v>2912</v>
      </c>
      <c r="E1390" s="436" t="s">
        <v>7338</v>
      </c>
      <c r="F1390" s="435" t="s">
        <v>43</v>
      </c>
      <c r="G1390" s="435" t="s">
        <v>7339</v>
      </c>
      <c r="H1390" s="435" t="s">
        <v>7830</v>
      </c>
      <c r="I1390" s="437">
        <v>353</v>
      </c>
      <c r="J1390" s="165">
        <f t="shared" si="69"/>
        <v>13</v>
      </c>
    </row>
    <row r="1391" spans="1:10" ht="19.95" customHeight="1">
      <c r="A1391" s="102" t="str">
        <f t="shared" si="70"/>
        <v>2026-04-04T1033057</v>
      </c>
      <c r="B1391" s="167" t="str">
        <f t="shared" si="71"/>
        <v>131033057</v>
      </c>
      <c r="C1391" s="438" t="s">
        <v>8268</v>
      </c>
      <c r="D1391" s="439" t="s">
        <v>7415</v>
      </c>
      <c r="E1391" s="440" t="s">
        <v>5010</v>
      </c>
      <c r="F1391" s="439" t="s">
        <v>43</v>
      </c>
      <c r="G1391" s="439" t="s">
        <v>5011</v>
      </c>
      <c r="H1391" s="439" t="s">
        <v>7304</v>
      </c>
      <c r="I1391" s="441">
        <v>343</v>
      </c>
      <c r="J1391" s="165">
        <f t="shared" si="69"/>
        <v>13</v>
      </c>
    </row>
    <row r="1392" spans="1:10" ht="19.95" customHeight="1">
      <c r="A1392" s="102" t="str">
        <f t="shared" si="70"/>
        <v>2026-04-05T1037741</v>
      </c>
      <c r="B1392" s="167" t="str">
        <f t="shared" si="71"/>
        <v>141037741</v>
      </c>
      <c r="C1392" s="434" t="s">
        <v>8269</v>
      </c>
      <c r="D1392" s="435" t="s">
        <v>4388</v>
      </c>
      <c r="E1392" s="436" t="s">
        <v>7827</v>
      </c>
      <c r="F1392" s="435" t="s">
        <v>43</v>
      </c>
      <c r="G1392" s="435" t="s">
        <v>7828</v>
      </c>
      <c r="H1392" s="435" t="s">
        <v>7829</v>
      </c>
      <c r="I1392" s="437">
        <v>105</v>
      </c>
      <c r="J1392" s="165">
        <f t="shared" si="69"/>
        <v>14</v>
      </c>
    </row>
    <row r="1393" spans="1:10" ht="19.95" customHeight="1">
      <c r="A1393" s="102" t="str">
        <f t="shared" si="70"/>
        <v>2026-04-05T1031434</v>
      </c>
      <c r="B1393" s="167" t="str">
        <f t="shared" si="71"/>
        <v>141031434</v>
      </c>
      <c r="C1393" s="438" t="s">
        <v>8269</v>
      </c>
      <c r="D1393" s="439" t="s">
        <v>7419</v>
      </c>
      <c r="E1393" s="440" t="s">
        <v>7420</v>
      </c>
      <c r="F1393" s="439" t="s">
        <v>43</v>
      </c>
      <c r="G1393" s="439" t="s">
        <v>7421</v>
      </c>
      <c r="H1393" s="439" t="s">
        <v>7422</v>
      </c>
      <c r="I1393" s="441">
        <v>633</v>
      </c>
      <c r="J1393" s="165">
        <f t="shared" si="69"/>
        <v>14</v>
      </c>
    </row>
    <row r="1394" spans="1:10" ht="19.95" customHeight="1">
      <c r="A1394" s="102" t="str">
        <f t="shared" si="70"/>
        <v>2026-04-05T1030546</v>
      </c>
      <c r="B1394" s="167" t="str">
        <f t="shared" si="71"/>
        <v>141030546</v>
      </c>
      <c r="C1394" s="434" t="s">
        <v>8269</v>
      </c>
      <c r="D1394" s="435" t="s">
        <v>7419</v>
      </c>
      <c r="E1394" s="436" t="s">
        <v>7426</v>
      </c>
      <c r="F1394" s="435" t="s">
        <v>43</v>
      </c>
      <c r="G1394" s="435" t="s">
        <v>7427</v>
      </c>
      <c r="H1394" s="435" t="s">
        <v>7422</v>
      </c>
      <c r="I1394" s="437">
        <v>348</v>
      </c>
      <c r="J1394" s="165">
        <f t="shared" si="69"/>
        <v>14</v>
      </c>
    </row>
    <row r="1395" spans="1:10" ht="19.95" customHeight="1">
      <c r="A1395" s="102" t="str">
        <f t="shared" si="70"/>
        <v>2026-04-05T1020581</v>
      </c>
      <c r="B1395" s="167" t="str">
        <f t="shared" si="71"/>
        <v>141020581</v>
      </c>
      <c r="C1395" s="438" t="s">
        <v>8269</v>
      </c>
      <c r="D1395" s="439" t="s">
        <v>3715</v>
      </c>
      <c r="E1395" s="440" t="s">
        <v>8252</v>
      </c>
      <c r="F1395" s="439" t="s">
        <v>43</v>
      </c>
      <c r="G1395" s="439" t="s">
        <v>8253</v>
      </c>
      <c r="H1395" s="439" t="s">
        <v>8254</v>
      </c>
      <c r="I1395" s="441">
        <v>355</v>
      </c>
      <c r="J1395" s="165">
        <f t="shared" si="69"/>
        <v>14</v>
      </c>
    </row>
    <row r="1396" spans="1:10" ht="19.95" customHeight="1">
      <c r="A1396" s="102" t="str">
        <f t="shared" si="70"/>
        <v>2026-04-05T3002716</v>
      </c>
      <c r="B1396" s="167" t="str">
        <f t="shared" si="71"/>
        <v>143002716</v>
      </c>
      <c r="C1396" s="434" t="s">
        <v>8269</v>
      </c>
      <c r="D1396" s="435" t="s">
        <v>416</v>
      </c>
      <c r="E1396" s="436" t="s">
        <v>2931</v>
      </c>
      <c r="F1396" s="435" t="s">
        <v>43</v>
      </c>
      <c r="G1396" s="435" t="s">
        <v>2932</v>
      </c>
      <c r="H1396" s="435" t="s">
        <v>2859</v>
      </c>
      <c r="I1396" s="437">
        <v>73</v>
      </c>
      <c r="J1396" s="165">
        <f t="shared" si="69"/>
        <v>14</v>
      </c>
    </row>
    <row r="1397" spans="1:10" ht="19.95" customHeight="1">
      <c r="A1397" s="102" t="str">
        <f t="shared" si="70"/>
        <v>2026-04-05T3003745</v>
      </c>
      <c r="B1397" s="167" t="str">
        <f t="shared" si="71"/>
        <v>143003745</v>
      </c>
      <c r="C1397" s="438" t="s">
        <v>8269</v>
      </c>
      <c r="D1397" s="439" t="s">
        <v>416</v>
      </c>
      <c r="E1397" s="440" t="s">
        <v>2869</v>
      </c>
      <c r="F1397" s="439" t="s">
        <v>43</v>
      </c>
      <c r="G1397" s="439" t="s">
        <v>2861</v>
      </c>
      <c r="H1397" s="439" t="s">
        <v>7812</v>
      </c>
      <c r="I1397" s="441">
        <v>177</v>
      </c>
      <c r="J1397" s="165">
        <f t="shared" si="69"/>
        <v>14</v>
      </c>
    </row>
    <row r="1398" spans="1:10" ht="19.95" customHeight="1">
      <c r="A1398" s="102" t="str">
        <f t="shared" si="70"/>
        <v>2026-04-05T3002784</v>
      </c>
      <c r="B1398" s="167" t="str">
        <f t="shared" si="71"/>
        <v>143002784</v>
      </c>
      <c r="C1398" s="434" t="s">
        <v>8269</v>
      </c>
      <c r="D1398" s="435" t="s">
        <v>416</v>
      </c>
      <c r="E1398" s="436" t="s">
        <v>5021</v>
      </c>
      <c r="F1398" s="435" t="s">
        <v>43</v>
      </c>
      <c r="G1398" s="435" t="s">
        <v>5022</v>
      </c>
      <c r="H1398" s="435" t="s">
        <v>5023</v>
      </c>
      <c r="I1398" s="437">
        <v>49</v>
      </c>
      <c r="J1398" s="165">
        <f t="shared" si="69"/>
        <v>14</v>
      </c>
    </row>
    <row r="1399" spans="1:10" ht="19.95" customHeight="1">
      <c r="A1399" s="102" t="str">
        <f t="shared" si="70"/>
        <v>2026-04-05T3002773</v>
      </c>
      <c r="B1399" s="167" t="str">
        <f t="shared" si="71"/>
        <v>143002773</v>
      </c>
      <c r="C1399" s="438" t="s">
        <v>8269</v>
      </c>
      <c r="D1399" s="439" t="s">
        <v>2862</v>
      </c>
      <c r="E1399" s="440" t="s">
        <v>5050</v>
      </c>
      <c r="F1399" s="439" t="s">
        <v>2515</v>
      </c>
      <c r="G1399" s="439" t="s">
        <v>5051</v>
      </c>
      <c r="H1399" s="439" t="s">
        <v>4374</v>
      </c>
      <c r="I1399" s="441">
        <v>40</v>
      </c>
      <c r="J1399" s="165">
        <f t="shared" si="69"/>
        <v>14</v>
      </c>
    </row>
    <row r="1400" spans="1:10" ht="19.95" customHeight="1">
      <c r="A1400" s="102" t="str">
        <f t="shared" si="70"/>
        <v>2026-04-05T3002609</v>
      </c>
      <c r="B1400" s="167" t="str">
        <f t="shared" si="71"/>
        <v>143002609</v>
      </c>
      <c r="C1400" s="434" t="s">
        <v>8269</v>
      </c>
      <c r="D1400" s="435" t="s">
        <v>2862</v>
      </c>
      <c r="E1400" s="436" t="s">
        <v>3721</v>
      </c>
      <c r="F1400" s="435" t="s">
        <v>43</v>
      </c>
      <c r="G1400" s="435" t="s">
        <v>3722</v>
      </c>
      <c r="H1400" s="435" t="s">
        <v>2865</v>
      </c>
      <c r="I1400" s="437">
        <v>105</v>
      </c>
      <c r="J1400" s="165">
        <f t="shared" si="69"/>
        <v>14</v>
      </c>
    </row>
    <row r="1401" spans="1:10" ht="19.95" customHeight="1">
      <c r="A1401" s="102" t="str">
        <f t="shared" si="70"/>
        <v>2026-04-05T3002647</v>
      </c>
      <c r="B1401" s="167" t="str">
        <f t="shared" si="71"/>
        <v>143002647</v>
      </c>
      <c r="C1401" s="438" t="s">
        <v>8269</v>
      </c>
      <c r="D1401" s="439" t="s">
        <v>2862</v>
      </c>
      <c r="E1401" s="440" t="s">
        <v>2866</v>
      </c>
      <c r="F1401" s="439" t="s">
        <v>2515</v>
      </c>
      <c r="G1401" s="439" t="s">
        <v>2867</v>
      </c>
      <c r="H1401" s="439" t="s">
        <v>7813</v>
      </c>
      <c r="I1401" s="441">
        <v>51</v>
      </c>
      <c r="J1401" s="165">
        <f t="shared" si="69"/>
        <v>14</v>
      </c>
    </row>
    <row r="1402" spans="1:10" ht="19.95" customHeight="1">
      <c r="A1402" s="102" t="str">
        <f t="shared" si="70"/>
        <v>2026-04-05T3003745</v>
      </c>
      <c r="B1402" s="167" t="str">
        <f t="shared" si="71"/>
        <v>143003745</v>
      </c>
      <c r="C1402" s="434" t="s">
        <v>8269</v>
      </c>
      <c r="D1402" s="435" t="s">
        <v>2862</v>
      </c>
      <c r="E1402" s="436" t="s">
        <v>2860</v>
      </c>
      <c r="F1402" s="435" t="s">
        <v>43</v>
      </c>
      <c r="G1402" s="435" t="s">
        <v>2861</v>
      </c>
      <c r="H1402" s="435" t="s">
        <v>7812</v>
      </c>
      <c r="I1402" s="437">
        <v>90</v>
      </c>
      <c r="J1402" s="165">
        <f t="shared" si="69"/>
        <v>14</v>
      </c>
    </row>
    <row r="1403" spans="1:10" ht="19.95" customHeight="1">
      <c r="A1403" s="102" t="str">
        <f t="shared" si="70"/>
        <v>2026-04-05T3003860</v>
      </c>
      <c r="B1403" s="167" t="str">
        <f t="shared" si="71"/>
        <v>143003860</v>
      </c>
      <c r="C1403" s="438" t="s">
        <v>8269</v>
      </c>
      <c r="D1403" s="439" t="s">
        <v>2870</v>
      </c>
      <c r="E1403" s="440" t="s">
        <v>4397</v>
      </c>
      <c r="F1403" s="439" t="s">
        <v>43</v>
      </c>
      <c r="G1403" s="439" t="s">
        <v>4398</v>
      </c>
      <c r="H1403" s="439" t="s">
        <v>4399</v>
      </c>
      <c r="I1403" s="441">
        <v>197</v>
      </c>
      <c r="J1403" s="165">
        <f t="shared" si="69"/>
        <v>14</v>
      </c>
    </row>
    <row r="1404" spans="1:10" ht="19.95" customHeight="1">
      <c r="A1404" s="102" t="str">
        <f t="shared" si="70"/>
        <v>2026-04-05T3003859</v>
      </c>
      <c r="B1404" s="167" t="str">
        <f t="shared" si="71"/>
        <v>143003859</v>
      </c>
      <c r="C1404" s="434" t="s">
        <v>8269</v>
      </c>
      <c r="D1404" s="435" t="s">
        <v>2870</v>
      </c>
      <c r="E1404" s="436" t="s">
        <v>4400</v>
      </c>
      <c r="F1404" s="435" t="s">
        <v>43</v>
      </c>
      <c r="G1404" s="435" t="s">
        <v>4401</v>
      </c>
      <c r="H1404" s="435" t="s">
        <v>4399</v>
      </c>
      <c r="I1404" s="437">
        <v>117</v>
      </c>
      <c r="J1404" s="165">
        <f t="shared" si="69"/>
        <v>14</v>
      </c>
    </row>
    <row r="1405" spans="1:10" ht="19.95" customHeight="1">
      <c r="A1405" s="102" t="str">
        <f t="shared" si="70"/>
        <v>2026-04-05T1033085</v>
      </c>
      <c r="B1405" s="167" t="str">
        <f t="shared" si="71"/>
        <v>141033085</v>
      </c>
      <c r="C1405" s="438" t="s">
        <v>8269</v>
      </c>
      <c r="D1405" s="439" t="s">
        <v>5384</v>
      </c>
      <c r="E1405" s="440" t="s">
        <v>7316</v>
      </c>
      <c r="F1405" s="439" t="s">
        <v>43</v>
      </c>
      <c r="G1405" s="439" t="s">
        <v>7317</v>
      </c>
      <c r="H1405" s="439" t="s">
        <v>7814</v>
      </c>
      <c r="I1405" s="441">
        <v>183</v>
      </c>
      <c r="J1405" s="165">
        <f t="shared" si="69"/>
        <v>14</v>
      </c>
    </row>
    <row r="1406" spans="1:10" ht="19.95" customHeight="1">
      <c r="A1406" s="102" t="str">
        <f t="shared" si="70"/>
        <v>2026-04-05T1031748</v>
      </c>
      <c r="B1406" s="167" t="str">
        <f t="shared" si="71"/>
        <v>141031748</v>
      </c>
      <c r="C1406" s="434" t="s">
        <v>8269</v>
      </c>
      <c r="D1406" s="435" t="s">
        <v>5013</v>
      </c>
      <c r="E1406" s="436" t="s">
        <v>7431</v>
      </c>
      <c r="F1406" s="435" t="s">
        <v>43</v>
      </c>
      <c r="G1406" s="435" t="s">
        <v>7432</v>
      </c>
      <c r="H1406" s="435" t="s">
        <v>7433</v>
      </c>
      <c r="I1406" s="437">
        <v>332</v>
      </c>
      <c r="J1406" s="165">
        <f t="shared" si="69"/>
        <v>14</v>
      </c>
    </row>
    <row r="1407" spans="1:10" ht="19.95" customHeight="1">
      <c r="A1407" s="102" t="str">
        <f t="shared" si="70"/>
        <v>2026-04-05T1032440</v>
      </c>
      <c r="B1407" s="167" t="str">
        <f t="shared" si="71"/>
        <v>141032440</v>
      </c>
      <c r="C1407" s="438" t="s">
        <v>8269</v>
      </c>
      <c r="D1407" s="439" t="s">
        <v>5013</v>
      </c>
      <c r="E1407" s="440" t="s">
        <v>8262</v>
      </c>
      <c r="F1407" s="439" t="s">
        <v>43</v>
      </c>
      <c r="G1407" s="439" t="s">
        <v>8263</v>
      </c>
      <c r="H1407" s="439" t="s">
        <v>8264</v>
      </c>
      <c r="I1407" s="441">
        <v>166</v>
      </c>
      <c r="J1407" s="165">
        <f t="shared" si="69"/>
        <v>14</v>
      </c>
    </row>
    <row r="1408" spans="1:10" ht="19.95" customHeight="1">
      <c r="A1408" s="102" t="str">
        <f t="shared" si="70"/>
        <v>2026-04-05T1033079</v>
      </c>
      <c r="B1408" s="167" t="str">
        <f t="shared" si="71"/>
        <v>141033079</v>
      </c>
      <c r="C1408" s="434" t="s">
        <v>8269</v>
      </c>
      <c r="D1408" s="435" t="s">
        <v>5013</v>
      </c>
      <c r="E1408" s="436" t="s">
        <v>7341</v>
      </c>
      <c r="F1408" s="435" t="s">
        <v>43</v>
      </c>
      <c r="G1408" s="435" t="s">
        <v>7342</v>
      </c>
      <c r="H1408" s="435" t="s">
        <v>7414</v>
      </c>
      <c r="I1408" s="437">
        <v>126</v>
      </c>
      <c r="J1408" s="165">
        <f t="shared" si="69"/>
        <v>14</v>
      </c>
    </row>
    <row r="1409" spans="1:10" ht="19.95" customHeight="1">
      <c r="A1409" s="102" t="str">
        <f t="shared" si="70"/>
        <v>2026-04-05T1019975</v>
      </c>
      <c r="B1409" s="167" t="str">
        <f t="shared" si="71"/>
        <v>141019975</v>
      </c>
      <c r="C1409" s="438" t="s">
        <v>8269</v>
      </c>
      <c r="D1409" s="439" t="s">
        <v>2912</v>
      </c>
      <c r="E1409" s="440" t="s">
        <v>7338</v>
      </c>
      <c r="F1409" s="439" t="s">
        <v>43</v>
      </c>
      <c r="G1409" s="439" t="s">
        <v>7339</v>
      </c>
      <c r="H1409" s="439" t="s">
        <v>7830</v>
      </c>
      <c r="I1409" s="441">
        <v>378</v>
      </c>
      <c r="J1409" s="165">
        <f t="shared" si="69"/>
        <v>14</v>
      </c>
    </row>
    <row r="1410" spans="1:10" ht="19.95" customHeight="1">
      <c r="A1410" s="102" t="str">
        <f t="shared" si="70"/>
        <v>2026-04-05T1033057</v>
      </c>
      <c r="B1410" s="167" t="str">
        <f t="shared" si="71"/>
        <v>141033057</v>
      </c>
      <c r="C1410" s="434" t="s">
        <v>8269</v>
      </c>
      <c r="D1410" s="435" t="s">
        <v>7415</v>
      </c>
      <c r="E1410" s="436" t="s">
        <v>5010</v>
      </c>
      <c r="F1410" s="435" t="s">
        <v>43</v>
      </c>
      <c r="G1410" s="435" t="s">
        <v>5011</v>
      </c>
      <c r="H1410" s="435" t="s">
        <v>7304</v>
      </c>
      <c r="I1410" s="437">
        <v>424</v>
      </c>
      <c r="J1410" s="165">
        <f t="shared" si="69"/>
        <v>14</v>
      </c>
    </row>
    <row r="1411" spans="1:10" ht="19.95" customHeight="1">
      <c r="A1411" s="102" t="str">
        <f t="shared" si="70"/>
        <v>2026-04-05T1023384</v>
      </c>
      <c r="B1411" s="167" t="str">
        <f t="shared" si="71"/>
        <v>141023384</v>
      </c>
      <c r="C1411" s="442" t="s">
        <v>8269</v>
      </c>
      <c r="D1411" s="443" t="s">
        <v>2921</v>
      </c>
      <c r="E1411" s="444" t="s">
        <v>5025</v>
      </c>
      <c r="F1411" s="443" t="s">
        <v>43</v>
      </c>
      <c r="G1411" s="443" t="s">
        <v>5026</v>
      </c>
      <c r="H1411" s="443" t="s">
        <v>8270</v>
      </c>
      <c r="I1411" s="445">
        <v>258</v>
      </c>
      <c r="J1411" s="165">
        <f>WEEKNUM(C1411)-1</f>
        <v>14</v>
      </c>
    </row>
    <row r="1412" spans="1:10" ht="19.95" customHeight="1">
      <c r="A1412" s="102" t="str">
        <f t="shared" ref="A1412:A1475" si="72">C1412&amp;"T"&amp;G1412</f>
        <v>2026-04-06T1037741</v>
      </c>
      <c r="B1412" s="167" t="str">
        <f t="shared" ref="B1412:B1475" si="73">J1412&amp;G1412</f>
        <v>141037741</v>
      </c>
      <c r="C1412" s="434" t="s">
        <v>9540</v>
      </c>
      <c r="D1412" s="435" t="s">
        <v>4388</v>
      </c>
      <c r="E1412" s="436" t="s">
        <v>7827</v>
      </c>
      <c r="F1412" s="435" t="s">
        <v>43</v>
      </c>
      <c r="G1412" s="435" t="s">
        <v>7828</v>
      </c>
      <c r="H1412" s="435" t="s">
        <v>7829</v>
      </c>
      <c r="I1412" s="437">
        <v>154</v>
      </c>
      <c r="J1412" s="165">
        <f t="shared" ref="J1412:J1475" si="74">WEEKNUM(C1412)-1</f>
        <v>14</v>
      </c>
    </row>
    <row r="1413" spans="1:10" ht="19.95" customHeight="1">
      <c r="A1413" s="102" t="str">
        <f t="shared" si="72"/>
        <v>2026-04-06T1031434</v>
      </c>
      <c r="B1413" s="167" t="str">
        <f t="shared" si="73"/>
        <v>141031434</v>
      </c>
      <c r="C1413" s="438" t="s">
        <v>9540</v>
      </c>
      <c r="D1413" s="439" t="s">
        <v>7419</v>
      </c>
      <c r="E1413" s="440" t="s">
        <v>7420</v>
      </c>
      <c r="F1413" s="439" t="s">
        <v>43</v>
      </c>
      <c r="G1413" s="439" t="s">
        <v>7421</v>
      </c>
      <c r="H1413" s="439" t="s">
        <v>7422</v>
      </c>
      <c r="I1413" s="441">
        <v>490</v>
      </c>
      <c r="J1413" s="165">
        <f t="shared" si="74"/>
        <v>14</v>
      </c>
    </row>
    <row r="1414" spans="1:10" ht="19.95" customHeight="1">
      <c r="A1414" s="102" t="str">
        <f t="shared" si="72"/>
        <v>2026-04-06T1030546</v>
      </c>
      <c r="B1414" s="167" t="str">
        <f t="shared" si="73"/>
        <v>141030546</v>
      </c>
      <c r="C1414" s="434" t="s">
        <v>9540</v>
      </c>
      <c r="D1414" s="435" t="s">
        <v>7419</v>
      </c>
      <c r="E1414" s="436" t="s">
        <v>7426</v>
      </c>
      <c r="F1414" s="435" t="s">
        <v>43</v>
      </c>
      <c r="G1414" s="435" t="s">
        <v>7427</v>
      </c>
      <c r="H1414" s="435" t="s">
        <v>7422</v>
      </c>
      <c r="I1414" s="437">
        <v>258</v>
      </c>
      <c r="J1414" s="165">
        <f t="shared" si="74"/>
        <v>14</v>
      </c>
    </row>
    <row r="1415" spans="1:10" ht="19.95" customHeight="1">
      <c r="A1415" s="102" t="str">
        <f t="shared" si="72"/>
        <v>2026-04-06T1020581</v>
      </c>
      <c r="B1415" s="167" t="str">
        <f t="shared" si="73"/>
        <v>141020581</v>
      </c>
      <c r="C1415" s="438" t="s">
        <v>9540</v>
      </c>
      <c r="D1415" s="439" t="s">
        <v>3715</v>
      </c>
      <c r="E1415" s="440" t="s">
        <v>8252</v>
      </c>
      <c r="F1415" s="439" t="s">
        <v>43</v>
      </c>
      <c r="G1415" s="439" t="s">
        <v>8253</v>
      </c>
      <c r="H1415" s="439" t="s">
        <v>8254</v>
      </c>
      <c r="I1415" s="441">
        <v>548</v>
      </c>
      <c r="J1415" s="165">
        <f t="shared" si="74"/>
        <v>14</v>
      </c>
    </row>
    <row r="1416" spans="1:10" ht="19.95" customHeight="1">
      <c r="A1416" s="102" t="str">
        <f t="shared" si="72"/>
        <v>2026-04-06T3002716</v>
      </c>
      <c r="B1416" s="167" t="str">
        <f t="shared" si="73"/>
        <v>143002716</v>
      </c>
      <c r="C1416" s="434" t="s">
        <v>9540</v>
      </c>
      <c r="D1416" s="435" t="s">
        <v>416</v>
      </c>
      <c r="E1416" s="436" t="s">
        <v>2931</v>
      </c>
      <c r="F1416" s="435" t="s">
        <v>43</v>
      </c>
      <c r="G1416" s="435" t="s">
        <v>2932</v>
      </c>
      <c r="H1416" s="435" t="s">
        <v>2859</v>
      </c>
      <c r="I1416" s="437">
        <v>67</v>
      </c>
      <c r="J1416" s="165">
        <f t="shared" si="74"/>
        <v>14</v>
      </c>
    </row>
    <row r="1417" spans="1:10" ht="19.95" customHeight="1">
      <c r="A1417" s="102" t="str">
        <f t="shared" si="72"/>
        <v>2026-04-06T3003745</v>
      </c>
      <c r="B1417" s="167" t="str">
        <f t="shared" si="73"/>
        <v>143003745</v>
      </c>
      <c r="C1417" s="438" t="s">
        <v>9540</v>
      </c>
      <c r="D1417" s="439" t="s">
        <v>416</v>
      </c>
      <c r="E1417" s="440" t="s">
        <v>2869</v>
      </c>
      <c r="F1417" s="439" t="s">
        <v>43</v>
      </c>
      <c r="G1417" s="439" t="s">
        <v>2861</v>
      </c>
      <c r="H1417" s="439" t="s">
        <v>7812</v>
      </c>
      <c r="I1417" s="441">
        <v>165</v>
      </c>
      <c r="J1417" s="165">
        <f t="shared" si="74"/>
        <v>14</v>
      </c>
    </row>
    <row r="1418" spans="1:10" ht="19.95" customHeight="1">
      <c r="A1418" s="102" t="str">
        <f t="shared" si="72"/>
        <v>2026-04-06T3002784</v>
      </c>
      <c r="B1418" s="167" t="str">
        <f t="shared" si="73"/>
        <v>143002784</v>
      </c>
      <c r="C1418" s="434" t="s">
        <v>9540</v>
      </c>
      <c r="D1418" s="435" t="s">
        <v>416</v>
      </c>
      <c r="E1418" s="436" t="s">
        <v>5021</v>
      </c>
      <c r="F1418" s="435" t="s">
        <v>43</v>
      </c>
      <c r="G1418" s="435" t="s">
        <v>5022</v>
      </c>
      <c r="H1418" s="435" t="s">
        <v>5023</v>
      </c>
      <c r="I1418" s="437">
        <v>113</v>
      </c>
      <c r="J1418" s="165">
        <f t="shared" si="74"/>
        <v>14</v>
      </c>
    </row>
    <row r="1419" spans="1:10" ht="19.95" customHeight="1">
      <c r="A1419" s="102" t="str">
        <f t="shared" si="72"/>
        <v>2026-04-06T3002773</v>
      </c>
      <c r="B1419" s="167" t="str">
        <f t="shared" si="73"/>
        <v>143002773</v>
      </c>
      <c r="C1419" s="438" t="s">
        <v>9540</v>
      </c>
      <c r="D1419" s="439" t="s">
        <v>2862</v>
      </c>
      <c r="E1419" s="440" t="s">
        <v>5050</v>
      </c>
      <c r="F1419" s="439" t="s">
        <v>2515</v>
      </c>
      <c r="G1419" s="439" t="s">
        <v>5051</v>
      </c>
      <c r="H1419" s="439" t="s">
        <v>4374</v>
      </c>
      <c r="I1419" s="441">
        <v>110</v>
      </c>
      <c r="J1419" s="165">
        <f t="shared" si="74"/>
        <v>14</v>
      </c>
    </row>
    <row r="1420" spans="1:10" ht="19.95" customHeight="1">
      <c r="A1420" s="102" t="str">
        <f t="shared" si="72"/>
        <v>2026-04-06T3002609</v>
      </c>
      <c r="B1420" s="167" t="str">
        <f t="shared" si="73"/>
        <v>143002609</v>
      </c>
      <c r="C1420" s="434" t="s">
        <v>9540</v>
      </c>
      <c r="D1420" s="435" t="s">
        <v>2862</v>
      </c>
      <c r="E1420" s="436" t="s">
        <v>3721</v>
      </c>
      <c r="F1420" s="435" t="s">
        <v>43</v>
      </c>
      <c r="G1420" s="435" t="s">
        <v>3722</v>
      </c>
      <c r="H1420" s="435" t="s">
        <v>2865</v>
      </c>
      <c r="I1420" s="437">
        <v>40</v>
      </c>
      <c r="J1420" s="165">
        <f t="shared" si="74"/>
        <v>14</v>
      </c>
    </row>
    <row r="1421" spans="1:10" ht="19.95" customHeight="1">
      <c r="A1421" s="102" t="str">
        <f t="shared" si="72"/>
        <v>2026-04-06T3003890</v>
      </c>
      <c r="B1421" s="167" t="str">
        <f t="shared" si="73"/>
        <v>143003890</v>
      </c>
      <c r="C1421" s="438" t="s">
        <v>9540</v>
      </c>
      <c r="D1421" s="439" t="s">
        <v>2862</v>
      </c>
      <c r="E1421" s="440" t="s">
        <v>9541</v>
      </c>
      <c r="F1421" s="439" t="s">
        <v>43</v>
      </c>
      <c r="G1421" s="439" t="s">
        <v>9542</v>
      </c>
      <c r="H1421" s="439" t="s">
        <v>2865</v>
      </c>
      <c r="I1421" s="441">
        <v>62</v>
      </c>
      <c r="J1421" s="165">
        <f t="shared" si="74"/>
        <v>14</v>
      </c>
    </row>
    <row r="1422" spans="1:10" ht="19.95" customHeight="1">
      <c r="A1422" s="102" t="str">
        <f t="shared" si="72"/>
        <v>2026-04-06T3002647</v>
      </c>
      <c r="B1422" s="167" t="str">
        <f t="shared" si="73"/>
        <v>143002647</v>
      </c>
      <c r="C1422" s="434" t="s">
        <v>9540</v>
      </c>
      <c r="D1422" s="435" t="s">
        <v>2862</v>
      </c>
      <c r="E1422" s="436" t="s">
        <v>2866</v>
      </c>
      <c r="F1422" s="435" t="s">
        <v>2515</v>
      </c>
      <c r="G1422" s="435" t="s">
        <v>2867</v>
      </c>
      <c r="H1422" s="435" t="s">
        <v>7813</v>
      </c>
      <c r="I1422" s="437">
        <v>108</v>
      </c>
      <c r="J1422" s="165">
        <f t="shared" si="74"/>
        <v>14</v>
      </c>
    </row>
    <row r="1423" spans="1:10" ht="19.95" customHeight="1">
      <c r="A1423" s="102" t="str">
        <f t="shared" si="72"/>
        <v>2026-04-06T3002240</v>
      </c>
      <c r="B1423" s="167" t="str">
        <f t="shared" si="73"/>
        <v>143002240</v>
      </c>
      <c r="C1423" s="438" t="s">
        <v>9540</v>
      </c>
      <c r="D1423" s="439" t="s">
        <v>2870</v>
      </c>
      <c r="E1423" s="440" t="s">
        <v>3755</v>
      </c>
      <c r="F1423" s="439" t="s">
        <v>2515</v>
      </c>
      <c r="G1423" s="439" t="s">
        <v>3756</v>
      </c>
      <c r="H1423" s="439" t="s">
        <v>3757</v>
      </c>
      <c r="I1423" s="441">
        <v>154</v>
      </c>
      <c r="J1423" s="165">
        <f t="shared" si="74"/>
        <v>14</v>
      </c>
    </row>
    <row r="1424" spans="1:10" ht="19.95" customHeight="1">
      <c r="A1424" s="102" t="str">
        <f t="shared" si="72"/>
        <v>2026-04-06T3003744</v>
      </c>
      <c r="B1424" s="167" t="str">
        <f t="shared" si="73"/>
        <v>143003744</v>
      </c>
      <c r="C1424" s="434" t="s">
        <v>9540</v>
      </c>
      <c r="D1424" s="435" t="s">
        <v>2870</v>
      </c>
      <c r="E1424" s="436" t="s">
        <v>2863</v>
      </c>
      <c r="F1424" s="435" t="s">
        <v>43</v>
      </c>
      <c r="G1424" s="435" t="s">
        <v>2864</v>
      </c>
      <c r="H1424" s="435" t="s">
        <v>3723</v>
      </c>
      <c r="I1424" s="437">
        <v>66</v>
      </c>
      <c r="J1424" s="165">
        <f t="shared" si="74"/>
        <v>14</v>
      </c>
    </row>
    <row r="1425" spans="1:10" ht="19.95" customHeight="1">
      <c r="A1425" s="102" t="str">
        <f t="shared" si="72"/>
        <v>2026-04-06T1033085</v>
      </c>
      <c r="B1425" s="167" t="str">
        <f t="shared" si="73"/>
        <v>141033085</v>
      </c>
      <c r="C1425" s="438" t="s">
        <v>9540</v>
      </c>
      <c r="D1425" s="439" t="s">
        <v>5384</v>
      </c>
      <c r="E1425" s="440" t="s">
        <v>7316</v>
      </c>
      <c r="F1425" s="439" t="s">
        <v>43</v>
      </c>
      <c r="G1425" s="439" t="s">
        <v>7317</v>
      </c>
      <c r="H1425" s="439" t="s">
        <v>7814</v>
      </c>
      <c r="I1425" s="441">
        <v>132</v>
      </c>
      <c r="J1425" s="165">
        <f t="shared" si="74"/>
        <v>14</v>
      </c>
    </row>
    <row r="1426" spans="1:10" ht="19.95" customHeight="1">
      <c r="A1426" s="102" t="str">
        <f t="shared" si="72"/>
        <v>2026-04-06T1031748</v>
      </c>
      <c r="B1426" s="167" t="str">
        <f t="shared" si="73"/>
        <v>141031748</v>
      </c>
      <c r="C1426" s="434" t="s">
        <v>9540</v>
      </c>
      <c r="D1426" s="435" t="s">
        <v>5013</v>
      </c>
      <c r="E1426" s="436" t="s">
        <v>7431</v>
      </c>
      <c r="F1426" s="435" t="s">
        <v>43</v>
      </c>
      <c r="G1426" s="435" t="s">
        <v>7432</v>
      </c>
      <c r="H1426" s="435" t="s">
        <v>7433</v>
      </c>
      <c r="I1426" s="437">
        <v>494</v>
      </c>
      <c r="J1426" s="165">
        <f t="shared" si="74"/>
        <v>14</v>
      </c>
    </row>
    <row r="1427" spans="1:10" ht="19.95" customHeight="1">
      <c r="A1427" s="102" t="str">
        <f t="shared" si="72"/>
        <v>2026-04-06T1032440</v>
      </c>
      <c r="B1427" s="167" t="str">
        <f t="shared" si="73"/>
        <v>141032440</v>
      </c>
      <c r="C1427" s="438" t="s">
        <v>9540</v>
      </c>
      <c r="D1427" s="439" t="s">
        <v>5013</v>
      </c>
      <c r="E1427" s="440" t="s">
        <v>8262</v>
      </c>
      <c r="F1427" s="439" t="s">
        <v>43</v>
      </c>
      <c r="G1427" s="439" t="s">
        <v>8263</v>
      </c>
      <c r="H1427" s="439" t="s">
        <v>8264</v>
      </c>
      <c r="I1427" s="441">
        <v>18</v>
      </c>
      <c r="J1427" s="165">
        <f t="shared" si="74"/>
        <v>14</v>
      </c>
    </row>
    <row r="1428" spans="1:10" ht="19.95" customHeight="1">
      <c r="A1428" s="102" t="str">
        <f t="shared" si="72"/>
        <v>2026-04-06T1033079</v>
      </c>
      <c r="B1428" s="167" t="str">
        <f t="shared" si="73"/>
        <v>141033079</v>
      </c>
      <c r="C1428" s="434" t="s">
        <v>9540</v>
      </c>
      <c r="D1428" s="435" t="s">
        <v>5013</v>
      </c>
      <c r="E1428" s="436" t="s">
        <v>7341</v>
      </c>
      <c r="F1428" s="435" t="s">
        <v>43</v>
      </c>
      <c r="G1428" s="435" t="s">
        <v>7342</v>
      </c>
      <c r="H1428" s="435" t="s">
        <v>7414</v>
      </c>
      <c r="I1428" s="437">
        <v>157</v>
      </c>
      <c r="J1428" s="165">
        <f t="shared" si="74"/>
        <v>14</v>
      </c>
    </row>
    <row r="1429" spans="1:10" ht="19.95" customHeight="1">
      <c r="A1429" s="102" t="str">
        <f t="shared" si="72"/>
        <v>2026-04-06T1019975</v>
      </c>
      <c r="B1429" s="167" t="str">
        <f t="shared" si="73"/>
        <v>141019975</v>
      </c>
      <c r="C1429" s="438" t="s">
        <v>9540</v>
      </c>
      <c r="D1429" s="439" t="s">
        <v>2912</v>
      </c>
      <c r="E1429" s="440" t="s">
        <v>7338</v>
      </c>
      <c r="F1429" s="439" t="s">
        <v>43</v>
      </c>
      <c r="G1429" s="439" t="s">
        <v>7339</v>
      </c>
      <c r="H1429" s="439" t="s">
        <v>7830</v>
      </c>
      <c r="I1429" s="441">
        <v>431</v>
      </c>
      <c r="J1429" s="165">
        <f t="shared" si="74"/>
        <v>14</v>
      </c>
    </row>
    <row r="1430" spans="1:10" ht="19.95" customHeight="1">
      <c r="A1430" s="102" t="str">
        <f t="shared" si="72"/>
        <v>2026-04-06T1033057</v>
      </c>
      <c r="B1430" s="167" t="str">
        <f t="shared" si="73"/>
        <v>141033057</v>
      </c>
      <c r="C1430" s="434" t="s">
        <v>9540</v>
      </c>
      <c r="D1430" s="435" t="s">
        <v>7415</v>
      </c>
      <c r="E1430" s="436" t="s">
        <v>5010</v>
      </c>
      <c r="F1430" s="435" t="s">
        <v>43</v>
      </c>
      <c r="G1430" s="435" t="s">
        <v>5011</v>
      </c>
      <c r="H1430" s="435" t="s">
        <v>7304</v>
      </c>
      <c r="I1430" s="437">
        <v>360</v>
      </c>
      <c r="J1430" s="165">
        <f t="shared" si="74"/>
        <v>14</v>
      </c>
    </row>
    <row r="1431" spans="1:10" ht="19.95" customHeight="1">
      <c r="A1431" s="102" t="str">
        <f t="shared" si="72"/>
        <v>2026-04-06T1023384</v>
      </c>
      <c r="B1431" s="167" t="str">
        <f t="shared" si="73"/>
        <v>141023384</v>
      </c>
      <c r="C1431" s="438" t="s">
        <v>9540</v>
      </c>
      <c r="D1431" s="439" t="s">
        <v>2921</v>
      </c>
      <c r="E1431" s="440" t="s">
        <v>5025</v>
      </c>
      <c r="F1431" s="439" t="s">
        <v>43</v>
      </c>
      <c r="G1431" s="439" t="s">
        <v>5026</v>
      </c>
      <c r="H1431" s="439" t="s">
        <v>8270</v>
      </c>
      <c r="I1431" s="441">
        <v>121</v>
      </c>
      <c r="J1431" s="165">
        <f t="shared" si="74"/>
        <v>14</v>
      </c>
    </row>
    <row r="1432" spans="1:10" ht="19.95" customHeight="1">
      <c r="A1432" s="102" t="str">
        <f t="shared" si="72"/>
        <v>2026-04-06T1031747</v>
      </c>
      <c r="B1432" s="167" t="str">
        <f t="shared" si="73"/>
        <v>141031747</v>
      </c>
      <c r="C1432" s="434" t="s">
        <v>9540</v>
      </c>
      <c r="D1432" s="435" t="s">
        <v>2921</v>
      </c>
      <c r="E1432" s="436" t="s">
        <v>7345</v>
      </c>
      <c r="F1432" s="435" t="s">
        <v>43</v>
      </c>
      <c r="G1432" s="435" t="s">
        <v>6893</v>
      </c>
      <c r="H1432" s="435" t="s">
        <v>9543</v>
      </c>
      <c r="I1432" s="437">
        <v>56</v>
      </c>
      <c r="J1432" s="165">
        <f t="shared" si="74"/>
        <v>14</v>
      </c>
    </row>
    <row r="1433" spans="1:10" ht="19.95" customHeight="1">
      <c r="A1433" s="102" t="str">
        <f t="shared" si="72"/>
        <v>2026-04-07T1037741</v>
      </c>
      <c r="B1433" s="167" t="str">
        <f t="shared" si="73"/>
        <v>141037741</v>
      </c>
      <c r="C1433" s="438" t="s">
        <v>9544</v>
      </c>
      <c r="D1433" s="439" t="s">
        <v>4388</v>
      </c>
      <c r="E1433" s="440" t="s">
        <v>7827</v>
      </c>
      <c r="F1433" s="439" t="s">
        <v>43</v>
      </c>
      <c r="G1433" s="439" t="s">
        <v>7828</v>
      </c>
      <c r="H1433" s="439" t="s">
        <v>7829</v>
      </c>
      <c r="I1433" s="441">
        <v>94</v>
      </c>
      <c r="J1433" s="165">
        <f t="shared" si="74"/>
        <v>14</v>
      </c>
    </row>
    <row r="1434" spans="1:10" ht="19.95" customHeight="1">
      <c r="A1434" s="102" t="str">
        <f t="shared" si="72"/>
        <v>2026-04-07T1031434</v>
      </c>
      <c r="B1434" s="167" t="str">
        <f t="shared" si="73"/>
        <v>141031434</v>
      </c>
      <c r="C1434" s="434" t="s">
        <v>9544</v>
      </c>
      <c r="D1434" s="435" t="s">
        <v>7419</v>
      </c>
      <c r="E1434" s="436" t="s">
        <v>7420</v>
      </c>
      <c r="F1434" s="435" t="s">
        <v>43</v>
      </c>
      <c r="G1434" s="435" t="s">
        <v>7421</v>
      </c>
      <c r="H1434" s="435" t="s">
        <v>7422</v>
      </c>
      <c r="I1434" s="437">
        <v>433</v>
      </c>
      <c r="J1434" s="165">
        <f t="shared" si="74"/>
        <v>14</v>
      </c>
    </row>
    <row r="1435" spans="1:10" ht="19.95" customHeight="1">
      <c r="A1435" s="102" t="str">
        <f t="shared" si="72"/>
        <v>2026-04-07T1030546</v>
      </c>
      <c r="B1435" s="167" t="str">
        <f t="shared" si="73"/>
        <v>141030546</v>
      </c>
      <c r="C1435" s="438" t="s">
        <v>9544</v>
      </c>
      <c r="D1435" s="439" t="s">
        <v>7419</v>
      </c>
      <c r="E1435" s="440" t="s">
        <v>7426</v>
      </c>
      <c r="F1435" s="439" t="s">
        <v>43</v>
      </c>
      <c r="G1435" s="439" t="s">
        <v>7427</v>
      </c>
      <c r="H1435" s="439" t="s">
        <v>7422</v>
      </c>
      <c r="I1435" s="441">
        <v>286</v>
      </c>
      <c r="J1435" s="165">
        <f t="shared" si="74"/>
        <v>14</v>
      </c>
    </row>
    <row r="1436" spans="1:10" ht="19.95" customHeight="1">
      <c r="A1436" s="102" t="str">
        <f t="shared" si="72"/>
        <v>2026-04-07T1020581</v>
      </c>
      <c r="B1436" s="167" t="str">
        <f t="shared" si="73"/>
        <v>141020581</v>
      </c>
      <c r="C1436" s="434" t="s">
        <v>9544</v>
      </c>
      <c r="D1436" s="435" t="s">
        <v>3715</v>
      </c>
      <c r="E1436" s="436" t="s">
        <v>8252</v>
      </c>
      <c r="F1436" s="435" t="s">
        <v>43</v>
      </c>
      <c r="G1436" s="435" t="s">
        <v>8253</v>
      </c>
      <c r="H1436" s="435" t="s">
        <v>8254</v>
      </c>
      <c r="I1436" s="437">
        <v>538</v>
      </c>
      <c r="J1436" s="165">
        <f t="shared" si="74"/>
        <v>14</v>
      </c>
    </row>
    <row r="1437" spans="1:10" ht="19.95" customHeight="1">
      <c r="A1437" s="102" t="str">
        <f t="shared" si="72"/>
        <v>2026-04-07T3002716</v>
      </c>
      <c r="B1437" s="167" t="str">
        <f t="shared" si="73"/>
        <v>143002716</v>
      </c>
      <c r="C1437" s="438" t="s">
        <v>9544</v>
      </c>
      <c r="D1437" s="439" t="s">
        <v>416</v>
      </c>
      <c r="E1437" s="440" t="s">
        <v>2931</v>
      </c>
      <c r="F1437" s="439" t="s">
        <v>43</v>
      </c>
      <c r="G1437" s="439" t="s">
        <v>2932</v>
      </c>
      <c r="H1437" s="439" t="s">
        <v>2859</v>
      </c>
      <c r="I1437" s="441">
        <v>71</v>
      </c>
      <c r="J1437" s="165">
        <f t="shared" si="74"/>
        <v>14</v>
      </c>
    </row>
    <row r="1438" spans="1:10" ht="19.95" customHeight="1">
      <c r="A1438" s="102" t="str">
        <f t="shared" si="72"/>
        <v>2026-04-07T3002782</v>
      </c>
      <c r="B1438" s="167" t="str">
        <f t="shared" si="73"/>
        <v>143002782</v>
      </c>
      <c r="C1438" s="434" t="s">
        <v>9544</v>
      </c>
      <c r="D1438" s="435" t="s">
        <v>416</v>
      </c>
      <c r="E1438" s="436" t="s">
        <v>3658</v>
      </c>
      <c r="F1438" s="435" t="s">
        <v>43</v>
      </c>
      <c r="G1438" s="435" t="s">
        <v>3659</v>
      </c>
      <c r="H1438" s="435" t="s">
        <v>3660</v>
      </c>
      <c r="I1438" s="437">
        <v>74</v>
      </c>
      <c r="J1438" s="165">
        <f t="shared" si="74"/>
        <v>14</v>
      </c>
    </row>
    <row r="1439" spans="1:10" ht="19.95" customHeight="1">
      <c r="A1439" s="102" t="str">
        <f t="shared" si="72"/>
        <v>2026-04-07T3003745</v>
      </c>
      <c r="B1439" s="167" t="str">
        <f t="shared" si="73"/>
        <v>143003745</v>
      </c>
      <c r="C1439" s="438" t="s">
        <v>9544</v>
      </c>
      <c r="D1439" s="439" t="s">
        <v>416</v>
      </c>
      <c r="E1439" s="440" t="s">
        <v>2869</v>
      </c>
      <c r="F1439" s="439" t="s">
        <v>43</v>
      </c>
      <c r="G1439" s="439" t="s">
        <v>2861</v>
      </c>
      <c r="H1439" s="439" t="s">
        <v>7812</v>
      </c>
      <c r="I1439" s="441">
        <v>162</v>
      </c>
      <c r="J1439" s="165">
        <f t="shared" si="74"/>
        <v>14</v>
      </c>
    </row>
    <row r="1440" spans="1:10" ht="19.95" customHeight="1">
      <c r="A1440" s="102" t="str">
        <f t="shared" si="72"/>
        <v>2026-04-07T3002784</v>
      </c>
      <c r="B1440" s="167" t="str">
        <f t="shared" si="73"/>
        <v>143002784</v>
      </c>
      <c r="C1440" s="434" t="s">
        <v>9544</v>
      </c>
      <c r="D1440" s="435" t="s">
        <v>416</v>
      </c>
      <c r="E1440" s="436" t="s">
        <v>5021</v>
      </c>
      <c r="F1440" s="435" t="s">
        <v>43</v>
      </c>
      <c r="G1440" s="435" t="s">
        <v>5022</v>
      </c>
      <c r="H1440" s="435" t="s">
        <v>5023</v>
      </c>
      <c r="I1440" s="437">
        <v>33</v>
      </c>
      <c r="J1440" s="165">
        <f t="shared" si="74"/>
        <v>14</v>
      </c>
    </row>
    <row r="1441" spans="1:10" ht="19.95" customHeight="1">
      <c r="A1441" s="102" t="str">
        <f t="shared" si="72"/>
        <v>2026-04-07T3002609</v>
      </c>
      <c r="B1441" s="167" t="str">
        <f t="shared" si="73"/>
        <v>143002609</v>
      </c>
      <c r="C1441" s="438" t="s">
        <v>9544</v>
      </c>
      <c r="D1441" s="439" t="s">
        <v>2862</v>
      </c>
      <c r="E1441" s="440" t="s">
        <v>3721</v>
      </c>
      <c r="F1441" s="439" t="s">
        <v>43</v>
      </c>
      <c r="G1441" s="439" t="s">
        <v>3722</v>
      </c>
      <c r="H1441" s="439" t="s">
        <v>2865</v>
      </c>
      <c r="I1441" s="441">
        <v>114</v>
      </c>
      <c r="J1441" s="165">
        <f t="shared" si="74"/>
        <v>14</v>
      </c>
    </row>
    <row r="1442" spans="1:10" ht="19.95" customHeight="1">
      <c r="A1442" s="102" t="str">
        <f t="shared" si="72"/>
        <v>2026-04-07T3003890</v>
      </c>
      <c r="B1442" s="167" t="str">
        <f t="shared" si="73"/>
        <v>143003890</v>
      </c>
      <c r="C1442" s="434" t="s">
        <v>9544</v>
      </c>
      <c r="D1442" s="435" t="s">
        <v>2862</v>
      </c>
      <c r="E1442" s="436" t="s">
        <v>9541</v>
      </c>
      <c r="F1442" s="435" t="s">
        <v>43</v>
      </c>
      <c r="G1442" s="435" t="s">
        <v>9542</v>
      </c>
      <c r="H1442" s="435" t="s">
        <v>2865</v>
      </c>
      <c r="I1442" s="437">
        <v>40</v>
      </c>
      <c r="J1442" s="165">
        <f t="shared" si="74"/>
        <v>14</v>
      </c>
    </row>
    <row r="1443" spans="1:10" ht="19.95" customHeight="1">
      <c r="A1443" s="102" t="str">
        <f t="shared" si="72"/>
        <v>2026-04-07T3002647</v>
      </c>
      <c r="B1443" s="167" t="str">
        <f t="shared" si="73"/>
        <v>143002647</v>
      </c>
      <c r="C1443" s="438" t="s">
        <v>9544</v>
      </c>
      <c r="D1443" s="439" t="s">
        <v>2862</v>
      </c>
      <c r="E1443" s="440" t="s">
        <v>2866</v>
      </c>
      <c r="F1443" s="439" t="s">
        <v>2515</v>
      </c>
      <c r="G1443" s="439" t="s">
        <v>2867</v>
      </c>
      <c r="H1443" s="439" t="s">
        <v>7813</v>
      </c>
      <c r="I1443" s="441">
        <v>115</v>
      </c>
      <c r="J1443" s="165">
        <f t="shared" si="74"/>
        <v>14</v>
      </c>
    </row>
    <row r="1444" spans="1:10" ht="19.95" customHeight="1">
      <c r="A1444" s="102" t="str">
        <f t="shared" si="72"/>
        <v>2026-04-07T3002782</v>
      </c>
      <c r="B1444" s="167" t="str">
        <f t="shared" si="73"/>
        <v>143002782</v>
      </c>
      <c r="C1444" s="434" t="s">
        <v>9544</v>
      </c>
      <c r="D1444" s="435" t="s">
        <v>2862</v>
      </c>
      <c r="E1444" s="436" t="s">
        <v>3658</v>
      </c>
      <c r="F1444" s="435" t="s">
        <v>43</v>
      </c>
      <c r="G1444" s="435" t="s">
        <v>3659</v>
      </c>
      <c r="H1444" s="435" t="s">
        <v>3660</v>
      </c>
      <c r="I1444" s="437">
        <v>59</v>
      </c>
      <c r="J1444" s="165">
        <f t="shared" si="74"/>
        <v>14</v>
      </c>
    </row>
    <row r="1445" spans="1:10" ht="19.95" customHeight="1">
      <c r="A1445" s="102" t="str">
        <f t="shared" si="72"/>
        <v>2026-04-07T3003993</v>
      </c>
      <c r="B1445" s="167" t="str">
        <f t="shared" si="73"/>
        <v>143003993</v>
      </c>
      <c r="C1445" s="438" t="s">
        <v>9544</v>
      </c>
      <c r="D1445" s="439" t="s">
        <v>2870</v>
      </c>
      <c r="E1445" s="440" t="s">
        <v>9545</v>
      </c>
      <c r="F1445" s="439" t="s">
        <v>43</v>
      </c>
      <c r="G1445" s="439" t="s">
        <v>9546</v>
      </c>
      <c r="H1445" s="439" t="s">
        <v>9547</v>
      </c>
      <c r="I1445" s="441">
        <v>84</v>
      </c>
      <c r="J1445" s="165">
        <f t="shared" si="74"/>
        <v>14</v>
      </c>
    </row>
    <row r="1446" spans="1:10" ht="19.95" customHeight="1">
      <c r="A1446" s="102" t="str">
        <f t="shared" si="72"/>
        <v>2026-04-07T3002240</v>
      </c>
      <c r="B1446" s="167" t="str">
        <f t="shared" si="73"/>
        <v>143002240</v>
      </c>
      <c r="C1446" s="434" t="s">
        <v>9544</v>
      </c>
      <c r="D1446" s="435" t="s">
        <v>2870</v>
      </c>
      <c r="E1446" s="436" t="s">
        <v>3755</v>
      </c>
      <c r="F1446" s="435" t="s">
        <v>2515</v>
      </c>
      <c r="G1446" s="435" t="s">
        <v>3756</v>
      </c>
      <c r="H1446" s="435" t="s">
        <v>3757</v>
      </c>
      <c r="I1446" s="437">
        <v>121</v>
      </c>
      <c r="J1446" s="165">
        <f t="shared" si="74"/>
        <v>14</v>
      </c>
    </row>
    <row r="1447" spans="1:10" ht="19.95" customHeight="1">
      <c r="A1447" s="102" t="str">
        <f t="shared" si="72"/>
        <v>2026-04-07T3003890</v>
      </c>
      <c r="B1447" s="167" t="str">
        <f t="shared" si="73"/>
        <v>143003890</v>
      </c>
      <c r="C1447" s="438" t="s">
        <v>9544</v>
      </c>
      <c r="D1447" s="439" t="s">
        <v>2870</v>
      </c>
      <c r="E1447" s="440" t="s">
        <v>9541</v>
      </c>
      <c r="F1447" s="439" t="s">
        <v>43</v>
      </c>
      <c r="G1447" s="439" t="s">
        <v>9542</v>
      </c>
      <c r="H1447" s="439" t="s">
        <v>2865</v>
      </c>
      <c r="I1447" s="441">
        <v>40</v>
      </c>
      <c r="J1447" s="165">
        <f t="shared" si="74"/>
        <v>14</v>
      </c>
    </row>
    <row r="1448" spans="1:10" ht="19.95" customHeight="1">
      <c r="A1448" s="102" t="str">
        <f t="shared" si="72"/>
        <v>2026-04-07T3003744</v>
      </c>
      <c r="B1448" s="167" t="str">
        <f t="shared" si="73"/>
        <v>143003744</v>
      </c>
      <c r="C1448" s="434" t="s">
        <v>9544</v>
      </c>
      <c r="D1448" s="435" t="s">
        <v>2870</v>
      </c>
      <c r="E1448" s="436" t="s">
        <v>2863</v>
      </c>
      <c r="F1448" s="435" t="s">
        <v>43</v>
      </c>
      <c r="G1448" s="435" t="s">
        <v>2864</v>
      </c>
      <c r="H1448" s="435" t="s">
        <v>3723</v>
      </c>
      <c r="I1448" s="437">
        <v>55</v>
      </c>
      <c r="J1448" s="165">
        <f t="shared" si="74"/>
        <v>14</v>
      </c>
    </row>
    <row r="1449" spans="1:10" ht="19.95" customHeight="1">
      <c r="A1449" s="102" t="str">
        <f t="shared" si="72"/>
        <v>2026-04-07T2022563</v>
      </c>
      <c r="B1449" s="167" t="str">
        <f t="shared" si="73"/>
        <v>142022563</v>
      </c>
      <c r="C1449" s="438" t="s">
        <v>9544</v>
      </c>
      <c r="D1449" s="439" t="s">
        <v>3724</v>
      </c>
      <c r="E1449" s="440" t="s">
        <v>3733</v>
      </c>
      <c r="F1449" s="439" t="s">
        <v>43</v>
      </c>
      <c r="G1449" s="439" t="s">
        <v>3734</v>
      </c>
      <c r="H1449" s="439" t="s">
        <v>9548</v>
      </c>
      <c r="I1449" s="441">
        <v>94</v>
      </c>
      <c r="J1449" s="165">
        <f t="shared" si="74"/>
        <v>14</v>
      </c>
    </row>
    <row r="1450" spans="1:10" ht="19.95" customHeight="1">
      <c r="A1450" s="102" t="str">
        <f t="shared" si="72"/>
        <v>2026-04-07T1031803</v>
      </c>
      <c r="B1450" s="167" t="str">
        <f t="shared" si="73"/>
        <v>141031803</v>
      </c>
      <c r="C1450" s="434" t="s">
        <v>9544</v>
      </c>
      <c r="D1450" s="435" t="s">
        <v>9549</v>
      </c>
      <c r="E1450" s="436" t="s">
        <v>9550</v>
      </c>
      <c r="F1450" s="435" t="s">
        <v>43</v>
      </c>
      <c r="G1450" s="435" t="s">
        <v>9551</v>
      </c>
      <c r="H1450" s="435" t="s">
        <v>9552</v>
      </c>
      <c r="I1450" s="437">
        <v>63</v>
      </c>
      <c r="J1450" s="165">
        <f t="shared" si="74"/>
        <v>14</v>
      </c>
    </row>
    <row r="1451" spans="1:10" ht="19.95" customHeight="1">
      <c r="A1451" s="102" t="str">
        <f t="shared" si="72"/>
        <v>2026-04-07T1033066</v>
      </c>
      <c r="B1451" s="167" t="str">
        <f t="shared" si="73"/>
        <v>141033066</v>
      </c>
      <c r="C1451" s="438" t="s">
        <v>9544</v>
      </c>
      <c r="D1451" s="439" t="s">
        <v>5024</v>
      </c>
      <c r="E1451" s="440" t="s">
        <v>9553</v>
      </c>
      <c r="F1451" s="439" t="s">
        <v>43</v>
      </c>
      <c r="G1451" s="439" t="s">
        <v>7728</v>
      </c>
      <c r="H1451" s="439" t="s">
        <v>9554</v>
      </c>
      <c r="I1451" s="441">
        <v>112</v>
      </c>
      <c r="J1451" s="165">
        <f t="shared" si="74"/>
        <v>14</v>
      </c>
    </row>
    <row r="1452" spans="1:10" ht="19.95" customHeight="1">
      <c r="A1452" s="102" t="str">
        <f t="shared" si="72"/>
        <v>2026-04-07T1033085</v>
      </c>
      <c r="B1452" s="167" t="str">
        <f t="shared" si="73"/>
        <v>141033085</v>
      </c>
      <c r="C1452" s="434" t="s">
        <v>9544</v>
      </c>
      <c r="D1452" s="435" t="s">
        <v>5384</v>
      </c>
      <c r="E1452" s="436" t="s">
        <v>7316</v>
      </c>
      <c r="F1452" s="435" t="s">
        <v>43</v>
      </c>
      <c r="G1452" s="435" t="s">
        <v>7317</v>
      </c>
      <c r="H1452" s="435" t="s">
        <v>7814</v>
      </c>
      <c r="I1452" s="437">
        <v>252</v>
      </c>
      <c r="J1452" s="165">
        <f t="shared" si="74"/>
        <v>14</v>
      </c>
    </row>
    <row r="1453" spans="1:10" ht="19.95" customHeight="1">
      <c r="A1453" s="102" t="str">
        <f t="shared" si="72"/>
        <v>2026-04-07T1031748</v>
      </c>
      <c r="B1453" s="167" t="str">
        <f t="shared" si="73"/>
        <v>141031748</v>
      </c>
      <c r="C1453" s="438" t="s">
        <v>9544</v>
      </c>
      <c r="D1453" s="439" t="s">
        <v>5013</v>
      </c>
      <c r="E1453" s="440" t="s">
        <v>7431</v>
      </c>
      <c r="F1453" s="439" t="s">
        <v>43</v>
      </c>
      <c r="G1453" s="439" t="s">
        <v>7432</v>
      </c>
      <c r="H1453" s="439" t="s">
        <v>7433</v>
      </c>
      <c r="I1453" s="441">
        <v>224</v>
      </c>
      <c r="J1453" s="165">
        <f t="shared" si="74"/>
        <v>14</v>
      </c>
    </row>
    <row r="1454" spans="1:10" ht="19.95" customHeight="1">
      <c r="A1454" s="102" t="str">
        <f t="shared" si="72"/>
        <v>2026-04-07T1033079</v>
      </c>
      <c r="B1454" s="167" t="str">
        <f t="shared" si="73"/>
        <v>141033079</v>
      </c>
      <c r="C1454" s="434" t="s">
        <v>9544</v>
      </c>
      <c r="D1454" s="435" t="s">
        <v>5013</v>
      </c>
      <c r="E1454" s="436" t="s">
        <v>7341</v>
      </c>
      <c r="F1454" s="435" t="s">
        <v>43</v>
      </c>
      <c r="G1454" s="435" t="s">
        <v>7342</v>
      </c>
      <c r="H1454" s="435" t="s">
        <v>7414</v>
      </c>
      <c r="I1454" s="437">
        <v>297</v>
      </c>
      <c r="J1454" s="165">
        <f t="shared" si="74"/>
        <v>14</v>
      </c>
    </row>
    <row r="1455" spans="1:10" ht="19.95" customHeight="1">
      <c r="A1455" s="102" t="str">
        <f t="shared" si="72"/>
        <v>2026-04-07T1019975</v>
      </c>
      <c r="B1455" s="167" t="str">
        <f t="shared" si="73"/>
        <v>141019975</v>
      </c>
      <c r="C1455" s="438" t="s">
        <v>9544</v>
      </c>
      <c r="D1455" s="439" t="s">
        <v>2912</v>
      </c>
      <c r="E1455" s="440" t="s">
        <v>7338</v>
      </c>
      <c r="F1455" s="439" t="s">
        <v>43</v>
      </c>
      <c r="G1455" s="439" t="s">
        <v>7339</v>
      </c>
      <c r="H1455" s="439" t="s">
        <v>7830</v>
      </c>
      <c r="I1455" s="441">
        <v>413</v>
      </c>
      <c r="J1455" s="165">
        <f t="shared" si="74"/>
        <v>14</v>
      </c>
    </row>
    <row r="1456" spans="1:10" ht="19.95" customHeight="1">
      <c r="A1456" s="102" t="str">
        <f t="shared" si="72"/>
        <v>2026-04-07T1033057</v>
      </c>
      <c r="B1456" s="167" t="str">
        <f t="shared" si="73"/>
        <v>141033057</v>
      </c>
      <c r="C1456" s="434" t="s">
        <v>9544</v>
      </c>
      <c r="D1456" s="435" t="s">
        <v>7415</v>
      </c>
      <c r="E1456" s="436" t="s">
        <v>5010</v>
      </c>
      <c r="F1456" s="435" t="s">
        <v>43</v>
      </c>
      <c r="G1456" s="435" t="s">
        <v>5011</v>
      </c>
      <c r="H1456" s="435" t="s">
        <v>7304</v>
      </c>
      <c r="I1456" s="437">
        <v>369</v>
      </c>
      <c r="J1456" s="165">
        <f t="shared" si="74"/>
        <v>14</v>
      </c>
    </row>
    <row r="1457" spans="1:10" ht="19.95" customHeight="1">
      <c r="A1457" s="102" t="str">
        <f t="shared" si="72"/>
        <v>2026-04-07T1023384</v>
      </c>
      <c r="B1457" s="167" t="str">
        <f t="shared" si="73"/>
        <v>141023384</v>
      </c>
      <c r="C1457" s="438" t="s">
        <v>9544</v>
      </c>
      <c r="D1457" s="439" t="s">
        <v>2921</v>
      </c>
      <c r="E1457" s="440" t="s">
        <v>5025</v>
      </c>
      <c r="F1457" s="439" t="s">
        <v>43</v>
      </c>
      <c r="G1457" s="439" t="s">
        <v>5026</v>
      </c>
      <c r="H1457" s="439" t="s">
        <v>8270</v>
      </c>
      <c r="I1457" s="441">
        <v>214</v>
      </c>
      <c r="J1457" s="165">
        <f t="shared" si="74"/>
        <v>14</v>
      </c>
    </row>
    <row r="1458" spans="1:10" ht="19.95" customHeight="1">
      <c r="A1458" s="102" t="str">
        <f t="shared" si="72"/>
        <v>2026-04-07T1031747</v>
      </c>
      <c r="B1458" s="167" t="str">
        <f t="shared" si="73"/>
        <v>141031747</v>
      </c>
      <c r="C1458" s="434" t="s">
        <v>9544</v>
      </c>
      <c r="D1458" s="435" t="s">
        <v>2921</v>
      </c>
      <c r="E1458" s="436" t="s">
        <v>7345</v>
      </c>
      <c r="F1458" s="435" t="s">
        <v>43</v>
      </c>
      <c r="G1458" s="435" t="s">
        <v>6893</v>
      </c>
      <c r="H1458" s="435" t="s">
        <v>9543</v>
      </c>
      <c r="I1458" s="437">
        <v>176</v>
      </c>
      <c r="J1458" s="165">
        <f t="shared" si="74"/>
        <v>14</v>
      </c>
    </row>
    <row r="1459" spans="1:10" ht="19.95" customHeight="1">
      <c r="A1459" s="102" t="str">
        <f t="shared" si="72"/>
        <v>2026-04-08T1037741</v>
      </c>
      <c r="B1459" s="167" t="str">
        <f t="shared" si="73"/>
        <v>141037741</v>
      </c>
      <c r="C1459" s="438" t="s">
        <v>9555</v>
      </c>
      <c r="D1459" s="439" t="s">
        <v>4388</v>
      </c>
      <c r="E1459" s="440" t="s">
        <v>7827</v>
      </c>
      <c r="F1459" s="439" t="s">
        <v>43</v>
      </c>
      <c r="G1459" s="439" t="s">
        <v>7828</v>
      </c>
      <c r="H1459" s="439" t="s">
        <v>7829</v>
      </c>
      <c r="I1459" s="441">
        <v>143</v>
      </c>
      <c r="J1459" s="165">
        <f t="shared" si="74"/>
        <v>14</v>
      </c>
    </row>
    <row r="1460" spans="1:10" ht="19.95" customHeight="1">
      <c r="A1460" s="102" t="str">
        <f t="shared" si="72"/>
        <v>2026-04-08T1031434</v>
      </c>
      <c r="B1460" s="167" t="str">
        <f t="shared" si="73"/>
        <v>141031434</v>
      </c>
      <c r="C1460" s="434" t="s">
        <v>9555</v>
      </c>
      <c r="D1460" s="435" t="s">
        <v>7419</v>
      </c>
      <c r="E1460" s="436" t="s">
        <v>7420</v>
      </c>
      <c r="F1460" s="435" t="s">
        <v>43</v>
      </c>
      <c r="G1460" s="435" t="s">
        <v>7421</v>
      </c>
      <c r="H1460" s="435" t="s">
        <v>7422</v>
      </c>
      <c r="I1460" s="437">
        <v>505</v>
      </c>
      <c r="J1460" s="165">
        <f t="shared" si="74"/>
        <v>14</v>
      </c>
    </row>
    <row r="1461" spans="1:10" ht="19.95" customHeight="1">
      <c r="A1461" s="102" t="str">
        <f t="shared" si="72"/>
        <v>2026-04-08T1030546</v>
      </c>
      <c r="B1461" s="167" t="str">
        <f t="shared" si="73"/>
        <v>141030546</v>
      </c>
      <c r="C1461" s="438" t="s">
        <v>9555</v>
      </c>
      <c r="D1461" s="439" t="s">
        <v>7419</v>
      </c>
      <c r="E1461" s="440" t="s">
        <v>7426</v>
      </c>
      <c r="F1461" s="439" t="s">
        <v>43</v>
      </c>
      <c r="G1461" s="439" t="s">
        <v>7427</v>
      </c>
      <c r="H1461" s="439" t="s">
        <v>7422</v>
      </c>
      <c r="I1461" s="441">
        <v>239</v>
      </c>
      <c r="J1461" s="165">
        <f t="shared" si="74"/>
        <v>14</v>
      </c>
    </row>
    <row r="1462" spans="1:10" ht="19.95" customHeight="1">
      <c r="A1462" s="102" t="str">
        <f t="shared" si="72"/>
        <v>2026-04-08T1020581</v>
      </c>
      <c r="B1462" s="167" t="str">
        <f t="shared" si="73"/>
        <v>141020581</v>
      </c>
      <c r="C1462" s="434" t="s">
        <v>9555</v>
      </c>
      <c r="D1462" s="435" t="s">
        <v>3715</v>
      </c>
      <c r="E1462" s="436" t="s">
        <v>8252</v>
      </c>
      <c r="F1462" s="435" t="s">
        <v>43</v>
      </c>
      <c r="G1462" s="435" t="s">
        <v>8253</v>
      </c>
      <c r="H1462" s="435" t="s">
        <v>8254</v>
      </c>
      <c r="I1462" s="437">
        <v>473</v>
      </c>
      <c r="J1462" s="165">
        <f t="shared" si="74"/>
        <v>14</v>
      </c>
    </row>
    <row r="1463" spans="1:10" ht="19.95" customHeight="1">
      <c r="A1463" s="102" t="str">
        <f t="shared" si="72"/>
        <v>2026-04-08T3002716</v>
      </c>
      <c r="B1463" s="167" t="str">
        <f t="shared" si="73"/>
        <v>143002716</v>
      </c>
      <c r="C1463" s="438" t="s">
        <v>9555</v>
      </c>
      <c r="D1463" s="439" t="s">
        <v>416</v>
      </c>
      <c r="E1463" s="440" t="s">
        <v>2931</v>
      </c>
      <c r="F1463" s="439" t="s">
        <v>43</v>
      </c>
      <c r="G1463" s="439" t="s">
        <v>2932</v>
      </c>
      <c r="H1463" s="439" t="s">
        <v>2859</v>
      </c>
      <c r="I1463" s="441">
        <v>122</v>
      </c>
      <c r="J1463" s="165">
        <f t="shared" si="74"/>
        <v>14</v>
      </c>
    </row>
    <row r="1464" spans="1:10" ht="19.95" customHeight="1">
      <c r="A1464" s="102" t="str">
        <f t="shared" si="72"/>
        <v>2026-04-08T3003745</v>
      </c>
      <c r="B1464" s="167" t="str">
        <f t="shared" si="73"/>
        <v>143003745</v>
      </c>
      <c r="C1464" s="434" t="s">
        <v>9555</v>
      </c>
      <c r="D1464" s="435" t="s">
        <v>416</v>
      </c>
      <c r="E1464" s="436" t="s">
        <v>2869</v>
      </c>
      <c r="F1464" s="435" t="s">
        <v>43</v>
      </c>
      <c r="G1464" s="435" t="s">
        <v>2861</v>
      </c>
      <c r="H1464" s="435" t="s">
        <v>7812</v>
      </c>
      <c r="I1464" s="437">
        <v>90</v>
      </c>
      <c r="J1464" s="165">
        <f t="shared" si="74"/>
        <v>14</v>
      </c>
    </row>
    <row r="1465" spans="1:10" ht="19.95" customHeight="1">
      <c r="A1465" s="102" t="str">
        <f t="shared" si="72"/>
        <v>2026-04-08T3003768</v>
      </c>
      <c r="B1465" s="167" t="str">
        <f t="shared" si="73"/>
        <v>143003768</v>
      </c>
      <c r="C1465" s="438" t="s">
        <v>9555</v>
      </c>
      <c r="D1465" s="439" t="s">
        <v>416</v>
      </c>
      <c r="E1465" s="440" t="s">
        <v>5029</v>
      </c>
      <c r="F1465" s="439" t="s">
        <v>43</v>
      </c>
      <c r="G1465" s="439" t="s">
        <v>5030</v>
      </c>
      <c r="H1465" s="439" t="s">
        <v>5023</v>
      </c>
      <c r="I1465" s="441">
        <v>89</v>
      </c>
      <c r="J1465" s="165">
        <f t="shared" si="74"/>
        <v>14</v>
      </c>
    </row>
    <row r="1466" spans="1:10" ht="19.95" customHeight="1">
      <c r="A1466" s="102" t="str">
        <f t="shared" si="72"/>
        <v>2026-04-08T3003890</v>
      </c>
      <c r="B1466" s="167" t="str">
        <f t="shared" si="73"/>
        <v>143003890</v>
      </c>
      <c r="C1466" s="434" t="s">
        <v>9555</v>
      </c>
      <c r="D1466" s="435" t="s">
        <v>2862</v>
      </c>
      <c r="E1466" s="436" t="s">
        <v>9541</v>
      </c>
      <c r="F1466" s="435" t="s">
        <v>43</v>
      </c>
      <c r="G1466" s="435" t="s">
        <v>9542</v>
      </c>
      <c r="H1466" s="435" t="s">
        <v>2865</v>
      </c>
      <c r="I1466" s="437">
        <v>61</v>
      </c>
      <c r="J1466" s="165">
        <f t="shared" si="74"/>
        <v>14</v>
      </c>
    </row>
    <row r="1467" spans="1:10" ht="19.95" customHeight="1">
      <c r="A1467" s="102" t="str">
        <f t="shared" si="72"/>
        <v>2026-04-08T3002782</v>
      </c>
      <c r="B1467" s="167" t="str">
        <f t="shared" si="73"/>
        <v>143002782</v>
      </c>
      <c r="C1467" s="438" t="s">
        <v>9555</v>
      </c>
      <c r="D1467" s="439" t="s">
        <v>2862</v>
      </c>
      <c r="E1467" s="440" t="s">
        <v>3658</v>
      </c>
      <c r="F1467" s="439" t="s">
        <v>43</v>
      </c>
      <c r="G1467" s="439" t="s">
        <v>3659</v>
      </c>
      <c r="H1467" s="439" t="s">
        <v>3660</v>
      </c>
      <c r="I1467" s="441">
        <v>56</v>
      </c>
      <c r="J1467" s="165">
        <f t="shared" si="74"/>
        <v>14</v>
      </c>
    </row>
    <row r="1468" spans="1:10" ht="19.95" customHeight="1">
      <c r="A1468" s="102" t="str">
        <f t="shared" si="72"/>
        <v>2026-04-08T3003745</v>
      </c>
      <c r="B1468" s="167" t="str">
        <f t="shared" si="73"/>
        <v>143003745</v>
      </c>
      <c r="C1468" s="434" t="s">
        <v>9555</v>
      </c>
      <c r="D1468" s="435" t="s">
        <v>2862</v>
      </c>
      <c r="E1468" s="436" t="s">
        <v>2869</v>
      </c>
      <c r="F1468" s="435" t="s">
        <v>43</v>
      </c>
      <c r="G1468" s="435" t="s">
        <v>2861</v>
      </c>
      <c r="H1468" s="435" t="s">
        <v>7812</v>
      </c>
      <c r="I1468" s="437">
        <v>93</v>
      </c>
      <c r="J1468" s="165">
        <f t="shared" si="74"/>
        <v>14</v>
      </c>
    </row>
    <row r="1469" spans="1:10" ht="19.95" customHeight="1">
      <c r="A1469" s="102" t="str">
        <f t="shared" si="72"/>
        <v>2026-04-08T3002240</v>
      </c>
      <c r="B1469" s="167" t="str">
        <f t="shared" si="73"/>
        <v>143002240</v>
      </c>
      <c r="C1469" s="438" t="s">
        <v>9555</v>
      </c>
      <c r="D1469" s="439" t="s">
        <v>2870</v>
      </c>
      <c r="E1469" s="440" t="s">
        <v>3755</v>
      </c>
      <c r="F1469" s="439" t="s">
        <v>2515</v>
      </c>
      <c r="G1469" s="439" t="s">
        <v>3756</v>
      </c>
      <c r="H1469" s="439" t="s">
        <v>3757</v>
      </c>
      <c r="I1469" s="441">
        <v>157</v>
      </c>
      <c r="J1469" s="165">
        <f t="shared" si="74"/>
        <v>14</v>
      </c>
    </row>
    <row r="1470" spans="1:10" ht="19.95" customHeight="1">
      <c r="A1470" s="102" t="str">
        <f t="shared" si="72"/>
        <v>2026-04-08T3002609</v>
      </c>
      <c r="B1470" s="167" t="str">
        <f t="shared" si="73"/>
        <v>143002609</v>
      </c>
      <c r="C1470" s="434" t="s">
        <v>9555</v>
      </c>
      <c r="D1470" s="435" t="s">
        <v>2870</v>
      </c>
      <c r="E1470" s="436" t="s">
        <v>3721</v>
      </c>
      <c r="F1470" s="435" t="s">
        <v>43</v>
      </c>
      <c r="G1470" s="435" t="s">
        <v>3722</v>
      </c>
      <c r="H1470" s="435" t="s">
        <v>2865</v>
      </c>
      <c r="I1470" s="437">
        <v>67</v>
      </c>
      <c r="J1470" s="165">
        <f t="shared" si="74"/>
        <v>14</v>
      </c>
    </row>
    <row r="1471" spans="1:10" ht="19.95" customHeight="1">
      <c r="A1471" s="102" t="str">
        <f t="shared" si="72"/>
        <v>2026-04-08T3003890</v>
      </c>
      <c r="B1471" s="167" t="str">
        <f t="shared" si="73"/>
        <v>143003890</v>
      </c>
      <c r="C1471" s="438" t="s">
        <v>9555</v>
      </c>
      <c r="D1471" s="439" t="s">
        <v>2870</v>
      </c>
      <c r="E1471" s="440" t="s">
        <v>9541</v>
      </c>
      <c r="F1471" s="439" t="s">
        <v>43</v>
      </c>
      <c r="G1471" s="439" t="s">
        <v>9542</v>
      </c>
      <c r="H1471" s="439" t="s">
        <v>2865</v>
      </c>
      <c r="I1471" s="441">
        <v>24</v>
      </c>
      <c r="J1471" s="165">
        <f t="shared" si="74"/>
        <v>14</v>
      </c>
    </row>
    <row r="1472" spans="1:10" ht="19.95" customHeight="1">
      <c r="A1472" s="102" t="str">
        <f t="shared" si="72"/>
        <v>2026-04-08T3003744</v>
      </c>
      <c r="B1472" s="167" t="str">
        <f t="shared" si="73"/>
        <v>143003744</v>
      </c>
      <c r="C1472" s="434" t="s">
        <v>9555</v>
      </c>
      <c r="D1472" s="435" t="s">
        <v>2870</v>
      </c>
      <c r="E1472" s="436" t="s">
        <v>2863</v>
      </c>
      <c r="F1472" s="435" t="s">
        <v>43</v>
      </c>
      <c r="G1472" s="435" t="s">
        <v>2864</v>
      </c>
      <c r="H1472" s="435" t="s">
        <v>3723</v>
      </c>
      <c r="I1472" s="437">
        <v>65</v>
      </c>
      <c r="J1472" s="165">
        <f t="shared" si="74"/>
        <v>14</v>
      </c>
    </row>
    <row r="1473" spans="1:10" ht="19.95" customHeight="1">
      <c r="A1473" s="102" t="str">
        <f t="shared" si="72"/>
        <v>2026-04-08T1031803</v>
      </c>
      <c r="B1473" s="167" t="str">
        <f t="shared" si="73"/>
        <v>141031803</v>
      </c>
      <c r="C1473" s="438" t="s">
        <v>9555</v>
      </c>
      <c r="D1473" s="439" t="s">
        <v>9549</v>
      </c>
      <c r="E1473" s="440" t="s">
        <v>9550</v>
      </c>
      <c r="F1473" s="439" t="s">
        <v>43</v>
      </c>
      <c r="G1473" s="439" t="s">
        <v>9551</v>
      </c>
      <c r="H1473" s="439" t="s">
        <v>9552</v>
      </c>
      <c r="I1473" s="441">
        <v>244</v>
      </c>
      <c r="J1473" s="165">
        <f t="shared" si="74"/>
        <v>14</v>
      </c>
    </row>
    <row r="1474" spans="1:10" ht="19.95" customHeight="1">
      <c r="A1474" s="102" t="str">
        <f t="shared" si="72"/>
        <v>2026-04-08T1031812</v>
      </c>
      <c r="B1474" s="167" t="str">
        <f t="shared" si="73"/>
        <v>141031812</v>
      </c>
      <c r="C1474" s="434" t="s">
        <v>9555</v>
      </c>
      <c r="D1474" s="435" t="s">
        <v>9556</v>
      </c>
      <c r="E1474" s="436" t="s">
        <v>7353</v>
      </c>
      <c r="F1474" s="435" t="s">
        <v>43</v>
      </c>
      <c r="G1474" s="435" t="s">
        <v>7354</v>
      </c>
      <c r="H1474" s="435" t="s">
        <v>7355</v>
      </c>
      <c r="I1474" s="437">
        <v>170</v>
      </c>
      <c r="J1474" s="165">
        <f t="shared" si="74"/>
        <v>14</v>
      </c>
    </row>
    <row r="1475" spans="1:10" ht="19.95" customHeight="1">
      <c r="A1475" s="102" t="str">
        <f t="shared" si="72"/>
        <v>2026-04-08T1033066</v>
      </c>
      <c r="B1475" s="167" t="str">
        <f t="shared" si="73"/>
        <v>141033066</v>
      </c>
      <c r="C1475" s="438" t="s">
        <v>9555</v>
      </c>
      <c r="D1475" s="439" t="s">
        <v>5024</v>
      </c>
      <c r="E1475" s="440" t="s">
        <v>9553</v>
      </c>
      <c r="F1475" s="439" t="s">
        <v>43</v>
      </c>
      <c r="G1475" s="439" t="s">
        <v>7728</v>
      </c>
      <c r="H1475" s="439" t="s">
        <v>9554</v>
      </c>
      <c r="I1475" s="441">
        <v>77</v>
      </c>
      <c r="J1475" s="165">
        <f t="shared" si="74"/>
        <v>14</v>
      </c>
    </row>
    <row r="1476" spans="1:10" ht="19.95" customHeight="1">
      <c r="A1476" s="102" t="str">
        <f t="shared" ref="A1476:A1539" si="75">C1476&amp;"T"&amp;G1476</f>
        <v>2026-04-08T1033085</v>
      </c>
      <c r="B1476" s="167" t="str">
        <f t="shared" ref="B1476:B1539" si="76">J1476&amp;G1476</f>
        <v>141033085</v>
      </c>
      <c r="C1476" s="434" t="s">
        <v>9555</v>
      </c>
      <c r="D1476" s="435" t="s">
        <v>8247</v>
      </c>
      <c r="E1476" s="436" t="s">
        <v>7316</v>
      </c>
      <c r="F1476" s="435" t="s">
        <v>43</v>
      </c>
      <c r="G1476" s="435" t="s">
        <v>7317</v>
      </c>
      <c r="H1476" s="435" t="s">
        <v>7814</v>
      </c>
      <c r="I1476" s="437">
        <v>135</v>
      </c>
      <c r="J1476" s="165">
        <f t="shared" ref="J1476:J1539" si="77">WEEKNUM(C1476)-1</f>
        <v>14</v>
      </c>
    </row>
    <row r="1477" spans="1:10" ht="19.95" customHeight="1">
      <c r="A1477" s="102" t="str">
        <f t="shared" si="75"/>
        <v>2026-04-08T1033085</v>
      </c>
      <c r="B1477" s="167" t="str">
        <f t="shared" si="76"/>
        <v>141033085</v>
      </c>
      <c r="C1477" s="438" t="s">
        <v>9555</v>
      </c>
      <c r="D1477" s="439" t="s">
        <v>5384</v>
      </c>
      <c r="E1477" s="440" t="s">
        <v>7316</v>
      </c>
      <c r="F1477" s="439" t="s">
        <v>43</v>
      </c>
      <c r="G1477" s="439" t="s">
        <v>7317</v>
      </c>
      <c r="H1477" s="439" t="s">
        <v>7814</v>
      </c>
      <c r="I1477" s="441">
        <v>5</v>
      </c>
      <c r="J1477" s="165">
        <f t="shared" si="77"/>
        <v>14</v>
      </c>
    </row>
    <row r="1478" spans="1:10" ht="19.95" customHeight="1">
      <c r="A1478" s="102" t="str">
        <f t="shared" si="75"/>
        <v>2026-04-08T1031748</v>
      </c>
      <c r="B1478" s="167" t="str">
        <f t="shared" si="76"/>
        <v>141031748</v>
      </c>
      <c r="C1478" s="434" t="s">
        <v>9555</v>
      </c>
      <c r="D1478" s="435" t="s">
        <v>5013</v>
      </c>
      <c r="E1478" s="436" t="s">
        <v>7431</v>
      </c>
      <c r="F1478" s="435" t="s">
        <v>43</v>
      </c>
      <c r="G1478" s="435" t="s">
        <v>7432</v>
      </c>
      <c r="H1478" s="435" t="s">
        <v>7433</v>
      </c>
      <c r="I1478" s="437">
        <v>390</v>
      </c>
      <c r="J1478" s="165">
        <f t="shared" si="77"/>
        <v>14</v>
      </c>
    </row>
    <row r="1479" spans="1:10" ht="19.95" customHeight="1">
      <c r="A1479" s="102" t="str">
        <f t="shared" si="75"/>
        <v>2026-04-08T1033079</v>
      </c>
      <c r="B1479" s="167" t="str">
        <f t="shared" si="76"/>
        <v>141033079</v>
      </c>
      <c r="C1479" s="438" t="s">
        <v>9555</v>
      </c>
      <c r="D1479" s="439" t="s">
        <v>5013</v>
      </c>
      <c r="E1479" s="440" t="s">
        <v>7341</v>
      </c>
      <c r="F1479" s="439" t="s">
        <v>43</v>
      </c>
      <c r="G1479" s="439" t="s">
        <v>7342</v>
      </c>
      <c r="H1479" s="439" t="s">
        <v>7414</v>
      </c>
      <c r="I1479" s="441">
        <v>29</v>
      </c>
      <c r="J1479" s="165">
        <f t="shared" si="77"/>
        <v>14</v>
      </c>
    </row>
    <row r="1480" spans="1:10" ht="19.95" customHeight="1">
      <c r="A1480" s="102" t="str">
        <f t="shared" si="75"/>
        <v>2026-04-08T2022630</v>
      </c>
      <c r="B1480" s="167" t="str">
        <f t="shared" si="76"/>
        <v>142022630</v>
      </c>
      <c r="C1480" s="434" t="s">
        <v>9555</v>
      </c>
      <c r="D1480" s="435" t="s">
        <v>5017</v>
      </c>
      <c r="E1480" s="436" t="s">
        <v>5822</v>
      </c>
      <c r="F1480" s="435" t="s">
        <v>43</v>
      </c>
      <c r="G1480" s="435" t="s">
        <v>5823</v>
      </c>
      <c r="H1480" s="435" t="s">
        <v>9557</v>
      </c>
      <c r="I1480" s="437">
        <v>92</v>
      </c>
      <c r="J1480" s="165">
        <f t="shared" si="77"/>
        <v>14</v>
      </c>
    </row>
    <row r="1481" spans="1:10" ht="19.95" customHeight="1">
      <c r="A1481" s="102" t="str">
        <f t="shared" si="75"/>
        <v>2026-04-08T1019975</v>
      </c>
      <c r="B1481" s="167" t="str">
        <f t="shared" si="76"/>
        <v>141019975</v>
      </c>
      <c r="C1481" s="438" t="s">
        <v>9555</v>
      </c>
      <c r="D1481" s="439" t="s">
        <v>2912</v>
      </c>
      <c r="E1481" s="440" t="s">
        <v>7338</v>
      </c>
      <c r="F1481" s="439" t="s">
        <v>43</v>
      </c>
      <c r="G1481" s="439" t="s">
        <v>7339</v>
      </c>
      <c r="H1481" s="439" t="s">
        <v>7830</v>
      </c>
      <c r="I1481" s="441">
        <v>494</v>
      </c>
      <c r="J1481" s="165">
        <f t="shared" si="77"/>
        <v>14</v>
      </c>
    </row>
    <row r="1482" spans="1:10" ht="19.95" customHeight="1">
      <c r="A1482" s="102" t="str">
        <f t="shared" si="75"/>
        <v>2026-04-08T1033057</v>
      </c>
      <c r="B1482" s="167" t="str">
        <f t="shared" si="76"/>
        <v>141033057</v>
      </c>
      <c r="C1482" s="434" t="s">
        <v>9555</v>
      </c>
      <c r="D1482" s="435" t="s">
        <v>7415</v>
      </c>
      <c r="E1482" s="436" t="s">
        <v>5010</v>
      </c>
      <c r="F1482" s="435" t="s">
        <v>43</v>
      </c>
      <c r="G1482" s="435" t="s">
        <v>5011</v>
      </c>
      <c r="H1482" s="435" t="s">
        <v>7304</v>
      </c>
      <c r="I1482" s="437">
        <v>327</v>
      </c>
      <c r="J1482" s="165">
        <f t="shared" si="77"/>
        <v>14</v>
      </c>
    </row>
    <row r="1483" spans="1:10" ht="19.95" customHeight="1">
      <c r="A1483" s="102" t="str">
        <f t="shared" si="75"/>
        <v>2026-04-08T1023384</v>
      </c>
      <c r="B1483" s="167" t="str">
        <f t="shared" si="76"/>
        <v>141023384</v>
      </c>
      <c r="C1483" s="438" t="s">
        <v>9555</v>
      </c>
      <c r="D1483" s="439" t="s">
        <v>2921</v>
      </c>
      <c r="E1483" s="440" t="s">
        <v>5025</v>
      </c>
      <c r="F1483" s="439" t="s">
        <v>43</v>
      </c>
      <c r="G1483" s="439" t="s">
        <v>5026</v>
      </c>
      <c r="H1483" s="439" t="s">
        <v>8270</v>
      </c>
      <c r="I1483" s="441">
        <v>12</v>
      </c>
      <c r="J1483" s="165">
        <f t="shared" si="77"/>
        <v>14</v>
      </c>
    </row>
    <row r="1484" spans="1:10" ht="19.95" customHeight="1">
      <c r="A1484" s="102" t="str">
        <f t="shared" si="75"/>
        <v>2026-04-08T1031747</v>
      </c>
      <c r="B1484" s="167" t="str">
        <f t="shared" si="76"/>
        <v>141031747</v>
      </c>
      <c r="C1484" s="434" t="s">
        <v>9555</v>
      </c>
      <c r="D1484" s="435" t="s">
        <v>2921</v>
      </c>
      <c r="E1484" s="436" t="s">
        <v>7345</v>
      </c>
      <c r="F1484" s="435" t="s">
        <v>43</v>
      </c>
      <c r="G1484" s="435" t="s">
        <v>6893</v>
      </c>
      <c r="H1484" s="435" t="s">
        <v>9543</v>
      </c>
      <c r="I1484" s="437">
        <v>280</v>
      </c>
      <c r="J1484" s="165">
        <f t="shared" si="77"/>
        <v>14</v>
      </c>
    </row>
    <row r="1485" spans="1:10" ht="19.95" customHeight="1">
      <c r="A1485" s="102" t="str">
        <f t="shared" si="75"/>
        <v>2026-04-09T1037741</v>
      </c>
      <c r="B1485" s="167" t="str">
        <f t="shared" si="76"/>
        <v>141037741</v>
      </c>
      <c r="C1485" s="438" t="s">
        <v>9558</v>
      </c>
      <c r="D1485" s="439" t="s">
        <v>4388</v>
      </c>
      <c r="E1485" s="440" t="s">
        <v>7827</v>
      </c>
      <c r="F1485" s="439" t="s">
        <v>43</v>
      </c>
      <c r="G1485" s="439" t="s">
        <v>7828</v>
      </c>
      <c r="H1485" s="439" t="s">
        <v>7829</v>
      </c>
      <c r="I1485" s="441">
        <v>126</v>
      </c>
      <c r="J1485" s="165">
        <f t="shared" si="77"/>
        <v>14</v>
      </c>
    </row>
    <row r="1486" spans="1:10" ht="19.95" customHeight="1">
      <c r="A1486" s="102" t="str">
        <f t="shared" si="75"/>
        <v>2026-04-09T1031434</v>
      </c>
      <c r="B1486" s="167" t="str">
        <f t="shared" si="76"/>
        <v>141031434</v>
      </c>
      <c r="C1486" s="434" t="s">
        <v>9558</v>
      </c>
      <c r="D1486" s="435" t="s">
        <v>7419</v>
      </c>
      <c r="E1486" s="436" t="s">
        <v>7420</v>
      </c>
      <c r="F1486" s="435" t="s">
        <v>43</v>
      </c>
      <c r="G1486" s="435" t="s">
        <v>7421</v>
      </c>
      <c r="H1486" s="435" t="s">
        <v>7422</v>
      </c>
      <c r="I1486" s="437">
        <v>456</v>
      </c>
      <c r="J1486" s="165">
        <f t="shared" si="77"/>
        <v>14</v>
      </c>
    </row>
    <row r="1487" spans="1:10" ht="19.95" customHeight="1">
      <c r="A1487" s="102" t="str">
        <f t="shared" si="75"/>
        <v>2026-04-09T1030546</v>
      </c>
      <c r="B1487" s="167" t="str">
        <f t="shared" si="76"/>
        <v>141030546</v>
      </c>
      <c r="C1487" s="438" t="s">
        <v>9558</v>
      </c>
      <c r="D1487" s="439" t="s">
        <v>7419</v>
      </c>
      <c r="E1487" s="440" t="s">
        <v>7426</v>
      </c>
      <c r="F1487" s="439" t="s">
        <v>43</v>
      </c>
      <c r="G1487" s="439" t="s">
        <v>7427</v>
      </c>
      <c r="H1487" s="439" t="s">
        <v>7422</v>
      </c>
      <c r="I1487" s="441">
        <v>282</v>
      </c>
      <c r="J1487" s="165">
        <f t="shared" si="77"/>
        <v>14</v>
      </c>
    </row>
    <row r="1488" spans="1:10" ht="19.95" customHeight="1">
      <c r="A1488" s="102" t="str">
        <f t="shared" si="75"/>
        <v>2026-04-09T1020581</v>
      </c>
      <c r="B1488" s="167" t="str">
        <f t="shared" si="76"/>
        <v>141020581</v>
      </c>
      <c r="C1488" s="434" t="s">
        <v>9558</v>
      </c>
      <c r="D1488" s="435" t="s">
        <v>3715</v>
      </c>
      <c r="E1488" s="436" t="s">
        <v>8252</v>
      </c>
      <c r="F1488" s="435" t="s">
        <v>43</v>
      </c>
      <c r="G1488" s="435" t="s">
        <v>8253</v>
      </c>
      <c r="H1488" s="435" t="s">
        <v>8254</v>
      </c>
      <c r="I1488" s="437">
        <v>543</v>
      </c>
      <c r="J1488" s="165">
        <f t="shared" si="77"/>
        <v>14</v>
      </c>
    </row>
    <row r="1489" spans="1:10" ht="19.95" customHeight="1">
      <c r="A1489" s="102" t="str">
        <f t="shared" si="75"/>
        <v>2026-04-09T3002716</v>
      </c>
      <c r="B1489" s="167" t="str">
        <f t="shared" si="76"/>
        <v>143002716</v>
      </c>
      <c r="C1489" s="438" t="s">
        <v>9558</v>
      </c>
      <c r="D1489" s="439" t="s">
        <v>416</v>
      </c>
      <c r="E1489" s="440" t="s">
        <v>2931</v>
      </c>
      <c r="F1489" s="439" t="s">
        <v>43</v>
      </c>
      <c r="G1489" s="439" t="s">
        <v>2932</v>
      </c>
      <c r="H1489" s="439" t="s">
        <v>2859</v>
      </c>
      <c r="I1489" s="441">
        <v>101</v>
      </c>
      <c r="J1489" s="165">
        <f t="shared" si="77"/>
        <v>14</v>
      </c>
    </row>
    <row r="1490" spans="1:10" ht="19.95" customHeight="1">
      <c r="A1490" s="102" t="str">
        <f t="shared" si="75"/>
        <v>2026-04-09T3003745</v>
      </c>
      <c r="B1490" s="167" t="str">
        <f t="shared" si="76"/>
        <v>143003745</v>
      </c>
      <c r="C1490" s="434" t="s">
        <v>9558</v>
      </c>
      <c r="D1490" s="435" t="s">
        <v>416</v>
      </c>
      <c r="E1490" s="436" t="s">
        <v>2869</v>
      </c>
      <c r="F1490" s="435" t="s">
        <v>43</v>
      </c>
      <c r="G1490" s="435" t="s">
        <v>2861</v>
      </c>
      <c r="H1490" s="435" t="s">
        <v>7812</v>
      </c>
      <c r="I1490" s="437">
        <v>179</v>
      </c>
      <c r="J1490" s="165">
        <f t="shared" si="77"/>
        <v>14</v>
      </c>
    </row>
    <row r="1491" spans="1:10" ht="19.95" customHeight="1">
      <c r="A1491" s="102" t="str">
        <f t="shared" si="75"/>
        <v>2026-04-09T3003768</v>
      </c>
      <c r="B1491" s="167" t="str">
        <f t="shared" si="76"/>
        <v>143003768</v>
      </c>
      <c r="C1491" s="438" t="s">
        <v>9558</v>
      </c>
      <c r="D1491" s="439" t="s">
        <v>416</v>
      </c>
      <c r="E1491" s="440" t="s">
        <v>5029</v>
      </c>
      <c r="F1491" s="439" t="s">
        <v>43</v>
      </c>
      <c r="G1491" s="439" t="s">
        <v>5030</v>
      </c>
      <c r="H1491" s="439" t="s">
        <v>5023</v>
      </c>
      <c r="I1491" s="441">
        <v>40</v>
      </c>
      <c r="J1491" s="165">
        <f t="shared" si="77"/>
        <v>14</v>
      </c>
    </row>
    <row r="1492" spans="1:10" ht="19.95" customHeight="1">
      <c r="A1492" s="102" t="str">
        <f t="shared" si="75"/>
        <v>2026-04-09T3002240</v>
      </c>
      <c r="B1492" s="167" t="str">
        <f t="shared" si="76"/>
        <v>143002240</v>
      </c>
      <c r="C1492" s="434" t="s">
        <v>9558</v>
      </c>
      <c r="D1492" s="435" t="s">
        <v>2862</v>
      </c>
      <c r="E1492" s="436" t="s">
        <v>3755</v>
      </c>
      <c r="F1492" s="435" t="s">
        <v>2515</v>
      </c>
      <c r="G1492" s="435" t="s">
        <v>3756</v>
      </c>
      <c r="H1492" s="435" t="s">
        <v>3757</v>
      </c>
      <c r="I1492" s="437">
        <v>85</v>
      </c>
      <c r="J1492" s="165">
        <f t="shared" si="77"/>
        <v>14</v>
      </c>
    </row>
    <row r="1493" spans="1:10" ht="19.95" customHeight="1">
      <c r="A1493" s="102" t="str">
        <f t="shared" si="75"/>
        <v>2026-04-09T3002609</v>
      </c>
      <c r="B1493" s="167" t="str">
        <f t="shared" si="76"/>
        <v>143002609</v>
      </c>
      <c r="C1493" s="438" t="s">
        <v>9558</v>
      </c>
      <c r="D1493" s="439" t="s">
        <v>2862</v>
      </c>
      <c r="E1493" s="440" t="s">
        <v>3721</v>
      </c>
      <c r="F1493" s="439" t="s">
        <v>43</v>
      </c>
      <c r="G1493" s="439" t="s">
        <v>3722</v>
      </c>
      <c r="H1493" s="439" t="s">
        <v>2865</v>
      </c>
      <c r="I1493" s="441">
        <v>61</v>
      </c>
      <c r="J1493" s="165">
        <f t="shared" si="77"/>
        <v>14</v>
      </c>
    </row>
    <row r="1494" spans="1:10" ht="19.95" customHeight="1">
      <c r="A1494" s="102" t="str">
        <f t="shared" si="75"/>
        <v>2026-04-09T3003890</v>
      </c>
      <c r="B1494" s="167" t="str">
        <f t="shared" si="76"/>
        <v>143003890</v>
      </c>
      <c r="C1494" s="434" t="s">
        <v>9558</v>
      </c>
      <c r="D1494" s="435" t="s">
        <v>2862</v>
      </c>
      <c r="E1494" s="436" t="s">
        <v>9541</v>
      </c>
      <c r="F1494" s="435" t="s">
        <v>43</v>
      </c>
      <c r="G1494" s="435" t="s">
        <v>9542</v>
      </c>
      <c r="H1494" s="435" t="s">
        <v>2865</v>
      </c>
      <c r="I1494" s="437">
        <v>34</v>
      </c>
      <c r="J1494" s="165">
        <f t="shared" si="77"/>
        <v>14</v>
      </c>
    </row>
    <row r="1495" spans="1:10" ht="19.95" customHeight="1">
      <c r="A1495" s="102" t="str">
        <f t="shared" si="75"/>
        <v>2026-04-09T3002775</v>
      </c>
      <c r="B1495" s="167" t="str">
        <f t="shared" si="76"/>
        <v>143002775</v>
      </c>
      <c r="C1495" s="438" t="s">
        <v>9558</v>
      </c>
      <c r="D1495" s="439" t="s">
        <v>2862</v>
      </c>
      <c r="E1495" s="440" t="s">
        <v>2871</v>
      </c>
      <c r="F1495" s="439" t="s">
        <v>2515</v>
      </c>
      <c r="G1495" s="439" t="s">
        <v>2872</v>
      </c>
      <c r="H1495" s="439" t="s">
        <v>7813</v>
      </c>
      <c r="I1495" s="441">
        <v>40</v>
      </c>
      <c r="J1495" s="165">
        <f t="shared" si="77"/>
        <v>14</v>
      </c>
    </row>
    <row r="1496" spans="1:10" ht="19.95" customHeight="1">
      <c r="A1496" s="102" t="str">
        <f t="shared" si="75"/>
        <v>2026-04-09T3002782</v>
      </c>
      <c r="B1496" s="167" t="str">
        <f t="shared" si="76"/>
        <v>143002782</v>
      </c>
      <c r="C1496" s="434" t="s">
        <v>9558</v>
      </c>
      <c r="D1496" s="435" t="s">
        <v>2862</v>
      </c>
      <c r="E1496" s="436" t="s">
        <v>3658</v>
      </c>
      <c r="F1496" s="435" t="s">
        <v>43</v>
      </c>
      <c r="G1496" s="435" t="s">
        <v>3659</v>
      </c>
      <c r="H1496" s="435" t="s">
        <v>3660</v>
      </c>
      <c r="I1496" s="437">
        <v>84</v>
      </c>
      <c r="J1496" s="165">
        <f t="shared" si="77"/>
        <v>14</v>
      </c>
    </row>
    <row r="1497" spans="1:10" ht="19.95" customHeight="1">
      <c r="A1497" s="102" t="str">
        <f t="shared" si="75"/>
        <v>2026-04-09T3003993</v>
      </c>
      <c r="B1497" s="167" t="str">
        <f t="shared" si="76"/>
        <v>143003993</v>
      </c>
      <c r="C1497" s="438" t="s">
        <v>9558</v>
      </c>
      <c r="D1497" s="439" t="s">
        <v>2870</v>
      </c>
      <c r="E1497" s="440" t="s">
        <v>9545</v>
      </c>
      <c r="F1497" s="439" t="s">
        <v>43</v>
      </c>
      <c r="G1497" s="439" t="s">
        <v>9546</v>
      </c>
      <c r="H1497" s="439" t="s">
        <v>9547</v>
      </c>
      <c r="I1497" s="441">
        <v>109</v>
      </c>
      <c r="J1497" s="165">
        <f t="shared" si="77"/>
        <v>14</v>
      </c>
    </row>
    <row r="1498" spans="1:10" ht="19.95" customHeight="1">
      <c r="A1498" s="102" t="str">
        <f t="shared" si="75"/>
        <v>2026-04-09T3002240</v>
      </c>
      <c r="B1498" s="167" t="str">
        <f t="shared" si="76"/>
        <v>143002240</v>
      </c>
      <c r="C1498" s="434" t="s">
        <v>9558</v>
      </c>
      <c r="D1498" s="435" t="s">
        <v>2870</v>
      </c>
      <c r="E1498" s="436" t="s">
        <v>3755</v>
      </c>
      <c r="F1498" s="435" t="s">
        <v>2515</v>
      </c>
      <c r="G1498" s="435" t="s">
        <v>3756</v>
      </c>
      <c r="H1498" s="435" t="s">
        <v>3757</v>
      </c>
      <c r="I1498" s="437">
        <v>108</v>
      </c>
      <c r="J1498" s="165">
        <f t="shared" si="77"/>
        <v>14</v>
      </c>
    </row>
    <row r="1499" spans="1:10" ht="19.95" customHeight="1">
      <c r="A1499" s="102" t="str">
        <f t="shared" si="75"/>
        <v>2026-04-09T3002609</v>
      </c>
      <c r="B1499" s="167" t="str">
        <f t="shared" si="76"/>
        <v>143002609</v>
      </c>
      <c r="C1499" s="438" t="s">
        <v>9558</v>
      </c>
      <c r="D1499" s="439" t="s">
        <v>2870</v>
      </c>
      <c r="E1499" s="440" t="s">
        <v>3721</v>
      </c>
      <c r="F1499" s="439" t="s">
        <v>43</v>
      </c>
      <c r="G1499" s="439" t="s">
        <v>3722</v>
      </c>
      <c r="H1499" s="439" t="s">
        <v>2865</v>
      </c>
      <c r="I1499" s="441">
        <v>9</v>
      </c>
      <c r="J1499" s="165">
        <f t="shared" si="77"/>
        <v>14</v>
      </c>
    </row>
    <row r="1500" spans="1:10" ht="19.95" customHeight="1">
      <c r="A1500" s="102" t="str">
        <f t="shared" si="75"/>
        <v>2026-04-09T3003744</v>
      </c>
      <c r="B1500" s="167" t="str">
        <f t="shared" si="76"/>
        <v>143003744</v>
      </c>
      <c r="C1500" s="434" t="s">
        <v>9558</v>
      </c>
      <c r="D1500" s="435" t="s">
        <v>2870</v>
      </c>
      <c r="E1500" s="436" t="s">
        <v>2863</v>
      </c>
      <c r="F1500" s="435" t="s">
        <v>43</v>
      </c>
      <c r="G1500" s="435" t="s">
        <v>2864</v>
      </c>
      <c r="H1500" s="435" t="s">
        <v>3723</v>
      </c>
      <c r="I1500" s="437">
        <v>98</v>
      </c>
      <c r="J1500" s="165">
        <f t="shared" si="77"/>
        <v>14</v>
      </c>
    </row>
    <row r="1501" spans="1:10" ht="19.95" customHeight="1">
      <c r="A1501" s="102" t="str">
        <f t="shared" si="75"/>
        <v>2026-04-09T1031812</v>
      </c>
      <c r="B1501" s="167" t="str">
        <f t="shared" si="76"/>
        <v>141031812</v>
      </c>
      <c r="C1501" s="438" t="s">
        <v>9558</v>
      </c>
      <c r="D1501" s="439" t="s">
        <v>9556</v>
      </c>
      <c r="E1501" s="440" t="s">
        <v>7353</v>
      </c>
      <c r="F1501" s="439" t="s">
        <v>43</v>
      </c>
      <c r="G1501" s="439" t="s">
        <v>7354</v>
      </c>
      <c r="H1501" s="439" t="s">
        <v>7355</v>
      </c>
      <c r="I1501" s="441">
        <v>96</v>
      </c>
      <c r="J1501" s="165">
        <f t="shared" si="77"/>
        <v>14</v>
      </c>
    </row>
    <row r="1502" spans="1:10" ht="19.95" customHeight="1">
      <c r="A1502" s="102" t="str">
        <f t="shared" si="75"/>
        <v>2026-04-09T1031812</v>
      </c>
      <c r="B1502" s="167" t="str">
        <f t="shared" si="76"/>
        <v>141031812</v>
      </c>
      <c r="C1502" s="434" t="s">
        <v>9558</v>
      </c>
      <c r="D1502" s="435" t="s">
        <v>2881</v>
      </c>
      <c r="E1502" s="436" t="s">
        <v>7353</v>
      </c>
      <c r="F1502" s="435" t="s">
        <v>43</v>
      </c>
      <c r="G1502" s="435" t="s">
        <v>7354</v>
      </c>
      <c r="H1502" s="435" t="s">
        <v>7355</v>
      </c>
      <c r="I1502" s="437">
        <v>181</v>
      </c>
      <c r="J1502" s="165">
        <f t="shared" si="77"/>
        <v>14</v>
      </c>
    </row>
    <row r="1503" spans="1:10" ht="19.95" customHeight="1">
      <c r="A1503" s="102" t="str">
        <f t="shared" si="75"/>
        <v>2026-04-09T1033085</v>
      </c>
      <c r="B1503" s="167" t="str">
        <f t="shared" si="76"/>
        <v>141033085</v>
      </c>
      <c r="C1503" s="438" t="s">
        <v>9558</v>
      </c>
      <c r="D1503" s="439" t="s">
        <v>5384</v>
      </c>
      <c r="E1503" s="440" t="s">
        <v>7316</v>
      </c>
      <c r="F1503" s="439" t="s">
        <v>43</v>
      </c>
      <c r="G1503" s="439" t="s">
        <v>7317</v>
      </c>
      <c r="H1503" s="439" t="s">
        <v>7814</v>
      </c>
      <c r="I1503" s="441">
        <v>263</v>
      </c>
      <c r="J1503" s="165">
        <f t="shared" si="77"/>
        <v>14</v>
      </c>
    </row>
    <row r="1504" spans="1:10" ht="19.95" customHeight="1">
      <c r="A1504" s="102" t="str">
        <f t="shared" si="75"/>
        <v>2026-04-09T1031748</v>
      </c>
      <c r="B1504" s="167" t="str">
        <f t="shared" si="76"/>
        <v>141031748</v>
      </c>
      <c r="C1504" s="434" t="s">
        <v>9558</v>
      </c>
      <c r="D1504" s="435" t="s">
        <v>5013</v>
      </c>
      <c r="E1504" s="436" t="s">
        <v>7431</v>
      </c>
      <c r="F1504" s="435" t="s">
        <v>43</v>
      </c>
      <c r="G1504" s="435" t="s">
        <v>7432</v>
      </c>
      <c r="H1504" s="435" t="s">
        <v>7433</v>
      </c>
      <c r="I1504" s="437">
        <v>394</v>
      </c>
      <c r="J1504" s="165">
        <f t="shared" si="77"/>
        <v>14</v>
      </c>
    </row>
    <row r="1505" spans="1:10" ht="19.95" customHeight="1">
      <c r="A1505" s="102" t="str">
        <f t="shared" si="75"/>
        <v>2026-04-09T1033079</v>
      </c>
      <c r="B1505" s="167" t="str">
        <f t="shared" si="76"/>
        <v>141033079</v>
      </c>
      <c r="C1505" s="438" t="s">
        <v>9558</v>
      </c>
      <c r="D1505" s="439" t="s">
        <v>5013</v>
      </c>
      <c r="E1505" s="440" t="s">
        <v>7341</v>
      </c>
      <c r="F1505" s="439" t="s">
        <v>43</v>
      </c>
      <c r="G1505" s="439" t="s">
        <v>7342</v>
      </c>
      <c r="H1505" s="439" t="s">
        <v>7414</v>
      </c>
      <c r="I1505" s="441">
        <v>166</v>
      </c>
      <c r="J1505" s="165">
        <f t="shared" si="77"/>
        <v>14</v>
      </c>
    </row>
    <row r="1506" spans="1:10" ht="19.95" customHeight="1">
      <c r="A1506" s="102" t="str">
        <f t="shared" si="75"/>
        <v>2026-04-09T2021194</v>
      </c>
      <c r="B1506" s="167" t="str">
        <f t="shared" si="76"/>
        <v>142021194</v>
      </c>
      <c r="C1506" s="434" t="s">
        <v>9558</v>
      </c>
      <c r="D1506" s="435" t="s">
        <v>5017</v>
      </c>
      <c r="E1506" s="436" t="s">
        <v>2886</v>
      </c>
      <c r="F1506" s="435" t="s">
        <v>43</v>
      </c>
      <c r="G1506" s="435" t="s">
        <v>2887</v>
      </c>
      <c r="H1506" s="435" t="s">
        <v>2888</v>
      </c>
      <c r="I1506" s="437">
        <v>58</v>
      </c>
      <c r="J1506" s="165">
        <f t="shared" si="77"/>
        <v>14</v>
      </c>
    </row>
    <row r="1507" spans="1:10" ht="19.95" customHeight="1">
      <c r="A1507" s="102" t="str">
        <f t="shared" si="75"/>
        <v>2026-04-09T1019975</v>
      </c>
      <c r="B1507" s="167" t="str">
        <f t="shared" si="76"/>
        <v>141019975</v>
      </c>
      <c r="C1507" s="438" t="s">
        <v>9558</v>
      </c>
      <c r="D1507" s="439" t="s">
        <v>2912</v>
      </c>
      <c r="E1507" s="440" t="s">
        <v>7338</v>
      </c>
      <c r="F1507" s="439" t="s">
        <v>43</v>
      </c>
      <c r="G1507" s="439" t="s">
        <v>7339</v>
      </c>
      <c r="H1507" s="439" t="s">
        <v>7830</v>
      </c>
      <c r="I1507" s="441">
        <v>322</v>
      </c>
      <c r="J1507" s="165">
        <f t="shared" si="77"/>
        <v>14</v>
      </c>
    </row>
    <row r="1508" spans="1:10" ht="19.95" customHeight="1">
      <c r="A1508" s="102" t="str">
        <f t="shared" si="75"/>
        <v>2026-04-09T1027739</v>
      </c>
      <c r="B1508" s="167" t="str">
        <f t="shared" si="76"/>
        <v>141027739</v>
      </c>
      <c r="C1508" s="434" t="s">
        <v>9558</v>
      </c>
      <c r="D1508" s="435" t="s">
        <v>7415</v>
      </c>
      <c r="E1508" s="436" t="s">
        <v>9559</v>
      </c>
      <c r="F1508" s="435" t="s">
        <v>43</v>
      </c>
      <c r="G1508" s="435" t="s">
        <v>9560</v>
      </c>
      <c r="H1508" s="435" t="s">
        <v>9561</v>
      </c>
      <c r="I1508" s="437">
        <v>59</v>
      </c>
      <c r="J1508" s="165">
        <f t="shared" si="77"/>
        <v>14</v>
      </c>
    </row>
    <row r="1509" spans="1:10" ht="19.95" customHeight="1">
      <c r="A1509" s="102" t="str">
        <f t="shared" si="75"/>
        <v>2026-04-09T1033057</v>
      </c>
      <c r="B1509" s="167" t="str">
        <f t="shared" si="76"/>
        <v>141033057</v>
      </c>
      <c r="C1509" s="438" t="s">
        <v>9558</v>
      </c>
      <c r="D1509" s="439" t="s">
        <v>7415</v>
      </c>
      <c r="E1509" s="440" t="s">
        <v>5010</v>
      </c>
      <c r="F1509" s="439" t="s">
        <v>43</v>
      </c>
      <c r="G1509" s="439" t="s">
        <v>5011</v>
      </c>
      <c r="H1509" s="439" t="s">
        <v>7304</v>
      </c>
      <c r="I1509" s="441">
        <v>148</v>
      </c>
      <c r="J1509" s="165">
        <f t="shared" si="77"/>
        <v>14</v>
      </c>
    </row>
    <row r="1510" spans="1:10" ht="19.95" customHeight="1">
      <c r="A1510" s="102" t="str">
        <f t="shared" si="75"/>
        <v>2026-04-09T1038834</v>
      </c>
      <c r="B1510" s="167" t="str">
        <f t="shared" si="76"/>
        <v>141038834</v>
      </c>
      <c r="C1510" s="434" t="s">
        <v>9558</v>
      </c>
      <c r="D1510" s="435" t="s">
        <v>9562</v>
      </c>
      <c r="E1510" s="436" t="s">
        <v>9563</v>
      </c>
      <c r="F1510" s="435" t="s">
        <v>43</v>
      </c>
      <c r="G1510" s="435" t="s">
        <v>9564</v>
      </c>
      <c r="H1510" s="435" t="s">
        <v>9565</v>
      </c>
      <c r="I1510" s="437">
        <v>192</v>
      </c>
      <c r="J1510" s="165">
        <f t="shared" si="77"/>
        <v>14</v>
      </c>
    </row>
    <row r="1511" spans="1:10" ht="19.95" customHeight="1">
      <c r="A1511" s="102" t="str">
        <f t="shared" si="75"/>
        <v>2026-04-09T1031747</v>
      </c>
      <c r="B1511" s="167" t="str">
        <f t="shared" si="76"/>
        <v>141031747</v>
      </c>
      <c r="C1511" s="438" t="s">
        <v>9558</v>
      </c>
      <c r="D1511" s="439" t="s">
        <v>2921</v>
      </c>
      <c r="E1511" s="440" t="s">
        <v>7345</v>
      </c>
      <c r="F1511" s="439" t="s">
        <v>43</v>
      </c>
      <c r="G1511" s="439" t="s">
        <v>6893</v>
      </c>
      <c r="H1511" s="439" t="s">
        <v>9543</v>
      </c>
      <c r="I1511" s="441">
        <v>99</v>
      </c>
      <c r="J1511" s="165">
        <f t="shared" si="77"/>
        <v>14</v>
      </c>
    </row>
    <row r="1512" spans="1:10" ht="19.95" customHeight="1">
      <c r="A1512" s="102" t="str">
        <f t="shared" si="75"/>
        <v>2026-04-10T1037741</v>
      </c>
      <c r="B1512" s="167" t="str">
        <f t="shared" si="76"/>
        <v>141037741</v>
      </c>
      <c r="C1512" s="434" t="s">
        <v>9566</v>
      </c>
      <c r="D1512" s="435" t="s">
        <v>4388</v>
      </c>
      <c r="E1512" s="436" t="s">
        <v>7827</v>
      </c>
      <c r="F1512" s="435" t="s">
        <v>43</v>
      </c>
      <c r="G1512" s="435" t="s">
        <v>7828</v>
      </c>
      <c r="H1512" s="435" t="s">
        <v>7829</v>
      </c>
      <c r="I1512" s="437">
        <v>125</v>
      </c>
      <c r="J1512" s="165">
        <f t="shared" si="77"/>
        <v>14</v>
      </c>
    </row>
    <row r="1513" spans="1:10" ht="19.95" customHeight="1">
      <c r="A1513" s="102" t="str">
        <f t="shared" si="75"/>
        <v>2026-04-10T1031434</v>
      </c>
      <c r="B1513" s="167" t="str">
        <f t="shared" si="76"/>
        <v>141031434</v>
      </c>
      <c r="C1513" s="438" t="s">
        <v>9566</v>
      </c>
      <c r="D1513" s="439" t="s">
        <v>7419</v>
      </c>
      <c r="E1513" s="440" t="s">
        <v>7420</v>
      </c>
      <c r="F1513" s="439" t="s">
        <v>43</v>
      </c>
      <c r="G1513" s="439" t="s">
        <v>7421</v>
      </c>
      <c r="H1513" s="439" t="s">
        <v>7422</v>
      </c>
      <c r="I1513" s="441">
        <v>479</v>
      </c>
      <c r="J1513" s="165">
        <f t="shared" si="77"/>
        <v>14</v>
      </c>
    </row>
    <row r="1514" spans="1:10" ht="19.95" customHeight="1">
      <c r="A1514" s="102" t="str">
        <f t="shared" si="75"/>
        <v>2026-04-10T1030546</v>
      </c>
      <c r="B1514" s="167" t="str">
        <f t="shared" si="76"/>
        <v>141030546</v>
      </c>
      <c r="C1514" s="434" t="s">
        <v>9566</v>
      </c>
      <c r="D1514" s="435" t="s">
        <v>7419</v>
      </c>
      <c r="E1514" s="436" t="s">
        <v>7426</v>
      </c>
      <c r="F1514" s="435" t="s">
        <v>43</v>
      </c>
      <c r="G1514" s="435" t="s">
        <v>7427</v>
      </c>
      <c r="H1514" s="435" t="s">
        <v>7422</v>
      </c>
      <c r="I1514" s="437">
        <v>235</v>
      </c>
      <c r="J1514" s="165">
        <f t="shared" si="77"/>
        <v>14</v>
      </c>
    </row>
    <row r="1515" spans="1:10" ht="19.95" customHeight="1">
      <c r="A1515" s="102" t="str">
        <f t="shared" si="75"/>
        <v>2026-04-10T1020581</v>
      </c>
      <c r="B1515" s="167" t="str">
        <f t="shared" si="76"/>
        <v>141020581</v>
      </c>
      <c r="C1515" s="438" t="s">
        <v>9566</v>
      </c>
      <c r="D1515" s="439" t="s">
        <v>3715</v>
      </c>
      <c r="E1515" s="440" t="s">
        <v>8252</v>
      </c>
      <c r="F1515" s="439" t="s">
        <v>43</v>
      </c>
      <c r="G1515" s="439" t="s">
        <v>8253</v>
      </c>
      <c r="H1515" s="439" t="s">
        <v>8254</v>
      </c>
      <c r="I1515" s="441">
        <v>468</v>
      </c>
      <c r="J1515" s="165">
        <f t="shared" si="77"/>
        <v>14</v>
      </c>
    </row>
    <row r="1516" spans="1:10" ht="19.95" customHeight="1">
      <c r="A1516" s="102" t="str">
        <f t="shared" si="75"/>
        <v>2026-04-10T3002716</v>
      </c>
      <c r="B1516" s="167" t="str">
        <f t="shared" si="76"/>
        <v>143002716</v>
      </c>
      <c r="C1516" s="434" t="s">
        <v>9566</v>
      </c>
      <c r="D1516" s="435" t="s">
        <v>416</v>
      </c>
      <c r="E1516" s="436" t="s">
        <v>2931</v>
      </c>
      <c r="F1516" s="435" t="s">
        <v>43</v>
      </c>
      <c r="G1516" s="435" t="s">
        <v>2932</v>
      </c>
      <c r="H1516" s="435" t="s">
        <v>2859</v>
      </c>
      <c r="I1516" s="437">
        <v>53</v>
      </c>
      <c r="J1516" s="165">
        <f t="shared" si="77"/>
        <v>14</v>
      </c>
    </row>
    <row r="1517" spans="1:10" ht="19.95" customHeight="1">
      <c r="A1517" s="102" t="str">
        <f t="shared" si="75"/>
        <v>2026-04-10T3003745</v>
      </c>
      <c r="B1517" s="167" t="str">
        <f t="shared" si="76"/>
        <v>143003745</v>
      </c>
      <c r="C1517" s="438" t="s">
        <v>9566</v>
      </c>
      <c r="D1517" s="439" t="s">
        <v>416</v>
      </c>
      <c r="E1517" s="440" t="s">
        <v>2869</v>
      </c>
      <c r="F1517" s="439" t="s">
        <v>43</v>
      </c>
      <c r="G1517" s="439" t="s">
        <v>2861</v>
      </c>
      <c r="H1517" s="439" t="s">
        <v>7812</v>
      </c>
      <c r="I1517" s="441">
        <v>146</v>
      </c>
      <c r="J1517" s="165">
        <f t="shared" si="77"/>
        <v>14</v>
      </c>
    </row>
    <row r="1518" spans="1:10" ht="19.95" customHeight="1">
      <c r="A1518" s="102" t="str">
        <f t="shared" si="75"/>
        <v>2026-04-10T3002720</v>
      </c>
      <c r="B1518" s="167" t="str">
        <f t="shared" si="76"/>
        <v>143002720</v>
      </c>
      <c r="C1518" s="434" t="s">
        <v>9566</v>
      </c>
      <c r="D1518" s="435" t="s">
        <v>416</v>
      </c>
      <c r="E1518" s="436" t="s">
        <v>5048</v>
      </c>
      <c r="F1518" s="435" t="s">
        <v>43</v>
      </c>
      <c r="G1518" s="435" t="s">
        <v>5049</v>
      </c>
      <c r="H1518" s="435" t="s">
        <v>5023</v>
      </c>
      <c r="I1518" s="437">
        <v>77</v>
      </c>
      <c r="J1518" s="165">
        <f t="shared" si="77"/>
        <v>14</v>
      </c>
    </row>
    <row r="1519" spans="1:10" ht="19.95" customHeight="1">
      <c r="A1519" s="102" t="str">
        <f t="shared" si="75"/>
        <v>2026-04-10T3002240</v>
      </c>
      <c r="B1519" s="167" t="str">
        <f t="shared" si="76"/>
        <v>143002240</v>
      </c>
      <c r="C1519" s="438" t="s">
        <v>9566</v>
      </c>
      <c r="D1519" s="439" t="s">
        <v>2862</v>
      </c>
      <c r="E1519" s="440" t="s">
        <v>3755</v>
      </c>
      <c r="F1519" s="439" t="s">
        <v>2515</v>
      </c>
      <c r="G1519" s="439" t="s">
        <v>3756</v>
      </c>
      <c r="H1519" s="439" t="s">
        <v>3757</v>
      </c>
      <c r="I1519" s="441">
        <v>167</v>
      </c>
      <c r="J1519" s="165">
        <f t="shared" si="77"/>
        <v>14</v>
      </c>
    </row>
    <row r="1520" spans="1:10" ht="19.95" customHeight="1">
      <c r="A1520" s="102" t="str">
        <f t="shared" si="75"/>
        <v>2026-04-10T3002609</v>
      </c>
      <c r="B1520" s="167" t="str">
        <f t="shared" si="76"/>
        <v>143002609</v>
      </c>
      <c r="C1520" s="434" t="s">
        <v>9566</v>
      </c>
      <c r="D1520" s="435" t="s">
        <v>2862</v>
      </c>
      <c r="E1520" s="436" t="s">
        <v>3721</v>
      </c>
      <c r="F1520" s="435" t="s">
        <v>43</v>
      </c>
      <c r="G1520" s="435" t="s">
        <v>3722</v>
      </c>
      <c r="H1520" s="435" t="s">
        <v>2865</v>
      </c>
      <c r="I1520" s="437">
        <v>72</v>
      </c>
      <c r="J1520" s="165">
        <f t="shared" si="77"/>
        <v>14</v>
      </c>
    </row>
    <row r="1521" spans="1:10" ht="19.95" customHeight="1">
      <c r="A1521" s="102" t="str">
        <f t="shared" si="75"/>
        <v>2026-04-10T3002775</v>
      </c>
      <c r="B1521" s="167" t="str">
        <f t="shared" si="76"/>
        <v>143002775</v>
      </c>
      <c r="C1521" s="438" t="s">
        <v>9566</v>
      </c>
      <c r="D1521" s="439" t="s">
        <v>2862</v>
      </c>
      <c r="E1521" s="440" t="s">
        <v>2871</v>
      </c>
      <c r="F1521" s="439" t="s">
        <v>2515</v>
      </c>
      <c r="G1521" s="439" t="s">
        <v>2872</v>
      </c>
      <c r="H1521" s="439" t="s">
        <v>7813</v>
      </c>
      <c r="I1521" s="441">
        <v>61</v>
      </c>
      <c r="J1521" s="165">
        <f t="shared" si="77"/>
        <v>14</v>
      </c>
    </row>
    <row r="1522" spans="1:10" ht="19.95" customHeight="1">
      <c r="A1522" s="102" t="str">
        <f t="shared" si="75"/>
        <v>2026-04-10T3003993</v>
      </c>
      <c r="B1522" s="167" t="str">
        <f t="shared" si="76"/>
        <v>143003993</v>
      </c>
      <c r="C1522" s="434" t="s">
        <v>9566</v>
      </c>
      <c r="D1522" s="435" t="s">
        <v>2870</v>
      </c>
      <c r="E1522" s="436" t="s">
        <v>9545</v>
      </c>
      <c r="F1522" s="435" t="s">
        <v>43</v>
      </c>
      <c r="G1522" s="435" t="s">
        <v>9546</v>
      </c>
      <c r="H1522" s="435" t="s">
        <v>9547</v>
      </c>
      <c r="I1522" s="437">
        <v>77</v>
      </c>
      <c r="J1522" s="165">
        <f t="shared" si="77"/>
        <v>14</v>
      </c>
    </row>
    <row r="1523" spans="1:10" ht="19.95" customHeight="1">
      <c r="A1523" s="102" t="str">
        <f t="shared" si="75"/>
        <v>2026-04-10T3002609</v>
      </c>
      <c r="B1523" s="167" t="str">
        <f t="shared" si="76"/>
        <v>143002609</v>
      </c>
      <c r="C1523" s="438" t="s">
        <v>9566</v>
      </c>
      <c r="D1523" s="439" t="s">
        <v>2870</v>
      </c>
      <c r="E1523" s="440" t="s">
        <v>3721</v>
      </c>
      <c r="F1523" s="439" t="s">
        <v>43</v>
      </c>
      <c r="G1523" s="439" t="s">
        <v>3722</v>
      </c>
      <c r="H1523" s="439" t="s">
        <v>2865</v>
      </c>
      <c r="I1523" s="441">
        <v>54</v>
      </c>
      <c r="J1523" s="165">
        <f t="shared" si="77"/>
        <v>14</v>
      </c>
    </row>
    <row r="1524" spans="1:10" ht="19.95" customHeight="1">
      <c r="A1524" s="102" t="str">
        <f t="shared" si="75"/>
        <v>2026-04-10T3003890</v>
      </c>
      <c r="B1524" s="167" t="str">
        <f t="shared" si="76"/>
        <v>143003890</v>
      </c>
      <c r="C1524" s="434" t="s">
        <v>9566</v>
      </c>
      <c r="D1524" s="435" t="s">
        <v>2870</v>
      </c>
      <c r="E1524" s="436" t="s">
        <v>9541</v>
      </c>
      <c r="F1524" s="435" t="s">
        <v>43</v>
      </c>
      <c r="G1524" s="435" t="s">
        <v>9542</v>
      </c>
      <c r="H1524" s="435" t="s">
        <v>2865</v>
      </c>
      <c r="I1524" s="437">
        <v>73</v>
      </c>
      <c r="J1524" s="165">
        <f t="shared" si="77"/>
        <v>14</v>
      </c>
    </row>
    <row r="1525" spans="1:10" ht="19.95" customHeight="1">
      <c r="A1525" s="102" t="str">
        <f t="shared" si="75"/>
        <v>2026-04-10T3003744</v>
      </c>
      <c r="B1525" s="167" t="str">
        <f t="shared" si="76"/>
        <v>143003744</v>
      </c>
      <c r="C1525" s="438" t="s">
        <v>9566</v>
      </c>
      <c r="D1525" s="439" t="s">
        <v>2870</v>
      </c>
      <c r="E1525" s="440" t="s">
        <v>2863</v>
      </c>
      <c r="F1525" s="439" t="s">
        <v>43</v>
      </c>
      <c r="G1525" s="439" t="s">
        <v>2864</v>
      </c>
      <c r="H1525" s="439" t="s">
        <v>3723</v>
      </c>
      <c r="I1525" s="441">
        <v>26</v>
      </c>
      <c r="J1525" s="165">
        <f t="shared" si="77"/>
        <v>14</v>
      </c>
    </row>
    <row r="1526" spans="1:10" ht="19.95" customHeight="1">
      <c r="A1526" s="102" t="str">
        <f t="shared" si="75"/>
        <v>2026-04-10T1031812</v>
      </c>
      <c r="B1526" s="167" t="str">
        <f t="shared" si="76"/>
        <v>141031812</v>
      </c>
      <c r="C1526" s="434" t="s">
        <v>9566</v>
      </c>
      <c r="D1526" s="435" t="s">
        <v>9556</v>
      </c>
      <c r="E1526" s="436" t="s">
        <v>7353</v>
      </c>
      <c r="F1526" s="435" t="s">
        <v>43</v>
      </c>
      <c r="G1526" s="435" t="s">
        <v>7354</v>
      </c>
      <c r="H1526" s="435" t="s">
        <v>7355</v>
      </c>
      <c r="I1526" s="437">
        <v>247</v>
      </c>
      <c r="J1526" s="165">
        <f t="shared" si="77"/>
        <v>14</v>
      </c>
    </row>
    <row r="1527" spans="1:10" ht="19.95" customHeight="1">
      <c r="A1527" s="102" t="str">
        <f t="shared" si="75"/>
        <v>2026-04-10T1033085</v>
      </c>
      <c r="B1527" s="167" t="str">
        <f t="shared" si="76"/>
        <v>141033085</v>
      </c>
      <c r="C1527" s="438" t="s">
        <v>9566</v>
      </c>
      <c r="D1527" s="439" t="s">
        <v>5024</v>
      </c>
      <c r="E1527" s="440" t="s">
        <v>7316</v>
      </c>
      <c r="F1527" s="439" t="s">
        <v>43</v>
      </c>
      <c r="G1527" s="439" t="s">
        <v>7317</v>
      </c>
      <c r="H1527" s="439" t="s">
        <v>7814</v>
      </c>
      <c r="I1527" s="441">
        <v>74</v>
      </c>
      <c r="J1527" s="165">
        <f t="shared" si="77"/>
        <v>14</v>
      </c>
    </row>
    <row r="1528" spans="1:10" ht="19.95" customHeight="1">
      <c r="A1528" s="102" t="str">
        <f t="shared" si="75"/>
        <v>2026-04-10T1033085</v>
      </c>
      <c r="B1528" s="167" t="str">
        <f t="shared" si="76"/>
        <v>141033085</v>
      </c>
      <c r="C1528" s="434" t="s">
        <v>9566</v>
      </c>
      <c r="D1528" s="435" t="s">
        <v>5384</v>
      </c>
      <c r="E1528" s="436" t="s">
        <v>7316</v>
      </c>
      <c r="F1528" s="435" t="s">
        <v>43</v>
      </c>
      <c r="G1528" s="435" t="s">
        <v>7317</v>
      </c>
      <c r="H1528" s="435" t="s">
        <v>7814</v>
      </c>
      <c r="I1528" s="437">
        <v>106</v>
      </c>
      <c r="J1528" s="165">
        <f t="shared" si="77"/>
        <v>14</v>
      </c>
    </row>
    <row r="1529" spans="1:10" ht="19.95" customHeight="1">
      <c r="A1529" s="102" t="str">
        <f t="shared" si="75"/>
        <v>2026-04-10T1031748</v>
      </c>
      <c r="B1529" s="167" t="str">
        <f t="shared" si="76"/>
        <v>141031748</v>
      </c>
      <c r="C1529" s="438" t="s">
        <v>9566</v>
      </c>
      <c r="D1529" s="439" t="s">
        <v>5013</v>
      </c>
      <c r="E1529" s="440" t="s">
        <v>7431</v>
      </c>
      <c r="F1529" s="439" t="s">
        <v>43</v>
      </c>
      <c r="G1529" s="439" t="s">
        <v>7432</v>
      </c>
      <c r="H1529" s="439" t="s">
        <v>7433</v>
      </c>
      <c r="I1529" s="441">
        <v>388</v>
      </c>
      <c r="J1529" s="165">
        <f t="shared" si="77"/>
        <v>14</v>
      </c>
    </row>
    <row r="1530" spans="1:10" ht="19.95" customHeight="1">
      <c r="A1530" s="102" t="str">
        <f t="shared" si="75"/>
        <v>2026-04-10T1033079</v>
      </c>
      <c r="B1530" s="167" t="str">
        <f t="shared" si="76"/>
        <v>141033079</v>
      </c>
      <c r="C1530" s="434" t="s">
        <v>9566</v>
      </c>
      <c r="D1530" s="435" t="s">
        <v>5013</v>
      </c>
      <c r="E1530" s="436" t="s">
        <v>7341</v>
      </c>
      <c r="F1530" s="435" t="s">
        <v>43</v>
      </c>
      <c r="G1530" s="435" t="s">
        <v>7342</v>
      </c>
      <c r="H1530" s="435" t="s">
        <v>7414</v>
      </c>
      <c r="I1530" s="437">
        <v>163</v>
      </c>
      <c r="J1530" s="165">
        <f t="shared" si="77"/>
        <v>14</v>
      </c>
    </row>
    <row r="1531" spans="1:10" ht="19.95" customHeight="1">
      <c r="A1531" s="102" t="str">
        <f t="shared" si="75"/>
        <v>2026-04-10T2021194</v>
      </c>
      <c r="B1531" s="167" t="str">
        <f t="shared" si="76"/>
        <v>142021194</v>
      </c>
      <c r="C1531" s="438" t="s">
        <v>9566</v>
      </c>
      <c r="D1531" s="439" t="s">
        <v>5017</v>
      </c>
      <c r="E1531" s="440" t="s">
        <v>2886</v>
      </c>
      <c r="F1531" s="439" t="s">
        <v>43</v>
      </c>
      <c r="G1531" s="439" t="s">
        <v>2887</v>
      </c>
      <c r="H1531" s="439" t="s">
        <v>2888</v>
      </c>
      <c r="I1531" s="441">
        <v>242</v>
      </c>
      <c r="J1531" s="165">
        <f t="shared" si="77"/>
        <v>14</v>
      </c>
    </row>
    <row r="1532" spans="1:10" ht="19.95" customHeight="1">
      <c r="A1532" s="102" t="str">
        <f t="shared" si="75"/>
        <v>2026-04-10T1031802</v>
      </c>
      <c r="B1532" s="167" t="str">
        <f t="shared" si="76"/>
        <v>141031802</v>
      </c>
      <c r="C1532" s="434" t="s">
        <v>9566</v>
      </c>
      <c r="D1532" s="435" t="s">
        <v>7820</v>
      </c>
      <c r="E1532" s="436" t="s">
        <v>9567</v>
      </c>
      <c r="F1532" s="435" t="s">
        <v>43</v>
      </c>
      <c r="G1532" s="435" t="s">
        <v>9568</v>
      </c>
      <c r="H1532" s="435" t="s">
        <v>9569</v>
      </c>
      <c r="I1532" s="437">
        <v>24</v>
      </c>
      <c r="J1532" s="165">
        <f t="shared" si="77"/>
        <v>14</v>
      </c>
    </row>
    <row r="1533" spans="1:10" ht="19.95" customHeight="1">
      <c r="A1533" s="102" t="str">
        <f t="shared" si="75"/>
        <v>2026-04-10T1019975</v>
      </c>
      <c r="B1533" s="167" t="str">
        <f t="shared" si="76"/>
        <v>141019975</v>
      </c>
      <c r="C1533" s="438" t="s">
        <v>9566</v>
      </c>
      <c r="D1533" s="439" t="s">
        <v>2912</v>
      </c>
      <c r="E1533" s="440" t="s">
        <v>7338</v>
      </c>
      <c r="F1533" s="439" t="s">
        <v>43</v>
      </c>
      <c r="G1533" s="439" t="s">
        <v>7339</v>
      </c>
      <c r="H1533" s="439" t="s">
        <v>7830</v>
      </c>
      <c r="I1533" s="441">
        <v>270</v>
      </c>
      <c r="J1533" s="165">
        <f t="shared" si="77"/>
        <v>14</v>
      </c>
    </row>
    <row r="1534" spans="1:10" ht="19.95" customHeight="1">
      <c r="A1534" s="102" t="str">
        <f t="shared" si="75"/>
        <v>2026-04-10T1027739</v>
      </c>
      <c r="B1534" s="167" t="str">
        <f t="shared" si="76"/>
        <v>141027739</v>
      </c>
      <c r="C1534" s="434" t="s">
        <v>9566</v>
      </c>
      <c r="D1534" s="435" t="s">
        <v>7415</v>
      </c>
      <c r="E1534" s="436" t="s">
        <v>9559</v>
      </c>
      <c r="F1534" s="435" t="s">
        <v>43</v>
      </c>
      <c r="G1534" s="435" t="s">
        <v>9560</v>
      </c>
      <c r="H1534" s="435" t="s">
        <v>9561</v>
      </c>
      <c r="I1534" s="437">
        <v>313</v>
      </c>
      <c r="J1534" s="165">
        <f t="shared" si="77"/>
        <v>14</v>
      </c>
    </row>
    <row r="1535" spans="1:10" ht="19.95" customHeight="1">
      <c r="A1535" s="102" t="str">
        <f t="shared" si="75"/>
        <v>2026-04-10T1033057</v>
      </c>
      <c r="B1535" s="167" t="str">
        <f t="shared" si="76"/>
        <v>141033057</v>
      </c>
      <c r="C1535" s="438" t="s">
        <v>9566</v>
      </c>
      <c r="D1535" s="439" t="s">
        <v>7415</v>
      </c>
      <c r="E1535" s="440" t="s">
        <v>5010</v>
      </c>
      <c r="F1535" s="439" t="s">
        <v>43</v>
      </c>
      <c r="G1535" s="439" t="s">
        <v>5011</v>
      </c>
      <c r="H1535" s="439" t="s">
        <v>7304</v>
      </c>
      <c r="I1535" s="441">
        <v>2</v>
      </c>
      <c r="J1535" s="165">
        <f t="shared" si="77"/>
        <v>14</v>
      </c>
    </row>
    <row r="1536" spans="1:10" ht="19.95" customHeight="1">
      <c r="A1536" s="102" t="str">
        <f t="shared" si="75"/>
        <v>2026-04-10T2021195</v>
      </c>
      <c r="B1536" s="167" t="str">
        <f t="shared" si="76"/>
        <v>142021195</v>
      </c>
      <c r="C1536" s="434" t="s">
        <v>9566</v>
      </c>
      <c r="D1536" s="435" t="s">
        <v>7344</v>
      </c>
      <c r="E1536" s="436" t="s">
        <v>3665</v>
      </c>
      <c r="F1536" s="435" t="s">
        <v>43</v>
      </c>
      <c r="G1536" s="435" t="s">
        <v>3666</v>
      </c>
      <c r="H1536" s="435" t="s">
        <v>3667</v>
      </c>
      <c r="I1536" s="437">
        <v>59</v>
      </c>
      <c r="J1536" s="165">
        <f t="shared" si="77"/>
        <v>14</v>
      </c>
    </row>
    <row r="1537" spans="1:10" ht="19.95" customHeight="1">
      <c r="A1537" s="102" t="str">
        <f t="shared" si="75"/>
        <v>2026-04-10T1031798</v>
      </c>
      <c r="B1537" s="167" t="str">
        <f t="shared" si="76"/>
        <v>141031798</v>
      </c>
      <c r="C1537" s="438" t="s">
        <v>9566</v>
      </c>
      <c r="D1537" s="439" t="s">
        <v>3739</v>
      </c>
      <c r="E1537" s="440" t="s">
        <v>9570</v>
      </c>
      <c r="F1537" s="439" t="s">
        <v>43</v>
      </c>
      <c r="G1537" s="439" t="s">
        <v>9571</v>
      </c>
      <c r="H1537" s="439" t="s">
        <v>9572</v>
      </c>
      <c r="I1537" s="441">
        <v>36</v>
      </c>
      <c r="J1537" s="165">
        <f t="shared" si="77"/>
        <v>14</v>
      </c>
    </row>
    <row r="1538" spans="1:10" ht="19.95" customHeight="1">
      <c r="A1538" s="102" t="str">
        <f t="shared" si="75"/>
        <v>2026-04-10T1031747</v>
      </c>
      <c r="B1538" s="167" t="str">
        <f t="shared" si="76"/>
        <v>141031747</v>
      </c>
      <c r="C1538" s="434" t="s">
        <v>9566</v>
      </c>
      <c r="D1538" s="435" t="s">
        <v>2921</v>
      </c>
      <c r="E1538" s="436" t="s">
        <v>7345</v>
      </c>
      <c r="F1538" s="435" t="s">
        <v>43</v>
      </c>
      <c r="G1538" s="435" t="s">
        <v>6893</v>
      </c>
      <c r="H1538" s="435" t="s">
        <v>9543</v>
      </c>
      <c r="I1538" s="437">
        <v>171</v>
      </c>
      <c r="J1538" s="165">
        <f t="shared" si="77"/>
        <v>14</v>
      </c>
    </row>
    <row r="1539" spans="1:10" ht="19.95" customHeight="1">
      <c r="A1539" s="102" t="str">
        <f t="shared" si="75"/>
        <v>2026-04-10T1035096</v>
      </c>
      <c r="B1539" s="167" t="str">
        <f t="shared" si="76"/>
        <v>141035096</v>
      </c>
      <c r="C1539" s="438" t="s">
        <v>9566</v>
      </c>
      <c r="D1539" s="439" t="s">
        <v>2921</v>
      </c>
      <c r="E1539" s="440" t="s">
        <v>7423</v>
      </c>
      <c r="F1539" s="439" t="s">
        <v>43</v>
      </c>
      <c r="G1539" s="439" t="s">
        <v>6252</v>
      </c>
      <c r="H1539" s="439" t="s">
        <v>9573</v>
      </c>
      <c r="I1539" s="441">
        <v>200</v>
      </c>
      <c r="J1539" s="165">
        <f t="shared" si="77"/>
        <v>14</v>
      </c>
    </row>
    <row r="1540" spans="1:10" ht="19.95" customHeight="1">
      <c r="A1540" s="102" t="str">
        <f t="shared" ref="A1540:A1593" si="78">C1540&amp;"T"&amp;G1540</f>
        <v>2026-04-11T1037741</v>
      </c>
      <c r="B1540" s="167" t="str">
        <f t="shared" ref="B1540:B1593" si="79">J1540&amp;G1540</f>
        <v>141037741</v>
      </c>
      <c r="C1540" s="434" t="s">
        <v>9574</v>
      </c>
      <c r="D1540" s="435" t="s">
        <v>4388</v>
      </c>
      <c r="E1540" s="436" t="s">
        <v>7827</v>
      </c>
      <c r="F1540" s="435" t="s">
        <v>43</v>
      </c>
      <c r="G1540" s="435" t="s">
        <v>7828</v>
      </c>
      <c r="H1540" s="435" t="s">
        <v>7829</v>
      </c>
      <c r="I1540" s="437">
        <v>85</v>
      </c>
      <c r="J1540" s="165">
        <f t="shared" ref="J1540:J1603" si="80">WEEKNUM(C1540)-1</f>
        <v>14</v>
      </c>
    </row>
    <row r="1541" spans="1:10" ht="19.95" customHeight="1">
      <c r="A1541" s="102" t="str">
        <f t="shared" si="78"/>
        <v>2026-04-11T1031434</v>
      </c>
      <c r="B1541" s="167" t="str">
        <f t="shared" si="79"/>
        <v>141031434</v>
      </c>
      <c r="C1541" s="438" t="s">
        <v>9574</v>
      </c>
      <c r="D1541" s="439" t="s">
        <v>7419</v>
      </c>
      <c r="E1541" s="440" t="s">
        <v>7420</v>
      </c>
      <c r="F1541" s="439" t="s">
        <v>43</v>
      </c>
      <c r="G1541" s="439" t="s">
        <v>7421</v>
      </c>
      <c r="H1541" s="439" t="s">
        <v>7422</v>
      </c>
      <c r="I1541" s="441">
        <v>637</v>
      </c>
      <c r="J1541" s="165">
        <f t="shared" si="80"/>
        <v>14</v>
      </c>
    </row>
    <row r="1542" spans="1:10" ht="19.95" customHeight="1">
      <c r="A1542" s="102" t="str">
        <f t="shared" si="78"/>
        <v>2026-04-11T1030546</v>
      </c>
      <c r="B1542" s="167" t="str">
        <f t="shared" si="79"/>
        <v>141030546</v>
      </c>
      <c r="C1542" s="434" t="s">
        <v>9574</v>
      </c>
      <c r="D1542" s="435" t="s">
        <v>7419</v>
      </c>
      <c r="E1542" s="436" t="s">
        <v>7426</v>
      </c>
      <c r="F1542" s="435" t="s">
        <v>43</v>
      </c>
      <c r="G1542" s="435" t="s">
        <v>7427</v>
      </c>
      <c r="H1542" s="435" t="s">
        <v>7422</v>
      </c>
      <c r="I1542" s="437">
        <v>285</v>
      </c>
      <c r="J1542" s="165">
        <f t="shared" si="80"/>
        <v>14</v>
      </c>
    </row>
    <row r="1543" spans="1:10" ht="19.95" customHeight="1">
      <c r="A1543" s="102" t="str">
        <f t="shared" si="78"/>
        <v>2026-04-11T1020581</v>
      </c>
      <c r="B1543" s="167" t="str">
        <f t="shared" si="79"/>
        <v>141020581</v>
      </c>
      <c r="C1543" s="438" t="s">
        <v>9574</v>
      </c>
      <c r="D1543" s="439" t="s">
        <v>3715</v>
      </c>
      <c r="E1543" s="440" t="s">
        <v>8252</v>
      </c>
      <c r="F1543" s="439" t="s">
        <v>43</v>
      </c>
      <c r="G1543" s="439" t="s">
        <v>8253</v>
      </c>
      <c r="H1543" s="439" t="s">
        <v>8254</v>
      </c>
      <c r="I1543" s="441">
        <v>539</v>
      </c>
      <c r="J1543" s="165">
        <f t="shared" si="80"/>
        <v>14</v>
      </c>
    </row>
    <row r="1544" spans="1:10" ht="19.95" customHeight="1">
      <c r="A1544" s="102" t="str">
        <f t="shared" si="78"/>
        <v>2026-04-11T3002716</v>
      </c>
      <c r="B1544" s="167" t="str">
        <f t="shared" si="79"/>
        <v>143002716</v>
      </c>
      <c r="C1544" s="434" t="s">
        <v>9574</v>
      </c>
      <c r="D1544" s="435" t="s">
        <v>416</v>
      </c>
      <c r="E1544" s="436" t="s">
        <v>2931</v>
      </c>
      <c r="F1544" s="435" t="s">
        <v>43</v>
      </c>
      <c r="G1544" s="435" t="s">
        <v>2932</v>
      </c>
      <c r="H1544" s="435" t="s">
        <v>2859</v>
      </c>
      <c r="I1544" s="437">
        <v>30</v>
      </c>
      <c r="J1544" s="165">
        <f t="shared" si="80"/>
        <v>14</v>
      </c>
    </row>
    <row r="1545" spans="1:10" ht="19.95" customHeight="1">
      <c r="A1545" s="102" t="str">
        <f t="shared" si="78"/>
        <v>2026-04-11T3003745</v>
      </c>
      <c r="B1545" s="167" t="str">
        <f t="shared" si="79"/>
        <v>143003745</v>
      </c>
      <c r="C1545" s="438" t="s">
        <v>9574</v>
      </c>
      <c r="D1545" s="439" t="s">
        <v>416</v>
      </c>
      <c r="E1545" s="440" t="s">
        <v>2869</v>
      </c>
      <c r="F1545" s="439" t="s">
        <v>43</v>
      </c>
      <c r="G1545" s="439" t="s">
        <v>2861</v>
      </c>
      <c r="H1545" s="439" t="s">
        <v>7812</v>
      </c>
      <c r="I1545" s="441">
        <v>197</v>
      </c>
      <c r="J1545" s="165">
        <f t="shared" si="80"/>
        <v>14</v>
      </c>
    </row>
    <row r="1546" spans="1:10" ht="19.95" customHeight="1">
      <c r="A1546" s="102" t="str">
        <f t="shared" si="78"/>
        <v>2026-04-11T3002720</v>
      </c>
      <c r="B1546" s="167" t="str">
        <f t="shared" si="79"/>
        <v>143002720</v>
      </c>
      <c r="C1546" s="434" t="s">
        <v>9574</v>
      </c>
      <c r="D1546" s="435" t="s">
        <v>416</v>
      </c>
      <c r="E1546" s="436" t="s">
        <v>5048</v>
      </c>
      <c r="F1546" s="435" t="s">
        <v>43</v>
      </c>
      <c r="G1546" s="435" t="s">
        <v>5049</v>
      </c>
      <c r="H1546" s="435" t="s">
        <v>5023</v>
      </c>
      <c r="I1546" s="437">
        <v>56</v>
      </c>
      <c r="J1546" s="165">
        <f t="shared" si="80"/>
        <v>14</v>
      </c>
    </row>
    <row r="1547" spans="1:10" ht="19.95" customHeight="1">
      <c r="A1547" s="102" t="str">
        <f t="shared" si="78"/>
        <v>2026-04-11T3002240</v>
      </c>
      <c r="B1547" s="167" t="str">
        <f t="shared" si="79"/>
        <v>143002240</v>
      </c>
      <c r="C1547" s="438" t="s">
        <v>9574</v>
      </c>
      <c r="D1547" s="439" t="s">
        <v>2862</v>
      </c>
      <c r="E1547" s="440" t="s">
        <v>3755</v>
      </c>
      <c r="F1547" s="439" t="s">
        <v>2515</v>
      </c>
      <c r="G1547" s="439" t="s">
        <v>3756</v>
      </c>
      <c r="H1547" s="439" t="s">
        <v>3757</v>
      </c>
      <c r="I1547" s="441">
        <v>150</v>
      </c>
      <c r="J1547" s="165">
        <f t="shared" si="80"/>
        <v>14</v>
      </c>
    </row>
    <row r="1548" spans="1:10" ht="19.95" customHeight="1">
      <c r="A1548" s="102" t="str">
        <f t="shared" si="78"/>
        <v>2026-04-11T3002775</v>
      </c>
      <c r="B1548" s="167" t="str">
        <f t="shared" si="79"/>
        <v>143002775</v>
      </c>
      <c r="C1548" s="434" t="s">
        <v>9574</v>
      </c>
      <c r="D1548" s="435" t="s">
        <v>2862</v>
      </c>
      <c r="E1548" s="436" t="s">
        <v>2871</v>
      </c>
      <c r="F1548" s="435" t="s">
        <v>2515</v>
      </c>
      <c r="G1548" s="435" t="s">
        <v>2872</v>
      </c>
      <c r="H1548" s="435" t="s">
        <v>7813</v>
      </c>
      <c r="I1548" s="437">
        <v>58</v>
      </c>
      <c r="J1548" s="165">
        <f t="shared" si="80"/>
        <v>14</v>
      </c>
    </row>
    <row r="1549" spans="1:10" ht="19.95" customHeight="1">
      <c r="A1549" s="102" t="str">
        <f t="shared" si="78"/>
        <v>2026-04-11T3002782</v>
      </c>
      <c r="B1549" s="167" t="str">
        <f t="shared" si="79"/>
        <v>143002782</v>
      </c>
      <c r="C1549" s="438" t="s">
        <v>9574</v>
      </c>
      <c r="D1549" s="439" t="s">
        <v>2862</v>
      </c>
      <c r="E1549" s="440" t="s">
        <v>3658</v>
      </c>
      <c r="F1549" s="439" t="s">
        <v>43</v>
      </c>
      <c r="G1549" s="439" t="s">
        <v>3659</v>
      </c>
      <c r="H1549" s="439" t="s">
        <v>3660</v>
      </c>
      <c r="I1549" s="441">
        <v>89</v>
      </c>
      <c r="J1549" s="165">
        <f t="shared" si="80"/>
        <v>14</v>
      </c>
    </row>
    <row r="1550" spans="1:10" ht="19.95" customHeight="1">
      <c r="A1550" s="102" t="str">
        <f t="shared" si="78"/>
        <v>2026-04-11T3003993</v>
      </c>
      <c r="B1550" s="167" t="str">
        <f t="shared" si="79"/>
        <v>143003993</v>
      </c>
      <c r="C1550" s="434" t="s">
        <v>9574</v>
      </c>
      <c r="D1550" s="435" t="s">
        <v>2870</v>
      </c>
      <c r="E1550" s="436" t="s">
        <v>9545</v>
      </c>
      <c r="F1550" s="435" t="s">
        <v>43</v>
      </c>
      <c r="G1550" s="435" t="s">
        <v>9546</v>
      </c>
      <c r="H1550" s="435" t="s">
        <v>9547</v>
      </c>
      <c r="I1550" s="437">
        <v>102</v>
      </c>
      <c r="J1550" s="165">
        <f t="shared" si="80"/>
        <v>14</v>
      </c>
    </row>
    <row r="1551" spans="1:10" ht="19.95" customHeight="1">
      <c r="A1551" s="102" t="str">
        <f t="shared" si="78"/>
        <v>2026-04-11T3002240</v>
      </c>
      <c r="B1551" s="167" t="str">
        <f t="shared" si="79"/>
        <v>143002240</v>
      </c>
      <c r="C1551" s="438" t="s">
        <v>9574</v>
      </c>
      <c r="D1551" s="439" t="s">
        <v>2870</v>
      </c>
      <c r="E1551" s="440" t="s">
        <v>3755</v>
      </c>
      <c r="F1551" s="439" t="s">
        <v>2515</v>
      </c>
      <c r="G1551" s="439" t="s">
        <v>3756</v>
      </c>
      <c r="H1551" s="439" t="s">
        <v>3757</v>
      </c>
      <c r="I1551" s="441">
        <v>38</v>
      </c>
      <c r="J1551" s="165">
        <f t="shared" si="80"/>
        <v>14</v>
      </c>
    </row>
    <row r="1552" spans="1:10" ht="19.95" customHeight="1">
      <c r="A1552" s="102" t="str">
        <f t="shared" si="78"/>
        <v>2026-04-11T3003890</v>
      </c>
      <c r="B1552" s="167" t="str">
        <f t="shared" si="79"/>
        <v>143003890</v>
      </c>
      <c r="C1552" s="434" t="s">
        <v>9574</v>
      </c>
      <c r="D1552" s="435" t="s">
        <v>2870</v>
      </c>
      <c r="E1552" s="436" t="s">
        <v>9541</v>
      </c>
      <c r="F1552" s="435" t="s">
        <v>43</v>
      </c>
      <c r="G1552" s="435" t="s">
        <v>9542</v>
      </c>
      <c r="H1552" s="435" t="s">
        <v>2865</v>
      </c>
      <c r="I1552" s="437">
        <v>31</v>
      </c>
      <c r="J1552" s="165">
        <f t="shared" si="80"/>
        <v>14</v>
      </c>
    </row>
    <row r="1553" spans="1:10" ht="19.95" customHeight="1">
      <c r="A1553" s="102" t="str">
        <f t="shared" si="78"/>
        <v>2026-04-11T3003744</v>
      </c>
      <c r="B1553" s="167" t="str">
        <f t="shared" si="79"/>
        <v>143003744</v>
      </c>
      <c r="C1553" s="438" t="s">
        <v>9574</v>
      </c>
      <c r="D1553" s="439" t="s">
        <v>2870</v>
      </c>
      <c r="E1553" s="440" t="s">
        <v>2863</v>
      </c>
      <c r="F1553" s="439" t="s">
        <v>43</v>
      </c>
      <c r="G1553" s="439" t="s">
        <v>2864</v>
      </c>
      <c r="H1553" s="439" t="s">
        <v>3723</v>
      </c>
      <c r="I1553" s="441">
        <v>117</v>
      </c>
      <c r="J1553" s="165">
        <f t="shared" si="80"/>
        <v>14</v>
      </c>
    </row>
    <row r="1554" spans="1:10" ht="19.95" customHeight="1">
      <c r="A1554" s="102" t="str">
        <f t="shared" si="78"/>
        <v>2026-04-11T1031812</v>
      </c>
      <c r="B1554" s="167" t="str">
        <f t="shared" si="79"/>
        <v>141031812</v>
      </c>
      <c r="C1554" s="434" t="s">
        <v>9574</v>
      </c>
      <c r="D1554" s="435" t="s">
        <v>9556</v>
      </c>
      <c r="E1554" s="436" t="s">
        <v>7353</v>
      </c>
      <c r="F1554" s="435" t="s">
        <v>43</v>
      </c>
      <c r="G1554" s="435" t="s">
        <v>7354</v>
      </c>
      <c r="H1554" s="435" t="s">
        <v>7355</v>
      </c>
      <c r="I1554" s="437">
        <v>134</v>
      </c>
      <c r="J1554" s="165">
        <f t="shared" si="80"/>
        <v>14</v>
      </c>
    </row>
    <row r="1555" spans="1:10" ht="19.95" customHeight="1">
      <c r="A1555" s="102" t="str">
        <f t="shared" si="78"/>
        <v>2026-04-11T1033085</v>
      </c>
      <c r="B1555" s="167" t="str">
        <f t="shared" si="79"/>
        <v>141033085</v>
      </c>
      <c r="C1555" s="438" t="s">
        <v>9574</v>
      </c>
      <c r="D1555" s="439" t="s">
        <v>5384</v>
      </c>
      <c r="E1555" s="440" t="s">
        <v>7316</v>
      </c>
      <c r="F1555" s="439" t="s">
        <v>43</v>
      </c>
      <c r="G1555" s="439" t="s">
        <v>7317</v>
      </c>
      <c r="H1555" s="439" t="s">
        <v>7814</v>
      </c>
      <c r="I1555" s="441">
        <v>175</v>
      </c>
      <c r="J1555" s="165">
        <f t="shared" si="80"/>
        <v>14</v>
      </c>
    </row>
    <row r="1556" spans="1:10" ht="19.95" customHeight="1">
      <c r="A1556" s="102" t="str">
        <f t="shared" si="78"/>
        <v>2026-04-11T1031748</v>
      </c>
      <c r="B1556" s="167" t="str">
        <f t="shared" si="79"/>
        <v>141031748</v>
      </c>
      <c r="C1556" s="434" t="s">
        <v>9574</v>
      </c>
      <c r="D1556" s="435" t="s">
        <v>5013</v>
      </c>
      <c r="E1556" s="436" t="s">
        <v>7431</v>
      </c>
      <c r="F1556" s="435" t="s">
        <v>43</v>
      </c>
      <c r="G1556" s="435" t="s">
        <v>7432</v>
      </c>
      <c r="H1556" s="435" t="s">
        <v>7433</v>
      </c>
      <c r="I1556" s="437">
        <v>385</v>
      </c>
      <c r="J1556" s="165">
        <f t="shared" si="80"/>
        <v>14</v>
      </c>
    </row>
    <row r="1557" spans="1:10" ht="19.95" customHeight="1">
      <c r="A1557" s="102" t="str">
        <f t="shared" si="78"/>
        <v>2026-04-11T1033079</v>
      </c>
      <c r="B1557" s="167" t="str">
        <f t="shared" si="79"/>
        <v>141033079</v>
      </c>
      <c r="C1557" s="438" t="s">
        <v>9574</v>
      </c>
      <c r="D1557" s="439" t="s">
        <v>5013</v>
      </c>
      <c r="E1557" s="440" t="s">
        <v>7341</v>
      </c>
      <c r="F1557" s="439" t="s">
        <v>43</v>
      </c>
      <c r="G1557" s="439" t="s">
        <v>7342</v>
      </c>
      <c r="H1557" s="439" t="s">
        <v>7414</v>
      </c>
      <c r="I1557" s="441">
        <v>195</v>
      </c>
      <c r="J1557" s="165">
        <f t="shared" si="80"/>
        <v>14</v>
      </c>
    </row>
    <row r="1558" spans="1:10" ht="19.95" customHeight="1">
      <c r="A1558" s="102" t="str">
        <f t="shared" si="78"/>
        <v>2026-04-11T1031802</v>
      </c>
      <c r="B1558" s="167" t="str">
        <f t="shared" si="79"/>
        <v>141031802</v>
      </c>
      <c r="C1558" s="434" t="s">
        <v>9574</v>
      </c>
      <c r="D1558" s="435" t="s">
        <v>7820</v>
      </c>
      <c r="E1558" s="436" t="s">
        <v>9567</v>
      </c>
      <c r="F1558" s="435" t="s">
        <v>43</v>
      </c>
      <c r="G1558" s="435" t="s">
        <v>9568</v>
      </c>
      <c r="H1558" s="435" t="s">
        <v>9569</v>
      </c>
      <c r="I1558" s="437">
        <v>110</v>
      </c>
      <c r="J1558" s="165">
        <f t="shared" si="80"/>
        <v>14</v>
      </c>
    </row>
    <row r="1559" spans="1:10" ht="19.95" customHeight="1">
      <c r="A1559" s="102" t="str">
        <f t="shared" si="78"/>
        <v>2026-04-11T1019975</v>
      </c>
      <c r="B1559" s="167" t="str">
        <f t="shared" si="79"/>
        <v>141019975</v>
      </c>
      <c r="C1559" s="438" t="s">
        <v>9574</v>
      </c>
      <c r="D1559" s="439" t="s">
        <v>2912</v>
      </c>
      <c r="E1559" s="440" t="s">
        <v>7338</v>
      </c>
      <c r="F1559" s="439" t="s">
        <v>43</v>
      </c>
      <c r="G1559" s="439" t="s">
        <v>7339</v>
      </c>
      <c r="H1559" s="439" t="s">
        <v>7830</v>
      </c>
      <c r="I1559" s="441">
        <v>358</v>
      </c>
      <c r="J1559" s="165">
        <f t="shared" si="80"/>
        <v>14</v>
      </c>
    </row>
    <row r="1560" spans="1:10" ht="19.95" customHeight="1">
      <c r="A1560" s="102" t="str">
        <f t="shared" si="78"/>
        <v>2026-04-11T1027739</v>
      </c>
      <c r="B1560" s="167" t="str">
        <f t="shared" si="79"/>
        <v>141027739</v>
      </c>
      <c r="C1560" s="434" t="s">
        <v>9574</v>
      </c>
      <c r="D1560" s="435" t="s">
        <v>7415</v>
      </c>
      <c r="E1560" s="436" t="s">
        <v>9559</v>
      </c>
      <c r="F1560" s="435" t="s">
        <v>43</v>
      </c>
      <c r="G1560" s="435" t="s">
        <v>9560</v>
      </c>
      <c r="H1560" s="435" t="s">
        <v>9561</v>
      </c>
      <c r="I1560" s="437">
        <v>146</v>
      </c>
      <c r="J1560" s="165">
        <f t="shared" si="80"/>
        <v>14</v>
      </c>
    </row>
    <row r="1561" spans="1:10" ht="19.95" customHeight="1">
      <c r="A1561" s="102" t="str">
        <f t="shared" si="78"/>
        <v>2026-04-11T1033057</v>
      </c>
      <c r="B1561" s="167" t="str">
        <f t="shared" si="79"/>
        <v>141033057</v>
      </c>
      <c r="C1561" s="438" t="s">
        <v>9574</v>
      </c>
      <c r="D1561" s="439" t="s">
        <v>7415</v>
      </c>
      <c r="E1561" s="440" t="s">
        <v>5010</v>
      </c>
      <c r="F1561" s="439" t="s">
        <v>43</v>
      </c>
      <c r="G1561" s="439" t="s">
        <v>5011</v>
      </c>
      <c r="H1561" s="439" t="s">
        <v>7304</v>
      </c>
      <c r="I1561" s="441">
        <v>160</v>
      </c>
      <c r="J1561" s="165">
        <f t="shared" si="80"/>
        <v>14</v>
      </c>
    </row>
    <row r="1562" spans="1:10" ht="19.95" customHeight="1">
      <c r="A1562" s="102" t="str">
        <f t="shared" si="78"/>
        <v>2026-04-11T2021195</v>
      </c>
      <c r="B1562" s="167" t="str">
        <f t="shared" si="79"/>
        <v>142021195</v>
      </c>
      <c r="C1562" s="434" t="s">
        <v>9574</v>
      </c>
      <c r="D1562" s="435" t="s">
        <v>7344</v>
      </c>
      <c r="E1562" s="436" t="s">
        <v>3665</v>
      </c>
      <c r="F1562" s="435" t="s">
        <v>43</v>
      </c>
      <c r="G1562" s="435" t="s">
        <v>3666</v>
      </c>
      <c r="H1562" s="435" t="s">
        <v>3667</v>
      </c>
      <c r="I1562" s="437">
        <v>213</v>
      </c>
      <c r="J1562" s="165">
        <f t="shared" si="80"/>
        <v>14</v>
      </c>
    </row>
    <row r="1563" spans="1:10" ht="19.95" customHeight="1">
      <c r="A1563" s="102" t="str">
        <f t="shared" si="78"/>
        <v>2026-04-11T1031798</v>
      </c>
      <c r="B1563" s="167" t="str">
        <f t="shared" si="79"/>
        <v>141031798</v>
      </c>
      <c r="C1563" s="438" t="s">
        <v>9574</v>
      </c>
      <c r="D1563" s="439" t="s">
        <v>3739</v>
      </c>
      <c r="E1563" s="440" t="s">
        <v>9570</v>
      </c>
      <c r="F1563" s="439" t="s">
        <v>43</v>
      </c>
      <c r="G1563" s="439" t="s">
        <v>9571</v>
      </c>
      <c r="H1563" s="439" t="s">
        <v>9572</v>
      </c>
      <c r="I1563" s="441">
        <v>139</v>
      </c>
      <c r="J1563" s="165">
        <f t="shared" si="80"/>
        <v>14</v>
      </c>
    </row>
    <row r="1564" spans="1:10" ht="19.95" customHeight="1">
      <c r="A1564" s="102" t="str">
        <f t="shared" si="78"/>
        <v>2026-04-11T1037727</v>
      </c>
      <c r="B1564" s="167" t="str">
        <f t="shared" si="79"/>
        <v>141037727</v>
      </c>
      <c r="C1564" s="434" t="s">
        <v>9574</v>
      </c>
      <c r="D1564" s="435" t="s">
        <v>9562</v>
      </c>
      <c r="E1564" s="436" t="s">
        <v>9575</v>
      </c>
      <c r="F1564" s="435" t="s">
        <v>43</v>
      </c>
      <c r="G1564" s="435" t="s">
        <v>9576</v>
      </c>
      <c r="H1564" s="435" t="s">
        <v>9577</v>
      </c>
      <c r="I1564" s="437">
        <v>468</v>
      </c>
      <c r="J1564" s="165">
        <f t="shared" si="80"/>
        <v>14</v>
      </c>
    </row>
    <row r="1565" spans="1:10" ht="19.95" customHeight="1">
      <c r="A1565" s="102" t="str">
        <f t="shared" si="78"/>
        <v>2026-04-11T1031747</v>
      </c>
      <c r="B1565" s="167" t="str">
        <f t="shared" si="79"/>
        <v>141031747</v>
      </c>
      <c r="C1565" s="438" t="s">
        <v>9574</v>
      </c>
      <c r="D1565" s="439" t="s">
        <v>2921</v>
      </c>
      <c r="E1565" s="440" t="s">
        <v>7345</v>
      </c>
      <c r="F1565" s="439" t="s">
        <v>43</v>
      </c>
      <c r="G1565" s="439" t="s">
        <v>6893</v>
      </c>
      <c r="H1565" s="439" t="s">
        <v>9543</v>
      </c>
      <c r="I1565" s="441">
        <v>261</v>
      </c>
      <c r="J1565" s="165">
        <f t="shared" si="80"/>
        <v>14</v>
      </c>
    </row>
    <row r="1566" spans="1:10" ht="19.95" customHeight="1">
      <c r="A1566" s="102" t="str">
        <f t="shared" si="78"/>
        <v>2026-04-12T1037741</v>
      </c>
      <c r="B1566" s="167" t="str">
        <f t="shared" si="79"/>
        <v>151037741</v>
      </c>
      <c r="C1566" s="434" t="s">
        <v>9578</v>
      </c>
      <c r="D1566" s="435" t="s">
        <v>4388</v>
      </c>
      <c r="E1566" s="436" t="s">
        <v>7827</v>
      </c>
      <c r="F1566" s="435" t="s">
        <v>43</v>
      </c>
      <c r="G1566" s="435" t="s">
        <v>7828</v>
      </c>
      <c r="H1566" s="435" t="s">
        <v>7829</v>
      </c>
      <c r="I1566" s="437">
        <v>241</v>
      </c>
      <c r="J1566" s="165">
        <f t="shared" si="80"/>
        <v>15</v>
      </c>
    </row>
    <row r="1567" spans="1:10" ht="19.95" customHeight="1">
      <c r="A1567" s="102" t="str">
        <f t="shared" si="78"/>
        <v>2026-04-12T1031434</v>
      </c>
      <c r="B1567" s="167" t="str">
        <f t="shared" si="79"/>
        <v>151031434</v>
      </c>
      <c r="C1567" s="438" t="s">
        <v>9578</v>
      </c>
      <c r="D1567" s="439" t="s">
        <v>7419</v>
      </c>
      <c r="E1567" s="440" t="s">
        <v>7420</v>
      </c>
      <c r="F1567" s="439" t="s">
        <v>43</v>
      </c>
      <c r="G1567" s="439" t="s">
        <v>7421</v>
      </c>
      <c r="H1567" s="439" t="s">
        <v>7422</v>
      </c>
      <c r="I1567" s="441">
        <v>468</v>
      </c>
      <c r="J1567" s="165">
        <f t="shared" si="80"/>
        <v>15</v>
      </c>
    </row>
    <row r="1568" spans="1:10" ht="19.95" customHeight="1">
      <c r="A1568" s="102" t="str">
        <f t="shared" si="78"/>
        <v>2026-04-12T1030546</v>
      </c>
      <c r="B1568" s="167" t="str">
        <f t="shared" si="79"/>
        <v>151030546</v>
      </c>
      <c r="C1568" s="434" t="s">
        <v>9578</v>
      </c>
      <c r="D1568" s="435" t="s">
        <v>7419</v>
      </c>
      <c r="E1568" s="436" t="s">
        <v>7426</v>
      </c>
      <c r="F1568" s="435" t="s">
        <v>43</v>
      </c>
      <c r="G1568" s="435" t="s">
        <v>7427</v>
      </c>
      <c r="H1568" s="435" t="s">
        <v>7422</v>
      </c>
      <c r="I1568" s="437">
        <v>426</v>
      </c>
      <c r="J1568" s="165">
        <f t="shared" si="80"/>
        <v>15</v>
      </c>
    </row>
    <row r="1569" spans="1:10" ht="19.95" customHeight="1">
      <c r="A1569" s="102" t="str">
        <f t="shared" si="78"/>
        <v>2026-04-12T1020581</v>
      </c>
      <c r="B1569" s="167" t="str">
        <f t="shared" si="79"/>
        <v>151020581</v>
      </c>
      <c r="C1569" s="438" t="s">
        <v>9578</v>
      </c>
      <c r="D1569" s="439" t="s">
        <v>3715</v>
      </c>
      <c r="E1569" s="440" t="s">
        <v>8252</v>
      </c>
      <c r="F1569" s="439" t="s">
        <v>43</v>
      </c>
      <c r="G1569" s="439" t="s">
        <v>8253</v>
      </c>
      <c r="H1569" s="439" t="s">
        <v>8254</v>
      </c>
      <c r="I1569" s="441">
        <v>542</v>
      </c>
      <c r="J1569" s="165">
        <f t="shared" si="80"/>
        <v>15</v>
      </c>
    </row>
    <row r="1570" spans="1:10" ht="19.95" customHeight="1">
      <c r="A1570" s="102" t="str">
        <f t="shared" si="78"/>
        <v>2026-04-12T3002716</v>
      </c>
      <c r="B1570" s="167" t="str">
        <f t="shared" si="79"/>
        <v>153002716</v>
      </c>
      <c r="C1570" s="434" t="s">
        <v>9578</v>
      </c>
      <c r="D1570" s="435" t="s">
        <v>416</v>
      </c>
      <c r="E1570" s="436" t="s">
        <v>2931</v>
      </c>
      <c r="F1570" s="435" t="s">
        <v>43</v>
      </c>
      <c r="G1570" s="435" t="s">
        <v>2932</v>
      </c>
      <c r="H1570" s="435" t="s">
        <v>2859</v>
      </c>
      <c r="I1570" s="437">
        <v>90</v>
      </c>
      <c r="J1570" s="165">
        <f t="shared" si="80"/>
        <v>15</v>
      </c>
    </row>
    <row r="1571" spans="1:10" ht="19.95" customHeight="1">
      <c r="A1571" s="102" t="str">
        <f t="shared" si="78"/>
        <v>2026-04-12T3003745</v>
      </c>
      <c r="B1571" s="167" t="str">
        <f t="shared" si="79"/>
        <v>153003745</v>
      </c>
      <c r="C1571" s="438" t="s">
        <v>9578</v>
      </c>
      <c r="D1571" s="439" t="s">
        <v>416</v>
      </c>
      <c r="E1571" s="440" t="s">
        <v>2869</v>
      </c>
      <c r="F1571" s="439" t="s">
        <v>43</v>
      </c>
      <c r="G1571" s="439" t="s">
        <v>2861</v>
      </c>
      <c r="H1571" s="439" t="s">
        <v>7812</v>
      </c>
      <c r="I1571" s="441">
        <v>89</v>
      </c>
      <c r="J1571" s="165">
        <f t="shared" si="80"/>
        <v>15</v>
      </c>
    </row>
    <row r="1572" spans="1:10" ht="19.95" customHeight="1">
      <c r="A1572" s="102" t="str">
        <f t="shared" si="78"/>
        <v>2026-04-12T3002720</v>
      </c>
      <c r="B1572" s="167" t="str">
        <f t="shared" si="79"/>
        <v>153002720</v>
      </c>
      <c r="C1572" s="434" t="s">
        <v>9578</v>
      </c>
      <c r="D1572" s="435" t="s">
        <v>416</v>
      </c>
      <c r="E1572" s="436" t="s">
        <v>5048</v>
      </c>
      <c r="F1572" s="435" t="s">
        <v>43</v>
      </c>
      <c r="G1572" s="435" t="s">
        <v>5049</v>
      </c>
      <c r="H1572" s="435" t="s">
        <v>5023</v>
      </c>
      <c r="I1572" s="437">
        <v>100</v>
      </c>
      <c r="J1572" s="165">
        <f t="shared" si="80"/>
        <v>15</v>
      </c>
    </row>
    <row r="1573" spans="1:10" ht="19.95" customHeight="1">
      <c r="A1573" s="102" t="str">
        <f t="shared" si="78"/>
        <v>2026-04-12T3002609</v>
      </c>
      <c r="B1573" s="167" t="str">
        <f t="shared" si="79"/>
        <v>153002609</v>
      </c>
      <c r="C1573" s="438" t="s">
        <v>9578</v>
      </c>
      <c r="D1573" s="439" t="s">
        <v>2862</v>
      </c>
      <c r="E1573" s="440" t="s">
        <v>3721</v>
      </c>
      <c r="F1573" s="439" t="s">
        <v>43</v>
      </c>
      <c r="G1573" s="439" t="s">
        <v>3722</v>
      </c>
      <c r="H1573" s="439" t="s">
        <v>2865</v>
      </c>
      <c r="I1573" s="441">
        <v>47</v>
      </c>
      <c r="J1573" s="165">
        <f t="shared" si="80"/>
        <v>15</v>
      </c>
    </row>
    <row r="1574" spans="1:10" ht="19.95" customHeight="1">
      <c r="A1574" s="102" t="str">
        <f t="shared" si="78"/>
        <v>2026-04-12T3002775</v>
      </c>
      <c r="B1574" s="167" t="str">
        <f t="shared" si="79"/>
        <v>153002775</v>
      </c>
      <c r="C1574" s="434" t="s">
        <v>9578</v>
      </c>
      <c r="D1574" s="435" t="s">
        <v>2862</v>
      </c>
      <c r="E1574" s="436" t="s">
        <v>2871</v>
      </c>
      <c r="F1574" s="435" t="s">
        <v>2515</v>
      </c>
      <c r="G1574" s="435" t="s">
        <v>2872</v>
      </c>
      <c r="H1574" s="435" t="s">
        <v>7813</v>
      </c>
      <c r="I1574" s="437">
        <v>28</v>
      </c>
      <c r="J1574" s="165">
        <f t="shared" si="80"/>
        <v>15</v>
      </c>
    </row>
    <row r="1575" spans="1:10" ht="19.95" customHeight="1">
      <c r="A1575" s="102" t="str">
        <f t="shared" si="78"/>
        <v>2026-04-12T3002782</v>
      </c>
      <c r="B1575" s="167" t="str">
        <f t="shared" si="79"/>
        <v>153002782</v>
      </c>
      <c r="C1575" s="438" t="s">
        <v>9578</v>
      </c>
      <c r="D1575" s="439" t="s">
        <v>2862</v>
      </c>
      <c r="E1575" s="440" t="s">
        <v>3658</v>
      </c>
      <c r="F1575" s="439" t="s">
        <v>43</v>
      </c>
      <c r="G1575" s="439" t="s">
        <v>3659</v>
      </c>
      <c r="H1575" s="439" t="s">
        <v>3660</v>
      </c>
      <c r="I1575" s="441">
        <v>92</v>
      </c>
      <c r="J1575" s="165">
        <f t="shared" si="80"/>
        <v>15</v>
      </c>
    </row>
    <row r="1576" spans="1:10" ht="19.95" customHeight="1">
      <c r="A1576" s="102" t="str">
        <f t="shared" si="78"/>
        <v>2026-04-12T3003745</v>
      </c>
      <c r="B1576" s="167" t="str">
        <f t="shared" si="79"/>
        <v>153003745</v>
      </c>
      <c r="C1576" s="434" t="s">
        <v>9578</v>
      </c>
      <c r="D1576" s="435" t="s">
        <v>2862</v>
      </c>
      <c r="E1576" s="436" t="s">
        <v>2869</v>
      </c>
      <c r="F1576" s="435" t="s">
        <v>43</v>
      </c>
      <c r="G1576" s="435" t="s">
        <v>2861</v>
      </c>
      <c r="H1576" s="435" t="s">
        <v>7812</v>
      </c>
      <c r="I1576" s="437">
        <v>126</v>
      </c>
      <c r="J1576" s="165">
        <f t="shared" si="80"/>
        <v>15</v>
      </c>
    </row>
    <row r="1577" spans="1:10" ht="19.95" customHeight="1">
      <c r="A1577" s="102" t="str">
        <f t="shared" si="78"/>
        <v>2026-04-12T3003993</v>
      </c>
      <c r="B1577" s="167" t="str">
        <f t="shared" si="79"/>
        <v>153003993</v>
      </c>
      <c r="C1577" s="438" t="s">
        <v>9578</v>
      </c>
      <c r="D1577" s="439" t="s">
        <v>2870</v>
      </c>
      <c r="E1577" s="440" t="s">
        <v>9545</v>
      </c>
      <c r="F1577" s="439" t="s">
        <v>43</v>
      </c>
      <c r="G1577" s="439" t="s">
        <v>9546</v>
      </c>
      <c r="H1577" s="439" t="s">
        <v>9547</v>
      </c>
      <c r="I1577" s="441">
        <v>39</v>
      </c>
      <c r="J1577" s="165">
        <f t="shared" si="80"/>
        <v>15</v>
      </c>
    </row>
    <row r="1578" spans="1:10" ht="19.95" customHeight="1">
      <c r="A1578" s="102" t="str">
        <f t="shared" si="78"/>
        <v>2026-04-12T3002240</v>
      </c>
      <c r="B1578" s="167" t="str">
        <f t="shared" si="79"/>
        <v>153002240</v>
      </c>
      <c r="C1578" s="434" t="s">
        <v>9578</v>
      </c>
      <c r="D1578" s="435" t="s">
        <v>2870</v>
      </c>
      <c r="E1578" s="436" t="s">
        <v>3755</v>
      </c>
      <c r="F1578" s="435" t="s">
        <v>2515</v>
      </c>
      <c r="G1578" s="435" t="s">
        <v>3756</v>
      </c>
      <c r="H1578" s="435" t="s">
        <v>3757</v>
      </c>
      <c r="I1578" s="437">
        <v>22</v>
      </c>
      <c r="J1578" s="165">
        <f t="shared" si="80"/>
        <v>15</v>
      </c>
    </row>
    <row r="1579" spans="1:10" ht="19.95" customHeight="1">
      <c r="A1579" s="102" t="str">
        <f t="shared" si="78"/>
        <v>2026-04-12T3002609</v>
      </c>
      <c r="B1579" s="167" t="str">
        <f t="shared" si="79"/>
        <v>153002609</v>
      </c>
      <c r="C1579" s="438" t="s">
        <v>9578</v>
      </c>
      <c r="D1579" s="439" t="s">
        <v>2870</v>
      </c>
      <c r="E1579" s="440" t="s">
        <v>3721</v>
      </c>
      <c r="F1579" s="439" t="s">
        <v>43</v>
      </c>
      <c r="G1579" s="439" t="s">
        <v>3722</v>
      </c>
      <c r="H1579" s="439" t="s">
        <v>2865</v>
      </c>
      <c r="I1579" s="441">
        <v>42</v>
      </c>
      <c r="J1579" s="165">
        <f t="shared" si="80"/>
        <v>15</v>
      </c>
    </row>
    <row r="1580" spans="1:10" ht="19.95" customHeight="1">
      <c r="A1580" s="102" t="str">
        <f t="shared" si="78"/>
        <v>2026-04-12T3003890</v>
      </c>
      <c r="B1580" s="167" t="str">
        <f t="shared" si="79"/>
        <v>153003890</v>
      </c>
      <c r="C1580" s="434" t="s">
        <v>9578</v>
      </c>
      <c r="D1580" s="435" t="s">
        <v>2870</v>
      </c>
      <c r="E1580" s="436" t="s">
        <v>9541</v>
      </c>
      <c r="F1580" s="435" t="s">
        <v>43</v>
      </c>
      <c r="G1580" s="435" t="s">
        <v>9542</v>
      </c>
      <c r="H1580" s="435" t="s">
        <v>2865</v>
      </c>
      <c r="I1580" s="437">
        <v>96</v>
      </c>
      <c r="J1580" s="165">
        <f t="shared" si="80"/>
        <v>15</v>
      </c>
    </row>
    <row r="1581" spans="1:10" ht="19.95" customHeight="1">
      <c r="A1581" s="102" t="str">
        <f t="shared" si="78"/>
        <v>2026-04-12T3003744</v>
      </c>
      <c r="B1581" s="167" t="str">
        <f t="shared" si="79"/>
        <v>153003744</v>
      </c>
      <c r="C1581" s="438" t="s">
        <v>9578</v>
      </c>
      <c r="D1581" s="439" t="s">
        <v>2870</v>
      </c>
      <c r="E1581" s="440" t="s">
        <v>2863</v>
      </c>
      <c r="F1581" s="439" t="s">
        <v>43</v>
      </c>
      <c r="G1581" s="439" t="s">
        <v>2864</v>
      </c>
      <c r="H1581" s="439" t="s">
        <v>3723</v>
      </c>
      <c r="I1581" s="441">
        <v>105</v>
      </c>
      <c r="J1581" s="165">
        <f t="shared" si="80"/>
        <v>15</v>
      </c>
    </row>
    <row r="1582" spans="1:10" ht="19.95" customHeight="1">
      <c r="A1582" s="102" t="str">
        <f t="shared" si="78"/>
        <v>2026-04-12T1031812</v>
      </c>
      <c r="B1582" s="167" t="str">
        <f t="shared" si="79"/>
        <v>151031812</v>
      </c>
      <c r="C1582" s="434" t="s">
        <v>9578</v>
      </c>
      <c r="D1582" s="435" t="s">
        <v>9556</v>
      </c>
      <c r="E1582" s="436" t="s">
        <v>7353</v>
      </c>
      <c r="F1582" s="435" t="s">
        <v>43</v>
      </c>
      <c r="G1582" s="435" t="s">
        <v>7354</v>
      </c>
      <c r="H1582" s="435" t="s">
        <v>7355</v>
      </c>
      <c r="I1582" s="437">
        <v>162</v>
      </c>
      <c r="J1582" s="165">
        <f t="shared" si="80"/>
        <v>15</v>
      </c>
    </row>
    <row r="1583" spans="1:10" ht="19.95" customHeight="1">
      <c r="A1583" s="102" t="str">
        <f t="shared" si="78"/>
        <v>2026-04-12T1033085</v>
      </c>
      <c r="B1583" s="167" t="str">
        <f t="shared" si="79"/>
        <v>151033085</v>
      </c>
      <c r="C1583" s="438" t="s">
        <v>9578</v>
      </c>
      <c r="D1583" s="439" t="s">
        <v>8247</v>
      </c>
      <c r="E1583" s="440" t="s">
        <v>7316</v>
      </c>
      <c r="F1583" s="439" t="s">
        <v>43</v>
      </c>
      <c r="G1583" s="439" t="s">
        <v>7317</v>
      </c>
      <c r="H1583" s="439" t="s">
        <v>7814</v>
      </c>
      <c r="I1583" s="441">
        <v>206</v>
      </c>
      <c r="J1583" s="165">
        <f t="shared" si="80"/>
        <v>15</v>
      </c>
    </row>
    <row r="1584" spans="1:10" ht="19.95" customHeight="1">
      <c r="A1584" s="102" t="str">
        <f t="shared" si="78"/>
        <v>2026-04-12T1031748</v>
      </c>
      <c r="B1584" s="167" t="str">
        <f t="shared" si="79"/>
        <v>151031748</v>
      </c>
      <c r="C1584" s="434" t="s">
        <v>9578</v>
      </c>
      <c r="D1584" s="435" t="s">
        <v>5013</v>
      </c>
      <c r="E1584" s="436" t="s">
        <v>7431</v>
      </c>
      <c r="F1584" s="435" t="s">
        <v>43</v>
      </c>
      <c r="G1584" s="435" t="s">
        <v>7432</v>
      </c>
      <c r="H1584" s="435" t="s">
        <v>7433</v>
      </c>
      <c r="I1584" s="437">
        <v>416</v>
      </c>
      <c r="J1584" s="165">
        <f t="shared" si="80"/>
        <v>15</v>
      </c>
    </row>
    <row r="1585" spans="1:10" ht="19.95" customHeight="1">
      <c r="A1585" s="102" t="str">
        <f t="shared" si="78"/>
        <v>2026-04-12T1033079</v>
      </c>
      <c r="B1585" s="167" t="str">
        <f t="shared" si="79"/>
        <v>151033079</v>
      </c>
      <c r="C1585" s="438" t="s">
        <v>9578</v>
      </c>
      <c r="D1585" s="439" t="s">
        <v>5013</v>
      </c>
      <c r="E1585" s="440" t="s">
        <v>7341</v>
      </c>
      <c r="F1585" s="439" t="s">
        <v>43</v>
      </c>
      <c r="G1585" s="439" t="s">
        <v>7342</v>
      </c>
      <c r="H1585" s="439" t="s">
        <v>7414</v>
      </c>
      <c r="I1585" s="441">
        <v>201</v>
      </c>
      <c r="J1585" s="165">
        <f t="shared" si="80"/>
        <v>15</v>
      </c>
    </row>
    <row r="1586" spans="1:10" ht="19.95" customHeight="1">
      <c r="A1586" s="102" t="str">
        <f t="shared" si="78"/>
        <v>2026-04-12T2021194</v>
      </c>
      <c r="B1586" s="167" t="str">
        <f t="shared" si="79"/>
        <v>152021194</v>
      </c>
      <c r="C1586" s="434" t="s">
        <v>9578</v>
      </c>
      <c r="D1586" s="435" t="s">
        <v>5017</v>
      </c>
      <c r="E1586" s="436" t="s">
        <v>2886</v>
      </c>
      <c r="F1586" s="435" t="s">
        <v>43</v>
      </c>
      <c r="G1586" s="435" t="s">
        <v>2887</v>
      </c>
      <c r="H1586" s="435" t="s">
        <v>2888</v>
      </c>
      <c r="I1586" s="437">
        <v>259</v>
      </c>
      <c r="J1586" s="165">
        <f t="shared" si="80"/>
        <v>15</v>
      </c>
    </row>
    <row r="1587" spans="1:10" ht="19.95" customHeight="1">
      <c r="A1587" s="102" t="str">
        <f t="shared" si="78"/>
        <v>2026-04-12T1031802</v>
      </c>
      <c r="B1587" s="167" t="str">
        <f t="shared" si="79"/>
        <v>151031802</v>
      </c>
      <c r="C1587" s="438" t="s">
        <v>9578</v>
      </c>
      <c r="D1587" s="439" t="s">
        <v>7820</v>
      </c>
      <c r="E1587" s="440" t="s">
        <v>9567</v>
      </c>
      <c r="F1587" s="439" t="s">
        <v>43</v>
      </c>
      <c r="G1587" s="439" t="s">
        <v>9568</v>
      </c>
      <c r="H1587" s="439" t="s">
        <v>9569</v>
      </c>
      <c r="I1587" s="441">
        <v>296</v>
      </c>
      <c r="J1587" s="165">
        <f t="shared" si="80"/>
        <v>15</v>
      </c>
    </row>
    <row r="1588" spans="1:10" ht="19.95" customHeight="1">
      <c r="A1588" s="102" t="str">
        <f t="shared" si="78"/>
        <v>2026-04-12T1035835</v>
      </c>
      <c r="B1588" s="167" t="str">
        <f t="shared" si="79"/>
        <v>151035835</v>
      </c>
      <c r="C1588" s="434" t="s">
        <v>9578</v>
      </c>
      <c r="D1588" s="435" t="s">
        <v>2912</v>
      </c>
      <c r="E1588" s="436" t="s">
        <v>7325</v>
      </c>
      <c r="F1588" s="435" t="s">
        <v>43</v>
      </c>
      <c r="G1588" s="435" t="s">
        <v>7326</v>
      </c>
      <c r="H1588" s="435" t="s">
        <v>9579</v>
      </c>
      <c r="I1588" s="437">
        <v>262</v>
      </c>
      <c r="J1588" s="165">
        <f t="shared" si="80"/>
        <v>15</v>
      </c>
    </row>
    <row r="1589" spans="1:10" ht="19.95" customHeight="1">
      <c r="A1589" s="102" t="str">
        <f t="shared" si="78"/>
        <v>2026-04-12T1033057</v>
      </c>
      <c r="B1589" s="167" t="str">
        <f t="shared" si="79"/>
        <v>151033057</v>
      </c>
      <c r="C1589" s="438" t="s">
        <v>9578</v>
      </c>
      <c r="D1589" s="439" t="s">
        <v>7415</v>
      </c>
      <c r="E1589" s="440" t="s">
        <v>5010</v>
      </c>
      <c r="F1589" s="439" t="s">
        <v>43</v>
      </c>
      <c r="G1589" s="439" t="s">
        <v>5011</v>
      </c>
      <c r="H1589" s="439" t="s">
        <v>7304</v>
      </c>
      <c r="I1589" s="441">
        <v>331</v>
      </c>
      <c r="J1589" s="165">
        <f t="shared" si="80"/>
        <v>15</v>
      </c>
    </row>
    <row r="1590" spans="1:10" ht="19.95" customHeight="1">
      <c r="A1590" s="102" t="str">
        <f t="shared" si="78"/>
        <v>2026-04-12T2021195</v>
      </c>
      <c r="B1590" s="167" t="str">
        <f t="shared" si="79"/>
        <v>152021195</v>
      </c>
      <c r="C1590" s="434" t="s">
        <v>9578</v>
      </c>
      <c r="D1590" s="435" t="s">
        <v>7344</v>
      </c>
      <c r="E1590" s="436" t="s">
        <v>3665</v>
      </c>
      <c r="F1590" s="435" t="s">
        <v>43</v>
      </c>
      <c r="G1590" s="435" t="s">
        <v>3666</v>
      </c>
      <c r="H1590" s="435" t="s">
        <v>3667</v>
      </c>
      <c r="I1590" s="437">
        <v>93</v>
      </c>
      <c r="J1590" s="165">
        <f t="shared" si="80"/>
        <v>15</v>
      </c>
    </row>
    <row r="1591" spans="1:10" ht="19.95" customHeight="1">
      <c r="A1591" s="102" t="str">
        <f t="shared" si="78"/>
        <v>2026-04-12T1031798</v>
      </c>
      <c r="B1591" s="167" t="str">
        <f t="shared" si="79"/>
        <v>151031798</v>
      </c>
      <c r="C1591" s="438" t="s">
        <v>9578</v>
      </c>
      <c r="D1591" s="439" t="s">
        <v>3739</v>
      </c>
      <c r="E1591" s="440" t="s">
        <v>9570</v>
      </c>
      <c r="F1591" s="439" t="s">
        <v>43</v>
      </c>
      <c r="G1591" s="439" t="s">
        <v>9571</v>
      </c>
      <c r="H1591" s="439" t="s">
        <v>9572</v>
      </c>
      <c r="I1591" s="441">
        <v>236</v>
      </c>
      <c r="J1591" s="165">
        <f t="shared" si="80"/>
        <v>15</v>
      </c>
    </row>
    <row r="1592" spans="1:10" ht="19.95" customHeight="1">
      <c r="A1592" s="102" t="str">
        <f t="shared" si="78"/>
        <v>2026-04-12T1037727</v>
      </c>
      <c r="B1592" s="167" t="str">
        <f t="shared" si="79"/>
        <v>151037727</v>
      </c>
      <c r="C1592" s="434" t="s">
        <v>9578</v>
      </c>
      <c r="D1592" s="435" t="s">
        <v>9562</v>
      </c>
      <c r="E1592" s="436" t="s">
        <v>9575</v>
      </c>
      <c r="F1592" s="435" t="s">
        <v>43</v>
      </c>
      <c r="G1592" s="435" t="s">
        <v>9576</v>
      </c>
      <c r="H1592" s="435" t="s">
        <v>9577</v>
      </c>
      <c r="I1592" s="437">
        <v>281</v>
      </c>
      <c r="J1592" s="165">
        <f t="shared" si="80"/>
        <v>15</v>
      </c>
    </row>
    <row r="1593" spans="1:10" ht="19.95" customHeight="1">
      <c r="A1593" s="102" t="str">
        <f t="shared" si="78"/>
        <v>2026-04-12T1031747</v>
      </c>
      <c r="B1593" s="167" t="str">
        <f t="shared" si="79"/>
        <v>151031747</v>
      </c>
      <c r="C1593" s="442" t="s">
        <v>9578</v>
      </c>
      <c r="D1593" s="443" t="s">
        <v>2921</v>
      </c>
      <c r="E1593" s="444" t="s">
        <v>7345</v>
      </c>
      <c r="F1593" s="443" t="s">
        <v>43</v>
      </c>
      <c r="G1593" s="443" t="s">
        <v>6893</v>
      </c>
      <c r="H1593" s="443" t="s">
        <v>9543</v>
      </c>
      <c r="I1593" s="445">
        <v>148</v>
      </c>
      <c r="J1593" s="165">
        <f t="shared" si="80"/>
        <v>15</v>
      </c>
    </row>
    <row r="1594" spans="1:10" ht="19.95" customHeight="1">
      <c r="A1594" s="102" t="str">
        <f t="shared" ref="A1594:A1657" si="81">C1594&amp;"T"&amp;G1594</f>
        <v>2026-04-13T1037741</v>
      </c>
      <c r="B1594" s="167" t="str">
        <f t="shared" ref="B1594:B1657" si="82">J1594&amp;G1594</f>
        <v>151037741</v>
      </c>
      <c r="C1594" s="434" t="s">
        <v>9604</v>
      </c>
      <c r="D1594" s="435" t="s">
        <v>4388</v>
      </c>
      <c r="E1594" s="436" t="s">
        <v>7827</v>
      </c>
      <c r="F1594" s="435" t="s">
        <v>43</v>
      </c>
      <c r="G1594" s="435" t="s">
        <v>7828</v>
      </c>
      <c r="H1594" s="435" t="s">
        <v>7829</v>
      </c>
      <c r="I1594" s="437">
        <v>50</v>
      </c>
      <c r="J1594" s="165">
        <f t="shared" si="80"/>
        <v>15</v>
      </c>
    </row>
    <row r="1595" spans="1:10" ht="19.95" customHeight="1">
      <c r="A1595" s="102" t="str">
        <f t="shared" si="81"/>
        <v>2026-04-13T1031434</v>
      </c>
      <c r="B1595" s="167" t="str">
        <f t="shared" si="82"/>
        <v>151031434</v>
      </c>
      <c r="C1595" s="438" t="s">
        <v>9604</v>
      </c>
      <c r="D1595" s="439" t="s">
        <v>7419</v>
      </c>
      <c r="E1595" s="440" t="s">
        <v>7420</v>
      </c>
      <c r="F1595" s="439" t="s">
        <v>43</v>
      </c>
      <c r="G1595" s="439" t="s">
        <v>7421</v>
      </c>
      <c r="H1595" s="439" t="s">
        <v>7422</v>
      </c>
      <c r="I1595" s="441">
        <v>567</v>
      </c>
      <c r="J1595" s="165">
        <f t="shared" si="80"/>
        <v>15</v>
      </c>
    </row>
    <row r="1596" spans="1:10" ht="19.95" customHeight="1">
      <c r="A1596" s="102" t="str">
        <f t="shared" si="81"/>
        <v>2026-04-13T1030546</v>
      </c>
      <c r="B1596" s="167" t="str">
        <f t="shared" si="82"/>
        <v>151030546</v>
      </c>
      <c r="C1596" s="434" t="s">
        <v>9604</v>
      </c>
      <c r="D1596" s="435" t="s">
        <v>7419</v>
      </c>
      <c r="E1596" s="436" t="s">
        <v>7426</v>
      </c>
      <c r="F1596" s="435" t="s">
        <v>43</v>
      </c>
      <c r="G1596" s="435" t="s">
        <v>7427</v>
      </c>
      <c r="H1596" s="435" t="s">
        <v>7422</v>
      </c>
      <c r="I1596" s="437">
        <v>345</v>
      </c>
      <c r="J1596" s="165">
        <f t="shared" si="80"/>
        <v>15</v>
      </c>
    </row>
    <row r="1597" spans="1:10" ht="19.95" customHeight="1">
      <c r="A1597" s="102" t="str">
        <f t="shared" si="81"/>
        <v>2026-04-13T1020581</v>
      </c>
      <c r="B1597" s="167" t="str">
        <f t="shared" si="82"/>
        <v>151020581</v>
      </c>
      <c r="C1597" s="438" t="s">
        <v>9604</v>
      </c>
      <c r="D1597" s="439" t="s">
        <v>3715</v>
      </c>
      <c r="E1597" s="440" t="s">
        <v>8252</v>
      </c>
      <c r="F1597" s="439" t="s">
        <v>43</v>
      </c>
      <c r="G1597" s="439" t="s">
        <v>8253</v>
      </c>
      <c r="H1597" s="439" t="s">
        <v>8254</v>
      </c>
      <c r="I1597" s="441">
        <v>540</v>
      </c>
      <c r="J1597" s="165">
        <f t="shared" si="80"/>
        <v>15</v>
      </c>
    </row>
    <row r="1598" spans="1:10" ht="19.95" customHeight="1">
      <c r="A1598" s="102" t="str">
        <f t="shared" si="81"/>
        <v>2026-04-13T3002716</v>
      </c>
      <c r="B1598" s="167" t="str">
        <f t="shared" si="82"/>
        <v>153002716</v>
      </c>
      <c r="C1598" s="434" t="s">
        <v>9604</v>
      </c>
      <c r="D1598" s="435" t="s">
        <v>416</v>
      </c>
      <c r="E1598" s="436" t="s">
        <v>2931</v>
      </c>
      <c r="F1598" s="435" t="s">
        <v>43</v>
      </c>
      <c r="G1598" s="435" t="s">
        <v>2932</v>
      </c>
      <c r="H1598" s="435" t="s">
        <v>2859</v>
      </c>
      <c r="I1598" s="437">
        <v>65</v>
      </c>
      <c r="J1598" s="165">
        <f t="shared" si="80"/>
        <v>15</v>
      </c>
    </row>
    <row r="1599" spans="1:10" ht="19.95" customHeight="1">
      <c r="A1599" s="102" t="str">
        <f t="shared" si="81"/>
        <v>2026-04-13T3002782</v>
      </c>
      <c r="B1599" s="167" t="str">
        <f t="shared" si="82"/>
        <v>153002782</v>
      </c>
      <c r="C1599" s="438" t="s">
        <v>9604</v>
      </c>
      <c r="D1599" s="439" t="s">
        <v>416</v>
      </c>
      <c r="E1599" s="440" t="s">
        <v>3658</v>
      </c>
      <c r="F1599" s="439" t="s">
        <v>43</v>
      </c>
      <c r="G1599" s="439" t="s">
        <v>3659</v>
      </c>
      <c r="H1599" s="439" t="s">
        <v>3660</v>
      </c>
      <c r="I1599" s="441">
        <v>61</v>
      </c>
      <c r="J1599" s="165">
        <f t="shared" si="80"/>
        <v>15</v>
      </c>
    </row>
    <row r="1600" spans="1:10" ht="19.95" customHeight="1">
      <c r="A1600" s="102" t="str">
        <f t="shared" si="81"/>
        <v>2026-04-13T3003745</v>
      </c>
      <c r="B1600" s="167" t="str">
        <f t="shared" si="82"/>
        <v>153003745</v>
      </c>
      <c r="C1600" s="434" t="s">
        <v>9604</v>
      </c>
      <c r="D1600" s="435" t="s">
        <v>416</v>
      </c>
      <c r="E1600" s="436" t="s">
        <v>2869</v>
      </c>
      <c r="F1600" s="435" t="s">
        <v>43</v>
      </c>
      <c r="G1600" s="435" t="s">
        <v>2861</v>
      </c>
      <c r="H1600" s="435" t="s">
        <v>7812</v>
      </c>
      <c r="I1600" s="437">
        <v>72</v>
      </c>
      <c r="J1600" s="165">
        <f t="shared" si="80"/>
        <v>15</v>
      </c>
    </row>
    <row r="1601" spans="1:10" ht="19.95" customHeight="1">
      <c r="A1601" s="102" t="str">
        <f t="shared" si="81"/>
        <v>2026-04-13T3002720</v>
      </c>
      <c r="B1601" s="167" t="str">
        <f t="shared" si="82"/>
        <v>153002720</v>
      </c>
      <c r="C1601" s="438" t="s">
        <v>9604</v>
      </c>
      <c r="D1601" s="439" t="s">
        <v>416</v>
      </c>
      <c r="E1601" s="440" t="s">
        <v>5048</v>
      </c>
      <c r="F1601" s="439" t="s">
        <v>43</v>
      </c>
      <c r="G1601" s="439" t="s">
        <v>5049</v>
      </c>
      <c r="H1601" s="439" t="s">
        <v>5023</v>
      </c>
      <c r="I1601" s="441">
        <v>23</v>
      </c>
      <c r="J1601" s="165">
        <f t="shared" si="80"/>
        <v>15</v>
      </c>
    </row>
    <row r="1602" spans="1:10" ht="19.95" customHeight="1">
      <c r="A1602" s="102" t="str">
        <f t="shared" si="81"/>
        <v>2026-04-13T3002609</v>
      </c>
      <c r="B1602" s="167" t="str">
        <f t="shared" si="82"/>
        <v>153002609</v>
      </c>
      <c r="C1602" s="434" t="s">
        <v>9604</v>
      </c>
      <c r="D1602" s="435" t="s">
        <v>2862</v>
      </c>
      <c r="E1602" s="436" t="s">
        <v>3721</v>
      </c>
      <c r="F1602" s="435" t="s">
        <v>43</v>
      </c>
      <c r="G1602" s="435" t="s">
        <v>3722</v>
      </c>
      <c r="H1602" s="435" t="s">
        <v>2865</v>
      </c>
      <c r="I1602" s="437">
        <v>7</v>
      </c>
      <c r="J1602" s="165">
        <f t="shared" si="80"/>
        <v>15</v>
      </c>
    </row>
    <row r="1603" spans="1:10" ht="19.95" customHeight="1">
      <c r="A1603" s="102" t="str">
        <f t="shared" si="81"/>
        <v>2026-04-13T3003890</v>
      </c>
      <c r="B1603" s="167" t="str">
        <f t="shared" si="82"/>
        <v>153003890</v>
      </c>
      <c r="C1603" s="438" t="s">
        <v>9604</v>
      </c>
      <c r="D1603" s="439" t="s">
        <v>2862</v>
      </c>
      <c r="E1603" s="440" t="s">
        <v>9541</v>
      </c>
      <c r="F1603" s="439" t="s">
        <v>43</v>
      </c>
      <c r="G1603" s="439" t="s">
        <v>9542</v>
      </c>
      <c r="H1603" s="439" t="s">
        <v>2865</v>
      </c>
      <c r="I1603" s="441">
        <v>109</v>
      </c>
      <c r="J1603" s="165">
        <f t="shared" si="80"/>
        <v>15</v>
      </c>
    </row>
    <row r="1604" spans="1:10" ht="19.95" customHeight="1">
      <c r="A1604" s="102" t="str">
        <f t="shared" si="81"/>
        <v>2026-04-13T3002775</v>
      </c>
      <c r="B1604" s="167" t="str">
        <f t="shared" si="82"/>
        <v>153002775</v>
      </c>
      <c r="C1604" s="434" t="s">
        <v>9604</v>
      </c>
      <c r="D1604" s="435" t="s">
        <v>2862</v>
      </c>
      <c r="E1604" s="436" t="s">
        <v>2871</v>
      </c>
      <c r="F1604" s="435" t="s">
        <v>2515</v>
      </c>
      <c r="G1604" s="435" t="s">
        <v>2872</v>
      </c>
      <c r="H1604" s="435" t="s">
        <v>7813</v>
      </c>
      <c r="I1604" s="437">
        <v>60</v>
      </c>
      <c r="J1604" s="165">
        <f t="shared" ref="J1604:J1667" si="83">WEEKNUM(C1604)-1</f>
        <v>15</v>
      </c>
    </row>
    <row r="1605" spans="1:10" ht="19.95" customHeight="1">
      <c r="A1605" s="102" t="str">
        <f t="shared" si="81"/>
        <v>2026-04-13T3003745</v>
      </c>
      <c r="B1605" s="167" t="str">
        <f t="shared" si="82"/>
        <v>153003745</v>
      </c>
      <c r="C1605" s="438" t="s">
        <v>9604</v>
      </c>
      <c r="D1605" s="439" t="s">
        <v>2862</v>
      </c>
      <c r="E1605" s="440" t="s">
        <v>2869</v>
      </c>
      <c r="F1605" s="439" t="s">
        <v>43</v>
      </c>
      <c r="G1605" s="439" t="s">
        <v>2861</v>
      </c>
      <c r="H1605" s="439" t="s">
        <v>7812</v>
      </c>
      <c r="I1605" s="441">
        <v>78</v>
      </c>
      <c r="J1605" s="165">
        <f t="shared" si="83"/>
        <v>15</v>
      </c>
    </row>
    <row r="1606" spans="1:10" ht="19.95" customHeight="1">
      <c r="A1606" s="102" t="str">
        <f t="shared" si="81"/>
        <v>2026-04-13T3002719</v>
      </c>
      <c r="B1606" s="167" t="str">
        <f t="shared" si="82"/>
        <v>153002719</v>
      </c>
      <c r="C1606" s="434" t="s">
        <v>9604</v>
      </c>
      <c r="D1606" s="435" t="s">
        <v>2862</v>
      </c>
      <c r="E1606" s="436" t="s">
        <v>3662</v>
      </c>
      <c r="F1606" s="435" t="s">
        <v>43</v>
      </c>
      <c r="G1606" s="435" t="s">
        <v>3663</v>
      </c>
      <c r="H1606" s="435" t="s">
        <v>3664</v>
      </c>
      <c r="I1606" s="437">
        <v>46</v>
      </c>
      <c r="J1606" s="165">
        <f t="shared" si="83"/>
        <v>15</v>
      </c>
    </row>
    <row r="1607" spans="1:10" ht="19.95" customHeight="1">
      <c r="A1607" s="102" t="str">
        <f t="shared" si="81"/>
        <v>2026-04-13T3003993</v>
      </c>
      <c r="B1607" s="167" t="str">
        <f t="shared" si="82"/>
        <v>153003993</v>
      </c>
      <c r="C1607" s="438" t="s">
        <v>9604</v>
      </c>
      <c r="D1607" s="439" t="s">
        <v>2870</v>
      </c>
      <c r="E1607" s="440" t="s">
        <v>9545</v>
      </c>
      <c r="F1607" s="439" t="s">
        <v>43</v>
      </c>
      <c r="G1607" s="439" t="s">
        <v>9546</v>
      </c>
      <c r="H1607" s="439" t="s">
        <v>9547</v>
      </c>
      <c r="I1607" s="441">
        <v>34</v>
      </c>
      <c r="J1607" s="165">
        <f t="shared" si="83"/>
        <v>15</v>
      </c>
    </row>
    <row r="1608" spans="1:10" ht="19.95" customHeight="1">
      <c r="A1608" s="102" t="str">
        <f t="shared" si="81"/>
        <v>2026-04-13T3002240</v>
      </c>
      <c r="B1608" s="167" t="str">
        <f t="shared" si="82"/>
        <v>153002240</v>
      </c>
      <c r="C1608" s="434" t="s">
        <v>9604</v>
      </c>
      <c r="D1608" s="435" t="s">
        <v>2870</v>
      </c>
      <c r="E1608" s="436" t="s">
        <v>3755</v>
      </c>
      <c r="F1608" s="435" t="s">
        <v>2515</v>
      </c>
      <c r="G1608" s="435" t="s">
        <v>3756</v>
      </c>
      <c r="H1608" s="435" t="s">
        <v>3757</v>
      </c>
      <c r="I1608" s="437">
        <v>40</v>
      </c>
      <c r="J1608" s="165">
        <f t="shared" si="83"/>
        <v>15</v>
      </c>
    </row>
    <row r="1609" spans="1:10" ht="19.95" customHeight="1">
      <c r="A1609" s="102" t="str">
        <f t="shared" si="81"/>
        <v>2026-04-13T3002609</v>
      </c>
      <c r="B1609" s="167" t="str">
        <f t="shared" si="82"/>
        <v>153002609</v>
      </c>
      <c r="C1609" s="438" t="s">
        <v>9604</v>
      </c>
      <c r="D1609" s="439" t="s">
        <v>2870</v>
      </c>
      <c r="E1609" s="440" t="s">
        <v>3721</v>
      </c>
      <c r="F1609" s="439" t="s">
        <v>43</v>
      </c>
      <c r="G1609" s="439" t="s">
        <v>3722</v>
      </c>
      <c r="H1609" s="439" t="s">
        <v>2865</v>
      </c>
      <c r="I1609" s="441">
        <v>83</v>
      </c>
      <c r="J1609" s="165">
        <f t="shared" si="83"/>
        <v>15</v>
      </c>
    </row>
    <row r="1610" spans="1:10" ht="19.95" customHeight="1">
      <c r="A1610" s="102" t="str">
        <f t="shared" si="81"/>
        <v>2026-04-13T3003744</v>
      </c>
      <c r="B1610" s="167" t="str">
        <f t="shared" si="82"/>
        <v>153003744</v>
      </c>
      <c r="C1610" s="434" t="s">
        <v>9604</v>
      </c>
      <c r="D1610" s="435" t="s">
        <v>2870</v>
      </c>
      <c r="E1610" s="436" t="s">
        <v>2863</v>
      </c>
      <c r="F1610" s="435" t="s">
        <v>43</v>
      </c>
      <c r="G1610" s="435" t="s">
        <v>2864</v>
      </c>
      <c r="H1610" s="435" t="s">
        <v>3723</v>
      </c>
      <c r="I1610" s="437">
        <v>141</v>
      </c>
      <c r="J1610" s="165">
        <f t="shared" si="83"/>
        <v>15</v>
      </c>
    </row>
    <row r="1611" spans="1:10" ht="19.95" customHeight="1">
      <c r="A1611" s="102" t="str">
        <f t="shared" si="81"/>
        <v>2026-04-13T1031812</v>
      </c>
      <c r="B1611" s="167" t="str">
        <f t="shared" si="82"/>
        <v>151031812</v>
      </c>
      <c r="C1611" s="438" t="s">
        <v>9604</v>
      </c>
      <c r="D1611" s="439" t="s">
        <v>9556</v>
      </c>
      <c r="E1611" s="440" t="s">
        <v>7353</v>
      </c>
      <c r="F1611" s="439" t="s">
        <v>43</v>
      </c>
      <c r="G1611" s="439" t="s">
        <v>7354</v>
      </c>
      <c r="H1611" s="439" t="s">
        <v>7355</v>
      </c>
      <c r="I1611" s="441">
        <v>232</v>
      </c>
      <c r="J1611" s="165">
        <f t="shared" si="83"/>
        <v>15</v>
      </c>
    </row>
    <row r="1612" spans="1:10" ht="19.95" customHeight="1">
      <c r="A1612" s="102" t="str">
        <f t="shared" si="81"/>
        <v>2026-04-13T1033085</v>
      </c>
      <c r="B1612" s="167" t="str">
        <f t="shared" si="82"/>
        <v>151033085</v>
      </c>
      <c r="C1612" s="434" t="s">
        <v>9604</v>
      </c>
      <c r="D1612" s="435" t="s">
        <v>5384</v>
      </c>
      <c r="E1612" s="436" t="s">
        <v>7316</v>
      </c>
      <c r="F1612" s="435" t="s">
        <v>43</v>
      </c>
      <c r="G1612" s="435" t="s">
        <v>7317</v>
      </c>
      <c r="H1612" s="435" t="s">
        <v>7814</v>
      </c>
      <c r="I1612" s="437">
        <v>253</v>
      </c>
      <c r="J1612" s="165">
        <f t="shared" si="83"/>
        <v>15</v>
      </c>
    </row>
    <row r="1613" spans="1:10" ht="19.95" customHeight="1">
      <c r="A1613" s="102" t="str">
        <f t="shared" si="81"/>
        <v>2026-04-13T1031748</v>
      </c>
      <c r="B1613" s="167" t="str">
        <f t="shared" si="82"/>
        <v>151031748</v>
      </c>
      <c r="C1613" s="438" t="s">
        <v>9604</v>
      </c>
      <c r="D1613" s="439" t="s">
        <v>5013</v>
      </c>
      <c r="E1613" s="440" t="s">
        <v>7431</v>
      </c>
      <c r="F1613" s="439" t="s">
        <v>43</v>
      </c>
      <c r="G1613" s="439" t="s">
        <v>7432</v>
      </c>
      <c r="H1613" s="439" t="s">
        <v>7433</v>
      </c>
      <c r="I1613" s="441">
        <v>418</v>
      </c>
      <c r="J1613" s="165">
        <f t="shared" si="83"/>
        <v>15</v>
      </c>
    </row>
    <row r="1614" spans="1:10" ht="19.95" customHeight="1">
      <c r="A1614" s="102" t="str">
        <f t="shared" si="81"/>
        <v>2026-04-13T1033079</v>
      </c>
      <c r="B1614" s="167" t="str">
        <f t="shared" si="82"/>
        <v>151033079</v>
      </c>
      <c r="C1614" s="434" t="s">
        <v>9604</v>
      </c>
      <c r="D1614" s="435" t="s">
        <v>5013</v>
      </c>
      <c r="E1614" s="436" t="s">
        <v>7341</v>
      </c>
      <c r="F1614" s="435" t="s">
        <v>43</v>
      </c>
      <c r="G1614" s="435" t="s">
        <v>7342</v>
      </c>
      <c r="H1614" s="435" t="s">
        <v>7414</v>
      </c>
      <c r="I1614" s="437">
        <v>499</v>
      </c>
      <c r="J1614" s="165">
        <f t="shared" si="83"/>
        <v>15</v>
      </c>
    </row>
    <row r="1615" spans="1:10" ht="19.95" customHeight="1">
      <c r="A1615" s="102" t="str">
        <f t="shared" si="81"/>
        <v>2026-04-13T2021194</v>
      </c>
      <c r="B1615" s="167" t="str">
        <f t="shared" si="82"/>
        <v>152021194</v>
      </c>
      <c r="C1615" s="438" t="s">
        <v>9604</v>
      </c>
      <c r="D1615" s="439" t="s">
        <v>5017</v>
      </c>
      <c r="E1615" s="440" t="s">
        <v>2886</v>
      </c>
      <c r="F1615" s="439" t="s">
        <v>43</v>
      </c>
      <c r="G1615" s="439" t="s">
        <v>2887</v>
      </c>
      <c r="H1615" s="439" t="s">
        <v>2888</v>
      </c>
      <c r="I1615" s="441">
        <v>111</v>
      </c>
      <c r="J1615" s="165">
        <f t="shared" si="83"/>
        <v>15</v>
      </c>
    </row>
    <row r="1616" spans="1:10" ht="19.95" customHeight="1">
      <c r="A1616" s="102" t="str">
        <f t="shared" si="81"/>
        <v>2026-04-13T1023384</v>
      </c>
      <c r="B1616" s="167" t="str">
        <f t="shared" si="82"/>
        <v>151023384</v>
      </c>
      <c r="C1616" s="434" t="s">
        <v>9604</v>
      </c>
      <c r="D1616" s="435" t="s">
        <v>5800</v>
      </c>
      <c r="E1616" s="436" t="s">
        <v>5025</v>
      </c>
      <c r="F1616" s="435" t="s">
        <v>43</v>
      </c>
      <c r="G1616" s="435" t="s">
        <v>5026</v>
      </c>
      <c r="H1616" s="435" t="s">
        <v>8270</v>
      </c>
      <c r="I1616" s="437">
        <v>144</v>
      </c>
      <c r="J1616" s="165">
        <f t="shared" si="83"/>
        <v>15</v>
      </c>
    </row>
    <row r="1617" spans="1:10" ht="19.95" customHeight="1">
      <c r="A1617" s="102" t="str">
        <f t="shared" si="81"/>
        <v>2026-04-13T1031802</v>
      </c>
      <c r="B1617" s="167" t="str">
        <f t="shared" si="82"/>
        <v>151031802</v>
      </c>
      <c r="C1617" s="438" t="s">
        <v>9604</v>
      </c>
      <c r="D1617" s="439" t="s">
        <v>7820</v>
      </c>
      <c r="E1617" s="440" t="s">
        <v>9567</v>
      </c>
      <c r="F1617" s="439" t="s">
        <v>43</v>
      </c>
      <c r="G1617" s="439" t="s">
        <v>9568</v>
      </c>
      <c r="H1617" s="439" t="s">
        <v>9569</v>
      </c>
      <c r="I1617" s="441">
        <v>88</v>
      </c>
      <c r="J1617" s="165">
        <f t="shared" si="83"/>
        <v>15</v>
      </c>
    </row>
    <row r="1618" spans="1:10" ht="19.95" customHeight="1">
      <c r="A1618" s="102" t="str">
        <f t="shared" si="81"/>
        <v>2026-04-13T1035835</v>
      </c>
      <c r="B1618" s="167" t="str">
        <f t="shared" si="82"/>
        <v>151035835</v>
      </c>
      <c r="C1618" s="434" t="s">
        <v>9604</v>
      </c>
      <c r="D1618" s="435" t="s">
        <v>2912</v>
      </c>
      <c r="E1618" s="436" t="s">
        <v>7325</v>
      </c>
      <c r="F1618" s="435" t="s">
        <v>43</v>
      </c>
      <c r="G1618" s="435" t="s">
        <v>7326</v>
      </c>
      <c r="H1618" s="435" t="s">
        <v>9579</v>
      </c>
      <c r="I1618" s="437">
        <v>476</v>
      </c>
      <c r="J1618" s="165">
        <f t="shared" si="83"/>
        <v>15</v>
      </c>
    </row>
    <row r="1619" spans="1:10" ht="19.95" customHeight="1">
      <c r="A1619" s="102" t="str">
        <f t="shared" si="81"/>
        <v>2026-04-13T1033057</v>
      </c>
      <c r="B1619" s="167" t="str">
        <f t="shared" si="82"/>
        <v>151033057</v>
      </c>
      <c r="C1619" s="438" t="s">
        <v>9604</v>
      </c>
      <c r="D1619" s="439" t="s">
        <v>7415</v>
      </c>
      <c r="E1619" s="440" t="s">
        <v>5010</v>
      </c>
      <c r="F1619" s="439" t="s">
        <v>43</v>
      </c>
      <c r="G1619" s="439" t="s">
        <v>5011</v>
      </c>
      <c r="H1619" s="439" t="s">
        <v>7304</v>
      </c>
      <c r="I1619" s="441">
        <v>388</v>
      </c>
      <c r="J1619" s="165">
        <f t="shared" si="83"/>
        <v>15</v>
      </c>
    </row>
    <row r="1620" spans="1:10" ht="19.95" customHeight="1">
      <c r="A1620" s="102" t="str">
        <f t="shared" si="81"/>
        <v>2026-04-13T2021195</v>
      </c>
      <c r="B1620" s="167" t="str">
        <f t="shared" si="82"/>
        <v>152021195</v>
      </c>
      <c r="C1620" s="434" t="s">
        <v>9604</v>
      </c>
      <c r="D1620" s="435" t="s">
        <v>7344</v>
      </c>
      <c r="E1620" s="436" t="s">
        <v>3665</v>
      </c>
      <c r="F1620" s="435" t="s">
        <v>43</v>
      </c>
      <c r="G1620" s="435" t="s">
        <v>3666</v>
      </c>
      <c r="H1620" s="435" t="s">
        <v>3667</v>
      </c>
      <c r="I1620" s="437">
        <v>305</v>
      </c>
      <c r="J1620" s="165">
        <f t="shared" si="83"/>
        <v>15</v>
      </c>
    </row>
    <row r="1621" spans="1:10" ht="19.95" customHeight="1">
      <c r="A1621" s="102" t="str">
        <f t="shared" si="81"/>
        <v>2026-04-13T1031798</v>
      </c>
      <c r="B1621" s="167" t="str">
        <f t="shared" si="82"/>
        <v>151031798</v>
      </c>
      <c r="C1621" s="438" t="s">
        <v>9604</v>
      </c>
      <c r="D1621" s="439" t="s">
        <v>3739</v>
      </c>
      <c r="E1621" s="440" t="s">
        <v>9570</v>
      </c>
      <c r="F1621" s="439" t="s">
        <v>43</v>
      </c>
      <c r="G1621" s="439" t="s">
        <v>9571</v>
      </c>
      <c r="H1621" s="439" t="s">
        <v>9572</v>
      </c>
      <c r="I1621" s="441">
        <v>249</v>
      </c>
      <c r="J1621" s="165">
        <f t="shared" si="83"/>
        <v>15</v>
      </c>
    </row>
    <row r="1622" spans="1:10" ht="19.95" customHeight="1">
      <c r="A1622" s="102" t="str">
        <f t="shared" si="81"/>
        <v>2026-04-13T1031747</v>
      </c>
      <c r="B1622" s="167" t="str">
        <f t="shared" si="82"/>
        <v>151031747</v>
      </c>
      <c r="C1622" s="434" t="s">
        <v>9604</v>
      </c>
      <c r="D1622" s="435" t="s">
        <v>2921</v>
      </c>
      <c r="E1622" s="436" t="s">
        <v>7345</v>
      </c>
      <c r="F1622" s="435" t="s">
        <v>43</v>
      </c>
      <c r="G1622" s="435" t="s">
        <v>6893</v>
      </c>
      <c r="H1622" s="435" t="s">
        <v>9543</v>
      </c>
      <c r="I1622" s="437">
        <v>91</v>
      </c>
      <c r="J1622" s="165">
        <f t="shared" si="83"/>
        <v>15</v>
      </c>
    </row>
    <row r="1623" spans="1:10" ht="19.95" customHeight="1">
      <c r="A1623" s="102" t="str">
        <f t="shared" si="81"/>
        <v>2026-04-14T1037741</v>
      </c>
      <c r="B1623" s="167" t="str">
        <f t="shared" si="82"/>
        <v>151037741</v>
      </c>
      <c r="C1623" s="438" t="s">
        <v>9605</v>
      </c>
      <c r="D1623" s="439" t="s">
        <v>4388</v>
      </c>
      <c r="E1623" s="440" t="s">
        <v>7827</v>
      </c>
      <c r="F1623" s="439" t="s">
        <v>43</v>
      </c>
      <c r="G1623" s="439" t="s">
        <v>7828</v>
      </c>
      <c r="H1623" s="439" t="s">
        <v>7829</v>
      </c>
      <c r="I1623" s="441">
        <v>312</v>
      </c>
      <c r="J1623" s="165">
        <f t="shared" si="83"/>
        <v>15</v>
      </c>
    </row>
    <row r="1624" spans="1:10" ht="19.95" customHeight="1">
      <c r="A1624" s="102" t="str">
        <f t="shared" si="81"/>
        <v>2026-04-14T1037727</v>
      </c>
      <c r="B1624" s="167" t="str">
        <f t="shared" si="82"/>
        <v>151037727</v>
      </c>
      <c r="C1624" s="434" t="s">
        <v>9605</v>
      </c>
      <c r="D1624" s="435" t="s">
        <v>7419</v>
      </c>
      <c r="E1624" s="436" t="s">
        <v>9575</v>
      </c>
      <c r="F1624" s="435" t="s">
        <v>43</v>
      </c>
      <c r="G1624" s="435" t="s">
        <v>9576</v>
      </c>
      <c r="H1624" s="435" t="s">
        <v>9606</v>
      </c>
      <c r="I1624" s="437">
        <v>50</v>
      </c>
      <c r="J1624" s="165">
        <f t="shared" si="83"/>
        <v>15</v>
      </c>
    </row>
    <row r="1625" spans="1:10" ht="19.95" customHeight="1">
      <c r="A1625" s="102" t="str">
        <f t="shared" si="81"/>
        <v>2026-04-14T1031434</v>
      </c>
      <c r="B1625" s="167" t="str">
        <f t="shared" si="82"/>
        <v>151031434</v>
      </c>
      <c r="C1625" s="438" t="s">
        <v>9605</v>
      </c>
      <c r="D1625" s="439" t="s">
        <v>7419</v>
      </c>
      <c r="E1625" s="440" t="s">
        <v>7420</v>
      </c>
      <c r="F1625" s="439" t="s">
        <v>43</v>
      </c>
      <c r="G1625" s="439" t="s">
        <v>7421</v>
      </c>
      <c r="H1625" s="439" t="s">
        <v>7422</v>
      </c>
      <c r="I1625" s="441">
        <v>420</v>
      </c>
      <c r="J1625" s="165">
        <f t="shared" si="83"/>
        <v>15</v>
      </c>
    </row>
    <row r="1626" spans="1:10" ht="19.95" customHeight="1">
      <c r="A1626" s="102" t="str">
        <f t="shared" si="81"/>
        <v>2026-04-14T1030546</v>
      </c>
      <c r="B1626" s="167" t="str">
        <f t="shared" si="82"/>
        <v>151030546</v>
      </c>
      <c r="C1626" s="434" t="s">
        <v>9605</v>
      </c>
      <c r="D1626" s="435" t="s">
        <v>7419</v>
      </c>
      <c r="E1626" s="436" t="s">
        <v>7426</v>
      </c>
      <c r="F1626" s="435" t="s">
        <v>43</v>
      </c>
      <c r="G1626" s="435" t="s">
        <v>7427</v>
      </c>
      <c r="H1626" s="435" t="s">
        <v>7422</v>
      </c>
      <c r="I1626" s="437">
        <v>479</v>
      </c>
      <c r="J1626" s="165">
        <f t="shared" si="83"/>
        <v>15</v>
      </c>
    </row>
    <row r="1627" spans="1:10" ht="19.95" customHeight="1">
      <c r="A1627" s="102" t="str">
        <f t="shared" si="81"/>
        <v>2026-04-14T1020581</v>
      </c>
      <c r="B1627" s="167" t="str">
        <f t="shared" si="82"/>
        <v>151020581</v>
      </c>
      <c r="C1627" s="438" t="s">
        <v>9605</v>
      </c>
      <c r="D1627" s="439" t="s">
        <v>3715</v>
      </c>
      <c r="E1627" s="440" t="s">
        <v>8252</v>
      </c>
      <c r="F1627" s="439" t="s">
        <v>43</v>
      </c>
      <c r="G1627" s="439" t="s">
        <v>8253</v>
      </c>
      <c r="H1627" s="439" t="s">
        <v>8254</v>
      </c>
      <c r="I1627" s="441">
        <v>539</v>
      </c>
      <c r="J1627" s="165">
        <f t="shared" si="83"/>
        <v>15</v>
      </c>
    </row>
    <row r="1628" spans="1:10" ht="19.95" customHeight="1">
      <c r="A1628" s="102" t="str">
        <f t="shared" si="81"/>
        <v>2026-04-14T3002716</v>
      </c>
      <c r="B1628" s="167" t="str">
        <f t="shared" si="82"/>
        <v>153002716</v>
      </c>
      <c r="C1628" s="434" t="s">
        <v>9605</v>
      </c>
      <c r="D1628" s="435" t="s">
        <v>416</v>
      </c>
      <c r="E1628" s="436" t="s">
        <v>2931</v>
      </c>
      <c r="F1628" s="435" t="s">
        <v>43</v>
      </c>
      <c r="G1628" s="435" t="s">
        <v>2932</v>
      </c>
      <c r="H1628" s="435" t="s">
        <v>2859</v>
      </c>
      <c r="I1628" s="437">
        <v>33</v>
      </c>
      <c r="J1628" s="165">
        <f t="shared" si="83"/>
        <v>15</v>
      </c>
    </row>
    <row r="1629" spans="1:10" ht="19.95" customHeight="1">
      <c r="A1629" s="102" t="str">
        <f t="shared" si="81"/>
        <v>2026-04-14T3003745</v>
      </c>
      <c r="B1629" s="167" t="str">
        <f t="shared" si="82"/>
        <v>153003745</v>
      </c>
      <c r="C1629" s="438" t="s">
        <v>9605</v>
      </c>
      <c r="D1629" s="439" t="s">
        <v>416</v>
      </c>
      <c r="E1629" s="440" t="s">
        <v>2869</v>
      </c>
      <c r="F1629" s="439" t="s">
        <v>43</v>
      </c>
      <c r="G1629" s="439" t="s">
        <v>2861</v>
      </c>
      <c r="H1629" s="439" t="s">
        <v>7812</v>
      </c>
      <c r="I1629" s="441">
        <v>191</v>
      </c>
      <c r="J1629" s="165">
        <f t="shared" si="83"/>
        <v>15</v>
      </c>
    </row>
    <row r="1630" spans="1:10" ht="19.95" customHeight="1">
      <c r="A1630" s="102" t="str">
        <f t="shared" si="81"/>
        <v>2026-04-14T3002720</v>
      </c>
      <c r="B1630" s="167" t="str">
        <f t="shared" si="82"/>
        <v>153002720</v>
      </c>
      <c r="C1630" s="434" t="s">
        <v>9605</v>
      </c>
      <c r="D1630" s="435" t="s">
        <v>416</v>
      </c>
      <c r="E1630" s="436" t="s">
        <v>5048</v>
      </c>
      <c r="F1630" s="435" t="s">
        <v>43</v>
      </c>
      <c r="G1630" s="435" t="s">
        <v>5049</v>
      </c>
      <c r="H1630" s="435" t="s">
        <v>5023</v>
      </c>
      <c r="I1630" s="437">
        <v>105</v>
      </c>
      <c r="J1630" s="165">
        <f t="shared" si="83"/>
        <v>15</v>
      </c>
    </row>
    <row r="1631" spans="1:10" ht="19.95" customHeight="1">
      <c r="A1631" s="102" t="str">
        <f t="shared" si="81"/>
        <v>2026-04-14T3003890</v>
      </c>
      <c r="B1631" s="167" t="str">
        <f t="shared" si="82"/>
        <v>153003890</v>
      </c>
      <c r="C1631" s="438" t="s">
        <v>9605</v>
      </c>
      <c r="D1631" s="439" t="s">
        <v>2862</v>
      </c>
      <c r="E1631" s="440" t="s">
        <v>9541</v>
      </c>
      <c r="F1631" s="439" t="s">
        <v>43</v>
      </c>
      <c r="G1631" s="439" t="s">
        <v>9542</v>
      </c>
      <c r="H1631" s="439" t="s">
        <v>2865</v>
      </c>
      <c r="I1631" s="441">
        <v>45</v>
      </c>
      <c r="J1631" s="165">
        <f t="shared" si="83"/>
        <v>15</v>
      </c>
    </row>
    <row r="1632" spans="1:10" ht="19.95" customHeight="1">
      <c r="A1632" s="102" t="str">
        <f t="shared" si="81"/>
        <v>2026-04-14T3002775</v>
      </c>
      <c r="B1632" s="167" t="str">
        <f t="shared" si="82"/>
        <v>153002775</v>
      </c>
      <c r="C1632" s="434" t="s">
        <v>9605</v>
      </c>
      <c r="D1632" s="435" t="s">
        <v>2862</v>
      </c>
      <c r="E1632" s="436" t="s">
        <v>2871</v>
      </c>
      <c r="F1632" s="435" t="s">
        <v>2515</v>
      </c>
      <c r="G1632" s="435" t="s">
        <v>2872</v>
      </c>
      <c r="H1632" s="435" t="s">
        <v>7813</v>
      </c>
      <c r="I1632" s="437">
        <v>82</v>
      </c>
      <c r="J1632" s="165">
        <f t="shared" si="83"/>
        <v>15</v>
      </c>
    </row>
    <row r="1633" spans="1:10" ht="19.95" customHeight="1">
      <c r="A1633" s="102" t="str">
        <f t="shared" si="81"/>
        <v>2026-04-14T3003270</v>
      </c>
      <c r="B1633" s="167" t="str">
        <f t="shared" si="82"/>
        <v>153003270</v>
      </c>
      <c r="C1633" s="438" t="s">
        <v>9605</v>
      </c>
      <c r="D1633" s="439" t="s">
        <v>2862</v>
      </c>
      <c r="E1633" s="440" t="s">
        <v>3670</v>
      </c>
      <c r="F1633" s="439" t="s">
        <v>43</v>
      </c>
      <c r="G1633" s="439" t="s">
        <v>3671</v>
      </c>
      <c r="H1633" s="439" t="s">
        <v>3660</v>
      </c>
      <c r="I1633" s="441">
        <v>36</v>
      </c>
      <c r="J1633" s="165">
        <f t="shared" si="83"/>
        <v>15</v>
      </c>
    </row>
    <row r="1634" spans="1:10" ht="19.95" customHeight="1">
      <c r="A1634" s="102" t="str">
        <f t="shared" si="81"/>
        <v>2026-04-14T3003745</v>
      </c>
      <c r="B1634" s="167" t="str">
        <f t="shared" si="82"/>
        <v>153003745</v>
      </c>
      <c r="C1634" s="434" t="s">
        <v>9605</v>
      </c>
      <c r="D1634" s="435" t="s">
        <v>2862</v>
      </c>
      <c r="E1634" s="436" t="s">
        <v>2860</v>
      </c>
      <c r="F1634" s="435" t="s">
        <v>43</v>
      </c>
      <c r="G1634" s="435" t="s">
        <v>2861</v>
      </c>
      <c r="H1634" s="435" t="s">
        <v>7812</v>
      </c>
      <c r="I1634" s="437">
        <v>88</v>
      </c>
      <c r="J1634" s="165">
        <f t="shared" si="83"/>
        <v>15</v>
      </c>
    </row>
    <row r="1635" spans="1:10" ht="19.95" customHeight="1">
      <c r="A1635" s="102" t="str">
        <f t="shared" si="81"/>
        <v>2026-04-14T3002719</v>
      </c>
      <c r="B1635" s="167" t="str">
        <f t="shared" si="82"/>
        <v>153002719</v>
      </c>
      <c r="C1635" s="438" t="s">
        <v>9605</v>
      </c>
      <c r="D1635" s="439" t="s">
        <v>2862</v>
      </c>
      <c r="E1635" s="440" t="s">
        <v>3662</v>
      </c>
      <c r="F1635" s="439" t="s">
        <v>43</v>
      </c>
      <c r="G1635" s="439" t="s">
        <v>3663</v>
      </c>
      <c r="H1635" s="439" t="s">
        <v>3664</v>
      </c>
      <c r="I1635" s="441">
        <v>78</v>
      </c>
      <c r="J1635" s="165">
        <f t="shared" si="83"/>
        <v>15</v>
      </c>
    </row>
    <row r="1636" spans="1:10" ht="19.95" customHeight="1">
      <c r="A1636" s="102" t="str">
        <f t="shared" si="81"/>
        <v>2026-04-14T3003993</v>
      </c>
      <c r="B1636" s="167" t="str">
        <f t="shared" si="82"/>
        <v>153003993</v>
      </c>
      <c r="C1636" s="434" t="s">
        <v>9605</v>
      </c>
      <c r="D1636" s="435" t="s">
        <v>2870</v>
      </c>
      <c r="E1636" s="436" t="s">
        <v>9545</v>
      </c>
      <c r="F1636" s="435" t="s">
        <v>43</v>
      </c>
      <c r="G1636" s="435" t="s">
        <v>9546</v>
      </c>
      <c r="H1636" s="435" t="s">
        <v>9547</v>
      </c>
      <c r="I1636" s="437">
        <v>102</v>
      </c>
      <c r="J1636" s="165">
        <f t="shared" si="83"/>
        <v>15</v>
      </c>
    </row>
    <row r="1637" spans="1:10" ht="19.95" customHeight="1">
      <c r="A1637" s="102" t="str">
        <f t="shared" si="81"/>
        <v>2026-04-14T3002609</v>
      </c>
      <c r="B1637" s="167" t="str">
        <f t="shared" si="82"/>
        <v>153002609</v>
      </c>
      <c r="C1637" s="438" t="s">
        <v>9605</v>
      </c>
      <c r="D1637" s="439" t="s">
        <v>2870</v>
      </c>
      <c r="E1637" s="440" t="s">
        <v>3721</v>
      </c>
      <c r="F1637" s="439" t="s">
        <v>43</v>
      </c>
      <c r="G1637" s="439" t="s">
        <v>3722</v>
      </c>
      <c r="H1637" s="439" t="s">
        <v>2865</v>
      </c>
      <c r="I1637" s="441">
        <v>75</v>
      </c>
      <c r="J1637" s="165">
        <f t="shared" si="83"/>
        <v>15</v>
      </c>
    </row>
    <row r="1638" spans="1:10" ht="19.95" customHeight="1">
      <c r="A1638" s="102" t="str">
        <f t="shared" si="81"/>
        <v>2026-04-14T3003744</v>
      </c>
      <c r="B1638" s="167" t="str">
        <f t="shared" si="82"/>
        <v>153003744</v>
      </c>
      <c r="C1638" s="434" t="s">
        <v>9605</v>
      </c>
      <c r="D1638" s="435" t="s">
        <v>2870</v>
      </c>
      <c r="E1638" s="436" t="s">
        <v>2863</v>
      </c>
      <c r="F1638" s="435" t="s">
        <v>43</v>
      </c>
      <c r="G1638" s="435" t="s">
        <v>2864</v>
      </c>
      <c r="H1638" s="435" t="s">
        <v>3723</v>
      </c>
      <c r="I1638" s="437">
        <v>138</v>
      </c>
      <c r="J1638" s="165">
        <f t="shared" si="83"/>
        <v>15</v>
      </c>
    </row>
    <row r="1639" spans="1:10" ht="19.95" customHeight="1">
      <c r="A1639" s="102" t="str">
        <f t="shared" si="81"/>
        <v>2026-04-14T1038832</v>
      </c>
      <c r="B1639" s="167" t="str">
        <f t="shared" si="82"/>
        <v>151038832</v>
      </c>
      <c r="C1639" s="438" t="s">
        <v>9605</v>
      </c>
      <c r="D1639" s="439" t="s">
        <v>9549</v>
      </c>
      <c r="E1639" s="440" t="s">
        <v>9607</v>
      </c>
      <c r="F1639" s="439" t="s">
        <v>43</v>
      </c>
      <c r="G1639" s="439" t="s">
        <v>9608</v>
      </c>
      <c r="H1639" s="439" t="s">
        <v>9609</v>
      </c>
      <c r="I1639" s="441">
        <v>109</v>
      </c>
      <c r="J1639" s="165">
        <f t="shared" si="83"/>
        <v>15</v>
      </c>
    </row>
    <row r="1640" spans="1:10" ht="19.95" customHeight="1">
      <c r="A1640" s="102" t="str">
        <f t="shared" si="81"/>
        <v>2026-04-14T1031812</v>
      </c>
      <c r="B1640" s="167" t="str">
        <f t="shared" si="82"/>
        <v>151031812</v>
      </c>
      <c r="C1640" s="434" t="s">
        <v>9605</v>
      </c>
      <c r="D1640" s="435" t="s">
        <v>9556</v>
      </c>
      <c r="E1640" s="436" t="s">
        <v>7353</v>
      </c>
      <c r="F1640" s="435" t="s">
        <v>43</v>
      </c>
      <c r="G1640" s="435" t="s">
        <v>7354</v>
      </c>
      <c r="H1640" s="435" t="s">
        <v>7355</v>
      </c>
      <c r="I1640" s="437">
        <v>270</v>
      </c>
      <c r="J1640" s="165">
        <f t="shared" si="83"/>
        <v>15</v>
      </c>
    </row>
    <row r="1641" spans="1:10" ht="19.95" customHeight="1">
      <c r="A1641" s="102" t="str">
        <f t="shared" si="81"/>
        <v>2026-04-14T1033085</v>
      </c>
      <c r="B1641" s="167" t="str">
        <f t="shared" si="82"/>
        <v>151033085</v>
      </c>
      <c r="C1641" s="438" t="s">
        <v>9605</v>
      </c>
      <c r="D1641" s="439" t="s">
        <v>5384</v>
      </c>
      <c r="E1641" s="440" t="s">
        <v>7316</v>
      </c>
      <c r="F1641" s="439" t="s">
        <v>43</v>
      </c>
      <c r="G1641" s="439" t="s">
        <v>7317</v>
      </c>
      <c r="H1641" s="439" t="s">
        <v>7814</v>
      </c>
      <c r="I1641" s="441">
        <v>180</v>
      </c>
      <c r="J1641" s="165">
        <f t="shared" si="83"/>
        <v>15</v>
      </c>
    </row>
    <row r="1642" spans="1:10" ht="19.95" customHeight="1">
      <c r="A1642" s="102" t="str">
        <f t="shared" si="81"/>
        <v>2026-04-14T1027728</v>
      </c>
      <c r="B1642" s="167" t="str">
        <f t="shared" si="82"/>
        <v>151027728</v>
      </c>
      <c r="C1642" s="434" t="s">
        <v>9605</v>
      </c>
      <c r="D1642" s="435" t="s">
        <v>5384</v>
      </c>
      <c r="E1642" s="436" t="s">
        <v>9610</v>
      </c>
      <c r="F1642" s="435" t="s">
        <v>43</v>
      </c>
      <c r="G1642" s="435" t="s">
        <v>9611</v>
      </c>
      <c r="H1642" s="435" t="s">
        <v>9612</v>
      </c>
      <c r="I1642" s="437">
        <v>200</v>
      </c>
      <c r="J1642" s="165">
        <f t="shared" si="83"/>
        <v>15</v>
      </c>
    </row>
    <row r="1643" spans="1:10" ht="19.95" customHeight="1">
      <c r="A1643" s="102" t="str">
        <f t="shared" si="81"/>
        <v>2026-04-14T1031748</v>
      </c>
      <c r="B1643" s="167" t="str">
        <f t="shared" si="82"/>
        <v>151031748</v>
      </c>
      <c r="C1643" s="438" t="s">
        <v>9605</v>
      </c>
      <c r="D1643" s="439" t="s">
        <v>5013</v>
      </c>
      <c r="E1643" s="440" t="s">
        <v>7431</v>
      </c>
      <c r="F1643" s="439" t="s">
        <v>43</v>
      </c>
      <c r="G1643" s="439" t="s">
        <v>7432</v>
      </c>
      <c r="H1643" s="439" t="s">
        <v>7433</v>
      </c>
      <c r="I1643" s="441">
        <v>394</v>
      </c>
      <c r="J1643" s="165">
        <f t="shared" si="83"/>
        <v>15</v>
      </c>
    </row>
    <row r="1644" spans="1:10" ht="19.95" customHeight="1">
      <c r="A1644" s="102" t="str">
        <f t="shared" si="81"/>
        <v>2026-04-14T1033079</v>
      </c>
      <c r="B1644" s="167" t="str">
        <f t="shared" si="82"/>
        <v>151033079</v>
      </c>
      <c r="C1644" s="434" t="s">
        <v>9605</v>
      </c>
      <c r="D1644" s="435" t="s">
        <v>5013</v>
      </c>
      <c r="E1644" s="436" t="s">
        <v>7341</v>
      </c>
      <c r="F1644" s="435" t="s">
        <v>43</v>
      </c>
      <c r="G1644" s="435" t="s">
        <v>7342</v>
      </c>
      <c r="H1644" s="435" t="s">
        <v>7414</v>
      </c>
      <c r="I1644" s="437">
        <v>355</v>
      </c>
      <c r="J1644" s="165">
        <f t="shared" si="83"/>
        <v>15</v>
      </c>
    </row>
    <row r="1645" spans="1:10" ht="19.95" customHeight="1">
      <c r="A1645" s="102" t="str">
        <f t="shared" si="81"/>
        <v>2026-04-14T2021194</v>
      </c>
      <c r="B1645" s="167" t="str">
        <f t="shared" si="82"/>
        <v>152021194</v>
      </c>
      <c r="C1645" s="438" t="s">
        <v>9605</v>
      </c>
      <c r="D1645" s="439" t="s">
        <v>5017</v>
      </c>
      <c r="E1645" s="440" t="s">
        <v>2886</v>
      </c>
      <c r="F1645" s="439" t="s">
        <v>43</v>
      </c>
      <c r="G1645" s="439" t="s">
        <v>2887</v>
      </c>
      <c r="H1645" s="439" t="s">
        <v>2888</v>
      </c>
      <c r="I1645" s="441">
        <v>186</v>
      </c>
      <c r="J1645" s="165">
        <f t="shared" si="83"/>
        <v>15</v>
      </c>
    </row>
    <row r="1646" spans="1:10" ht="19.95" customHeight="1">
      <c r="A1646" s="102" t="str">
        <f t="shared" si="81"/>
        <v>2026-04-14T1023384</v>
      </c>
      <c r="B1646" s="167" t="str">
        <f t="shared" si="82"/>
        <v>151023384</v>
      </c>
      <c r="C1646" s="434" t="s">
        <v>9605</v>
      </c>
      <c r="D1646" s="435" t="s">
        <v>5800</v>
      </c>
      <c r="E1646" s="436" t="s">
        <v>5025</v>
      </c>
      <c r="F1646" s="435" t="s">
        <v>43</v>
      </c>
      <c r="G1646" s="435" t="s">
        <v>5026</v>
      </c>
      <c r="H1646" s="435" t="s">
        <v>8270</v>
      </c>
      <c r="I1646" s="437">
        <v>51</v>
      </c>
      <c r="J1646" s="165">
        <f t="shared" si="83"/>
        <v>15</v>
      </c>
    </row>
    <row r="1647" spans="1:10" ht="19.95" customHeight="1">
      <c r="A1647" s="102" t="str">
        <f t="shared" si="81"/>
        <v>2026-04-14T1031802</v>
      </c>
      <c r="B1647" s="167" t="str">
        <f t="shared" si="82"/>
        <v>151031802</v>
      </c>
      <c r="C1647" s="438" t="s">
        <v>9605</v>
      </c>
      <c r="D1647" s="439" t="s">
        <v>7820</v>
      </c>
      <c r="E1647" s="440" t="s">
        <v>9567</v>
      </c>
      <c r="F1647" s="439" t="s">
        <v>43</v>
      </c>
      <c r="G1647" s="439" t="s">
        <v>9568</v>
      </c>
      <c r="H1647" s="439" t="s">
        <v>9569</v>
      </c>
      <c r="I1647" s="441">
        <v>247</v>
      </c>
      <c r="J1647" s="165">
        <f t="shared" si="83"/>
        <v>15</v>
      </c>
    </row>
    <row r="1648" spans="1:10" ht="19.95" customHeight="1">
      <c r="A1648" s="102" t="str">
        <f t="shared" si="81"/>
        <v>2026-04-14T1035835</v>
      </c>
      <c r="B1648" s="167" t="str">
        <f t="shared" si="82"/>
        <v>151035835</v>
      </c>
      <c r="C1648" s="434" t="s">
        <v>9605</v>
      </c>
      <c r="D1648" s="435" t="s">
        <v>2912</v>
      </c>
      <c r="E1648" s="436" t="s">
        <v>7325</v>
      </c>
      <c r="F1648" s="435" t="s">
        <v>43</v>
      </c>
      <c r="G1648" s="435" t="s">
        <v>7326</v>
      </c>
      <c r="H1648" s="435" t="s">
        <v>9579</v>
      </c>
      <c r="I1648" s="437">
        <v>258</v>
      </c>
      <c r="J1648" s="165">
        <f t="shared" si="83"/>
        <v>15</v>
      </c>
    </row>
    <row r="1649" spans="1:10" ht="19.95" customHeight="1">
      <c r="A1649" s="102" t="str">
        <f t="shared" si="81"/>
        <v>2026-04-14T1033057</v>
      </c>
      <c r="B1649" s="167" t="str">
        <f t="shared" si="82"/>
        <v>151033057</v>
      </c>
      <c r="C1649" s="438" t="s">
        <v>9605</v>
      </c>
      <c r="D1649" s="439" t="s">
        <v>7415</v>
      </c>
      <c r="E1649" s="440" t="s">
        <v>5010</v>
      </c>
      <c r="F1649" s="439" t="s">
        <v>43</v>
      </c>
      <c r="G1649" s="439" t="s">
        <v>5011</v>
      </c>
      <c r="H1649" s="439" t="s">
        <v>7304</v>
      </c>
      <c r="I1649" s="441">
        <v>395</v>
      </c>
      <c r="J1649" s="165">
        <f t="shared" si="83"/>
        <v>15</v>
      </c>
    </row>
    <row r="1650" spans="1:10" ht="19.95" customHeight="1">
      <c r="A1650" s="102" t="str">
        <f t="shared" si="81"/>
        <v>2026-04-14T2021195</v>
      </c>
      <c r="B1650" s="167" t="str">
        <f t="shared" si="82"/>
        <v>152021195</v>
      </c>
      <c r="C1650" s="434" t="s">
        <v>9605</v>
      </c>
      <c r="D1650" s="435" t="s">
        <v>7344</v>
      </c>
      <c r="E1650" s="436" t="s">
        <v>3665</v>
      </c>
      <c r="F1650" s="435" t="s">
        <v>43</v>
      </c>
      <c r="G1650" s="435" t="s">
        <v>3666</v>
      </c>
      <c r="H1650" s="435" t="s">
        <v>3667</v>
      </c>
      <c r="I1650" s="437">
        <v>63</v>
      </c>
      <c r="J1650" s="165">
        <f t="shared" si="83"/>
        <v>15</v>
      </c>
    </row>
    <row r="1651" spans="1:10" ht="19.95" customHeight="1">
      <c r="A1651" s="102" t="str">
        <f t="shared" si="81"/>
        <v>2026-04-14T1031798</v>
      </c>
      <c r="B1651" s="167" t="str">
        <f t="shared" si="82"/>
        <v>151031798</v>
      </c>
      <c r="C1651" s="438" t="s">
        <v>9605</v>
      </c>
      <c r="D1651" s="439" t="s">
        <v>3739</v>
      </c>
      <c r="E1651" s="440" t="s">
        <v>9570</v>
      </c>
      <c r="F1651" s="439" t="s">
        <v>43</v>
      </c>
      <c r="G1651" s="439" t="s">
        <v>9571</v>
      </c>
      <c r="H1651" s="439" t="s">
        <v>9572</v>
      </c>
      <c r="I1651" s="441">
        <v>200</v>
      </c>
      <c r="J1651" s="165">
        <f t="shared" si="83"/>
        <v>15</v>
      </c>
    </row>
    <row r="1652" spans="1:10" ht="19.95" customHeight="1">
      <c r="A1652" s="102" t="str">
        <f t="shared" si="81"/>
        <v>2026-04-14T1031747</v>
      </c>
      <c r="B1652" s="167" t="str">
        <f t="shared" si="82"/>
        <v>151031747</v>
      </c>
      <c r="C1652" s="434" t="s">
        <v>9605</v>
      </c>
      <c r="D1652" s="435" t="s">
        <v>2921</v>
      </c>
      <c r="E1652" s="436" t="s">
        <v>7345</v>
      </c>
      <c r="F1652" s="435" t="s">
        <v>43</v>
      </c>
      <c r="G1652" s="435" t="s">
        <v>6893</v>
      </c>
      <c r="H1652" s="435" t="s">
        <v>9543</v>
      </c>
      <c r="I1652" s="437">
        <v>230</v>
      </c>
      <c r="J1652" s="165">
        <f t="shared" si="83"/>
        <v>15</v>
      </c>
    </row>
    <row r="1653" spans="1:10" ht="19.95" customHeight="1">
      <c r="A1653" s="102" t="str">
        <f t="shared" si="81"/>
        <v>2026-04-15T1037741</v>
      </c>
      <c r="B1653" s="167" t="str">
        <f t="shared" si="82"/>
        <v>151037741</v>
      </c>
      <c r="C1653" s="438" t="s">
        <v>9613</v>
      </c>
      <c r="D1653" s="439" t="s">
        <v>4388</v>
      </c>
      <c r="E1653" s="440" t="s">
        <v>7827</v>
      </c>
      <c r="F1653" s="439" t="s">
        <v>43</v>
      </c>
      <c r="G1653" s="439" t="s">
        <v>7828</v>
      </c>
      <c r="H1653" s="439" t="s">
        <v>7829</v>
      </c>
      <c r="I1653" s="441">
        <v>327</v>
      </c>
      <c r="J1653" s="165">
        <f t="shared" si="83"/>
        <v>15</v>
      </c>
    </row>
    <row r="1654" spans="1:10" ht="19.95" customHeight="1">
      <c r="A1654" s="102" t="str">
        <f t="shared" si="81"/>
        <v>2026-04-15T1037727</v>
      </c>
      <c r="B1654" s="167" t="str">
        <f t="shared" si="82"/>
        <v>151037727</v>
      </c>
      <c r="C1654" s="434" t="s">
        <v>9613</v>
      </c>
      <c r="D1654" s="435" t="s">
        <v>7419</v>
      </c>
      <c r="E1654" s="436" t="s">
        <v>9575</v>
      </c>
      <c r="F1654" s="435" t="s">
        <v>43</v>
      </c>
      <c r="G1654" s="435" t="s">
        <v>9576</v>
      </c>
      <c r="H1654" s="435" t="s">
        <v>9606</v>
      </c>
      <c r="I1654" s="437">
        <v>102</v>
      </c>
      <c r="J1654" s="165">
        <f t="shared" si="83"/>
        <v>15</v>
      </c>
    </row>
    <row r="1655" spans="1:10" ht="19.95" customHeight="1">
      <c r="A1655" s="102" t="str">
        <f t="shared" si="81"/>
        <v>2026-04-15T1031434</v>
      </c>
      <c r="B1655" s="167" t="str">
        <f t="shared" si="82"/>
        <v>151031434</v>
      </c>
      <c r="C1655" s="438" t="s">
        <v>9613</v>
      </c>
      <c r="D1655" s="439" t="s">
        <v>7419</v>
      </c>
      <c r="E1655" s="440" t="s">
        <v>7420</v>
      </c>
      <c r="F1655" s="439" t="s">
        <v>43</v>
      </c>
      <c r="G1655" s="439" t="s">
        <v>7421</v>
      </c>
      <c r="H1655" s="439" t="s">
        <v>7422</v>
      </c>
      <c r="I1655" s="441">
        <v>549</v>
      </c>
      <c r="J1655" s="165">
        <f t="shared" si="83"/>
        <v>15</v>
      </c>
    </row>
    <row r="1656" spans="1:10" ht="19.95" customHeight="1">
      <c r="A1656" s="102" t="str">
        <f t="shared" si="81"/>
        <v>2026-04-15T1030546</v>
      </c>
      <c r="B1656" s="167" t="str">
        <f t="shared" si="82"/>
        <v>151030546</v>
      </c>
      <c r="C1656" s="434" t="s">
        <v>9613</v>
      </c>
      <c r="D1656" s="435" t="s">
        <v>7419</v>
      </c>
      <c r="E1656" s="436" t="s">
        <v>7426</v>
      </c>
      <c r="F1656" s="435" t="s">
        <v>43</v>
      </c>
      <c r="G1656" s="435" t="s">
        <v>7427</v>
      </c>
      <c r="H1656" s="435" t="s">
        <v>7422</v>
      </c>
      <c r="I1656" s="437">
        <v>321</v>
      </c>
      <c r="J1656" s="165">
        <f t="shared" si="83"/>
        <v>15</v>
      </c>
    </row>
    <row r="1657" spans="1:10" ht="19.95" customHeight="1">
      <c r="A1657" s="102" t="str">
        <f t="shared" si="81"/>
        <v>2026-04-15T1020581</v>
      </c>
      <c r="B1657" s="167" t="str">
        <f t="shared" si="82"/>
        <v>151020581</v>
      </c>
      <c r="C1657" s="438" t="s">
        <v>9613</v>
      </c>
      <c r="D1657" s="439" t="s">
        <v>3715</v>
      </c>
      <c r="E1657" s="440" t="s">
        <v>8252</v>
      </c>
      <c r="F1657" s="439" t="s">
        <v>43</v>
      </c>
      <c r="G1657" s="439" t="s">
        <v>8253</v>
      </c>
      <c r="H1657" s="439" t="s">
        <v>8254</v>
      </c>
      <c r="I1657" s="441">
        <v>510</v>
      </c>
      <c r="J1657" s="165">
        <f t="shared" si="83"/>
        <v>15</v>
      </c>
    </row>
    <row r="1658" spans="1:10" ht="19.95" customHeight="1">
      <c r="A1658" s="102" t="str">
        <f t="shared" ref="A1658:A1721" si="84">C1658&amp;"T"&amp;G1658</f>
        <v>2026-04-15T3003745</v>
      </c>
      <c r="B1658" s="167" t="str">
        <f t="shared" ref="B1658:B1721" si="85">J1658&amp;G1658</f>
        <v>153003745</v>
      </c>
      <c r="C1658" s="434" t="s">
        <v>9613</v>
      </c>
      <c r="D1658" s="435" t="s">
        <v>416</v>
      </c>
      <c r="E1658" s="436" t="s">
        <v>2860</v>
      </c>
      <c r="F1658" s="435" t="s">
        <v>43</v>
      </c>
      <c r="G1658" s="435" t="s">
        <v>2861</v>
      </c>
      <c r="H1658" s="435" t="s">
        <v>7812</v>
      </c>
      <c r="I1658" s="437">
        <v>90</v>
      </c>
      <c r="J1658" s="165">
        <f t="shared" si="83"/>
        <v>15</v>
      </c>
    </row>
    <row r="1659" spans="1:10" ht="19.95" customHeight="1">
      <c r="A1659" s="102" t="str">
        <f t="shared" si="84"/>
        <v>2026-04-15T3003745</v>
      </c>
      <c r="B1659" s="167" t="str">
        <f t="shared" si="85"/>
        <v>153003745</v>
      </c>
      <c r="C1659" s="438" t="s">
        <v>9613</v>
      </c>
      <c r="D1659" s="439" t="s">
        <v>416</v>
      </c>
      <c r="E1659" s="440" t="s">
        <v>2869</v>
      </c>
      <c r="F1659" s="439" t="s">
        <v>43</v>
      </c>
      <c r="G1659" s="439" t="s">
        <v>2861</v>
      </c>
      <c r="H1659" s="439" t="s">
        <v>7812</v>
      </c>
      <c r="I1659" s="441">
        <v>164</v>
      </c>
      <c r="J1659" s="165">
        <f t="shared" si="83"/>
        <v>15</v>
      </c>
    </row>
    <row r="1660" spans="1:10" ht="19.95" customHeight="1">
      <c r="A1660" s="102" t="str">
        <f t="shared" si="84"/>
        <v>2026-04-15T3002720</v>
      </c>
      <c r="B1660" s="167" t="str">
        <f t="shared" si="85"/>
        <v>153002720</v>
      </c>
      <c r="C1660" s="434" t="s">
        <v>9613</v>
      </c>
      <c r="D1660" s="435" t="s">
        <v>416</v>
      </c>
      <c r="E1660" s="436" t="s">
        <v>5048</v>
      </c>
      <c r="F1660" s="435" t="s">
        <v>43</v>
      </c>
      <c r="G1660" s="435" t="s">
        <v>5049</v>
      </c>
      <c r="H1660" s="435" t="s">
        <v>5023</v>
      </c>
      <c r="I1660" s="437">
        <v>40</v>
      </c>
      <c r="J1660" s="165">
        <f t="shared" si="83"/>
        <v>15</v>
      </c>
    </row>
    <row r="1661" spans="1:10" ht="19.95" customHeight="1">
      <c r="A1661" s="102" t="str">
        <f t="shared" si="84"/>
        <v>2026-04-15T3003890</v>
      </c>
      <c r="B1661" s="167" t="str">
        <f t="shared" si="85"/>
        <v>153003890</v>
      </c>
      <c r="C1661" s="438" t="s">
        <v>9613</v>
      </c>
      <c r="D1661" s="439" t="s">
        <v>2862</v>
      </c>
      <c r="E1661" s="440" t="s">
        <v>9541</v>
      </c>
      <c r="F1661" s="439" t="s">
        <v>43</v>
      </c>
      <c r="G1661" s="439" t="s">
        <v>9542</v>
      </c>
      <c r="H1661" s="439" t="s">
        <v>2865</v>
      </c>
      <c r="I1661" s="441">
        <v>63</v>
      </c>
      <c r="J1661" s="165">
        <f t="shared" si="83"/>
        <v>15</v>
      </c>
    </row>
    <row r="1662" spans="1:10" ht="19.95" customHeight="1">
      <c r="A1662" s="102" t="str">
        <f t="shared" si="84"/>
        <v>2026-04-15T3002775</v>
      </c>
      <c r="B1662" s="167" t="str">
        <f t="shared" si="85"/>
        <v>153002775</v>
      </c>
      <c r="C1662" s="434" t="s">
        <v>9613</v>
      </c>
      <c r="D1662" s="435" t="s">
        <v>2862</v>
      </c>
      <c r="E1662" s="436" t="s">
        <v>2871</v>
      </c>
      <c r="F1662" s="435" t="s">
        <v>2515</v>
      </c>
      <c r="G1662" s="435" t="s">
        <v>2872</v>
      </c>
      <c r="H1662" s="435" t="s">
        <v>7813</v>
      </c>
      <c r="I1662" s="437">
        <v>99</v>
      </c>
      <c r="J1662" s="165">
        <f t="shared" si="83"/>
        <v>15</v>
      </c>
    </row>
    <row r="1663" spans="1:10" ht="19.95" customHeight="1">
      <c r="A1663" s="102" t="str">
        <f t="shared" si="84"/>
        <v>2026-04-15T3003270</v>
      </c>
      <c r="B1663" s="167" t="str">
        <f t="shared" si="85"/>
        <v>153003270</v>
      </c>
      <c r="C1663" s="438" t="s">
        <v>9613</v>
      </c>
      <c r="D1663" s="439" t="s">
        <v>2862</v>
      </c>
      <c r="E1663" s="440" t="s">
        <v>3670</v>
      </c>
      <c r="F1663" s="439" t="s">
        <v>43</v>
      </c>
      <c r="G1663" s="439" t="s">
        <v>3671</v>
      </c>
      <c r="H1663" s="439" t="s">
        <v>3660</v>
      </c>
      <c r="I1663" s="441">
        <v>74</v>
      </c>
      <c r="J1663" s="165">
        <f t="shared" si="83"/>
        <v>15</v>
      </c>
    </row>
    <row r="1664" spans="1:10" ht="19.95" customHeight="1">
      <c r="A1664" s="102" t="str">
        <f t="shared" si="84"/>
        <v>2026-04-15T3002783</v>
      </c>
      <c r="B1664" s="167" t="str">
        <f t="shared" si="85"/>
        <v>153002783</v>
      </c>
      <c r="C1664" s="434" t="s">
        <v>9613</v>
      </c>
      <c r="D1664" s="435" t="s">
        <v>2862</v>
      </c>
      <c r="E1664" s="436" t="s">
        <v>7411</v>
      </c>
      <c r="F1664" s="435" t="s">
        <v>43</v>
      </c>
      <c r="G1664" s="435" t="s">
        <v>7412</v>
      </c>
      <c r="H1664" s="435" t="s">
        <v>3664</v>
      </c>
      <c r="I1664" s="437">
        <v>52</v>
      </c>
      <c r="J1664" s="165">
        <f t="shared" si="83"/>
        <v>15</v>
      </c>
    </row>
    <row r="1665" spans="1:10" ht="19.95" customHeight="1">
      <c r="A1665" s="102" t="str">
        <f t="shared" si="84"/>
        <v>2026-04-15T3003993</v>
      </c>
      <c r="B1665" s="167" t="str">
        <f t="shared" si="85"/>
        <v>153003993</v>
      </c>
      <c r="C1665" s="438" t="s">
        <v>9613</v>
      </c>
      <c r="D1665" s="439" t="s">
        <v>2870</v>
      </c>
      <c r="E1665" s="440" t="s">
        <v>9545</v>
      </c>
      <c r="F1665" s="439" t="s">
        <v>43</v>
      </c>
      <c r="G1665" s="439" t="s">
        <v>9546</v>
      </c>
      <c r="H1665" s="439" t="s">
        <v>9547</v>
      </c>
      <c r="I1665" s="441">
        <v>94</v>
      </c>
      <c r="J1665" s="165">
        <f t="shared" si="83"/>
        <v>15</v>
      </c>
    </row>
    <row r="1666" spans="1:10" ht="19.95" customHeight="1">
      <c r="A1666" s="102" t="str">
        <f t="shared" si="84"/>
        <v>2026-04-15T3002609</v>
      </c>
      <c r="B1666" s="167" t="str">
        <f t="shared" si="85"/>
        <v>153002609</v>
      </c>
      <c r="C1666" s="434" t="s">
        <v>9613</v>
      </c>
      <c r="D1666" s="435" t="s">
        <v>2870</v>
      </c>
      <c r="E1666" s="436" t="s">
        <v>3721</v>
      </c>
      <c r="F1666" s="435" t="s">
        <v>43</v>
      </c>
      <c r="G1666" s="435" t="s">
        <v>3722</v>
      </c>
      <c r="H1666" s="435" t="s">
        <v>2865</v>
      </c>
      <c r="I1666" s="437">
        <v>39</v>
      </c>
      <c r="J1666" s="165">
        <f t="shared" si="83"/>
        <v>15</v>
      </c>
    </row>
    <row r="1667" spans="1:10" ht="19.95" customHeight="1">
      <c r="A1667" s="102" t="str">
        <f t="shared" si="84"/>
        <v>2026-04-15T3003744</v>
      </c>
      <c r="B1667" s="167" t="str">
        <f t="shared" si="85"/>
        <v>153003744</v>
      </c>
      <c r="C1667" s="438" t="s">
        <v>9613</v>
      </c>
      <c r="D1667" s="439" t="s">
        <v>2870</v>
      </c>
      <c r="E1667" s="440" t="s">
        <v>2863</v>
      </c>
      <c r="F1667" s="439" t="s">
        <v>43</v>
      </c>
      <c r="G1667" s="439" t="s">
        <v>2864</v>
      </c>
      <c r="H1667" s="439" t="s">
        <v>3723</v>
      </c>
      <c r="I1667" s="441">
        <v>196</v>
      </c>
      <c r="J1667" s="165">
        <f t="shared" si="83"/>
        <v>15</v>
      </c>
    </row>
    <row r="1668" spans="1:10" ht="19.95" customHeight="1">
      <c r="A1668" s="102" t="str">
        <f t="shared" si="84"/>
        <v>2026-04-15T1038832</v>
      </c>
      <c r="B1668" s="167" t="str">
        <f t="shared" si="85"/>
        <v>151038832</v>
      </c>
      <c r="C1668" s="434" t="s">
        <v>9613</v>
      </c>
      <c r="D1668" s="435" t="s">
        <v>9549</v>
      </c>
      <c r="E1668" s="436" t="s">
        <v>9607</v>
      </c>
      <c r="F1668" s="435" t="s">
        <v>43</v>
      </c>
      <c r="G1668" s="435" t="s">
        <v>9608</v>
      </c>
      <c r="H1668" s="435" t="s">
        <v>9609</v>
      </c>
      <c r="I1668" s="437">
        <v>77</v>
      </c>
      <c r="J1668" s="165">
        <f t="shared" ref="J1668:J1731" si="86">WEEKNUM(C1668)-1</f>
        <v>15</v>
      </c>
    </row>
    <row r="1669" spans="1:10" ht="19.95" customHeight="1">
      <c r="A1669" s="102" t="str">
        <f t="shared" si="84"/>
        <v>2026-04-15T1031812</v>
      </c>
      <c r="B1669" s="167" t="str">
        <f t="shared" si="85"/>
        <v>151031812</v>
      </c>
      <c r="C1669" s="438" t="s">
        <v>9613</v>
      </c>
      <c r="D1669" s="439" t="s">
        <v>9556</v>
      </c>
      <c r="E1669" s="440" t="s">
        <v>7353</v>
      </c>
      <c r="F1669" s="439" t="s">
        <v>43</v>
      </c>
      <c r="G1669" s="439" t="s">
        <v>7354</v>
      </c>
      <c r="H1669" s="439" t="s">
        <v>7355</v>
      </c>
      <c r="I1669" s="441">
        <v>146</v>
      </c>
      <c r="J1669" s="165">
        <f t="shared" si="86"/>
        <v>15</v>
      </c>
    </row>
    <row r="1670" spans="1:10" ht="19.95" customHeight="1">
      <c r="A1670" s="102" t="str">
        <f t="shared" si="84"/>
        <v>2026-04-15T1033085</v>
      </c>
      <c r="B1670" s="167" t="str">
        <f t="shared" si="85"/>
        <v>151033085</v>
      </c>
      <c r="C1670" s="434" t="s">
        <v>9613</v>
      </c>
      <c r="D1670" s="435" t="s">
        <v>5384</v>
      </c>
      <c r="E1670" s="436" t="s">
        <v>7316</v>
      </c>
      <c r="F1670" s="435" t="s">
        <v>43</v>
      </c>
      <c r="G1670" s="435" t="s">
        <v>7317</v>
      </c>
      <c r="H1670" s="435" t="s">
        <v>7814</v>
      </c>
      <c r="I1670" s="437">
        <v>237</v>
      </c>
      <c r="J1670" s="165">
        <f t="shared" si="86"/>
        <v>15</v>
      </c>
    </row>
    <row r="1671" spans="1:10" ht="19.95" customHeight="1">
      <c r="A1671" s="102" t="str">
        <f t="shared" si="84"/>
        <v>2026-04-15T1027728</v>
      </c>
      <c r="B1671" s="167" t="str">
        <f t="shared" si="85"/>
        <v>151027728</v>
      </c>
      <c r="C1671" s="438" t="s">
        <v>9613</v>
      </c>
      <c r="D1671" s="439" t="s">
        <v>5384</v>
      </c>
      <c r="E1671" s="440" t="s">
        <v>9610</v>
      </c>
      <c r="F1671" s="439" t="s">
        <v>43</v>
      </c>
      <c r="G1671" s="439" t="s">
        <v>9611</v>
      </c>
      <c r="H1671" s="439" t="s">
        <v>9612</v>
      </c>
      <c r="I1671" s="441">
        <v>128</v>
      </c>
      <c r="J1671" s="165">
        <f t="shared" si="86"/>
        <v>15</v>
      </c>
    </row>
    <row r="1672" spans="1:10" ht="19.95" customHeight="1">
      <c r="A1672" s="102" t="str">
        <f t="shared" si="84"/>
        <v>2026-04-15T1031748</v>
      </c>
      <c r="B1672" s="167" t="str">
        <f t="shared" si="85"/>
        <v>151031748</v>
      </c>
      <c r="C1672" s="434" t="s">
        <v>9613</v>
      </c>
      <c r="D1672" s="435" t="s">
        <v>5013</v>
      </c>
      <c r="E1672" s="436" t="s">
        <v>7431</v>
      </c>
      <c r="F1672" s="435" t="s">
        <v>43</v>
      </c>
      <c r="G1672" s="435" t="s">
        <v>7432</v>
      </c>
      <c r="H1672" s="435" t="s">
        <v>7433</v>
      </c>
      <c r="I1672" s="437">
        <v>128</v>
      </c>
      <c r="J1672" s="165">
        <f t="shared" si="86"/>
        <v>15</v>
      </c>
    </row>
    <row r="1673" spans="1:10" ht="19.95" customHeight="1">
      <c r="A1673" s="102" t="str">
        <f t="shared" si="84"/>
        <v>2026-04-15T1035841</v>
      </c>
      <c r="B1673" s="167" t="str">
        <f t="shared" si="85"/>
        <v>151035841</v>
      </c>
      <c r="C1673" s="438" t="s">
        <v>9613</v>
      </c>
      <c r="D1673" s="439" t="s">
        <v>5013</v>
      </c>
      <c r="E1673" s="440" t="s">
        <v>9614</v>
      </c>
      <c r="F1673" s="439" t="s">
        <v>43</v>
      </c>
      <c r="G1673" s="439" t="s">
        <v>9615</v>
      </c>
      <c r="H1673" s="439" t="s">
        <v>9616</v>
      </c>
      <c r="I1673" s="441">
        <v>145</v>
      </c>
      <c r="J1673" s="165">
        <f t="shared" si="86"/>
        <v>15</v>
      </c>
    </row>
    <row r="1674" spans="1:10" ht="19.95" customHeight="1">
      <c r="A1674" s="102" t="str">
        <f t="shared" si="84"/>
        <v>2026-04-15T1033079</v>
      </c>
      <c r="B1674" s="167" t="str">
        <f t="shared" si="85"/>
        <v>151033079</v>
      </c>
      <c r="C1674" s="434" t="s">
        <v>9613</v>
      </c>
      <c r="D1674" s="435" t="s">
        <v>5013</v>
      </c>
      <c r="E1674" s="436" t="s">
        <v>7341</v>
      </c>
      <c r="F1674" s="435" t="s">
        <v>43</v>
      </c>
      <c r="G1674" s="435" t="s">
        <v>7342</v>
      </c>
      <c r="H1674" s="435" t="s">
        <v>7414</v>
      </c>
      <c r="I1674" s="437">
        <v>319</v>
      </c>
      <c r="J1674" s="165">
        <f t="shared" si="86"/>
        <v>15</v>
      </c>
    </row>
    <row r="1675" spans="1:10" ht="19.95" customHeight="1">
      <c r="A1675" s="102" t="str">
        <f t="shared" si="84"/>
        <v>2026-04-15T2021194</v>
      </c>
      <c r="B1675" s="167" t="str">
        <f t="shared" si="85"/>
        <v>152021194</v>
      </c>
      <c r="C1675" s="438" t="s">
        <v>9613</v>
      </c>
      <c r="D1675" s="439" t="s">
        <v>5017</v>
      </c>
      <c r="E1675" s="440" t="s">
        <v>2886</v>
      </c>
      <c r="F1675" s="439" t="s">
        <v>43</v>
      </c>
      <c r="G1675" s="439" t="s">
        <v>2887</v>
      </c>
      <c r="H1675" s="439" t="s">
        <v>2888</v>
      </c>
      <c r="I1675" s="441">
        <v>163</v>
      </c>
      <c r="J1675" s="165">
        <f t="shared" si="86"/>
        <v>15</v>
      </c>
    </row>
    <row r="1676" spans="1:10" ht="19.95" customHeight="1">
      <c r="A1676" s="102" t="str">
        <f t="shared" si="84"/>
        <v>2026-04-15T1031802</v>
      </c>
      <c r="B1676" s="167" t="str">
        <f t="shared" si="85"/>
        <v>151031802</v>
      </c>
      <c r="C1676" s="434" t="s">
        <v>9613</v>
      </c>
      <c r="D1676" s="435" t="s">
        <v>7820</v>
      </c>
      <c r="E1676" s="436" t="s">
        <v>9567</v>
      </c>
      <c r="F1676" s="435" t="s">
        <v>43</v>
      </c>
      <c r="G1676" s="435" t="s">
        <v>9568</v>
      </c>
      <c r="H1676" s="435" t="s">
        <v>9569</v>
      </c>
      <c r="I1676" s="437">
        <v>162</v>
      </c>
      <c r="J1676" s="165">
        <f t="shared" si="86"/>
        <v>15</v>
      </c>
    </row>
    <row r="1677" spans="1:10" ht="19.95" customHeight="1">
      <c r="A1677" s="102" t="str">
        <f t="shared" si="84"/>
        <v>2026-04-15T1035835</v>
      </c>
      <c r="B1677" s="167" t="str">
        <f t="shared" si="85"/>
        <v>151035835</v>
      </c>
      <c r="C1677" s="438" t="s">
        <v>9613</v>
      </c>
      <c r="D1677" s="439" t="s">
        <v>2912</v>
      </c>
      <c r="E1677" s="440" t="s">
        <v>7325</v>
      </c>
      <c r="F1677" s="439" t="s">
        <v>43</v>
      </c>
      <c r="G1677" s="439" t="s">
        <v>7326</v>
      </c>
      <c r="H1677" s="439" t="s">
        <v>9579</v>
      </c>
      <c r="I1677" s="441">
        <v>327</v>
      </c>
      <c r="J1677" s="165">
        <f t="shared" si="86"/>
        <v>15</v>
      </c>
    </row>
    <row r="1678" spans="1:10" ht="19.95" customHeight="1">
      <c r="A1678" s="102" t="str">
        <f t="shared" si="84"/>
        <v>2026-04-15T1033057</v>
      </c>
      <c r="B1678" s="167" t="str">
        <f t="shared" si="85"/>
        <v>151033057</v>
      </c>
      <c r="C1678" s="434" t="s">
        <v>9613</v>
      </c>
      <c r="D1678" s="435" t="s">
        <v>7415</v>
      </c>
      <c r="E1678" s="436" t="s">
        <v>5010</v>
      </c>
      <c r="F1678" s="435" t="s">
        <v>43</v>
      </c>
      <c r="G1678" s="435" t="s">
        <v>5011</v>
      </c>
      <c r="H1678" s="435" t="s">
        <v>7304</v>
      </c>
      <c r="I1678" s="437">
        <v>358</v>
      </c>
      <c r="J1678" s="165">
        <f t="shared" si="86"/>
        <v>15</v>
      </c>
    </row>
    <row r="1679" spans="1:10" ht="19.95" customHeight="1">
      <c r="A1679" s="102" t="str">
        <f t="shared" si="84"/>
        <v>2026-04-15T2021195</v>
      </c>
      <c r="B1679" s="167" t="str">
        <f t="shared" si="85"/>
        <v>152021195</v>
      </c>
      <c r="C1679" s="438" t="s">
        <v>9613</v>
      </c>
      <c r="D1679" s="439" t="s">
        <v>7344</v>
      </c>
      <c r="E1679" s="440" t="s">
        <v>3665</v>
      </c>
      <c r="F1679" s="439" t="s">
        <v>43</v>
      </c>
      <c r="G1679" s="439" t="s">
        <v>3666</v>
      </c>
      <c r="H1679" s="439" t="s">
        <v>3667</v>
      </c>
      <c r="I1679" s="441">
        <v>196</v>
      </c>
      <c r="J1679" s="165">
        <f t="shared" si="86"/>
        <v>15</v>
      </c>
    </row>
    <row r="1680" spans="1:10" ht="19.95" customHeight="1">
      <c r="A1680" s="102" t="str">
        <f t="shared" si="84"/>
        <v>2026-04-15T1031798</v>
      </c>
      <c r="B1680" s="167" t="str">
        <f t="shared" si="85"/>
        <v>151031798</v>
      </c>
      <c r="C1680" s="434" t="s">
        <v>9613</v>
      </c>
      <c r="D1680" s="435" t="s">
        <v>3739</v>
      </c>
      <c r="E1680" s="436" t="s">
        <v>9570</v>
      </c>
      <c r="F1680" s="435" t="s">
        <v>43</v>
      </c>
      <c r="G1680" s="435" t="s">
        <v>9571</v>
      </c>
      <c r="H1680" s="435" t="s">
        <v>9572</v>
      </c>
      <c r="I1680" s="437">
        <v>213</v>
      </c>
      <c r="J1680" s="165">
        <f t="shared" si="86"/>
        <v>15</v>
      </c>
    </row>
    <row r="1681" spans="1:10" ht="19.95" customHeight="1">
      <c r="A1681" s="102" t="str">
        <f t="shared" si="84"/>
        <v>2026-04-15T1038787</v>
      </c>
      <c r="B1681" s="167" t="str">
        <f t="shared" si="85"/>
        <v>151038787</v>
      </c>
      <c r="C1681" s="438" t="s">
        <v>9613</v>
      </c>
      <c r="D1681" s="439" t="s">
        <v>9562</v>
      </c>
      <c r="E1681" s="440" t="s">
        <v>9617</v>
      </c>
      <c r="F1681" s="439" t="s">
        <v>43</v>
      </c>
      <c r="G1681" s="439" t="s">
        <v>8139</v>
      </c>
      <c r="H1681" s="439" t="s">
        <v>9618</v>
      </c>
      <c r="I1681" s="441">
        <v>133</v>
      </c>
      <c r="J1681" s="165">
        <f t="shared" si="86"/>
        <v>15</v>
      </c>
    </row>
    <row r="1682" spans="1:10" ht="19.95" customHeight="1">
      <c r="A1682" s="102" t="str">
        <f t="shared" si="84"/>
        <v>2026-04-15T1031747</v>
      </c>
      <c r="B1682" s="167" t="str">
        <f t="shared" si="85"/>
        <v>151031747</v>
      </c>
      <c r="C1682" s="434" t="s">
        <v>9613</v>
      </c>
      <c r="D1682" s="435" t="s">
        <v>2921</v>
      </c>
      <c r="E1682" s="436" t="s">
        <v>7345</v>
      </c>
      <c r="F1682" s="435" t="s">
        <v>43</v>
      </c>
      <c r="G1682" s="435" t="s">
        <v>6893</v>
      </c>
      <c r="H1682" s="435" t="s">
        <v>9543</v>
      </c>
      <c r="I1682" s="437">
        <v>144</v>
      </c>
      <c r="J1682" s="165">
        <f t="shared" si="86"/>
        <v>15</v>
      </c>
    </row>
    <row r="1683" spans="1:10" ht="19.95" customHeight="1">
      <c r="A1683" s="102" t="str">
        <f t="shared" si="84"/>
        <v>2026-04-15T1018760</v>
      </c>
      <c r="B1683" s="167" t="str">
        <f t="shared" si="85"/>
        <v>151018760</v>
      </c>
      <c r="C1683" s="438" t="s">
        <v>9613</v>
      </c>
      <c r="D1683" s="439" t="s">
        <v>7306</v>
      </c>
      <c r="E1683" s="440" t="s">
        <v>2894</v>
      </c>
      <c r="F1683" s="439" t="s">
        <v>43</v>
      </c>
      <c r="G1683" s="439" t="s">
        <v>2895</v>
      </c>
      <c r="H1683" s="439" t="s">
        <v>2896</v>
      </c>
      <c r="I1683" s="441">
        <v>63</v>
      </c>
      <c r="J1683" s="165">
        <f t="shared" si="86"/>
        <v>15</v>
      </c>
    </row>
    <row r="1684" spans="1:10" ht="19.95" customHeight="1">
      <c r="A1684" s="102" t="str">
        <f t="shared" si="84"/>
        <v>2026-04-15T2001590</v>
      </c>
      <c r="B1684" s="167" t="str">
        <f t="shared" si="85"/>
        <v>152001590</v>
      </c>
      <c r="C1684" s="434" t="s">
        <v>9613</v>
      </c>
      <c r="D1684" s="435" t="s">
        <v>2889</v>
      </c>
      <c r="E1684" s="436" t="s">
        <v>5044</v>
      </c>
      <c r="F1684" s="435" t="s">
        <v>43</v>
      </c>
      <c r="G1684" s="435" t="s">
        <v>5045</v>
      </c>
      <c r="H1684" s="435" t="s">
        <v>5046</v>
      </c>
      <c r="I1684" s="437">
        <v>70</v>
      </c>
      <c r="J1684" s="165">
        <f t="shared" si="86"/>
        <v>15</v>
      </c>
    </row>
    <row r="1685" spans="1:10" ht="19.95" customHeight="1">
      <c r="A1685" s="102" t="str">
        <f t="shared" si="84"/>
        <v>2026-04-16T1037804</v>
      </c>
      <c r="B1685" s="167" t="str">
        <f t="shared" si="85"/>
        <v>151037804</v>
      </c>
      <c r="C1685" s="438" t="s">
        <v>9619</v>
      </c>
      <c r="D1685" s="439" t="s">
        <v>4388</v>
      </c>
      <c r="E1685" s="440" t="s">
        <v>9620</v>
      </c>
      <c r="F1685" s="439" t="s">
        <v>43</v>
      </c>
      <c r="G1685" s="439" t="s">
        <v>8141</v>
      </c>
      <c r="H1685" s="439" t="s">
        <v>9621</v>
      </c>
      <c r="I1685" s="441">
        <v>94</v>
      </c>
      <c r="J1685" s="165">
        <f t="shared" si="86"/>
        <v>15</v>
      </c>
    </row>
    <row r="1686" spans="1:10" ht="19.95" customHeight="1">
      <c r="A1686" s="102" t="str">
        <f t="shared" si="84"/>
        <v>2026-04-16T1037741</v>
      </c>
      <c r="B1686" s="167" t="str">
        <f t="shared" si="85"/>
        <v>151037741</v>
      </c>
      <c r="C1686" s="434" t="s">
        <v>9619</v>
      </c>
      <c r="D1686" s="435" t="s">
        <v>4388</v>
      </c>
      <c r="E1686" s="436" t="s">
        <v>7827</v>
      </c>
      <c r="F1686" s="435" t="s">
        <v>43</v>
      </c>
      <c r="G1686" s="435" t="s">
        <v>7828</v>
      </c>
      <c r="H1686" s="435" t="s">
        <v>7829</v>
      </c>
      <c r="I1686" s="437">
        <v>296</v>
      </c>
      <c r="J1686" s="165">
        <f t="shared" si="86"/>
        <v>15</v>
      </c>
    </row>
    <row r="1687" spans="1:10" ht="19.95" customHeight="1">
      <c r="A1687" s="102" t="str">
        <f t="shared" si="84"/>
        <v>2026-04-16T1037727</v>
      </c>
      <c r="B1687" s="167" t="str">
        <f t="shared" si="85"/>
        <v>151037727</v>
      </c>
      <c r="C1687" s="438" t="s">
        <v>9619</v>
      </c>
      <c r="D1687" s="439" t="s">
        <v>7419</v>
      </c>
      <c r="E1687" s="440" t="s">
        <v>9575</v>
      </c>
      <c r="F1687" s="439" t="s">
        <v>43</v>
      </c>
      <c r="G1687" s="439" t="s">
        <v>9576</v>
      </c>
      <c r="H1687" s="439" t="s">
        <v>9606</v>
      </c>
      <c r="I1687" s="441">
        <v>100</v>
      </c>
      <c r="J1687" s="165">
        <f t="shared" si="86"/>
        <v>15</v>
      </c>
    </row>
    <row r="1688" spans="1:10" ht="19.95" customHeight="1">
      <c r="A1688" s="102" t="str">
        <f t="shared" si="84"/>
        <v>2026-04-16T1031434</v>
      </c>
      <c r="B1688" s="167" t="str">
        <f t="shared" si="85"/>
        <v>151031434</v>
      </c>
      <c r="C1688" s="434" t="s">
        <v>9619</v>
      </c>
      <c r="D1688" s="435" t="s">
        <v>7419</v>
      </c>
      <c r="E1688" s="436" t="s">
        <v>7420</v>
      </c>
      <c r="F1688" s="435" t="s">
        <v>43</v>
      </c>
      <c r="G1688" s="435" t="s">
        <v>7421</v>
      </c>
      <c r="H1688" s="435" t="s">
        <v>7422</v>
      </c>
      <c r="I1688" s="437">
        <v>551</v>
      </c>
      <c r="J1688" s="165">
        <f t="shared" si="86"/>
        <v>15</v>
      </c>
    </row>
    <row r="1689" spans="1:10" ht="19.95" customHeight="1">
      <c r="A1689" s="102" t="str">
        <f t="shared" si="84"/>
        <v>2026-04-16T1030546</v>
      </c>
      <c r="B1689" s="167" t="str">
        <f t="shared" si="85"/>
        <v>151030546</v>
      </c>
      <c r="C1689" s="438" t="s">
        <v>9619</v>
      </c>
      <c r="D1689" s="439" t="s">
        <v>7419</v>
      </c>
      <c r="E1689" s="440" t="s">
        <v>7426</v>
      </c>
      <c r="F1689" s="439" t="s">
        <v>43</v>
      </c>
      <c r="G1689" s="439" t="s">
        <v>7427</v>
      </c>
      <c r="H1689" s="439" t="s">
        <v>7422</v>
      </c>
      <c r="I1689" s="441">
        <v>320</v>
      </c>
      <c r="J1689" s="165">
        <f t="shared" si="86"/>
        <v>15</v>
      </c>
    </row>
    <row r="1690" spans="1:10" ht="19.95" customHeight="1">
      <c r="A1690" s="102" t="str">
        <f t="shared" si="84"/>
        <v>2026-04-16T1020581</v>
      </c>
      <c r="B1690" s="167" t="str">
        <f t="shared" si="85"/>
        <v>151020581</v>
      </c>
      <c r="C1690" s="434" t="s">
        <v>9619</v>
      </c>
      <c r="D1690" s="435" t="s">
        <v>3715</v>
      </c>
      <c r="E1690" s="436" t="s">
        <v>8252</v>
      </c>
      <c r="F1690" s="435" t="s">
        <v>43</v>
      </c>
      <c r="G1690" s="435" t="s">
        <v>8253</v>
      </c>
      <c r="H1690" s="435" t="s">
        <v>8254</v>
      </c>
      <c r="I1690" s="437">
        <v>530</v>
      </c>
      <c r="J1690" s="165">
        <f t="shared" si="86"/>
        <v>15</v>
      </c>
    </row>
    <row r="1691" spans="1:10" ht="19.95" customHeight="1">
      <c r="A1691" s="102" t="str">
        <f t="shared" si="84"/>
        <v>2026-04-16T3003268</v>
      </c>
      <c r="B1691" s="167" t="str">
        <f t="shared" si="85"/>
        <v>153003268</v>
      </c>
      <c r="C1691" s="438" t="s">
        <v>9619</v>
      </c>
      <c r="D1691" s="439" t="s">
        <v>416</v>
      </c>
      <c r="E1691" s="440" t="s">
        <v>2857</v>
      </c>
      <c r="F1691" s="439" t="s">
        <v>43</v>
      </c>
      <c r="G1691" s="439" t="s">
        <v>2858</v>
      </c>
      <c r="H1691" s="439" t="s">
        <v>2859</v>
      </c>
      <c r="I1691" s="441">
        <v>51</v>
      </c>
      <c r="J1691" s="165">
        <f t="shared" si="86"/>
        <v>15</v>
      </c>
    </row>
    <row r="1692" spans="1:10" ht="19.95" customHeight="1">
      <c r="A1692" s="102" t="str">
        <f t="shared" si="84"/>
        <v>2026-04-16T3003745</v>
      </c>
      <c r="B1692" s="167" t="str">
        <f t="shared" si="85"/>
        <v>153003745</v>
      </c>
      <c r="C1692" s="434" t="s">
        <v>9619</v>
      </c>
      <c r="D1692" s="435" t="s">
        <v>416</v>
      </c>
      <c r="E1692" s="436" t="s">
        <v>2860</v>
      </c>
      <c r="F1692" s="435" t="s">
        <v>43</v>
      </c>
      <c r="G1692" s="435" t="s">
        <v>2861</v>
      </c>
      <c r="H1692" s="435" t="s">
        <v>7812</v>
      </c>
      <c r="I1692" s="437">
        <v>29</v>
      </c>
      <c r="J1692" s="165">
        <f t="shared" si="86"/>
        <v>15</v>
      </c>
    </row>
    <row r="1693" spans="1:10" ht="19.95" customHeight="1">
      <c r="A1693" s="102" t="str">
        <f t="shared" si="84"/>
        <v>2026-04-16T3003745</v>
      </c>
      <c r="B1693" s="167" t="str">
        <f t="shared" si="85"/>
        <v>153003745</v>
      </c>
      <c r="C1693" s="438" t="s">
        <v>9619</v>
      </c>
      <c r="D1693" s="439" t="s">
        <v>416</v>
      </c>
      <c r="E1693" s="440" t="s">
        <v>2869</v>
      </c>
      <c r="F1693" s="439" t="s">
        <v>43</v>
      </c>
      <c r="G1693" s="439" t="s">
        <v>2861</v>
      </c>
      <c r="H1693" s="439" t="s">
        <v>7812</v>
      </c>
      <c r="I1693" s="441">
        <v>140</v>
      </c>
      <c r="J1693" s="165">
        <f t="shared" si="86"/>
        <v>15</v>
      </c>
    </row>
    <row r="1694" spans="1:10" ht="19.95" customHeight="1">
      <c r="A1694" s="102" t="str">
        <f t="shared" si="84"/>
        <v>2026-04-16T3002720</v>
      </c>
      <c r="B1694" s="167" t="str">
        <f t="shared" si="85"/>
        <v>153002720</v>
      </c>
      <c r="C1694" s="434" t="s">
        <v>9619</v>
      </c>
      <c r="D1694" s="435" t="s">
        <v>416</v>
      </c>
      <c r="E1694" s="436" t="s">
        <v>5048</v>
      </c>
      <c r="F1694" s="435" t="s">
        <v>43</v>
      </c>
      <c r="G1694" s="435" t="s">
        <v>5049</v>
      </c>
      <c r="H1694" s="435" t="s">
        <v>5023</v>
      </c>
      <c r="I1694" s="437">
        <v>79</v>
      </c>
      <c r="J1694" s="165">
        <f t="shared" si="86"/>
        <v>15</v>
      </c>
    </row>
    <row r="1695" spans="1:10" ht="19.95" customHeight="1">
      <c r="A1695" s="102" t="str">
        <f t="shared" si="84"/>
        <v>2026-04-16T3003890</v>
      </c>
      <c r="B1695" s="167" t="str">
        <f t="shared" si="85"/>
        <v>153003890</v>
      </c>
      <c r="C1695" s="438" t="s">
        <v>9619</v>
      </c>
      <c r="D1695" s="439" t="s">
        <v>2862</v>
      </c>
      <c r="E1695" s="440" t="s">
        <v>9541</v>
      </c>
      <c r="F1695" s="439" t="s">
        <v>43</v>
      </c>
      <c r="G1695" s="439" t="s">
        <v>9542</v>
      </c>
      <c r="H1695" s="439" t="s">
        <v>2865</v>
      </c>
      <c r="I1695" s="441">
        <v>101</v>
      </c>
      <c r="J1695" s="165">
        <f t="shared" si="86"/>
        <v>15</v>
      </c>
    </row>
    <row r="1696" spans="1:10" ht="19.95" customHeight="1">
      <c r="A1696" s="102" t="str">
        <f t="shared" si="84"/>
        <v>2026-04-16T3002775</v>
      </c>
      <c r="B1696" s="167" t="str">
        <f t="shared" si="85"/>
        <v>153002775</v>
      </c>
      <c r="C1696" s="434" t="s">
        <v>9619</v>
      </c>
      <c r="D1696" s="435" t="s">
        <v>2862</v>
      </c>
      <c r="E1696" s="436" t="s">
        <v>2871</v>
      </c>
      <c r="F1696" s="435" t="s">
        <v>2515</v>
      </c>
      <c r="G1696" s="435" t="s">
        <v>2872</v>
      </c>
      <c r="H1696" s="435" t="s">
        <v>7813</v>
      </c>
      <c r="I1696" s="437">
        <v>60</v>
      </c>
      <c r="J1696" s="165">
        <f t="shared" si="86"/>
        <v>15</v>
      </c>
    </row>
    <row r="1697" spans="1:10" ht="19.95" customHeight="1">
      <c r="A1697" s="102" t="str">
        <f t="shared" si="84"/>
        <v>2026-04-16T3003270</v>
      </c>
      <c r="B1697" s="167" t="str">
        <f t="shared" si="85"/>
        <v>153003270</v>
      </c>
      <c r="C1697" s="438" t="s">
        <v>9619</v>
      </c>
      <c r="D1697" s="439" t="s">
        <v>2862</v>
      </c>
      <c r="E1697" s="440" t="s">
        <v>3670</v>
      </c>
      <c r="F1697" s="439" t="s">
        <v>43</v>
      </c>
      <c r="G1697" s="439" t="s">
        <v>3671</v>
      </c>
      <c r="H1697" s="439" t="s">
        <v>3660</v>
      </c>
      <c r="I1697" s="441">
        <v>76</v>
      </c>
      <c r="J1697" s="165">
        <f t="shared" si="86"/>
        <v>15</v>
      </c>
    </row>
    <row r="1698" spans="1:10" ht="19.95" customHeight="1">
      <c r="A1698" s="102" t="str">
        <f t="shared" si="84"/>
        <v>2026-04-16T3002783</v>
      </c>
      <c r="B1698" s="167" t="str">
        <f t="shared" si="85"/>
        <v>153002783</v>
      </c>
      <c r="C1698" s="434" t="s">
        <v>9619</v>
      </c>
      <c r="D1698" s="435" t="s">
        <v>2862</v>
      </c>
      <c r="E1698" s="436" t="s">
        <v>7411</v>
      </c>
      <c r="F1698" s="435" t="s">
        <v>43</v>
      </c>
      <c r="G1698" s="435" t="s">
        <v>7412</v>
      </c>
      <c r="H1698" s="435" t="s">
        <v>3664</v>
      </c>
      <c r="I1698" s="437">
        <v>91</v>
      </c>
      <c r="J1698" s="165">
        <f t="shared" si="86"/>
        <v>15</v>
      </c>
    </row>
    <row r="1699" spans="1:10" ht="19.95" customHeight="1">
      <c r="A1699" s="102" t="str">
        <f t="shared" si="84"/>
        <v>2026-04-16T3002609</v>
      </c>
      <c r="B1699" s="167" t="str">
        <f t="shared" si="85"/>
        <v>153002609</v>
      </c>
      <c r="C1699" s="438" t="s">
        <v>9619</v>
      </c>
      <c r="D1699" s="439" t="s">
        <v>2870</v>
      </c>
      <c r="E1699" s="440" t="s">
        <v>3721</v>
      </c>
      <c r="F1699" s="439" t="s">
        <v>43</v>
      </c>
      <c r="G1699" s="439" t="s">
        <v>3722</v>
      </c>
      <c r="H1699" s="439" t="s">
        <v>2865</v>
      </c>
      <c r="I1699" s="441">
        <v>107</v>
      </c>
      <c r="J1699" s="165">
        <f t="shared" si="86"/>
        <v>15</v>
      </c>
    </row>
    <row r="1700" spans="1:10" ht="19.95" customHeight="1">
      <c r="A1700" s="102" t="str">
        <f t="shared" si="84"/>
        <v>2026-04-16T3002422</v>
      </c>
      <c r="B1700" s="167" t="str">
        <f t="shared" si="85"/>
        <v>153002422</v>
      </c>
      <c r="C1700" s="434" t="s">
        <v>9619</v>
      </c>
      <c r="D1700" s="435" t="s">
        <v>2870</v>
      </c>
      <c r="E1700" s="436" t="s">
        <v>7332</v>
      </c>
      <c r="F1700" s="435" t="s">
        <v>43</v>
      </c>
      <c r="G1700" s="435" t="s">
        <v>7333</v>
      </c>
      <c r="H1700" s="435" t="s">
        <v>7334</v>
      </c>
      <c r="I1700" s="437">
        <v>55</v>
      </c>
      <c r="J1700" s="165">
        <f t="shared" si="86"/>
        <v>15</v>
      </c>
    </row>
    <row r="1701" spans="1:10" ht="19.95" customHeight="1">
      <c r="A1701" s="102" t="str">
        <f t="shared" si="84"/>
        <v>2026-04-16T3003744</v>
      </c>
      <c r="B1701" s="167" t="str">
        <f t="shared" si="85"/>
        <v>153003744</v>
      </c>
      <c r="C1701" s="438" t="s">
        <v>9619</v>
      </c>
      <c r="D1701" s="439" t="s">
        <v>2870</v>
      </c>
      <c r="E1701" s="440" t="s">
        <v>2863</v>
      </c>
      <c r="F1701" s="439" t="s">
        <v>43</v>
      </c>
      <c r="G1701" s="439" t="s">
        <v>2864</v>
      </c>
      <c r="H1701" s="439" t="s">
        <v>3723</v>
      </c>
      <c r="I1701" s="441">
        <v>153</v>
      </c>
      <c r="J1701" s="165">
        <f t="shared" si="86"/>
        <v>15</v>
      </c>
    </row>
    <row r="1702" spans="1:10" ht="19.95" customHeight="1">
      <c r="A1702" s="102" t="str">
        <f t="shared" si="84"/>
        <v>2026-04-16T1035083</v>
      </c>
      <c r="B1702" s="167" t="str">
        <f t="shared" si="85"/>
        <v>151035083</v>
      </c>
      <c r="C1702" s="434" t="s">
        <v>9619</v>
      </c>
      <c r="D1702" s="435" t="s">
        <v>2926</v>
      </c>
      <c r="E1702" s="436" t="s">
        <v>9622</v>
      </c>
      <c r="F1702" s="435" t="s">
        <v>43</v>
      </c>
      <c r="G1702" s="435" t="s">
        <v>8143</v>
      </c>
      <c r="H1702" s="435" t="s">
        <v>9623</v>
      </c>
      <c r="I1702" s="437">
        <v>90</v>
      </c>
      <c r="J1702" s="165">
        <f t="shared" si="86"/>
        <v>15</v>
      </c>
    </row>
    <row r="1703" spans="1:10" ht="19.95" customHeight="1">
      <c r="A1703" s="102" t="str">
        <f t="shared" si="84"/>
        <v>2026-04-16T1031812</v>
      </c>
      <c r="B1703" s="167" t="str">
        <f t="shared" si="85"/>
        <v>151031812</v>
      </c>
      <c r="C1703" s="438" t="s">
        <v>9619</v>
      </c>
      <c r="D1703" s="439" t="s">
        <v>9556</v>
      </c>
      <c r="E1703" s="440" t="s">
        <v>7353</v>
      </c>
      <c r="F1703" s="439" t="s">
        <v>43</v>
      </c>
      <c r="G1703" s="439" t="s">
        <v>7354</v>
      </c>
      <c r="H1703" s="439" t="s">
        <v>7355</v>
      </c>
      <c r="I1703" s="441">
        <v>214</v>
      </c>
      <c r="J1703" s="165">
        <f t="shared" si="86"/>
        <v>15</v>
      </c>
    </row>
    <row r="1704" spans="1:10" ht="19.95" customHeight="1">
      <c r="A1704" s="102" t="str">
        <f t="shared" si="84"/>
        <v>2026-04-16T1033085</v>
      </c>
      <c r="B1704" s="167" t="str">
        <f t="shared" si="85"/>
        <v>151033085</v>
      </c>
      <c r="C1704" s="434" t="s">
        <v>9619</v>
      </c>
      <c r="D1704" s="435" t="s">
        <v>8247</v>
      </c>
      <c r="E1704" s="436" t="s">
        <v>7316</v>
      </c>
      <c r="F1704" s="435" t="s">
        <v>43</v>
      </c>
      <c r="G1704" s="435" t="s">
        <v>7317</v>
      </c>
      <c r="H1704" s="435" t="s">
        <v>7814</v>
      </c>
      <c r="I1704" s="437">
        <v>48</v>
      </c>
      <c r="J1704" s="165">
        <f t="shared" si="86"/>
        <v>15</v>
      </c>
    </row>
    <row r="1705" spans="1:10" ht="19.95" customHeight="1">
      <c r="A1705" s="102" t="str">
        <f t="shared" si="84"/>
        <v>2026-04-16T1033085</v>
      </c>
      <c r="B1705" s="167" t="str">
        <f t="shared" si="85"/>
        <v>151033085</v>
      </c>
      <c r="C1705" s="438" t="s">
        <v>9619</v>
      </c>
      <c r="D1705" s="439" t="s">
        <v>5384</v>
      </c>
      <c r="E1705" s="440" t="s">
        <v>7316</v>
      </c>
      <c r="F1705" s="439" t="s">
        <v>43</v>
      </c>
      <c r="G1705" s="439" t="s">
        <v>7317</v>
      </c>
      <c r="H1705" s="439" t="s">
        <v>7814</v>
      </c>
      <c r="I1705" s="441">
        <v>117</v>
      </c>
      <c r="J1705" s="165">
        <f t="shared" si="86"/>
        <v>15</v>
      </c>
    </row>
    <row r="1706" spans="1:10" ht="19.95" customHeight="1">
      <c r="A1706" s="102" t="str">
        <f t="shared" si="84"/>
        <v>2026-04-16T1030578</v>
      </c>
      <c r="B1706" s="167" t="str">
        <f t="shared" si="85"/>
        <v>151030578</v>
      </c>
      <c r="C1706" s="434" t="s">
        <v>9619</v>
      </c>
      <c r="D1706" s="435" t="s">
        <v>9624</v>
      </c>
      <c r="E1706" s="436" t="s">
        <v>9625</v>
      </c>
      <c r="F1706" s="435" t="s">
        <v>43</v>
      </c>
      <c r="G1706" s="435" t="s">
        <v>9626</v>
      </c>
      <c r="H1706" s="435" t="s">
        <v>9627</v>
      </c>
      <c r="I1706" s="437">
        <v>60</v>
      </c>
      <c r="J1706" s="165">
        <f t="shared" si="86"/>
        <v>15</v>
      </c>
    </row>
    <row r="1707" spans="1:10" ht="19.95" customHeight="1">
      <c r="A1707" s="102" t="str">
        <f t="shared" si="84"/>
        <v>2026-04-16T1035841</v>
      </c>
      <c r="B1707" s="167" t="str">
        <f t="shared" si="85"/>
        <v>151035841</v>
      </c>
      <c r="C1707" s="438" t="s">
        <v>9619</v>
      </c>
      <c r="D1707" s="439" t="s">
        <v>5013</v>
      </c>
      <c r="E1707" s="440" t="s">
        <v>9614</v>
      </c>
      <c r="F1707" s="439" t="s">
        <v>43</v>
      </c>
      <c r="G1707" s="439" t="s">
        <v>9615</v>
      </c>
      <c r="H1707" s="439" t="s">
        <v>9616</v>
      </c>
      <c r="I1707" s="441">
        <v>148</v>
      </c>
      <c r="J1707" s="165">
        <f t="shared" si="86"/>
        <v>15</v>
      </c>
    </row>
    <row r="1708" spans="1:10" ht="19.95" customHeight="1">
      <c r="A1708" s="102" t="str">
        <f t="shared" si="84"/>
        <v>2026-04-16T1032440</v>
      </c>
      <c r="B1708" s="167" t="str">
        <f t="shared" si="85"/>
        <v>151032440</v>
      </c>
      <c r="C1708" s="434" t="s">
        <v>9619</v>
      </c>
      <c r="D1708" s="435" t="s">
        <v>5013</v>
      </c>
      <c r="E1708" s="436" t="s">
        <v>8262</v>
      </c>
      <c r="F1708" s="435" t="s">
        <v>43</v>
      </c>
      <c r="G1708" s="435" t="s">
        <v>8263</v>
      </c>
      <c r="H1708" s="435" t="s">
        <v>8264</v>
      </c>
      <c r="I1708" s="437">
        <v>234</v>
      </c>
      <c r="J1708" s="165">
        <f t="shared" si="86"/>
        <v>15</v>
      </c>
    </row>
    <row r="1709" spans="1:10" ht="19.95" customHeight="1">
      <c r="A1709" s="102" t="str">
        <f t="shared" si="84"/>
        <v>2026-04-16T1033079</v>
      </c>
      <c r="B1709" s="167" t="str">
        <f t="shared" si="85"/>
        <v>151033079</v>
      </c>
      <c r="C1709" s="438" t="s">
        <v>9619</v>
      </c>
      <c r="D1709" s="439" t="s">
        <v>5013</v>
      </c>
      <c r="E1709" s="440" t="s">
        <v>7341</v>
      </c>
      <c r="F1709" s="439" t="s">
        <v>43</v>
      </c>
      <c r="G1709" s="439" t="s">
        <v>7342</v>
      </c>
      <c r="H1709" s="439" t="s">
        <v>7414</v>
      </c>
      <c r="I1709" s="441">
        <v>339</v>
      </c>
      <c r="J1709" s="165">
        <f t="shared" si="86"/>
        <v>15</v>
      </c>
    </row>
    <row r="1710" spans="1:10" ht="19.95" customHeight="1">
      <c r="A1710" s="102" t="str">
        <f t="shared" si="84"/>
        <v>2026-04-16T2021194</v>
      </c>
      <c r="B1710" s="167" t="str">
        <f t="shared" si="85"/>
        <v>152021194</v>
      </c>
      <c r="C1710" s="434" t="s">
        <v>9619</v>
      </c>
      <c r="D1710" s="435" t="s">
        <v>5017</v>
      </c>
      <c r="E1710" s="436" t="s">
        <v>2886</v>
      </c>
      <c r="F1710" s="435" t="s">
        <v>43</v>
      </c>
      <c r="G1710" s="435" t="s">
        <v>2887</v>
      </c>
      <c r="H1710" s="435" t="s">
        <v>2888</v>
      </c>
      <c r="I1710" s="437">
        <v>119</v>
      </c>
      <c r="J1710" s="165">
        <f t="shared" si="86"/>
        <v>15</v>
      </c>
    </row>
    <row r="1711" spans="1:10" ht="19.95" customHeight="1">
      <c r="A1711" s="102" t="str">
        <f t="shared" si="84"/>
        <v>2026-04-16T1031802</v>
      </c>
      <c r="B1711" s="167" t="str">
        <f t="shared" si="85"/>
        <v>151031802</v>
      </c>
      <c r="C1711" s="438" t="s">
        <v>9619</v>
      </c>
      <c r="D1711" s="439" t="s">
        <v>7820</v>
      </c>
      <c r="E1711" s="440" t="s">
        <v>9567</v>
      </c>
      <c r="F1711" s="439" t="s">
        <v>43</v>
      </c>
      <c r="G1711" s="439" t="s">
        <v>9568</v>
      </c>
      <c r="H1711" s="439" t="s">
        <v>9569</v>
      </c>
      <c r="I1711" s="441">
        <v>254</v>
      </c>
      <c r="J1711" s="165">
        <f t="shared" si="86"/>
        <v>15</v>
      </c>
    </row>
    <row r="1712" spans="1:10" ht="19.95" customHeight="1">
      <c r="A1712" s="102" t="str">
        <f t="shared" si="84"/>
        <v>2026-04-16T1035835</v>
      </c>
      <c r="B1712" s="167" t="str">
        <f t="shared" si="85"/>
        <v>151035835</v>
      </c>
      <c r="C1712" s="434" t="s">
        <v>9619</v>
      </c>
      <c r="D1712" s="435" t="s">
        <v>2912</v>
      </c>
      <c r="E1712" s="436" t="s">
        <v>7325</v>
      </c>
      <c r="F1712" s="435" t="s">
        <v>43</v>
      </c>
      <c r="G1712" s="435" t="s">
        <v>7326</v>
      </c>
      <c r="H1712" s="435" t="s">
        <v>9579</v>
      </c>
      <c r="I1712" s="437">
        <v>426</v>
      </c>
      <c r="J1712" s="165">
        <f t="shared" si="86"/>
        <v>15</v>
      </c>
    </row>
    <row r="1713" spans="1:10" ht="19.95" customHeight="1">
      <c r="A1713" s="102" t="str">
        <f t="shared" si="84"/>
        <v>2026-04-16T1027728</v>
      </c>
      <c r="B1713" s="167" t="str">
        <f t="shared" si="85"/>
        <v>151027728</v>
      </c>
      <c r="C1713" s="438" t="s">
        <v>9619</v>
      </c>
      <c r="D1713" s="439" t="s">
        <v>7415</v>
      </c>
      <c r="E1713" s="440" t="s">
        <v>9610</v>
      </c>
      <c r="F1713" s="439" t="s">
        <v>43</v>
      </c>
      <c r="G1713" s="439" t="s">
        <v>9611</v>
      </c>
      <c r="H1713" s="439" t="s">
        <v>9628</v>
      </c>
      <c r="I1713" s="441">
        <v>60</v>
      </c>
      <c r="J1713" s="165">
        <f t="shared" si="86"/>
        <v>15</v>
      </c>
    </row>
    <row r="1714" spans="1:10" ht="19.95" customHeight="1">
      <c r="A1714" s="102" t="str">
        <f t="shared" si="84"/>
        <v>2026-04-16T1033057</v>
      </c>
      <c r="B1714" s="167" t="str">
        <f t="shared" si="85"/>
        <v>151033057</v>
      </c>
      <c r="C1714" s="434" t="s">
        <v>9619</v>
      </c>
      <c r="D1714" s="435" t="s">
        <v>7415</v>
      </c>
      <c r="E1714" s="436" t="s">
        <v>5010</v>
      </c>
      <c r="F1714" s="435" t="s">
        <v>43</v>
      </c>
      <c r="G1714" s="435" t="s">
        <v>5011</v>
      </c>
      <c r="H1714" s="435" t="s">
        <v>7304</v>
      </c>
      <c r="I1714" s="437">
        <v>430</v>
      </c>
      <c r="J1714" s="165">
        <f t="shared" si="86"/>
        <v>15</v>
      </c>
    </row>
    <row r="1715" spans="1:10" ht="19.95" customHeight="1">
      <c r="A1715" s="102" t="str">
        <f t="shared" si="84"/>
        <v>2026-04-16T2021195</v>
      </c>
      <c r="B1715" s="167" t="str">
        <f t="shared" si="85"/>
        <v>152021195</v>
      </c>
      <c r="C1715" s="438" t="s">
        <v>9619</v>
      </c>
      <c r="D1715" s="439" t="s">
        <v>7344</v>
      </c>
      <c r="E1715" s="440" t="s">
        <v>3665</v>
      </c>
      <c r="F1715" s="439" t="s">
        <v>43</v>
      </c>
      <c r="G1715" s="439" t="s">
        <v>3666</v>
      </c>
      <c r="H1715" s="439" t="s">
        <v>3667</v>
      </c>
      <c r="I1715" s="441">
        <v>123</v>
      </c>
      <c r="J1715" s="165">
        <f t="shared" si="86"/>
        <v>15</v>
      </c>
    </row>
    <row r="1716" spans="1:10" ht="19.95" customHeight="1">
      <c r="A1716" s="102" t="str">
        <f t="shared" si="84"/>
        <v>2026-04-16T1031798</v>
      </c>
      <c r="B1716" s="167" t="str">
        <f t="shared" si="85"/>
        <v>151031798</v>
      </c>
      <c r="C1716" s="434" t="s">
        <v>9619</v>
      </c>
      <c r="D1716" s="435" t="s">
        <v>3739</v>
      </c>
      <c r="E1716" s="436" t="s">
        <v>9570</v>
      </c>
      <c r="F1716" s="435" t="s">
        <v>43</v>
      </c>
      <c r="G1716" s="435" t="s">
        <v>9571</v>
      </c>
      <c r="H1716" s="435" t="s">
        <v>9572</v>
      </c>
      <c r="I1716" s="437">
        <v>125</v>
      </c>
      <c r="J1716" s="165">
        <f t="shared" si="86"/>
        <v>15</v>
      </c>
    </row>
    <row r="1717" spans="1:10" ht="19.95" customHeight="1">
      <c r="A1717" s="102" t="str">
        <f t="shared" si="84"/>
        <v>2026-04-16T1038787</v>
      </c>
      <c r="B1717" s="167" t="str">
        <f t="shared" si="85"/>
        <v>151038787</v>
      </c>
      <c r="C1717" s="438" t="s">
        <v>9619</v>
      </c>
      <c r="D1717" s="439" t="s">
        <v>9562</v>
      </c>
      <c r="E1717" s="440" t="s">
        <v>9617</v>
      </c>
      <c r="F1717" s="439" t="s">
        <v>43</v>
      </c>
      <c r="G1717" s="439" t="s">
        <v>8139</v>
      </c>
      <c r="H1717" s="439" t="s">
        <v>9618</v>
      </c>
      <c r="I1717" s="441">
        <v>64</v>
      </c>
      <c r="J1717" s="165">
        <f t="shared" si="86"/>
        <v>15</v>
      </c>
    </row>
    <row r="1718" spans="1:10" ht="19.95" customHeight="1">
      <c r="A1718" s="102" t="str">
        <f t="shared" si="84"/>
        <v>2026-04-16T1031747</v>
      </c>
      <c r="B1718" s="167" t="str">
        <f t="shared" si="85"/>
        <v>151031747</v>
      </c>
      <c r="C1718" s="434" t="s">
        <v>9619</v>
      </c>
      <c r="D1718" s="435" t="s">
        <v>2921</v>
      </c>
      <c r="E1718" s="436" t="s">
        <v>7345</v>
      </c>
      <c r="F1718" s="435" t="s">
        <v>43</v>
      </c>
      <c r="G1718" s="435" t="s">
        <v>6893</v>
      </c>
      <c r="H1718" s="435" t="s">
        <v>9543</v>
      </c>
      <c r="I1718" s="437">
        <v>270</v>
      </c>
      <c r="J1718" s="165">
        <f t="shared" si="86"/>
        <v>15</v>
      </c>
    </row>
    <row r="1719" spans="1:10" ht="19.95" customHeight="1">
      <c r="A1719" s="102" t="str">
        <f t="shared" si="84"/>
        <v>2026-04-16T1018760</v>
      </c>
      <c r="B1719" s="167" t="str">
        <f t="shared" si="85"/>
        <v>151018760</v>
      </c>
      <c r="C1719" s="438" t="s">
        <v>9619</v>
      </c>
      <c r="D1719" s="439" t="s">
        <v>7306</v>
      </c>
      <c r="E1719" s="440" t="s">
        <v>2894</v>
      </c>
      <c r="F1719" s="439" t="s">
        <v>43</v>
      </c>
      <c r="G1719" s="439" t="s">
        <v>2895</v>
      </c>
      <c r="H1719" s="439" t="s">
        <v>2896</v>
      </c>
      <c r="I1719" s="441">
        <v>69</v>
      </c>
      <c r="J1719" s="165">
        <f t="shared" si="86"/>
        <v>15</v>
      </c>
    </row>
    <row r="1720" spans="1:10" ht="19.95" customHeight="1">
      <c r="A1720" s="102" t="str">
        <f t="shared" si="84"/>
        <v>2026-04-16T2001590</v>
      </c>
      <c r="B1720" s="167" t="str">
        <f t="shared" si="85"/>
        <v>152001590</v>
      </c>
      <c r="C1720" s="434" t="s">
        <v>9619</v>
      </c>
      <c r="D1720" s="435" t="s">
        <v>2889</v>
      </c>
      <c r="E1720" s="436" t="s">
        <v>5044</v>
      </c>
      <c r="F1720" s="435" t="s">
        <v>43</v>
      </c>
      <c r="G1720" s="435" t="s">
        <v>5045</v>
      </c>
      <c r="H1720" s="435" t="s">
        <v>5046</v>
      </c>
      <c r="I1720" s="437">
        <v>141</v>
      </c>
      <c r="J1720" s="165">
        <f t="shared" si="86"/>
        <v>15</v>
      </c>
    </row>
    <row r="1721" spans="1:10" ht="19.95" customHeight="1">
      <c r="A1721" s="102" t="str">
        <f t="shared" si="84"/>
        <v>2026-04-17T1037804</v>
      </c>
      <c r="B1721" s="167" t="str">
        <f t="shared" si="85"/>
        <v>151037804</v>
      </c>
      <c r="C1721" s="438" t="s">
        <v>9629</v>
      </c>
      <c r="D1721" s="439" t="s">
        <v>4388</v>
      </c>
      <c r="E1721" s="440" t="s">
        <v>9620</v>
      </c>
      <c r="F1721" s="439" t="s">
        <v>43</v>
      </c>
      <c r="G1721" s="439" t="s">
        <v>8141</v>
      </c>
      <c r="H1721" s="439" t="s">
        <v>9621</v>
      </c>
      <c r="I1721" s="441">
        <v>48</v>
      </c>
      <c r="J1721" s="165">
        <f t="shared" si="86"/>
        <v>15</v>
      </c>
    </row>
    <row r="1722" spans="1:10" ht="19.95" customHeight="1">
      <c r="A1722" s="102" t="str">
        <f t="shared" ref="A1722:A1785" si="87">C1722&amp;"T"&amp;G1722</f>
        <v>2026-04-17T1037741</v>
      </c>
      <c r="B1722" s="167" t="str">
        <f t="shared" ref="B1722:B1785" si="88">J1722&amp;G1722</f>
        <v>151037741</v>
      </c>
      <c r="C1722" s="434" t="s">
        <v>9629</v>
      </c>
      <c r="D1722" s="435" t="s">
        <v>4388</v>
      </c>
      <c r="E1722" s="436" t="s">
        <v>7827</v>
      </c>
      <c r="F1722" s="435" t="s">
        <v>43</v>
      </c>
      <c r="G1722" s="435" t="s">
        <v>7828</v>
      </c>
      <c r="H1722" s="435" t="s">
        <v>7829</v>
      </c>
      <c r="I1722" s="437">
        <v>241</v>
      </c>
      <c r="J1722" s="165">
        <f t="shared" si="86"/>
        <v>15</v>
      </c>
    </row>
    <row r="1723" spans="1:10" ht="19.95" customHeight="1">
      <c r="A1723" s="102" t="str">
        <f t="shared" si="87"/>
        <v>2026-04-17T1037727</v>
      </c>
      <c r="B1723" s="167" t="str">
        <f t="shared" si="88"/>
        <v>151037727</v>
      </c>
      <c r="C1723" s="438" t="s">
        <v>9629</v>
      </c>
      <c r="D1723" s="439" t="s">
        <v>7419</v>
      </c>
      <c r="E1723" s="440" t="s">
        <v>9575</v>
      </c>
      <c r="F1723" s="439" t="s">
        <v>43</v>
      </c>
      <c r="G1723" s="439" t="s">
        <v>9576</v>
      </c>
      <c r="H1723" s="439" t="s">
        <v>9606</v>
      </c>
      <c r="I1723" s="441">
        <v>153</v>
      </c>
      <c r="J1723" s="165">
        <f t="shared" si="86"/>
        <v>15</v>
      </c>
    </row>
    <row r="1724" spans="1:10" ht="19.95" customHeight="1">
      <c r="A1724" s="102" t="str">
        <f t="shared" si="87"/>
        <v>2026-04-17T1031434</v>
      </c>
      <c r="B1724" s="167" t="str">
        <f t="shared" si="88"/>
        <v>151031434</v>
      </c>
      <c r="C1724" s="434" t="s">
        <v>9629</v>
      </c>
      <c r="D1724" s="435" t="s">
        <v>7419</v>
      </c>
      <c r="E1724" s="436" t="s">
        <v>7420</v>
      </c>
      <c r="F1724" s="435" t="s">
        <v>43</v>
      </c>
      <c r="G1724" s="435" t="s">
        <v>7421</v>
      </c>
      <c r="H1724" s="435" t="s">
        <v>7422</v>
      </c>
      <c r="I1724" s="437">
        <v>498</v>
      </c>
      <c r="J1724" s="165">
        <f t="shared" si="86"/>
        <v>15</v>
      </c>
    </row>
    <row r="1725" spans="1:10" ht="19.95" customHeight="1">
      <c r="A1725" s="102" t="str">
        <f t="shared" si="87"/>
        <v>2026-04-17T1030546</v>
      </c>
      <c r="B1725" s="167" t="str">
        <f t="shared" si="88"/>
        <v>151030546</v>
      </c>
      <c r="C1725" s="438" t="s">
        <v>9629</v>
      </c>
      <c r="D1725" s="439" t="s">
        <v>7419</v>
      </c>
      <c r="E1725" s="440" t="s">
        <v>7426</v>
      </c>
      <c r="F1725" s="439" t="s">
        <v>43</v>
      </c>
      <c r="G1725" s="439" t="s">
        <v>7427</v>
      </c>
      <c r="H1725" s="439" t="s">
        <v>7422</v>
      </c>
      <c r="I1725" s="441">
        <v>398</v>
      </c>
      <c r="J1725" s="165">
        <f t="shared" si="86"/>
        <v>15</v>
      </c>
    </row>
    <row r="1726" spans="1:10" ht="19.95" customHeight="1">
      <c r="A1726" s="102" t="str">
        <f t="shared" si="87"/>
        <v>2026-04-17T1020581</v>
      </c>
      <c r="B1726" s="167" t="str">
        <f t="shared" si="88"/>
        <v>151020581</v>
      </c>
      <c r="C1726" s="434" t="s">
        <v>9629</v>
      </c>
      <c r="D1726" s="435" t="s">
        <v>3715</v>
      </c>
      <c r="E1726" s="436" t="s">
        <v>8252</v>
      </c>
      <c r="F1726" s="435" t="s">
        <v>43</v>
      </c>
      <c r="G1726" s="435" t="s">
        <v>8253</v>
      </c>
      <c r="H1726" s="435" t="s">
        <v>8254</v>
      </c>
      <c r="I1726" s="437">
        <v>536</v>
      </c>
      <c r="J1726" s="165">
        <f t="shared" si="86"/>
        <v>15</v>
      </c>
    </row>
    <row r="1727" spans="1:10" ht="19.95" customHeight="1">
      <c r="A1727" s="102" t="str">
        <f t="shared" si="87"/>
        <v>2026-04-17T3003745</v>
      </c>
      <c r="B1727" s="167" t="str">
        <f t="shared" si="88"/>
        <v>153003745</v>
      </c>
      <c r="C1727" s="438" t="s">
        <v>9629</v>
      </c>
      <c r="D1727" s="439" t="s">
        <v>416</v>
      </c>
      <c r="E1727" s="440" t="s">
        <v>2860</v>
      </c>
      <c r="F1727" s="439" t="s">
        <v>43</v>
      </c>
      <c r="G1727" s="439" t="s">
        <v>2861</v>
      </c>
      <c r="H1727" s="439" t="s">
        <v>7812</v>
      </c>
      <c r="I1727" s="441">
        <v>73</v>
      </c>
      <c r="J1727" s="165">
        <f t="shared" si="86"/>
        <v>15</v>
      </c>
    </row>
    <row r="1728" spans="1:10" ht="19.95" customHeight="1">
      <c r="A1728" s="102" t="str">
        <f t="shared" si="87"/>
        <v>2026-04-17T3003745</v>
      </c>
      <c r="B1728" s="167" t="str">
        <f t="shared" si="88"/>
        <v>153003745</v>
      </c>
      <c r="C1728" s="434" t="s">
        <v>9629</v>
      </c>
      <c r="D1728" s="435" t="s">
        <v>416</v>
      </c>
      <c r="E1728" s="436" t="s">
        <v>2869</v>
      </c>
      <c r="F1728" s="435" t="s">
        <v>43</v>
      </c>
      <c r="G1728" s="435" t="s">
        <v>2861</v>
      </c>
      <c r="H1728" s="435" t="s">
        <v>7812</v>
      </c>
      <c r="I1728" s="437">
        <v>151</v>
      </c>
      <c r="J1728" s="165">
        <f t="shared" si="86"/>
        <v>15</v>
      </c>
    </row>
    <row r="1729" spans="1:10" ht="19.95" customHeight="1">
      <c r="A1729" s="102" t="str">
        <f t="shared" si="87"/>
        <v>2026-04-17T3002720</v>
      </c>
      <c r="B1729" s="167" t="str">
        <f t="shared" si="88"/>
        <v>153002720</v>
      </c>
      <c r="C1729" s="438" t="s">
        <v>9629</v>
      </c>
      <c r="D1729" s="439" t="s">
        <v>416</v>
      </c>
      <c r="E1729" s="440" t="s">
        <v>5048</v>
      </c>
      <c r="F1729" s="439" t="s">
        <v>43</v>
      </c>
      <c r="G1729" s="439" t="s">
        <v>5049</v>
      </c>
      <c r="H1729" s="439" t="s">
        <v>5023</v>
      </c>
      <c r="I1729" s="441">
        <v>98</v>
      </c>
      <c r="J1729" s="165">
        <f t="shared" si="86"/>
        <v>15</v>
      </c>
    </row>
    <row r="1730" spans="1:10" ht="19.95" customHeight="1">
      <c r="A1730" s="102" t="str">
        <f t="shared" si="87"/>
        <v>2026-04-17T3003890</v>
      </c>
      <c r="B1730" s="167" t="str">
        <f t="shared" si="88"/>
        <v>153003890</v>
      </c>
      <c r="C1730" s="434" t="s">
        <v>9629</v>
      </c>
      <c r="D1730" s="435" t="s">
        <v>2862</v>
      </c>
      <c r="E1730" s="436" t="s">
        <v>9541</v>
      </c>
      <c r="F1730" s="435" t="s">
        <v>43</v>
      </c>
      <c r="G1730" s="435" t="s">
        <v>9542</v>
      </c>
      <c r="H1730" s="435" t="s">
        <v>2865</v>
      </c>
      <c r="I1730" s="437">
        <v>70</v>
      </c>
      <c r="J1730" s="165">
        <f t="shared" si="86"/>
        <v>15</v>
      </c>
    </row>
    <row r="1731" spans="1:10" ht="19.95" customHeight="1">
      <c r="A1731" s="102" t="str">
        <f t="shared" si="87"/>
        <v>2026-04-17T3002775</v>
      </c>
      <c r="B1731" s="167" t="str">
        <f t="shared" si="88"/>
        <v>153002775</v>
      </c>
      <c r="C1731" s="438" t="s">
        <v>9629</v>
      </c>
      <c r="D1731" s="439" t="s">
        <v>2862</v>
      </c>
      <c r="E1731" s="440" t="s">
        <v>2871</v>
      </c>
      <c r="F1731" s="439" t="s">
        <v>2515</v>
      </c>
      <c r="G1731" s="439" t="s">
        <v>2872</v>
      </c>
      <c r="H1731" s="439" t="s">
        <v>7813</v>
      </c>
      <c r="I1731" s="441">
        <v>74</v>
      </c>
      <c r="J1731" s="165">
        <f t="shared" si="86"/>
        <v>15</v>
      </c>
    </row>
    <row r="1732" spans="1:10" ht="19.95" customHeight="1">
      <c r="A1732" s="102" t="str">
        <f t="shared" si="87"/>
        <v>2026-04-17T3003268</v>
      </c>
      <c r="B1732" s="167" t="str">
        <f t="shared" si="88"/>
        <v>153003268</v>
      </c>
      <c r="C1732" s="434" t="s">
        <v>9629</v>
      </c>
      <c r="D1732" s="435" t="s">
        <v>2862</v>
      </c>
      <c r="E1732" s="436" t="s">
        <v>2857</v>
      </c>
      <c r="F1732" s="435" t="s">
        <v>43</v>
      </c>
      <c r="G1732" s="435" t="s">
        <v>2858</v>
      </c>
      <c r="H1732" s="435" t="s">
        <v>2859</v>
      </c>
      <c r="I1732" s="437">
        <v>46</v>
      </c>
      <c r="J1732" s="165">
        <f t="shared" ref="J1732:J1795" si="89">WEEKNUM(C1732)-1</f>
        <v>15</v>
      </c>
    </row>
    <row r="1733" spans="1:10" ht="19.95" customHeight="1">
      <c r="A1733" s="102" t="str">
        <f t="shared" si="87"/>
        <v>2026-04-17T3003270</v>
      </c>
      <c r="B1733" s="167" t="str">
        <f t="shared" si="88"/>
        <v>153003270</v>
      </c>
      <c r="C1733" s="438" t="s">
        <v>9629</v>
      </c>
      <c r="D1733" s="439" t="s">
        <v>2862</v>
      </c>
      <c r="E1733" s="440" t="s">
        <v>3670</v>
      </c>
      <c r="F1733" s="439" t="s">
        <v>43</v>
      </c>
      <c r="G1733" s="439" t="s">
        <v>3671</v>
      </c>
      <c r="H1733" s="439" t="s">
        <v>3660</v>
      </c>
      <c r="I1733" s="441">
        <v>48</v>
      </c>
      <c r="J1733" s="165">
        <f t="shared" si="89"/>
        <v>15</v>
      </c>
    </row>
    <row r="1734" spans="1:10" ht="19.95" customHeight="1">
      <c r="A1734" s="102" t="str">
        <f t="shared" si="87"/>
        <v>2026-04-17T3002783</v>
      </c>
      <c r="B1734" s="167" t="str">
        <f t="shared" si="88"/>
        <v>153002783</v>
      </c>
      <c r="C1734" s="434" t="s">
        <v>9629</v>
      </c>
      <c r="D1734" s="435" t="s">
        <v>2862</v>
      </c>
      <c r="E1734" s="436" t="s">
        <v>7411</v>
      </c>
      <c r="F1734" s="435" t="s">
        <v>43</v>
      </c>
      <c r="G1734" s="435" t="s">
        <v>7412</v>
      </c>
      <c r="H1734" s="435" t="s">
        <v>3664</v>
      </c>
      <c r="I1734" s="437">
        <v>85</v>
      </c>
      <c r="J1734" s="165">
        <f t="shared" si="89"/>
        <v>15</v>
      </c>
    </row>
    <row r="1735" spans="1:10" ht="19.95" customHeight="1">
      <c r="A1735" s="102" t="str">
        <f t="shared" si="87"/>
        <v>2026-04-17T3002609</v>
      </c>
      <c r="B1735" s="167" t="str">
        <f t="shared" si="88"/>
        <v>153002609</v>
      </c>
      <c r="C1735" s="438" t="s">
        <v>9629</v>
      </c>
      <c r="D1735" s="439" t="s">
        <v>2870</v>
      </c>
      <c r="E1735" s="440" t="s">
        <v>3721</v>
      </c>
      <c r="F1735" s="439" t="s">
        <v>43</v>
      </c>
      <c r="G1735" s="439" t="s">
        <v>3722</v>
      </c>
      <c r="H1735" s="439" t="s">
        <v>2865</v>
      </c>
      <c r="I1735" s="441">
        <v>109</v>
      </c>
      <c r="J1735" s="165">
        <f t="shared" si="89"/>
        <v>15</v>
      </c>
    </row>
    <row r="1736" spans="1:10" ht="19.95" customHeight="1">
      <c r="A1736" s="102" t="str">
        <f t="shared" si="87"/>
        <v>2026-04-17T3003890</v>
      </c>
      <c r="B1736" s="167" t="str">
        <f t="shared" si="88"/>
        <v>153003890</v>
      </c>
      <c r="C1736" s="434" t="s">
        <v>9629</v>
      </c>
      <c r="D1736" s="435" t="s">
        <v>2870</v>
      </c>
      <c r="E1736" s="436" t="s">
        <v>9541</v>
      </c>
      <c r="F1736" s="435" t="s">
        <v>43</v>
      </c>
      <c r="G1736" s="435" t="s">
        <v>9542</v>
      </c>
      <c r="H1736" s="435" t="s">
        <v>2865</v>
      </c>
      <c r="I1736" s="437">
        <v>42</v>
      </c>
      <c r="J1736" s="165">
        <f t="shared" si="89"/>
        <v>15</v>
      </c>
    </row>
    <row r="1737" spans="1:10" ht="19.95" customHeight="1">
      <c r="A1737" s="102" t="str">
        <f t="shared" si="87"/>
        <v>2026-04-17T3002422</v>
      </c>
      <c r="B1737" s="167" t="str">
        <f t="shared" si="88"/>
        <v>153002422</v>
      </c>
      <c r="C1737" s="438" t="s">
        <v>9629</v>
      </c>
      <c r="D1737" s="439" t="s">
        <v>2870</v>
      </c>
      <c r="E1737" s="440" t="s">
        <v>7332</v>
      </c>
      <c r="F1737" s="439" t="s">
        <v>43</v>
      </c>
      <c r="G1737" s="439" t="s">
        <v>7333</v>
      </c>
      <c r="H1737" s="439" t="s">
        <v>7334</v>
      </c>
      <c r="I1737" s="441">
        <v>34</v>
      </c>
      <c r="J1737" s="165">
        <f t="shared" si="89"/>
        <v>15</v>
      </c>
    </row>
    <row r="1738" spans="1:10" ht="19.95" customHeight="1">
      <c r="A1738" s="102" t="str">
        <f t="shared" si="87"/>
        <v>2026-04-17T3003744</v>
      </c>
      <c r="B1738" s="167" t="str">
        <f t="shared" si="88"/>
        <v>153003744</v>
      </c>
      <c r="C1738" s="434" t="s">
        <v>9629</v>
      </c>
      <c r="D1738" s="435" t="s">
        <v>2870</v>
      </c>
      <c r="E1738" s="436" t="s">
        <v>2863</v>
      </c>
      <c r="F1738" s="435" t="s">
        <v>43</v>
      </c>
      <c r="G1738" s="435" t="s">
        <v>2864</v>
      </c>
      <c r="H1738" s="435" t="s">
        <v>3723</v>
      </c>
      <c r="I1738" s="437">
        <v>137</v>
      </c>
      <c r="J1738" s="165">
        <f t="shared" si="89"/>
        <v>15</v>
      </c>
    </row>
    <row r="1739" spans="1:10" ht="19.95" customHeight="1">
      <c r="A1739" s="102" t="str">
        <f t="shared" si="87"/>
        <v>2026-04-17T1035083</v>
      </c>
      <c r="B1739" s="167" t="str">
        <f t="shared" si="88"/>
        <v>151035083</v>
      </c>
      <c r="C1739" s="438" t="s">
        <v>9629</v>
      </c>
      <c r="D1739" s="439" t="s">
        <v>2926</v>
      </c>
      <c r="E1739" s="440" t="s">
        <v>9622</v>
      </c>
      <c r="F1739" s="439" t="s">
        <v>43</v>
      </c>
      <c r="G1739" s="439" t="s">
        <v>8143</v>
      </c>
      <c r="H1739" s="439" t="s">
        <v>9623</v>
      </c>
      <c r="I1739" s="441">
        <v>53</v>
      </c>
      <c r="J1739" s="165">
        <f t="shared" si="89"/>
        <v>15</v>
      </c>
    </row>
    <row r="1740" spans="1:10" ht="19.95" customHeight="1">
      <c r="A1740" s="102" t="str">
        <f t="shared" si="87"/>
        <v>2026-04-17T1031812</v>
      </c>
      <c r="B1740" s="167" t="str">
        <f t="shared" si="88"/>
        <v>151031812</v>
      </c>
      <c r="C1740" s="434" t="s">
        <v>9629</v>
      </c>
      <c r="D1740" s="435" t="s">
        <v>9556</v>
      </c>
      <c r="E1740" s="436" t="s">
        <v>7353</v>
      </c>
      <c r="F1740" s="435" t="s">
        <v>43</v>
      </c>
      <c r="G1740" s="435" t="s">
        <v>7354</v>
      </c>
      <c r="H1740" s="435" t="s">
        <v>7355</v>
      </c>
      <c r="I1740" s="437">
        <v>170</v>
      </c>
      <c r="J1740" s="165">
        <f t="shared" si="89"/>
        <v>15</v>
      </c>
    </row>
    <row r="1741" spans="1:10" ht="19.95" customHeight="1">
      <c r="A1741" s="102" t="str">
        <f t="shared" si="87"/>
        <v>2026-04-17T1031768</v>
      </c>
      <c r="B1741" s="167" t="str">
        <f t="shared" si="88"/>
        <v>151031768</v>
      </c>
      <c r="C1741" s="438" t="s">
        <v>9629</v>
      </c>
      <c r="D1741" s="439" t="s">
        <v>2881</v>
      </c>
      <c r="E1741" s="440" t="s">
        <v>9630</v>
      </c>
      <c r="F1741" s="439" t="s">
        <v>43</v>
      </c>
      <c r="G1741" s="439" t="s">
        <v>9631</v>
      </c>
      <c r="H1741" s="439" t="s">
        <v>9632</v>
      </c>
      <c r="I1741" s="441">
        <v>22</v>
      </c>
      <c r="J1741" s="165">
        <f t="shared" si="89"/>
        <v>15</v>
      </c>
    </row>
    <row r="1742" spans="1:10" ht="19.95" customHeight="1">
      <c r="A1742" s="102" t="str">
        <f t="shared" si="87"/>
        <v>2026-04-17T1027947</v>
      </c>
      <c r="B1742" s="167" t="str">
        <f t="shared" si="88"/>
        <v>151027947</v>
      </c>
      <c r="C1742" s="434" t="s">
        <v>9629</v>
      </c>
      <c r="D1742" s="435" t="s">
        <v>2881</v>
      </c>
      <c r="E1742" s="436" t="s">
        <v>9633</v>
      </c>
      <c r="F1742" s="435" t="s">
        <v>43</v>
      </c>
      <c r="G1742" s="435" t="s">
        <v>8148</v>
      </c>
      <c r="H1742" s="435" t="s">
        <v>9634</v>
      </c>
      <c r="I1742" s="437">
        <v>123</v>
      </c>
      <c r="J1742" s="165">
        <f t="shared" si="89"/>
        <v>15</v>
      </c>
    </row>
    <row r="1743" spans="1:10" ht="19.95" customHeight="1">
      <c r="A1743" s="102" t="str">
        <f t="shared" si="87"/>
        <v>2026-04-17T1033085</v>
      </c>
      <c r="B1743" s="167" t="str">
        <f t="shared" si="88"/>
        <v>151033085</v>
      </c>
      <c r="C1743" s="438" t="s">
        <v>9629</v>
      </c>
      <c r="D1743" s="439" t="s">
        <v>8247</v>
      </c>
      <c r="E1743" s="440" t="s">
        <v>7316</v>
      </c>
      <c r="F1743" s="439" t="s">
        <v>43</v>
      </c>
      <c r="G1743" s="439" t="s">
        <v>7317</v>
      </c>
      <c r="H1743" s="439" t="s">
        <v>7814</v>
      </c>
      <c r="I1743" s="441">
        <v>56</v>
      </c>
      <c r="J1743" s="165">
        <f t="shared" si="89"/>
        <v>15</v>
      </c>
    </row>
    <row r="1744" spans="1:10" ht="19.95" customHeight="1">
      <c r="A1744" s="102" t="str">
        <f t="shared" si="87"/>
        <v>2026-04-17T1033085</v>
      </c>
      <c r="B1744" s="167" t="str">
        <f t="shared" si="88"/>
        <v>151033085</v>
      </c>
      <c r="C1744" s="434" t="s">
        <v>9629</v>
      </c>
      <c r="D1744" s="435" t="s">
        <v>5384</v>
      </c>
      <c r="E1744" s="436" t="s">
        <v>7316</v>
      </c>
      <c r="F1744" s="435" t="s">
        <v>43</v>
      </c>
      <c r="G1744" s="435" t="s">
        <v>7317</v>
      </c>
      <c r="H1744" s="435" t="s">
        <v>7814</v>
      </c>
      <c r="I1744" s="437">
        <v>104</v>
      </c>
      <c r="J1744" s="165">
        <f t="shared" si="89"/>
        <v>15</v>
      </c>
    </row>
    <row r="1745" spans="1:10" ht="19.95" customHeight="1">
      <c r="A1745" s="102" t="str">
        <f t="shared" si="87"/>
        <v>2026-04-17T1030578</v>
      </c>
      <c r="B1745" s="167" t="str">
        <f t="shared" si="88"/>
        <v>151030578</v>
      </c>
      <c r="C1745" s="438" t="s">
        <v>9629</v>
      </c>
      <c r="D1745" s="439" t="s">
        <v>9624</v>
      </c>
      <c r="E1745" s="440" t="s">
        <v>9625</v>
      </c>
      <c r="F1745" s="439" t="s">
        <v>43</v>
      </c>
      <c r="G1745" s="439" t="s">
        <v>9626</v>
      </c>
      <c r="H1745" s="439" t="s">
        <v>9627</v>
      </c>
      <c r="I1745" s="441">
        <v>326</v>
      </c>
      <c r="J1745" s="165">
        <f t="shared" si="89"/>
        <v>15</v>
      </c>
    </row>
    <row r="1746" spans="1:10" ht="19.95" customHeight="1">
      <c r="A1746" s="102" t="str">
        <f t="shared" si="87"/>
        <v>2026-04-17T1035841</v>
      </c>
      <c r="B1746" s="167" t="str">
        <f t="shared" si="88"/>
        <v>151035841</v>
      </c>
      <c r="C1746" s="434" t="s">
        <v>9629</v>
      </c>
      <c r="D1746" s="435" t="s">
        <v>5013</v>
      </c>
      <c r="E1746" s="436" t="s">
        <v>9614</v>
      </c>
      <c r="F1746" s="435" t="s">
        <v>43</v>
      </c>
      <c r="G1746" s="435" t="s">
        <v>9615</v>
      </c>
      <c r="H1746" s="435" t="s">
        <v>9616</v>
      </c>
      <c r="I1746" s="437">
        <v>173</v>
      </c>
      <c r="J1746" s="165">
        <f t="shared" si="89"/>
        <v>15</v>
      </c>
    </row>
    <row r="1747" spans="1:10" ht="19.95" customHeight="1">
      <c r="A1747" s="102" t="str">
        <f t="shared" si="87"/>
        <v>2026-04-17T1032440</v>
      </c>
      <c r="B1747" s="167" t="str">
        <f t="shared" si="88"/>
        <v>151032440</v>
      </c>
      <c r="C1747" s="438" t="s">
        <v>9629</v>
      </c>
      <c r="D1747" s="439" t="s">
        <v>5013</v>
      </c>
      <c r="E1747" s="440" t="s">
        <v>8262</v>
      </c>
      <c r="F1747" s="439" t="s">
        <v>43</v>
      </c>
      <c r="G1747" s="439" t="s">
        <v>8263</v>
      </c>
      <c r="H1747" s="439" t="s">
        <v>8264</v>
      </c>
      <c r="I1747" s="441">
        <v>178</v>
      </c>
      <c r="J1747" s="165">
        <f t="shared" si="89"/>
        <v>15</v>
      </c>
    </row>
    <row r="1748" spans="1:10" ht="19.95" customHeight="1">
      <c r="A1748" s="102" t="str">
        <f t="shared" si="87"/>
        <v>2026-04-17T1033079</v>
      </c>
      <c r="B1748" s="167" t="str">
        <f t="shared" si="88"/>
        <v>151033079</v>
      </c>
      <c r="C1748" s="434" t="s">
        <v>9629</v>
      </c>
      <c r="D1748" s="435" t="s">
        <v>5013</v>
      </c>
      <c r="E1748" s="436" t="s">
        <v>7341</v>
      </c>
      <c r="F1748" s="435" t="s">
        <v>43</v>
      </c>
      <c r="G1748" s="435" t="s">
        <v>7342</v>
      </c>
      <c r="H1748" s="435" t="s">
        <v>7414</v>
      </c>
      <c r="I1748" s="437">
        <v>342</v>
      </c>
      <c r="J1748" s="165">
        <f t="shared" si="89"/>
        <v>15</v>
      </c>
    </row>
    <row r="1749" spans="1:10" ht="19.95" customHeight="1">
      <c r="A1749" s="102" t="str">
        <f t="shared" si="87"/>
        <v>2026-04-17T2021194</v>
      </c>
      <c r="B1749" s="167" t="str">
        <f t="shared" si="88"/>
        <v>152021194</v>
      </c>
      <c r="C1749" s="438" t="s">
        <v>9629</v>
      </c>
      <c r="D1749" s="439" t="s">
        <v>5017</v>
      </c>
      <c r="E1749" s="440" t="s">
        <v>2886</v>
      </c>
      <c r="F1749" s="439" t="s">
        <v>43</v>
      </c>
      <c r="G1749" s="439" t="s">
        <v>2887</v>
      </c>
      <c r="H1749" s="439" t="s">
        <v>2888</v>
      </c>
      <c r="I1749" s="441">
        <v>232</v>
      </c>
      <c r="J1749" s="165">
        <f t="shared" si="89"/>
        <v>15</v>
      </c>
    </row>
    <row r="1750" spans="1:10" ht="19.95" customHeight="1">
      <c r="A1750" s="102" t="str">
        <f t="shared" si="87"/>
        <v>2026-04-17T1031802</v>
      </c>
      <c r="B1750" s="167" t="str">
        <f t="shared" si="88"/>
        <v>151031802</v>
      </c>
      <c r="C1750" s="434" t="s">
        <v>9629</v>
      </c>
      <c r="D1750" s="435" t="s">
        <v>7820</v>
      </c>
      <c r="E1750" s="436" t="s">
        <v>9567</v>
      </c>
      <c r="F1750" s="435" t="s">
        <v>43</v>
      </c>
      <c r="G1750" s="435" t="s">
        <v>9568</v>
      </c>
      <c r="H1750" s="435" t="s">
        <v>9569</v>
      </c>
      <c r="I1750" s="437">
        <v>120</v>
      </c>
      <c r="J1750" s="165">
        <f t="shared" si="89"/>
        <v>15</v>
      </c>
    </row>
    <row r="1751" spans="1:10" ht="19.95" customHeight="1">
      <c r="A1751" s="102" t="str">
        <f t="shared" si="87"/>
        <v>2026-04-17T1035835</v>
      </c>
      <c r="B1751" s="167" t="str">
        <f t="shared" si="88"/>
        <v>151035835</v>
      </c>
      <c r="C1751" s="438" t="s">
        <v>9629</v>
      </c>
      <c r="D1751" s="439" t="s">
        <v>2912</v>
      </c>
      <c r="E1751" s="440" t="s">
        <v>7325</v>
      </c>
      <c r="F1751" s="439" t="s">
        <v>43</v>
      </c>
      <c r="G1751" s="439" t="s">
        <v>7326</v>
      </c>
      <c r="H1751" s="439" t="s">
        <v>9579</v>
      </c>
      <c r="I1751" s="441">
        <v>426</v>
      </c>
      <c r="J1751" s="165">
        <f t="shared" si="89"/>
        <v>15</v>
      </c>
    </row>
    <row r="1752" spans="1:10" ht="19.95" customHeight="1">
      <c r="A1752" s="102" t="str">
        <f t="shared" si="87"/>
        <v>2026-04-17T1031422</v>
      </c>
      <c r="B1752" s="167" t="str">
        <f t="shared" si="88"/>
        <v>151031422</v>
      </c>
      <c r="C1752" s="434" t="s">
        <v>9629</v>
      </c>
      <c r="D1752" s="435" t="s">
        <v>2912</v>
      </c>
      <c r="E1752" s="436" t="s">
        <v>9635</v>
      </c>
      <c r="F1752" s="435" t="s">
        <v>43</v>
      </c>
      <c r="G1752" s="435" t="s">
        <v>9636</v>
      </c>
      <c r="H1752" s="435" t="s">
        <v>9637</v>
      </c>
      <c r="I1752" s="437">
        <v>220</v>
      </c>
      <c r="J1752" s="165">
        <f t="shared" si="89"/>
        <v>15</v>
      </c>
    </row>
    <row r="1753" spans="1:10" ht="19.95" customHeight="1">
      <c r="A1753" s="102" t="str">
        <f t="shared" si="87"/>
        <v>2026-04-17T1027728</v>
      </c>
      <c r="B1753" s="167" t="str">
        <f t="shared" si="88"/>
        <v>151027728</v>
      </c>
      <c r="C1753" s="438" t="s">
        <v>9629</v>
      </c>
      <c r="D1753" s="439" t="s">
        <v>7415</v>
      </c>
      <c r="E1753" s="440" t="s">
        <v>9610</v>
      </c>
      <c r="F1753" s="439" t="s">
        <v>43</v>
      </c>
      <c r="G1753" s="439" t="s">
        <v>9611</v>
      </c>
      <c r="H1753" s="439" t="s">
        <v>9628</v>
      </c>
      <c r="I1753" s="441">
        <v>294</v>
      </c>
      <c r="J1753" s="165">
        <f t="shared" si="89"/>
        <v>15</v>
      </c>
    </row>
    <row r="1754" spans="1:10" ht="19.95" customHeight="1">
      <c r="A1754" s="102" t="str">
        <f t="shared" si="87"/>
        <v>2026-04-17T1033057</v>
      </c>
      <c r="B1754" s="167" t="str">
        <f t="shared" si="88"/>
        <v>151033057</v>
      </c>
      <c r="C1754" s="434" t="s">
        <v>9629</v>
      </c>
      <c r="D1754" s="435" t="s">
        <v>7415</v>
      </c>
      <c r="E1754" s="436" t="s">
        <v>5010</v>
      </c>
      <c r="F1754" s="435" t="s">
        <v>43</v>
      </c>
      <c r="G1754" s="435" t="s">
        <v>5011</v>
      </c>
      <c r="H1754" s="435" t="s">
        <v>7304</v>
      </c>
      <c r="I1754" s="437">
        <v>414</v>
      </c>
      <c r="J1754" s="165">
        <f t="shared" si="89"/>
        <v>15</v>
      </c>
    </row>
    <row r="1755" spans="1:10" ht="19.95" customHeight="1">
      <c r="A1755" s="102" t="str">
        <f t="shared" si="87"/>
        <v>2026-04-17T2022631</v>
      </c>
      <c r="B1755" s="167" t="str">
        <f t="shared" si="88"/>
        <v>152022631</v>
      </c>
      <c r="C1755" s="438" t="s">
        <v>9629</v>
      </c>
      <c r="D1755" s="439" t="s">
        <v>7344</v>
      </c>
      <c r="E1755" s="440" t="s">
        <v>5038</v>
      </c>
      <c r="F1755" s="439" t="s">
        <v>43</v>
      </c>
      <c r="G1755" s="439" t="s">
        <v>5039</v>
      </c>
      <c r="H1755" s="439" t="s">
        <v>9638</v>
      </c>
      <c r="I1755" s="441">
        <v>95</v>
      </c>
      <c r="J1755" s="165">
        <f t="shared" si="89"/>
        <v>15</v>
      </c>
    </row>
    <row r="1756" spans="1:10" ht="19.95" customHeight="1">
      <c r="A1756" s="102" t="str">
        <f t="shared" si="87"/>
        <v>2026-04-17T2021195</v>
      </c>
      <c r="B1756" s="167" t="str">
        <f t="shared" si="88"/>
        <v>152021195</v>
      </c>
      <c r="C1756" s="434" t="s">
        <v>9629</v>
      </c>
      <c r="D1756" s="435" t="s">
        <v>7344</v>
      </c>
      <c r="E1756" s="436" t="s">
        <v>3665</v>
      </c>
      <c r="F1756" s="435" t="s">
        <v>43</v>
      </c>
      <c r="G1756" s="435" t="s">
        <v>3666</v>
      </c>
      <c r="H1756" s="435" t="s">
        <v>3667</v>
      </c>
      <c r="I1756" s="437">
        <v>271</v>
      </c>
      <c r="J1756" s="165">
        <f t="shared" si="89"/>
        <v>15</v>
      </c>
    </row>
    <row r="1757" spans="1:10" ht="19.95" customHeight="1">
      <c r="A1757" s="102" t="str">
        <f t="shared" si="87"/>
        <v>2026-04-17T1031798</v>
      </c>
      <c r="B1757" s="167" t="str">
        <f t="shared" si="88"/>
        <v>151031798</v>
      </c>
      <c r="C1757" s="438" t="s">
        <v>9629</v>
      </c>
      <c r="D1757" s="439" t="s">
        <v>3739</v>
      </c>
      <c r="E1757" s="440" t="s">
        <v>9570</v>
      </c>
      <c r="F1757" s="439" t="s">
        <v>43</v>
      </c>
      <c r="G1757" s="439" t="s">
        <v>9571</v>
      </c>
      <c r="H1757" s="439" t="s">
        <v>9572</v>
      </c>
      <c r="I1757" s="441">
        <v>269</v>
      </c>
      <c r="J1757" s="165">
        <f t="shared" si="89"/>
        <v>15</v>
      </c>
    </row>
    <row r="1758" spans="1:10" ht="19.95" customHeight="1">
      <c r="A1758" s="102" t="str">
        <f t="shared" si="87"/>
        <v>2026-04-17T1031747</v>
      </c>
      <c r="B1758" s="167" t="str">
        <f t="shared" si="88"/>
        <v>151031747</v>
      </c>
      <c r="C1758" s="434" t="s">
        <v>9629</v>
      </c>
      <c r="D1758" s="435" t="s">
        <v>2921</v>
      </c>
      <c r="E1758" s="436" t="s">
        <v>7345</v>
      </c>
      <c r="F1758" s="435" t="s">
        <v>43</v>
      </c>
      <c r="G1758" s="435" t="s">
        <v>6893</v>
      </c>
      <c r="H1758" s="435" t="s">
        <v>9543</v>
      </c>
      <c r="I1758" s="437">
        <v>144</v>
      </c>
      <c r="J1758" s="165">
        <f t="shared" si="89"/>
        <v>15</v>
      </c>
    </row>
    <row r="1759" spans="1:10" ht="19.95" customHeight="1">
      <c r="A1759" s="102" t="str">
        <f t="shared" si="87"/>
        <v>2026-04-17T1018760</v>
      </c>
      <c r="B1759" s="167" t="str">
        <f t="shared" si="88"/>
        <v>151018760</v>
      </c>
      <c r="C1759" s="438" t="s">
        <v>9629</v>
      </c>
      <c r="D1759" s="439" t="s">
        <v>7306</v>
      </c>
      <c r="E1759" s="440" t="s">
        <v>2894</v>
      </c>
      <c r="F1759" s="439" t="s">
        <v>43</v>
      </c>
      <c r="G1759" s="439" t="s">
        <v>2895</v>
      </c>
      <c r="H1759" s="439" t="s">
        <v>2896</v>
      </c>
      <c r="I1759" s="441">
        <v>222</v>
      </c>
      <c r="J1759" s="165">
        <f t="shared" si="89"/>
        <v>15</v>
      </c>
    </row>
    <row r="1760" spans="1:10" ht="19.95" customHeight="1">
      <c r="A1760" s="102" t="str">
        <f t="shared" si="87"/>
        <v>2026-04-18T1037741</v>
      </c>
      <c r="B1760" s="167" t="str">
        <f t="shared" si="88"/>
        <v>151037741</v>
      </c>
      <c r="C1760" s="434" t="s">
        <v>9639</v>
      </c>
      <c r="D1760" s="435" t="s">
        <v>4388</v>
      </c>
      <c r="E1760" s="436" t="s">
        <v>7827</v>
      </c>
      <c r="F1760" s="435" t="s">
        <v>43</v>
      </c>
      <c r="G1760" s="435" t="s">
        <v>7828</v>
      </c>
      <c r="H1760" s="435" t="s">
        <v>7829</v>
      </c>
      <c r="I1760" s="437">
        <v>286</v>
      </c>
      <c r="J1760" s="165">
        <f t="shared" si="89"/>
        <v>15</v>
      </c>
    </row>
    <row r="1761" spans="1:10" ht="19.95" customHeight="1">
      <c r="A1761" s="102" t="str">
        <f t="shared" si="87"/>
        <v>2026-04-18T1037727</v>
      </c>
      <c r="B1761" s="167" t="str">
        <f t="shared" si="88"/>
        <v>151037727</v>
      </c>
      <c r="C1761" s="438" t="s">
        <v>9639</v>
      </c>
      <c r="D1761" s="439" t="s">
        <v>7419</v>
      </c>
      <c r="E1761" s="440" t="s">
        <v>9575</v>
      </c>
      <c r="F1761" s="439" t="s">
        <v>43</v>
      </c>
      <c r="G1761" s="439" t="s">
        <v>9576</v>
      </c>
      <c r="H1761" s="439" t="s">
        <v>9606</v>
      </c>
      <c r="I1761" s="441">
        <v>197</v>
      </c>
      <c r="J1761" s="165">
        <f t="shared" si="89"/>
        <v>15</v>
      </c>
    </row>
    <row r="1762" spans="1:10" ht="19.95" customHeight="1">
      <c r="A1762" s="102" t="str">
        <f t="shared" si="87"/>
        <v>2026-04-18T1031434</v>
      </c>
      <c r="B1762" s="167" t="str">
        <f t="shared" si="88"/>
        <v>151031434</v>
      </c>
      <c r="C1762" s="434" t="s">
        <v>9639</v>
      </c>
      <c r="D1762" s="435" t="s">
        <v>7419</v>
      </c>
      <c r="E1762" s="436" t="s">
        <v>7420</v>
      </c>
      <c r="F1762" s="435" t="s">
        <v>43</v>
      </c>
      <c r="G1762" s="435" t="s">
        <v>7421</v>
      </c>
      <c r="H1762" s="435" t="s">
        <v>7422</v>
      </c>
      <c r="I1762" s="437">
        <v>618</v>
      </c>
      <c r="J1762" s="165">
        <f t="shared" si="89"/>
        <v>15</v>
      </c>
    </row>
    <row r="1763" spans="1:10" ht="19.95" customHeight="1">
      <c r="A1763" s="102" t="str">
        <f t="shared" si="87"/>
        <v>2026-04-18T1030546</v>
      </c>
      <c r="B1763" s="167" t="str">
        <f t="shared" si="88"/>
        <v>151030546</v>
      </c>
      <c r="C1763" s="438" t="s">
        <v>9639</v>
      </c>
      <c r="D1763" s="439" t="s">
        <v>7419</v>
      </c>
      <c r="E1763" s="440" t="s">
        <v>7426</v>
      </c>
      <c r="F1763" s="439" t="s">
        <v>43</v>
      </c>
      <c r="G1763" s="439" t="s">
        <v>7427</v>
      </c>
      <c r="H1763" s="439" t="s">
        <v>7422</v>
      </c>
      <c r="I1763" s="441">
        <v>240</v>
      </c>
      <c r="J1763" s="165">
        <f t="shared" si="89"/>
        <v>15</v>
      </c>
    </row>
    <row r="1764" spans="1:10" ht="19.95" customHeight="1">
      <c r="A1764" s="102" t="str">
        <f t="shared" si="87"/>
        <v>2026-04-18T1020581</v>
      </c>
      <c r="B1764" s="167" t="str">
        <f t="shared" si="88"/>
        <v>151020581</v>
      </c>
      <c r="C1764" s="434" t="s">
        <v>9639</v>
      </c>
      <c r="D1764" s="435" t="s">
        <v>3715</v>
      </c>
      <c r="E1764" s="436" t="s">
        <v>8252</v>
      </c>
      <c r="F1764" s="435" t="s">
        <v>43</v>
      </c>
      <c r="G1764" s="435" t="s">
        <v>8253</v>
      </c>
      <c r="H1764" s="435" t="s">
        <v>8254</v>
      </c>
      <c r="I1764" s="437">
        <v>454</v>
      </c>
      <c r="J1764" s="165">
        <f t="shared" si="89"/>
        <v>15</v>
      </c>
    </row>
    <row r="1765" spans="1:10" ht="19.95" customHeight="1">
      <c r="A1765" s="102" t="str">
        <f t="shared" si="87"/>
        <v>2026-04-18T3003270</v>
      </c>
      <c r="B1765" s="167" t="str">
        <f t="shared" si="88"/>
        <v>153003270</v>
      </c>
      <c r="C1765" s="438" t="s">
        <v>9639</v>
      </c>
      <c r="D1765" s="439" t="s">
        <v>416</v>
      </c>
      <c r="E1765" s="440" t="s">
        <v>3670</v>
      </c>
      <c r="F1765" s="439" t="s">
        <v>43</v>
      </c>
      <c r="G1765" s="439" t="s">
        <v>3671</v>
      </c>
      <c r="H1765" s="439" t="s">
        <v>3660</v>
      </c>
      <c r="I1765" s="441">
        <v>33</v>
      </c>
      <c r="J1765" s="165">
        <f t="shared" si="89"/>
        <v>15</v>
      </c>
    </row>
    <row r="1766" spans="1:10" ht="19.95" customHeight="1">
      <c r="A1766" s="102" t="str">
        <f t="shared" si="87"/>
        <v>2026-04-18T3003745</v>
      </c>
      <c r="B1766" s="167" t="str">
        <f t="shared" si="88"/>
        <v>153003745</v>
      </c>
      <c r="C1766" s="434" t="s">
        <v>9639</v>
      </c>
      <c r="D1766" s="435" t="s">
        <v>416</v>
      </c>
      <c r="E1766" s="436" t="s">
        <v>2860</v>
      </c>
      <c r="F1766" s="435" t="s">
        <v>43</v>
      </c>
      <c r="G1766" s="435" t="s">
        <v>2861</v>
      </c>
      <c r="H1766" s="435" t="s">
        <v>7812</v>
      </c>
      <c r="I1766" s="437">
        <v>46</v>
      </c>
      <c r="J1766" s="165">
        <f t="shared" si="89"/>
        <v>15</v>
      </c>
    </row>
    <row r="1767" spans="1:10" ht="19.95" customHeight="1">
      <c r="A1767" s="102" t="str">
        <f t="shared" si="87"/>
        <v>2026-04-18T3003745</v>
      </c>
      <c r="B1767" s="167" t="str">
        <f t="shared" si="88"/>
        <v>153003745</v>
      </c>
      <c r="C1767" s="438" t="s">
        <v>9639</v>
      </c>
      <c r="D1767" s="439" t="s">
        <v>416</v>
      </c>
      <c r="E1767" s="440" t="s">
        <v>2869</v>
      </c>
      <c r="F1767" s="439" t="s">
        <v>43</v>
      </c>
      <c r="G1767" s="439" t="s">
        <v>2861</v>
      </c>
      <c r="H1767" s="439" t="s">
        <v>7812</v>
      </c>
      <c r="I1767" s="441">
        <v>179</v>
      </c>
      <c r="J1767" s="165">
        <f t="shared" si="89"/>
        <v>15</v>
      </c>
    </row>
    <row r="1768" spans="1:10" ht="19.95" customHeight="1">
      <c r="A1768" s="102" t="str">
        <f t="shared" si="87"/>
        <v>2026-04-18T3002720</v>
      </c>
      <c r="B1768" s="167" t="str">
        <f t="shared" si="88"/>
        <v>153002720</v>
      </c>
      <c r="C1768" s="434" t="s">
        <v>9639</v>
      </c>
      <c r="D1768" s="435" t="s">
        <v>416</v>
      </c>
      <c r="E1768" s="436" t="s">
        <v>5048</v>
      </c>
      <c r="F1768" s="435" t="s">
        <v>43</v>
      </c>
      <c r="G1768" s="435" t="s">
        <v>5049</v>
      </c>
      <c r="H1768" s="435" t="s">
        <v>5023</v>
      </c>
      <c r="I1768" s="437">
        <v>78</v>
      </c>
      <c r="J1768" s="165">
        <f t="shared" si="89"/>
        <v>15</v>
      </c>
    </row>
    <row r="1769" spans="1:10" ht="19.95" customHeight="1">
      <c r="A1769" s="102" t="str">
        <f t="shared" si="87"/>
        <v>2026-04-18T3003890</v>
      </c>
      <c r="B1769" s="167" t="str">
        <f t="shared" si="88"/>
        <v>153003890</v>
      </c>
      <c r="C1769" s="438" t="s">
        <v>9639</v>
      </c>
      <c r="D1769" s="439" t="s">
        <v>2862</v>
      </c>
      <c r="E1769" s="440" t="s">
        <v>9541</v>
      </c>
      <c r="F1769" s="439" t="s">
        <v>43</v>
      </c>
      <c r="G1769" s="439" t="s">
        <v>9542</v>
      </c>
      <c r="H1769" s="439" t="s">
        <v>2865</v>
      </c>
      <c r="I1769" s="441">
        <v>19</v>
      </c>
      <c r="J1769" s="165">
        <f t="shared" si="89"/>
        <v>15</v>
      </c>
    </row>
    <row r="1770" spans="1:10" ht="19.95" customHeight="1">
      <c r="A1770" s="102" t="str">
        <f t="shared" si="87"/>
        <v>2026-04-18T3002775</v>
      </c>
      <c r="B1770" s="167" t="str">
        <f t="shared" si="88"/>
        <v>153002775</v>
      </c>
      <c r="C1770" s="434" t="s">
        <v>9639</v>
      </c>
      <c r="D1770" s="435" t="s">
        <v>2862</v>
      </c>
      <c r="E1770" s="436" t="s">
        <v>2871</v>
      </c>
      <c r="F1770" s="435" t="s">
        <v>2515</v>
      </c>
      <c r="G1770" s="435" t="s">
        <v>2872</v>
      </c>
      <c r="H1770" s="435" t="s">
        <v>7813</v>
      </c>
      <c r="I1770" s="437">
        <v>116</v>
      </c>
      <c r="J1770" s="165">
        <f t="shared" si="89"/>
        <v>15</v>
      </c>
    </row>
    <row r="1771" spans="1:10" ht="19.95" customHeight="1">
      <c r="A1771" s="102" t="str">
        <f t="shared" si="87"/>
        <v>2026-04-18T3003268</v>
      </c>
      <c r="B1771" s="167" t="str">
        <f t="shared" si="88"/>
        <v>153003268</v>
      </c>
      <c r="C1771" s="438" t="s">
        <v>9639</v>
      </c>
      <c r="D1771" s="439" t="s">
        <v>2862</v>
      </c>
      <c r="E1771" s="440" t="s">
        <v>2857</v>
      </c>
      <c r="F1771" s="439" t="s">
        <v>43</v>
      </c>
      <c r="G1771" s="439" t="s">
        <v>2858</v>
      </c>
      <c r="H1771" s="439" t="s">
        <v>2859</v>
      </c>
      <c r="I1771" s="441">
        <v>66</v>
      </c>
      <c r="J1771" s="165">
        <f t="shared" si="89"/>
        <v>15</v>
      </c>
    </row>
    <row r="1772" spans="1:10" ht="19.95" customHeight="1">
      <c r="A1772" s="102" t="str">
        <f t="shared" si="87"/>
        <v>2026-04-18T3003270</v>
      </c>
      <c r="B1772" s="167" t="str">
        <f t="shared" si="88"/>
        <v>153003270</v>
      </c>
      <c r="C1772" s="434" t="s">
        <v>9639</v>
      </c>
      <c r="D1772" s="435" t="s">
        <v>2862</v>
      </c>
      <c r="E1772" s="436" t="s">
        <v>3670</v>
      </c>
      <c r="F1772" s="435" t="s">
        <v>43</v>
      </c>
      <c r="G1772" s="435" t="s">
        <v>3671</v>
      </c>
      <c r="H1772" s="435" t="s">
        <v>3660</v>
      </c>
      <c r="I1772" s="437">
        <v>62</v>
      </c>
      <c r="J1772" s="165">
        <f t="shared" si="89"/>
        <v>15</v>
      </c>
    </row>
    <row r="1773" spans="1:10" ht="19.95" customHeight="1">
      <c r="A1773" s="102" t="str">
        <f t="shared" si="87"/>
        <v>2026-04-18T3002783</v>
      </c>
      <c r="B1773" s="167" t="str">
        <f t="shared" si="88"/>
        <v>153002783</v>
      </c>
      <c r="C1773" s="438" t="s">
        <v>9639</v>
      </c>
      <c r="D1773" s="439" t="s">
        <v>2862</v>
      </c>
      <c r="E1773" s="440" t="s">
        <v>7411</v>
      </c>
      <c r="F1773" s="439" t="s">
        <v>43</v>
      </c>
      <c r="G1773" s="439" t="s">
        <v>7412</v>
      </c>
      <c r="H1773" s="439" t="s">
        <v>3664</v>
      </c>
      <c r="I1773" s="441">
        <v>66</v>
      </c>
      <c r="J1773" s="165">
        <f t="shared" si="89"/>
        <v>15</v>
      </c>
    </row>
    <row r="1774" spans="1:10" ht="19.95" customHeight="1">
      <c r="A1774" s="102" t="str">
        <f t="shared" si="87"/>
        <v>2026-04-18T3002609</v>
      </c>
      <c r="B1774" s="167" t="str">
        <f t="shared" si="88"/>
        <v>153002609</v>
      </c>
      <c r="C1774" s="434" t="s">
        <v>9639</v>
      </c>
      <c r="D1774" s="435" t="s">
        <v>2870</v>
      </c>
      <c r="E1774" s="436" t="s">
        <v>3721</v>
      </c>
      <c r="F1774" s="435" t="s">
        <v>43</v>
      </c>
      <c r="G1774" s="435" t="s">
        <v>3722</v>
      </c>
      <c r="H1774" s="435" t="s">
        <v>2865</v>
      </c>
      <c r="I1774" s="437">
        <v>60</v>
      </c>
      <c r="J1774" s="165">
        <f t="shared" si="89"/>
        <v>15</v>
      </c>
    </row>
    <row r="1775" spans="1:10" ht="19.95" customHeight="1">
      <c r="A1775" s="102" t="str">
        <f t="shared" si="87"/>
        <v>2026-04-18T3003890</v>
      </c>
      <c r="B1775" s="167" t="str">
        <f t="shared" si="88"/>
        <v>153003890</v>
      </c>
      <c r="C1775" s="438" t="s">
        <v>9639</v>
      </c>
      <c r="D1775" s="439" t="s">
        <v>2870</v>
      </c>
      <c r="E1775" s="440" t="s">
        <v>9541</v>
      </c>
      <c r="F1775" s="439" t="s">
        <v>43</v>
      </c>
      <c r="G1775" s="439" t="s">
        <v>9542</v>
      </c>
      <c r="H1775" s="439" t="s">
        <v>2865</v>
      </c>
      <c r="I1775" s="441">
        <v>16</v>
      </c>
      <c r="J1775" s="165">
        <f t="shared" si="89"/>
        <v>15</v>
      </c>
    </row>
    <row r="1776" spans="1:10" ht="19.95" customHeight="1">
      <c r="A1776" s="102" t="str">
        <f t="shared" si="87"/>
        <v>2026-04-18T3003744</v>
      </c>
      <c r="B1776" s="167" t="str">
        <f t="shared" si="88"/>
        <v>153003744</v>
      </c>
      <c r="C1776" s="434" t="s">
        <v>9639</v>
      </c>
      <c r="D1776" s="435" t="s">
        <v>2870</v>
      </c>
      <c r="E1776" s="436" t="s">
        <v>2863</v>
      </c>
      <c r="F1776" s="435" t="s">
        <v>43</v>
      </c>
      <c r="G1776" s="435" t="s">
        <v>2864</v>
      </c>
      <c r="H1776" s="435" t="s">
        <v>3723</v>
      </c>
      <c r="I1776" s="437">
        <v>244</v>
      </c>
      <c r="J1776" s="165">
        <f t="shared" si="89"/>
        <v>15</v>
      </c>
    </row>
    <row r="1777" spans="1:10" ht="19.95" customHeight="1">
      <c r="A1777" s="102" t="str">
        <f t="shared" si="87"/>
        <v>2026-04-18T1031812</v>
      </c>
      <c r="B1777" s="167" t="str">
        <f t="shared" si="88"/>
        <v>151031812</v>
      </c>
      <c r="C1777" s="438" t="s">
        <v>9639</v>
      </c>
      <c r="D1777" s="439" t="s">
        <v>9556</v>
      </c>
      <c r="E1777" s="440" t="s">
        <v>7353</v>
      </c>
      <c r="F1777" s="439" t="s">
        <v>43</v>
      </c>
      <c r="G1777" s="439" t="s">
        <v>7354</v>
      </c>
      <c r="H1777" s="439" t="s">
        <v>7355</v>
      </c>
      <c r="I1777" s="441">
        <v>132</v>
      </c>
      <c r="J1777" s="165">
        <f t="shared" si="89"/>
        <v>15</v>
      </c>
    </row>
    <row r="1778" spans="1:10" ht="19.95" customHeight="1">
      <c r="A1778" s="102" t="str">
        <f t="shared" si="87"/>
        <v>2026-04-18T1031768</v>
      </c>
      <c r="B1778" s="167" t="str">
        <f t="shared" si="88"/>
        <v>151031768</v>
      </c>
      <c r="C1778" s="434" t="s">
        <v>9639</v>
      </c>
      <c r="D1778" s="435" t="s">
        <v>2881</v>
      </c>
      <c r="E1778" s="436" t="s">
        <v>9630</v>
      </c>
      <c r="F1778" s="435" t="s">
        <v>43</v>
      </c>
      <c r="G1778" s="435" t="s">
        <v>9631</v>
      </c>
      <c r="H1778" s="435" t="s">
        <v>9632</v>
      </c>
      <c r="I1778" s="437">
        <v>1</v>
      </c>
      <c r="J1778" s="165">
        <f t="shared" si="89"/>
        <v>15</v>
      </c>
    </row>
    <row r="1779" spans="1:10" ht="19.95" customHeight="1">
      <c r="A1779" s="102" t="str">
        <f t="shared" si="87"/>
        <v>2026-04-18T1027947</v>
      </c>
      <c r="B1779" s="167" t="str">
        <f t="shared" si="88"/>
        <v>151027947</v>
      </c>
      <c r="C1779" s="438" t="s">
        <v>9639</v>
      </c>
      <c r="D1779" s="439" t="s">
        <v>2881</v>
      </c>
      <c r="E1779" s="440" t="s">
        <v>9633</v>
      </c>
      <c r="F1779" s="439" t="s">
        <v>43</v>
      </c>
      <c r="G1779" s="439" t="s">
        <v>8148</v>
      </c>
      <c r="H1779" s="439" t="s">
        <v>9634</v>
      </c>
      <c r="I1779" s="441">
        <v>74</v>
      </c>
      <c r="J1779" s="165">
        <f t="shared" si="89"/>
        <v>15</v>
      </c>
    </row>
    <row r="1780" spans="1:10" ht="19.95" customHeight="1">
      <c r="A1780" s="102" t="str">
        <f t="shared" si="87"/>
        <v>2026-04-18T1033085</v>
      </c>
      <c r="B1780" s="167" t="str">
        <f t="shared" si="88"/>
        <v>151033085</v>
      </c>
      <c r="C1780" s="434" t="s">
        <v>9639</v>
      </c>
      <c r="D1780" s="435" t="s">
        <v>8247</v>
      </c>
      <c r="E1780" s="436" t="s">
        <v>7316</v>
      </c>
      <c r="F1780" s="435" t="s">
        <v>43</v>
      </c>
      <c r="G1780" s="435" t="s">
        <v>7317</v>
      </c>
      <c r="H1780" s="435" t="s">
        <v>7814</v>
      </c>
      <c r="I1780" s="437">
        <v>251</v>
      </c>
      <c r="J1780" s="165">
        <f t="shared" si="89"/>
        <v>15</v>
      </c>
    </row>
    <row r="1781" spans="1:10" ht="19.95" customHeight="1">
      <c r="A1781" s="102" t="str">
        <f t="shared" si="87"/>
        <v>2026-04-18T1033085</v>
      </c>
      <c r="B1781" s="167" t="str">
        <f t="shared" si="88"/>
        <v>151033085</v>
      </c>
      <c r="C1781" s="438" t="s">
        <v>9639</v>
      </c>
      <c r="D1781" s="439" t="s">
        <v>5384</v>
      </c>
      <c r="E1781" s="440" t="s">
        <v>7316</v>
      </c>
      <c r="F1781" s="439" t="s">
        <v>43</v>
      </c>
      <c r="G1781" s="439" t="s">
        <v>7317</v>
      </c>
      <c r="H1781" s="439" t="s">
        <v>7814</v>
      </c>
      <c r="I1781" s="441">
        <v>3</v>
      </c>
      <c r="J1781" s="165">
        <f t="shared" si="89"/>
        <v>15</v>
      </c>
    </row>
    <row r="1782" spans="1:10" ht="19.95" customHeight="1">
      <c r="A1782" s="102" t="str">
        <f t="shared" si="87"/>
        <v>2026-04-18T1030578</v>
      </c>
      <c r="B1782" s="167" t="str">
        <f t="shared" si="88"/>
        <v>151030578</v>
      </c>
      <c r="C1782" s="434" t="s">
        <v>9639</v>
      </c>
      <c r="D1782" s="435" t="s">
        <v>9624</v>
      </c>
      <c r="E1782" s="436" t="s">
        <v>9625</v>
      </c>
      <c r="F1782" s="435" t="s">
        <v>43</v>
      </c>
      <c r="G1782" s="435" t="s">
        <v>9626</v>
      </c>
      <c r="H1782" s="435" t="s">
        <v>9627</v>
      </c>
      <c r="I1782" s="437">
        <v>127</v>
      </c>
      <c r="J1782" s="165">
        <f t="shared" si="89"/>
        <v>15</v>
      </c>
    </row>
    <row r="1783" spans="1:10" ht="19.95" customHeight="1">
      <c r="A1783" s="102" t="str">
        <f t="shared" si="87"/>
        <v>2026-04-18T1032440</v>
      </c>
      <c r="B1783" s="167" t="str">
        <f t="shared" si="88"/>
        <v>151032440</v>
      </c>
      <c r="C1783" s="438" t="s">
        <v>9639</v>
      </c>
      <c r="D1783" s="439" t="s">
        <v>5013</v>
      </c>
      <c r="E1783" s="440" t="s">
        <v>8262</v>
      </c>
      <c r="F1783" s="439" t="s">
        <v>43</v>
      </c>
      <c r="G1783" s="439" t="s">
        <v>8263</v>
      </c>
      <c r="H1783" s="439" t="s">
        <v>8264</v>
      </c>
      <c r="I1783" s="441">
        <v>306</v>
      </c>
      <c r="J1783" s="165">
        <f t="shared" si="89"/>
        <v>15</v>
      </c>
    </row>
    <row r="1784" spans="1:10" ht="19.95" customHeight="1">
      <c r="A1784" s="102" t="str">
        <f t="shared" si="87"/>
        <v>2026-04-18T1033079</v>
      </c>
      <c r="B1784" s="167" t="str">
        <f t="shared" si="88"/>
        <v>151033079</v>
      </c>
      <c r="C1784" s="434" t="s">
        <v>9639</v>
      </c>
      <c r="D1784" s="435" t="s">
        <v>5013</v>
      </c>
      <c r="E1784" s="436" t="s">
        <v>7341</v>
      </c>
      <c r="F1784" s="435" t="s">
        <v>43</v>
      </c>
      <c r="G1784" s="435" t="s">
        <v>7342</v>
      </c>
      <c r="H1784" s="435" t="s">
        <v>7414</v>
      </c>
      <c r="I1784" s="437">
        <v>556</v>
      </c>
      <c r="J1784" s="165">
        <f t="shared" si="89"/>
        <v>15</v>
      </c>
    </row>
    <row r="1785" spans="1:10" ht="19.95" customHeight="1">
      <c r="A1785" s="102" t="str">
        <f t="shared" si="87"/>
        <v>2026-04-18T2021194</v>
      </c>
      <c r="B1785" s="167" t="str">
        <f t="shared" si="88"/>
        <v>152021194</v>
      </c>
      <c r="C1785" s="438" t="s">
        <v>9639</v>
      </c>
      <c r="D1785" s="439" t="s">
        <v>5017</v>
      </c>
      <c r="E1785" s="440" t="s">
        <v>2886</v>
      </c>
      <c r="F1785" s="439" t="s">
        <v>43</v>
      </c>
      <c r="G1785" s="439" t="s">
        <v>2887</v>
      </c>
      <c r="H1785" s="439" t="s">
        <v>2888</v>
      </c>
      <c r="I1785" s="441">
        <v>141</v>
      </c>
      <c r="J1785" s="165">
        <f t="shared" si="89"/>
        <v>15</v>
      </c>
    </row>
    <row r="1786" spans="1:10" ht="19.95" customHeight="1">
      <c r="A1786" s="102" t="str">
        <f t="shared" ref="A1786:A1827" si="90">C1786&amp;"T"&amp;G1786</f>
        <v>2026-04-18T1031802</v>
      </c>
      <c r="B1786" s="167" t="str">
        <f t="shared" ref="B1786:B1827" si="91">J1786&amp;G1786</f>
        <v>151031802</v>
      </c>
      <c r="C1786" s="434" t="s">
        <v>9639</v>
      </c>
      <c r="D1786" s="435" t="s">
        <v>7820</v>
      </c>
      <c r="E1786" s="436" t="s">
        <v>9567</v>
      </c>
      <c r="F1786" s="435" t="s">
        <v>43</v>
      </c>
      <c r="G1786" s="435" t="s">
        <v>9568</v>
      </c>
      <c r="H1786" s="435" t="s">
        <v>9569</v>
      </c>
      <c r="I1786" s="437">
        <v>250</v>
      </c>
      <c r="J1786" s="165">
        <f t="shared" si="89"/>
        <v>15</v>
      </c>
    </row>
    <row r="1787" spans="1:10" ht="19.95" customHeight="1">
      <c r="A1787" s="102" t="str">
        <f t="shared" si="90"/>
        <v>2026-04-18T1035835</v>
      </c>
      <c r="B1787" s="167" t="str">
        <f t="shared" si="91"/>
        <v>151035835</v>
      </c>
      <c r="C1787" s="438" t="s">
        <v>9639</v>
      </c>
      <c r="D1787" s="439" t="s">
        <v>2912</v>
      </c>
      <c r="E1787" s="440" t="s">
        <v>7325</v>
      </c>
      <c r="F1787" s="439" t="s">
        <v>43</v>
      </c>
      <c r="G1787" s="439" t="s">
        <v>7326</v>
      </c>
      <c r="H1787" s="439" t="s">
        <v>9579</v>
      </c>
      <c r="I1787" s="441">
        <v>328</v>
      </c>
      <c r="J1787" s="165">
        <f t="shared" si="89"/>
        <v>15</v>
      </c>
    </row>
    <row r="1788" spans="1:10" ht="19.95" customHeight="1">
      <c r="A1788" s="102" t="str">
        <f t="shared" si="90"/>
        <v>2026-04-18T1031422</v>
      </c>
      <c r="B1788" s="167" t="str">
        <f t="shared" si="91"/>
        <v>151031422</v>
      </c>
      <c r="C1788" s="434" t="s">
        <v>9639</v>
      </c>
      <c r="D1788" s="435" t="s">
        <v>2912</v>
      </c>
      <c r="E1788" s="436" t="s">
        <v>9635</v>
      </c>
      <c r="F1788" s="435" t="s">
        <v>43</v>
      </c>
      <c r="G1788" s="435" t="s">
        <v>9636</v>
      </c>
      <c r="H1788" s="435" t="s">
        <v>9637</v>
      </c>
      <c r="I1788" s="437">
        <v>195</v>
      </c>
      <c r="J1788" s="165">
        <f t="shared" si="89"/>
        <v>15</v>
      </c>
    </row>
    <row r="1789" spans="1:10" ht="19.95" customHeight="1">
      <c r="A1789" s="102" t="str">
        <f t="shared" si="90"/>
        <v>2026-04-18T1027728</v>
      </c>
      <c r="B1789" s="167" t="str">
        <f t="shared" si="91"/>
        <v>151027728</v>
      </c>
      <c r="C1789" s="438" t="s">
        <v>9639</v>
      </c>
      <c r="D1789" s="439" t="s">
        <v>7415</v>
      </c>
      <c r="E1789" s="440" t="s">
        <v>9610</v>
      </c>
      <c r="F1789" s="439" t="s">
        <v>43</v>
      </c>
      <c r="G1789" s="439" t="s">
        <v>9611</v>
      </c>
      <c r="H1789" s="439" t="s">
        <v>9628</v>
      </c>
      <c r="I1789" s="441">
        <v>184</v>
      </c>
      <c r="J1789" s="165">
        <f t="shared" si="89"/>
        <v>15</v>
      </c>
    </row>
    <row r="1790" spans="1:10" ht="19.95" customHeight="1">
      <c r="A1790" s="102" t="str">
        <f t="shared" si="90"/>
        <v>2026-04-18T1033057</v>
      </c>
      <c r="B1790" s="167" t="str">
        <f t="shared" si="91"/>
        <v>151033057</v>
      </c>
      <c r="C1790" s="434" t="s">
        <v>9639</v>
      </c>
      <c r="D1790" s="435" t="s">
        <v>7415</v>
      </c>
      <c r="E1790" s="436" t="s">
        <v>5010</v>
      </c>
      <c r="F1790" s="435" t="s">
        <v>43</v>
      </c>
      <c r="G1790" s="435" t="s">
        <v>5011</v>
      </c>
      <c r="H1790" s="435" t="s">
        <v>7304</v>
      </c>
      <c r="I1790" s="437">
        <v>400</v>
      </c>
      <c r="J1790" s="165">
        <f t="shared" si="89"/>
        <v>15</v>
      </c>
    </row>
    <row r="1791" spans="1:10" ht="19.95" customHeight="1">
      <c r="A1791" s="102" t="str">
        <f t="shared" si="90"/>
        <v>2026-04-18T2021195</v>
      </c>
      <c r="B1791" s="167" t="str">
        <f t="shared" si="91"/>
        <v>152021195</v>
      </c>
      <c r="C1791" s="438" t="s">
        <v>9639</v>
      </c>
      <c r="D1791" s="439" t="s">
        <v>7344</v>
      </c>
      <c r="E1791" s="440" t="s">
        <v>3665</v>
      </c>
      <c r="F1791" s="439" t="s">
        <v>43</v>
      </c>
      <c r="G1791" s="439" t="s">
        <v>3666</v>
      </c>
      <c r="H1791" s="439" t="s">
        <v>3667</v>
      </c>
      <c r="I1791" s="441">
        <v>106</v>
      </c>
      <c r="J1791" s="165">
        <f t="shared" si="89"/>
        <v>15</v>
      </c>
    </row>
    <row r="1792" spans="1:10" ht="19.95" customHeight="1">
      <c r="A1792" s="102" t="str">
        <f t="shared" si="90"/>
        <v>2026-04-18T1031798</v>
      </c>
      <c r="B1792" s="167" t="str">
        <f t="shared" si="91"/>
        <v>151031798</v>
      </c>
      <c r="C1792" s="434" t="s">
        <v>9639</v>
      </c>
      <c r="D1792" s="435" t="s">
        <v>3739</v>
      </c>
      <c r="E1792" s="436" t="s">
        <v>9570</v>
      </c>
      <c r="F1792" s="435" t="s">
        <v>43</v>
      </c>
      <c r="G1792" s="435" t="s">
        <v>9571</v>
      </c>
      <c r="H1792" s="435" t="s">
        <v>9572</v>
      </c>
      <c r="I1792" s="437">
        <v>285</v>
      </c>
      <c r="J1792" s="165">
        <f t="shared" si="89"/>
        <v>15</v>
      </c>
    </row>
    <row r="1793" spans="1:10" ht="19.95" customHeight="1">
      <c r="A1793" s="102" t="str">
        <f t="shared" si="90"/>
        <v>2026-04-18T1031747</v>
      </c>
      <c r="B1793" s="167" t="str">
        <f t="shared" si="91"/>
        <v>151031747</v>
      </c>
      <c r="C1793" s="438" t="s">
        <v>9639</v>
      </c>
      <c r="D1793" s="439" t="s">
        <v>2921</v>
      </c>
      <c r="E1793" s="440" t="s">
        <v>7345</v>
      </c>
      <c r="F1793" s="439" t="s">
        <v>43</v>
      </c>
      <c r="G1793" s="439" t="s">
        <v>6893</v>
      </c>
      <c r="H1793" s="439" t="s">
        <v>9543</v>
      </c>
      <c r="I1793" s="441">
        <v>140</v>
      </c>
      <c r="J1793" s="165">
        <f t="shared" si="89"/>
        <v>15</v>
      </c>
    </row>
    <row r="1794" spans="1:10" ht="19.95" customHeight="1">
      <c r="A1794" s="102" t="str">
        <f t="shared" si="90"/>
        <v>2026-04-18T1018760</v>
      </c>
      <c r="B1794" s="167" t="str">
        <f t="shared" si="91"/>
        <v>151018760</v>
      </c>
      <c r="C1794" s="434" t="s">
        <v>9639</v>
      </c>
      <c r="D1794" s="435" t="s">
        <v>7306</v>
      </c>
      <c r="E1794" s="436" t="s">
        <v>2894</v>
      </c>
      <c r="F1794" s="435" t="s">
        <v>43</v>
      </c>
      <c r="G1794" s="435" t="s">
        <v>2895</v>
      </c>
      <c r="H1794" s="435" t="s">
        <v>2896</v>
      </c>
      <c r="I1794" s="437">
        <v>175</v>
      </c>
      <c r="J1794" s="165">
        <f t="shared" si="89"/>
        <v>15</v>
      </c>
    </row>
    <row r="1795" spans="1:10" ht="19.95" customHeight="1">
      <c r="A1795" s="102" t="str">
        <f t="shared" si="90"/>
        <v>2026-04-18T2001590</v>
      </c>
      <c r="B1795" s="167" t="str">
        <f t="shared" si="91"/>
        <v>152001590</v>
      </c>
      <c r="C1795" s="438" t="s">
        <v>9639</v>
      </c>
      <c r="D1795" s="439" t="s">
        <v>2889</v>
      </c>
      <c r="E1795" s="440" t="s">
        <v>5044</v>
      </c>
      <c r="F1795" s="439" t="s">
        <v>43</v>
      </c>
      <c r="G1795" s="439" t="s">
        <v>5045</v>
      </c>
      <c r="H1795" s="439" t="s">
        <v>5046</v>
      </c>
      <c r="I1795" s="441">
        <v>148</v>
      </c>
      <c r="J1795" s="165">
        <f t="shared" si="89"/>
        <v>15</v>
      </c>
    </row>
    <row r="1796" spans="1:10" ht="19.95" customHeight="1">
      <c r="A1796" s="102" t="str">
        <f t="shared" si="90"/>
        <v>2026-04-19T1037741</v>
      </c>
      <c r="B1796" s="167" t="str">
        <f t="shared" si="91"/>
        <v>161037741</v>
      </c>
      <c r="C1796" s="434" t="s">
        <v>9640</v>
      </c>
      <c r="D1796" s="435" t="s">
        <v>4388</v>
      </c>
      <c r="E1796" s="436" t="s">
        <v>7827</v>
      </c>
      <c r="F1796" s="435" t="s">
        <v>43</v>
      </c>
      <c r="G1796" s="435" t="s">
        <v>7828</v>
      </c>
      <c r="H1796" s="435" t="s">
        <v>7829</v>
      </c>
      <c r="I1796" s="437">
        <v>367</v>
      </c>
      <c r="J1796" s="165">
        <f t="shared" ref="J1796:J1859" si="92">WEEKNUM(C1796)-1</f>
        <v>16</v>
      </c>
    </row>
    <row r="1797" spans="1:10" ht="19.95" customHeight="1">
      <c r="A1797" s="102" t="str">
        <f t="shared" si="90"/>
        <v>2026-04-19T1037727</v>
      </c>
      <c r="B1797" s="167" t="str">
        <f t="shared" si="91"/>
        <v>161037727</v>
      </c>
      <c r="C1797" s="438" t="s">
        <v>9640</v>
      </c>
      <c r="D1797" s="439" t="s">
        <v>7419</v>
      </c>
      <c r="E1797" s="440" t="s">
        <v>9575</v>
      </c>
      <c r="F1797" s="439" t="s">
        <v>43</v>
      </c>
      <c r="G1797" s="439" t="s">
        <v>9576</v>
      </c>
      <c r="H1797" s="439" t="s">
        <v>9606</v>
      </c>
      <c r="I1797" s="441">
        <v>171</v>
      </c>
      <c r="J1797" s="165">
        <f t="shared" si="92"/>
        <v>16</v>
      </c>
    </row>
    <row r="1798" spans="1:10" ht="19.95" customHeight="1">
      <c r="A1798" s="102" t="str">
        <f t="shared" si="90"/>
        <v>2026-04-19T1031434</v>
      </c>
      <c r="B1798" s="167" t="str">
        <f t="shared" si="91"/>
        <v>161031434</v>
      </c>
      <c r="C1798" s="434" t="s">
        <v>9640</v>
      </c>
      <c r="D1798" s="435" t="s">
        <v>7419</v>
      </c>
      <c r="E1798" s="436" t="s">
        <v>7420</v>
      </c>
      <c r="F1798" s="435" t="s">
        <v>43</v>
      </c>
      <c r="G1798" s="435" t="s">
        <v>7421</v>
      </c>
      <c r="H1798" s="435" t="s">
        <v>7422</v>
      </c>
      <c r="I1798" s="437">
        <v>563</v>
      </c>
      <c r="J1798" s="165">
        <f t="shared" si="92"/>
        <v>16</v>
      </c>
    </row>
    <row r="1799" spans="1:10" ht="19.95" customHeight="1">
      <c r="A1799" s="102" t="str">
        <f t="shared" si="90"/>
        <v>2026-04-19T1030546</v>
      </c>
      <c r="B1799" s="167" t="str">
        <f t="shared" si="91"/>
        <v>161030546</v>
      </c>
      <c r="C1799" s="438" t="s">
        <v>9640</v>
      </c>
      <c r="D1799" s="439" t="s">
        <v>7419</v>
      </c>
      <c r="E1799" s="440" t="s">
        <v>7426</v>
      </c>
      <c r="F1799" s="439" t="s">
        <v>43</v>
      </c>
      <c r="G1799" s="439" t="s">
        <v>7427</v>
      </c>
      <c r="H1799" s="439" t="s">
        <v>7422</v>
      </c>
      <c r="I1799" s="441">
        <v>308</v>
      </c>
      <c r="J1799" s="165">
        <f t="shared" si="92"/>
        <v>16</v>
      </c>
    </row>
    <row r="1800" spans="1:10" ht="19.95" customHeight="1">
      <c r="A1800" s="102" t="str">
        <f t="shared" si="90"/>
        <v>2026-04-19T1020581</v>
      </c>
      <c r="B1800" s="167" t="str">
        <f t="shared" si="91"/>
        <v>161020581</v>
      </c>
      <c r="C1800" s="434" t="s">
        <v>9640</v>
      </c>
      <c r="D1800" s="435" t="s">
        <v>3715</v>
      </c>
      <c r="E1800" s="436" t="s">
        <v>8252</v>
      </c>
      <c r="F1800" s="435" t="s">
        <v>43</v>
      </c>
      <c r="G1800" s="435" t="s">
        <v>8253</v>
      </c>
      <c r="H1800" s="435" t="s">
        <v>8254</v>
      </c>
      <c r="I1800" s="437">
        <v>362</v>
      </c>
      <c r="J1800" s="165">
        <f t="shared" si="92"/>
        <v>16</v>
      </c>
    </row>
    <row r="1801" spans="1:10" ht="19.95" customHeight="1">
      <c r="A1801" s="102" t="str">
        <f t="shared" si="90"/>
        <v>2026-04-19T3003270</v>
      </c>
      <c r="B1801" s="167" t="str">
        <f t="shared" si="91"/>
        <v>163003270</v>
      </c>
      <c r="C1801" s="438" t="s">
        <v>9640</v>
      </c>
      <c r="D1801" s="439" t="s">
        <v>416</v>
      </c>
      <c r="E1801" s="440" t="s">
        <v>3670</v>
      </c>
      <c r="F1801" s="439" t="s">
        <v>43</v>
      </c>
      <c r="G1801" s="439" t="s">
        <v>3671</v>
      </c>
      <c r="H1801" s="439" t="s">
        <v>3660</v>
      </c>
      <c r="I1801" s="441">
        <v>71</v>
      </c>
      <c r="J1801" s="165">
        <f t="shared" si="92"/>
        <v>16</v>
      </c>
    </row>
    <row r="1802" spans="1:10" ht="19.95" customHeight="1">
      <c r="A1802" s="102" t="str">
        <f t="shared" si="90"/>
        <v>2026-04-19T3003745</v>
      </c>
      <c r="B1802" s="167" t="str">
        <f t="shared" si="91"/>
        <v>163003745</v>
      </c>
      <c r="C1802" s="434" t="s">
        <v>9640</v>
      </c>
      <c r="D1802" s="435" t="s">
        <v>416</v>
      </c>
      <c r="E1802" s="436" t="s">
        <v>2860</v>
      </c>
      <c r="F1802" s="435" t="s">
        <v>43</v>
      </c>
      <c r="G1802" s="435" t="s">
        <v>2861</v>
      </c>
      <c r="H1802" s="435" t="s">
        <v>7812</v>
      </c>
      <c r="I1802" s="437">
        <v>184</v>
      </c>
      <c r="J1802" s="165">
        <f t="shared" si="92"/>
        <v>16</v>
      </c>
    </row>
    <row r="1803" spans="1:10" ht="19.95" customHeight="1">
      <c r="A1803" s="102" t="str">
        <f t="shared" si="90"/>
        <v>2026-04-19T3003745</v>
      </c>
      <c r="B1803" s="167" t="str">
        <f t="shared" si="91"/>
        <v>163003745</v>
      </c>
      <c r="C1803" s="438" t="s">
        <v>9640</v>
      </c>
      <c r="D1803" s="439" t="s">
        <v>416</v>
      </c>
      <c r="E1803" s="440" t="s">
        <v>2869</v>
      </c>
      <c r="F1803" s="439" t="s">
        <v>43</v>
      </c>
      <c r="G1803" s="439" t="s">
        <v>2861</v>
      </c>
      <c r="H1803" s="439" t="s">
        <v>7812</v>
      </c>
      <c r="I1803" s="441">
        <v>19</v>
      </c>
      <c r="J1803" s="165">
        <f t="shared" si="92"/>
        <v>16</v>
      </c>
    </row>
    <row r="1804" spans="1:10" ht="19.95" customHeight="1">
      <c r="A1804" s="102" t="str">
        <f t="shared" si="90"/>
        <v>2026-04-19T3003106</v>
      </c>
      <c r="B1804" s="167" t="str">
        <f t="shared" si="91"/>
        <v>163003106</v>
      </c>
      <c r="C1804" s="434" t="s">
        <v>9640</v>
      </c>
      <c r="D1804" s="435" t="s">
        <v>416</v>
      </c>
      <c r="E1804" s="436" t="s">
        <v>2902</v>
      </c>
      <c r="F1804" s="435" t="s">
        <v>43</v>
      </c>
      <c r="G1804" s="435" t="s">
        <v>2903</v>
      </c>
      <c r="H1804" s="435" t="s">
        <v>7298</v>
      </c>
      <c r="I1804" s="437">
        <v>57</v>
      </c>
      <c r="J1804" s="165">
        <f t="shared" si="92"/>
        <v>16</v>
      </c>
    </row>
    <row r="1805" spans="1:10" ht="19.95" customHeight="1">
      <c r="A1805" s="102" t="str">
        <f t="shared" si="90"/>
        <v>2026-04-19T3003890</v>
      </c>
      <c r="B1805" s="167" t="str">
        <f t="shared" si="91"/>
        <v>163003890</v>
      </c>
      <c r="C1805" s="438" t="s">
        <v>9640</v>
      </c>
      <c r="D1805" s="439" t="s">
        <v>2862</v>
      </c>
      <c r="E1805" s="440" t="s">
        <v>9541</v>
      </c>
      <c r="F1805" s="439" t="s">
        <v>43</v>
      </c>
      <c r="G1805" s="439" t="s">
        <v>9542</v>
      </c>
      <c r="H1805" s="439" t="s">
        <v>2865</v>
      </c>
      <c r="I1805" s="441">
        <v>86</v>
      </c>
      <c r="J1805" s="165">
        <f t="shared" si="92"/>
        <v>16</v>
      </c>
    </row>
    <row r="1806" spans="1:10" ht="19.95" customHeight="1">
      <c r="A1806" s="102" t="str">
        <f t="shared" si="90"/>
        <v>2026-04-19T3002775</v>
      </c>
      <c r="B1806" s="167" t="str">
        <f t="shared" si="91"/>
        <v>163002775</v>
      </c>
      <c r="C1806" s="434" t="s">
        <v>9640</v>
      </c>
      <c r="D1806" s="435" t="s">
        <v>2862</v>
      </c>
      <c r="E1806" s="436" t="s">
        <v>2871</v>
      </c>
      <c r="F1806" s="435" t="s">
        <v>2515</v>
      </c>
      <c r="G1806" s="435" t="s">
        <v>2872</v>
      </c>
      <c r="H1806" s="435" t="s">
        <v>7813</v>
      </c>
      <c r="I1806" s="437">
        <v>100</v>
      </c>
      <c r="J1806" s="165">
        <f t="shared" si="92"/>
        <v>16</v>
      </c>
    </row>
    <row r="1807" spans="1:10" ht="19.95" customHeight="1">
      <c r="A1807" s="102" t="str">
        <f t="shared" si="90"/>
        <v>2026-04-19T3003268</v>
      </c>
      <c r="B1807" s="167" t="str">
        <f t="shared" si="91"/>
        <v>163003268</v>
      </c>
      <c r="C1807" s="438" t="s">
        <v>9640</v>
      </c>
      <c r="D1807" s="439" t="s">
        <v>2862</v>
      </c>
      <c r="E1807" s="440" t="s">
        <v>2857</v>
      </c>
      <c r="F1807" s="439" t="s">
        <v>43</v>
      </c>
      <c r="G1807" s="439" t="s">
        <v>2858</v>
      </c>
      <c r="H1807" s="439" t="s">
        <v>2859</v>
      </c>
      <c r="I1807" s="441">
        <v>102</v>
      </c>
      <c r="J1807" s="165">
        <f t="shared" si="92"/>
        <v>16</v>
      </c>
    </row>
    <row r="1808" spans="1:10" ht="19.95" customHeight="1">
      <c r="A1808" s="102" t="str">
        <f t="shared" si="90"/>
        <v>2026-04-19T3002783</v>
      </c>
      <c r="B1808" s="167" t="str">
        <f t="shared" si="91"/>
        <v>163002783</v>
      </c>
      <c r="C1808" s="434" t="s">
        <v>9640</v>
      </c>
      <c r="D1808" s="435" t="s">
        <v>2862</v>
      </c>
      <c r="E1808" s="436" t="s">
        <v>7411</v>
      </c>
      <c r="F1808" s="435" t="s">
        <v>43</v>
      </c>
      <c r="G1808" s="435" t="s">
        <v>7412</v>
      </c>
      <c r="H1808" s="435" t="s">
        <v>3664</v>
      </c>
      <c r="I1808" s="437">
        <v>29</v>
      </c>
      <c r="J1808" s="165">
        <f t="shared" si="92"/>
        <v>16</v>
      </c>
    </row>
    <row r="1809" spans="1:10" ht="19.95" customHeight="1">
      <c r="A1809" s="102" t="str">
        <f t="shared" si="90"/>
        <v>2026-04-19T3002609</v>
      </c>
      <c r="B1809" s="167" t="str">
        <f t="shared" si="91"/>
        <v>163002609</v>
      </c>
      <c r="C1809" s="438" t="s">
        <v>9640</v>
      </c>
      <c r="D1809" s="439" t="s">
        <v>2870</v>
      </c>
      <c r="E1809" s="440" t="s">
        <v>3721</v>
      </c>
      <c r="F1809" s="439" t="s">
        <v>43</v>
      </c>
      <c r="G1809" s="439" t="s">
        <v>3722</v>
      </c>
      <c r="H1809" s="439" t="s">
        <v>2865</v>
      </c>
      <c r="I1809" s="441">
        <v>83</v>
      </c>
      <c r="J1809" s="165">
        <f t="shared" si="92"/>
        <v>16</v>
      </c>
    </row>
    <row r="1810" spans="1:10" ht="19.95" customHeight="1">
      <c r="A1810" s="102" t="str">
        <f t="shared" si="90"/>
        <v>2026-04-19T3003890</v>
      </c>
      <c r="B1810" s="167" t="str">
        <f t="shared" si="91"/>
        <v>163003890</v>
      </c>
      <c r="C1810" s="434" t="s">
        <v>9640</v>
      </c>
      <c r="D1810" s="435" t="s">
        <v>2870</v>
      </c>
      <c r="E1810" s="436" t="s">
        <v>9541</v>
      </c>
      <c r="F1810" s="435" t="s">
        <v>43</v>
      </c>
      <c r="G1810" s="435" t="s">
        <v>9542</v>
      </c>
      <c r="H1810" s="435" t="s">
        <v>2865</v>
      </c>
      <c r="I1810" s="437">
        <v>27</v>
      </c>
      <c r="J1810" s="165">
        <f t="shared" si="92"/>
        <v>16</v>
      </c>
    </row>
    <row r="1811" spans="1:10" ht="19.95" customHeight="1">
      <c r="A1811" s="102" t="str">
        <f t="shared" si="90"/>
        <v>2026-04-19T3003744</v>
      </c>
      <c r="B1811" s="167" t="str">
        <f t="shared" si="91"/>
        <v>163003744</v>
      </c>
      <c r="C1811" s="438" t="s">
        <v>9640</v>
      </c>
      <c r="D1811" s="439" t="s">
        <v>2870</v>
      </c>
      <c r="E1811" s="440" t="s">
        <v>2863</v>
      </c>
      <c r="F1811" s="439" t="s">
        <v>43</v>
      </c>
      <c r="G1811" s="439" t="s">
        <v>2864</v>
      </c>
      <c r="H1811" s="439" t="s">
        <v>3723</v>
      </c>
      <c r="I1811" s="441">
        <v>206</v>
      </c>
      <c r="J1811" s="165">
        <f t="shared" si="92"/>
        <v>16</v>
      </c>
    </row>
    <row r="1812" spans="1:10" ht="19.95" customHeight="1">
      <c r="A1812" s="102" t="str">
        <f t="shared" si="90"/>
        <v>2026-04-19T1024957</v>
      </c>
      <c r="B1812" s="167" t="str">
        <f t="shared" si="91"/>
        <v>161024957</v>
      </c>
      <c r="C1812" s="434" t="s">
        <v>9640</v>
      </c>
      <c r="D1812" s="435" t="s">
        <v>5009</v>
      </c>
      <c r="E1812" s="436" t="s">
        <v>9641</v>
      </c>
      <c r="F1812" s="435" t="s">
        <v>43</v>
      </c>
      <c r="G1812" s="435" t="s">
        <v>9642</v>
      </c>
      <c r="H1812" s="435" t="s">
        <v>9643</v>
      </c>
      <c r="I1812" s="437">
        <v>310</v>
      </c>
      <c r="J1812" s="165">
        <f t="shared" si="92"/>
        <v>16</v>
      </c>
    </row>
    <row r="1813" spans="1:10" ht="19.95" customHeight="1">
      <c r="A1813" s="102" t="str">
        <f t="shared" si="90"/>
        <v>2026-04-19T1030578</v>
      </c>
      <c r="B1813" s="167" t="str">
        <f t="shared" si="91"/>
        <v>161030578</v>
      </c>
      <c r="C1813" s="438" t="s">
        <v>9640</v>
      </c>
      <c r="D1813" s="439" t="s">
        <v>9624</v>
      </c>
      <c r="E1813" s="440" t="s">
        <v>9625</v>
      </c>
      <c r="F1813" s="439" t="s">
        <v>43</v>
      </c>
      <c r="G1813" s="439" t="s">
        <v>9626</v>
      </c>
      <c r="H1813" s="439" t="s">
        <v>9627</v>
      </c>
      <c r="I1813" s="441">
        <v>291</v>
      </c>
      <c r="J1813" s="165">
        <f t="shared" si="92"/>
        <v>16</v>
      </c>
    </row>
    <row r="1814" spans="1:10" ht="19.95" customHeight="1">
      <c r="A1814" s="102" t="str">
        <f t="shared" si="90"/>
        <v>2026-04-19T1032440</v>
      </c>
      <c r="B1814" s="167" t="str">
        <f t="shared" si="91"/>
        <v>161032440</v>
      </c>
      <c r="C1814" s="434" t="s">
        <v>9640</v>
      </c>
      <c r="D1814" s="435" t="s">
        <v>5013</v>
      </c>
      <c r="E1814" s="436" t="s">
        <v>8262</v>
      </c>
      <c r="F1814" s="435" t="s">
        <v>43</v>
      </c>
      <c r="G1814" s="435" t="s">
        <v>8263</v>
      </c>
      <c r="H1814" s="435" t="s">
        <v>8264</v>
      </c>
      <c r="I1814" s="437">
        <v>437</v>
      </c>
      <c r="J1814" s="165">
        <f t="shared" si="92"/>
        <v>16</v>
      </c>
    </row>
    <row r="1815" spans="1:10" ht="19.95" customHeight="1">
      <c r="A1815" s="102" t="str">
        <f t="shared" si="90"/>
        <v>2026-04-19T1033079</v>
      </c>
      <c r="B1815" s="167" t="str">
        <f t="shared" si="91"/>
        <v>161033079</v>
      </c>
      <c r="C1815" s="438" t="s">
        <v>9640</v>
      </c>
      <c r="D1815" s="439" t="s">
        <v>5013</v>
      </c>
      <c r="E1815" s="440" t="s">
        <v>7341</v>
      </c>
      <c r="F1815" s="439" t="s">
        <v>43</v>
      </c>
      <c r="G1815" s="439" t="s">
        <v>7342</v>
      </c>
      <c r="H1815" s="439" t="s">
        <v>7414</v>
      </c>
      <c r="I1815" s="441">
        <v>300</v>
      </c>
      <c r="J1815" s="165">
        <f t="shared" si="92"/>
        <v>16</v>
      </c>
    </row>
    <row r="1816" spans="1:10" ht="19.95" customHeight="1">
      <c r="A1816" s="102" t="str">
        <f t="shared" si="90"/>
        <v>2026-04-19T2021194</v>
      </c>
      <c r="B1816" s="167" t="str">
        <f t="shared" si="91"/>
        <v>162021194</v>
      </c>
      <c r="C1816" s="434" t="s">
        <v>9640</v>
      </c>
      <c r="D1816" s="435" t="s">
        <v>5017</v>
      </c>
      <c r="E1816" s="436" t="s">
        <v>2886</v>
      </c>
      <c r="F1816" s="435" t="s">
        <v>43</v>
      </c>
      <c r="G1816" s="435" t="s">
        <v>2887</v>
      </c>
      <c r="H1816" s="435" t="s">
        <v>2888</v>
      </c>
      <c r="I1816" s="437">
        <v>110</v>
      </c>
      <c r="J1816" s="165">
        <f t="shared" si="92"/>
        <v>16</v>
      </c>
    </row>
    <row r="1817" spans="1:10" ht="19.95" customHeight="1">
      <c r="A1817" s="102" t="str">
        <f t="shared" si="90"/>
        <v>2026-04-19T1031802</v>
      </c>
      <c r="B1817" s="167" t="str">
        <f t="shared" si="91"/>
        <v>161031802</v>
      </c>
      <c r="C1817" s="438" t="s">
        <v>9640</v>
      </c>
      <c r="D1817" s="439" t="s">
        <v>7820</v>
      </c>
      <c r="E1817" s="440" t="s">
        <v>9567</v>
      </c>
      <c r="F1817" s="439" t="s">
        <v>43</v>
      </c>
      <c r="G1817" s="439" t="s">
        <v>9568</v>
      </c>
      <c r="H1817" s="439" t="s">
        <v>9569</v>
      </c>
      <c r="I1817" s="441">
        <v>170</v>
      </c>
      <c r="J1817" s="165">
        <f t="shared" si="92"/>
        <v>16</v>
      </c>
    </row>
    <row r="1818" spans="1:10" ht="19.95" customHeight="1">
      <c r="A1818" s="102" t="str">
        <f t="shared" si="90"/>
        <v>2026-04-19T1035835</v>
      </c>
      <c r="B1818" s="167" t="str">
        <f t="shared" si="91"/>
        <v>161035835</v>
      </c>
      <c r="C1818" s="434" t="s">
        <v>9640</v>
      </c>
      <c r="D1818" s="435" t="s">
        <v>2912</v>
      </c>
      <c r="E1818" s="436" t="s">
        <v>7325</v>
      </c>
      <c r="F1818" s="435" t="s">
        <v>43</v>
      </c>
      <c r="G1818" s="435" t="s">
        <v>7326</v>
      </c>
      <c r="H1818" s="435" t="s">
        <v>9579</v>
      </c>
      <c r="I1818" s="437">
        <v>313</v>
      </c>
      <c r="J1818" s="165">
        <f t="shared" si="92"/>
        <v>16</v>
      </c>
    </row>
    <row r="1819" spans="1:10" ht="19.95" customHeight="1">
      <c r="A1819" s="102" t="str">
        <f t="shared" si="90"/>
        <v>2026-04-19T1031422</v>
      </c>
      <c r="B1819" s="167" t="str">
        <f t="shared" si="91"/>
        <v>161031422</v>
      </c>
      <c r="C1819" s="438" t="s">
        <v>9640</v>
      </c>
      <c r="D1819" s="439" t="s">
        <v>2912</v>
      </c>
      <c r="E1819" s="440" t="s">
        <v>9635</v>
      </c>
      <c r="F1819" s="439" t="s">
        <v>43</v>
      </c>
      <c r="G1819" s="439" t="s">
        <v>9636</v>
      </c>
      <c r="H1819" s="439" t="s">
        <v>9637</v>
      </c>
      <c r="I1819" s="441">
        <v>161</v>
      </c>
      <c r="J1819" s="165">
        <f t="shared" si="92"/>
        <v>16</v>
      </c>
    </row>
    <row r="1820" spans="1:10" ht="19.95" customHeight="1">
      <c r="A1820" s="102" t="str">
        <f t="shared" si="90"/>
        <v>2026-04-19T1033085</v>
      </c>
      <c r="B1820" s="167" t="str">
        <f t="shared" si="91"/>
        <v>161033085</v>
      </c>
      <c r="C1820" s="434" t="s">
        <v>9640</v>
      </c>
      <c r="D1820" s="435" t="s">
        <v>7415</v>
      </c>
      <c r="E1820" s="436" t="s">
        <v>7316</v>
      </c>
      <c r="F1820" s="435" t="s">
        <v>43</v>
      </c>
      <c r="G1820" s="435" t="s">
        <v>7317</v>
      </c>
      <c r="H1820" s="435" t="s">
        <v>7318</v>
      </c>
      <c r="I1820" s="437">
        <v>58</v>
      </c>
      <c r="J1820" s="165">
        <f t="shared" si="92"/>
        <v>16</v>
      </c>
    </row>
    <row r="1821" spans="1:10" ht="19.95" customHeight="1">
      <c r="A1821" s="102" t="str">
        <f t="shared" si="90"/>
        <v>2026-04-19T1027728</v>
      </c>
      <c r="B1821" s="167" t="str">
        <f t="shared" si="91"/>
        <v>161027728</v>
      </c>
      <c r="C1821" s="438" t="s">
        <v>9640</v>
      </c>
      <c r="D1821" s="439" t="s">
        <v>7415</v>
      </c>
      <c r="E1821" s="440" t="s">
        <v>9610</v>
      </c>
      <c r="F1821" s="439" t="s">
        <v>43</v>
      </c>
      <c r="G1821" s="439" t="s">
        <v>9611</v>
      </c>
      <c r="H1821" s="439" t="s">
        <v>9628</v>
      </c>
      <c r="I1821" s="441">
        <v>139</v>
      </c>
      <c r="J1821" s="165">
        <f t="shared" si="92"/>
        <v>16</v>
      </c>
    </row>
    <row r="1822" spans="1:10" ht="19.95" customHeight="1">
      <c r="A1822" s="102" t="str">
        <f t="shared" si="90"/>
        <v>2026-04-19T1033057</v>
      </c>
      <c r="B1822" s="167" t="str">
        <f t="shared" si="91"/>
        <v>161033057</v>
      </c>
      <c r="C1822" s="434" t="s">
        <v>9640</v>
      </c>
      <c r="D1822" s="435" t="s">
        <v>7415</v>
      </c>
      <c r="E1822" s="436" t="s">
        <v>5010</v>
      </c>
      <c r="F1822" s="435" t="s">
        <v>43</v>
      </c>
      <c r="G1822" s="435" t="s">
        <v>5011</v>
      </c>
      <c r="H1822" s="435" t="s">
        <v>7304</v>
      </c>
      <c r="I1822" s="437">
        <v>396</v>
      </c>
      <c r="J1822" s="165">
        <f t="shared" si="92"/>
        <v>16</v>
      </c>
    </row>
    <row r="1823" spans="1:10" ht="19.95" customHeight="1">
      <c r="A1823" s="102" t="str">
        <f t="shared" si="90"/>
        <v>2026-04-19T2021195</v>
      </c>
      <c r="B1823" s="167" t="str">
        <f t="shared" si="91"/>
        <v>162021195</v>
      </c>
      <c r="C1823" s="438" t="s">
        <v>9640</v>
      </c>
      <c r="D1823" s="439" t="s">
        <v>7344</v>
      </c>
      <c r="E1823" s="440" t="s">
        <v>3665</v>
      </c>
      <c r="F1823" s="439" t="s">
        <v>43</v>
      </c>
      <c r="G1823" s="439" t="s">
        <v>3666</v>
      </c>
      <c r="H1823" s="439" t="s">
        <v>3667</v>
      </c>
      <c r="I1823" s="441">
        <v>200</v>
      </c>
      <c r="J1823" s="165">
        <f t="shared" si="92"/>
        <v>16</v>
      </c>
    </row>
    <row r="1824" spans="1:10" ht="19.95" customHeight="1">
      <c r="A1824" s="102" t="str">
        <f t="shared" si="90"/>
        <v>2026-04-19T1031798</v>
      </c>
      <c r="B1824" s="167" t="str">
        <f t="shared" si="91"/>
        <v>161031798</v>
      </c>
      <c r="C1824" s="434" t="s">
        <v>9640</v>
      </c>
      <c r="D1824" s="435" t="s">
        <v>3739</v>
      </c>
      <c r="E1824" s="436" t="s">
        <v>9570</v>
      </c>
      <c r="F1824" s="435" t="s">
        <v>43</v>
      </c>
      <c r="G1824" s="435" t="s">
        <v>9571</v>
      </c>
      <c r="H1824" s="435" t="s">
        <v>9572</v>
      </c>
      <c r="I1824" s="437">
        <v>148</v>
      </c>
      <c r="J1824" s="165">
        <f t="shared" si="92"/>
        <v>16</v>
      </c>
    </row>
    <row r="1825" spans="1:10" ht="19.95" customHeight="1">
      <c r="A1825" s="102" t="str">
        <f t="shared" si="90"/>
        <v>2026-04-19T1031747</v>
      </c>
      <c r="B1825" s="167" t="str">
        <f t="shared" si="91"/>
        <v>161031747</v>
      </c>
      <c r="C1825" s="438" t="s">
        <v>9640</v>
      </c>
      <c r="D1825" s="439" t="s">
        <v>2921</v>
      </c>
      <c r="E1825" s="440" t="s">
        <v>7345</v>
      </c>
      <c r="F1825" s="439" t="s">
        <v>43</v>
      </c>
      <c r="G1825" s="439" t="s">
        <v>6893</v>
      </c>
      <c r="H1825" s="439" t="s">
        <v>9543</v>
      </c>
      <c r="I1825" s="441">
        <v>93</v>
      </c>
      <c r="J1825" s="165">
        <f t="shared" si="92"/>
        <v>16</v>
      </c>
    </row>
    <row r="1826" spans="1:10" ht="19.95" customHeight="1">
      <c r="A1826" s="102" t="str">
        <f t="shared" si="90"/>
        <v>2026-04-19T1018760</v>
      </c>
      <c r="B1826" s="167" t="str">
        <f t="shared" si="91"/>
        <v>161018760</v>
      </c>
      <c r="C1826" s="434" t="s">
        <v>9640</v>
      </c>
      <c r="D1826" s="435" t="s">
        <v>7306</v>
      </c>
      <c r="E1826" s="436" t="s">
        <v>2894</v>
      </c>
      <c r="F1826" s="435" t="s">
        <v>43</v>
      </c>
      <c r="G1826" s="435" t="s">
        <v>2895</v>
      </c>
      <c r="H1826" s="435" t="s">
        <v>2896</v>
      </c>
      <c r="I1826" s="437">
        <v>64</v>
      </c>
      <c r="J1826" s="165">
        <f t="shared" si="92"/>
        <v>16</v>
      </c>
    </row>
    <row r="1827" spans="1:10" ht="19.95" customHeight="1">
      <c r="A1827" s="102" t="str">
        <f t="shared" si="90"/>
        <v>2026-04-19T2001590</v>
      </c>
      <c r="B1827" s="167" t="str">
        <f t="shared" si="91"/>
        <v>162001590</v>
      </c>
      <c r="C1827" s="442" t="s">
        <v>9640</v>
      </c>
      <c r="D1827" s="443" t="s">
        <v>2889</v>
      </c>
      <c r="E1827" s="444" t="s">
        <v>5044</v>
      </c>
      <c r="F1827" s="443" t="s">
        <v>43</v>
      </c>
      <c r="G1827" s="443" t="s">
        <v>5045</v>
      </c>
      <c r="H1827" s="443" t="s">
        <v>5046</v>
      </c>
      <c r="I1827" s="445">
        <v>140</v>
      </c>
      <c r="J1827" s="165">
        <f t="shared" si="92"/>
        <v>16</v>
      </c>
    </row>
    <row r="1828" spans="1:10" ht="19.95" customHeight="1">
      <c r="A1828" s="102" t="str">
        <f t="shared" ref="A1828:A1891" si="93">C1828&amp;"T"&amp;G1828</f>
        <v>2026-04-20T1037741</v>
      </c>
      <c r="B1828" s="167" t="str">
        <f t="shared" ref="B1828:B1891" si="94">J1828&amp;G1828</f>
        <v>161037741</v>
      </c>
      <c r="C1828" s="434" t="s">
        <v>10325</v>
      </c>
      <c r="D1828" s="435" t="s">
        <v>4388</v>
      </c>
      <c r="E1828" s="436" t="s">
        <v>7827</v>
      </c>
      <c r="F1828" s="435" t="s">
        <v>43</v>
      </c>
      <c r="G1828" s="435" t="s">
        <v>7828</v>
      </c>
      <c r="H1828" s="435" t="s">
        <v>7829</v>
      </c>
      <c r="I1828" s="437">
        <v>353</v>
      </c>
      <c r="J1828" s="165">
        <f t="shared" si="92"/>
        <v>16</v>
      </c>
    </row>
    <row r="1829" spans="1:10" ht="19.95" customHeight="1">
      <c r="A1829" s="102" t="str">
        <f t="shared" si="93"/>
        <v>2026-04-20T1035086</v>
      </c>
      <c r="B1829" s="167" t="str">
        <f t="shared" si="94"/>
        <v>161035086</v>
      </c>
      <c r="C1829" s="438" t="s">
        <v>10325</v>
      </c>
      <c r="D1829" s="439" t="s">
        <v>4388</v>
      </c>
      <c r="E1829" s="440" t="s">
        <v>4389</v>
      </c>
      <c r="F1829" s="439" t="s">
        <v>43</v>
      </c>
      <c r="G1829" s="439" t="s">
        <v>2846</v>
      </c>
      <c r="H1829" s="439" t="s">
        <v>10326</v>
      </c>
      <c r="I1829" s="441">
        <v>126</v>
      </c>
      <c r="J1829" s="165">
        <f t="shared" si="92"/>
        <v>16</v>
      </c>
    </row>
    <row r="1830" spans="1:10" ht="19.95" customHeight="1">
      <c r="A1830" s="102" t="str">
        <f t="shared" si="93"/>
        <v>2026-04-20T1037727</v>
      </c>
      <c r="B1830" s="167" t="str">
        <f t="shared" si="94"/>
        <v>161037727</v>
      </c>
      <c r="C1830" s="434" t="s">
        <v>10325</v>
      </c>
      <c r="D1830" s="435" t="s">
        <v>7419</v>
      </c>
      <c r="E1830" s="436" t="s">
        <v>9575</v>
      </c>
      <c r="F1830" s="435" t="s">
        <v>43</v>
      </c>
      <c r="G1830" s="435" t="s">
        <v>9576</v>
      </c>
      <c r="H1830" s="435" t="s">
        <v>9606</v>
      </c>
      <c r="I1830" s="437">
        <v>220</v>
      </c>
      <c r="J1830" s="165">
        <f t="shared" si="92"/>
        <v>16</v>
      </c>
    </row>
    <row r="1831" spans="1:10" ht="19.95" customHeight="1">
      <c r="A1831" s="102" t="str">
        <f t="shared" si="93"/>
        <v>2026-04-20T1031434</v>
      </c>
      <c r="B1831" s="167" t="str">
        <f t="shared" si="94"/>
        <v>161031434</v>
      </c>
      <c r="C1831" s="438" t="s">
        <v>10325</v>
      </c>
      <c r="D1831" s="439" t="s">
        <v>7419</v>
      </c>
      <c r="E1831" s="440" t="s">
        <v>7420</v>
      </c>
      <c r="F1831" s="439" t="s">
        <v>43</v>
      </c>
      <c r="G1831" s="439" t="s">
        <v>7421</v>
      </c>
      <c r="H1831" s="439" t="s">
        <v>7422</v>
      </c>
      <c r="I1831" s="441">
        <v>503</v>
      </c>
      <c r="J1831" s="165">
        <f t="shared" si="92"/>
        <v>16</v>
      </c>
    </row>
    <row r="1832" spans="1:10" ht="19.95" customHeight="1">
      <c r="A1832" s="102" t="str">
        <f t="shared" si="93"/>
        <v>2026-04-20T1030546</v>
      </c>
      <c r="B1832" s="167" t="str">
        <f t="shared" si="94"/>
        <v>161030546</v>
      </c>
      <c r="C1832" s="434" t="s">
        <v>10325</v>
      </c>
      <c r="D1832" s="435" t="s">
        <v>7419</v>
      </c>
      <c r="E1832" s="436" t="s">
        <v>7426</v>
      </c>
      <c r="F1832" s="435" t="s">
        <v>43</v>
      </c>
      <c r="G1832" s="435" t="s">
        <v>7427</v>
      </c>
      <c r="H1832" s="435" t="s">
        <v>7422</v>
      </c>
      <c r="I1832" s="437">
        <v>339</v>
      </c>
      <c r="J1832" s="165">
        <f t="shared" si="92"/>
        <v>16</v>
      </c>
    </row>
    <row r="1833" spans="1:10" ht="19.95" customHeight="1">
      <c r="A1833" s="102" t="str">
        <f t="shared" si="93"/>
        <v>2026-04-20T1020581</v>
      </c>
      <c r="B1833" s="167" t="str">
        <f t="shared" si="94"/>
        <v>161020581</v>
      </c>
      <c r="C1833" s="438" t="s">
        <v>10325</v>
      </c>
      <c r="D1833" s="439" t="s">
        <v>3715</v>
      </c>
      <c r="E1833" s="440" t="s">
        <v>8252</v>
      </c>
      <c r="F1833" s="439" t="s">
        <v>43</v>
      </c>
      <c r="G1833" s="439" t="s">
        <v>8253</v>
      </c>
      <c r="H1833" s="439" t="s">
        <v>10327</v>
      </c>
      <c r="I1833" s="441">
        <v>330</v>
      </c>
      <c r="J1833" s="165">
        <f t="shared" si="92"/>
        <v>16</v>
      </c>
    </row>
    <row r="1834" spans="1:10" ht="19.95" customHeight="1">
      <c r="A1834" s="102" t="str">
        <f t="shared" si="93"/>
        <v>2026-04-20T3003270</v>
      </c>
      <c r="B1834" s="167" t="str">
        <f t="shared" si="94"/>
        <v>163003270</v>
      </c>
      <c r="C1834" s="434" t="s">
        <v>10325</v>
      </c>
      <c r="D1834" s="435" t="s">
        <v>416</v>
      </c>
      <c r="E1834" s="436" t="s">
        <v>3670</v>
      </c>
      <c r="F1834" s="435" t="s">
        <v>43</v>
      </c>
      <c r="G1834" s="435" t="s">
        <v>3671</v>
      </c>
      <c r="H1834" s="435" t="s">
        <v>3660</v>
      </c>
      <c r="I1834" s="437">
        <v>57</v>
      </c>
      <c r="J1834" s="165">
        <f t="shared" si="92"/>
        <v>16</v>
      </c>
    </row>
    <row r="1835" spans="1:10" ht="19.95" customHeight="1">
      <c r="A1835" s="102" t="str">
        <f t="shared" si="93"/>
        <v>2026-04-20T3003745</v>
      </c>
      <c r="B1835" s="167" t="str">
        <f t="shared" si="94"/>
        <v>163003745</v>
      </c>
      <c r="C1835" s="438" t="s">
        <v>10325</v>
      </c>
      <c r="D1835" s="439" t="s">
        <v>416</v>
      </c>
      <c r="E1835" s="440" t="s">
        <v>2860</v>
      </c>
      <c r="F1835" s="439" t="s">
        <v>43</v>
      </c>
      <c r="G1835" s="439" t="s">
        <v>2861</v>
      </c>
      <c r="H1835" s="439" t="s">
        <v>7812</v>
      </c>
      <c r="I1835" s="441">
        <v>153</v>
      </c>
      <c r="J1835" s="165">
        <f t="shared" si="92"/>
        <v>16</v>
      </c>
    </row>
    <row r="1836" spans="1:10" ht="19.95" customHeight="1">
      <c r="A1836" s="102" t="str">
        <f t="shared" si="93"/>
        <v>2026-04-20T3003106</v>
      </c>
      <c r="B1836" s="167" t="str">
        <f t="shared" si="94"/>
        <v>163003106</v>
      </c>
      <c r="C1836" s="434" t="s">
        <v>10325</v>
      </c>
      <c r="D1836" s="435" t="s">
        <v>416</v>
      </c>
      <c r="E1836" s="436" t="s">
        <v>2902</v>
      </c>
      <c r="F1836" s="435" t="s">
        <v>43</v>
      </c>
      <c r="G1836" s="435" t="s">
        <v>2903</v>
      </c>
      <c r="H1836" s="435" t="s">
        <v>7298</v>
      </c>
      <c r="I1836" s="437">
        <v>100</v>
      </c>
      <c r="J1836" s="165">
        <f t="shared" si="92"/>
        <v>16</v>
      </c>
    </row>
    <row r="1837" spans="1:10" ht="19.95" customHeight="1">
      <c r="A1837" s="102" t="str">
        <f t="shared" si="93"/>
        <v>2026-04-20T3003890</v>
      </c>
      <c r="B1837" s="167" t="str">
        <f t="shared" si="94"/>
        <v>163003890</v>
      </c>
      <c r="C1837" s="438" t="s">
        <v>10325</v>
      </c>
      <c r="D1837" s="439" t="s">
        <v>2862</v>
      </c>
      <c r="E1837" s="440" t="s">
        <v>9541</v>
      </c>
      <c r="F1837" s="439" t="s">
        <v>43</v>
      </c>
      <c r="G1837" s="439" t="s">
        <v>9542</v>
      </c>
      <c r="H1837" s="439" t="s">
        <v>2865</v>
      </c>
      <c r="I1837" s="441">
        <v>99</v>
      </c>
      <c r="J1837" s="165">
        <f t="shared" si="92"/>
        <v>16</v>
      </c>
    </row>
    <row r="1838" spans="1:10" ht="19.95" customHeight="1">
      <c r="A1838" s="102" t="str">
        <f t="shared" si="93"/>
        <v>2026-04-20T3002775</v>
      </c>
      <c r="B1838" s="167" t="str">
        <f t="shared" si="94"/>
        <v>163002775</v>
      </c>
      <c r="C1838" s="434" t="s">
        <v>10325</v>
      </c>
      <c r="D1838" s="435" t="s">
        <v>2862</v>
      </c>
      <c r="E1838" s="436" t="s">
        <v>2871</v>
      </c>
      <c r="F1838" s="435" t="s">
        <v>2515</v>
      </c>
      <c r="G1838" s="435" t="s">
        <v>2872</v>
      </c>
      <c r="H1838" s="435" t="s">
        <v>7813</v>
      </c>
      <c r="I1838" s="437">
        <v>36</v>
      </c>
      <c r="J1838" s="165">
        <f t="shared" si="92"/>
        <v>16</v>
      </c>
    </row>
    <row r="1839" spans="1:10" ht="19.95" customHeight="1">
      <c r="A1839" s="102" t="str">
        <f t="shared" si="93"/>
        <v>2026-04-20T3003268</v>
      </c>
      <c r="B1839" s="167" t="str">
        <f t="shared" si="94"/>
        <v>163003268</v>
      </c>
      <c r="C1839" s="438" t="s">
        <v>10325</v>
      </c>
      <c r="D1839" s="439" t="s">
        <v>2862</v>
      </c>
      <c r="E1839" s="440" t="s">
        <v>2857</v>
      </c>
      <c r="F1839" s="439" t="s">
        <v>43</v>
      </c>
      <c r="G1839" s="439" t="s">
        <v>2858</v>
      </c>
      <c r="H1839" s="439" t="s">
        <v>2859</v>
      </c>
      <c r="I1839" s="441">
        <v>68</v>
      </c>
      <c r="J1839" s="165">
        <f t="shared" si="92"/>
        <v>16</v>
      </c>
    </row>
    <row r="1840" spans="1:10" ht="19.95" customHeight="1">
      <c r="A1840" s="102" t="str">
        <f t="shared" si="93"/>
        <v>2026-04-20T3003745</v>
      </c>
      <c r="B1840" s="167" t="str">
        <f t="shared" si="94"/>
        <v>163003745</v>
      </c>
      <c r="C1840" s="434" t="s">
        <v>10325</v>
      </c>
      <c r="D1840" s="435" t="s">
        <v>2862</v>
      </c>
      <c r="E1840" s="436" t="s">
        <v>2869</v>
      </c>
      <c r="F1840" s="435" t="s">
        <v>43</v>
      </c>
      <c r="G1840" s="435" t="s">
        <v>2861</v>
      </c>
      <c r="H1840" s="435" t="s">
        <v>7812</v>
      </c>
      <c r="I1840" s="437">
        <v>74</v>
      </c>
      <c r="J1840" s="165">
        <f t="shared" si="92"/>
        <v>16</v>
      </c>
    </row>
    <row r="1841" spans="1:10" ht="19.95" customHeight="1">
      <c r="A1841" s="102" t="str">
        <f t="shared" si="93"/>
        <v>2026-04-20T3002734</v>
      </c>
      <c r="B1841" s="167" t="str">
        <f t="shared" si="94"/>
        <v>163002734</v>
      </c>
      <c r="C1841" s="438" t="s">
        <v>10325</v>
      </c>
      <c r="D1841" s="439" t="s">
        <v>2862</v>
      </c>
      <c r="E1841" s="440" t="s">
        <v>3719</v>
      </c>
      <c r="F1841" s="439" t="s">
        <v>43</v>
      </c>
      <c r="G1841" s="439" t="s">
        <v>3720</v>
      </c>
      <c r="H1841" s="439" t="s">
        <v>3674</v>
      </c>
      <c r="I1841" s="441">
        <v>58</v>
      </c>
      <c r="J1841" s="165">
        <f t="shared" si="92"/>
        <v>16</v>
      </c>
    </row>
    <row r="1842" spans="1:10" ht="19.95" customHeight="1">
      <c r="A1842" s="102" t="str">
        <f t="shared" si="93"/>
        <v>2026-04-20T3003744</v>
      </c>
      <c r="B1842" s="167" t="str">
        <f t="shared" si="94"/>
        <v>163003744</v>
      </c>
      <c r="C1842" s="434" t="s">
        <v>10325</v>
      </c>
      <c r="D1842" s="435" t="s">
        <v>2870</v>
      </c>
      <c r="E1842" s="436" t="s">
        <v>2863</v>
      </c>
      <c r="F1842" s="435" t="s">
        <v>43</v>
      </c>
      <c r="G1842" s="435" t="s">
        <v>2864</v>
      </c>
      <c r="H1842" s="435" t="s">
        <v>3723</v>
      </c>
      <c r="I1842" s="437">
        <v>330</v>
      </c>
      <c r="J1842" s="165">
        <f t="shared" si="92"/>
        <v>16</v>
      </c>
    </row>
    <row r="1843" spans="1:10" ht="19.95" customHeight="1">
      <c r="A1843" s="102" t="str">
        <f t="shared" si="93"/>
        <v>2026-04-20T1024957</v>
      </c>
      <c r="B1843" s="167" t="str">
        <f t="shared" si="94"/>
        <v>161024957</v>
      </c>
      <c r="C1843" s="438" t="s">
        <v>10325</v>
      </c>
      <c r="D1843" s="439" t="s">
        <v>5009</v>
      </c>
      <c r="E1843" s="440" t="s">
        <v>9641</v>
      </c>
      <c r="F1843" s="439" t="s">
        <v>43</v>
      </c>
      <c r="G1843" s="439" t="s">
        <v>9642</v>
      </c>
      <c r="H1843" s="439" t="s">
        <v>9643</v>
      </c>
      <c r="I1843" s="441">
        <v>201</v>
      </c>
      <c r="J1843" s="165">
        <f t="shared" si="92"/>
        <v>16</v>
      </c>
    </row>
    <row r="1844" spans="1:10" ht="19.95" customHeight="1">
      <c r="A1844" s="102" t="str">
        <f t="shared" si="93"/>
        <v>2026-04-20T1030578</v>
      </c>
      <c r="B1844" s="167" t="str">
        <f t="shared" si="94"/>
        <v>161030578</v>
      </c>
      <c r="C1844" s="434" t="s">
        <v>10325</v>
      </c>
      <c r="D1844" s="435" t="s">
        <v>9624</v>
      </c>
      <c r="E1844" s="436" t="s">
        <v>9625</v>
      </c>
      <c r="F1844" s="435" t="s">
        <v>43</v>
      </c>
      <c r="G1844" s="435" t="s">
        <v>9626</v>
      </c>
      <c r="H1844" s="435" t="s">
        <v>9627</v>
      </c>
      <c r="I1844" s="437">
        <v>2</v>
      </c>
      <c r="J1844" s="165">
        <f t="shared" si="92"/>
        <v>16</v>
      </c>
    </row>
    <row r="1845" spans="1:10" ht="19.95" customHeight="1">
      <c r="A1845" s="102" t="str">
        <f t="shared" si="93"/>
        <v>2026-04-20T1031768</v>
      </c>
      <c r="B1845" s="167" t="str">
        <f t="shared" si="94"/>
        <v>161031768</v>
      </c>
      <c r="C1845" s="438" t="s">
        <v>10325</v>
      </c>
      <c r="D1845" s="439" t="s">
        <v>5013</v>
      </c>
      <c r="E1845" s="440" t="s">
        <v>9630</v>
      </c>
      <c r="F1845" s="439" t="s">
        <v>43</v>
      </c>
      <c r="G1845" s="439" t="s">
        <v>9631</v>
      </c>
      <c r="H1845" s="439" t="s">
        <v>10328</v>
      </c>
      <c r="I1845" s="441">
        <v>257</v>
      </c>
      <c r="J1845" s="165">
        <f t="shared" si="92"/>
        <v>16</v>
      </c>
    </row>
    <row r="1846" spans="1:10" ht="19.95" customHeight="1">
      <c r="A1846" s="102" t="str">
        <f t="shared" si="93"/>
        <v>2026-04-20T1032440</v>
      </c>
      <c r="B1846" s="167" t="str">
        <f t="shared" si="94"/>
        <v>161032440</v>
      </c>
      <c r="C1846" s="434" t="s">
        <v>10325</v>
      </c>
      <c r="D1846" s="435" t="s">
        <v>5013</v>
      </c>
      <c r="E1846" s="436" t="s">
        <v>8262</v>
      </c>
      <c r="F1846" s="435" t="s">
        <v>43</v>
      </c>
      <c r="G1846" s="435" t="s">
        <v>8263</v>
      </c>
      <c r="H1846" s="435" t="s">
        <v>8264</v>
      </c>
      <c r="I1846" s="437">
        <v>326</v>
      </c>
      <c r="J1846" s="165">
        <f t="shared" si="92"/>
        <v>16</v>
      </c>
    </row>
    <row r="1847" spans="1:10" ht="19.95" customHeight="1">
      <c r="A1847" s="102" t="str">
        <f t="shared" si="93"/>
        <v>2026-04-20T1033079</v>
      </c>
      <c r="B1847" s="167" t="str">
        <f t="shared" si="94"/>
        <v>161033079</v>
      </c>
      <c r="C1847" s="438" t="s">
        <v>10325</v>
      </c>
      <c r="D1847" s="439" t="s">
        <v>5013</v>
      </c>
      <c r="E1847" s="440" t="s">
        <v>7341</v>
      </c>
      <c r="F1847" s="439" t="s">
        <v>43</v>
      </c>
      <c r="G1847" s="439" t="s">
        <v>7342</v>
      </c>
      <c r="H1847" s="439" t="s">
        <v>7414</v>
      </c>
      <c r="I1847" s="441">
        <v>345</v>
      </c>
      <c r="J1847" s="165">
        <f t="shared" si="92"/>
        <v>16</v>
      </c>
    </row>
    <row r="1848" spans="1:10" ht="19.95" customHeight="1">
      <c r="A1848" s="102" t="str">
        <f t="shared" si="93"/>
        <v>2026-04-20T2021194</v>
      </c>
      <c r="B1848" s="167" t="str">
        <f t="shared" si="94"/>
        <v>162021194</v>
      </c>
      <c r="C1848" s="434" t="s">
        <v>10325</v>
      </c>
      <c r="D1848" s="435" t="s">
        <v>5017</v>
      </c>
      <c r="E1848" s="436" t="s">
        <v>2886</v>
      </c>
      <c r="F1848" s="435" t="s">
        <v>43</v>
      </c>
      <c r="G1848" s="435" t="s">
        <v>2887</v>
      </c>
      <c r="H1848" s="435" t="s">
        <v>2888</v>
      </c>
      <c r="I1848" s="437">
        <v>123</v>
      </c>
      <c r="J1848" s="165">
        <f t="shared" si="92"/>
        <v>16</v>
      </c>
    </row>
    <row r="1849" spans="1:10" ht="19.95" customHeight="1">
      <c r="A1849" s="102" t="str">
        <f t="shared" si="93"/>
        <v>2026-04-20T1031802</v>
      </c>
      <c r="B1849" s="167" t="str">
        <f t="shared" si="94"/>
        <v>161031802</v>
      </c>
      <c r="C1849" s="438" t="s">
        <v>10325</v>
      </c>
      <c r="D1849" s="439" t="s">
        <v>7820</v>
      </c>
      <c r="E1849" s="440" t="s">
        <v>9567</v>
      </c>
      <c r="F1849" s="439" t="s">
        <v>43</v>
      </c>
      <c r="G1849" s="439" t="s">
        <v>9568</v>
      </c>
      <c r="H1849" s="439" t="s">
        <v>9569</v>
      </c>
      <c r="I1849" s="441">
        <v>139</v>
      </c>
      <c r="J1849" s="165">
        <f t="shared" si="92"/>
        <v>16</v>
      </c>
    </row>
    <row r="1850" spans="1:10" ht="19.95" customHeight="1">
      <c r="A1850" s="102" t="str">
        <f t="shared" si="93"/>
        <v>2026-04-20T1035835</v>
      </c>
      <c r="B1850" s="167" t="str">
        <f t="shared" si="94"/>
        <v>161035835</v>
      </c>
      <c r="C1850" s="434" t="s">
        <v>10325</v>
      </c>
      <c r="D1850" s="435" t="s">
        <v>2912</v>
      </c>
      <c r="E1850" s="436" t="s">
        <v>7325</v>
      </c>
      <c r="F1850" s="435" t="s">
        <v>43</v>
      </c>
      <c r="G1850" s="435" t="s">
        <v>7326</v>
      </c>
      <c r="H1850" s="435" t="s">
        <v>9579</v>
      </c>
      <c r="I1850" s="437">
        <v>192</v>
      </c>
      <c r="J1850" s="165">
        <f t="shared" si="92"/>
        <v>16</v>
      </c>
    </row>
    <row r="1851" spans="1:10" ht="19.95" customHeight="1">
      <c r="A1851" s="102" t="str">
        <f t="shared" si="93"/>
        <v>2026-04-20T1031422</v>
      </c>
      <c r="B1851" s="167" t="str">
        <f t="shared" si="94"/>
        <v>161031422</v>
      </c>
      <c r="C1851" s="438" t="s">
        <v>10325</v>
      </c>
      <c r="D1851" s="439" t="s">
        <v>2912</v>
      </c>
      <c r="E1851" s="440" t="s">
        <v>9635</v>
      </c>
      <c r="F1851" s="439" t="s">
        <v>43</v>
      </c>
      <c r="G1851" s="439" t="s">
        <v>9636</v>
      </c>
      <c r="H1851" s="439" t="s">
        <v>9637</v>
      </c>
      <c r="I1851" s="441">
        <v>214</v>
      </c>
      <c r="J1851" s="165">
        <f t="shared" si="92"/>
        <v>16</v>
      </c>
    </row>
    <row r="1852" spans="1:10" ht="19.95" customHeight="1">
      <c r="A1852" s="102" t="str">
        <f t="shared" si="93"/>
        <v>2026-04-20T1033085</v>
      </c>
      <c r="B1852" s="167" t="str">
        <f t="shared" si="94"/>
        <v>161033085</v>
      </c>
      <c r="C1852" s="434" t="s">
        <v>10325</v>
      </c>
      <c r="D1852" s="435" t="s">
        <v>7415</v>
      </c>
      <c r="E1852" s="436" t="s">
        <v>7316</v>
      </c>
      <c r="F1852" s="435" t="s">
        <v>43</v>
      </c>
      <c r="G1852" s="435" t="s">
        <v>7317</v>
      </c>
      <c r="H1852" s="435" t="s">
        <v>7318</v>
      </c>
      <c r="I1852" s="437">
        <v>271</v>
      </c>
      <c r="J1852" s="165">
        <f t="shared" si="92"/>
        <v>16</v>
      </c>
    </row>
    <row r="1853" spans="1:10" ht="19.95" customHeight="1">
      <c r="A1853" s="102" t="str">
        <f t="shared" si="93"/>
        <v>2026-04-20T1027728</v>
      </c>
      <c r="B1853" s="167" t="str">
        <f t="shared" si="94"/>
        <v>161027728</v>
      </c>
      <c r="C1853" s="438" t="s">
        <v>10325</v>
      </c>
      <c r="D1853" s="439" t="s">
        <v>7415</v>
      </c>
      <c r="E1853" s="440" t="s">
        <v>9610</v>
      </c>
      <c r="F1853" s="439" t="s">
        <v>43</v>
      </c>
      <c r="G1853" s="439" t="s">
        <v>9611</v>
      </c>
      <c r="H1853" s="439" t="s">
        <v>9628</v>
      </c>
      <c r="I1853" s="441">
        <v>232</v>
      </c>
      <c r="J1853" s="165">
        <f t="shared" si="92"/>
        <v>16</v>
      </c>
    </row>
    <row r="1854" spans="1:10" ht="19.95" customHeight="1">
      <c r="A1854" s="102" t="str">
        <f t="shared" si="93"/>
        <v>2026-04-20T1033057</v>
      </c>
      <c r="B1854" s="167" t="str">
        <f t="shared" si="94"/>
        <v>161033057</v>
      </c>
      <c r="C1854" s="434" t="s">
        <v>10325</v>
      </c>
      <c r="D1854" s="435" t="s">
        <v>7415</v>
      </c>
      <c r="E1854" s="436" t="s">
        <v>5010</v>
      </c>
      <c r="F1854" s="435" t="s">
        <v>43</v>
      </c>
      <c r="G1854" s="435" t="s">
        <v>5011</v>
      </c>
      <c r="H1854" s="435" t="s">
        <v>7304</v>
      </c>
      <c r="I1854" s="437">
        <v>343</v>
      </c>
      <c r="J1854" s="165">
        <f t="shared" si="92"/>
        <v>16</v>
      </c>
    </row>
    <row r="1855" spans="1:10" ht="19.95" customHeight="1">
      <c r="A1855" s="102" t="str">
        <f t="shared" si="93"/>
        <v>2026-04-20T2021195</v>
      </c>
      <c r="B1855" s="167" t="str">
        <f t="shared" si="94"/>
        <v>162021195</v>
      </c>
      <c r="C1855" s="438" t="s">
        <v>10325</v>
      </c>
      <c r="D1855" s="439" t="s">
        <v>7344</v>
      </c>
      <c r="E1855" s="440" t="s">
        <v>3665</v>
      </c>
      <c r="F1855" s="439" t="s">
        <v>43</v>
      </c>
      <c r="G1855" s="439" t="s">
        <v>3666</v>
      </c>
      <c r="H1855" s="439" t="s">
        <v>3667</v>
      </c>
      <c r="I1855" s="441">
        <v>178</v>
      </c>
      <c r="J1855" s="165">
        <f t="shared" si="92"/>
        <v>16</v>
      </c>
    </row>
    <row r="1856" spans="1:10" ht="19.95" customHeight="1">
      <c r="A1856" s="102" t="str">
        <f t="shared" si="93"/>
        <v>2026-04-20T1031798</v>
      </c>
      <c r="B1856" s="167" t="str">
        <f t="shared" si="94"/>
        <v>161031798</v>
      </c>
      <c r="C1856" s="434" t="s">
        <v>10325</v>
      </c>
      <c r="D1856" s="435" t="s">
        <v>3739</v>
      </c>
      <c r="E1856" s="436" t="s">
        <v>9570</v>
      </c>
      <c r="F1856" s="435" t="s">
        <v>43</v>
      </c>
      <c r="G1856" s="435" t="s">
        <v>9571</v>
      </c>
      <c r="H1856" s="435" t="s">
        <v>9572</v>
      </c>
      <c r="I1856" s="437">
        <v>257</v>
      </c>
      <c r="J1856" s="165">
        <f t="shared" si="92"/>
        <v>16</v>
      </c>
    </row>
    <row r="1857" spans="1:10" ht="19.95" customHeight="1">
      <c r="A1857" s="102" t="str">
        <f t="shared" si="93"/>
        <v>2026-04-21T1037741</v>
      </c>
      <c r="B1857" s="167" t="str">
        <f t="shared" si="94"/>
        <v>161037741</v>
      </c>
      <c r="C1857" s="438" t="s">
        <v>10329</v>
      </c>
      <c r="D1857" s="439" t="s">
        <v>4388</v>
      </c>
      <c r="E1857" s="440" t="s">
        <v>7827</v>
      </c>
      <c r="F1857" s="439" t="s">
        <v>43</v>
      </c>
      <c r="G1857" s="439" t="s">
        <v>7828</v>
      </c>
      <c r="H1857" s="439" t="s">
        <v>7829</v>
      </c>
      <c r="I1857" s="441">
        <v>363</v>
      </c>
      <c r="J1857" s="165">
        <f t="shared" si="92"/>
        <v>16</v>
      </c>
    </row>
    <row r="1858" spans="1:10" ht="19.95" customHeight="1">
      <c r="A1858" s="102" t="str">
        <f t="shared" si="93"/>
        <v>2026-04-21T1035086</v>
      </c>
      <c r="B1858" s="167" t="str">
        <f t="shared" si="94"/>
        <v>161035086</v>
      </c>
      <c r="C1858" s="434" t="s">
        <v>10329</v>
      </c>
      <c r="D1858" s="435" t="s">
        <v>4388</v>
      </c>
      <c r="E1858" s="436" t="s">
        <v>4389</v>
      </c>
      <c r="F1858" s="435" t="s">
        <v>43</v>
      </c>
      <c r="G1858" s="435" t="s">
        <v>2846</v>
      </c>
      <c r="H1858" s="435" t="s">
        <v>10326</v>
      </c>
      <c r="I1858" s="437">
        <v>68</v>
      </c>
      <c r="J1858" s="165">
        <f t="shared" si="92"/>
        <v>16</v>
      </c>
    </row>
    <row r="1859" spans="1:10" ht="19.95" customHeight="1">
      <c r="A1859" s="102" t="str">
        <f t="shared" si="93"/>
        <v>2026-04-21T1037798</v>
      </c>
      <c r="B1859" s="167" t="str">
        <f t="shared" si="94"/>
        <v>161037798</v>
      </c>
      <c r="C1859" s="438" t="s">
        <v>10329</v>
      </c>
      <c r="D1859" s="439" t="s">
        <v>4388</v>
      </c>
      <c r="E1859" s="440" t="s">
        <v>8241</v>
      </c>
      <c r="F1859" s="439" t="s">
        <v>43</v>
      </c>
      <c r="G1859" s="439" t="s">
        <v>8242</v>
      </c>
      <c r="H1859" s="439" t="s">
        <v>8243</v>
      </c>
      <c r="I1859" s="441">
        <v>175</v>
      </c>
      <c r="J1859" s="165">
        <f t="shared" si="92"/>
        <v>16</v>
      </c>
    </row>
    <row r="1860" spans="1:10" ht="19.95" customHeight="1">
      <c r="A1860" s="102" t="str">
        <f t="shared" si="93"/>
        <v>2026-04-21T1037727</v>
      </c>
      <c r="B1860" s="167" t="str">
        <f t="shared" si="94"/>
        <v>161037727</v>
      </c>
      <c r="C1860" s="434" t="s">
        <v>10329</v>
      </c>
      <c r="D1860" s="435" t="s">
        <v>7419</v>
      </c>
      <c r="E1860" s="436" t="s">
        <v>9575</v>
      </c>
      <c r="F1860" s="435" t="s">
        <v>43</v>
      </c>
      <c r="G1860" s="435" t="s">
        <v>9576</v>
      </c>
      <c r="H1860" s="435" t="s">
        <v>9606</v>
      </c>
      <c r="I1860" s="437">
        <v>357</v>
      </c>
      <c r="J1860" s="165">
        <f t="shared" ref="J1860:J1923" si="95">WEEKNUM(C1860)-1</f>
        <v>16</v>
      </c>
    </row>
    <row r="1861" spans="1:10" ht="19.95" customHeight="1">
      <c r="A1861" s="102" t="str">
        <f t="shared" si="93"/>
        <v>2026-04-21T1031434</v>
      </c>
      <c r="B1861" s="167" t="str">
        <f t="shared" si="94"/>
        <v>161031434</v>
      </c>
      <c r="C1861" s="438" t="s">
        <v>10329</v>
      </c>
      <c r="D1861" s="439" t="s">
        <v>7419</v>
      </c>
      <c r="E1861" s="440" t="s">
        <v>7420</v>
      </c>
      <c r="F1861" s="439" t="s">
        <v>43</v>
      </c>
      <c r="G1861" s="439" t="s">
        <v>7421</v>
      </c>
      <c r="H1861" s="439" t="s">
        <v>7422</v>
      </c>
      <c r="I1861" s="441">
        <v>406</v>
      </c>
      <c r="J1861" s="165">
        <f t="shared" si="95"/>
        <v>16</v>
      </c>
    </row>
    <row r="1862" spans="1:10" ht="19.95" customHeight="1">
      <c r="A1862" s="102" t="str">
        <f t="shared" si="93"/>
        <v>2026-04-21T1030546</v>
      </c>
      <c r="B1862" s="167" t="str">
        <f t="shared" si="94"/>
        <v>161030546</v>
      </c>
      <c r="C1862" s="434" t="s">
        <v>10329</v>
      </c>
      <c r="D1862" s="435" t="s">
        <v>7419</v>
      </c>
      <c r="E1862" s="436" t="s">
        <v>7426</v>
      </c>
      <c r="F1862" s="435" t="s">
        <v>43</v>
      </c>
      <c r="G1862" s="435" t="s">
        <v>7427</v>
      </c>
      <c r="H1862" s="435" t="s">
        <v>7422</v>
      </c>
      <c r="I1862" s="437">
        <v>272</v>
      </c>
      <c r="J1862" s="165">
        <f t="shared" si="95"/>
        <v>16</v>
      </c>
    </row>
    <row r="1863" spans="1:10" ht="19.95" customHeight="1">
      <c r="A1863" s="102" t="str">
        <f t="shared" si="93"/>
        <v>2026-04-21T3003268</v>
      </c>
      <c r="B1863" s="167" t="str">
        <f t="shared" si="94"/>
        <v>163003268</v>
      </c>
      <c r="C1863" s="438" t="s">
        <v>10329</v>
      </c>
      <c r="D1863" s="439" t="s">
        <v>416</v>
      </c>
      <c r="E1863" s="440" t="s">
        <v>2857</v>
      </c>
      <c r="F1863" s="439" t="s">
        <v>43</v>
      </c>
      <c r="G1863" s="439" t="s">
        <v>2858</v>
      </c>
      <c r="H1863" s="439" t="s">
        <v>2859</v>
      </c>
      <c r="I1863" s="441">
        <v>66</v>
      </c>
      <c r="J1863" s="165">
        <f t="shared" si="95"/>
        <v>16</v>
      </c>
    </row>
    <row r="1864" spans="1:10" ht="19.95" customHeight="1">
      <c r="A1864" s="102" t="str">
        <f t="shared" si="93"/>
        <v>2026-04-21T3003270</v>
      </c>
      <c r="B1864" s="167" t="str">
        <f t="shared" si="94"/>
        <v>163003270</v>
      </c>
      <c r="C1864" s="434" t="s">
        <v>10329</v>
      </c>
      <c r="D1864" s="435" t="s">
        <v>416</v>
      </c>
      <c r="E1864" s="436" t="s">
        <v>3670</v>
      </c>
      <c r="F1864" s="435" t="s">
        <v>43</v>
      </c>
      <c r="G1864" s="435" t="s">
        <v>3671</v>
      </c>
      <c r="H1864" s="435" t="s">
        <v>3660</v>
      </c>
      <c r="I1864" s="437">
        <v>87</v>
      </c>
      <c r="J1864" s="165">
        <f t="shared" si="95"/>
        <v>16</v>
      </c>
    </row>
    <row r="1865" spans="1:10" ht="19.95" customHeight="1">
      <c r="A1865" s="102" t="str">
        <f t="shared" si="93"/>
        <v>2026-04-21T3003745</v>
      </c>
      <c r="B1865" s="167" t="str">
        <f t="shared" si="94"/>
        <v>163003745</v>
      </c>
      <c r="C1865" s="438" t="s">
        <v>10329</v>
      </c>
      <c r="D1865" s="439" t="s">
        <v>416</v>
      </c>
      <c r="E1865" s="440" t="s">
        <v>2860</v>
      </c>
      <c r="F1865" s="439" t="s">
        <v>43</v>
      </c>
      <c r="G1865" s="439" t="s">
        <v>2861</v>
      </c>
      <c r="H1865" s="439" t="s">
        <v>7812</v>
      </c>
      <c r="I1865" s="441">
        <v>167</v>
      </c>
      <c r="J1865" s="165">
        <f t="shared" si="95"/>
        <v>16</v>
      </c>
    </row>
    <row r="1866" spans="1:10" ht="19.95" customHeight="1">
      <c r="A1866" s="102" t="str">
        <f t="shared" si="93"/>
        <v>2026-04-21T3002647</v>
      </c>
      <c r="B1866" s="167" t="str">
        <f t="shared" si="94"/>
        <v>163002647</v>
      </c>
      <c r="C1866" s="434" t="s">
        <v>10329</v>
      </c>
      <c r="D1866" s="435" t="s">
        <v>2862</v>
      </c>
      <c r="E1866" s="436" t="s">
        <v>2866</v>
      </c>
      <c r="F1866" s="435" t="s">
        <v>2515</v>
      </c>
      <c r="G1866" s="435" t="s">
        <v>2867</v>
      </c>
      <c r="H1866" s="435" t="s">
        <v>7813</v>
      </c>
      <c r="I1866" s="437">
        <v>56</v>
      </c>
      <c r="J1866" s="165">
        <f t="shared" si="95"/>
        <v>16</v>
      </c>
    </row>
    <row r="1867" spans="1:10" ht="19.95" customHeight="1">
      <c r="A1867" s="102" t="str">
        <f t="shared" si="93"/>
        <v>2026-04-21T3002775</v>
      </c>
      <c r="B1867" s="167" t="str">
        <f t="shared" si="94"/>
        <v>163002775</v>
      </c>
      <c r="C1867" s="438" t="s">
        <v>10329</v>
      </c>
      <c r="D1867" s="439" t="s">
        <v>2862</v>
      </c>
      <c r="E1867" s="440" t="s">
        <v>2871</v>
      </c>
      <c r="F1867" s="439" t="s">
        <v>2515</v>
      </c>
      <c r="G1867" s="439" t="s">
        <v>2872</v>
      </c>
      <c r="H1867" s="439" t="s">
        <v>7813</v>
      </c>
      <c r="I1867" s="441">
        <v>125</v>
      </c>
      <c r="J1867" s="165">
        <f t="shared" si="95"/>
        <v>16</v>
      </c>
    </row>
    <row r="1868" spans="1:10" ht="19.95" customHeight="1">
      <c r="A1868" s="102" t="str">
        <f t="shared" si="93"/>
        <v>2026-04-21T3003268</v>
      </c>
      <c r="B1868" s="167" t="str">
        <f t="shared" si="94"/>
        <v>163003268</v>
      </c>
      <c r="C1868" s="434" t="s">
        <v>10329</v>
      </c>
      <c r="D1868" s="435" t="s">
        <v>2862</v>
      </c>
      <c r="E1868" s="436" t="s">
        <v>2857</v>
      </c>
      <c r="F1868" s="435" t="s">
        <v>43</v>
      </c>
      <c r="G1868" s="435" t="s">
        <v>2858</v>
      </c>
      <c r="H1868" s="435" t="s">
        <v>2859</v>
      </c>
      <c r="I1868" s="437">
        <v>10</v>
      </c>
      <c r="J1868" s="165">
        <f t="shared" si="95"/>
        <v>16</v>
      </c>
    </row>
    <row r="1869" spans="1:10" ht="19.95" customHeight="1">
      <c r="A1869" s="102" t="str">
        <f t="shared" si="93"/>
        <v>2026-04-21T3002734</v>
      </c>
      <c r="B1869" s="167" t="str">
        <f t="shared" si="94"/>
        <v>163002734</v>
      </c>
      <c r="C1869" s="438" t="s">
        <v>10329</v>
      </c>
      <c r="D1869" s="439" t="s">
        <v>2862</v>
      </c>
      <c r="E1869" s="440" t="s">
        <v>3719</v>
      </c>
      <c r="F1869" s="439" t="s">
        <v>43</v>
      </c>
      <c r="G1869" s="439" t="s">
        <v>3720</v>
      </c>
      <c r="H1869" s="439" t="s">
        <v>3674</v>
      </c>
      <c r="I1869" s="441">
        <v>125</v>
      </c>
      <c r="J1869" s="165">
        <f t="shared" si="95"/>
        <v>16</v>
      </c>
    </row>
    <row r="1870" spans="1:10" ht="19.95" customHeight="1">
      <c r="A1870" s="102" t="str">
        <f t="shared" si="93"/>
        <v>2026-04-21T3002609</v>
      </c>
      <c r="B1870" s="167" t="str">
        <f t="shared" si="94"/>
        <v>163002609</v>
      </c>
      <c r="C1870" s="434" t="s">
        <v>10329</v>
      </c>
      <c r="D1870" s="435" t="s">
        <v>2870</v>
      </c>
      <c r="E1870" s="436" t="s">
        <v>3721</v>
      </c>
      <c r="F1870" s="435" t="s">
        <v>43</v>
      </c>
      <c r="G1870" s="435" t="s">
        <v>3722</v>
      </c>
      <c r="H1870" s="435" t="s">
        <v>2865</v>
      </c>
      <c r="I1870" s="437">
        <v>91</v>
      </c>
      <c r="J1870" s="165">
        <f t="shared" si="95"/>
        <v>16</v>
      </c>
    </row>
    <row r="1871" spans="1:10" ht="19.95" customHeight="1">
      <c r="A1871" s="102" t="str">
        <f t="shared" si="93"/>
        <v>2026-04-21T3003890</v>
      </c>
      <c r="B1871" s="167" t="str">
        <f t="shared" si="94"/>
        <v>163003890</v>
      </c>
      <c r="C1871" s="438" t="s">
        <v>10329</v>
      </c>
      <c r="D1871" s="439" t="s">
        <v>2870</v>
      </c>
      <c r="E1871" s="440" t="s">
        <v>9541</v>
      </c>
      <c r="F1871" s="439" t="s">
        <v>43</v>
      </c>
      <c r="G1871" s="439" t="s">
        <v>9542</v>
      </c>
      <c r="H1871" s="439" t="s">
        <v>2865</v>
      </c>
      <c r="I1871" s="441">
        <v>37</v>
      </c>
      <c r="J1871" s="165">
        <f t="shared" si="95"/>
        <v>16</v>
      </c>
    </row>
    <row r="1872" spans="1:10" ht="19.95" customHeight="1">
      <c r="A1872" s="102" t="str">
        <f t="shared" si="93"/>
        <v>2026-04-21T3003744</v>
      </c>
      <c r="B1872" s="167" t="str">
        <f t="shared" si="94"/>
        <v>163003744</v>
      </c>
      <c r="C1872" s="434" t="s">
        <v>10329</v>
      </c>
      <c r="D1872" s="435" t="s">
        <v>2870</v>
      </c>
      <c r="E1872" s="436" t="s">
        <v>2863</v>
      </c>
      <c r="F1872" s="435" t="s">
        <v>43</v>
      </c>
      <c r="G1872" s="435" t="s">
        <v>2864</v>
      </c>
      <c r="H1872" s="435" t="s">
        <v>3723</v>
      </c>
      <c r="I1872" s="437">
        <v>201</v>
      </c>
      <c r="J1872" s="165">
        <f t="shared" si="95"/>
        <v>16</v>
      </c>
    </row>
    <row r="1873" spans="1:10" ht="19.95" customHeight="1">
      <c r="A1873" s="102" t="str">
        <f t="shared" si="93"/>
        <v>2026-04-21T1037806</v>
      </c>
      <c r="B1873" s="167" t="str">
        <f t="shared" si="94"/>
        <v>161037806</v>
      </c>
      <c r="C1873" s="438" t="s">
        <v>10329</v>
      </c>
      <c r="D1873" s="439" t="s">
        <v>2877</v>
      </c>
      <c r="E1873" s="440" t="s">
        <v>10330</v>
      </c>
      <c r="F1873" s="439" t="s">
        <v>43</v>
      </c>
      <c r="G1873" s="439" t="s">
        <v>10331</v>
      </c>
      <c r="H1873" s="439" t="s">
        <v>10332</v>
      </c>
      <c r="I1873" s="441">
        <v>130</v>
      </c>
      <c r="J1873" s="165">
        <f t="shared" si="95"/>
        <v>16</v>
      </c>
    </row>
    <row r="1874" spans="1:10" ht="19.95" customHeight="1">
      <c r="A1874" s="102" t="str">
        <f t="shared" si="93"/>
        <v>2026-04-21T1024957</v>
      </c>
      <c r="B1874" s="167" t="str">
        <f t="shared" si="94"/>
        <v>161024957</v>
      </c>
      <c r="C1874" s="434" t="s">
        <v>10329</v>
      </c>
      <c r="D1874" s="435" t="s">
        <v>5009</v>
      </c>
      <c r="E1874" s="436" t="s">
        <v>9641</v>
      </c>
      <c r="F1874" s="435" t="s">
        <v>43</v>
      </c>
      <c r="G1874" s="435" t="s">
        <v>9642</v>
      </c>
      <c r="H1874" s="435" t="s">
        <v>9643</v>
      </c>
      <c r="I1874" s="437">
        <v>155</v>
      </c>
      <c r="J1874" s="165">
        <f t="shared" si="95"/>
        <v>16</v>
      </c>
    </row>
    <row r="1875" spans="1:10" ht="19.95" customHeight="1">
      <c r="A1875" s="102" t="str">
        <f t="shared" si="93"/>
        <v>2026-04-21T1031768</v>
      </c>
      <c r="B1875" s="167" t="str">
        <f t="shared" si="94"/>
        <v>161031768</v>
      </c>
      <c r="C1875" s="438" t="s">
        <v>10329</v>
      </c>
      <c r="D1875" s="439" t="s">
        <v>5013</v>
      </c>
      <c r="E1875" s="440" t="s">
        <v>9630</v>
      </c>
      <c r="F1875" s="439" t="s">
        <v>43</v>
      </c>
      <c r="G1875" s="439" t="s">
        <v>9631</v>
      </c>
      <c r="H1875" s="439" t="s">
        <v>10328</v>
      </c>
      <c r="I1875" s="441">
        <v>226</v>
      </c>
      <c r="J1875" s="165">
        <f t="shared" si="95"/>
        <v>16</v>
      </c>
    </row>
    <row r="1876" spans="1:10" ht="19.95" customHeight="1">
      <c r="A1876" s="102" t="str">
        <f t="shared" si="93"/>
        <v>2026-04-21T1032440</v>
      </c>
      <c r="B1876" s="167" t="str">
        <f t="shared" si="94"/>
        <v>161032440</v>
      </c>
      <c r="C1876" s="434" t="s">
        <v>10329</v>
      </c>
      <c r="D1876" s="435" t="s">
        <v>5013</v>
      </c>
      <c r="E1876" s="436" t="s">
        <v>8262</v>
      </c>
      <c r="F1876" s="435" t="s">
        <v>43</v>
      </c>
      <c r="G1876" s="435" t="s">
        <v>8263</v>
      </c>
      <c r="H1876" s="435" t="s">
        <v>8264</v>
      </c>
      <c r="I1876" s="437">
        <v>244</v>
      </c>
      <c r="J1876" s="165">
        <f t="shared" si="95"/>
        <v>16</v>
      </c>
    </row>
    <row r="1877" spans="1:10" ht="19.95" customHeight="1">
      <c r="A1877" s="102" t="str">
        <f t="shared" si="93"/>
        <v>2026-04-21T1033079</v>
      </c>
      <c r="B1877" s="167" t="str">
        <f t="shared" si="94"/>
        <v>161033079</v>
      </c>
      <c r="C1877" s="438" t="s">
        <v>10329</v>
      </c>
      <c r="D1877" s="439" t="s">
        <v>5013</v>
      </c>
      <c r="E1877" s="440" t="s">
        <v>7341</v>
      </c>
      <c r="F1877" s="439" t="s">
        <v>43</v>
      </c>
      <c r="G1877" s="439" t="s">
        <v>7342</v>
      </c>
      <c r="H1877" s="439" t="s">
        <v>7414</v>
      </c>
      <c r="I1877" s="441">
        <v>487</v>
      </c>
      <c r="J1877" s="165">
        <f t="shared" si="95"/>
        <v>16</v>
      </c>
    </row>
    <row r="1878" spans="1:10" ht="19.95" customHeight="1">
      <c r="A1878" s="102" t="str">
        <f t="shared" si="93"/>
        <v>2026-04-21T2021194</v>
      </c>
      <c r="B1878" s="167" t="str">
        <f t="shared" si="94"/>
        <v>162021194</v>
      </c>
      <c r="C1878" s="434" t="s">
        <v>10329</v>
      </c>
      <c r="D1878" s="435" t="s">
        <v>5017</v>
      </c>
      <c r="E1878" s="436" t="s">
        <v>2886</v>
      </c>
      <c r="F1878" s="435" t="s">
        <v>43</v>
      </c>
      <c r="G1878" s="435" t="s">
        <v>2887</v>
      </c>
      <c r="H1878" s="435" t="s">
        <v>2888</v>
      </c>
      <c r="I1878" s="437">
        <v>172</v>
      </c>
      <c r="J1878" s="165">
        <f t="shared" si="95"/>
        <v>16</v>
      </c>
    </row>
    <row r="1879" spans="1:10" ht="19.95" customHeight="1">
      <c r="A1879" s="102" t="str">
        <f t="shared" si="93"/>
        <v>2026-04-21T1037711</v>
      </c>
      <c r="B1879" s="167" t="str">
        <f t="shared" si="94"/>
        <v>161037711</v>
      </c>
      <c r="C1879" s="438" t="s">
        <v>10329</v>
      </c>
      <c r="D1879" s="439" t="s">
        <v>5800</v>
      </c>
      <c r="E1879" s="440" t="s">
        <v>10333</v>
      </c>
      <c r="F1879" s="439" t="s">
        <v>43</v>
      </c>
      <c r="G1879" s="439" t="s">
        <v>10334</v>
      </c>
      <c r="H1879" s="439" t="s">
        <v>10335</v>
      </c>
      <c r="I1879" s="441">
        <v>113</v>
      </c>
      <c r="J1879" s="165">
        <f t="shared" si="95"/>
        <v>16</v>
      </c>
    </row>
    <row r="1880" spans="1:10" ht="19.95" customHeight="1">
      <c r="A1880" s="102" t="str">
        <f t="shared" si="93"/>
        <v>2026-04-21T1031802</v>
      </c>
      <c r="B1880" s="167" t="str">
        <f t="shared" si="94"/>
        <v>161031802</v>
      </c>
      <c r="C1880" s="434" t="s">
        <v>10329</v>
      </c>
      <c r="D1880" s="435" t="s">
        <v>7820</v>
      </c>
      <c r="E1880" s="436" t="s">
        <v>9567</v>
      </c>
      <c r="F1880" s="435" t="s">
        <v>43</v>
      </c>
      <c r="G1880" s="435" t="s">
        <v>9568</v>
      </c>
      <c r="H1880" s="435" t="s">
        <v>9569</v>
      </c>
      <c r="I1880" s="437">
        <v>198</v>
      </c>
      <c r="J1880" s="165">
        <f t="shared" si="95"/>
        <v>16</v>
      </c>
    </row>
    <row r="1881" spans="1:10" ht="19.95" customHeight="1">
      <c r="A1881" s="102" t="str">
        <f t="shared" si="93"/>
        <v>2026-04-21T1035835</v>
      </c>
      <c r="B1881" s="167" t="str">
        <f t="shared" si="94"/>
        <v>161035835</v>
      </c>
      <c r="C1881" s="438" t="s">
        <v>10329</v>
      </c>
      <c r="D1881" s="439" t="s">
        <v>2912</v>
      </c>
      <c r="E1881" s="440" t="s">
        <v>7325</v>
      </c>
      <c r="F1881" s="439" t="s">
        <v>43</v>
      </c>
      <c r="G1881" s="439" t="s">
        <v>7326</v>
      </c>
      <c r="H1881" s="439" t="s">
        <v>9579</v>
      </c>
      <c r="I1881" s="441">
        <v>375</v>
      </c>
      <c r="J1881" s="165">
        <f t="shared" si="95"/>
        <v>16</v>
      </c>
    </row>
    <row r="1882" spans="1:10" ht="19.95" customHeight="1">
      <c r="A1882" s="102" t="str">
        <f t="shared" si="93"/>
        <v>2026-04-21T1031422</v>
      </c>
      <c r="B1882" s="167" t="str">
        <f t="shared" si="94"/>
        <v>161031422</v>
      </c>
      <c r="C1882" s="434" t="s">
        <v>10329</v>
      </c>
      <c r="D1882" s="435" t="s">
        <v>2912</v>
      </c>
      <c r="E1882" s="436" t="s">
        <v>9635</v>
      </c>
      <c r="F1882" s="435" t="s">
        <v>43</v>
      </c>
      <c r="G1882" s="435" t="s">
        <v>9636</v>
      </c>
      <c r="H1882" s="435" t="s">
        <v>9637</v>
      </c>
      <c r="I1882" s="437">
        <v>160</v>
      </c>
      <c r="J1882" s="165">
        <f t="shared" si="95"/>
        <v>16</v>
      </c>
    </row>
    <row r="1883" spans="1:10" ht="19.95" customHeight="1">
      <c r="A1883" s="102" t="str">
        <f t="shared" si="93"/>
        <v>2026-04-21T1033085</v>
      </c>
      <c r="B1883" s="167" t="str">
        <f t="shared" si="94"/>
        <v>161033085</v>
      </c>
      <c r="C1883" s="438" t="s">
        <v>10329</v>
      </c>
      <c r="D1883" s="439" t="s">
        <v>7415</v>
      </c>
      <c r="E1883" s="440" t="s">
        <v>7316</v>
      </c>
      <c r="F1883" s="439" t="s">
        <v>43</v>
      </c>
      <c r="G1883" s="439" t="s">
        <v>7317</v>
      </c>
      <c r="H1883" s="439" t="s">
        <v>7318</v>
      </c>
      <c r="I1883" s="441">
        <v>297</v>
      </c>
      <c r="J1883" s="165">
        <f t="shared" si="95"/>
        <v>16</v>
      </c>
    </row>
    <row r="1884" spans="1:10" ht="19.95" customHeight="1">
      <c r="A1884" s="102" t="str">
        <f t="shared" si="93"/>
        <v>2026-04-21T1027728</v>
      </c>
      <c r="B1884" s="167" t="str">
        <f t="shared" si="94"/>
        <v>161027728</v>
      </c>
      <c r="C1884" s="434" t="s">
        <v>10329</v>
      </c>
      <c r="D1884" s="435" t="s">
        <v>7415</v>
      </c>
      <c r="E1884" s="436" t="s">
        <v>9610</v>
      </c>
      <c r="F1884" s="435" t="s">
        <v>43</v>
      </c>
      <c r="G1884" s="435" t="s">
        <v>9611</v>
      </c>
      <c r="H1884" s="435" t="s">
        <v>9628</v>
      </c>
      <c r="I1884" s="437">
        <v>313</v>
      </c>
      <c r="J1884" s="165">
        <f t="shared" si="95"/>
        <v>16</v>
      </c>
    </row>
    <row r="1885" spans="1:10" ht="19.95" customHeight="1">
      <c r="A1885" s="102" t="str">
        <f t="shared" si="93"/>
        <v>2026-04-21T1033057</v>
      </c>
      <c r="B1885" s="167" t="str">
        <f t="shared" si="94"/>
        <v>161033057</v>
      </c>
      <c r="C1885" s="438" t="s">
        <v>10329</v>
      </c>
      <c r="D1885" s="439" t="s">
        <v>7415</v>
      </c>
      <c r="E1885" s="440" t="s">
        <v>5010</v>
      </c>
      <c r="F1885" s="439" t="s">
        <v>43</v>
      </c>
      <c r="G1885" s="439" t="s">
        <v>5011</v>
      </c>
      <c r="H1885" s="439" t="s">
        <v>7304</v>
      </c>
      <c r="I1885" s="441">
        <v>184</v>
      </c>
      <c r="J1885" s="165">
        <f t="shared" si="95"/>
        <v>16</v>
      </c>
    </row>
    <row r="1886" spans="1:10" ht="19.95" customHeight="1">
      <c r="A1886" s="102" t="str">
        <f t="shared" si="93"/>
        <v>2026-04-21T2021195</v>
      </c>
      <c r="B1886" s="167" t="str">
        <f t="shared" si="94"/>
        <v>162021195</v>
      </c>
      <c r="C1886" s="434" t="s">
        <v>10329</v>
      </c>
      <c r="D1886" s="435" t="s">
        <v>7344</v>
      </c>
      <c r="E1886" s="436" t="s">
        <v>3665</v>
      </c>
      <c r="F1886" s="435" t="s">
        <v>43</v>
      </c>
      <c r="G1886" s="435" t="s">
        <v>3666</v>
      </c>
      <c r="H1886" s="435" t="s">
        <v>3667</v>
      </c>
      <c r="I1886" s="437">
        <v>177</v>
      </c>
      <c r="J1886" s="165">
        <f t="shared" si="95"/>
        <v>16</v>
      </c>
    </row>
    <row r="1887" spans="1:10" ht="19.95" customHeight="1">
      <c r="A1887" s="102" t="str">
        <f t="shared" si="93"/>
        <v>2026-04-21T1031798</v>
      </c>
      <c r="B1887" s="167" t="str">
        <f t="shared" si="94"/>
        <v>161031798</v>
      </c>
      <c r="C1887" s="438" t="s">
        <v>10329</v>
      </c>
      <c r="D1887" s="439" t="s">
        <v>3739</v>
      </c>
      <c r="E1887" s="440" t="s">
        <v>9570</v>
      </c>
      <c r="F1887" s="439" t="s">
        <v>43</v>
      </c>
      <c r="G1887" s="439" t="s">
        <v>9571</v>
      </c>
      <c r="H1887" s="439" t="s">
        <v>9572</v>
      </c>
      <c r="I1887" s="441">
        <v>173</v>
      </c>
      <c r="J1887" s="165">
        <f t="shared" si="95"/>
        <v>16</v>
      </c>
    </row>
    <row r="1888" spans="1:10" ht="19.95" customHeight="1">
      <c r="A1888" s="102" t="str">
        <f t="shared" si="93"/>
        <v>2026-04-21T2001590</v>
      </c>
      <c r="B1888" s="167" t="str">
        <f t="shared" si="94"/>
        <v>162001590</v>
      </c>
      <c r="C1888" s="434" t="s">
        <v>10329</v>
      </c>
      <c r="D1888" s="435" t="s">
        <v>2889</v>
      </c>
      <c r="E1888" s="436" t="s">
        <v>5044</v>
      </c>
      <c r="F1888" s="435" t="s">
        <v>43</v>
      </c>
      <c r="G1888" s="435" t="s">
        <v>5045</v>
      </c>
      <c r="H1888" s="435" t="s">
        <v>5046</v>
      </c>
      <c r="I1888" s="437">
        <v>40</v>
      </c>
      <c r="J1888" s="165">
        <f t="shared" si="95"/>
        <v>16</v>
      </c>
    </row>
    <row r="1889" spans="1:10" ht="19.95" customHeight="1">
      <c r="A1889" s="102" t="str">
        <f t="shared" si="93"/>
        <v>2026-04-22T1031801</v>
      </c>
      <c r="B1889" s="167" t="str">
        <f t="shared" si="94"/>
        <v>161031801</v>
      </c>
      <c r="C1889" s="438" t="s">
        <v>10336</v>
      </c>
      <c r="D1889" s="439" t="s">
        <v>4388</v>
      </c>
      <c r="E1889" s="440" t="s">
        <v>10337</v>
      </c>
      <c r="F1889" s="439" t="s">
        <v>43</v>
      </c>
      <c r="G1889" s="439" t="s">
        <v>10338</v>
      </c>
      <c r="H1889" s="439" t="s">
        <v>10339</v>
      </c>
      <c r="I1889" s="441">
        <v>47</v>
      </c>
      <c r="J1889" s="165">
        <f t="shared" si="95"/>
        <v>16</v>
      </c>
    </row>
    <row r="1890" spans="1:10" ht="19.95" customHeight="1">
      <c r="A1890" s="102" t="str">
        <f t="shared" si="93"/>
        <v>2026-04-22T1037741</v>
      </c>
      <c r="B1890" s="167" t="str">
        <f t="shared" si="94"/>
        <v>161037741</v>
      </c>
      <c r="C1890" s="434" t="s">
        <v>10336</v>
      </c>
      <c r="D1890" s="435" t="s">
        <v>4388</v>
      </c>
      <c r="E1890" s="436" t="s">
        <v>7827</v>
      </c>
      <c r="F1890" s="435" t="s">
        <v>43</v>
      </c>
      <c r="G1890" s="435" t="s">
        <v>7828</v>
      </c>
      <c r="H1890" s="435" t="s">
        <v>7829</v>
      </c>
      <c r="I1890" s="437">
        <v>267</v>
      </c>
      <c r="J1890" s="165">
        <f t="shared" si="95"/>
        <v>16</v>
      </c>
    </row>
    <row r="1891" spans="1:10" ht="19.95" customHeight="1">
      <c r="A1891" s="102" t="str">
        <f t="shared" si="93"/>
        <v>2026-04-22T1037798</v>
      </c>
      <c r="B1891" s="167" t="str">
        <f t="shared" si="94"/>
        <v>161037798</v>
      </c>
      <c r="C1891" s="438" t="s">
        <v>10336</v>
      </c>
      <c r="D1891" s="439" t="s">
        <v>4388</v>
      </c>
      <c r="E1891" s="440" t="s">
        <v>8241</v>
      </c>
      <c r="F1891" s="439" t="s">
        <v>43</v>
      </c>
      <c r="G1891" s="439" t="s">
        <v>8242</v>
      </c>
      <c r="H1891" s="439" t="s">
        <v>8243</v>
      </c>
      <c r="I1891" s="441">
        <v>175</v>
      </c>
      <c r="J1891" s="165">
        <f t="shared" si="95"/>
        <v>16</v>
      </c>
    </row>
    <row r="1892" spans="1:10" ht="19.95" customHeight="1">
      <c r="A1892" s="102" t="str">
        <f t="shared" ref="A1892:A1955" si="96">C1892&amp;"T"&amp;G1892</f>
        <v>2026-04-22T1037727</v>
      </c>
      <c r="B1892" s="167" t="str">
        <f t="shared" ref="B1892:B1955" si="97">J1892&amp;G1892</f>
        <v>161037727</v>
      </c>
      <c r="C1892" s="434" t="s">
        <v>10336</v>
      </c>
      <c r="D1892" s="435" t="s">
        <v>7419</v>
      </c>
      <c r="E1892" s="436" t="s">
        <v>9575</v>
      </c>
      <c r="F1892" s="435" t="s">
        <v>43</v>
      </c>
      <c r="G1892" s="435" t="s">
        <v>9576</v>
      </c>
      <c r="H1892" s="435" t="s">
        <v>9606</v>
      </c>
      <c r="I1892" s="437">
        <v>647</v>
      </c>
      <c r="J1892" s="165">
        <f t="shared" si="95"/>
        <v>16</v>
      </c>
    </row>
    <row r="1893" spans="1:10" ht="19.95" customHeight="1">
      <c r="A1893" s="102" t="str">
        <f t="shared" si="96"/>
        <v>2026-04-22T1031434</v>
      </c>
      <c r="B1893" s="167" t="str">
        <f t="shared" si="97"/>
        <v>161031434</v>
      </c>
      <c r="C1893" s="438" t="s">
        <v>10336</v>
      </c>
      <c r="D1893" s="439" t="s">
        <v>7419</v>
      </c>
      <c r="E1893" s="440" t="s">
        <v>7420</v>
      </c>
      <c r="F1893" s="439" t="s">
        <v>43</v>
      </c>
      <c r="G1893" s="439" t="s">
        <v>7421</v>
      </c>
      <c r="H1893" s="439" t="s">
        <v>7422</v>
      </c>
      <c r="I1893" s="441">
        <v>293</v>
      </c>
      <c r="J1893" s="165">
        <f t="shared" si="95"/>
        <v>16</v>
      </c>
    </row>
    <row r="1894" spans="1:10" ht="19.95" customHeight="1">
      <c r="A1894" s="102" t="str">
        <f t="shared" si="96"/>
        <v>2026-04-22T1030546</v>
      </c>
      <c r="B1894" s="167" t="str">
        <f t="shared" si="97"/>
        <v>161030546</v>
      </c>
      <c r="C1894" s="434" t="s">
        <v>10336</v>
      </c>
      <c r="D1894" s="435" t="s">
        <v>7419</v>
      </c>
      <c r="E1894" s="436" t="s">
        <v>7426</v>
      </c>
      <c r="F1894" s="435" t="s">
        <v>43</v>
      </c>
      <c r="G1894" s="435" t="s">
        <v>7427</v>
      </c>
      <c r="H1894" s="435" t="s">
        <v>7422</v>
      </c>
      <c r="I1894" s="437">
        <v>121</v>
      </c>
      <c r="J1894" s="165">
        <f t="shared" si="95"/>
        <v>16</v>
      </c>
    </row>
    <row r="1895" spans="1:10" ht="19.95" customHeight="1">
      <c r="A1895" s="102" t="str">
        <f t="shared" si="96"/>
        <v>2026-04-22T3003268</v>
      </c>
      <c r="B1895" s="167" t="str">
        <f t="shared" si="97"/>
        <v>163003268</v>
      </c>
      <c r="C1895" s="438" t="s">
        <v>10336</v>
      </c>
      <c r="D1895" s="439" t="s">
        <v>416</v>
      </c>
      <c r="E1895" s="440" t="s">
        <v>2857</v>
      </c>
      <c r="F1895" s="439" t="s">
        <v>43</v>
      </c>
      <c r="G1895" s="439" t="s">
        <v>2858</v>
      </c>
      <c r="H1895" s="439" t="s">
        <v>2859</v>
      </c>
      <c r="I1895" s="441">
        <v>40</v>
      </c>
      <c r="J1895" s="165">
        <f t="shared" si="95"/>
        <v>16</v>
      </c>
    </row>
    <row r="1896" spans="1:10" ht="19.95" customHeight="1">
      <c r="A1896" s="102" t="str">
        <f t="shared" si="96"/>
        <v>2026-04-22T3003270</v>
      </c>
      <c r="B1896" s="167" t="str">
        <f t="shared" si="97"/>
        <v>163003270</v>
      </c>
      <c r="C1896" s="434" t="s">
        <v>10336</v>
      </c>
      <c r="D1896" s="435" t="s">
        <v>416</v>
      </c>
      <c r="E1896" s="436" t="s">
        <v>3670</v>
      </c>
      <c r="F1896" s="435" t="s">
        <v>43</v>
      </c>
      <c r="G1896" s="435" t="s">
        <v>3671</v>
      </c>
      <c r="H1896" s="435" t="s">
        <v>3660</v>
      </c>
      <c r="I1896" s="437">
        <v>35</v>
      </c>
      <c r="J1896" s="165">
        <f t="shared" si="95"/>
        <v>16</v>
      </c>
    </row>
    <row r="1897" spans="1:10" ht="19.95" customHeight="1">
      <c r="A1897" s="102" t="str">
        <f t="shared" si="96"/>
        <v>2026-04-22T3003745</v>
      </c>
      <c r="B1897" s="167" t="str">
        <f t="shared" si="97"/>
        <v>163003745</v>
      </c>
      <c r="C1897" s="438" t="s">
        <v>10336</v>
      </c>
      <c r="D1897" s="439" t="s">
        <v>416</v>
      </c>
      <c r="E1897" s="440" t="s">
        <v>2860</v>
      </c>
      <c r="F1897" s="439" t="s">
        <v>43</v>
      </c>
      <c r="G1897" s="439" t="s">
        <v>2861</v>
      </c>
      <c r="H1897" s="439" t="s">
        <v>7812</v>
      </c>
      <c r="I1897" s="441">
        <v>144</v>
      </c>
      <c r="J1897" s="165">
        <f t="shared" si="95"/>
        <v>16</v>
      </c>
    </row>
    <row r="1898" spans="1:10" ht="19.95" customHeight="1">
      <c r="A1898" s="102" t="str">
        <f t="shared" si="96"/>
        <v>2026-04-22T3003106</v>
      </c>
      <c r="B1898" s="167" t="str">
        <f t="shared" si="97"/>
        <v>163003106</v>
      </c>
      <c r="C1898" s="434" t="s">
        <v>10336</v>
      </c>
      <c r="D1898" s="435" t="s">
        <v>416</v>
      </c>
      <c r="E1898" s="436" t="s">
        <v>2902</v>
      </c>
      <c r="F1898" s="435" t="s">
        <v>43</v>
      </c>
      <c r="G1898" s="435" t="s">
        <v>2903</v>
      </c>
      <c r="H1898" s="435" t="s">
        <v>7298</v>
      </c>
      <c r="I1898" s="437">
        <v>95</v>
      </c>
      <c r="J1898" s="165">
        <f t="shared" si="95"/>
        <v>16</v>
      </c>
    </row>
    <row r="1899" spans="1:10" ht="19.95" customHeight="1">
      <c r="A1899" s="102" t="str">
        <f t="shared" si="96"/>
        <v>2026-04-22T3003890</v>
      </c>
      <c r="B1899" s="167" t="str">
        <f t="shared" si="97"/>
        <v>163003890</v>
      </c>
      <c r="C1899" s="438" t="s">
        <v>10336</v>
      </c>
      <c r="D1899" s="439" t="s">
        <v>2862</v>
      </c>
      <c r="E1899" s="440" t="s">
        <v>9541</v>
      </c>
      <c r="F1899" s="439" t="s">
        <v>43</v>
      </c>
      <c r="G1899" s="439" t="s">
        <v>9542</v>
      </c>
      <c r="H1899" s="439" t="s">
        <v>2865</v>
      </c>
      <c r="I1899" s="441">
        <v>92</v>
      </c>
      <c r="J1899" s="165">
        <f t="shared" si="95"/>
        <v>16</v>
      </c>
    </row>
    <row r="1900" spans="1:10" ht="19.95" customHeight="1">
      <c r="A1900" s="102" t="str">
        <f t="shared" si="96"/>
        <v>2026-04-22T3002647</v>
      </c>
      <c r="B1900" s="167" t="str">
        <f t="shared" si="97"/>
        <v>163002647</v>
      </c>
      <c r="C1900" s="434" t="s">
        <v>10336</v>
      </c>
      <c r="D1900" s="435" t="s">
        <v>2862</v>
      </c>
      <c r="E1900" s="436" t="s">
        <v>2866</v>
      </c>
      <c r="F1900" s="435" t="s">
        <v>2515</v>
      </c>
      <c r="G1900" s="435" t="s">
        <v>2867</v>
      </c>
      <c r="H1900" s="435" t="s">
        <v>7813</v>
      </c>
      <c r="I1900" s="437">
        <v>84</v>
      </c>
      <c r="J1900" s="165">
        <f t="shared" si="95"/>
        <v>16</v>
      </c>
    </row>
    <row r="1901" spans="1:10" ht="19.95" customHeight="1">
      <c r="A1901" s="102" t="str">
        <f t="shared" si="96"/>
        <v>2026-04-22T3002775</v>
      </c>
      <c r="B1901" s="167" t="str">
        <f t="shared" si="97"/>
        <v>163002775</v>
      </c>
      <c r="C1901" s="438" t="s">
        <v>10336</v>
      </c>
      <c r="D1901" s="439" t="s">
        <v>2862</v>
      </c>
      <c r="E1901" s="440" t="s">
        <v>2871</v>
      </c>
      <c r="F1901" s="439" t="s">
        <v>2515</v>
      </c>
      <c r="G1901" s="439" t="s">
        <v>2872</v>
      </c>
      <c r="H1901" s="439" t="s">
        <v>7813</v>
      </c>
      <c r="I1901" s="441">
        <v>43</v>
      </c>
      <c r="J1901" s="165">
        <f t="shared" si="95"/>
        <v>16</v>
      </c>
    </row>
    <row r="1902" spans="1:10" ht="19.95" customHeight="1">
      <c r="A1902" s="102" t="str">
        <f t="shared" si="96"/>
        <v>2026-04-22T3003270</v>
      </c>
      <c r="B1902" s="167" t="str">
        <f t="shared" si="97"/>
        <v>163003270</v>
      </c>
      <c r="C1902" s="434" t="s">
        <v>10336</v>
      </c>
      <c r="D1902" s="435" t="s">
        <v>2862</v>
      </c>
      <c r="E1902" s="436" t="s">
        <v>3670</v>
      </c>
      <c r="F1902" s="435" t="s">
        <v>43</v>
      </c>
      <c r="G1902" s="435" t="s">
        <v>3671</v>
      </c>
      <c r="H1902" s="435" t="s">
        <v>3660</v>
      </c>
      <c r="I1902" s="437">
        <v>47</v>
      </c>
      <c r="J1902" s="165">
        <f t="shared" si="95"/>
        <v>16</v>
      </c>
    </row>
    <row r="1903" spans="1:10" ht="19.95" customHeight="1">
      <c r="A1903" s="102" t="str">
        <f t="shared" si="96"/>
        <v>2026-04-22T3002734</v>
      </c>
      <c r="B1903" s="167" t="str">
        <f t="shared" si="97"/>
        <v>163002734</v>
      </c>
      <c r="C1903" s="438" t="s">
        <v>10336</v>
      </c>
      <c r="D1903" s="439" t="s">
        <v>2862</v>
      </c>
      <c r="E1903" s="440" t="s">
        <v>3719</v>
      </c>
      <c r="F1903" s="439" t="s">
        <v>43</v>
      </c>
      <c r="G1903" s="439" t="s">
        <v>3720</v>
      </c>
      <c r="H1903" s="439" t="s">
        <v>3674</v>
      </c>
      <c r="I1903" s="441">
        <v>73</v>
      </c>
      <c r="J1903" s="165">
        <f t="shared" si="95"/>
        <v>16</v>
      </c>
    </row>
    <row r="1904" spans="1:10" ht="19.95" customHeight="1">
      <c r="A1904" s="102" t="str">
        <f t="shared" si="96"/>
        <v>2026-04-22T3002609</v>
      </c>
      <c r="B1904" s="167" t="str">
        <f t="shared" si="97"/>
        <v>163002609</v>
      </c>
      <c r="C1904" s="434" t="s">
        <v>10336</v>
      </c>
      <c r="D1904" s="435" t="s">
        <v>2870</v>
      </c>
      <c r="E1904" s="436" t="s">
        <v>3721</v>
      </c>
      <c r="F1904" s="435" t="s">
        <v>43</v>
      </c>
      <c r="G1904" s="435" t="s">
        <v>3722</v>
      </c>
      <c r="H1904" s="435" t="s">
        <v>2865</v>
      </c>
      <c r="I1904" s="437">
        <v>82</v>
      </c>
      <c r="J1904" s="165">
        <f t="shared" si="95"/>
        <v>16</v>
      </c>
    </row>
    <row r="1905" spans="1:10" ht="19.95" customHeight="1">
      <c r="A1905" s="102" t="str">
        <f t="shared" si="96"/>
        <v>2026-04-22T3003890</v>
      </c>
      <c r="B1905" s="167" t="str">
        <f t="shared" si="97"/>
        <v>163003890</v>
      </c>
      <c r="C1905" s="438" t="s">
        <v>10336</v>
      </c>
      <c r="D1905" s="439" t="s">
        <v>2870</v>
      </c>
      <c r="E1905" s="440" t="s">
        <v>9541</v>
      </c>
      <c r="F1905" s="439" t="s">
        <v>43</v>
      </c>
      <c r="G1905" s="439" t="s">
        <v>9542</v>
      </c>
      <c r="H1905" s="439" t="s">
        <v>2865</v>
      </c>
      <c r="I1905" s="441">
        <v>5</v>
      </c>
      <c r="J1905" s="165">
        <f t="shared" si="95"/>
        <v>16</v>
      </c>
    </row>
    <row r="1906" spans="1:10" ht="19.95" customHeight="1">
      <c r="A1906" s="102" t="str">
        <f t="shared" si="96"/>
        <v>2026-04-22T3003744</v>
      </c>
      <c r="B1906" s="167" t="str">
        <f t="shared" si="97"/>
        <v>163003744</v>
      </c>
      <c r="C1906" s="434" t="s">
        <v>10336</v>
      </c>
      <c r="D1906" s="435" t="s">
        <v>2870</v>
      </c>
      <c r="E1906" s="436" t="s">
        <v>2863</v>
      </c>
      <c r="F1906" s="435" t="s">
        <v>43</v>
      </c>
      <c r="G1906" s="435" t="s">
        <v>2864</v>
      </c>
      <c r="H1906" s="435" t="s">
        <v>3723</v>
      </c>
      <c r="I1906" s="437">
        <v>225</v>
      </c>
      <c r="J1906" s="165">
        <f t="shared" si="95"/>
        <v>16</v>
      </c>
    </row>
    <row r="1907" spans="1:10" ht="19.95" customHeight="1">
      <c r="A1907" s="102" t="str">
        <f t="shared" si="96"/>
        <v>2026-04-22T1037806</v>
      </c>
      <c r="B1907" s="167" t="str">
        <f t="shared" si="97"/>
        <v>161037806</v>
      </c>
      <c r="C1907" s="438" t="s">
        <v>10336</v>
      </c>
      <c r="D1907" s="439" t="s">
        <v>2877</v>
      </c>
      <c r="E1907" s="440" t="s">
        <v>10330</v>
      </c>
      <c r="F1907" s="439" t="s">
        <v>43</v>
      </c>
      <c r="G1907" s="439" t="s">
        <v>10331</v>
      </c>
      <c r="H1907" s="439" t="s">
        <v>10332</v>
      </c>
      <c r="I1907" s="441">
        <v>86</v>
      </c>
      <c r="J1907" s="165">
        <f t="shared" si="95"/>
        <v>16</v>
      </c>
    </row>
    <row r="1908" spans="1:10" ht="19.95" customHeight="1">
      <c r="A1908" s="102" t="str">
        <f t="shared" si="96"/>
        <v>2026-04-22T1031768</v>
      </c>
      <c r="B1908" s="167" t="str">
        <f t="shared" si="97"/>
        <v>161031768</v>
      </c>
      <c r="C1908" s="434" t="s">
        <v>10336</v>
      </c>
      <c r="D1908" s="435" t="s">
        <v>5013</v>
      </c>
      <c r="E1908" s="436" t="s">
        <v>9630</v>
      </c>
      <c r="F1908" s="435" t="s">
        <v>43</v>
      </c>
      <c r="G1908" s="435" t="s">
        <v>9631</v>
      </c>
      <c r="H1908" s="435" t="s">
        <v>10328</v>
      </c>
      <c r="I1908" s="437">
        <v>208</v>
      </c>
      <c r="J1908" s="165">
        <f t="shared" si="95"/>
        <v>16</v>
      </c>
    </row>
    <row r="1909" spans="1:10" ht="19.95" customHeight="1">
      <c r="A1909" s="102" t="str">
        <f t="shared" si="96"/>
        <v>2026-04-22T1032440</v>
      </c>
      <c r="B1909" s="167" t="str">
        <f t="shared" si="97"/>
        <v>161032440</v>
      </c>
      <c r="C1909" s="438" t="s">
        <v>10336</v>
      </c>
      <c r="D1909" s="439" t="s">
        <v>5013</v>
      </c>
      <c r="E1909" s="440" t="s">
        <v>8262</v>
      </c>
      <c r="F1909" s="439" t="s">
        <v>43</v>
      </c>
      <c r="G1909" s="439" t="s">
        <v>8263</v>
      </c>
      <c r="H1909" s="439" t="s">
        <v>8264</v>
      </c>
      <c r="I1909" s="441">
        <v>383</v>
      </c>
      <c r="J1909" s="165">
        <f t="shared" si="95"/>
        <v>16</v>
      </c>
    </row>
    <row r="1910" spans="1:10" ht="19.95" customHeight="1">
      <c r="A1910" s="102" t="str">
        <f t="shared" si="96"/>
        <v>2026-04-22T1033079</v>
      </c>
      <c r="B1910" s="167" t="str">
        <f t="shared" si="97"/>
        <v>161033079</v>
      </c>
      <c r="C1910" s="434" t="s">
        <v>10336</v>
      </c>
      <c r="D1910" s="435" t="s">
        <v>5013</v>
      </c>
      <c r="E1910" s="436" t="s">
        <v>7341</v>
      </c>
      <c r="F1910" s="435" t="s">
        <v>43</v>
      </c>
      <c r="G1910" s="435" t="s">
        <v>7342</v>
      </c>
      <c r="H1910" s="435" t="s">
        <v>7414</v>
      </c>
      <c r="I1910" s="437">
        <v>331</v>
      </c>
      <c r="J1910" s="165">
        <f t="shared" si="95"/>
        <v>16</v>
      </c>
    </row>
    <row r="1911" spans="1:10" ht="19.95" customHeight="1">
      <c r="A1911" s="102" t="str">
        <f t="shared" si="96"/>
        <v>2026-04-22T2021194</v>
      </c>
      <c r="B1911" s="167" t="str">
        <f t="shared" si="97"/>
        <v>162021194</v>
      </c>
      <c r="C1911" s="438" t="s">
        <v>10336</v>
      </c>
      <c r="D1911" s="439" t="s">
        <v>5017</v>
      </c>
      <c r="E1911" s="440" t="s">
        <v>2886</v>
      </c>
      <c r="F1911" s="439" t="s">
        <v>43</v>
      </c>
      <c r="G1911" s="439" t="s">
        <v>2887</v>
      </c>
      <c r="H1911" s="439" t="s">
        <v>2888</v>
      </c>
      <c r="I1911" s="441">
        <v>140</v>
      </c>
      <c r="J1911" s="165">
        <f t="shared" si="95"/>
        <v>16</v>
      </c>
    </row>
    <row r="1912" spans="1:10" ht="19.95" customHeight="1">
      <c r="A1912" s="102" t="str">
        <f t="shared" si="96"/>
        <v>2026-04-22T1037711</v>
      </c>
      <c r="B1912" s="167" t="str">
        <f t="shared" si="97"/>
        <v>161037711</v>
      </c>
      <c r="C1912" s="434" t="s">
        <v>10336</v>
      </c>
      <c r="D1912" s="435" t="s">
        <v>5800</v>
      </c>
      <c r="E1912" s="436" t="s">
        <v>10333</v>
      </c>
      <c r="F1912" s="435" t="s">
        <v>43</v>
      </c>
      <c r="G1912" s="435" t="s">
        <v>10334</v>
      </c>
      <c r="H1912" s="435" t="s">
        <v>10335</v>
      </c>
      <c r="I1912" s="437">
        <v>84</v>
      </c>
      <c r="J1912" s="165">
        <f t="shared" si="95"/>
        <v>16</v>
      </c>
    </row>
    <row r="1913" spans="1:10" ht="19.95" customHeight="1">
      <c r="A1913" s="102" t="str">
        <f t="shared" si="96"/>
        <v>2026-04-22T1031802</v>
      </c>
      <c r="B1913" s="167" t="str">
        <f t="shared" si="97"/>
        <v>161031802</v>
      </c>
      <c r="C1913" s="438" t="s">
        <v>10336</v>
      </c>
      <c r="D1913" s="439" t="s">
        <v>7820</v>
      </c>
      <c r="E1913" s="440" t="s">
        <v>9567</v>
      </c>
      <c r="F1913" s="439" t="s">
        <v>43</v>
      </c>
      <c r="G1913" s="439" t="s">
        <v>9568</v>
      </c>
      <c r="H1913" s="439" t="s">
        <v>9569</v>
      </c>
      <c r="I1913" s="441">
        <v>324</v>
      </c>
      <c r="J1913" s="165">
        <f t="shared" si="95"/>
        <v>16</v>
      </c>
    </row>
    <row r="1914" spans="1:10" ht="19.95" customHeight="1">
      <c r="A1914" s="102" t="str">
        <f t="shared" si="96"/>
        <v>2026-04-22T1035835</v>
      </c>
      <c r="B1914" s="167" t="str">
        <f t="shared" si="97"/>
        <v>161035835</v>
      </c>
      <c r="C1914" s="434" t="s">
        <v>10336</v>
      </c>
      <c r="D1914" s="435" t="s">
        <v>2912</v>
      </c>
      <c r="E1914" s="436" t="s">
        <v>7325</v>
      </c>
      <c r="F1914" s="435" t="s">
        <v>43</v>
      </c>
      <c r="G1914" s="435" t="s">
        <v>7326</v>
      </c>
      <c r="H1914" s="435" t="s">
        <v>9579</v>
      </c>
      <c r="I1914" s="437">
        <v>368</v>
      </c>
      <c r="J1914" s="165">
        <f t="shared" si="95"/>
        <v>16</v>
      </c>
    </row>
    <row r="1915" spans="1:10" ht="19.95" customHeight="1">
      <c r="A1915" s="102" t="str">
        <f t="shared" si="96"/>
        <v>2026-04-22T1031422</v>
      </c>
      <c r="B1915" s="167" t="str">
        <f t="shared" si="97"/>
        <v>161031422</v>
      </c>
      <c r="C1915" s="438" t="s">
        <v>10336</v>
      </c>
      <c r="D1915" s="439" t="s">
        <v>2912</v>
      </c>
      <c r="E1915" s="440" t="s">
        <v>9635</v>
      </c>
      <c r="F1915" s="439" t="s">
        <v>43</v>
      </c>
      <c r="G1915" s="439" t="s">
        <v>9636</v>
      </c>
      <c r="H1915" s="439" t="s">
        <v>9637</v>
      </c>
      <c r="I1915" s="441">
        <v>121</v>
      </c>
      <c r="J1915" s="165">
        <f t="shared" si="95"/>
        <v>16</v>
      </c>
    </row>
    <row r="1916" spans="1:10" ht="19.95" customHeight="1">
      <c r="A1916" s="102" t="str">
        <f t="shared" si="96"/>
        <v>2026-04-22T1033085</v>
      </c>
      <c r="B1916" s="167" t="str">
        <f t="shared" si="97"/>
        <v>161033085</v>
      </c>
      <c r="C1916" s="434" t="s">
        <v>10336</v>
      </c>
      <c r="D1916" s="435" t="s">
        <v>7415</v>
      </c>
      <c r="E1916" s="436" t="s">
        <v>7316</v>
      </c>
      <c r="F1916" s="435" t="s">
        <v>43</v>
      </c>
      <c r="G1916" s="435" t="s">
        <v>7317</v>
      </c>
      <c r="H1916" s="435" t="s">
        <v>7318</v>
      </c>
      <c r="I1916" s="437">
        <v>303</v>
      </c>
      <c r="J1916" s="165">
        <f t="shared" si="95"/>
        <v>16</v>
      </c>
    </row>
    <row r="1917" spans="1:10" ht="19.95" customHeight="1">
      <c r="A1917" s="102" t="str">
        <f t="shared" si="96"/>
        <v>2026-04-22T1027728</v>
      </c>
      <c r="B1917" s="167" t="str">
        <f t="shared" si="97"/>
        <v>161027728</v>
      </c>
      <c r="C1917" s="438" t="s">
        <v>10336</v>
      </c>
      <c r="D1917" s="439" t="s">
        <v>7415</v>
      </c>
      <c r="E1917" s="440" t="s">
        <v>9610</v>
      </c>
      <c r="F1917" s="439" t="s">
        <v>43</v>
      </c>
      <c r="G1917" s="439" t="s">
        <v>9611</v>
      </c>
      <c r="H1917" s="439" t="s">
        <v>9628</v>
      </c>
      <c r="I1917" s="441">
        <v>215</v>
      </c>
      <c r="J1917" s="165">
        <f t="shared" si="95"/>
        <v>16</v>
      </c>
    </row>
    <row r="1918" spans="1:10" ht="19.95" customHeight="1">
      <c r="A1918" s="102" t="str">
        <f t="shared" si="96"/>
        <v>2026-04-22T1033057</v>
      </c>
      <c r="B1918" s="167" t="str">
        <f t="shared" si="97"/>
        <v>161033057</v>
      </c>
      <c r="C1918" s="434" t="s">
        <v>10336</v>
      </c>
      <c r="D1918" s="435" t="s">
        <v>7415</v>
      </c>
      <c r="E1918" s="436" t="s">
        <v>5010</v>
      </c>
      <c r="F1918" s="435" t="s">
        <v>43</v>
      </c>
      <c r="G1918" s="435" t="s">
        <v>5011</v>
      </c>
      <c r="H1918" s="435" t="s">
        <v>7304</v>
      </c>
      <c r="I1918" s="437">
        <v>388</v>
      </c>
      <c r="J1918" s="165">
        <f t="shared" si="95"/>
        <v>16</v>
      </c>
    </row>
    <row r="1919" spans="1:10" ht="19.95" customHeight="1">
      <c r="A1919" s="102" t="str">
        <f t="shared" si="96"/>
        <v>2026-04-22T2021195</v>
      </c>
      <c r="B1919" s="167" t="str">
        <f t="shared" si="97"/>
        <v>162021195</v>
      </c>
      <c r="C1919" s="438" t="s">
        <v>10336</v>
      </c>
      <c r="D1919" s="439" t="s">
        <v>7344</v>
      </c>
      <c r="E1919" s="440" t="s">
        <v>3665</v>
      </c>
      <c r="F1919" s="439" t="s">
        <v>43</v>
      </c>
      <c r="G1919" s="439" t="s">
        <v>3666</v>
      </c>
      <c r="H1919" s="439" t="s">
        <v>3667</v>
      </c>
      <c r="I1919" s="441">
        <v>215</v>
      </c>
      <c r="J1919" s="165">
        <f t="shared" si="95"/>
        <v>16</v>
      </c>
    </row>
    <row r="1920" spans="1:10" ht="19.95" customHeight="1">
      <c r="A1920" s="102" t="str">
        <f t="shared" si="96"/>
        <v>2026-04-22T1031798</v>
      </c>
      <c r="B1920" s="167" t="str">
        <f t="shared" si="97"/>
        <v>161031798</v>
      </c>
      <c r="C1920" s="434" t="s">
        <v>10336</v>
      </c>
      <c r="D1920" s="435" t="s">
        <v>3739</v>
      </c>
      <c r="E1920" s="436" t="s">
        <v>9570</v>
      </c>
      <c r="F1920" s="435" t="s">
        <v>43</v>
      </c>
      <c r="G1920" s="435" t="s">
        <v>9571</v>
      </c>
      <c r="H1920" s="435" t="s">
        <v>9572</v>
      </c>
      <c r="I1920" s="437">
        <v>258</v>
      </c>
      <c r="J1920" s="165">
        <f t="shared" si="95"/>
        <v>16</v>
      </c>
    </row>
    <row r="1921" spans="1:10" ht="19.95" customHeight="1">
      <c r="A1921" s="102" t="str">
        <f t="shared" si="96"/>
        <v>2026-04-23T1031801</v>
      </c>
      <c r="B1921" s="167" t="str">
        <f t="shared" si="97"/>
        <v>161031801</v>
      </c>
      <c r="C1921" s="438" t="s">
        <v>10340</v>
      </c>
      <c r="D1921" s="439" t="s">
        <v>4388</v>
      </c>
      <c r="E1921" s="440" t="s">
        <v>10337</v>
      </c>
      <c r="F1921" s="439" t="s">
        <v>43</v>
      </c>
      <c r="G1921" s="439" t="s">
        <v>10338</v>
      </c>
      <c r="H1921" s="439" t="s">
        <v>10339</v>
      </c>
      <c r="I1921" s="441">
        <v>140</v>
      </c>
      <c r="J1921" s="165">
        <f t="shared" si="95"/>
        <v>16</v>
      </c>
    </row>
    <row r="1922" spans="1:10" ht="19.95" customHeight="1">
      <c r="A1922" s="102" t="str">
        <f t="shared" si="96"/>
        <v>2026-04-23T1037741</v>
      </c>
      <c r="B1922" s="167" t="str">
        <f t="shared" si="97"/>
        <v>161037741</v>
      </c>
      <c r="C1922" s="434" t="s">
        <v>10340</v>
      </c>
      <c r="D1922" s="435" t="s">
        <v>4388</v>
      </c>
      <c r="E1922" s="436" t="s">
        <v>7827</v>
      </c>
      <c r="F1922" s="435" t="s">
        <v>43</v>
      </c>
      <c r="G1922" s="435" t="s">
        <v>7828</v>
      </c>
      <c r="H1922" s="435" t="s">
        <v>7829</v>
      </c>
      <c r="I1922" s="437">
        <v>273</v>
      </c>
      <c r="J1922" s="165">
        <f t="shared" si="95"/>
        <v>16</v>
      </c>
    </row>
    <row r="1923" spans="1:10" ht="19.95" customHeight="1">
      <c r="A1923" s="102" t="str">
        <f t="shared" si="96"/>
        <v>2026-04-23T1037783</v>
      </c>
      <c r="B1923" s="167" t="str">
        <f t="shared" si="97"/>
        <v>161037783</v>
      </c>
      <c r="C1923" s="438" t="s">
        <v>10340</v>
      </c>
      <c r="D1923" s="439" t="s">
        <v>4388</v>
      </c>
      <c r="E1923" s="440" t="s">
        <v>10341</v>
      </c>
      <c r="F1923" s="439" t="s">
        <v>43</v>
      </c>
      <c r="G1923" s="439" t="s">
        <v>10342</v>
      </c>
      <c r="H1923" s="439" t="s">
        <v>10343</v>
      </c>
      <c r="I1923" s="441">
        <v>58</v>
      </c>
      <c r="J1923" s="165">
        <f t="shared" si="95"/>
        <v>16</v>
      </c>
    </row>
    <row r="1924" spans="1:10" ht="19.95" customHeight="1">
      <c r="A1924" s="102" t="str">
        <f t="shared" si="96"/>
        <v>2026-04-23T1037798</v>
      </c>
      <c r="B1924" s="167" t="str">
        <f t="shared" si="97"/>
        <v>161037798</v>
      </c>
      <c r="C1924" s="434" t="s">
        <v>10340</v>
      </c>
      <c r="D1924" s="435" t="s">
        <v>4388</v>
      </c>
      <c r="E1924" s="436" t="s">
        <v>8241</v>
      </c>
      <c r="F1924" s="435" t="s">
        <v>43</v>
      </c>
      <c r="G1924" s="435" t="s">
        <v>8242</v>
      </c>
      <c r="H1924" s="435" t="s">
        <v>8243</v>
      </c>
      <c r="I1924" s="437">
        <v>196</v>
      </c>
      <c r="J1924" s="165">
        <f t="shared" ref="J1924:J1987" si="98">WEEKNUM(C1924)-1</f>
        <v>16</v>
      </c>
    </row>
    <row r="1925" spans="1:10" ht="19.95" customHeight="1">
      <c r="A1925" s="102" t="str">
        <f t="shared" si="96"/>
        <v>2026-04-23T1037727</v>
      </c>
      <c r="B1925" s="167" t="str">
        <f t="shared" si="97"/>
        <v>161037727</v>
      </c>
      <c r="C1925" s="438" t="s">
        <v>10340</v>
      </c>
      <c r="D1925" s="439" t="s">
        <v>7419</v>
      </c>
      <c r="E1925" s="440" t="s">
        <v>9575</v>
      </c>
      <c r="F1925" s="439" t="s">
        <v>43</v>
      </c>
      <c r="G1925" s="439" t="s">
        <v>9576</v>
      </c>
      <c r="H1925" s="439" t="s">
        <v>9606</v>
      </c>
      <c r="I1925" s="441">
        <v>383</v>
      </c>
      <c r="J1925" s="165">
        <f t="shared" si="98"/>
        <v>16</v>
      </c>
    </row>
    <row r="1926" spans="1:10" ht="19.95" customHeight="1">
      <c r="A1926" s="102" t="str">
        <f t="shared" si="96"/>
        <v>2026-04-23T1031434</v>
      </c>
      <c r="B1926" s="167" t="str">
        <f t="shared" si="97"/>
        <v>161031434</v>
      </c>
      <c r="C1926" s="434" t="s">
        <v>10340</v>
      </c>
      <c r="D1926" s="435" t="s">
        <v>7419</v>
      </c>
      <c r="E1926" s="436" t="s">
        <v>7420</v>
      </c>
      <c r="F1926" s="435" t="s">
        <v>43</v>
      </c>
      <c r="G1926" s="435" t="s">
        <v>7421</v>
      </c>
      <c r="H1926" s="435" t="s">
        <v>7422</v>
      </c>
      <c r="I1926" s="437">
        <v>386</v>
      </c>
      <c r="J1926" s="165">
        <f t="shared" si="98"/>
        <v>16</v>
      </c>
    </row>
    <row r="1927" spans="1:10" ht="19.95" customHeight="1">
      <c r="A1927" s="102" t="str">
        <f t="shared" si="96"/>
        <v>2026-04-23T1030546</v>
      </c>
      <c r="B1927" s="167" t="str">
        <f t="shared" si="97"/>
        <v>161030546</v>
      </c>
      <c r="C1927" s="438" t="s">
        <v>10340</v>
      </c>
      <c r="D1927" s="439" t="s">
        <v>7419</v>
      </c>
      <c r="E1927" s="440" t="s">
        <v>7426</v>
      </c>
      <c r="F1927" s="439" t="s">
        <v>43</v>
      </c>
      <c r="G1927" s="439" t="s">
        <v>7427</v>
      </c>
      <c r="H1927" s="439" t="s">
        <v>7422</v>
      </c>
      <c r="I1927" s="441">
        <v>79</v>
      </c>
      <c r="J1927" s="165">
        <f t="shared" si="98"/>
        <v>16</v>
      </c>
    </row>
    <row r="1928" spans="1:10" ht="19.95" customHeight="1">
      <c r="A1928" s="102" t="str">
        <f t="shared" si="96"/>
        <v>2026-04-23T3003268</v>
      </c>
      <c r="B1928" s="167" t="str">
        <f t="shared" si="97"/>
        <v>163003268</v>
      </c>
      <c r="C1928" s="434" t="s">
        <v>10340</v>
      </c>
      <c r="D1928" s="435" t="s">
        <v>416</v>
      </c>
      <c r="E1928" s="436" t="s">
        <v>2857</v>
      </c>
      <c r="F1928" s="435" t="s">
        <v>43</v>
      </c>
      <c r="G1928" s="435" t="s">
        <v>2858</v>
      </c>
      <c r="H1928" s="435" t="s">
        <v>2859</v>
      </c>
      <c r="I1928" s="437">
        <v>100</v>
      </c>
      <c r="J1928" s="165">
        <f t="shared" si="98"/>
        <v>16</v>
      </c>
    </row>
    <row r="1929" spans="1:10" ht="19.95" customHeight="1">
      <c r="A1929" s="102" t="str">
        <f t="shared" si="96"/>
        <v>2026-04-23T3003270</v>
      </c>
      <c r="B1929" s="167" t="str">
        <f t="shared" si="97"/>
        <v>163003270</v>
      </c>
      <c r="C1929" s="438" t="s">
        <v>10340</v>
      </c>
      <c r="D1929" s="439" t="s">
        <v>416</v>
      </c>
      <c r="E1929" s="440" t="s">
        <v>3670</v>
      </c>
      <c r="F1929" s="439" t="s">
        <v>43</v>
      </c>
      <c r="G1929" s="439" t="s">
        <v>3671</v>
      </c>
      <c r="H1929" s="439" t="s">
        <v>3660</v>
      </c>
      <c r="I1929" s="441">
        <v>75</v>
      </c>
      <c r="J1929" s="165">
        <f t="shared" si="98"/>
        <v>16</v>
      </c>
    </row>
    <row r="1930" spans="1:10" ht="19.95" customHeight="1">
      <c r="A1930" s="102" t="str">
        <f t="shared" si="96"/>
        <v>2026-04-23T3003745</v>
      </c>
      <c r="B1930" s="167" t="str">
        <f t="shared" si="97"/>
        <v>163003745</v>
      </c>
      <c r="C1930" s="434" t="s">
        <v>10340</v>
      </c>
      <c r="D1930" s="435" t="s">
        <v>416</v>
      </c>
      <c r="E1930" s="436" t="s">
        <v>2860</v>
      </c>
      <c r="F1930" s="435" t="s">
        <v>43</v>
      </c>
      <c r="G1930" s="435" t="s">
        <v>2861</v>
      </c>
      <c r="H1930" s="435" t="s">
        <v>7812</v>
      </c>
      <c r="I1930" s="437">
        <v>95</v>
      </c>
      <c r="J1930" s="165">
        <f t="shared" si="98"/>
        <v>16</v>
      </c>
    </row>
    <row r="1931" spans="1:10" ht="19.95" customHeight="1">
      <c r="A1931" s="102" t="str">
        <f t="shared" si="96"/>
        <v>2026-04-23T3003106</v>
      </c>
      <c r="B1931" s="167" t="str">
        <f t="shared" si="97"/>
        <v>163003106</v>
      </c>
      <c r="C1931" s="438" t="s">
        <v>10340</v>
      </c>
      <c r="D1931" s="439" t="s">
        <v>416</v>
      </c>
      <c r="E1931" s="440" t="s">
        <v>2902</v>
      </c>
      <c r="F1931" s="439" t="s">
        <v>43</v>
      </c>
      <c r="G1931" s="439" t="s">
        <v>2903</v>
      </c>
      <c r="H1931" s="439" t="s">
        <v>7298</v>
      </c>
      <c r="I1931" s="441">
        <v>45</v>
      </c>
      <c r="J1931" s="165">
        <f t="shared" si="98"/>
        <v>16</v>
      </c>
    </row>
    <row r="1932" spans="1:10" ht="19.95" customHeight="1">
      <c r="A1932" s="102" t="str">
        <f t="shared" si="96"/>
        <v>2026-04-23T3003890</v>
      </c>
      <c r="B1932" s="167" t="str">
        <f t="shared" si="97"/>
        <v>163003890</v>
      </c>
      <c r="C1932" s="434" t="s">
        <v>10340</v>
      </c>
      <c r="D1932" s="435" t="s">
        <v>2862</v>
      </c>
      <c r="E1932" s="436" t="s">
        <v>9541</v>
      </c>
      <c r="F1932" s="435" t="s">
        <v>43</v>
      </c>
      <c r="G1932" s="435" t="s">
        <v>9542</v>
      </c>
      <c r="H1932" s="435" t="s">
        <v>2865</v>
      </c>
      <c r="I1932" s="437">
        <v>77</v>
      </c>
      <c r="J1932" s="165">
        <f t="shared" si="98"/>
        <v>16</v>
      </c>
    </row>
    <row r="1933" spans="1:10" ht="19.95" customHeight="1">
      <c r="A1933" s="102" t="str">
        <f t="shared" si="96"/>
        <v>2026-04-23T3002647</v>
      </c>
      <c r="B1933" s="167" t="str">
        <f t="shared" si="97"/>
        <v>163002647</v>
      </c>
      <c r="C1933" s="438" t="s">
        <v>10340</v>
      </c>
      <c r="D1933" s="439" t="s">
        <v>2862</v>
      </c>
      <c r="E1933" s="440" t="s">
        <v>2866</v>
      </c>
      <c r="F1933" s="439" t="s">
        <v>2515</v>
      </c>
      <c r="G1933" s="439" t="s">
        <v>2867</v>
      </c>
      <c r="H1933" s="439" t="s">
        <v>7813</v>
      </c>
      <c r="I1933" s="441">
        <v>48</v>
      </c>
      <c r="J1933" s="165">
        <f t="shared" si="98"/>
        <v>16</v>
      </c>
    </row>
    <row r="1934" spans="1:10" ht="19.95" customHeight="1">
      <c r="A1934" s="102" t="str">
        <f t="shared" si="96"/>
        <v>2026-04-23T3002775</v>
      </c>
      <c r="B1934" s="167" t="str">
        <f t="shared" si="97"/>
        <v>163002775</v>
      </c>
      <c r="C1934" s="434" t="s">
        <v>10340</v>
      </c>
      <c r="D1934" s="435" t="s">
        <v>2862</v>
      </c>
      <c r="E1934" s="436" t="s">
        <v>2871</v>
      </c>
      <c r="F1934" s="435" t="s">
        <v>2515</v>
      </c>
      <c r="G1934" s="435" t="s">
        <v>2872</v>
      </c>
      <c r="H1934" s="435" t="s">
        <v>7813</v>
      </c>
      <c r="I1934" s="437">
        <v>107</v>
      </c>
      <c r="J1934" s="165">
        <f t="shared" si="98"/>
        <v>16</v>
      </c>
    </row>
    <row r="1935" spans="1:10" ht="19.95" customHeight="1">
      <c r="A1935" s="102" t="str">
        <f t="shared" si="96"/>
        <v>2026-04-23T3002734</v>
      </c>
      <c r="B1935" s="167" t="str">
        <f t="shared" si="97"/>
        <v>163002734</v>
      </c>
      <c r="C1935" s="438" t="s">
        <v>10340</v>
      </c>
      <c r="D1935" s="439" t="s">
        <v>2862</v>
      </c>
      <c r="E1935" s="440" t="s">
        <v>3719</v>
      </c>
      <c r="F1935" s="439" t="s">
        <v>43</v>
      </c>
      <c r="G1935" s="439" t="s">
        <v>3720</v>
      </c>
      <c r="H1935" s="439" t="s">
        <v>3674</v>
      </c>
      <c r="I1935" s="441">
        <v>38</v>
      </c>
      <c r="J1935" s="165">
        <f t="shared" si="98"/>
        <v>16</v>
      </c>
    </row>
    <row r="1936" spans="1:10" ht="19.95" customHeight="1">
      <c r="A1936" s="102" t="str">
        <f t="shared" si="96"/>
        <v>2026-04-23T3002609</v>
      </c>
      <c r="B1936" s="167" t="str">
        <f t="shared" si="97"/>
        <v>163002609</v>
      </c>
      <c r="C1936" s="434" t="s">
        <v>10340</v>
      </c>
      <c r="D1936" s="435" t="s">
        <v>2870</v>
      </c>
      <c r="E1936" s="436" t="s">
        <v>3721</v>
      </c>
      <c r="F1936" s="435" t="s">
        <v>43</v>
      </c>
      <c r="G1936" s="435" t="s">
        <v>3722</v>
      </c>
      <c r="H1936" s="435" t="s">
        <v>2865</v>
      </c>
      <c r="I1936" s="437">
        <v>79</v>
      </c>
      <c r="J1936" s="165">
        <f t="shared" si="98"/>
        <v>16</v>
      </c>
    </row>
    <row r="1937" spans="1:10" ht="19.95" customHeight="1">
      <c r="A1937" s="102" t="str">
        <f t="shared" si="96"/>
        <v>2026-04-23T3003744</v>
      </c>
      <c r="B1937" s="167" t="str">
        <f t="shared" si="97"/>
        <v>163003744</v>
      </c>
      <c r="C1937" s="438" t="s">
        <v>10340</v>
      </c>
      <c r="D1937" s="439" t="s">
        <v>2870</v>
      </c>
      <c r="E1937" s="440" t="s">
        <v>2863</v>
      </c>
      <c r="F1937" s="439" t="s">
        <v>43</v>
      </c>
      <c r="G1937" s="439" t="s">
        <v>2864</v>
      </c>
      <c r="H1937" s="439" t="s">
        <v>3723</v>
      </c>
      <c r="I1937" s="441">
        <v>251</v>
      </c>
      <c r="J1937" s="165">
        <f t="shared" si="98"/>
        <v>16</v>
      </c>
    </row>
    <row r="1938" spans="1:10" ht="19.95" customHeight="1">
      <c r="A1938" s="102" t="str">
        <f t="shared" si="96"/>
        <v>2026-04-23T1031768</v>
      </c>
      <c r="B1938" s="167" t="str">
        <f t="shared" si="97"/>
        <v>161031768</v>
      </c>
      <c r="C1938" s="434" t="s">
        <v>10340</v>
      </c>
      <c r="D1938" s="435" t="s">
        <v>5013</v>
      </c>
      <c r="E1938" s="436" t="s">
        <v>9630</v>
      </c>
      <c r="F1938" s="435" t="s">
        <v>43</v>
      </c>
      <c r="G1938" s="435" t="s">
        <v>9631</v>
      </c>
      <c r="H1938" s="435" t="s">
        <v>10328</v>
      </c>
      <c r="I1938" s="437">
        <v>215</v>
      </c>
      <c r="J1938" s="165">
        <f t="shared" si="98"/>
        <v>16</v>
      </c>
    </row>
    <row r="1939" spans="1:10" ht="19.95" customHeight="1">
      <c r="A1939" s="102" t="str">
        <f t="shared" si="96"/>
        <v>2026-04-23T1032440</v>
      </c>
      <c r="B1939" s="167" t="str">
        <f t="shared" si="97"/>
        <v>161032440</v>
      </c>
      <c r="C1939" s="438" t="s">
        <v>10340</v>
      </c>
      <c r="D1939" s="439" t="s">
        <v>5013</v>
      </c>
      <c r="E1939" s="440" t="s">
        <v>8262</v>
      </c>
      <c r="F1939" s="439" t="s">
        <v>43</v>
      </c>
      <c r="G1939" s="439" t="s">
        <v>8263</v>
      </c>
      <c r="H1939" s="439" t="s">
        <v>8264</v>
      </c>
      <c r="I1939" s="441">
        <v>432</v>
      </c>
      <c r="J1939" s="165">
        <f t="shared" si="98"/>
        <v>16</v>
      </c>
    </row>
    <row r="1940" spans="1:10" ht="19.95" customHeight="1">
      <c r="A1940" s="102" t="str">
        <f t="shared" si="96"/>
        <v>2026-04-23T1033079</v>
      </c>
      <c r="B1940" s="167" t="str">
        <f t="shared" si="97"/>
        <v>161033079</v>
      </c>
      <c r="C1940" s="434" t="s">
        <v>10340</v>
      </c>
      <c r="D1940" s="435" t="s">
        <v>5013</v>
      </c>
      <c r="E1940" s="436" t="s">
        <v>7341</v>
      </c>
      <c r="F1940" s="435" t="s">
        <v>43</v>
      </c>
      <c r="G1940" s="435" t="s">
        <v>7342</v>
      </c>
      <c r="H1940" s="435" t="s">
        <v>7414</v>
      </c>
      <c r="I1940" s="437">
        <v>319</v>
      </c>
      <c r="J1940" s="165">
        <f t="shared" si="98"/>
        <v>16</v>
      </c>
    </row>
    <row r="1941" spans="1:10" ht="19.95" customHeight="1">
      <c r="A1941" s="102" t="str">
        <f t="shared" si="96"/>
        <v>2026-04-23T2021194</v>
      </c>
      <c r="B1941" s="167" t="str">
        <f t="shared" si="97"/>
        <v>162021194</v>
      </c>
      <c r="C1941" s="438" t="s">
        <v>10340</v>
      </c>
      <c r="D1941" s="439" t="s">
        <v>5017</v>
      </c>
      <c r="E1941" s="440" t="s">
        <v>2886</v>
      </c>
      <c r="F1941" s="439" t="s">
        <v>43</v>
      </c>
      <c r="G1941" s="439" t="s">
        <v>2887</v>
      </c>
      <c r="H1941" s="439" t="s">
        <v>2888</v>
      </c>
      <c r="I1941" s="441">
        <v>184</v>
      </c>
      <c r="J1941" s="165">
        <f t="shared" si="98"/>
        <v>16</v>
      </c>
    </row>
    <row r="1942" spans="1:10" ht="19.95" customHeight="1">
      <c r="A1942" s="102" t="str">
        <f t="shared" si="96"/>
        <v>2026-04-23T1031425</v>
      </c>
      <c r="B1942" s="167" t="str">
        <f t="shared" si="97"/>
        <v>161031425</v>
      </c>
      <c r="C1942" s="434" t="s">
        <v>10340</v>
      </c>
      <c r="D1942" s="435" t="s">
        <v>5800</v>
      </c>
      <c r="E1942" s="436" t="s">
        <v>10344</v>
      </c>
      <c r="F1942" s="435" t="s">
        <v>43</v>
      </c>
      <c r="G1942" s="435" t="s">
        <v>10345</v>
      </c>
      <c r="H1942" s="435" t="s">
        <v>10346</v>
      </c>
      <c r="I1942" s="437">
        <v>135</v>
      </c>
      <c r="J1942" s="165">
        <f t="shared" si="98"/>
        <v>16</v>
      </c>
    </row>
    <row r="1943" spans="1:10" ht="19.95" customHeight="1">
      <c r="A1943" s="102" t="str">
        <f t="shared" si="96"/>
        <v>2026-04-23T1031802</v>
      </c>
      <c r="B1943" s="167" t="str">
        <f t="shared" si="97"/>
        <v>161031802</v>
      </c>
      <c r="C1943" s="438" t="s">
        <v>10340</v>
      </c>
      <c r="D1943" s="439" t="s">
        <v>7820</v>
      </c>
      <c r="E1943" s="440" t="s">
        <v>9567</v>
      </c>
      <c r="F1943" s="439" t="s">
        <v>43</v>
      </c>
      <c r="G1943" s="439" t="s">
        <v>9568</v>
      </c>
      <c r="H1943" s="439" t="s">
        <v>9569</v>
      </c>
      <c r="I1943" s="441">
        <v>48</v>
      </c>
      <c r="J1943" s="165">
        <f t="shared" si="98"/>
        <v>16</v>
      </c>
    </row>
    <row r="1944" spans="1:10" ht="19.95" customHeight="1">
      <c r="A1944" s="102" t="str">
        <f t="shared" si="96"/>
        <v>2026-04-23T1035835</v>
      </c>
      <c r="B1944" s="167" t="str">
        <f t="shared" si="97"/>
        <v>161035835</v>
      </c>
      <c r="C1944" s="434" t="s">
        <v>10340</v>
      </c>
      <c r="D1944" s="435" t="s">
        <v>2912</v>
      </c>
      <c r="E1944" s="436" t="s">
        <v>7325</v>
      </c>
      <c r="F1944" s="435" t="s">
        <v>43</v>
      </c>
      <c r="G1944" s="435" t="s">
        <v>7326</v>
      </c>
      <c r="H1944" s="435" t="s">
        <v>9579</v>
      </c>
      <c r="I1944" s="437">
        <v>337</v>
      </c>
      <c r="J1944" s="165">
        <f t="shared" si="98"/>
        <v>16</v>
      </c>
    </row>
    <row r="1945" spans="1:10" ht="19.95" customHeight="1">
      <c r="A1945" s="102" t="str">
        <f t="shared" si="96"/>
        <v>2026-04-23T1031422</v>
      </c>
      <c r="B1945" s="167" t="str">
        <f t="shared" si="97"/>
        <v>161031422</v>
      </c>
      <c r="C1945" s="438" t="s">
        <v>10340</v>
      </c>
      <c r="D1945" s="439" t="s">
        <v>2912</v>
      </c>
      <c r="E1945" s="440" t="s">
        <v>9635</v>
      </c>
      <c r="F1945" s="439" t="s">
        <v>43</v>
      </c>
      <c r="G1945" s="439" t="s">
        <v>9636</v>
      </c>
      <c r="H1945" s="439" t="s">
        <v>9637</v>
      </c>
      <c r="I1945" s="441">
        <v>164</v>
      </c>
      <c r="J1945" s="165">
        <f t="shared" si="98"/>
        <v>16</v>
      </c>
    </row>
    <row r="1946" spans="1:10" ht="19.95" customHeight="1">
      <c r="A1946" s="102" t="str">
        <f t="shared" si="96"/>
        <v>2026-04-23T1033066</v>
      </c>
      <c r="B1946" s="167" t="str">
        <f t="shared" si="97"/>
        <v>161033066</v>
      </c>
      <c r="C1946" s="434" t="s">
        <v>10340</v>
      </c>
      <c r="D1946" s="435" t="s">
        <v>5394</v>
      </c>
      <c r="E1946" s="436" t="s">
        <v>9553</v>
      </c>
      <c r="F1946" s="435" t="s">
        <v>43</v>
      </c>
      <c r="G1946" s="435" t="s">
        <v>7728</v>
      </c>
      <c r="H1946" s="435" t="s">
        <v>9554</v>
      </c>
      <c r="I1946" s="437">
        <v>55</v>
      </c>
      <c r="J1946" s="165">
        <f t="shared" si="98"/>
        <v>16</v>
      </c>
    </row>
    <row r="1947" spans="1:10" ht="19.95" customHeight="1">
      <c r="A1947" s="102" t="str">
        <f t="shared" si="96"/>
        <v>2026-04-23T1024957</v>
      </c>
      <c r="B1947" s="167" t="str">
        <f t="shared" si="97"/>
        <v>161024957</v>
      </c>
      <c r="C1947" s="438" t="s">
        <v>10340</v>
      </c>
      <c r="D1947" s="439" t="s">
        <v>7415</v>
      </c>
      <c r="E1947" s="440" t="s">
        <v>9641</v>
      </c>
      <c r="F1947" s="439" t="s">
        <v>43</v>
      </c>
      <c r="G1947" s="439" t="s">
        <v>9642</v>
      </c>
      <c r="H1947" s="439" t="s">
        <v>10347</v>
      </c>
      <c r="I1947" s="441">
        <v>252</v>
      </c>
      <c r="J1947" s="165">
        <f t="shared" si="98"/>
        <v>16</v>
      </c>
    </row>
    <row r="1948" spans="1:10" ht="19.95" customHeight="1">
      <c r="A1948" s="102" t="str">
        <f t="shared" si="96"/>
        <v>2026-04-23T1033085</v>
      </c>
      <c r="B1948" s="167" t="str">
        <f t="shared" si="97"/>
        <v>161033085</v>
      </c>
      <c r="C1948" s="434" t="s">
        <v>10340</v>
      </c>
      <c r="D1948" s="435" t="s">
        <v>7415</v>
      </c>
      <c r="E1948" s="436" t="s">
        <v>7316</v>
      </c>
      <c r="F1948" s="435" t="s">
        <v>43</v>
      </c>
      <c r="G1948" s="435" t="s">
        <v>7317</v>
      </c>
      <c r="H1948" s="435" t="s">
        <v>7318</v>
      </c>
      <c r="I1948" s="437">
        <v>387</v>
      </c>
      <c r="J1948" s="165">
        <f t="shared" si="98"/>
        <v>16</v>
      </c>
    </row>
    <row r="1949" spans="1:10" ht="19.95" customHeight="1">
      <c r="A1949" s="102" t="str">
        <f t="shared" si="96"/>
        <v>2026-04-23T1027728</v>
      </c>
      <c r="B1949" s="167" t="str">
        <f t="shared" si="97"/>
        <v>161027728</v>
      </c>
      <c r="C1949" s="438" t="s">
        <v>10340</v>
      </c>
      <c r="D1949" s="439" t="s">
        <v>7415</v>
      </c>
      <c r="E1949" s="440" t="s">
        <v>9610</v>
      </c>
      <c r="F1949" s="439" t="s">
        <v>43</v>
      </c>
      <c r="G1949" s="439" t="s">
        <v>9611</v>
      </c>
      <c r="H1949" s="439" t="s">
        <v>9628</v>
      </c>
      <c r="I1949" s="441">
        <v>138</v>
      </c>
      <c r="J1949" s="165">
        <f t="shared" si="98"/>
        <v>16</v>
      </c>
    </row>
    <row r="1950" spans="1:10" ht="19.95" customHeight="1">
      <c r="A1950" s="102" t="str">
        <f t="shared" si="96"/>
        <v>2026-04-23T1033057</v>
      </c>
      <c r="B1950" s="167" t="str">
        <f t="shared" si="97"/>
        <v>161033057</v>
      </c>
      <c r="C1950" s="434" t="s">
        <v>10340</v>
      </c>
      <c r="D1950" s="435" t="s">
        <v>7415</v>
      </c>
      <c r="E1950" s="436" t="s">
        <v>5010</v>
      </c>
      <c r="F1950" s="435" t="s">
        <v>43</v>
      </c>
      <c r="G1950" s="435" t="s">
        <v>5011</v>
      </c>
      <c r="H1950" s="435" t="s">
        <v>7304</v>
      </c>
      <c r="I1950" s="437">
        <v>154</v>
      </c>
      <c r="J1950" s="165">
        <f t="shared" si="98"/>
        <v>16</v>
      </c>
    </row>
    <row r="1951" spans="1:10" ht="19.95" customHeight="1">
      <c r="A1951" s="102" t="str">
        <f t="shared" si="96"/>
        <v>2026-04-23T2021195</v>
      </c>
      <c r="B1951" s="167" t="str">
        <f t="shared" si="97"/>
        <v>162021195</v>
      </c>
      <c r="C1951" s="438" t="s">
        <v>10340</v>
      </c>
      <c r="D1951" s="439" t="s">
        <v>7344</v>
      </c>
      <c r="E1951" s="440" t="s">
        <v>3665</v>
      </c>
      <c r="F1951" s="439" t="s">
        <v>43</v>
      </c>
      <c r="G1951" s="439" t="s">
        <v>3666</v>
      </c>
      <c r="H1951" s="439" t="s">
        <v>3667</v>
      </c>
      <c r="I1951" s="441">
        <v>230</v>
      </c>
      <c r="J1951" s="165">
        <f t="shared" si="98"/>
        <v>16</v>
      </c>
    </row>
    <row r="1952" spans="1:10" ht="19.95" customHeight="1">
      <c r="A1952" s="102" t="str">
        <f t="shared" si="96"/>
        <v>2026-04-23T1031798</v>
      </c>
      <c r="B1952" s="167" t="str">
        <f t="shared" si="97"/>
        <v>161031798</v>
      </c>
      <c r="C1952" s="434" t="s">
        <v>10340</v>
      </c>
      <c r="D1952" s="435" t="s">
        <v>3739</v>
      </c>
      <c r="E1952" s="436" t="s">
        <v>9570</v>
      </c>
      <c r="F1952" s="435" t="s">
        <v>43</v>
      </c>
      <c r="G1952" s="435" t="s">
        <v>9571</v>
      </c>
      <c r="H1952" s="435" t="s">
        <v>9572</v>
      </c>
      <c r="I1952" s="437">
        <v>129</v>
      </c>
      <c r="J1952" s="165">
        <f t="shared" si="98"/>
        <v>16</v>
      </c>
    </row>
    <row r="1953" spans="1:10" ht="19.95" customHeight="1">
      <c r="A1953" s="102" t="str">
        <f t="shared" si="96"/>
        <v>2026-04-24T1037741</v>
      </c>
      <c r="B1953" s="167" t="str">
        <f t="shared" si="97"/>
        <v>161037741</v>
      </c>
      <c r="C1953" s="438" t="s">
        <v>10348</v>
      </c>
      <c r="D1953" s="439" t="s">
        <v>4388</v>
      </c>
      <c r="E1953" s="440" t="s">
        <v>7827</v>
      </c>
      <c r="F1953" s="439" t="s">
        <v>43</v>
      </c>
      <c r="G1953" s="439" t="s">
        <v>7828</v>
      </c>
      <c r="H1953" s="439" t="s">
        <v>7829</v>
      </c>
      <c r="I1953" s="441">
        <v>128</v>
      </c>
      <c r="J1953" s="165">
        <f t="shared" si="98"/>
        <v>16</v>
      </c>
    </row>
    <row r="1954" spans="1:10" ht="19.95" customHeight="1">
      <c r="A1954" s="102" t="str">
        <f t="shared" si="96"/>
        <v>2026-04-24T1037783</v>
      </c>
      <c r="B1954" s="167" t="str">
        <f t="shared" si="97"/>
        <v>161037783</v>
      </c>
      <c r="C1954" s="434" t="s">
        <v>10348</v>
      </c>
      <c r="D1954" s="435" t="s">
        <v>4388</v>
      </c>
      <c r="E1954" s="436" t="s">
        <v>10341</v>
      </c>
      <c r="F1954" s="435" t="s">
        <v>43</v>
      </c>
      <c r="G1954" s="435" t="s">
        <v>10342</v>
      </c>
      <c r="H1954" s="435" t="s">
        <v>10343</v>
      </c>
      <c r="I1954" s="437">
        <v>213</v>
      </c>
      <c r="J1954" s="165">
        <f t="shared" si="98"/>
        <v>16</v>
      </c>
    </row>
    <row r="1955" spans="1:10" ht="19.95" customHeight="1">
      <c r="A1955" s="102" t="str">
        <f t="shared" si="96"/>
        <v>2026-04-24T1030686</v>
      </c>
      <c r="B1955" s="167" t="str">
        <f t="shared" si="97"/>
        <v>161030686</v>
      </c>
      <c r="C1955" s="438" t="s">
        <v>10348</v>
      </c>
      <c r="D1955" s="439" t="s">
        <v>4388</v>
      </c>
      <c r="E1955" s="440" t="s">
        <v>10349</v>
      </c>
      <c r="F1955" s="439" t="s">
        <v>43</v>
      </c>
      <c r="G1955" s="439" t="s">
        <v>10350</v>
      </c>
      <c r="H1955" s="439" t="s">
        <v>10351</v>
      </c>
      <c r="I1955" s="441">
        <v>175</v>
      </c>
      <c r="J1955" s="165">
        <f t="shared" si="98"/>
        <v>16</v>
      </c>
    </row>
    <row r="1956" spans="1:10" ht="19.95" customHeight="1">
      <c r="A1956" s="102" t="str">
        <f t="shared" ref="A1956:A2019" si="99">C1956&amp;"T"&amp;G1956</f>
        <v>2026-04-24T1037798</v>
      </c>
      <c r="B1956" s="167" t="str">
        <f t="shared" ref="B1956:B2019" si="100">J1956&amp;G1956</f>
        <v>161037798</v>
      </c>
      <c r="C1956" s="434" t="s">
        <v>10348</v>
      </c>
      <c r="D1956" s="435" t="s">
        <v>4388</v>
      </c>
      <c r="E1956" s="436" t="s">
        <v>8241</v>
      </c>
      <c r="F1956" s="435" t="s">
        <v>43</v>
      </c>
      <c r="G1956" s="435" t="s">
        <v>8242</v>
      </c>
      <c r="H1956" s="435" t="s">
        <v>8243</v>
      </c>
      <c r="I1956" s="437">
        <v>119</v>
      </c>
      <c r="J1956" s="165">
        <f t="shared" si="98"/>
        <v>16</v>
      </c>
    </row>
    <row r="1957" spans="1:10" ht="19.95" customHeight="1">
      <c r="A1957" s="102" t="str">
        <f t="shared" si="99"/>
        <v>2026-04-24T1037727</v>
      </c>
      <c r="B1957" s="167" t="str">
        <f t="shared" si="100"/>
        <v>161037727</v>
      </c>
      <c r="C1957" s="438" t="s">
        <v>10348</v>
      </c>
      <c r="D1957" s="439" t="s">
        <v>7419</v>
      </c>
      <c r="E1957" s="440" t="s">
        <v>9575</v>
      </c>
      <c r="F1957" s="439" t="s">
        <v>43</v>
      </c>
      <c r="G1957" s="439" t="s">
        <v>9576</v>
      </c>
      <c r="H1957" s="439" t="s">
        <v>9606</v>
      </c>
      <c r="I1957" s="441">
        <v>563</v>
      </c>
      <c r="J1957" s="165">
        <f t="shared" si="98"/>
        <v>16</v>
      </c>
    </row>
    <row r="1958" spans="1:10" ht="19.95" customHeight="1">
      <c r="A1958" s="102" t="str">
        <f t="shared" si="99"/>
        <v>2026-04-24T1031434</v>
      </c>
      <c r="B1958" s="167" t="str">
        <f t="shared" si="100"/>
        <v>161031434</v>
      </c>
      <c r="C1958" s="434" t="s">
        <v>10348</v>
      </c>
      <c r="D1958" s="435" t="s">
        <v>7419</v>
      </c>
      <c r="E1958" s="436" t="s">
        <v>7420</v>
      </c>
      <c r="F1958" s="435" t="s">
        <v>43</v>
      </c>
      <c r="G1958" s="435" t="s">
        <v>7421</v>
      </c>
      <c r="H1958" s="435" t="s">
        <v>7422</v>
      </c>
      <c r="I1958" s="437">
        <v>292</v>
      </c>
      <c r="J1958" s="165">
        <f t="shared" si="98"/>
        <v>16</v>
      </c>
    </row>
    <row r="1959" spans="1:10" ht="19.95" customHeight="1">
      <c r="A1959" s="102" t="str">
        <f t="shared" si="99"/>
        <v>2026-04-24T1030546</v>
      </c>
      <c r="B1959" s="167" t="str">
        <f t="shared" si="100"/>
        <v>161030546</v>
      </c>
      <c r="C1959" s="438" t="s">
        <v>10348</v>
      </c>
      <c r="D1959" s="439" t="s">
        <v>7419</v>
      </c>
      <c r="E1959" s="440" t="s">
        <v>7426</v>
      </c>
      <c r="F1959" s="439" t="s">
        <v>43</v>
      </c>
      <c r="G1959" s="439" t="s">
        <v>7427</v>
      </c>
      <c r="H1959" s="439" t="s">
        <v>7422</v>
      </c>
      <c r="I1959" s="441">
        <v>196</v>
      </c>
      <c r="J1959" s="165">
        <f t="shared" si="98"/>
        <v>16</v>
      </c>
    </row>
    <row r="1960" spans="1:10" ht="19.95" customHeight="1">
      <c r="A1960" s="102" t="str">
        <f t="shared" si="99"/>
        <v>2026-04-24T3003268</v>
      </c>
      <c r="B1960" s="167" t="str">
        <f t="shared" si="100"/>
        <v>163003268</v>
      </c>
      <c r="C1960" s="434" t="s">
        <v>10348</v>
      </c>
      <c r="D1960" s="435" t="s">
        <v>416</v>
      </c>
      <c r="E1960" s="436" t="s">
        <v>2857</v>
      </c>
      <c r="F1960" s="435" t="s">
        <v>43</v>
      </c>
      <c r="G1960" s="435" t="s">
        <v>2858</v>
      </c>
      <c r="H1960" s="435" t="s">
        <v>2859</v>
      </c>
      <c r="I1960" s="437">
        <v>37</v>
      </c>
      <c r="J1960" s="165">
        <f t="shared" si="98"/>
        <v>16</v>
      </c>
    </row>
    <row r="1961" spans="1:10" ht="19.95" customHeight="1">
      <c r="A1961" s="102" t="str">
        <f t="shared" si="99"/>
        <v>2026-04-24T3003270</v>
      </c>
      <c r="B1961" s="167" t="str">
        <f t="shared" si="100"/>
        <v>163003270</v>
      </c>
      <c r="C1961" s="438" t="s">
        <v>10348</v>
      </c>
      <c r="D1961" s="439" t="s">
        <v>416</v>
      </c>
      <c r="E1961" s="440" t="s">
        <v>3670</v>
      </c>
      <c r="F1961" s="439" t="s">
        <v>43</v>
      </c>
      <c r="G1961" s="439" t="s">
        <v>3671</v>
      </c>
      <c r="H1961" s="439" t="s">
        <v>3660</v>
      </c>
      <c r="I1961" s="441">
        <v>20</v>
      </c>
      <c r="J1961" s="165">
        <f t="shared" si="98"/>
        <v>16</v>
      </c>
    </row>
    <row r="1962" spans="1:10" ht="19.95" customHeight="1">
      <c r="A1962" s="102" t="str">
        <f t="shared" si="99"/>
        <v>2026-04-24T3003745</v>
      </c>
      <c r="B1962" s="167" t="str">
        <f t="shared" si="100"/>
        <v>163003745</v>
      </c>
      <c r="C1962" s="434" t="s">
        <v>10348</v>
      </c>
      <c r="D1962" s="435" t="s">
        <v>416</v>
      </c>
      <c r="E1962" s="436" t="s">
        <v>2860</v>
      </c>
      <c r="F1962" s="435" t="s">
        <v>43</v>
      </c>
      <c r="G1962" s="435" t="s">
        <v>2861</v>
      </c>
      <c r="H1962" s="435" t="s">
        <v>7812</v>
      </c>
      <c r="I1962" s="437">
        <v>138</v>
      </c>
      <c r="J1962" s="165">
        <f t="shared" si="98"/>
        <v>16</v>
      </c>
    </row>
    <row r="1963" spans="1:10" ht="19.95" customHeight="1">
      <c r="A1963" s="102" t="str">
        <f t="shared" si="99"/>
        <v>2026-04-24T3002782</v>
      </c>
      <c r="B1963" s="167" t="str">
        <f t="shared" si="100"/>
        <v>163002782</v>
      </c>
      <c r="C1963" s="438" t="s">
        <v>10348</v>
      </c>
      <c r="D1963" s="439" t="s">
        <v>416</v>
      </c>
      <c r="E1963" s="440" t="s">
        <v>3658</v>
      </c>
      <c r="F1963" s="439" t="s">
        <v>43</v>
      </c>
      <c r="G1963" s="439" t="s">
        <v>3659</v>
      </c>
      <c r="H1963" s="439" t="s">
        <v>3660</v>
      </c>
      <c r="I1963" s="441">
        <v>38</v>
      </c>
      <c r="J1963" s="165">
        <f t="shared" si="98"/>
        <v>16</v>
      </c>
    </row>
    <row r="1964" spans="1:10" ht="19.95" customHeight="1">
      <c r="A1964" s="102" t="str">
        <f t="shared" si="99"/>
        <v>2026-04-24T3003106</v>
      </c>
      <c r="B1964" s="167" t="str">
        <f t="shared" si="100"/>
        <v>163003106</v>
      </c>
      <c r="C1964" s="434" t="s">
        <v>10348</v>
      </c>
      <c r="D1964" s="435" t="s">
        <v>416</v>
      </c>
      <c r="E1964" s="436" t="s">
        <v>2902</v>
      </c>
      <c r="F1964" s="435" t="s">
        <v>43</v>
      </c>
      <c r="G1964" s="435" t="s">
        <v>2903</v>
      </c>
      <c r="H1964" s="435" t="s">
        <v>7298</v>
      </c>
      <c r="I1964" s="437">
        <v>88</v>
      </c>
      <c r="J1964" s="165">
        <f t="shared" si="98"/>
        <v>16</v>
      </c>
    </row>
    <row r="1965" spans="1:10" ht="19.95" customHeight="1">
      <c r="A1965" s="102" t="str">
        <f t="shared" si="99"/>
        <v>2026-04-24T3003890</v>
      </c>
      <c r="B1965" s="167" t="str">
        <f t="shared" si="100"/>
        <v>163003890</v>
      </c>
      <c r="C1965" s="438" t="s">
        <v>10348</v>
      </c>
      <c r="D1965" s="439" t="s">
        <v>2862</v>
      </c>
      <c r="E1965" s="440" t="s">
        <v>9541</v>
      </c>
      <c r="F1965" s="439" t="s">
        <v>43</v>
      </c>
      <c r="G1965" s="439" t="s">
        <v>9542</v>
      </c>
      <c r="H1965" s="439" t="s">
        <v>2865</v>
      </c>
      <c r="I1965" s="441">
        <v>88</v>
      </c>
      <c r="J1965" s="165">
        <f t="shared" si="98"/>
        <v>16</v>
      </c>
    </row>
    <row r="1966" spans="1:10" ht="19.95" customHeight="1">
      <c r="A1966" s="102" t="str">
        <f t="shared" si="99"/>
        <v>2026-04-24T3002647</v>
      </c>
      <c r="B1966" s="167" t="str">
        <f t="shared" si="100"/>
        <v>163002647</v>
      </c>
      <c r="C1966" s="434" t="s">
        <v>10348</v>
      </c>
      <c r="D1966" s="435" t="s">
        <v>2862</v>
      </c>
      <c r="E1966" s="436" t="s">
        <v>2866</v>
      </c>
      <c r="F1966" s="435" t="s">
        <v>2515</v>
      </c>
      <c r="G1966" s="435" t="s">
        <v>2867</v>
      </c>
      <c r="H1966" s="435" t="s">
        <v>7813</v>
      </c>
      <c r="I1966" s="437">
        <v>207</v>
      </c>
      <c r="J1966" s="165">
        <f t="shared" si="98"/>
        <v>16</v>
      </c>
    </row>
    <row r="1967" spans="1:10" ht="19.95" customHeight="1">
      <c r="A1967" s="102" t="str">
        <f t="shared" si="99"/>
        <v>2026-04-24T3002775</v>
      </c>
      <c r="B1967" s="167" t="str">
        <f t="shared" si="100"/>
        <v>163002775</v>
      </c>
      <c r="C1967" s="438" t="s">
        <v>10348</v>
      </c>
      <c r="D1967" s="439" t="s">
        <v>2862</v>
      </c>
      <c r="E1967" s="440" t="s">
        <v>2871</v>
      </c>
      <c r="F1967" s="439" t="s">
        <v>2515</v>
      </c>
      <c r="G1967" s="439" t="s">
        <v>2872</v>
      </c>
      <c r="H1967" s="439" t="s">
        <v>7813</v>
      </c>
      <c r="I1967" s="441">
        <v>45</v>
      </c>
      <c r="J1967" s="165">
        <f t="shared" si="98"/>
        <v>16</v>
      </c>
    </row>
    <row r="1968" spans="1:10" ht="19.95" customHeight="1">
      <c r="A1968" s="102" t="str">
        <f t="shared" si="99"/>
        <v>2026-04-24T3002609</v>
      </c>
      <c r="B1968" s="167" t="str">
        <f t="shared" si="100"/>
        <v>163002609</v>
      </c>
      <c r="C1968" s="434" t="s">
        <v>10348</v>
      </c>
      <c r="D1968" s="435" t="s">
        <v>2870</v>
      </c>
      <c r="E1968" s="436" t="s">
        <v>3721</v>
      </c>
      <c r="F1968" s="435" t="s">
        <v>43</v>
      </c>
      <c r="G1968" s="435" t="s">
        <v>3722</v>
      </c>
      <c r="H1968" s="435" t="s">
        <v>2865</v>
      </c>
      <c r="I1968" s="437">
        <v>72</v>
      </c>
      <c r="J1968" s="165">
        <f t="shared" si="98"/>
        <v>16</v>
      </c>
    </row>
    <row r="1969" spans="1:10" ht="19.95" customHeight="1">
      <c r="A1969" s="102" t="str">
        <f t="shared" si="99"/>
        <v>2026-04-24T3003744</v>
      </c>
      <c r="B1969" s="167" t="str">
        <f t="shared" si="100"/>
        <v>163003744</v>
      </c>
      <c r="C1969" s="438" t="s">
        <v>10348</v>
      </c>
      <c r="D1969" s="439" t="s">
        <v>2870</v>
      </c>
      <c r="E1969" s="440" t="s">
        <v>2863</v>
      </c>
      <c r="F1969" s="439" t="s">
        <v>43</v>
      </c>
      <c r="G1969" s="439" t="s">
        <v>2864</v>
      </c>
      <c r="H1969" s="439" t="s">
        <v>3723</v>
      </c>
      <c r="I1969" s="441">
        <v>258</v>
      </c>
      <c r="J1969" s="165">
        <f t="shared" si="98"/>
        <v>16</v>
      </c>
    </row>
    <row r="1970" spans="1:10" ht="19.95" customHeight="1">
      <c r="A1970" s="102" t="str">
        <f t="shared" si="99"/>
        <v>2026-04-24T1031803</v>
      </c>
      <c r="B1970" s="167" t="str">
        <f t="shared" si="100"/>
        <v>161031803</v>
      </c>
      <c r="C1970" s="434" t="s">
        <v>10348</v>
      </c>
      <c r="D1970" s="435" t="s">
        <v>2908</v>
      </c>
      <c r="E1970" s="436" t="s">
        <v>9550</v>
      </c>
      <c r="F1970" s="435" t="s">
        <v>43</v>
      </c>
      <c r="G1970" s="435" t="s">
        <v>9551</v>
      </c>
      <c r="H1970" s="435" t="s">
        <v>9552</v>
      </c>
      <c r="I1970" s="437">
        <v>210</v>
      </c>
      <c r="J1970" s="165">
        <f t="shared" si="98"/>
        <v>16</v>
      </c>
    </row>
    <row r="1971" spans="1:10" ht="19.95" customHeight="1">
      <c r="A1971" s="102" t="str">
        <f t="shared" si="99"/>
        <v>2026-04-24T1031768</v>
      </c>
      <c r="B1971" s="167" t="str">
        <f t="shared" si="100"/>
        <v>161031768</v>
      </c>
      <c r="C1971" s="438" t="s">
        <v>10348</v>
      </c>
      <c r="D1971" s="439" t="s">
        <v>5013</v>
      </c>
      <c r="E1971" s="440" t="s">
        <v>9630</v>
      </c>
      <c r="F1971" s="439" t="s">
        <v>43</v>
      </c>
      <c r="G1971" s="439" t="s">
        <v>9631</v>
      </c>
      <c r="H1971" s="439" t="s">
        <v>10328</v>
      </c>
      <c r="I1971" s="441">
        <v>228</v>
      </c>
      <c r="J1971" s="165">
        <f t="shared" si="98"/>
        <v>16</v>
      </c>
    </row>
    <row r="1972" spans="1:10" ht="19.95" customHeight="1">
      <c r="A1972" s="102" t="str">
        <f t="shared" si="99"/>
        <v>2026-04-24T1032440</v>
      </c>
      <c r="B1972" s="167" t="str">
        <f t="shared" si="100"/>
        <v>161032440</v>
      </c>
      <c r="C1972" s="434" t="s">
        <v>10348</v>
      </c>
      <c r="D1972" s="435" t="s">
        <v>5013</v>
      </c>
      <c r="E1972" s="436" t="s">
        <v>8262</v>
      </c>
      <c r="F1972" s="435" t="s">
        <v>43</v>
      </c>
      <c r="G1972" s="435" t="s">
        <v>8263</v>
      </c>
      <c r="H1972" s="435" t="s">
        <v>8264</v>
      </c>
      <c r="I1972" s="437">
        <v>391</v>
      </c>
      <c r="J1972" s="165">
        <f t="shared" si="98"/>
        <v>16</v>
      </c>
    </row>
    <row r="1973" spans="1:10" ht="19.95" customHeight="1">
      <c r="A1973" s="102" t="str">
        <f t="shared" si="99"/>
        <v>2026-04-24T1033079</v>
      </c>
      <c r="B1973" s="167" t="str">
        <f t="shared" si="100"/>
        <v>161033079</v>
      </c>
      <c r="C1973" s="438" t="s">
        <v>10348</v>
      </c>
      <c r="D1973" s="439" t="s">
        <v>5013</v>
      </c>
      <c r="E1973" s="440" t="s">
        <v>7341</v>
      </c>
      <c r="F1973" s="439" t="s">
        <v>43</v>
      </c>
      <c r="G1973" s="439" t="s">
        <v>7342</v>
      </c>
      <c r="H1973" s="439" t="s">
        <v>7414</v>
      </c>
      <c r="I1973" s="441">
        <v>319</v>
      </c>
      <c r="J1973" s="165">
        <f t="shared" si="98"/>
        <v>16</v>
      </c>
    </row>
    <row r="1974" spans="1:10" ht="19.95" customHeight="1">
      <c r="A1974" s="102" t="str">
        <f t="shared" si="99"/>
        <v>2026-04-24T2021194</v>
      </c>
      <c r="B1974" s="167" t="str">
        <f t="shared" si="100"/>
        <v>162021194</v>
      </c>
      <c r="C1974" s="434" t="s">
        <v>10348</v>
      </c>
      <c r="D1974" s="435" t="s">
        <v>5017</v>
      </c>
      <c r="E1974" s="436" t="s">
        <v>2886</v>
      </c>
      <c r="F1974" s="435" t="s">
        <v>43</v>
      </c>
      <c r="G1974" s="435" t="s">
        <v>2887</v>
      </c>
      <c r="H1974" s="435" t="s">
        <v>2888</v>
      </c>
      <c r="I1974" s="437">
        <v>55</v>
      </c>
      <c r="J1974" s="165">
        <f t="shared" si="98"/>
        <v>16</v>
      </c>
    </row>
    <row r="1975" spans="1:10" ht="19.95" customHeight="1">
      <c r="A1975" s="102" t="str">
        <f t="shared" si="99"/>
        <v>2026-04-24T1031425</v>
      </c>
      <c r="B1975" s="167" t="str">
        <f t="shared" si="100"/>
        <v>161031425</v>
      </c>
      <c r="C1975" s="438" t="s">
        <v>10348</v>
      </c>
      <c r="D1975" s="439" t="s">
        <v>5800</v>
      </c>
      <c r="E1975" s="440" t="s">
        <v>10344</v>
      </c>
      <c r="F1975" s="439" t="s">
        <v>43</v>
      </c>
      <c r="G1975" s="439" t="s">
        <v>10345</v>
      </c>
      <c r="H1975" s="439" t="s">
        <v>10346</v>
      </c>
      <c r="I1975" s="441">
        <v>64</v>
      </c>
      <c r="J1975" s="165">
        <f t="shared" si="98"/>
        <v>16</v>
      </c>
    </row>
    <row r="1976" spans="1:10" ht="19.95" customHeight="1">
      <c r="A1976" s="102" t="str">
        <f t="shared" si="99"/>
        <v>2026-04-24T1035835</v>
      </c>
      <c r="B1976" s="167" t="str">
        <f t="shared" si="100"/>
        <v>161035835</v>
      </c>
      <c r="C1976" s="434" t="s">
        <v>10348</v>
      </c>
      <c r="D1976" s="435" t="s">
        <v>2912</v>
      </c>
      <c r="E1976" s="436" t="s">
        <v>7325</v>
      </c>
      <c r="F1976" s="435" t="s">
        <v>43</v>
      </c>
      <c r="G1976" s="435" t="s">
        <v>7326</v>
      </c>
      <c r="H1976" s="435" t="s">
        <v>9579</v>
      </c>
      <c r="I1976" s="437">
        <v>315</v>
      </c>
      <c r="J1976" s="165">
        <f t="shared" si="98"/>
        <v>16</v>
      </c>
    </row>
    <row r="1977" spans="1:10" ht="19.95" customHeight="1">
      <c r="A1977" s="102" t="str">
        <f t="shared" si="99"/>
        <v>2026-04-24T1031422</v>
      </c>
      <c r="B1977" s="167" t="str">
        <f t="shared" si="100"/>
        <v>161031422</v>
      </c>
      <c r="C1977" s="438" t="s">
        <v>10348</v>
      </c>
      <c r="D1977" s="439" t="s">
        <v>2912</v>
      </c>
      <c r="E1977" s="440" t="s">
        <v>9635</v>
      </c>
      <c r="F1977" s="439" t="s">
        <v>43</v>
      </c>
      <c r="G1977" s="439" t="s">
        <v>9636</v>
      </c>
      <c r="H1977" s="439" t="s">
        <v>9637</v>
      </c>
      <c r="I1977" s="441">
        <v>166</v>
      </c>
      <c r="J1977" s="165">
        <f t="shared" si="98"/>
        <v>16</v>
      </c>
    </row>
    <row r="1978" spans="1:10" ht="19.95" customHeight="1">
      <c r="A1978" s="102" t="str">
        <f t="shared" si="99"/>
        <v>2026-04-24T1033066</v>
      </c>
      <c r="B1978" s="167" t="str">
        <f t="shared" si="100"/>
        <v>161033066</v>
      </c>
      <c r="C1978" s="434" t="s">
        <v>10348</v>
      </c>
      <c r="D1978" s="435" t="s">
        <v>5394</v>
      </c>
      <c r="E1978" s="436" t="s">
        <v>9553</v>
      </c>
      <c r="F1978" s="435" t="s">
        <v>43</v>
      </c>
      <c r="G1978" s="435" t="s">
        <v>7728</v>
      </c>
      <c r="H1978" s="435" t="s">
        <v>9554</v>
      </c>
      <c r="I1978" s="437">
        <v>215</v>
      </c>
      <c r="J1978" s="165">
        <f t="shared" si="98"/>
        <v>16</v>
      </c>
    </row>
    <row r="1979" spans="1:10" ht="19.95" customHeight="1">
      <c r="A1979" s="102" t="str">
        <f t="shared" si="99"/>
        <v>2026-04-24T1024957</v>
      </c>
      <c r="B1979" s="167" t="str">
        <f t="shared" si="100"/>
        <v>161024957</v>
      </c>
      <c r="C1979" s="438" t="s">
        <v>10348</v>
      </c>
      <c r="D1979" s="439" t="s">
        <v>7415</v>
      </c>
      <c r="E1979" s="440" t="s">
        <v>9641</v>
      </c>
      <c r="F1979" s="439" t="s">
        <v>43</v>
      </c>
      <c r="G1979" s="439" t="s">
        <v>9642</v>
      </c>
      <c r="H1979" s="439" t="s">
        <v>10347</v>
      </c>
      <c r="I1979" s="441">
        <v>151</v>
      </c>
      <c r="J1979" s="165">
        <f t="shared" si="98"/>
        <v>16</v>
      </c>
    </row>
    <row r="1980" spans="1:10" ht="19.95" customHeight="1">
      <c r="A1980" s="102" t="str">
        <f t="shared" si="99"/>
        <v>2026-04-24T1033085</v>
      </c>
      <c r="B1980" s="167" t="str">
        <f t="shared" si="100"/>
        <v>161033085</v>
      </c>
      <c r="C1980" s="434" t="s">
        <v>10348</v>
      </c>
      <c r="D1980" s="435" t="s">
        <v>7415</v>
      </c>
      <c r="E1980" s="436" t="s">
        <v>7316</v>
      </c>
      <c r="F1980" s="435" t="s">
        <v>43</v>
      </c>
      <c r="G1980" s="435" t="s">
        <v>7317</v>
      </c>
      <c r="H1980" s="435" t="s">
        <v>7318</v>
      </c>
      <c r="I1980" s="437">
        <v>316</v>
      </c>
      <c r="J1980" s="165">
        <f t="shared" si="98"/>
        <v>16</v>
      </c>
    </row>
    <row r="1981" spans="1:10" ht="19.95" customHeight="1">
      <c r="A1981" s="102" t="str">
        <f t="shared" si="99"/>
        <v>2026-04-24T1027728</v>
      </c>
      <c r="B1981" s="167" t="str">
        <f t="shared" si="100"/>
        <v>161027728</v>
      </c>
      <c r="C1981" s="438" t="s">
        <v>10348</v>
      </c>
      <c r="D1981" s="439" t="s">
        <v>7415</v>
      </c>
      <c r="E1981" s="440" t="s">
        <v>9610</v>
      </c>
      <c r="F1981" s="439" t="s">
        <v>43</v>
      </c>
      <c r="G1981" s="439" t="s">
        <v>9611</v>
      </c>
      <c r="H1981" s="439" t="s">
        <v>9628</v>
      </c>
      <c r="I1981" s="441">
        <v>278</v>
      </c>
      <c r="J1981" s="165">
        <f t="shared" si="98"/>
        <v>16</v>
      </c>
    </row>
    <row r="1982" spans="1:10" ht="19.95" customHeight="1">
      <c r="A1982" s="102" t="str">
        <f t="shared" si="99"/>
        <v>2026-04-24T1033057</v>
      </c>
      <c r="B1982" s="167" t="str">
        <f t="shared" si="100"/>
        <v>161033057</v>
      </c>
      <c r="C1982" s="434" t="s">
        <v>10348</v>
      </c>
      <c r="D1982" s="435" t="s">
        <v>7415</v>
      </c>
      <c r="E1982" s="436" t="s">
        <v>5010</v>
      </c>
      <c r="F1982" s="435" t="s">
        <v>43</v>
      </c>
      <c r="G1982" s="435" t="s">
        <v>5011</v>
      </c>
      <c r="H1982" s="435" t="s">
        <v>7304</v>
      </c>
      <c r="I1982" s="437">
        <v>152</v>
      </c>
      <c r="J1982" s="165">
        <f t="shared" si="98"/>
        <v>16</v>
      </c>
    </row>
    <row r="1983" spans="1:10" ht="19.95" customHeight="1">
      <c r="A1983" s="102" t="str">
        <f t="shared" si="99"/>
        <v>2026-04-24T2021195</v>
      </c>
      <c r="B1983" s="167" t="str">
        <f t="shared" si="100"/>
        <v>162021195</v>
      </c>
      <c r="C1983" s="438" t="s">
        <v>10348</v>
      </c>
      <c r="D1983" s="439" t="s">
        <v>7344</v>
      </c>
      <c r="E1983" s="440" t="s">
        <v>3665</v>
      </c>
      <c r="F1983" s="439" t="s">
        <v>43</v>
      </c>
      <c r="G1983" s="439" t="s">
        <v>3666</v>
      </c>
      <c r="H1983" s="439" t="s">
        <v>3667</v>
      </c>
      <c r="I1983" s="441">
        <v>166</v>
      </c>
      <c r="J1983" s="165">
        <f t="shared" si="98"/>
        <v>16</v>
      </c>
    </row>
    <row r="1984" spans="1:10" ht="19.95" customHeight="1">
      <c r="A1984" s="102" t="str">
        <f t="shared" si="99"/>
        <v>2026-04-24T1031798</v>
      </c>
      <c r="B1984" s="167" t="str">
        <f t="shared" si="100"/>
        <v>161031798</v>
      </c>
      <c r="C1984" s="434" t="s">
        <v>10348</v>
      </c>
      <c r="D1984" s="435" t="s">
        <v>3739</v>
      </c>
      <c r="E1984" s="436" t="s">
        <v>9570</v>
      </c>
      <c r="F1984" s="435" t="s">
        <v>43</v>
      </c>
      <c r="G1984" s="435" t="s">
        <v>9571</v>
      </c>
      <c r="H1984" s="435" t="s">
        <v>9572</v>
      </c>
      <c r="I1984" s="437">
        <v>196</v>
      </c>
      <c r="J1984" s="165">
        <f t="shared" si="98"/>
        <v>16</v>
      </c>
    </row>
    <row r="1985" spans="1:10" ht="19.95" customHeight="1">
      <c r="A1985" s="102" t="str">
        <f t="shared" si="99"/>
        <v>2026-04-25T1037741</v>
      </c>
      <c r="B1985" s="167" t="str">
        <f t="shared" si="100"/>
        <v>161037741</v>
      </c>
      <c r="C1985" s="438" t="s">
        <v>10352</v>
      </c>
      <c r="D1985" s="439" t="s">
        <v>4388</v>
      </c>
      <c r="E1985" s="440" t="s">
        <v>7827</v>
      </c>
      <c r="F1985" s="439" t="s">
        <v>43</v>
      </c>
      <c r="G1985" s="439" t="s">
        <v>7828</v>
      </c>
      <c r="H1985" s="439" t="s">
        <v>7829</v>
      </c>
      <c r="I1985" s="441">
        <v>193</v>
      </c>
      <c r="J1985" s="165">
        <f t="shared" si="98"/>
        <v>16</v>
      </c>
    </row>
    <row r="1986" spans="1:10" ht="19.95" customHeight="1">
      <c r="A1986" s="102" t="str">
        <f t="shared" si="99"/>
        <v>2026-04-25T1037783</v>
      </c>
      <c r="B1986" s="167" t="str">
        <f t="shared" si="100"/>
        <v>161037783</v>
      </c>
      <c r="C1986" s="434" t="s">
        <v>10352</v>
      </c>
      <c r="D1986" s="435" t="s">
        <v>4388</v>
      </c>
      <c r="E1986" s="436" t="s">
        <v>10341</v>
      </c>
      <c r="F1986" s="435" t="s">
        <v>43</v>
      </c>
      <c r="G1986" s="435" t="s">
        <v>10342</v>
      </c>
      <c r="H1986" s="435" t="s">
        <v>10343</v>
      </c>
      <c r="I1986" s="437">
        <v>189</v>
      </c>
      <c r="J1986" s="165">
        <f t="shared" si="98"/>
        <v>16</v>
      </c>
    </row>
    <row r="1987" spans="1:10" ht="19.95" customHeight="1">
      <c r="A1987" s="102" t="str">
        <f t="shared" si="99"/>
        <v>2026-04-25T1037798</v>
      </c>
      <c r="B1987" s="167" t="str">
        <f t="shared" si="100"/>
        <v>161037798</v>
      </c>
      <c r="C1987" s="438" t="s">
        <v>10352</v>
      </c>
      <c r="D1987" s="439" t="s">
        <v>4388</v>
      </c>
      <c r="E1987" s="440" t="s">
        <v>8241</v>
      </c>
      <c r="F1987" s="439" t="s">
        <v>43</v>
      </c>
      <c r="G1987" s="439" t="s">
        <v>8242</v>
      </c>
      <c r="H1987" s="439" t="s">
        <v>8243</v>
      </c>
      <c r="I1987" s="441">
        <v>240</v>
      </c>
      <c r="J1987" s="165">
        <f t="shared" si="98"/>
        <v>16</v>
      </c>
    </row>
    <row r="1988" spans="1:10" ht="19.95" customHeight="1">
      <c r="A1988" s="102" t="str">
        <f t="shared" si="99"/>
        <v>2026-04-25T1037727</v>
      </c>
      <c r="B1988" s="167" t="str">
        <f t="shared" si="100"/>
        <v>161037727</v>
      </c>
      <c r="C1988" s="434" t="s">
        <v>10352</v>
      </c>
      <c r="D1988" s="435" t="s">
        <v>7419</v>
      </c>
      <c r="E1988" s="436" t="s">
        <v>9575</v>
      </c>
      <c r="F1988" s="435" t="s">
        <v>43</v>
      </c>
      <c r="G1988" s="435" t="s">
        <v>9576</v>
      </c>
      <c r="H1988" s="435" t="s">
        <v>9606</v>
      </c>
      <c r="I1988" s="437">
        <v>566</v>
      </c>
      <c r="J1988" s="165">
        <f t="shared" ref="J1988:J2051" si="101">WEEKNUM(C1988)-1</f>
        <v>16</v>
      </c>
    </row>
    <row r="1989" spans="1:10" ht="19.95" customHeight="1">
      <c r="A1989" s="102" t="str">
        <f t="shared" si="99"/>
        <v>2026-04-25T1031434</v>
      </c>
      <c r="B1989" s="167" t="str">
        <f t="shared" si="100"/>
        <v>161031434</v>
      </c>
      <c r="C1989" s="438" t="s">
        <v>10352</v>
      </c>
      <c r="D1989" s="439" t="s">
        <v>7419</v>
      </c>
      <c r="E1989" s="440" t="s">
        <v>7420</v>
      </c>
      <c r="F1989" s="439" t="s">
        <v>43</v>
      </c>
      <c r="G1989" s="439" t="s">
        <v>7421</v>
      </c>
      <c r="H1989" s="439" t="s">
        <v>7422</v>
      </c>
      <c r="I1989" s="441">
        <v>265</v>
      </c>
      <c r="J1989" s="165">
        <f t="shared" si="101"/>
        <v>16</v>
      </c>
    </row>
    <row r="1990" spans="1:10" ht="19.95" customHeight="1">
      <c r="A1990" s="102" t="str">
        <f t="shared" si="99"/>
        <v>2026-04-25T1030546</v>
      </c>
      <c r="B1990" s="167" t="str">
        <f t="shared" si="100"/>
        <v>161030546</v>
      </c>
      <c r="C1990" s="434" t="s">
        <v>10352</v>
      </c>
      <c r="D1990" s="435" t="s">
        <v>7419</v>
      </c>
      <c r="E1990" s="436" t="s">
        <v>7426</v>
      </c>
      <c r="F1990" s="435" t="s">
        <v>43</v>
      </c>
      <c r="G1990" s="435" t="s">
        <v>7427</v>
      </c>
      <c r="H1990" s="435" t="s">
        <v>7422</v>
      </c>
      <c r="I1990" s="437">
        <v>190</v>
      </c>
      <c r="J1990" s="165">
        <f t="shared" si="101"/>
        <v>16</v>
      </c>
    </row>
    <row r="1991" spans="1:10" ht="19.95" customHeight="1">
      <c r="A1991" s="102" t="str">
        <f t="shared" si="99"/>
        <v>2026-04-25T3003268</v>
      </c>
      <c r="B1991" s="167" t="str">
        <f t="shared" si="100"/>
        <v>163003268</v>
      </c>
      <c r="C1991" s="438" t="s">
        <v>10352</v>
      </c>
      <c r="D1991" s="439" t="s">
        <v>416</v>
      </c>
      <c r="E1991" s="440" t="s">
        <v>2857</v>
      </c>
      <c r="F1991" s="439" t="s">
        <v>43</v>
      </c>
      <c r="G1991" s="439" t="s">
        <v>2858</v>
      </c>
      <c r="H1991" s="439" t="s">
        <v>2859</v>
      </c>
      <c r="I1991" s="441">
        <v>40</v>
      </c>
      <c r="J1991" s="165">
        <f t="shared" si="101"/>
        <v>16</v>
      </c>
    </row>
    <row r="1992" spans="1:10" ht="19.95" customHeight="1">
      <c r="A1992" s="102" t="str">
        <f t="shared" si="99"/>
        <v>2026-04-25T3003745</v>
      </c>
      <c r="B1992" s="167" t="str">
        <f t="shared" si="100"/>
        <v>163003745</v>
      </c>
      <c r="C1992" s="434" t="s">
        <v>10352</v>
      </c>
      <c r="D1992" s="435" t="s">
        <v>416</v>
      </c>
      <c r="E1992" s="436" t="s">
        <v>2860</v>
      </c>
      <c r="F1992" s="435" t="s">
        <v>43</v>
      </c>
      <c r="G1992" s="435" t="s">
        <v>2861</v>
      </c>
      <c r="H1992" s="435" t="s">
        <v>7812</v>
      </c>
      <c r="I1992" s="437">
        <v>150</v>
      </c>
      <c r="J1992" s="165">
        <f t="shared" si="101"/>
        <v>16</v>
      </c>
    </row>
    <row r="1993" spans="1:10" ht="19.95" customHeight="1">
      <c r="A1993" s="102" t="str">
        <f t="shared" si="99"/>
        <v>2026-04-25T3002782</v>
      </c>
      <c r="B1993" s="167" t="str">
        <f t="shared" si="100"/>
        <v>163002782</v>
      </c>
      <c r="C1993" s="438" t="s">
        <v>10352</v>
      </c>
      <c r="D1993" s="439" t="s">
        <v>416</v>
      </c>
      <c r="E1993" s="440" t="s">
        <v>3658</v>
      </c>
      <c r="F1993" s="439" t="s">
        <v>43</v>
      </c>
      <c r="G1993" s="439" t="s">
        <v>3659</v>
      </c>
      <c r="H1993" s="439" t="s">
        <v>3660</v>
      </c>
      <c r="I1993" s="441">
        <v>40</v>
      </c>
      <c r="J1993" s="165">
        <f t="shared" si="101"/>
        <v>16</v>
      </c>
    </row>
    <row r="1994" spans="1:10" ht="19.95" customHeight="1">
      <c r="A1994" s="102" t="str">
        <f t="shared" si="99"/>
        <v>2026-04-25T3003106</v>
      </c>
      <c r="B1994" s="167" t="str">
        <f t="shared" si="100"/>
        <v>163003106</v>
      </c>
      <c r="C1994" s="434" t="s">
        <v>10352</v>
      </c>
      <c r="D1994" s="435" t="s">
        <v>416</v>
      </c>
      <c r="E1994" s="436" t="s">
        <v>2902</v>
      </c>
      <c r="F1994" s="435" t="s">
        <v>43</v>
      </c>
      <c r="G1994" s="435" t="s">
        <v>2903</v>
      </c>
      <c r="H1994" s="435" t="s">
        <v>7298</v>
      </c>
      <c r="I1994" s="437">
        <v>70</v>
      </c>
      <c r="J1994" s="165">
        <f t="shared" si="101"/>
        <v>16</v>
      </c>
    </row>
    <row r="1995" spans="1:10" ht="19.95" customHeight="1">
      <c r="A1995" s="102" t="str">
        <f t="shared" si="99"/>
        <v>2026-04-25T3003890</v>
      </c>
      <c r="B1995" s="167" t="str">
        <f t="shared" si="100"/>
        <v>163003890</v>
      </c>
      <c r="C1995" s="438" t="s">
        <v>10352</v>
      </c>
      <c r="D1995" s="439" t="s">
        <v>2862</v>
      </c>
      <c r="E1995" s="440" t="s">
        <v>9541</v>
      </c>
      <c r="F1995" s="439" t="s">
        <v>43</v>
      </c>
      <c r="G1995" s="439" t="s">
        <v>9542</v>
      </c>
      <c r="H1995" s="439" t="s">
        <v>2865</v>
      </c>
      <c r="I1995" s="441">
        <v>44</v>
      </c>
      <c r="J1995" s="165">
        <f t="shared" si="101"/>
        <v>16</v>
      </c>
    </row>
    <row r="1996" spans="1:10" ht="19.95" customHeight="1">
      <c r="A1996" s="102" t="str">
        <f t="shared" si="99"/>
        <v>2026-04-25T3002647</v>
      </c>
      <c r="B1996" s="167" t="str">
        <f t="shared" si="100"/>
        <v>163002647</v>
      </c>
      <c r="C1996" s="434" t="s">
        <v>10352</v>
      </c>
      <c r="D1996" s="435" t="s">
        <v>2862</v>
      </c>
      <c r="E1996" s="436" t="s">
        <v>2866</v>
      </c>
      <c r="F1996" s="435" t="s">
        <v>2515</v>
      </c>
      <c r="G1996" s="435" t="s">
        <v>2867</v>
      </c>
      <c r="H1996" s="435" t="s">
        <v>7813</v>
      </c>
      <c r="I1996" s="437">
        <v>152</v>
      </c>
      <c r="J1996" s="165">
        <f t="shared" si="101"/>
        <v>16</v>
      </c>
    </row>
    <row r="1997" spans="1:10" ht="19.95" customHeight="1">
      <c r="A1997" s="102" t="str">
        <f t="shared" si="99"/>
        <v>2026-04-25T3002775</v>
      </c>
      <c r="B1997" s="167" t="str">
        <f t="shared" si="100"/>
        <v>163002775</v>
      </c>
      <c r="C1997" s="438" t="s">
        <v>10352</v>
      </c>
      <c r="D1997" s="439" t="s">
        <v>2862</v>
      </c>
      <c r="E1997" s="440" t="s">
        <v>2871</v>
      </c>
      <c r="F1997" s="439" t="s">
        <v>2515</v>
      </c>
      <c r="G1997" s="439" t="s">
        <v>2872</v>
      </c>
      <c r="H1997" s="439" t="s">
        <v>7813</v>
      </c>
      <c r="I1997" s="441">
        <v>104</v>
      </c>
      <c r="J1997" s="165">
        <f t="shared" si="101"/>
        <v>16</v>
      </c>
    </row>
    <row r="1998" spans="1:10" ht="19.95" customHeight="1">
      <c r="A1998" s="102" t="str">
        <f t="shared" si="99"/>
        <v>2026-04-25T3002609</v>
      </c>
      <c r="B1998" s="167" t="str">
        <f t="shared" si="100"/>
        <v>163002609</v>
      </c>
      <c r="C1998" s="434" t="s">
        <v>10352</v>
      </c>
      <c r="D1998" s="435" t="s">
        <v>2870</v>
      </c>
      <c r="E1998" s="436" t="s">
        <v>3721</v>
      </c>
      <c r="F1998" s="435" t="s">
        <v>43</v>
      </c>
      <c r="G1998" s="435" t="s">
        <v>3722</v>
      </c>
      <c r="H1998" s="435" t="s">
        <v>2865</v>
      </c>
      <c r="I1998" s="437">
        <v>122</v>
      </c>
      <c r="J1998" s="165">
        <f t="shared" si="101"/>
        <v>16</v>
      </c>
    </row>
    <row r="1999" spans="1:10" ht="19.95" customHeight="1">
      <c r="A1999" s="102" t="str">
        <f t="shared" si="99"/>
        <v>2026-04-25T3003744</v>
      </c>
      <c r="B1999" s="167" t="str">
        <f t="shared" si="100"/>
        <v>163003744</v>
      </c>
      <c r="C1999" s="438" t="s">
        <v>10352</v>
      </c>
      <c r="D1999" s="439" t="s">
        <v>2870</v>
      </c>
      <c r="E1999" s="440" t="s">
        <v>2863</v>
      </c>
      <c r="F1999" s="439" t="s">
        <v>43</v>
      </c>
      <c r="G1999" s="439" t="s">
        <v>2864</v>
      </c>
      <c r="H1999" s="439" t="s">
        <v>3723</v>
      </c>
      <c r="I1999" s="441">
        <v>206</v>
      </c>
      <c r="J1999" s="165">
        <f t="shared" si="101"/>
        <v>16</v>
      </c>
    </row>
    <row r="2000" spans="1:10" ht="19.95" customHeight="1">
      <c r="A2000" s="102" t="str">
        <f t="shared" si="99"/>
        <v>2026-04-25T1031803</v>
      </c>
      <c r="B2000" s="167" t="str">
        <f t="shared" si="100"/>
        <v>161031803</v>
      </c>
      <c r="C2000" s="434" t="s">
        <v>10352</v>
      </c>
      <c r="D2000" s="435" t="s">
        <v>2908</v>
      </c>
      <c r="E2000" s="436" t="s">
        <v>9550</v>
      </c>
      <c r="F2000" s="435" t="s">
        <v>43</v>
      </c>
      <c r="G2000" s="435" t="s">
        <v>9551</v>
      </c>
      <c r="H2000" s="435" t="s">
        <v>9552</v>
      </c>
      <c r="I2000" s="437">
        <v>125</v>
      </c>
      <c r="J2000" s="165">
        <f t="shared" si="101"/>
        <v>16</v>
      </c>
    </row>
    <row r="2001" spans="1:10" ht="19.95" customHeight="1">
      <c r="A2001" s="102" t="str">
        <f t="shared" si="99"/>
        <v>2026-04-25T1031768</v>
      </c>
      <c r="B2001" s="167" t="str">
        <f t="shared" si="100"/>
        <v>161031768</v>
      </c>
      <c r="C2001" s="438" t="s">
        <v>10352</v>
      </c>
      <c r="D2001" s="439" t="s">
        <v>5013</v>
      </c>
      <c r="E2001" s="440" t="s">
        <v>9630</v>
      </c>
      <c r="F2001" s="439" t="s">
        <v>43</v>
      </c>
      <c r="G2001" s="439" t="s">
        <v>9631</v>
      </c>
      <c r="H2001" s="439" t="s">
        <v>10328</v>
      </c>
      <c r="I2001" s="441">
        <v>241</v>
      </c>
      <c r="J2001" s="165">
        <f t="shared" si="101"/>
        <v>16</v>
      </c>
    </row>
    <row r="2002" spans="1:10" ht="19.95" customHeight="1">
      <c r="A2002" s="102" t="str">
        <f t="shared" si="99"/>
        <v>2026-04-25T1032440</v>
      </c>
      <c r="B2002" s="167" t="str">
        <f t="shared" si="100"/>
        <v>161032440</v>
      </c>
      <c r="C2002" s="434" t="s">
        <v>10352</v>
      </c>
      <c r="D2002" s="435" t="s">
        <v>5013</v>
      </c>
      <c r="E2002" s="436" t="s">
        <v>8262</v>
      </c>
      <c r="F2002" s="435" t="s">
        <v>43</v>
      </c>
      <c r="G2002" s="435" t="s">
        <v>8263</v>
      </c>
      <c r="H2002" s="435" t="s">
        <v>8264</v>
      </c>
      <c r="I2002" s="437">
        <v>283</v>
      </c>
      <c r="J2002" s="165">
        <f t="shared" si="101"/>
        <v>16</v>
      </c>
    </row>
    <row r="2003" spans="1:10" ht="19.95" customHeight="1">
      <c r="A2003" s="102" t="str">
        <f t="shared" si="99"/>
        <v>2026-04-25T1033079</v>
      </c>
      <c r="B2003" s="167" t="str">
        <f t="shared" si="100"/>
        <v>161033079</v>
      </c>
      <c r="C2003" s="438" t="s">
        <v>10352</v>
      </c>
      <c r="D2003" s="439" t="s">
        <v>5013</v>
      </c>
      <c r="E2003" s="440" t="s">
        <v>7341</v>
      </c>
      <c r="F2003" s="439" t="s">
        <v>43</v>
      </c>
      <c r="G2003" s="439" t="s">
        <v>7342</v>
      </c>
      <c r="H2003" s="439" t="s">
        <v>7414</v>
      </c>
      <c r="I2003" s="441">
        <v>402</v>
      </c>
      <c r="J2003" s="165">
        <f t="shared" si="101"/>
        <v>16</v>
      </c>
    </row>
    <row r="2004" spans="1:10" ht="19.95" customHeight="1">
      <c r="A2004" s="102" t="str">
        <f t="shared" si="99"/>
        <v>2026-04-25T2021194</v>
      </c>
      <c r="B2004" s="167" t="str">
        <f t="shared" si="100"/>
        <v>162021194</v>
      </c>
      <c r="C2004" s="434" t="s">
        <v>10352</v>
      </c>
      <c r="D2004" s="435" t="s">
        <v>5017</v>
      </c>
      <c r="E2004" s="436" t="s">
        <v>2886</v>
      </c>
      <c r="F2004" s="435" t="s">
        <v>43</v>
      </c>
      <c r="G2004" s="435" t="s">
        <v>2887</v>
      </c>
      <c r="H2004" s="435" t="s">
        <v>2888</v>
      </c>
      <c r="I2004" s="437">
        <v>221</v>
      </c>
      <c r="J2004" s="165">
        <f t="shared" si="101"/>
        <v>16</v>
      </c>
    </row>
    <row r="2005" spans="1:10" ht="19.95" customHeight="1">
      <c r="A2005" s="102" t="str">
        <f t="shared" si="99"/>
        <v>2026-04-25T1035835</v>
      </c>
      <c r="B2005" s="167" t="str">
        <f t="shared" si="100"/>
        <v>161035835</v>
      </c>
      <c r="C2005" s="438" t="s">
        <v>10352</v>
      </c>
      <c r="D2005" s="439" t="s">
        <v>2912</v>
      </c>
      <c r="E2005" s="440" t="s">
        <v>7325</v>
      </c>
      <c r="F2005" s="439" t="s">
        <v>43</v>
      </c>
      <c r="G2005" s="439" t="s">
        <v>7326</v>
      </c>
      <c r="H2005" s="439" t="s">
        <v>9579</v>
      </c>
      <c r="I2005" s="441">
        <v>409</v>
      </c>
      <c r="J2005" s="165">
        <f t="shared" si="101"/>
        <v>16</v>
      </c>
    </row>
    <row r="2006" spans="1:10" ht="19.95" customHeight="1">
      <c r="A2006" s="102" t="str">
        <f t="shared" si="99"/>
        <v>2026-04-25T1031422</v>
      </c>
      <c r="B2006" s="167" t="str">
        <f t="shared" si="100"/>
        <v>161031422</v>
      </c>
      <c r="C2006" s="434" t="s">
        <v>10352</v>
      </c>
      <c r="D2006" s="435" t="s">
        <v>2912</v>
      </c>
      <c r="E2006" s="436" t="s">
        <v>9635</v>
      </c>
      <c r="F2006" s="435" t="s">
        <v>43</v>
      </c>
      <c r="G2006" s="435" t="s">
        <v>9636</v>
      </c>
      <c r="H2006" s="435" t="s">
        <v>9637</v>
      </c>
      <c r="I2006" s="437">
        <v>135</v>
      </c>
      <c r="J2006" s="165">
        <f t="shared" si="101"/>
        <v>16</v>
      </c>
    </row>
    <row r="2007" spans="1:10" ht="19.95" customHeight="1">
      <c r="A2007" s="102" t="str">
        <f t="shared" si="99"/>
        <v>2026-04-25T1033066</v>
      </c>
      <c r="B2007" s="167" t="str">
        <f t="shared" si="100"/>
        <v>161033066</v>
      </c>
      <c r="C2007" s="438" t="s">
        <v>10352</v>
      </c>
      <c r="D2007" s="439" t="s">
        <v>5394</v>
      </c>
      <c r="E2007" s="440" t="s">
        <v>9553</v>
      </c>
      <c r="F2007" s="439" t="s">
        <v>43</v>
      </c>
      <c r="G2007" s="439" t="s">
        <v>7728</v>
      </c>
      <c r="H2007" s="439" t="s">
        <v>9554</v>
      </c>
      <c r="I2007" s="441">
        <v>211</v>
      </c>
      <c r="J2007" s="165">
        <f t="shared" si="101"/>
        <v>16</v>
      </c>
    </row>
    <row r="2008" spans="1:10" ht="19.95" customHeight="1">
      <c r="A2008" s="102" t="str">
        <f t="shared" si="99"/>
        <v>2026-04-25T1024957</v>
      </c>
      <c r="B2008" s="167" t="str">
        <f t="shared" si="100"/>
        <v>161024957</v>
      </c>
      <c r="C2008" s="434" t="s">
        <v>10352</v>
      </c>
      <c r="D2008" s="435" t="s">
        <v>7415</v>
      </c>
      <c r="E2008" s="436" t="s">
        <v>9641</v>
      </c>
      <c r="F2008" s="435" t="s">
        <v>43</v>
      </c>
      <c r="G2008" s="435" t="s">
        <v>9642</v>
      </c>
      <c r="H2008" s="435" t="s">
        <v>10347</v>
      </c>
      <c r="I2008" s="437">
        <v>178</v>
      </c>
      <c r="J2008" s="165">
        <f t="shared" si="101"/>
        <v>16</v>
      </c>
    </row>
    <row r="2009" spans="1:10" ht="19.95" customHeight="1">
      <c r="A2009" s="102" t="str">
        <f t="shared" si="99"/>
        <v>2026-04-25T1033085</v>
      </c>
      <c r="B2009" s="167" t="str">
        <f t="shared" si="100"/>
        <v>161033085</v>
      </c>
      <c r="C2009" s="438" t="s">
        <v>10352</v>
      </c>
      <c r="D2009" s="439" t="s">
        <v>7415</v>
      </c>
      <c r="E2009" s="440" t="s">
        <v>7316</v>
      </c>
      <c r="F2009" s="439" t="s">
        <v>43</v>
      </c>
      <c r="G2009" s="439" t="s">
        <v>7317</v>
      </c>
      <c r="H2009" s="439" t="s">
        <v>7318</v>
      </c>
      <c r="I2009" s="441">
        <v>343</v>
      </c>
      <c r="J2009" s="165">
        <f t="shared" si="101"/>
        <v>16</v>
      </c>
    </row>
    <row r="2010" spans="1:10" ht="19.95" customHeight="1">
      <c r="A2010" s="102" t="str">
        <f t="shared" si="99"/>
        <v>2026-04-25T1027728</v>
      </c>
      <c r="B2010" s="167" t="str">
        <f t="shared" si="100"/>
        <v>161027728</v>
      </c>
      <c r="C2010" s="434" t="s">
        <v>10352</v>
      </c>
      <c r="D2010" s="435" t="s">
        <v>7415</v>
      </c>
      <c r="E2010" s="436" t="s">
        <v>9610</v>
      </c>
      <c r="F2010" s="435" t="s">
        <v>43</v>
      </c>
      <c r="G2010" s="435" t="s">
        <v>9611</v>
      </c>
      <c r="H2010" s="435" t="s">
        <v>9628</v>
      </c>
      <c r="I2010" s="437">
        <v>200</v>
      </c>
      <c r="J2010" s="165">
        <f t="shared" si="101"/>
        <v>16</v>
      </c>
    </row>
    <row r="2011" spans="1:10" ht="19.95" customHeight="1">
      <c r="A2011" s="102" t="str">
        <f t="shared" si="99"/>
        <v>2026-04-25T1033057</v>
      </c>
      <c r="B2011" s="167" t="str">
        <f t="shared" si="100"/>
        <v>161033057</v>
      </c>
      <c r="C2011" s="438" t="s">
        <v>10352</v>
      </c>
      <c r="D2011" s="439" t="s">
        <v>7415</v>
      </c>
      <c r="E2011" s="440" t="s">
        <v>5010</v>
      </c>
      <c r="F2011" s="439" t="s">
        <v>43</v>
      </c>
      <c r="G2011" s="439" t="s">
        <v>5011</v>
      </c>
      <c r="H2011" s="439" t="s">
        <v>7304</v>
      </c>
      <c r="I2011" s="441">
        <v>194</v>
      </c>
      <c r="J2011" s="165">
        <f t="shared" si="101"/>
        <v>16</v>
      </c>
    </row>
    <row r="2012" spans="1:10" ht="19.95" customHeight="1">
      <c r="A2012" s="102" t="str">
        <f t="shared" si="99"/>
        <v>2026-04-25T1031798</v>
      </c>
      <c r="B2012" s="167" t="str">
        <f t="shared" si="100"/>
        <v>161031798</v>
      </c>
      <c r="C2012" s="434" t="s">
        <v>10352</v>
      </c>
      <c r="D2012" s="435" t="s">
        <v>3739</v>
      </c>
      <c r="E2012" s="436" t="s">
        <v>9570</v>
      </c>
      <c r="F2012" s="435" t="s">
        <v>43</v>
      </c>
      <c r="G2012" s="435" t="s">
        <v>9571</v>
      </c>
      <c r="H2012" s="435" t="s">
        <v>9572</v>
      </c>
      <c r="I2012" s="437">
        <v>273</v>
      </c>
      <c r="J2012" s="165">
        <f t="shared" si="101"/>
        <v>16</v>
      </c>
    </row>
    <row r="2013" spans="1:10" ht="19.95" customHeight="1">
      <c r="A2013" s="102" t="str">
        <f t="shared" si="99"/>
        <v>2026-04-26T1037741</v>
      </c>
      <c r="B2013" s="167" t="str">
        <f t="shared" si="100"/>
        <v>171037741</v>
      </c>
      <c r="C2013" s="438" t="s">
        <v>10353</v>
      </c>
      <c r="D2013" s="439" t="s">
        <v>4388</v>
      </c>
      <c r="E2013" s="440" t="s">
        <v>7827</v>
      </c>
      <c r="F2013" s="439" t="s">
        <v>43</v>
      </c>
      <c r="G2013" s="439" t="s">
        <v>7828</v>
      </c>
      <c r="H2013" s="439" t="s">
        <v>7829</v>
      </c>
      <c r="I2013" s="441">
        <v>312</v>
      </c>
      <c r="J2013" s="165">
        <f t="shared" si="101"/>
        <v>17</v>
      </c>
    </row>
    <row r="2014" spans="1:10" ht="19.95" customHeight="1">
      <c r="A2014" s="102" t="str">
        <f t="shared" si="99"/>
        <v>2026-04-26T1037783</v>
      </c>
      <c r="B2014" s="167" t="str">
        <f t="shared" si="100"/>
        <v>171037783</v>
      </c>
      <c r="C2014" s="434" t="s">
        <v>10353</v>
      </c>
      <c r="D2014" s="435" t="s">
        <v>4388</v>
      </c>
      <c r="E2014" s="436" t="s">
        <v>10341</v>
      </c>
      <c r="F2014" s="435" t="s">
        <v>43</v>
      </c>
      <c r="G2014" s="435" t="s">
        <v>10342</v>
      </c>
      <c r="H2014" s="435" t="s">
        <v>10343</v>
      </c>
      <c r="I2014" s="437">
        <v>124</v>
      </c>
      <c r="J2014" s="165">
        <f t="shared" si="101"/>
        <v>17</v>
      </c>
    </row>
    <row r="2015" spans="1:10" ht="19.95" customHeight="1">
      <c r="A2015" s="102" t="str">
        <f t="shared" si="99"/>
        <v>2026-04-26T1037798</v>
      </c>
      <c r="B2015" s="167" t="str">
        <f t="shared" si="100"/>
        <v>171037798</v>
      </c>
      <c r="C2015" s="438" t="s">
        <v>10353</v>
      </c>
      <c r="D2015" s="439" t="s">
        <v>4388</v>
      </c>
      <c r="E2015" s="440" t="s">
        <v>8241</v>
      </c>
      <c r="F2015" s="439" t="s">
        <v>43</v>
      </c>
      <c r="G2015" s="439" t="s">
        <v>8242</v>
      </c>
      <c r="H2015" s="439" t="s">
        <v>8243</v>
      </c>
      <c r="I2015" s="441">
        <v>97</v>
      </c>
      <c r="J2015" s="165">
        <f t="shared" si="101"/>
        <v>17</v>
      </c>
    </row>
    <row r="2016" spans="1:10" ht="19.95" customHeight="1">
      <c r="A2016" s="102" t="str">
        <f t="shared" si="99"/>
        <v>2026-04-26T1037727</v>
      </c>
      <c r="B2016" s="167" t="str">
        <f t="shared" si="100"/>
        <v>171037727</v>
      </c>
      <c r="C2016" s="434" t="s">
        <v>10353</v>
      </c>
      <c r="D2016" s="435" t="s">
        <v>7419</v>
      </c>
      <c r="E2016" s="436" t="s">
        <v>9575</v>
      </c>
      <c r="F2016" s="435" t="s">
        <v>43</v>
      </c>
      <c r="G2016" s="435" t="s">
        <v>9576</v>
      </c>
      <c r="H2016" s="435" t="s">
        <v>9606</v>
      </c>
      <c r="I2016" s="437">
        <v>557</v>
      </c>
      <c r="J2016" s="165">
        <f t="shared" si="101"/>
        <v>17</v>
      </c>
    </row>
    <row r="2017" spans="1:10" ht="19.95" customHeight="1">
      <c r="A2017" s="102" t="str">
        <f t="shared" si="99"/>
        <v>2026-04-26T1031434</v>
      </c>
      <c r="B2017" s="167" t="str">
        <f t="shared" si="100"/>
        <v>171031434</v>
      </c>
      <c r="C2017" s="438" t="s">
        <v>10353</v>
      </c>
      <c r="D2017" s="439" t="s">
        <v>7419</v>
      </c>
      <c r="E2017" s="440" t="s">
        <v>7420</v>
      </c>
      <c r="F2017" s="439" t="s">
        <v>43</v>
      </c>
      <c r="G2017" s="439" t="s">
        <v>7421</v>
      </c>
      <c r="H2017" s="439" t="s">
        <v>7422</v>
      </c>
      <c r="I2017" s="441">
        <v>243</v>
      </c>
      <c r="J2017" s="165">
        <f t="shared" si="101"/>
        <v>17</v>
      </c>
    </row>
    <row r="2018" spans="1:10" ht="19.95" customHeight="1">
      <c r="A2018" s="102" t="str">
        <f t="shared" si="99"/>
        <v>2026-04-26T1030546</v>
      </c>
      <c r="B2018" s="167" t="str">
        <f t="shared" si="100"/>
        <v>171030546</v>
      </c>
      <c r="C2018" s="434" t="s">
        <v>10353</v>
      </c>
      <c r="D2018" s="435" t="s">
        <v>7419</v>
      </c>
      <c r="E2018" s="436" t="s">
        <v>7426</v>
      </c>
      <c r="F2018" s="435" t="s">
        <v>43</v>
      </c>
      <c r="G2018" s="435" t="s">
        <v>7427</v>
      </c>
      <c r="H2018" s="435" t="s">
        <v>7422</v>
      </c>
      <c r="I2018" s="437">
        <v>66</v>
      </c>
      <c r="J2018" s="165">
        <f t="shared" si="101"/>
        <v>17</v>
      </c>
    </row>
    <row r="2019" spans="1:10" ht="19.95" customHeight="1">
      <c r="A2019" s="102" t="str">
        <f t="shared" si="99"/>
        <v>2026-04-26T3003745</v>
      </c>
      <c r="B2019" s="167" t="str">
        <f t="shared" si="100"/>
        <v>173003745</v>
      </c>
      <c r="C2019" s="438" t="s">
        <v>10353</v>
      </c>
      <c r="D2019" s="439" t="s">
        <v>416</v>
      </c>
      <c r="E2019" s="440" t="s">
        <v>2860</v>
      </c>
      <c r="F2019" s="439" t="s">
        <v>43</v>
      </c>
      <c r="G2019" s="439" t="s">
        <v>2861</v>
      </c>
      <c r="H2019" s="439" t="s">
        <v>7812</v>
      </c>
      <c r="I2019" s="441">
        <v>163</v>
      </c>
      <c r="J2019" s="165">
        <f t="shared" si="101"/>
        <v>17</v>
      </c>
    </row>
    <row r="2020" spans="1:10" ht="19.95" customHeight="1">
      <c r="A2020" s="102" t="str">
        <f t="shared" ref="A2020:A2039" si="102">C2020&amp;"T"&amp;G2020</f>
        <v>2026-04-26T3003106</v>
      </c>
      <c r="B2020" s="167" t="str">
        <f t="shared" ref="B2020:B2039" si="103">J2020&amp;G2020</f>
        <v>173003106</v>
      </c>
      <c r="C2020" s="434" t="s">
        <v>10353</v>
      </c>
      <c r="D2020" s="435" t="s">
        <v>416</v>
      </c>
      <c r="E2020" s="436" t="s">
        <v>2902</v>
      </c>
      <c r="F2020" s="435" t="s">
        <v>43</v>
      </c>
      <c r="G2020" s="435" t="s">
        <v>2903</v>
      </c>
      <c r="H2020" s="435" t="s">
        <v>7298</v>
      </c>
      <c r="I2020" s="437">
        <v>92</v>
      </c>
      <c r="J2020" s="165">
        <f t="shared" si="101"/>
        <v>17</v>
      </c>
    </row>
    <row r="2021" spans="1:10" ht="19.95" customHeight="1">
      <c r="A2021" s="102" t="str">
        <f t="shared" si="102"/>
        <v>2026-04-26T3003890</v>
      </c>
      <c r="B2021" s="167" t="str">
        <f t="shared" si="103"/>
        <v>173003890</v>
      </c>
      <c r="C2021" s="438" t="s">
        <v>10353</v>
      </c>
      <c r="D2021" s="439" t="s">
        <v>2862</v>
      </c>
      <c r="E2021" s="440" t="s">
        <v>9541</v>
      </c>
      <c r="F2021" s="439" t="s">
        <v>43</v>
      </c>
      <c r="G2021" s="439" t="s">
        <v>9542</v>
      </c>
      <c r="H2021" s="439" t="s">
        <v>2865</v>
      </c>
      <c r="I2021" s="441">
        <v>85</v>
      </c>
      <c r="J2021" s="165">
        <f t="shared" si="101"/>
        <v>17</v>
      </c>
    </row>
    <row r="2022" spans="1:10" ht="19.95" customHeight="1">
      <c r="A2022" s="102" t="str">
        <f t="shared" si="102"/>
        <v>2026-04-26T3002647</v>
      </c>
      <c r="B2022" s="167" t="str">
        <f t="shared" si="103"/>
        <v>173002647</v>
      </c>
      <c r="C2022" s="434" t="s">
        <v>10353</v>
      </c>
      <c r="D2022" s="435" t="s">
        <v>2862</v>
      </c>
      <c r="E2022" s="436" t="s">
        <v>2866</v>
      </c>
      <c r="F2022" s="435" t="s">
        <v>2515</v>
      </c>
      <c r="G2022" s="435" t="s">
        <v>2867</v>
      </c>
      <c r="H2022" s="435" t="s">
        <v>7813</v>
      </c>
      <c r="I2022" s="437">
        <v>128</v>
      </c>
      <c r="J2022" s="165">
        <f t="shared" si="101"/>
        <v>17</v>
      </c>
    </row>
    <row r="2023" spans="1:10" ht="19.95" customHeight="1">
      <c r="A2023" s="102" t="str">
        <f t="shared" si="102"/>
        <v>2026-04-26T3002782</v>
      </c>
      <c r="B2023" s="167" t="str">
        <f t="shared" si="103"/>
        <v>173002782</v>
      </c>
      <c r="C2023" s="438" t="s">
        <v>10353</v>
      </c>
      <c r="D2023" s="439" t="s">
        <v>2862</v>
      </c>
      <c r="E2023" s="440" t="s">
        <v>3658</v>
      </c>
      <c r="F2023" s="439" t="s">
        <v>43</v>
      </c>
      <c r="G2023" s="439" t="s">
        <v>3659</v>
      </c>
      <c r="H2023" s="439" t="s">
        <v>3660</v>
      </c>
      <c r="I2023" s="441">
        <v>92</v>
      </c>
      <c r="J2023" s="165">
        <f t="shared" si="101"/>
        <v>17</v>
      </c>
    </row>
    <row r="2024" spans="1:10" ht="19.95" customHeight="1">
      <c r="A2024" s="102" t="str">
        <f t="shared" si="102"/>
        <v>2026-04-26T3002240</v>
      </c>
      <c r="B2024" s="167" t="str">
        <f t="shared" si="103"/>
        <v>173002240</v>
      </c>
      <c r="C2024" s="434" t="s">
        <v>10353</v>
      </c>
      <c r="D2024" s="435" t="s">
        <v>2870</v>
      </c>
      <c r="E2024" s="436" t="s">
        <v>3755</v>
      </c>
      <c r="F2024" s="435" t="s">
        <v>2515</v>
      </c>
      <c r="G2024" s="435" t="s">
        <v>3756</v>
      </c>
      <c r="H2024" s="435" t="s">
        <v>3757</v>
      </c>
      <c r="I2024" s="437">
        <v>86</v>
      </c>
      <c r="J2024" s="165">
        <f t="shared" si="101"/>
        <v>17</v>
      </c>
    </row>
    <row r="2025" spans="1:10" ht="19.95" customHeight="1">
      <c r="A2025" s="102" t="str">
        <f t="shared" si="102"/>
        <v>2026-04-26T3003744</v>
      </c>
      <c r="B2025" s="167" t="str">
        <f t="shared" si="103"/>
        <v>173003744</v>
      </c>
      <c r="C2025" s="438" t="s">
        <v>10353</v>
      </c>
      <c r="D2025" s="439" t="s">
        <v>2870</v>
      </c>
      <c r="E2025" s="440" t="s">
        <v>2863</v>
      </c>
      <c r="F2025" s="439" t="s">
        <v>43</v>
      </c>
      <c r="G2025" s="439" t="s">
        <v>2864</v>
      </c>
      <c r="H2025" s="439" t="s">
        <v>3723</v>
      </c>
      <c r="I2025" s="441">
        <v>234</v>
      </c>
      <c r="J2025" s="165">
        <f t="shared" si="101"/>
        <v>17</v>
      </c>
    </row>
    <row r="2026" spans="1:10" ht="19.95" customHeight="1">
      <c r="A2026" s="102" t="str">
        <f t="shared" si="102"/>
        <v>2026-04-26T1031803</v>
      </c>
      <c r="B2026" s="167" t="str">
        <f t="shared" si="103"/>
        <v>171031803</v>
      </c>
      <c r="C2026" s="434" t="s">
        <v>10353</v>
      </c>
      <c r="D2026" s="435" t="s">
        <v>2908</v>
      </c>
      <c r="E2026" s="436" t="s">
        <v>9550</v>
      </c>
      <c r="F2026" s="435" t="s">
        <v>43</v>
      </c>
      <c r="G2026" s="435" t="s">
        <v>9551</v>
      </c>
      <c r="H2026" s="435" t="s">
        <v>9552</v>
      </c>
      <c r="I2026" s="437">
        <v>228</v>
      </c>
      <c r="J2026" s="165">
        <f t="shared" si="101"/>
        <v>17</v>
      </c>
    </row>
    <row r="2027" spans="1:10" ht="19.95" customHeight="1">
      <c r="A2027" s="102" t="str">
        <f t="shared" si="102"/>
        <v>2026-04-26T1031768</v>
      </c>
      <c r="B2027" s="167" t="str">
        <f t="shared" si="103"/>
        <v>171031768</v>
      </c>
      <c r="C2027" s="438" t="s">
        <v>10353</v>
      </c>
      <c r="D2027" s="439" t="s">
        <v>5013</v>
      </c>
      <c r="E2027" s="440" t="s">
        <v>9630</v>
      </c>
      <c r="F2027" s="439" t="s">
        <v>43</v>
      </c>
      <c r="G2027" s="439" t="s">
        <v>9631</v>
      </c>
      <c r="H2027" s="439" t="s">
        <v>10328</v>
      </c>
      <c r="I2027" s="441">
        <v>107</v>
      </c>
      <c r="J2027" s="165">
        <f t="shared" si="101"/>
        <v>17</v>
      </c>
    </row>
    <row r="2028" spans="1:10" ht="19.95" customHeight="1">
      <c r="A2028" s="102" t="str">
        <f t="shared" si="102"/>
        <v>2026-04-26T1032440</v>
      </c>
      <c r="B2028" s="167" t="str">
        <f t="shared" si="103"/>
        <v>171032440</v>
      </c>
      <c r="C2028" s="434" t="s">
        <v>10353</v>
      </c>
      <c r="D2028" s="435" t="s">
        <v>5013</v>
      </c>
      <c r="E2028" s="436" t="s">
        <v>8262</v>
      </c>
      <c r="F2028" s="435" t="s">
        <v>43</v>
      </c>
      <c r="G2028" s="435" t="s">
        <v>8263</v>
      </c>
      <c r="H2028" s="435" t="s">
        <v>8264</v>
      </c>
      <c r="I2028" s="437">
        <v>374</v>
      </c>
      <c r="J2028" s="165">
        <f t="shared" si="101"/>
        <v>17</v>
      </c>
    </row>
    <row r="2029" spans="1:10" ht="19.95" customHeight="1">
      <c r="A2029" s="102" t="str">
        <f t="shared" si="102"/>
        <v>2026-04-26T1033079</v>
      </c>
      <c r="B2029" s="167" t="str">
        <f t="shared" si="103"/>
        <v>171033079</v>
      </c>
      <c r="C2029" s="438" t="s">
        <v>10353</v>
      </c>
      <c r="D2029" s="439" t="s">
        <v>5013</v>
      </c>
      <c r="E2029" s="440" t="s">
        <v>7341</v>
      </c>
      <c r="F2029" s="439" t="s">
        <v>43</v>
      </c>
      <c r="G2029" s="439" t="s">
        <v>7342</v>
      </c>
      <c r="H2029" s="439" t="s">
        <v>7414</v>
      </c>
      <c r="I2029" s="441">
        <v>442</v>
      </c>
      <c r="J2029" s="165">
        <f t="shared" si="101"/>
        <v>17</v>
      </c>
    </row>
    <row r="2030" spans="1:10" ht="19.95" customHeight="1">
      <c r="A2030" s="102" t="str">
        <f t="shared" si="102"/>
        <v>2026-04-26T2021194</v>
      </c>
      <c r="B2030" s="167" t="str">
        <f t="shared" si="103"/>
        <v>172021194</v>
      </c>
      <c r="C2030" s="434" t="s">
        <v>10353</v>
      </c>
      <c r="D2030" s="435" t="s">
        <v>5017</v>
      </c>
      <c r="E2030" s="436" t="s">
        <v>2886</v>
      </c>
      <c r="F2030" s="435" t="s">
        <v>43</v>
      </c>
      <c r="G2030" s="435" t="s">
        <v>2887</v>
      </c>
      <c r="H2030" s="435" t="s">
        <v>2888</v>
      </c>
      <c r="I2030" s="437">
        <v>106</v>
      </c>
      <c r="J2030" s="165">
        <f t="shared" si="101"/>
        <v>17</v>
      </c>
    </row>
    <row r="2031" spans="1:10" ht="19.95" customHeight="1">
      <c r="A2031" s="102" t="str">
        <f t="shared" si="102"/>
        <v>2026-04-26T1035835</v>
      </c>
      <c r="B2031" s="167" t="str">
        <f t="shared" si="103"/>
        <v>171035835</v>
      </c>
      <c r="C2031" s="438" t="s">
        <v>10353</v>
      </c>
      <c r="D2031" s="439" t="s">
        <v>2912</v>
      </c>
      <c r="E2031" s="440" t="s">
        <v>7325</v>
      </c>
      <c r="F2031" s="439" t="s">
        <v>43</v>
      </c>
      <c r="G2031" s="439" t="s">
        <v>7326</v>
      </c>
      <c r="H2031" s="439" t="s">
        <v>9579</v>
      </c>
      <c r="I2031" s="441">
        <v>403</v>
      </c>
      <c r="J2031" s="165">
        <f t="shared" si="101"/>
        <v>17</v>
      </c>
    </row>
    <row r="2032" spans="1:10" ht="19.95" customHeight="1">
      <c r="A2032" s="102" t="str">
        <f t="shared" si="102"/>
        <v>2026-04-26T1031422</v>
      </c>
      <c r="B2032" s="167" t="str">
        <f t="shared" si="103"/>
        <v>171031422</v>
      </c>
      <c r="C2032" s="434" t="s">
        <v>10353</v>
      </c>
      <c r="D2032" s="435" t="s">
        <v>2912</v>
      </c>
      <c r="E2032" s="436" t="s">
        <v>9635</v>
      </c>
      <c r="F2032" s="435" t="s">
        <v>43</v>
      </c>
      <c r="G2032" s="435" t="s">
        <v>9636</v>
      </c>
      <c r="H2032" s="435" t="s">
        <v>9637</v>
      </c>
      <c r="I2032" s="437">
        <v>68</v>
      </c>
      <c r="J2032" s="165">
        <f t="shared" si="101"/>
        <v>17</v>
      </c>
    </row>
    <row r="2033" spans="1:10" ht="19.95" customHeight="1">
      <c r="A2033" s="102" t="str">
        <f t="shared" si="102"/>
        <v>2026-04-26T1033066</v>
      </c>
      <c r="B2033" s="167" t="str">
        <f t="shared" si="103"/>
        <v>171033066</v>
      </c>
      <c r="C2033" s="438" t="s">
        <v>10353</v>
      </c>
      <c r="D2033" s="439" t="s">
        <v>5394</v>
      </c>
      <c r="E2033" s="440" t="s">
        <v>9553</v>
      </c>
      <c r="F2033" s="439" t="s">
        <v>43</v>
      </c>
      <c r="G2033" s="439" t="s">
        <v>7728</v>
      </c>
      <c r="H2033" s="439" t="s">
        <v>9554</v>
      </c>
      <c r="I2033" s="441">
        <v>245</v>
      </c>
      <c r="J2033" s="165">
        <f t="shared" si="101"/>
        <v>17</v>
      </c>
    </row>
    <row r="2034" spans="1:10" ht="19.95" customHeight="1">
      <c r="A2034" s="102" t="str">
        <f t="shared" si="102"/>
        <v>2026-04-26T1024957</v>
      </c>
      <c r="B2034" s="167" t="str">
        <f t="shared" si="103"/>
        <v>171024957</v>
      </c>
      <c r="C2034" s="434" t="s">
        <v>10353</v>
      </c>
      <c r="D2034" s="435" t="s">
        <v>7415</v>
      </c>
      <c r="E2034" s="436" t="s">
        <v>9641</v>
      </c>
      <c r="F2034" s="435" t="s">
        <v>43</v>
      </c>
      <c r="G2034" s="435" t="s">
        <v>9642</v>
      </c>
      <c r="H2034" s="435" t="s">
        <v>10347</v>
      </c>
      <c r="I2034" s="437">
        <v>228</v>
      </c>
      <c r="J2034" s="165">
        <f t="shared" si="101"/>
        <v>17</v>
      </c>
    </row>
    <row r="2035" spans="1:10" ht="19.95" customHeight="1">
      <c r="A2035" s="102" t="str">
        <f t="shared" si="102"/>
        <v>2026-04-26T1033085</v>
      </c>
      <c r="B2035" s="167" t="str">
        <f t="shared" si="103"/>
        <v>171033085</v>
      </c>
      <c r="C2035" s="438" t="s">
        <v>10353</v>
      </c>
      <c r="D2035" s="439" t="s">
        <v>7415</v>
      </c>
      <c r="E2035" s="440" t="s">
        <v>7316</v>
      </c>
      <c r="F2035" s="439" t="s">
        <v>43</v>
      </c>
      <c r="G2035" s="439" t="s">
        <v>7317</v>
      </c>
      <c r="H2035" s="439" t="s">
        <v>7318</v>
      </c>
      <c r="I2035" s="441">
        <v>360</v>
      </c>
      <c r="J2035" s="165">
        <f t="shared" si="101"/>
        <v>17</v>
      </c>
    </row>
    <row r="2036" spans="1:10" ht="19.95" customHeight="1">
      <c r="A2036" s="102" t="str">
        <f t="shared" si="102"/>
        <v>2026-04-26T1027728</v>
      </c>
      <c r="B2036" s="167" t="str">
        <f t="shared" si="103"/>
        <v>171027728</v>
      </c>
      <c r="C2036" s="434" t="s">
        <v>10353</v>
      </c>
      <c r="D2036" s="435" t="s">
        <v>7415</v>
      </c>
      <c r="E2036" s="436" t="s">
        <v>9610</v>
      </c>
      <c r="F2036" s="435" t="s">
        <v>43</v>
      </c>
      <c r="G2036" s="435" t="s">
        <v>9611</v>
      </c>
      <c r="H2036" s="435" t="s">
        <v>9628</v>
      </c>
      <c r="I2036" s="437">
        <v>186</v>
      </c>
      <c r="J2036" s="165">
        <f t="shared" si="101"/>
        <v>17</v>
      </c>
    </row>
    <row r="2037" spans="1:10" ht="19.95" customHeight="1">
      <c r="A2037" s="102" t="str">
        <f t="shared" si="102"/>
        <v>2026-04-26T1033057</v>
      </c>
      <c r="B2037" s="167" t="str">
        <f t="shared" si="103"/>
        <v>171033057</v>
      </c>
      <c r="C2037" s="438" t="s">
        <v>10353</v>
      </c>
      <c r="D2037" s="439" t="s">
        <v>7415</v>
      </c>
      <c r="E2037" s="440" t="s">
        <v>5010</v>
      </c>
      <c r="F2037" s="439" t="s">
        <v>43</v>
      </c>
      <c r="G2037" s="439" t="s">
        <v>5011</v>
      </c>
      <c r="H2037" s="439" t="s">
        <v>7304</v>
      </c>
      <c r="I2037" s="441">
        <v>165</v>
      </c>
      <c r="J2037" s="165">
        <f t="shared" si="101"/>
        <v>17</v>
      </c>
    </row>
    <row r="2038" spans="1:10" ht="19.95" customHeight="1">
      <c r="A2038" s="102" t="str">
        <f t="shared" si="102"/>
        <v>2026-04-26T1031798</v>
      </c>
      <c r="B2038" s="167" t="str">
        <f t="shared" si="103"/>
        <v>171031798</v>
      </c>
      <c r="C2038" s="434" t="s">
        <v>10353</v>
      </c>
      <c r="D2038" s="435" t="s">
        <v>3739</v>
      </c>
      <c r="E2038" s="436" t="s">
        <v>9570</v>
      </c>
      <c r="F2038" s="435" t="s">
        <v>43</v>
      </c>
      <c r="G2038" s="435" t="s">
        <v>9571</v>
      </c>
      <c r="H2038" s="435" t="s">
        <v>9572</v>
      </c>
      <c r="I2038" s="437">
        <v>167</v>
      </c>
      <c r="J2038" s="165">
        <f t="shared" si="101"/>
        <v>17</v>
      </c>
    </row>
    <row r="2039" spans="1:10" ht="19.95" customHeight="1">
      <c r="A2039" s="102" t="str">
        <f t="shared" si="102"/>
        <v>2026-04-26T1031812</v>
      </c>
      <c r="B2039" s="167" t="str">
        <f t="shared" si="103"/>
        <v>171031812</v>
      </c>
      <c r="C2039" s="442" t="s">
        <v>10353</v>
      </c>
      <c r="D2039" s="443" t="s">
        <v>3739</v>
      </c>
      <c r="E2039" s="444" t="s">
        <v>7353</v>
      </c>
      <c r="F2039" s="443" t="s">
        <v>43</v>
      </c>
      <c r="G2039" s="443" t="s">
        <v>7354</v>
      </c>
      <c r="H2039" s="443" t="s">
        <v>7355</v>
      </c>
      <c r="I2039" s="445">
        <v>169</v>
      </c>
      <c r="J2039" s="165">
        <f t="shared" si="101"/>
        <v>17</v>
      </c>
    </row>
    <row r="2040" spans="1:10" ht="19.95" customHeight="1">
      <c r="A2040" s="102" t="str">
        <f t="shared" ref="A2040:A2103" si="104">C2040&amp;"T"&amp;G2040</f>
        <v>2026-04-27T1037741</v>
      </c>
      <c r="B2040" s="167" t="str">
        <f t="shared" ref="B2040:B2103" si="105">J2040&amp;G2040</f>
        <v>171037741</v>
      </c>
      <c r="C2040" s="434" t="s">
        <v>10620</v>
      </c>
      <c r="D2040" s="435" t="s">
        <v>4388</v>
      </c>
      <c r="E2040" s="436" t="s">
        <v>7827</v>
      </c>
      <c r="F2040" s="435" t="s">
        <v>43</v>
      </c>
      <c r="G2040" s="435" t="s">
        <v>7828</v>
      </c>
      <c r="H2040" s="435" t="s">
        <v>7829</v>
      </c>
      <c r="I2040" s="437">
        <v>319</v>
      </c>
      <c r="J2040" s="165">
        <f t="shared" si="101"/>
        <v>17</v>
      </c>
    </row>
    <row r="2041" spans="1:10" ht="19.95" customHeight="1">
      <c r="A2041" s="102" t="str">
        <f t="shared" si="104"/>
        <v>2026-04-27T1037783</v>
      </c>
      <c r="B2041" s="167" t="str">
        <f t="shared" si="105"/>
        <v>171037783</v>
      </c>
      <c r="C2041" s="438" t="s">
        <v>10620</v>
      </c>
      <c r="D2041" s="439" t="s">
        <v>4388</v>
      </c>
      <c r="E2041" s="440" t="s">
        <v>10341</v>
      </c>
      <c r="F2041" s="439" t="s">
        <v>43</v>
      </c>
      <c r="G2041" s="439" t="s">
        <v>10342</v>
      </c>
      <c r="H2041" s="439" t="s">
        <v>10343</v>
      </c>
      <c r="I2041" s="441">
        <v>250</v>
      </c>
      <c r="J2041" s="165">
        <f t="shared" si="101"/>
        <v>17</v>
      </c>
    </row>
    <row r="2042" spans="1:10" ht="19.95" customHeight="1">
      <c r="A2042" s="102" t="str">
        <f t="shared" si="104"/>
        <v>2026-04-27T1037798</v>
      </c>
      <c r="B2042" s="167" t="str">
        <f t="shared" si="105"/>
        <v>171037798</v>
      </c>
      <c r="C2042" s="434" t="s">
        <v>10620</v>
      </c>
      <c r="D2042" s="435" t="s">
        <v>4388</v>
      </c>
      <c r="E2042" s="436" t="s">
        <v>8241</v>
      </c>
      <c r="F2042" s="435" t="s">
        <v>43</v>
      </c>
      <c r="G2042" s="435" t="s">
        <v>8242</v>
      </c>
      <c r="H2042" s="435" t="s">
        <v>8243</v>
      </c>
      <c r="I2042" s="437">
        <v>220</v>
      </c>
      <c r="J2042" s="165">
        <f t="shared" si="101"/>
        <v>17</v>
      </c>
    </row>
    <row r="2043" spans="1:10" ht="19.95" customHeight="1">
      <c r="A2043" s="102" t="str">
        <f t="shared" si="104"/>
        <v>2026-04-27T1037727</v>
      </c>
      <c r="B2043" s="167" t="str">
        <f t="shared" si="105"/>
        <v>171037727</v>
      </c>
      <c r="C2043" s="438" t="s">
        <v>10620</v>
      </c>
      <c r="D2043" s="439" t="s">
        <v>7419</v>
      </c>
      <c r="E2043" s="440" t="s">
        <v>9575</v>
      </c>
      <c r="F2043" s="439" t="s">
        <v>43</v>
      </c>
      <c r="G2043" s="439" t="s">
        <v>9576</v>
      </c>
      <c r="H2043" s="439" t="s">
        <v>9606</v>
      </c>
      <c r="I2043" s="441">
        <v>565</v>
      </c>
      <c r="J2043" s="165">
        <f t="shared" si="101"/>
        <v>17</v>
      </c>
    </row>
    <row r="2044" spans="1:10" ht="19.95" customHeight="1">
      <c r="A2044" s="102" t="str">
        <f t="shared" si="104"/>
        <v>2026-04-27T1031434</v>
      </c>
      <c r="B2044" s="167" t="str">
        <f t="shared" si="105"/>
        <v>171031434</v>
      </c>
      <c r="C2044" s="434" t="s">
        <v>10620</v>
      </c>
      <c r="D2044" s="435" t="s">
        <v>7419</v>
      </c>
      <c r="E2044" s="436" t="s">
        <v>7420</v>
      </c>
      <c r="F2044" s="435" t="s">
        <v>43</v>
      </c>
      <c r="G2044" s="435" t="s">
        <v>7421</v>
      </c>
      <c r="H2044" s="435" t="s">
        <v>7422</v>
      </c>
      <c r="I2044" s="437">
        <v>351</v>
      </c>
      <c r="J2044" s="165">
        <f t="shared" si="101"/>
        <v>17</v>
      </c>
    </row>
    <row r="2045" spans="1:10" ht="19.95" customHeight="1">
      <c r="A2045" s="102" t="str">
        <f t="shared" si="104"/>
        <v>2026-04-27T1030546</v>
      </c>
      <c r="B2045" s="167" t="str">
        <f t="shared" si="105"/>
        <v>171030546</v>
      </c>
      <c r="C2045" s="438" t="s">
        <v>10620</v>
      </c>
      <c r="D2045" s="439" t="s">
        <v>7419</v>
      </c>
      <c r="E2045" s="440" t="s">
        <v>7426</v>
      </c>
      <c r="F2045" s="439" t="s">
        <v>43</v>
      </c>
      <c r="G2045" s="439" t="s">
        <v>7427</v>
      </c>
      <c r="H2045" s="439" t="s">
        <v>7422</v>
      </c>
      <c r="I2045" s="441">
        <v>168</v>
      </c>
      <c r="J2045" s="165">
        <f t="shared" si="101"/>
        <v>17</v>
      </c>
    </row>
    <row r="2046" spans="1:10" ht="19.95" customHeight="1">
      <c r="A2046" s="102" t="str">
        <f t="shared" si="104"/>
        <v>2026-04-27T3003745</v>
      </c>
      <c r="B2046" s="167" t="str">
        <f t="shared" si="105"/>
        <v>173003745</v>
      </c>
      <c r="C2046" s="434" t="s">
        <v>10620</v>
      </c>
      <c r="D2046" s="435" t="s">
        <v>416</v>
      </c>
      <c r="E2046" s="436" t="s">
        <v>2860</v>
      </c>
      <c r="F2046" s="435" t="s">
        <v>43</v>
      </c>
      <c r="G2046" s="435" t="s">
        <v>2861</v>
      </c>
      <c r="H2046" s="435" t="s">
        <v>7812</v>
      </c>
      <c r="I2046" s="437">
        <v>170</v>
      </c>
      <c r="J2046" s="165">
        <f t="shared" si="101"/>
        <v>17</v>
      </c>
    </row>
    <row r="2047" spans="1:10" ht="19.95" customHeight="1">
      <c r="A2047" s="102" t="str">
        <f t="shared" si="104"/>
        <v>2026-04-27T3002782</v>
      </c>
      <c r="B2047" s="167" t="str">
        <f t="shared" si="105"/>
        <v>173002782</v>
      </c>
      <c r="C2047" s="438" t="s">
        <v>10620</v>
      </c>
      <c r="D2047" s="439" t="s">
        <v>416</v>
      </c>
      <c r="E2047" s="440" t="s">
        <v>3658</v>
      </c>
      <c r="F2047" s="439" t="s">
        <v>43</v>
      </c>
      <c r="G2047" s="439" t="s">
        <v>3659</v>
      </c>
      <c r="H2047" s="439" t="s">
        <v>3660</v>
      </c>
      <c r="I2047" s="441">
        <v>93</v>
      </c>
      <c r="J2047" s="165">
        <f t="shared" si="101"/>
        <v>17</v>
      </c>
    </row>
    <row r="2048" spans="1:10" ht="19.95" customHeight="1">
      <c r="A2048" s="102" t="str">
        <f t="shared" si="104"/>
        <v>2026-04-27T3003106</v>
      </c>
      <c r="B2048" s="167" t="str">
        <f t="shared" si="105"/>
        <v>173003106</v>
      </c>
      <c r="C2048" s="434" t="s">
        <v>10620</v>
      </c>
      <c r="D2048" s="435" t="s">
        <v>416</v>
      </c>
      <c r="E2048" s="436" t="s">
        <v>2902</v>
      </c>
      <c r="F2048" s="435" t="s">
        <v>43</v>
      </c>
      <c r="G2048" s="435" t="s">
        <v>2903</v>
      </c>
      <c r="H2048" s="435" t="s">
        <v>7298</v>
      </c>
      <c r="I2048" s="437">
        <v>27</v>
      </c>
      <c r="J2048" s="165">
        <f t="shared" si="101"/>
        <v>17</v>
      </c>
    </row>
    <row r="2049" spans="1:10" ht="19.95" customHeight="1">
      <c r="A2049" s="102" t="str">
        <f t="shared" si="104"/>
        <v>2026-04-27T3002240</v>
      </c>
      <c r="B2049" s="167" t="str">
        <f t="shared" si="105"/>
        <v>173002240</v>
      </c>
      <c r="C2049" s="438" t="s">
        <v>10620</v>
      </c>
      <c r="D2049" s="439" t="s">
        <v>2862</v>
      </c>
      <c r="E2049" s="440" t="s">
        <v>3755</v>
      </c>
      <c r="F2049" s="439" t="s">
        <v>2515</v>
      </c>
      <c r="G2049" s="439" t="s">
        <v>3756</v>
      </c>
      <c r="H2049" s="439" t="s">
        <v>3757</v>
      </c>
      <c r="I2049" s="441">
        <v>87</v>
      </c>
      <c r="J2049" s="165">
        <f t="shared" si="101"/>
        <v>17</v>
      </c>
    </row>
    <row r="2050" spans="1:10" ht="19.95" customHeight="1">
      <c r="A2050" s="102" t="str">
        <f t="shared" si="104"/>
        <v>2026-04-27T3003890</v>
      </c>
      <c r="B2050" s="167" t="str">
        <f t="shared" si="105"/>
        <v>173003890</v>
      </c>
      <c r="C2050" s="434" t="s">
        <v>10620</v>
      </c>
      <c r="D2050" s="435" t="s">
        <v>2862</v>
      </c>
      <c r="E2050" s="436" t="s">
        <v>9541</v>
      </c>
      <c r="F2050" s="435" t="s">
        <v>43</v>
      </c>
      <c r="G2050" s="435" t="s">
        <v>9542</v>
      </c>
      <c r="H2050" s="435" t="s">
        <v>2865</v>
      </c>
      <c r="I2050" s="437">
        <v>97</v>
      </c>
      <c r="J2050" s="165">
        <f t="shared" si="101"/>
        <v>17</v>
      </c>
    </row>
    <row r="2051" spans="1:10" ht="19.95" customHeight="1">
      <c r="A2051" s="102" t="str">
        <f t="shared" si="104"/>
        <v>2026-04-27T3002647</v>
      </c>
      <c r="B2051" s="167" t="str">
        <f t="shared" si="105"/>
        <v>173002647</v>
      </c>
      <c r="C2051" s="438" t="s">
        <v>10620</v>
      </c>
      <c r="D2051" s="439" t="s">
        <v>2862</v>
      </c>
      <c r="E2051" s="440" t="s">
        <v>2866</v>
      </c>
      <c r="F2051" s="439" t="s">
        <v>2515</v>
      </c>
      <c r="G2051" s="439" t="s">
        <v>2867</v>
      </c>
      <c r="H2051" s="439" t="s">
        <v>7813</v>
      </c>
      <c r="I2051" s="441">
        <v>131</v>
      </c>
      <c r="J2051" s="165">
        <f t="shared" si="101"/>
        <v>17</v>
      </c>
    </row>
    <row r="2052" spans="1:10" ht="19.95" customHeight="1">
      <c r="A2052" s="102" t="str">
        <f t="shared" si="104"/>
        <v>2026-04-27T3002645</v>
      </c>
      <c r="B2052" s="167" t="str">
        <f t="shared" si="105"/>
        <v>173002645</v>
      </c>
      <c r="C2052" s="434" t="s">
        <v>10620</v>
      </c>
      <c r="D2052" s="435" t="s">
        <v>2870</v>
      </c>
      <c r="E2052" s="436" t="s">
        <v>4372</v>
      </c>
      <c r="F2052" s="435" t="s">
        <v>2515</v>
      </c>
      <c r="G2052" s="435" t="s">
        <v>4373</v>
      </c>
      <c r="H2052" s="435" t="s">
        <v>4374</v>
      </c>
      <c r="I2052" s="437">
        <v>42</v>
      </c>
      <c r="J2052" s="165">
        <f t="shared" ref="J2052:J2115" si="106">WEEKNUM(C2052)-1</f>
        <v>17</v>
      </c>
    </row>
    <row r="2053" spans="1:10" ht="19.95" customHeight="1">
      <c r="A2053" s="102" t="str">
        <f t="shared" si="104"/>
        <v>2026-04-27T3002609</v>
      </c>
      <c r="B2053" s="167" t="str">
        <f t="shared" si="105"/>
        <v>173002609</v>
      </c>
      <c r="C2053" s="438" t="s">
        <v>10620</v>
      </c>
      <c r="D2053" s="439" t="s">
        <v>2870</v>
      </c>
      <c r="E2053" s="440" t="s">
        <v>3721</v>
      </c>
      <c r="F2053" s="439" t="s">
        <v>43</v>
      </c>
      <c r="G2053" s="439" t="s">
        <v>3722</v>
      </c>
      <c r="H2053" s="439" t="s">
        <v>2865</v>
      </c>
      <c r="I2053" s="441">
        <v>61</v>
      </c>
      <c r="J2053" s="165">
        <f t="shared" si="106"/>
        <v>17</v>
      </c>
    </row>
    <row r="2054" spans="1:10" ht="19.95" customHeight="1">
      <c r="A2054" s="102" t="str">
        <f t="shared" si="104"/>
        <v>2026-04-27T3003744</v>
      </c>
      <c r="B2054" s="167" t="str">
        <f t="shared" si="105"/>
        <v>173003744</v>
      </c>
      <c r="C2054" s="434" t="s">
        <v>10620</v>
      </c>
      <c r="D2054" s="435" t="s">
        <v>2870</v>
      </c>
      <c r="E2054" s="436" t="s">
        <v>2863</v>
      </c>
      <c r="F2054" s="435" t="s">
        <v>43</v>
      </c>
      <c r="G2054" s="435" t="s">
        <v>2864</v>
      </c>
      <c r="H2054" s="435" t="s">
        <v>3723</v>
      </c>
      <c r="I2054" s="437">
        <v>228</v>
      </c>
      <c r="J2054" s="165">
        <f t="shared" si="106"/>
        <v>17</v>
      </c>
    </row>
    <row r="2055" spans="1:10" ht="19.95" customHeight="1">
      <c r="A2055" s="102" t="str">
        <f t="shared" si="104"/>
        <v>2026-04-27T1031803</v>
      </c>
      <c r="B2055" s="167" t="str">
        <f t="shared" si="105"/>
        <v>171031803</v>
      </c>
      <c r="C2055" s="438" t="s">
        <v>10620</v>
      </c>
      <c r="D2055" s="439" t="s">
        <v>2908</v>
      </c>
      <c r="E2055" s="440" t="s">
        <v>9550</v>
      </c>
      <c r="F2055" s="439" t="s">
        <v>43</v>
      </c>
      <c r="G2055" s="439" t="s">
        <v>9551</v>
      </c>
      <c r="H2055" s="439" t="s">
        <v>9552</v>
      </c>
      <c r="I2055" s="441">
        <v>117</v>
      </c>
      <c r="J2055" s="165">
        <f t="shared" si="106"/>
        <v>17</v>
      </c>
    </row>
    <row r="2056" spans="1:10" ht="19.95" customHeight="1">
      <c r="A2056" s="102" t="str">
        <f t="shared" si="104"/>
        <v>2026-04-27T1031427</v>
      </c>
      <c r="B2056" s="167" t="str">
        <f t="shared" si="105"/>
        <v>171031427</v>
      </c>
      <c r="C2056" s="434" t="s">
        <v>10620</v>
      </c>
      <c r="D2056" s="435" t="s">
        <v>5013</v>
      </c>
      <c r="E2056" s="436" t="s">
        <v>10621</v>
      </c>
      <c r="F2056" s="435" t="s">
        <v>43</v>
      </c>
      <c r="G2056" s="435" t="s">
        <v>10622</v>
      </c>
      <c r="H2056" s="435" t="s">
        <v>10623</v>
      </c>
      <c r="I2056" s="437">
        <v>115</v>
      </c>
      <c r="J2056" s="165">
        <f t="shared" si="106"/>
        <v>17</v>
      </c>
    </row>
    <row r="2057" spans="1:10" ht="19.95" customHeight="1">
      <c r="A2057" s="102" t="str">
        <f t="shared" si="104"/>
        <v>2026-04-27T1032440</v>
      </c>
      <c r="B2057" s="167" t="str">
        <f t="shared" si="105"/>
        <v>171032440</v>
      </c>
      <c r="C2057" s="438" t="s">
        <v>10620</v>
      </c>
      <c r="D2057" s="439" t="s">
        <v>5013</v>
      </c>
      <c r="E2057" s="440" t="s">
        <v>8262</v>
      </c>
      <c r="F2057" s="439" t="s">
        <v>43</v>
      </c>
      <c r="G2057" s="439" t="s">
        <v>8263</v>
      </c>
      <c r="H2057" s="439" t="s">
        <v>8264</v>
      </c>
      <c r="I2057" s="441">
        <v>410</v>
      </c>
      <c r="J2057" s="165">
        <f t="shared" si="106"/>
        <v>17</v>
      </c>
    </row>
    <row r="2058" spans="1:10" ht="19.95" customHeight="1">
      <c r="A2058" s="102" t="str">
        <f t="shared" si="104"/>
        <v>2026-04-27T1033079</v>
      </c>
      <c r="B2058" s="167" t="str">
        <f t="shared" si="105"/>
        <v>171033079</v>
      </c>
      <c r="C2058" s="434" t="s">
        <v>10620</v>
      </c>
      <c r="D2058" s="435" t="s">
        <v>5013</v>
      </c>
      <c r="E2058" s="436" t="s">
        <v>7341</v>
      </c>
      <c r="F2058" s="435" t="s">
        <v>43</v>
      </c>
      <c r="G2058" s="435" t="s">
        <v>7342</v>
      </c>
      <c r="H2058" s="435" t="s">
        <v>7414</v>
      </c>
      <c r="I2058" s="437">
        <v>223</v>
      </c>
      <c r="J2058" s="165">
        <f t="shared" si="106"/>
        <v>17</v>
      </c>
    </row>
    <row r="2059" spans="1:10" ht="19.95" customHeight="1">
      <c r="A2059" s="102" t="str">
        <f t="shared" si="104"/>
        <v>2026-04-27T2021194</v>
      </c>
      <c r="B2059" s="167" t="str">
        <f t="shared" si="105"/>
        <v>172021194</v>
      </c>
      <c r="C2059" s="438" t="s">
        <v>10620</v>
      </c>
      <c r="D2059" s="439" t="s">
        <v>5017</v>
      </c>
      <c r="E2059" s="440" t="s">
        <v>2886</v>
      </c>
      <c r="F2059" s="439" t="s">
        <v>43</v>
      </c>
      <c r="G2059" s="439" t="s">
        <v>2887</v>
      </c>
      <c r="H2059" s="439" t="s">
        <v>2888</v>
      </c>
      <c r="I2059" s="441">
        <v>104</v>
      </c>
      <c r="J2059" s="165">
        <f t="shared" si="106"/>
        <v>17</v>
      </c>
    </row>
    <row r="2060" spans="1:10" ht="19.95" customHeight="1">
      <c r="A2060" s="102" t="str">
        <f t="shared" si="104"/>
        <v>2026-04-27T1035835</v>
      </c>
      <c r="B2060" s="167" t="str">
        <f t="shared" si="105"/>
        <v>171035835</v>
      </c>
      <c r="C2060" s="434" t="s">
        <v>10620</v>
      </c>
      <c r="D2060" s="435" t="s">
        <v>2912</v>
      </c>
      <c r="E2060" s="436" t="s">
        <v>7325</v>
      </c>
      <c r="F2060" s="435" t="s">
        <v>43</v>
      </c>
      <c r="G2060" s="435" t="s">
        <v>7326</v>
      </c>
      <c r="H2060" s="435" t="s">
        <v>9579</v>
      </c>
      <c r="I2060" s="437">
        <v>394</v>
      </c>
      <c r="J2060" s="165">
        <f t="shared" si="106"/>
        <v>17</v>
      </c>
    </row>
    <row r="2061" spans="1:10" ht="19.95" customHeight="1">
      <c r="A2061" s="102" t="str">
        <f t="shared" si="104"/>
        <v>2026-04-27T1033066</v>
      </c>
      <c r="B2061" s="167" t="str">
        <f t="shared" si="105"/>
        <v>171033066</v>
      </c>
      <c r="C2061" s="438" t="s">
        <v>10620</v>
      </c>
      <c r="D2061" s="439" t="s">
        <v>5394</v>
      </c>
      <c r="E2061" s="440" t="s">
        <v>9553</v>
      </c>
      <c r="F2061" s="439" t="s">
        <v>43</v>
      </c>
      <c r="G2061" s="439" t="s">
        <v>7728</v>
      </c>
      <c r="H2061" s="439" t="s">
        <v>9554</v>
      </c>
      <c r="I2061" s="441">
        <v>144</v>
      </c>
      <c r="J2061" s="165">
        <f t="shared" si="106"/>
        <v>17</v>
      </c>
    </row>
    <row r="2062" spans="1:10" ht="19.95" customHeight="1">
      <c r="A2062" s="102" t="str">
        <f t="shared" si="104"/>
        <v>2026-04-27T1024957</v>
      </c>
      <c r="B2062" s="167" t="str">
        <f t="shared" si="105"/>
        <v>171024957</v>
      </c>
      <c r="C2062" s="434" t="s">
        <v>10620</v>
      </c>
      <c r="D2062" s="435" t="s">
        <v>7415</v>
      </c>
      <c r="E2062" s="436" t="s">
        <v>9641</v>
      </c>
      <c r="F2062" s="435" t="s">
        <v>43</v>
      </c>
      <c r="G2062" s="435" t="s">
        <v>9642</v>
      </c>
      <c r="H2062" s="435" t="s">
        <v>10347</v>
      </c>
      <c r="I2062" s="437">
        <v>194</v>
      </c>
      <c r="J2062" s="165">
        <f t="shared" si="106"/>
        <v>17</v>
      </c>
    </row>
    <row r="2063" spans="1:10" ht="19.95" customHeight="1">
      <c r="A2063" s="102" t="str">
        <f t="shared" si="104"/>
        <v>2026-04-27T1033085</v>
      </c>
      <c r="B2063" s="167" t="str">
        <f t="shared" si="105"/>
        <v>171033085</v>
      </c>
      <c r="C2063" s="438" t="s">
        <v>10620</v>
      </c>
      <c r="D2063" s="439" t="s">
        <v>7415</v>
      </c>
      <c r="E2063" s="440" t="s">
        <v>7316</v>
      </c>
      <c r="F2063" s="439" t="s">
        <v>43</v>
      </c>
      <c r="G2063" s="439" t="s">
        <v>7317</v>
      </c>
      <c r="H2063" s="439" t="s">
        <v>7318</v>
      </c>
      <c r="I2063" s="441">
        <v>416</v>
      </c>
      <c r="J2063" s="165">
        <f t="shared" si="106"/>
        <v>17</v>
      </c>
    </row>
    <row r="2064" spans="1:10" ht="19.95" customHeight="1">
      <c r="A2064" s="102" t="str">
        <f t="shared" si="104"/>
        <v>2026-04-27T1027728</v>
      </c>
      <c r="B2064" s="167" t="str">
        <f t="shared" si="105"/>
        <v>171027728</v>
      </c>
      <c r="C2064" s="434" t="s">
        <v>10620</v>
      </c>
      <c r="D2064" s="435" t="s">
        <v>7415</v>
      </c>
      <c r="E2064" s="436" t="s">
        <v>9610</v>
      </c>
      <c r="F2064" s="435" t="s">
        <v>43</v>
      </c>
      <c r="G2064" s="435" t="s">
        <v>9611</v>
      </c>
      <c r="H2064" s="435" t="s">
        <v>9628</v>
      </c>
      <c r="I2064" s="437">
        <v>197</v>
      </c>
      <c r="J2064" s="165">
        <f t="shared" si="106"/>
        <v>17</v>
      </c>
    </row>
    <row r="2065" spans="1:10" ht="19.95" customHeight="1">
      <c r="A2065" s="102" t="str">
        <f t="shared" si="104"/>
        <v>2026-04-27T1033057</v>
      </c>
      <c r="B2065" s="167" t="str">
        <f t="shared" si="105"/>
        <v>171033057</v>
      </c>
      <c r="C2065" s="438" t="s">
        <v>10620</v>
      </c>
      <c r="D2065" s="439" t="s">
        <v>7415</v>
      </c>
      <c r="E2065" s="440" t="s">
        <v>5010</v>
      </c>
      <c r="F2065" s="439" t="s">
        <v>43</v>
      </c>
      <c r="G2065" s="439" t="s">
        <v>5011</v>
      </c>
      <c r="H2065" s="439" t="s">
        <v>7304</v>
      </c>
      <c r="I2065" s="441">
        <v>190</v>
      </c>
      <c r="J2065" s="165">
        <f t="shared" si="106"/>
        <v>17</v>
      </c>
    </row>
    <row r="2066" spans="1:10" ht="19.95" customHeight="1">
      <c r="A2066" s="102" t="str">
        <f t="shared" si="104"/>
        <v>2026-04-27T1031798</v>
      </c>
      <c r="B2066" s="167" t="str">
        <f t="shared" si="105"/>
        <v>171031798</v>
      </c>
      <c r="C2066" s="434" t="s">
        <v>10620</v>
      </c>
      <c r="D2066" s="435" t="s">
        <v>3739</v>
      </c>
      <c r="E2066" s="436" t="s">
        <v>9570</v>
      </c>
      <c r="F2066" s="435" t="s">
        <v>43</v>
      </c>
      <c r="G2066" s="435" t="s">
        <v>9571</v>
      </c>
      <c r="H2066" s="435" t="s">
        <v>9572</v>
      </c>
      <c r="I2066" s="437">
        <v>241</v>
      </c>
      <c r="J2066" s="165">
        <f t="shared" si="106"/>
        <v>17</v>
      </c>
    </row>
    <row r="2067" spans="1:10" ht="19.95" customHeight="1">
      <c r="A2067" s="102" t="str">
        <f t="shared" si="104"/>
        <v>2026-04-27T1031812</v>
      </c>
      <c r="B2067" s="167" t="str">
        <f t="shared" si="105"/>
        <v>171031812</v>
      </c>
      <c r="C2067" s="438" t="s">
        <v>10620</v>
      </c>
      <c r="D2067" s="439" t="s">
        <v>3739</v>
      </c>
      <c r="E2067" s="440" t="s">
        <v>7353</v>
      </c>
      <c r="F2067" s="439" t="s">
        <v>43</v>
      </c>
      <c r="G2067" s="439" t="s">
        <v>7354</v>
      </c>
      <c r="H2067" s="439" t="s">
        <v>7355</v>
      </c>
      <c r="I2067" s="441">
        <v>167</v>
      </c>
      <c r="J2067" s="165">
        <f t="shared" si="106"/>
        <v>17</v>
      </c>
    </row>
    <row r="2068" spans="1:10" ht="19.95" customHeight="1">
      <c r="A2068" s="102" t="str">
        <f t="shared" si="104"/>
        <v>2026-04-28T1037741</v>
      </c>
      <c r="B2068" s="167" t="str">
        <f t="shared" si="105"/>
        <v>171037741</v>
      </c>
      <c r="C2068" s="434" t="s">
        <v>10624</v>
      </c>
      <c r="D2068" s="435" t="s">
        <v>4388</v>
      </c>
      <c r="E2068" s="436" t="s">
        <v>7827</v>
      </c>
      <c r="F2068" s="435" t="s">
        <v>43</v>
      </c>
      <c r="G2068" s="435" t="s">
        <v>7828</v>
      </c>
      <c r="H2068" s="435" t="s">
        <v>7829</v>
      </c>
      <c r="I2068" s="437">
        <v>293</v>
      </c>
      <c r="J2068" s="165">
        <f t="shared" si="106"/>
        <v>17</v>
      </c>
    </row>
    <row r="2069" spans="1:10" ht="19.95" customHeight="1">
      <c r="A2069" s="102" t="str">
        <f t="shared" si="104"/>
        <v>2026-04-28T1037783</v>
      </c>
      <c r="B2069" s="167" t="str">
        <f t="shared" si="105"/>
        <v>171037783</v>
      </c>
      <c r="C2069" s="438" t="s">
        <v>10624</v>
      </c>
      <c r="D2069" s="439" t="s">
        <v>4388</v>
      </c>
      <c r="E2069" s="440" t="s">
        <v>10341</v>
      </c>
      <c r="F2069" s="439" t="s">
        <v>43</v>
      </c>
      <c r="G2069" s="439" t="s">
        <v>10342</v>
      </c>
      <c r="H2069" s="439" t="s">
        <v>10343</v>
      </c>
      <c r="I2069" s="441">
        <v>130</v>
      </c>
      <c r="J2069" s="165">
        <f t="shared" si="106"/>
        <v>17</v>
      </c>
    </row>
    <row r="2070" spans="1:10" ht="19.95" customHeight="1">
      <c r="A2070" s="102" t="str">
        <f t="shared" si="104"/>
        <v>2026-04-28T1037798</v>
      </c>
      <c r="B2070" s="167" t="str">
        <f t="shared" si="105"/>
        <v>171037798</v>
      </c>
      <c r="C2070" s="434" t="s">
        <v>10624</v>
      </c>
      <c r="D2070" s="435" t="s">
        <v>4388</v>
      </c>
      <c r="E2070" s="436" t="s">
        <v>8241</v>
      </c>
      <c r="F2070" s="435" t="s">
        <v>43</v>
      </c>
      <c r="G2070" s="435" t="s">
        <v>8242</v>
      </c>
      <c r="H2070" s="435" t="s">
        <v>8243</v>
      </c>
      <c r="I2070" s="437">
        <v>128</v>
      </c>
      <c r="J2070" s="165">
        <f t="shared" si="106"/>
        <v>17</v>
      </c>
    </row>
    <row r="2071" spans="1:10" ht="19.95" customHeight="1">
      <c r="A2071" s="102" t="str">
        <f t="shared" si="104"/>
        <v>2026-04-28T1037727</v>
      </c>
      <c r="B2071" s="167" t="str">
        <f t="shared" si="105"/>
        <v>171037727</v>
      </c>
      <c r="C2071" s="438" t="s">
        <v>10624</v>
      </c>
      <c r="D2071" s="439" t="s">
        <v>7419</v>
      </c>
      <c r="E2071" s="440" t="s">
        <v>9575</v>
      </c>
      <c r="F2071" s="439" t="s">
        <v>43</v>
      </c>
      <c r="G2071" s="439" t="s">
        <v>9576</v>
      </c>
      <c r="H2071" s="439" t="s">
        <v>9606</v>
      </c>
      <c r="I2071" s="441">
        <v>575</v>
      </c>
      <c r="J2071" s="165">
        <f t="shared" si="106"/>
        <v>17</v>
      </c>
    </row>
    <row r="2072" spans="1:10" ht="19.95" customHeight="1">
      <c r="A2072" s="102" t="str">
        <f t="shared" si="104"/>
        <v>2026-04-28T1031434</v>
      </c>
      <c r="B2072" s="167" t="str">
        <f t="shared" si="105"/>
        <v>171031434</v>
      </c>
      <c r="C2072" s="434" t="s">
        <v>10624</v>
      </c>
      <c r="D2072" s="435" t="s">
        <v>7419</v>
      </c>
      <c r="E2072" s="436" t="s">
        <v>7420</v>
      </c>
      <c r="F2072" s="435" t="s">
        <v>43</v>
      </c>
      <c r="G2072" s="435" t="s">
        <v>7421</v>
      </c>
      <c r="H2072" s="435" t="s">
        <v>7422</v>
      </c>
      <c r="I2072" s="437">
        <v>324</v>
      </c>
      <c r="J2072" s="165">
        <f t="shared" si="106"/>
        <v>17</v>
      </c>
    </row>
    <row r="2073" spans="1:10" ht="19.95" customHeight="1">
      <c r="A2073" s="102" t="str">
        <f t="shared" si="104"/>
        <v>2026-04-28T1030546</v>
      </c>
      <c r="B2073" s="167" t="str">
        <f t="shared" si="105"/>
        <v>171030546</v>
      </c>
      <c r="C2073" s="438" t="s">
        <v>10624</v>
      </c>
      <c r="D2073" s="439" t="s">
        <v>7419</v>
      </c>
      <c r="E2073" s="440" t="s">
        <v>7426</v>
      </c>
      <c r="F2073" s="439" t="s">
        <v>43</v>
      </c>
      <c r="G2073" s="439" t="s">
        <v>7427</v>
      </c>
      <c r="H2073" s="439" t="s">
        <v>7422</v>
      </c>
      <c r="I2073" s="441">
        <v>170</v>
      </c>
      <c r="J2073" s="165">
        <f t="shared" si="106"/>
        <v>17</v>
      </c>
    </row>
    <row r="2074" spans="1:10" ht="19.95" customHeight="1">
      <c r="A2074" s="102" t="str">
        <f t="shared" si="104"/>
        <v>2026-04-28T3003268</v>
      </c>
      <c r="B2074" s="167" t="str">
        <f t="shared" si="105"/>
        <v>173003268</v>
      </c>
      <c r="C2074" s="434" t="s">
        <v>10624</v>
      </c>
      <c r="D2074" s="435" t="s">
        <v>416</v>
      </c>
      <c r="E2074" s="436" t="s">
        <v>2857</v>
      </c>
      <c r="F2074" s="435" t="s">
        <v>43</v>
      </c>
      <c r="G2074" s="435" t="s">
        <v>2858</v>
      </c>
      <c r="H2074" s="435" t="s">
        <v>2859</v>
      </c>
      <c r="I2074" s="437">
        <v>87</v>
      </c>
      <c r="J2074" s="165">
        <f t="shared" si="106"/>
        <v>17</v>
      </c>
    </row>
    <row r="2075" spans="1:10" ht="19.95" customHeight="1">
      <c r="A2075" s="102" t="str">
        <f t="shared" si="104"/>
        <v>2026-04-28T3003745</v>
      </c>
      <c r="B2075" s="167" t="str">
        <f t="shared" si="105"/>
        <v>173003745</v>
      </c>
      <c r="C2075" s="438" t="s">
        <v>10624</v>
      </c>
      <c r="D2075" s="439" t="s">
        <v>416</v>
      </c>
      <c r="E2075" s="440" t="s">
        <v>2860</v>
      </c>
      <c r="F2075" s="439" t="s">
        <v>43</v>
      </c>
      <c r="G2075" s="439" t="s">
        <v>2861</v>
      </c>
      <c r="H2075" s="439" t="s">
        <v>7812</v>
      </c>
      <c r="I2075" s="441">
        <v>90</v>
      </c>
      <c r="J2075" s="165">
        <f t="shared" si="106"/>
        <v>17</v>
      </c>
    </row>
    <row r="2076" spans="1:10" ht="19.95" customHeight="1">
      <c r="A2076" s="102" t="str">
        <f t="shared" si="104"/>
        <v>2026-04-28T3002782</v>
      </c>
      <c r="B2076" s="167" t="str">
        <f t="shared" si="105"/>
        <v>173002782</v>
      </c>
      <c r="C2076" s="434" t="s">
        <v>10624</v>
      </c>
      <c r="D2076" s="435" t="s">
        <v>416</v>
      </c>
      <c r="E2076" s="436" t="s">
        <v>3658</v>
      </c>
      <c r="F2076" s="435" t="s">
        <v>43</v>
      </c>
      <c r="G2076" s="435" t="s">
        <v>3659</v>
      </c>
      <c r="H2076" s="435" t="s">
        <v>3660</v>
      </c>
      <c r="I2076" s="437">
        <v>97</v>
      </c>
      <c r="J2076" s="165">
        <f t="shared" si="106"/>
        <v>17</v>
      </c>
    </row>
    <row r="2077" spans="1:10" ht="19.95" customHeight="1">
      <c r="A2077" s="102" t="str">
        <f t="shared" si="104"/>
        <v>2026-04-28T3003106</v>
      </c>
      <c r="B2077" s="167" t="str">
        <f t="shared" si="105"/>
        <v>173003106</v>
      </c>
      <c r="C2077" s="438" t="s">
        <v>10624</v>
      </c>
      <c r="D2077" s="439" t="s">
        <v>416</v>
      </c>
      <c r="E2077" s="440" t="s">
        <v>2902</v>
      </c>
      <c r="F2077" s="439" t="s">
        <v>43</v>
      </c>
      <c r="G2077" s="439" t="s">
        <v>2903</v>
      </c>
      <c r="H2077" s="439" t="s">
        <v>7298</v>
      </c>
      <c r="I2077" s="441">
        <v>66</v>
      </c>
      <c r="J2077" s="165">
        <f t="shared" si="106"/>
        <v>17</v>
      </c>
    </row>
    <row r="2078" spans="1:10" ht="19.95" customHeight="1">
      <c r="A2078" s="102" t="str">
        <f t="shared" si="104"/>
        <v>2026-04-28T3002609</v>
      </c>
      <c r="B2078" s="167" t="str">
        <f t="shared" si="105"/>
        <v>173002609</v>
      </c>
      <c r="C2078" s="434" t="s">
        <v>10624</v>
      </c>
      <c r="D2078" s="435" t="s">
        <v>2862</v>
      </c>
      <c r="E2078" s="436" t="s">
        <v>3721</v>
      </c>
      <c r="F2078" s="435" t="s">
        <v>43</v>
      </c>
      <c r="G2078" s="435" t="s">
        <v>3722</v>
      </c>
      <c r="H2078" s="435" t="s">
        <v>2865</v>
      </c>
      <c r="I2078" s="437">
        <v>72</v>
      </c>
      <c r="J2078" s="165">
        <f t="shared" si="106"/>
        <v>17</v>
      </c>
    </row>
    <row r="2079" spans="1:10" ht="19.95" customHeight="1">
      <c r="A2079" s="102" t="str">
        <f t="shared" si="104"/>
        <v>2026-04-28T3003890</v>
      </c>
      <c r="B2079" s="167" t="str">
        <f t="shared" si="105"/>
        <v>173003890</v>
      </c>
      <c r="C2079" s="438" t="s">
        <v>10624</v>
      </c>
      <c r="D2079" s="439" t="s">
        <v>2862</v>
      </c>
      <c r="E2079" s="440" t="s">
        <v>9541</v>
      </c>
      <c r="F2079" s="439" t="s">
        <v>43</v>
      </c>
      <c r="G2079" s="439" t="s">
        <v>9542</v>
      </c>
      <c r="H2079" s="439" t="s">
        <v>2865</v>
      </c>
      <c r="I2079" s="441">
        <v>64</v>
      </c>
      <c r="J2079" s="165">
        <f t="shared" si="106"/>
        <v>17</v>
      </c>
    </row>
    <row r="2080" spans="1:10" ht="19.95" customHeight="1">
      <c r="A2080" s="102" t="str">
        <f t="shared" si="104"/>
        <v>2026-04-28T3002647</v>
      </c>
      <c r="B2080" s="167" t="str">
        <f t="shared" si="105"/>
        <v>173002647</v>
      </c>
      <c r="C2080" s="434" t="s">
        <v>10624</v>
      </c>
      <c r="D2080" s="435" t="s">
        <v>2862</v>
      </c>
      <c r="E2080" s="436" t="s">
        <v>2866</v>
      </c>
      <c r="F2080" s="435" t="s">
        <v>2515</v>
      </c>
      <c r="G2080" s="435" t="s">
        <v>2867</v>
      </c>
      <c r="H2080" s="435" t="s">
        <v>7813</v>
      </c>
      <c r="I2080" s="437">
        <v>89</v>
      </c>
      <c r="J2080" s="165">
        <f t="shared" si="106"/>
        <v>17</v>
      </c>
    </row>
    <row r="2081" spans="1:10" ht="19.95" customHeight="1">
      <c r="A2081" s="102" t="str">
        <f t="shared" si="104"/>
        <v>2026-04-28T3002645</v>
      </c>
      <c r="B2081" s="167" t="str">
        <f t="shared" si="105"/>
        <v>173002645</v>
      </c>
      <c r="C2081" s="438" t="s">
        <v>10624</v>
      </c>
      <c r="D2081" s="439" t="s">
        <v>2870</v>
      </c>
      <c r="E2081" s="440" t="s">
        <v>4372</v>
      </c>
      <c r="F2081" s="439" t="s">
        <v>2515</v>
      </c>
      <c r="G2081" s="439" t="s">
        <v>4373</v>
      </c>
      <c r="H2081" s="439" t="s">
        <v>4374</v>
      </c>
      <c r="I2081" s="441">
        <v>25</v>
      </c>
      <c r="J2081" s="165">
        <f t="shared" si="106"/>
        <v>17</v>
      </c>
    </row>
    <row r="2082" spans="1:10" ht="19.95" customHeight="1">
      <c r="A2082" s="102" t="str">
        <f t="shared" si="104"/>
        <v>2026-04-28T3002240</v>
      </c>
      <c r="B2082" s="167" t="str">
        <f t="shared" si="105"/>
        <v>173002240</v>
      </c>
      <c r="C2082" s="434" t="s">
        <v>10624</v>
      </c>
      <c r="D2082" s="435" t="s">
        <v>2870</v>
      </c>
      <c r="E2082" s="436" t="s">
        <v>3755</v>
      </c>
      <c r="F2082" s="435" t="s">
        <v>2515</v>
      </c>
      <c r="G2082" s="435" t="s">
        <v>3756</v>
      </c>
      <c r="H2082" s="435" t="s">
        <v>3757</v>
      </c>
      <c r="I2082" s="437">
        <v>40</v>
      </c>
      <c r="J2082" s="165">
        <f t="shared" si="106"/>
        <v>17</v>
      </c>
    </row>
    <row r="2083" spans="1:10" ht="19.95" customHeight="1">
      <c r="A2083" s="102" t="str">
        <f t="shared" si="104"/>
        <v>2026-04-28T3002609</v>
      </c>
      <c r="B2083" s="167" t="str">
        <f t="shared" si="105"/>
        <v>173002609</v>
      </c>
      <c r="C2083" s="438" t="s">
        <v>10624</v>
      </c>
      <c r="D2083" s="439" t="s">
        <v>2870</v>
      </c>
      <c r="E2083" s="440" t="s">
        <v>3721</v>
      </c>
      <c r="F2083" s="439" t="s">
        <v>43</v>
      </c>
      <c r="G2083" s="439" t="s">
        <v>3722</v>
      </c>
      <c r="H2083" s="439" t="s">
        <v>2865</v>
      </c>
      <c r="I2083" s="441">
        <v>43</v>
      </c>
      <c r="J2083" s="165">
        <f t="shared" si="106"/>
        <v>17</v>
      </c>
    </row>
    <row r="2084" spans="1:10" ht="19.95" customHeight="1">
      <c r="A2084" s="102" t="str">
        <f t="shared" si="104"/>
        <v>2026-04-28T3002422</v>
      </c>
      <c r="B2084" s="167" t="str">
        <f t="shared" si="105"/>
        <v>173002422</v>
      </c>
      <c r="C2084" s="434" t="s">
        <v>10624</v>
      </c>
      <c r="D2084" s="435" t="s">
        <v>2870</v>
      </c>
      <c r="E2084" s="436" t="s">
        <v>7332</v>
      </c>
      <c r="F2084" s="435" t="s">
        <v>43</v>
      </c>
      <c r="G2084" s="435" t="s">
        <v>7333</v>
      </c>
      <c r="H2084" s="435" t="s">
        <v>7334</v>
      </c>
      <c r="I2084" s="437">
        <v>85</v>
      </c>
      <c r="J2084" s="165">
        <f t="shared" si="106"/>
        <v>17</v>
      </c>
    </row>
    <row r="2085" spans="1:10" ht="19.95" customHeight="1">
      <c r="A2085" s="102" t="str">
        <f t="shared" si="104"/>
        <v>2026-04-28T3003744</v>
      </c>
      <c r="B2085" s="167" t="str">
        <f t="shared" si="105"/>
        <v>173003744</v>
      </c>
      <c r="C2085" s="438" t="s">
        <v>10624</v>
      </c>
      <c r="D2085" s="439" t="s">
        <v>2870</v>
      </c>
      <c r="E2085" s="440" t="s">
        <v>2863</v>
      </c>
      <c r="F2085" s="439" t="s">
        <v>43</v>
      </c>
      <c r="G2085" s="439" t="s">
        <v>2864</v>
      </c>
      <c r="H2085" s="439" t="s">
        <v>3723</v>
      </c>
      <c r="I2085" s="441">
        <v>99</v>
      </c>
      <c r="J2085" s="165">
        <f t="shared" si="106"/>
        <v>17</v>
      </c>
    </row>
    <row r="2086" spans="1:10" ht="19.95" customHeight="1">
      <c r="A2086" s="102" t="str">
        <f t="shared" si="104"/>
        <v>2026-04-28T1031803</v>
      </c>
      <c r="B2086" s="167" t="str">
        <f t="shared" si="105"/>
        <v>171031803</v>
      </c>
      <c r="C2086" s="434" t="s">
        <v>10624</v>
      </c>
      <c r="D2086" s="435" t="s">
        <v>2908</v>
      </c>
      <c r="E2086" s="436" t="s">
        <v>9550</v>
      </c>
      <c r="F2086" s="435" t="s">
        <v>43</v>
      </c>
      <c r="G2086" s="435" t="s">
        <v>9551</v>
      </c>
      <c r="H2086" s="435" t="s">
        <v>9552</v>
      </c>
      <c r="I2086" s="437">
        <v>296</v>
      </c>
      <c r="J2086" s="165">
        <f t="shared" si="106"/>
        <v>17</v>
      </c>
    </row>
    <row r="2087" spans="1:10" ht="19.95" customHeight="1">
      <c r="A2087" s="102" t="str">
        <f t="shared" si="104"/>
        <v>2026-04-28T1031427</v>
      </c>
      <c r="B2087" s="167" t="str">
        <f t="shared" si="105"/>
        <v>171031427</v>
      </c>
      <c r="C2087" s="438" t="s">
        <v>10624</v>
      </c>
      <c r="D2087" s="439" t="s">
        <v>5013</v>
      </c>
      <c r="E2087" s="440" t="s">
        <v>10621</v>
      </c>
      <c r="F2087" s="439" t="s">
        <v>43</v>
      </c>
      <c r="G2087" s="439" t="s">
        <v>10622</v>
      </c>
      <c r="H2087" s="439" t="s">
        <v>10623</v>
      </c>
      <c r="I2087" s="441">
        <v>179</v>
      </c>
      <c r="J2087" s="165">
        <f t="shared" si="106"/>
        <v>17</v>
      </c>
    </row>
    <row r="2088" spans="1:10" ht="19.95" customHeight="1">
      <c r="A2088" s="102" t="str">
        <f t="shared" si="104"/>
        <v>2026-04-28T1032440</v>
      </c>
      <c r="B2088" s="167" t="str">
        <f t="shared" si="105"/>
        <v>171032440</v>
      </c>
      <c r="C2088" s="434" t="s">
        <v>10624</v>
      </c>
      <c r="D2088" s="435" t="s">
        <v>5013</v>
      </c>
      <c r="E2088" s="436" t="s">
        <v>8262</v>
      </c>
      <c r="F2088" s="435" t="s">
        <v>43</v>
      </c>
      <c r="G2088" s="435" t="s">
        <v>8263</v>
      </c>
      <c r="H2088" s="435" t="s">
        <v>8264</v>
      </c>
      <c r="I2088" s="437">
        <v>239</v>
      </c>
      <c r="J2088" s="165">
        <f t="shared" si="106"/>
        <v>17</v>
      </c>
    </row>
    <row r="2089" spans="1:10" ht="19.95" customHeight="1">
      <c r="A2089" s="102" t="str">
        <f t="shared" si="104"/>
        <v>2026-04-28T1033079</v>
      </c>
      <c r="B2089" s="167" t="str">
        <f t="shared" si="105"/>
        <v>171033079</v>
      </c>
      <c r="C2089" s="438" t="s">
        <v>10624</v>
      </c>
      <c r="D2089" s="439" t="s">
        <v>5013</v>
      </c>
      <c r="E2089" s="440" t="s">
        <v>7341</v>
      </c>
      <c r="F2089" s="439" t="s">
        <v>43</v>
      </c>
      <c r="G2089" s="439" t="s">
        <v>7342</v>
      </c>
      <c r="H2089" s="439" t="s">
        <v>7414</v>
      </c>
      <c r="I2089" s="441">
        <v>458</v>
      </c>
      <c r="J2089" s="165">
        <f t="shared" si="106"/>
        <v>17</v>
      </c>
    </row>
    <row r="2090" spans="1:10" ht="19.95" customHeight="1">
      <c r="A2090" s="102" t="str">
        <f t="shared" si="104"/>
        <v>2026-04-28T2021194</v>
      </c>
      <c r="B2090" s="167" t="str">
        <f t="shared" si="105"/>
        <v>172021194</v>
      </c>
      <c r="C2090" s="434" t="s">
        <v>10624</v>
      </c>
      <c r="D2090" s="435" t="s">
        <v>5017</v>
      </c>
      <c r="E2090" s="436" t="s">
        <v>2886</v>
      </c>
      <c r="F2090" s="435" t="s">
        <v>43</v>
      </c>
      <c r="G2090" s="435" t="s">
        <v>2887</v>
      </c>
      <c r="H2090" s="435" t="s">
        <v>2888</v>
      </c>
      <c r="I2090" s="437">
        <v>227</v>
      </c>
      <c r="J2090" s="165">
        <f t="shared" si="106"/>
        <v>17</v>
      </c>
    </row>
    <row r="2091" spans="1:10" ht="19.95" customHeight="1">
      <c r="A2091" s="102" t="str">
        <f t="shared" si="104"/>
        <v>2026-04-28T1035835</v>
      </c>
      <c r="B2091" s="167" t="str">
        <f t="shared" si="105"/>
        <v>171035835</v>
      </c>
      <c r="C2091" s="438" t="s">
        <v>10624</v>
      </c>
      <c r="D2091" s="439" t="s">
        <v>2912</v>
      </c>
      <c r="E2091" s="440" t="s">
        <v>7325</v>
      </c>
      <c r="F2091" s="439" t="s">
        <v>43</v>
      </c>
      <c r="G2091" s="439" t="s">
        <v>7326</v>
      </c>
      <c r="H2091" s="439" t="s">
        <v>9579</v>
      </c>
      <c r="I2091" s="441">
        <v>302</v>
      </c>
      <c r="J2091" s="165">
        <f t="shared" si="106"/>
        <v>17</v>
      </c>
    </row>
    <row r="2092" spans="1:10" ht="19.95" customHeight="1">
      <c r="A2092" s="102" t="str">
        <f t="shared" si="104"/>
        <v>2026-04-28T1033066</v>
      </c>
      <c r="B2092" s="167" t="str">
        <f t="shared" si="105"/>
        <v>171033066</v>
      </c>
      <c r="C2092" s="434" t="s">
        <v>10624</v>
      </c>
      <c r="D2092" s="435" t="s">
        <v>5394</v>
      </c>
      <c r="E2092" s="436" t="s">
        <v>9553</v>
      </c>
      <c r="F2092" s="435" t="s">
        <v>43</v>
      </c>
      <c r="G2092" s="435" t="s">
        <v>7728</v>
      </c>
      <c r="H2092" s="435" t="s">
        <v>9554</v>
      </c>
      <c r="I2092" s="437">
        <v>105</v>
      </c>
      <c r="J2092" s="165">
        <f t="shared" si="106"/>
        <v>17</v>
      </c>
    </row>
    <row r="2093" spans="1:10" ht="19.95" customHeight="1">
      <c r="A2093" s="102" t="str">
        <f t="shared" si="104"/>
        <v>2026-04-28T1024957</v>
      </c>
      <c r="B2093" s="167" t="str">
        <f t="shared" si="105"/>
        <v>171024957</v>
      </c>
      <c r="C2093" s="438" t="s">
        <v>10624</v>
      </c>
      <c r="D2093" s="439" t="s">
        <v>7415</v>
      </c>
      <c r="E2093" s="440" t="s">
        <v>9641</v>
      </c>
      <c r="F2093" s="439" t="s">
        <v>43</v>
      </c>
      <c r="G2093" s="439" t="s">
        <v>9642</v>
      </c>
      <c r="H2093" s="439" t="s">
        <v>10347</v>
      </c>
      <c r="I2093" s="441">
        <v>187</v>
      </c>
      <c r="J2093" s="165">
        <f t="shared" si="106"/>
        <v>17</v>
      </c>
    </row>
    <row r="2094" spans="1:10" ht="19.95" customHeight="1">
      <c r="A2094" s="102" t="str">
        <f t="shared" si="104"/>
        <v>2026-04-28T1033085</v>
      </c>
      <c r="B2094" s="167" t="str">
        <f t="shared" si="105"/>
        <v>171033085</v>
      </c>
      <c r="C2094" s="434" t="s">
        <v>10624</v>
      </c>
      <c r="D2094" s="435" t="s">
        <v>7415</v>
      </c>
      <c r="E2094" s="436" t="s">
        <v>7316</v>
      </c>
      <c r="F2094" s="435" t="s">
        <v>43</v>
      </c>
      <c r="G2094" s="435" t="s">
        <v>7317</v>
      </c>
      <c r="H2094" s="435" t="s">
        <v>7318</v>
      </c>
      <c r="I2094" s="437">
        <v>425</v>
      </c>
      <c r="J2094" s="165">
        <f t="shared" si="106"/>
        <v>17</v>
      </c>
    </row>
    <row r="2095" spans="1:10" ht="19.95" customHeight="1">
      <c r="A2095" s="102" t="str">
        <f t="shared" si="104"/>
        <v>2026-04-28T1027728</v>
      </c>
      <c r="B2095" s="167" t="str">
        <f t="shared" si="105"/>
        <v>171027728</v>
      </c>
      <c r="C2095" s="438" t="s">
        <v>10624</v>
      </c>
      <c r="D2095" s="439" t="s">
        <v>7415</v>
      </c>
      <c r="E2095" s="440" t="s">
        <v>9610</v>
      </c>
      <c r="F2095" s="439" t="s">
        <v>43</v>
      </c>
      <c r="G2095" s="439" t="s">
        <v>9611</v>
      </c>
      <c r="H2095" s="439" t="s">
        <v>9628</v>
      </c>
      <c r="I2095" s="441">
        <v>195</v>
      </c>
      <c r="J2095" s="165">
        <f t="shared" si="106"/>
        <v>17</v>
      </c>
    </row>
    <row r="2096" spans="1:10" ht="19.95" customHeight="1">
      <c r="A2096" s="102" t="str">
        <f t="shared" si="104"/>
        <v>2026-04-28T1033057</v>
      </c>
      <c r="B2096" s="167" t="str">
        <f t="shared" si="105"/>
        <v>171033057</v>
      </c>
      <c r="C2096" s="434" t="s">
        <v>10624</v>
      </c>
      <c r="D2096" s="435" t="s">
        <v>7415</v>
      </c>
      <c r="E2096" s="436" t="s">
        <v>5010</v>
      </c>
      <c r="F2096" s="435" t="s">
        <v>43</v>
      </c>
      <c r="G2096" s="435" t="s">
        <v>5011</v>
      </c>
      <c r="H2096" s="435" t="s">
        <v>7304</v>
      </c>
      <c r="I2096" s="437">
        <v>199</v>
      </c>
      <c r="J2096" s="165">
        <f t="shared" si="106"/>
        <v>17</v>
      </c>
    </row>
    <row r="2097" spans="1:10" ht="19.95" customHeight="1">
      <c r="A2097" s="102" t="str">
        <f t="shared" si="104"/>
        <v>2026-04-28T1031798</v>
      </c>
      <c r="B2097" s="167" t="str">
        <f t="shared" si="105"/>
        <v>171031798</v>
      </c>
      <c r="C2097" s="438" t="s">
        <v>10624</v>
      </c>
      <c r="D2097" s="439" t="s">
        <v>3739</v>
      </c>
      <c r="E2097" s="440" t="s">
        <v>9570</v>
      </c>
      <c r="F2097" s="439" t="s">
        <v>43</v>
      </c>
      <c r="G2097" s="439" t="s">
        <v>9571</v>
      </c>
      <c r="H2097" s="439" t="s">
        <v>9572</v>
      </c>
      <c r="I2097" s="441">
        <v>64</v>
      </c>
      <c r="J2097" s="165">
        <f t="shared" si="106"/>
        <v>17</v>
      </c>
    </row>
    <row r="2098" spans="1:10" ht="19.95" customHeight="1">
      <c r="A2098" s="102" t="str">
        <f t="shared" si="104"/>
        <v>2026-04-28T1031812</v>
      </c>
      <c r="B2098" s="167" t="str">
        <f t="shared" si="105"/>
        <v>171031812</v>
      </c>
      <c r="C2098" s="434" t="s">
        <v>10624</v>
      </c>
      <c r="D2098" s="435" t="s">
        <v>3739</v>
      </c>
      <c r="E2098" s="436" t="s">
        <v>7353</v>
      </c>
      <c r="F2098" s="435" t="s">
        <v>43</v>
      </c>
      <c r="G2098" s="435" t="s">
        <v>7354</v>
      </c>
      <c r="H2098" s="435" t="s">
        <v>7355</v>
      </c>
      <c r="I2098" s="437">
        <v>194</v>
      </c>
      <c r="J2098" s="165">
        <f t="shared" si="106"/>
        <v>17</v>
      </c>
    </row>
    <row r="2099" spans="1:10" ht="19.95" customHeight="1">
      <c r="A2099" s="102" t="str">
        <f t="shared" si="104"/>
        <v>2026-04-29T1037741</v>
      </c>
      <c r="B2099" s="167" t="str">
        <f t="shared" si="105"/>
        <v>171037741</v>
      </c>
      <c r="C2099" s="438" t="s">
        <v>10625</v>
      </c>
      <c r="D2099" s="439" t="s">
        <v>4388</v>
      </c>
      <c r="E2099" s="440" t="s">
        <v>7827</v>
      </c>
      <c r="F2099" s="439" t="s">
        <v>43</v>
      </c>
      <c r="G2099" s="439" t="s">
        <v>7828</v>
      </c>
      <c r="H2099" s="439" t="s">
        <v>7829</v>
      </c>
      <c r="I2099" s="441">
        <v>231</v>
      </c>
      <c r="J2099" s="165">
        <f t="shared" si="106"/>
        <v>17</v>
      </c>
    </row>
    <row r="2100" spans="1:10" ht="19.95" customHeight="1">
      <c r="A2100" s="102" t="str">
        <f t="shared" si="104"/>
        <v>2026-04-29T1037783</v>
      </c>
      <c r="B2100" s="167" t="str">
        <f t="shared" si="105"/>
        <v>171037783</v>
      </c>
      <c r="C2100" s="434" t="s">
        <v>10625</v>
      </c>
      <c r="D2100" s="435" t="s">
        <v>4388</v>
      </c>
      <c r="E2100" s="436" t="s">
        <v>10341</v>
      </c>
      <c r="F2100" s="435" t="s">
        <v>43</v>
      </c>
      <c r="G2100" s="435" t="s">
        <v>10342</v>
      </c>
      <c r="H2100" s="435" t="s">
        <v>10343</v>
      </c>
      <c r="I2100" s="437">
        <v>285</v>
      </c>
      <c r="J2100" s="165">
        <f t="shared" si="106"/>
        <v>17</v>
      </c>
    </row>
    <row r="2101" spans="1:10" ht="19.95" customHeight="1">
      <c r="A2101" s="102" t="str">
        <f t="shared" si="104"/>
        <v>2026-04-29T1037798</v>
      </c>
      <c r="B2101" s="167" t="str">
        <f t="shared" si="105"/>
        <v>171037798</v>
      </c>
      <c r="C2101" s="438" t="s">
        <v>10625</v>
      </c>
      <c r="D2101" s="439" t="s">
        <v>4388</v>
      </c>
      <c r="E2101" s="440" t="s">
        <v>8241</v>
      </c>
      <c r="F2101" s="439" t="s">
        <v>43</v>
      </c>
      <c r="G2101" s="439" t="s">
        <v>8242</v>
      </c>
      <c r="H2101" s="439" t="s">
        <v>8243</v>
      </c>
      <c r="I2101" s="441">
        <v>135</v>
      </c>
      <c r="J2101" s="165">
        <f t="shared" si="106"/>
        <v>17</v>
      </c>
    </row>
    <row r="2102" spans="1:10" ht="19.95" customHeight="1">
      <c r="A2102" s="102" t="str">
        <f t="shared" si="104"/>
        <v>2026-04-29T1037727</v>
      </c>
      <c r="B2102" s="167" t="str">
        <f t="shared" si="105"/>
        <v>171037727</v>
      </c>
      <c r="C2102" s="434" t="s">
        <v>10625</v>
      </c>
      <c r="D2102" s="435" t="s">
        <v>7419</v>
      </c>
      <c r="E2102" s="436" t="s">
        <v>9575</v>
      </c>
      <c r="F2102" s="435" t="s">
        <v>43</v>
      </c>
      <c r="G2102" s="435" t="s">
        <v>9576</v>
      </c>
      <c r="H2102" s="435" t="s">
        <v>9606</v>
      </c>
      <c r="I2102" s="437">
        <v>573</v>
      </c>
      <c r="J2102" s="165">
        <f t="shared" si="106"/>
        <v>17</v>
      </c>
    </row>
    <row r="2103" spans="1:10" ht="19.95" customHeight="1">
      <c r="A2103" s="102" t="str">
        <f t="shared" si="104"/>
        <v>2026-04-29T1031434</v>
      </c>
      <c r="B2103" s="167" t="str">
        <f t="shared" si="105"/>
        <v>171031434</v>
      </c>
      <c r="C2103" s="438" t="s">
        <v>10625</v>
      </c>
      <c r="D2103" s="439" t="s">
        <v>7419</v>
      </c>
      <c r="E2103" s="440" t="s">
        <v>7420</v>
      </c>
      <c r="F2103" s="439" t="s">
        <v>43</v>
      </c>
      <c r="G2103" s="439" t="s">
        <v>7421</v>
      </c>
      <c r="H2103" s="439" t="s">
        <v>7422</v>
      </c>
      <c r="I2103" s="441">
        <v>281</v>
      </c>
      <c r="J2103" s="165">
        <f t="shared" si="106"/>
        <v>17</v>
      </c>
    </row>
    <row r="2104" spans="1:10" ht="19.95" customHeight="1">
      <c r="A2104" s="102" t="str">
        <f t="shared" ref="A2104:A2167" si="107">C2104&amp;"T"&amp;G2104</f>
        <v>2026-04-29T1030546</v>
      </c>
      <c r="B2104" s="167" t="str">
        <f t="shared" ref="B2104:B2167" si="108">J2104&amp;G2104</f>
        <v>171030546</v>
      </c>
      <c r="C2104" s="434" t="s">
        <v>10625</v>
      </c>
      <c r="D2104" s="435" t="s">
        <v>7419</v>
      </c>
      <c r="E2104" s="436" t="s">
        <v>7426</v>
      </c>
      <c r="F2104" s="435" t="s">
        <v>43</v>
      </c>
      <c r="G2104" s="435" t="s">
        <v>7427</v>
      </c>
      <c r="H2104" s="435" t="s">
        <v>7422</v>
      </c>
      <c r="I2104" s="437">
        <v>156</v>
      </c>
      <c r="J2104" s="165">
        <f t="shared" si="106"/>
        <v>17</v>
      </c>
    </row>
    <row r="2105" spans="1:10" ht="19.95" customHeight="1">
      <c r="A2105" s="102" t="str">
        <f t="shared" si="107"/>
        <v>2026-04-29T3003268</v>
      </c>
      <c r="B2105" s="167" t="str">
        <f t="shared" si="108"/>
        <v>173003268</v>
      </c>
      <c r="C2105" s="438" t="s">
        <v>10625</v>
      </c>
      <c r="D2105" s="439" t="s">
        <v>416</v>
      </c>
      <c r="E2105" s="440" t="s">
        <v>2857</v>
      </c>
      <c r="F2105" s="439" t="s">
        <v>43</v>
      </c>
      <c r="G2105" s="439" t="s">
        <v>2858</v>
      </c>
      <c r="H2105" s="439" t="s">
        <v>2859</v>
      </c>
      <c r="I2105" s="441">
        <v>65</v>
      </c>
      <c r="J2105" s="165">
        <f t="shared" si="106"/>
        <v>17</v>
      </c>
    </row>
    <row r="2106" spans="1:10" ht="19.95" customHeight="1">
      <c r="A2106" s="102" t="str">
        <f t="shared" si="107"/>
        <v>2026-04-29T3003745</v>
      </c>
      <c r="B2106" s="167" t="str">
        <f t="shared" si="108"/>
        <v>173003745</v>
      </c>
      <c r="C2106" s="434" t="s">
        <v>10625</v>
      </c>
      <c r="D2106" s="435" t="s">
        <v>416</v>
      </c>
      <c r="E2106" s="436" t="s">
        <v>2860</v>
      </c>
      <c r="F2106" s="435" t="s">
        <v>43</v>
      </c>
      <c r="G2106" s="435" t="s">
        <v>2861</v>
      </c>
      <c r="H2106" s="435" t="s">
        <v>7812</v>
      </c>
      <c r="I2106" s="437">
        <v>111</v>
      </c>
      <c r="J2106" s="165">
        <f t="shared" si="106"/>
        <v>17</v>
      </c>
    </row>
    <row r="2107" spans="1:10" ht="19.95" customHeight="1">
      <c r="A2107" s="102" t="str">
        <f t="shared" si="107"/>
        <v>2026-04-29T3003105</v>
      </c>
      <c r="B2107" s="167" t="str">
        <f t="shared" si="108"/>
        <v>173003105</v>
      </c>
      <c r="C2107" s="438" t="s">
        <v>10625</v>
      </c>
      <c r="D2107" s="439" t="s">
        <v>416</v>
      </c>
      <c r="E2107" s="440" t="s">
        <v>417</v>
      </c>
      <c r="F2107" s="439" t="s">
        <v>43</v>
      </c>
      <c r="G2107" s="439" t="s">
        <v>418</v>
      </c>
      <c r="H2107" s="439" t="s">
        <v>7298</v>
      </c>
      <c r="I2107" s="441">
        <v>49</v>
      </c>
      <c r="J2107" s="165">
        <f t="shared" si="106"/>
        <v>17</v>
      </c>
    </row>
    <row r="2108" spans="1:10" ht="19.95" customHeight="1">
      <c r="A2108" s="102" t="str">
        <f t="shared" si="107"/>
        <v>2026-04-29T3003106</v>
      </c>
      <c r="B2108" s="167" t="str">
        <f t="shared" si="108"/>
        <v>173003106</v>
      </c>
      <c r="C2108" s="434" t="s">
        <v>10625</v>
      </c>
      <c r="D2108" s="435" t="s">
        <v>416</v>
      </c>
      <c r="E2108" s="436" t="s">
        <v>2902</v>
      </c>
      <c r="F2108" s="435" t="s">
        <v>43</v>
      </c>
      <c r="G2108" s="435" t="s">
        <v>2903</v>
      </c>
      <c r="H2108" s="435" t="s">
        <v>7298</v>
      </c>
      <c r="I2108" s="437">
        <v>5</v>
      </c>
      <c r="J2108" s="165">
        <f t="shared" si="106"/>
        <v>17</v>
      </c>
    </row>
    <row r="2109" spans="1:10" ht="19.95" customHeight="1">
      <c r="A2109" s="102" t="str">
        <f t="shared" si="107"/>
        <v>2026-04-29T3002784</v>
      </c>
      <c r="B2109" s="167" t="str">
        <f t="shared" si="108"/>
        <v>173002784</v>
      </c>
      <c r="C2109" s="438" t="s">
        <v>10625</v>
      </c>
      <c r="D2109" s="439" t="s">
        <v>416</v>
      </c>
      <c r="E2109" s="440" t="s">
        <v>5021</v>
      </c>
      <c r="F2109" s="439" t="s">
        <v>43</v>
      </c>
      <c r="G2109" s="439" t="s">
        <v>5022</v>
      </c>
      <c r="H2109" s="439" t="s">
        <v>5023</v>
      </c>
      <c r="I2109" s="441">
        <v>93</v>
      </c>
      <c r="J2109" s="165">
        <f t="shared" si="106"/>
        <v>17</v>
      </c>
    </row>
    <row r="2110" spans="1:10" ht="19.95" customHeight="1">
      <c r="A2110" s="102" t="str">
        <f t="shared" si="107"/>
        <v>2026-04-29T3002240</v>
      </c>
      <c r="B2110" s="167" t="str">
        <f t="shared" si="108"/>
        <v>173002240</v>
      </c>
      <c r="C2110" s="434" t="s">
        <v>10625</v>
      </c>
      <c r="D2110" s="435" t="s">
        <v>2862</v>
      </c>
      <c r="E2110" s="436" t="s">
        <v>3755</v>
      </c>
      <c r="F2110" s="435" t="s">
        <v>2515</v>
      </c>
      <c r="G2110" s="435" t="s">
        <v>3756</v>
      </c>
      <c r="H2110" s="435" t="s">
        <v>3757</v>
      </c>
      <c r="I2110" s="437">
        <v>71</v>
      </c>
      <c r="J2110" s="165">
        <f t="shared" si="106"/>
        <v>17</v>
      </c>
    </row>
    <row r="2111" spans="1:10" ht="19.95" customHeight="1">
      <c r="A2111" s="102" t="str">
        <f t="shared" si="107"/>
        <v>2026-04-29T3002647</v>
      </c>
      <c r="B2111" s="167" t="str">
        <f t="shared" si="108"/>
        <v>173002647</v>
      </c>
      <c r="C2111" s="438" t="s">
        <v>10625</v>
      </c>
      <c r="D2111" s="439" t="s">
        <v>2862</v>
      </c>
      <c r="E2111" s="440" t="s">
        <v>2866</v>
      </c>
      <c r="F2111" s="439" t="s">
        <v>2515</v>
      </c>
      <c r="G2111" s="439" t="s">
        <v>2867</v>
      </c>
      <c r="H2111" s="439" t="s">
        <v>7813</v>
      </c>
      <c r="I2111" s="441">
        <v>74</v>
      </c>
      <c r="J2111" s="165">
        <f t="shared" si="106"/>
        <v>17</v>
      </c>
    </row>
    <row r="2112" spans="1:10" ht="19.95" customHeight="1">
      <c r="A2112" s="102" t="str">
        <f t="shared" si="107"/>
        <v>2026-04-29T3003745</v>
      </c>
      <c r="B2112" s="167" t="str">
        <f t="shared" si="108"/>
        <v>173003745</v>
      </c>
      <c r="C2112" s="434" t="s">
        <v>10625</v>
      </c>
      <c r="D2112" s="435" t="s">
        <v>2862</v>
      </c>
      <c r="E2112" s="436" t="s">
        <v>2860</v>
      </c>
      <c r="F2112" s="435" t="s">
        <v>43</v>
      </c>
      <c r="G2112" s="435" t="s">
        <v>2861</v>
      </c>
      <c r="H2112" s="435" t="s">
        <v>7812</v>
      </c>
      <c r="I2112" s="437">
        <v>40</v>
      </c>
      <c r="J2112" s="165">
        <f t="shared" si="106"/>
        <v>17</v>
      </c>
    </row>
    <row r="2113" spans="1:10" ht="19.95" customHeight="1">
      <c r="A2113" s="102" t="str">
        <f t="shared" si="107"/>
        <v>2026-04-29T3002645</v>
      </c>
      <c r="B2113" s="167" t="str">
        <f t="shared" si="108"/>
        <v>173002645</v>
      </c>
      <c r="C2113" s="438" t="s">
        <v>10625</v>
      </c>
      <c r="D2113" s="439" t="s">
        <v>2870</v>
      </c>
      <c r="E2113" s="440" t="s">
        <v>4372</v>
      </c>
      <c r="F2113" s="439" t="s">
        <v>2515</v>
      </c>
      <c r="G2113" s="439" t="s">
        <v>4373</v>
      </c>
      <c r="H2113" s="439" t="s">
        <v>4374</v>
      </c>
      <c r="I2113" s="441">
        <v>109</v>
      </c>
      <c r="J2113" s="165">
        <f t="shared" si="106"/>
        <v>17</v>
      </c>
    </row>
    <row r="2114" spans="1:10" ht="19.95" customHeight="1">
      <c r="A2114" s="102" t="str">
        <f t="shared" si="107"/>
        <v>2026-04-29T3002609</v>
      </c>
      <c r="B2114" s="167" t="str">
        <f t="shared" si="108"/>
        <v>173002609</v>
      </c>
      <c r="C2114" s="434" t="s">
        <v>10625</v>
      </c>
      <c r="D2114" s="435" t="s">
        <v>2870</v>
      </c>
      <c r="E2114" s="436" t="s">
        <v>3721</v>
      </c>
      <c r="F2114" s="435" t="s">
        <v>43</v>
      </c>
      <c r="G2114" s="435" t="s">
        <v>3722</v>
      </c>
      <c r="H2114" s="435" t="s">
        <v>2865</v>
      </c>
      <c r="I2114" s="437">
        <v>61</v>
      </c>
      <c r="J2114" s="165">
        <f t="shared" si="106"/>
        <v>17</v>
      </c>
    </row>
    <row r="2115" spans="1:10" ht="19.95" customHeight="1">
      <c r="A2115" s="102" t="str">
        <f t="shared" si="107"/>
        <v>2026-04-29T3002422</v>
      </c>
      <c r="B2115" s="167" t="str">
        <f t="shared" si="108"/>
        <v>173002422</v>
      </c>
      <c r="C2115" s="438" t="s">
        <v>10625</v>
      </c>
      <c r="D2115" s="439" t="s">
        <v>2870</v>
      </c>
      <c r="E2115" s="440" t="s">
        <v>7332</v>
      </c>
      <c r="F2115" s="439" t="s">
        <v>43</v>
      </c>
      <c r="G2115" s="439" t="s">
        <v>7333</v>
      </c>
      <c r="H2115" s="439" t="s">
        <v>7334</v>
      </c>
      <c r="I2115" s="441">
        <v>100</v>
      </c>
      <c r="J2115" s="165">
        <f t="shared" si="106"/>
        <v>17</v>
      </c>
    </row>
    <row r="2116" spans="1:10" ht="19.95" customHeight="1">
      <c r="A2116" s="102" t="str">
        <f t="shared" si="107"/>
        <v>2026-04-29T3003744</v>
      </c>
      <c r="B2116" s="167" t="str">
        <f t="shared" si="108"/>
        <v>173003744</v>
      </c>
      <c r="C2116" s="434" t="s">
        <v>10625</v>
      </c>
      <c r="D2116" s="435" t="s">
        <v>2870</v>
      </c>
      <c r="E2116" s="436" t="s">
        <v>2863</v>
      </c>
      <c r="F2116" s="435" t="s">
        <v>43</v>
      </c>
      <c r="G2116" s="435" t="s">
        <v>2864</v>
      </c>
      <c r="H2116" s="435" t="s">
        <v>3723</v>
      </c>
      <c r="I2116" s="437">
        <v>55</v>
      </c>
      <c r="J2116" s="165">
        <f t="shared" ref="J2116:J2179" si="109">WEEKNUM(C2116)-1</f>
        <v>17</v>
      </c>
    </row>
    <row r="2117" spans="1:10" ht="19.95" customHeight="1">
      <c r="A2117" s="102" t="str">
        <f t="shared" si="107"/>
        <v>2026-04-29T1031803</v>
      </c>
      <c r="B2117" s="167" t="str">
        <f t="shared" si="108"/>
        <v>171031803</v>
      </c>
      <c r="C2117" s="438" t="s">
        <v>10625</v>
      </c>
      <c r="D2117" s="439" t="s">
        <v>2908</v>
      </c>
      <c r="E2117" s="440" t="s">
        <v>9550</v>
      </c>
      <c r="F2117" s="439" t="s">
        <v>43</v>
      </c>
      <c r="G2117" s="439" t="s">
        <v>9551</v>
      </c>
      <c r="H2117" s="439" t="s">
        <v>9552</v>
      </c>
      <c r="I2117" s="441">
        <v>210</v>
      </c>
      <c r="J2117" s="165">
        <f t="shared" si="109"/>
        <v>17</v>
      </c>
    </row>
    <row r="2118" spans="1:10" ht="19.95" customHeight="1">
      <c r="A2118" s="102" t="str">
        <f t="shared" si="107"/>
        <v>2026-04-29T1038659</v>
      </c>
      <c r="B2118" s="167" t="str">
        <f t="shared" si="108"/>
        <v>171038659</v>
      </c>
      <c r="C2118" s="434" t="s">
        <v>10625</v>
      </c>
      <c r="D2118" s="435" t="s">
        <v>9549</v>
      </c>
      <c r="E2118" s="436" t="s">
        <v>10626</v>
      </c>
      <c r="F2118" s="435" t="s">
        <v>43</v>
      </c>
      <c r="G2118" s="435" t="s">
        <v>10627</v>
      </c>
      <c r="H2118" s="435" t="s">
        <v>10628</v>
      </c>
      <c r="I2118" s="437">
        <v>52</v>
      </c>
      <c r="J2118" s="165">
        <f t="shared" si="109"/>
        <v>17</v>
      </c>
    </row>
    <row r="2119" spans="1:10" ht="19.95" customHeight="1">
      <c r="A2119" s="102" t="str">
        <f t="shared" si="107"/>
        <v>2026-04-29T1031427</v>
      </c>
      <c r="B2119" s="167" t="str">
        <f t="shared" si="108"/>
        <v>171031427</v>
      </c>
      <c r="C2119" s="438" t="s">
        <v>10625</v>
      </c>
      <c r="D2119" s="439" t="s">
        <v>5013</v>
      </c>
      <c r="E2119" s="440" t="s">
        <v>10621</v>
      </c>
      <c r="F2119" s="439" t="s">
        <v>43</v>
      </c>
      <c r="G2119" s="439" t="s">
        <v>10622</v>
      </c>
      <c r="H2119" s="439" t="s">
        <v>10623</v>
      </c>
      <c r="I2119" s="441">
        <v>212</v>
      </c>
      <c r="J2119" s="165">
        <f t="shared" si="109"/>
        <v>17</v>
      </c>
    </row>
    <row r="2120" spans="1:10" ht="19.95" customHeight="1">
      <c r="A2120" s="102" t="str">
        <f t="shared" si="107"/>
        <v>2026-04-29T1032440</v>
      </c>
      <c r="B2120" s="167" t="str">
        <f t="shared" si="108"/>
        <v>171032440</v>
      </c>
      <c r="C2120" s="434" t="s">
        <v>10625</v>
      </c>
      <c r="D2120" s="435" t="s">
        <v>5013</v>
      </c>
      <c r="E2120" s="436" t="s">
        <v>8262</v>
      </c>
      <c r="F2120" s="435" t="s">
        <v>43</v>
      </c>
      <c r="G2120" s="435" t="s">
        <v>8263</v>
      </c>
      <c r="H2120" s="435" t="s">
        <v>8264</v>
      </c>
      <c r="I2120" s="437">
        <v>360</v>
      </c>
      <c r="J2120" s="165">
        <f t="shared" si="109"/>
        <v>17</v>
      </c>
    </row>
    <row r="2121" spans="1:10" ht="19.95" customHeight="1">
      <c r="A2121" s="102" t="str">
        <f t="shared" si="107"/>
        <v>2026-04-29T1033079</v>
      </c>
      <c r="B2121" s="167" t="str">
        <f t="shared" si="108"/>
        <v>171033079</v>
      </c>
      <c r="C2121" s="438" t="s">
        <v>10625</v>
      </c>
      <c r="D2121" s="439" t="s">
        <v>5013</v>
      </c>
      <c r="E2121" s="440" t="s">
        <v>7341</v>
      </c>
      <c r="F2121" s="439" t="s">
        <v>43</v>
      </c>
      <c r="G2121" s="439" t="s">
        <v>7342</v>
      </c>
      <c r="H2121" s="439" t="s">
        <v>7414</v>
      </c>
      <c r="I2121" s="441">
        <v>210</v>
      </c>
      <c r="J2121" s="165">
        <f t="shared" si="109"/>
        <v>17</v>
      </c>
    </row>
    <row r="2122" spans="1:10" ht="19.95" customHeight="1">
      <c r="A2122" s="102" t="str">
        <f t="shared" si="107"/>
        <v>2026-04-29T2021194</v>
      </c>
      <c r="B2122" s="167" t="str">
        <f t="shared" si="108"/>
        <v>172021194</v>
      </c>
      <c r="C2122" s="434" t="s">
        <v>10625</v>
      </c>
      <c r="D2122" s="435" t="s">
        <v>5017</v>
      </c>
      <c r="E2122" s="436" t="s">
        <v>2886</v>
      </c>
      <c r="F2122" s="435" t="s">
        <v>43</v>
      </c>
      <c r="G2122" s="435" t="s">
        <v>2887</v>
      </c>
      <c r="H2122" s="435" t="s">
        <v>2888</v>
      </c>
      <c r="I2122" s="437">
        <v>120</v>
      </c>
      <c r="J2122" s="165">
        <f t="shared" si="109"/>
        <v>17</v>
      </c>
    </row>
    <row r="2123" spans="1:10" ht="19.95" customHeight="1">
      <c r="A2123" s="102" t="str">
        <f t="shared" si="107"/>
        <v>2026-04-29T1035835</v>
      </c>
      <c r="B2123" s="167" t="str">
        <f t="shared" si="108"/>
        <v>171035835</v>
      </c>
      <c r="C2123" s="438" t="s">
        <v>10625</v>
      </c>
      <c r="D2123" s="439" t="s">
        <v>2912</v>
      </c>
      <c r="E2123" s="440" t="s">
        <v>7325</v>
      </c>
      <c r="F2123" s="439" t="s">
        <v>43</v>
      </c>
      <c r="G2123" s="439" t="s">
        <v>7326</v>
      </c>
      <c r="H2123" s="439" t="s">
        <v>9579</v>
      </c>
      <c r="I2123" s="441">
        <v>392</v>
      </c>
      <c r="J2123" s="165">
        <f t="shared" si="109"/>
        <v>17</v>
      </c>
    </row>
    <row r="2124" spans="1:10" ht="19.95" customHeight="1">
      <c r="A2124" s="102" t="str">
        <f t="shared" si="107"/>
        <v>2026-04-29T1033066</v>
      </c>
      <c r="B2124" s="167" t="str">
        <f t="shared" si="108"/>
        <v>171033066</v>
      </c>
      <c r="C2124" s="434" t="s">
        <v>10625</v>
      </c>
      <c r="D2124" s="435" t="s">
        <v>5394</v>
      </c>
      <c r="E2124" s="436" t="s">
        <v>9553</v>
      </c>
      <c r="F2124" s="435" t="s">
        <v>43</v>
      </c>
      <c r="G2124" s="435" t="s">
        <v>7728</v>
      </c>
      <c r="H2124" s="435" t="s">
        <v>9554</v>
      </c>
      <c r="I2124" s="437">
        <v>136</v>
      </c>
      <c r="J2124" s="165">
        <f t="shared" si="109"/>
        <v>17</v>
      </c>
    </row>
    <row r="2125" spans="1:10" ht="19.95" customHeight="1">
      <c r="A2125" s="102" t="str">
        <f t="shared" si="107"/>
        <v>2026-04-29T1024957</v>
      </c>
      <c r="B2125" s="167" t="str">
        <f t="shared" si="108"/>
        <v>171024957</v>
      </c>
      <c r="C2125" s="438" t="s">
        <v>10625</v>
      </c>
      <c r="D2125" s="439" t="s">
        <v>7415</v>
      </c>
      <c r="E2125" s="440" t="s">
        <v>9641</v>
      </c>
      <c r="F2125" s="439" t="s">
        <v>43</v>
      </c>
      <c r="G2125" s="439" t="s">
        <v>9642</v>
      </c>
      <c r="H2125" s="439" t="s">
        <v>10347</v>
      </c>
      <c r="I2125" s="441">
        <v>216</v>
      </c>
      <c r="J2125" s="165">
        <f t="shared" si="109"/>
        <v>17</v>
      </c>
    </row>
    <row r="2126" spans="1:10" ht="19.95" customHeight="1">
      <c r="A2126" s="102" t="str">
        <f t="shared" si="107"/>
        <v>2026-04-29T1033085</v>
      </c>
      <c r="B2126" s="167" t="str">
        <f t="shared" si="108"/>
        <v>171033085</v>
      </c>
      <c r="C2126" s="434" t="s">
        <v>10625</v>
      </c>
      <c r="D2126" s="435" t="s">
        <v>7415</v>
      </c>
      <c r="E2126" s="436" t="s">
        <v>7316</v>
      </c>
      <c r="F2126" s="435" t="s">
        <v>43</v>
      </c>
      <c r="G2126" s="435" t="s">
        <v>7317</v>
      </c>
      <c r="H2126" s="435" t="s">
        <v>7318</v>
      </c>
      <c r="I2126" s="437">
        <v>347</v>
      </c>
      <c r="J2126" s="165">
        <f t="shared" si="109"/>
        <v>17</v>
      </c>
    </row>
    <row r="2127" spans="1:10" ht="19.95" customHeight="1">
      <c r="A2127" s="102" t="str">
        <f t="shared" si="107"/>
        <v>2026-04-29T1027728</v>
      </c>
      <c r="B2127" s="167" t="str">
        <f t="shared" si="108"/>
        <v>171027728</v>
      </c>
      <c r="C2127" s="438" t="s">
        <v>10625</v>
      </c>
      <c r="D2127" s="439" t="s">
        <v>7415</v>
      </c>
      <c r="E2127" s="440" t="s">
        <v>9610</v>
      </c>
      <c r="F2127" s="439" t="s">
        <v>43</v>
      </c>
      <c r="G2127" s="439" t="s">
        <v>9611</v>
      </c>
      <c r="H2127" s="439" t="s">
        <v>9628</v>
      </c>
      <c r="I2127" s="441">
        <v>225</v>
      </c>
      <c r="J2127" s="165">
        <f t="shared" si="109"/>
        <v>17</v>
      </c>
    </row>
    <row r="2128" spans="1:10" ht="19.95" customHeight="1">
      <c r="A2128" s="102" t="str">
        <f t="shared" si="107"/>
        <v>2026-04-29T1033057</v>
      </c>
      <c r="B2128" s="167" t="str">
        <f t="shared" si="108"/>
        <v>171033057</v>
      </c>
      <c r="C2128" s="434" t="s">
        <v>10625</v>
      </c>
      <c r="D2128" s="435" t="s">
        <v>7415</v>
      </c>
      <c r="E2128" s="436" t="s">
        <v>5010</v>
      </c>
      <c r="F2128" s="435" t="s">
        <v>43</v>
      </c>
      <c r="G2128" s="435" t="s">
        <v>5011</v>
      </c>
      <c r="H2128" s="435" t="s">
        <v>7304</v>
      </c>
      <c r="I2128" s="437">
        <v>83</v>
      </c>
      <c r="J2128" s="165">
        <f t="shared" si="109"/>
        <v>17</v>
      </c>
    </row>
    <row r="2129" spans="1:10" ht="19.95" customHeight="1">
      <c r="A2129" s="102" t="str">
        <f t="shared" si="107"/>
        <v>2026-04-29T1031812</v>
      </c>
      <c r="B2129" s="167" t="str">
        <f t="shared" si="108"/>
        <v>171031812</v>
      </c>
      <c r="C2129" s="438" t="s">
        <v>10625</v>
      </c>
      <c r="D2129" s="439" t="s">
        <v>3739</v>
      </c>
      <c r="E2129" s="440" t="s">
        <v>7353</v>
      </c>
      <c r="F2129" s="439" t="s">
        <v>43</v>
      </c>
      <c r="G2129" s="439" t="s">
        <v>7354</v>
      </c>
      <c r="H2129" s="439" t="s">
        <v>7355</v>
      </c>
      <c r="I2129" s="441">
        <v>243</v>
      </c>
      <c r="J2129" s="165">
        <f t="shared" si="109"/>
        <v>17</v>
      </c>
    </row>
    <row r="2130" spans="1:10" ht="19.95" customHeight="1">
      <c r="A2130" s="102" t="str">
        <f t="shared" si="107"/>
        <v>2026-04-30T1037741</v>
      </c>
      <c r="B2130" s="167" t="str">
        <f t="shared" si="108"/>
        <v>171037741</v>
      </c>
      <c r="C2130" s="434" t="s">
        <v>10629</v>
      </c>
      <c r="D2130" s="435" t="s">
        <v>4388</v>
      </c>
      <c r="E2130" s="436" t="s">
        <v>7827</v>
      </c>
      <c r="F2130" s="435" t="s">
        <v>43</v>
      </c>
      <c r="G2130" s="435" t="s">
        <v>7828</v>
      </c>
      <c r="H2130" s="435" t="s">
        <v>7829</v>
      </c>
      <c r="I2130" s="437">
        <v>347</v>
      </c>
      <c r="J2130" s="165">
        <f t="shared" si="109"/>
        <v>17</v>
      </c>
    </row>
    <row r="2131" spans="1:10" ht="19.95" customHeight="1">
      <c r="A2131" s="102" t="str">
        <f t="shared" si="107"/>
        <v>2026-04-30T1037783</v>
      </c>
      <c r="B2131" s="167" t="str">
        <f t="shared" si="108"/>
        <v>171037783</v>
      </c>
      <c r="C2131" s="438" t="s">
        <v>10629</v>
      </c>
      <c r="D2131" s="439" t="s">
        <v>4388</v>
      </c>
      <c r="E2131" s="440" t="s">
        <v>10341</v>
      </c>
      <c r="F2131" s="439" t="s">
        <v>43</v>
      </c>
      <c r="G2131" s="439" t="s">
        <v>10342</v>
      </c>
      <c r="H2131" s="439" t="s">
        <v>10343</v>
      </c>
      <c r="I2131" s="441">
        <v>60</v>
      </c>
      <c r="J2131" s="165">
        <f t="shared" si="109"/>
        <v>17</v>
      </c>
    </row>
    <row r="2132" spans="1:10" ht="19.95" customHeight="1">
      <c r="A2132" s="102" t="str">
        <f t="shared" si="107"/>
        <v>2026-04-30T1037798</v>
      </c>
      <c r="B2132" s="167" t="str">
        <f t="shared" si="108"/>
        <v>171037798</v>
      </c>
      <c r="C2132" s="434" t="s">
        <v>10629</v>
      </c>
      <c r="D2132" s="435" t="s">
        <v>4388</v>
      </c>
      <c r="E2132" s="436" t="s">
        <v>8241</v>
      </c>
      <c r="F2132" s="435" t="s">
        <v>43</v>
      </c>
      <c r="G2132" s="435" t="s">
        <v>8242</v>
      </c>
      <c r="H2132" s="435" t="s">
        <v>8243</v>
      </c>
      <c r="I2132" s="437">
        <v>275</v>
      </c>
      <c r="J2132" s="165">
        <f t="shared" si="109"/>
        <v>17</v>
      </c>
    </row>
    <row r="2133" spans="1:10" ht="19.95" customHeight="1">
      <c r="A2133" s="102" t="str">
        <f t="shared" si="107"/>
        <v>2026-04-30T1037727</v>
      </c>
      <c r="B2133" s="167" t="str">
        <f t="shared" si="108"/>
        <v>171037727</v>
      </c>
      <c r="C2133" s="438" t="s">
        <v>10629</v>
      </c>
      <c r="D2133" s="439" t="s">
        <v>7419</v>
      </c>
      <c r="E2133" s="440" t="s">
        <v>9575</v>
      </c>
      <c r="F2133" s="439" t="s">
        <v>43</v>
      </c>
      <c r="G2133" s="439" t="s">
        <v>9576</v>
      </c>
      <c r="H2133" s="439" t="s">
        <v>9606</v>
      </c>
      <c r="I2133" s="441">
        <v>580</v>
      </c>
      <c r="J2133" s="165">
        <f t="shared" si="109"/>
        <v>17</v>
      </c>
    </row>
    <row r="2134" spans="1:10" ht="19.95" customHeight="1">
      <c r="A2134" s="102" t="str">
        <f t="shared" si="107"/>
        <v>2026-04-30T1031434</v>
      </c>
      <c r="B2134" s="167" t="str">
        <f t="shared" si="108"/>
        <v>171031434</v>
      </c>
      <c r="C2134" s="434" t="s">
        <v>10629</v>
      </c>
      <c r="D2134" s="435" t="s">
        <v>7419</v>
      </c>
      <c r="E2134" s="436" t="s">
        <v>7420</v>
      </c>
      <c r="F2134" s="435" t="s">
        <v>43</v>
      </c>
      <c r="G2134" s="435" t="s">
        <v>7421</v>
      </c>
      <c r="H2134" s="435" t="s">
        <v>7422</v>
      </c>
      <c r="I2134" s="437">
        <v>263</v>
      </c>
      <c r="J2134" s="165">
        <f t="shared" si="109"/>
        <v>17</v>
      </c>
    </row>
    <row r="2135" spans="1:10" ht="19.95" customHeight="1">
      <c r="A2135" s="102" t="str">
        <f t="shared" si="107"/>
        <v>2026-04-30T1030546</v>
      </c>
      <c r="B2135" s="167" t="str">
        <f t="shared" si="108"/>
        <v>171030546</v>
      </c>
      <c r="C2135" s="438" t="s">
        <v>10629</v>
      </c>
      <c r="D2135" s="439" t="s">
        <v>7419</v>
      </c>
      <c r="E2135" s="440" t="s">
        <v>7426</v>
      </c>
      <c r="F2135" s="439" t="s">
        <v>43</v>
      </c>
      <c r="G2135" s="439" t="s">
        <v>7427</v>
      </c>
      <c r="H2135" s="439" t="s">
        <v>7422</v>
      </c>
      <c r="I2135" s="441">
        <v>170</v>
      </c>
      <c r="J2135" s="165">
        <f t="shared" si="109"/>
        <v>17</v>
      </c>
    </row>
    <row r="2136" spans="1:10" ht="19.95" customHeight="1">
      <c r="A2136" s="102" t="str">
        <f t="shared" si="107"/>
        <v>2026-04-30T1037338</v>
      </c>
      <c r="B2136" s="167" t="str">
        <f t="shared" si="108"/>
        <v>171037338</v>
      </c>
      <c r="C2136" s="434" t="s">
        <v>10629</v>
      </c>
      <c r="D2136" s="435" t="s">
        <v>3715</v>
      </c>
      <c r="E2136" s="436" t="s">
        <v>10630</v>
      </c>
      <c r="F2136" s="435" t="s">
        <v>43</v>
      </c>
      <c r="G2136" s="435" t="s">
        <v>10631</v>
      </c>
      <c r="H2136" s="435" t="s">
        <v>10632</v>
      </c>
      <c r="I2136" s="437">
        <v>50</v>
      </c>
      <c r="J2136" s="165">
        <f t="shared" si="109"/>
        <v>17</v>
      </c>
    </row>
    <row r="2137" spans="1:10" ht="19.95" customHeight="1">
      <c r="A2137" s="102" t="str">
        <f t="shared" si="107"/>
        <v>2026-04-30T3003268</v>
      </c>
      <c r="B2137" s="167" t="str">
        <f t="shared" si="108"/>
        <v>173003268</v>
      </c>
      <c r="C2137" s="438" t="s">
        <v>10629</v>
      </c>
      <c r="D2137" s="439" t="s">
        <v>416</v>
      </c>
      <c r="E2137" s="440" t="s">
        <v>2857</v>
      </c>
      <c r="F2137" s="439" t="s">
        <v>43</v>
      </c>
      <c r="G2137" s="439" t="s">
        <v>2858</v>
      </c>
      <c r="H2137" s="439" t="s">
        <v>2859</v>
      </c>
      <c r="I2137" s="441">
        <v>76</v>
      </c>
      <c r="J2137" s="165">
        <f t="shared" si="109"/>
        <v>17</v>
      </c>
    </row>
    <row r="2138" spans="1:10" ht="19.95" customHeight="1">
      <c r="A2138" s="102" t="str">
        <f t="shared" si="107"/>
        <v>2026-04-30T3002782</v>
      </c>
      <c r="B2138" s="167" t="str">
        <f t="shared" si="108"/>
        <v>173002782</v>
      </c>
      <c r="C2138" s="434" t="s">
        <v>10629</v>
      </c>
      <c r="D2138" s="435" t="s">
        <v>416</v>
      </c>
      <c r="E2138" s="436" t="s">
        <v>3658</v>
      </c>
      <c r="F2138" s="435" t="s">
        <v>43</v>
      </c>
      <c r="G2138" s="435" t="s">
        <v>3659</v>
      </c>
      <c r="H2138" s="435" t="s">
        <v>3660</v>
      </c>
      <c r="I2138" s="437">
        <v>96</v>
      </c>
      <c r="J2138" s="165">
        <f t="shared" si="109"/>
        <v>17</v>
      </c>
    </row>
    <row r="2139" spans="1:10" ht="19.95" customHeight="1">
      <c r="A2139" s="102" t="str">
        <f t="shared" si="107"/>
        <v>2026-04-30T3003105</v>
      </c>
      <c r="B2139" s="167" t="str">
        <f t="shared" si="108"/>
        <v>173003105</v>
      </c>
      <c r="C2139" s="438" t="s">
        <v>10629</v>
      </c>
      <c r="D2139" s="439" t="s">
        <v>416</v>
      </c>
      <c r="E2139" s="440" t="s">
        <v>417</v>
      </c>
      <c r="F2139" s="439" t="s">
        <v>43</v>
      </c>
      <c r="G2139" s="439" t="s">
        <v>418</v>
      </c>
      <c r="H2139" s="439" t="s">
        <v>7298</v>
      </c>
      <c r="I2139" s="441">
        <v>33</v>
      </c>
      <c r="J2139" s="165">
        <f t="shared" si="109"/>
        <v>17</v>
      </c>
    </row>
    <row r="2140" spans="1:10" ht="19.95" customHeight="1">
      <c r="A2140" s="102" t="str">
        <f t="shared" si="107"/>
        <v>2026-04-30T3003106</v>
      </c>
      <c r="B2140" s="167" t="str">
        <f t="shared" si="108"/>
        <v>173003106</v>
      </c>
      <c r="C2140" s="434" t="s">
        <v>10629</v>
      </c>
      <c r="D2140" s="435" t="s">
        <v>416</v>
      </c>
      <c r="E2140" s="436" t="s">
        <v>2902</v>
      </c>
      <c r="F2140" s="435" t="s">
        <v>43</v>
      </c>
      <c r="G2140" s="435" t="s">
        <v>2903</v>
      </c>
      <c r="H2140" s="435" t="s">
        <v>7298</v>
      </c>
      <c r="I2140" s="437">
        <v>36</v>
      </c>
      <c r="J2140" s="165">
        <f t="shared" si="109"/>
        <v>17</v>
      </c>
    </row>
    <row r="2141" spans="1:10" ht="19.95" customHeight="1">
      <c r="A2141" s="102" t="str">
        <f t="shared" si="107"/>
        <v>2026-04-30T3002784</v>
      </c>
      <c r="B2141" s="167" t="str">
        <f t="shared" si="108"/>
        <v>173002784</v>
      </c>
      <c r="C2141" s="438" t="s">
        <v>10629</v>
      </c>
      <c r="D2141" s="439" t="s">
        <v>416</v>
      </c>
      <c r="E2141" s="440" t="s">
        <v>5021</v>
      </c>
      <c r="F2141" s="439" t="s">
        <v>43</v>
      </c>
      <c r="G2141" s="439" t="s">
        <v>5022</v>
      </c>
      <c r="H2141" s="439" t="s">
        <v>5023</v>
      </c>
      <c r="I2141" s="441">
        <v>78</v>
      </c>
      <c r="J2141" s="165">
        <f t="shared" si="109"/>
        <v>17</v>
      </c>
    </row>
    <row r="2142" spans="1:10" ht="19.95" customHeight="1">
      <c r="A2142" s="102" t="str">
        <f t="shared" si="107"/>
        <v>2026-04-30T3002609</v>
      </c>
      <c r="B2142" s="167" t="str">
        <f t="shared" si="108"/>
        <v>173002609</v>
      </c>
      <c r="C2142" s="434" t="s">
        <v>10629</v>
      </c>
      <c r="D2142" s="435" t="s">
        <v>2862</v>
      </c>
      <c r="E2142" s="436" t="s">
        <v>3721</v>
      </c>
      <c r="F2142" s="435" t="s">
        <v>43</v>
      </c>
      <c r="G2142" s="435" t="s">
        <v>3722</v>
      </c>
      <c r="H2142" s="435" t="s">
        <v>2865</v>
      </c>
      <c r="I2142" s="437">
        <v>60</v>
      </c>
      <c r="J2142" s="165">
        <f t="shared" si="109"/>
        <v>17</v>
      </c>
    </row>
    <row r="2143" spans="1:10" ht="19.95" customHeight="1">
      <c r="A2143" s="102" t="str">
        <f t="shared" si="107"/>
        <v>2026-04-30T3002647</v>
      </c>
      <c r="B2143" s="167" t="str">
        <f t="shared" si="108"/>
        <v>173002647</v>
      </c>
      <c r="C2143" s="438" t="s">
        <v>10629</v>
      </c>
      <c r="D2143" s="439" t="s">
        <v>2862</v>
      </c>
      <c r="E2143" s="440" t="s">
        <v>2866</v>
      </c>
      <c r="F2143" s="439" t="s">
        <v>2515</v>
      </c>
      <c r="G2143" s="439" t="s">
        <v>2867</v>
      </c>
      <c r="H2143" s="439" t="s">
        <v>7813</v>
      </c>
      <c r="I2143" s="441">
        <v>42</v>
      </c>
      <c r="J2143" s="165">
        <f t="shared" si="109"/>
        <v>17</v>
      </c>
    </row>
    <row r="2144" spans="1:10" ht="19.95" customHeight="1">
      <c r="A2144" s="102" t="str">
        <f t="shared" si="107"/>
        <v>2026-04-30T3003745</v>
      </c>
      <c r="B2144" s="167" t="str">
        <f t="shared" si="108"/>
        <v>173003745</v>
      </c>
      <c r="C2144" s="434" t="s">
        <v>10629</v>
      </c>
      <c r="D2144" s="435" t="s">
        <v>2862</v>
      </c>
      <c r="E2144" s="436" t="s">
        <v>2860</v>
      </c>
      <c r="F2144" s="435" t="s">
        <v>43</v>
      </c>
      <c r="G2144" s="435" t="s">
        <v>2861</v>
      </c>
      <c r="H2144" s="435" t="s">
        <v>7812</v>
      </c>
      <c r="I2144" s="437">
        <v>148</v>
      </c>
      <c r="J2144" s="165">
        <f t="shared" si="109"/>
        <v>17</v>
      </c>
    </row>
    <row r="2145" spans="1:10" ht="19.95" customHeight="1">
      <c r="A2145" s="102" t="str">
        <f t="shared" si="107"/>
        <v>2026-04-30T3002645</v>
      </c>
      <c r="B2145" s="167" t="str">
        <f t="shared" si="108"/>
        <v>173002645</v>
      </c>
      <c r="C2145" s="438" t="s">
        <v>10629</v>
      </c>
      <c r="D2145" s="439" t="s">
        <v>2870</v>
      </c>
      <c r="E2145" s="440" t="s">
        <v>4372</v>
      </c>
      <c r="F2145" s="439" t="s">
        <v>2515</v>
      </c>
      <c r="G2145" s="439" t="s">
        <v>4373</v>
      </c>
      <c r="H2145" s="439" t="s">
        <v>4374</v>
      </c>
      <c r="I2145" s="441">
        <v>79</v>
      </c>
      <c r="J2145" s="165">
        <f t="shared" si="109"/>
        <v>17</v>
      </c>
    </row>
    <row r="2146" spans="1:10" ht="19.95" customHeight="1">
      <c r="A2146" s="102" t="str">
        <f t="shared" si="107"/>
        <v>2026-04-30T3002240</v>
      </c>
      <c r="B2146" s="167" t="str">
        <f t="shared" si="108"/>
        <v>173002240</v>
      </c>
      <c r="C2146" s="434" t="s">
        <v>10629</v>
      </c>
      <c r="D2146" s="435" t="s">
        <v>2870</v>
      </c>
      <c r="E2146" s="436" t="s">
        <v>3755</v>
      </c>
      <c r="F2146" s="435" t="s">
        <v>2515</v>
      </c>
      <c r="G2146" s="435" t="s">
        <v>3756</v>
      </c>
      <c r="H2146" s="435" t="s">
        <v>3757</v>
      </c>
      <c r="I2146" s="437">
        <v>59</v>
      </c>
      <c r="J2146" s="165">
        <f t="shared" si="109"/>
        <v>17</v>
      </c>
    </row>
    <row r="2147" spans="1:10" ht="19.95" customHeight="1">
      <c r="A2147" s="102" t="str">
        <f t="shared" si="107"/>
        <v>2026-04-30T3002609</v>
      </c>
      <c r="B2147" s="167" t="str">
        <f t="shared" si="108"/>
        <v>173002609</v>
      </c>
      <c r="C2147" s="438" t="s">
        <v>10629</v>
      </c>
      <c r="D2147" s="439" t="s">
        <v>2870</v>
      </c>
      <c r="E2147" s="440" t="s">
        <v>3721</v>
      </c>
      <c r="F2147" s="439" t="s">
        <v>43</v>
      </c>
      <c r="G2147" s="439" t="s">
        <v>3722</v>
      </c>
      <c r="H2147" s="439" t="s">
        <v>2865</v>
      </c>
      <c r="I2147" s="441">
        <v>38</v>
      </c>
      <c r="J2147" s="165">
        <f t="shared" si="109"/>
        <v>17</v>
      </c>
    </row>
    <row r="2148" spans="1:10" ht="19.95" customHeight="1">
      <c r="A2148" s="102" t="str">
        <f t="shared" si="107"/>
        <v>2026-04-30T3002422</v>
      </c>
      <c r="B2148" s="167" t="str">
        <f t="shared" si="108"/>
        <v>173002422</v>
      </c>
      <c r="C2148" s="434" t="s">
        <v>10629</v>
      </c>
      <c r="D2148" s="435" t="s">
        <v>2870</v>
      </c>
      <c r="E2148" s="436" t="s">
        <v>7332</v>
      </c>
      <c r="F2148" s="435" t="s">
        <v>43</v>
      </c>
      <c r="G2148" s="435" t="s">
        <v>7333</v>
      </c>
      <c r="H2148" s="435" t="s">
        <v>7334</v>
      </c>
      <c r="I2148" s="437">
        <v>52</v>
      </c>
      <c r="J2148" s="165">
        <f t="shared" si="109"/>
        <v>17</v>
      </c>
    </row>
    <row r="2149" spans="1:10" ht="19.95" customHeight="1">
      <c r="A2149" s="102" t="str">
        <f t="shared" si="107"/>
        <v>2026-04-30T3003744</v>
      </c>
      <c r="B2149" s="167" t="str">
        <f t="shared" si="108"/>
        <v>173003744</v>
      </c>
      <c r="C2149" s="438" t="s">
        <v>10629</v>
      </c>
      <c r="D2149" s="439" t="s">
        <v>2870</v>
      </c>
      <c r="E2149" s="440" t="s">
        <v>2863</v>
      </c>
      <c r="F2149" s="439" t="s">
        <v>43</v>
      </c>
      <c r="G2149" s="439" t="s">
        <v>2864</v>
      </c>
      <c r="H2149" s="439" t="s">
        <v>3723</v>
      </c>
      <c r="I2149" s="441">
        <v>102</v>
      </c>
      <c r="J2149" s="165">
        <f t="shared" si="109"/>
        <v>17</v>
      </c>
    </row>
    <row r="2150" spans="1:10" ht="19.95" customHeight="1">
      <c r="A2150" s="102" t="str">
        <f t="shared" si="107"/>
        <v>2026-04-30T1031803</v>
      </c>
      <c r="B2150" s="167" t="str">
        <f t="shared" si="108"/>
        <v>171031803</v>
      </c>
      <c r="C2150" s="434" t="s">
        <v>10629</v>
      </c>
      <c r="D2150" s="435" t="s">
        <v>2908</v>
      </c>
      <c r="E2150" s="436" t="s">
        <v>9550</v>
      </c>
      <c r="F2150" s="435" t="s">
        <v>43</v>
      </c>
      <c r="G2150" s="435" t="s">
        <v>9551</v>
      </c>
      <c r="H2150" s="435" t="s">
        <v>9552</v>
      </c>
      <c r="I2150" s="437">
        <v>152</v>
      </c>
      <c r="J2150" s="165">
        <f t="shared" si="109"/>
        <v>17</v>
      </c>
    </row>
    <row r="2151" spans="1:10" ht="19.95" customHeight="1">
      <c r="A2151" s="102" t="str">
        <f t="shared" si="107"/>
        <v>2026-04-30T1038659</v>
      </c>
      <c r="B2151" s="167" t="str">
        <f t="shared" si="108"/>
        <v>171038659</v>
      </c>
      <c r="C2151" s="438" t="s">
        <v>10629</v>
      </c>
      <c r="D2151" s="439" t="s">
        <v>9549</v>
      </c>
      <c r="E2151" s="440" t="s">
        <v>10626</v>
      </c>
      <c r="F2151" s="439" t="s">
        <v>43</v>
      </c>
      <c r="G2151" s="439" t="s">
        <v>10627</v>
      </c>
      <c r="H2151" s="439" t="s">
        <v>10628</v>
      </c>
      <c r="I2151" s="441">
        <v>133</v>
      </c>
      <c r="J2151" s="165">
        <f t="shared" si="109"/>
        <v>17</v>
      </c>
    </row>
    <row r="2152" spans="1:10" ht="19.95" customHeight="1">
      <c r="A2152" s="102" t="str">
        <f t="shared" si="107"/>
        <v>2026-04-30T1032440</v>
      </c>
      <c r="B2152" s="167" t="str">
        <f t="shared" si="108"/>
        <v>171032440</v>
      </c>
      <c r="C2152" s="434" t="s">
        <v>10629</v>
      </c>
      <c r="D2152" s="435" t="s">
        <v>5013</v>
      </c>
      <c r="E2152" s="436" t="s">
        <v>8262</v>
      </c>
      <c r="F2152" s="435" t="s">
        <v>43</v>
      </c>
      <c r="G2152" s="435" t="s">
        <v>8263</v>
      </c>
      <c r="H2152" s="435" t="s">
        <v>8264</v>
      </c>
      <c r="I2152" s="437">
        <v>261</v>
      </c>
      <c r="J2152" s="165">
        <f t="shared" si="109"/>
        <v>17</v>
      </c>
    </row>
    <row r="2153" spans="1:10" ht="19.95" customHeight="1">
      <c r="A2153" s="102" t="str">
        <f t="shared" si="107"/>
        <v>2026-04-30T1033079</v>
      </c>
      <c r="B2153" s="167" t="str">
        <f t="shared" si="108"/>
        <v>171033079</v>
      </c>
      <c r="C2153" s="438" t="s">
        <v>10629</v>
      </c>
      <c r="D2153" s="439" t="s">
        <v>5013</v>
      </c>
      <c r="E2153" s="440" t="s">
        <v>7341</v>
      </c>
      <c r="F2153" s="439" t="s">
        <v>43</v>
      </c>
      <c r="G2153" s="439" t="s">
        <v>7342</v>
      </c>
      <c r="H2153" s="439" t="s">
        <v>7414</v>
      </c>
      <c r="I2153" s="441">
        <v>450</v>
      </c>
      <c r="J2153" s="165">
        <f t="shared" si="109"/>
        <v>17</v>
      </c>
    </row>
    <row r="2154" spans="1:10" ht="19.95" customHeight="1">
      <c r="A2154" s="102" t="str">
        <f t="shared" si="107"/>
        <v>2026-04-30T2021194</v>
      </c>
      <c r="B2154" s="167" t="str">
        <f t="shared" si="108"/>
        <v>172021194</v>
      </c>
      <c r="C2154" s="434" t="s">
        <v>10629</v>
      </c>
      <c r="D2154" s="435" t="s">
        <v>5017</v>
      </c>
      <c r="E2154" s="436" t="s">
        <v>2886</v>
      </c>
      <c r="F2154" s="435" t="s">
        <v>43</v>
      </c>
      <c r="G2154" s="435" t="s">
        <v>2887</v>
      </c>
      <c r="H2154" s="435" t="s">
        <v>2888</v>
      </c>
      <c r="I2154" s="437">
        <v>138</v>
      </c>
      <c r="J2154" s="165">
        <f t="shared" si="109"/>
        <v>17</v>
      </c>
    </row>
    <row r="2155" spans="1:10" ht="19.95" customHeight="1">
      <c r="A2155" s="102" t="str">
        <f t="shared" si="107"/>
        <v>2026-04-30T1031424</v>
      </c>
      <c r="B2155" s="167" t="str">
        <f t="shared" si="108"/>
        <v>171031424</v>
      </c>
      <c r="C2155" s="438" t="s">
        <v>10629</v>
      </c>
      <c r="D2155" s="439" t="s">
        <v>2912</v>
      </c>
      <c r="E2155" s="440" t="s">
        <v>7823</v>
      </c>
      <c r="F2155" s="439" t="s">
        <v>43</v>
      </c>
      <c r="G2155" s="439" t="s">
        <v>7824</v>
      </c>
      <c r="H2155" s="439" t="s">
        <v>7825</v>
      </c>
      <c r="I2155" s="441">
        <v>57</v>
      </c>
      <c r="J2155" s="165">
        <f t="shared" si="109"/>
        <v>17</v>
      </c>
    </row>
    <row r="2156" spans="1:10" ht="19.95" customHeight="1">
      <c r="A2156" s="102" t="str">
        <f t="shared" si="107"/>
        <v>2026-04-30T1033066</v>
      </c>
      <c r="B2156" s="167" t="str">
        <f t="shared" si="108"/>
        <v>171033066</v>
      </c>
      <c r="C2156" s="434" t="s">
        <v>10629</v>
      </c>
      <c r="D2156" s="435" t="s">
        <v>5394</v>
      </c>
      <c r="E2156" s="436" t="s">
        <v>9553</v>
      </c>
      <c r="F2156" s="435" t="s">
        <v>43</v>
      </c>
      <c r="G2156" s="435" t="s">
        <v>7728</v>
      </c>
      <c r="H2156" s="435" t="s">
        <v>9554</v>
      </c>
      <c r="I2156" s="437">
        <v>212</v>
      </c>
      <c r="J2156" s="165">
        <f t="shared" si="109"/>
        <v>17</v>
      </c>
    </row>
    <row r="2157" spans="1:10" ht="19.95" customHeight="1">
      <c r="A2157" s="102" t="str">
        <f t="shared" si="107"/>
        <v>2026-04-30T1024957</v>
      </c>
      <c r="B2157" s="167" t="str">
        <f t="shared" si="108"/>
        <v>171024957</v>
      </c>
      <c r="C2157" s="438" t="s">
        <v>10629</v>
      </c>
      <c r="D2157" s="439" t="s">
        <v>7415</v>
      </c>
      <c r="E2157" s="440" t="s">
        <v>9641</v>
      </c>
      <c r="F2157" s="439" t="s">
        <v>43</v>
      </c>
      <c r="G2157" s="439" t="s">
        <v>9642</v>
      </c>
      <c r="H2157" s="439" t="s">
        <v>10347</v>
      </c>
      <c r="I2157" s="441">
        <v>211</v>
      </c>
      <c r="J2157" s="165">
        <f t="shared" si="109"/>
        <v>17</v>
      </c>
    </row>
    <row r="2158" spans="1:10" ht="19.95" customHeight="1">
      <c r="A2158" s="102" t="str">
        <f t="shared" si="107"/>
        <v>2026-04-30T1033085</v>
      </c>
      <c r="B2158" s="167" t="str">
        <f t="shared" si="108"/>
        <v>171033085</v>
      </c>
      <c r="C2158" s="434" t="s">
        <v>10629</v>
      </c>
      <c r="D2158" s="435" t="s">
        <v>7415</v>
      </c>
      <c r="E2158" s="436" t="s">
        <v>7316</v>
      </c>
      <c r="F2158" s="435" t="s">
        <v>43</v>
      </c>
      <c r="G2158" s="435" t="s">
        <v>7317</v>
      </c>
      <c r="H2158" s="435" t="s">
        <v>7318</v>
      </c>
      <c r="I2158" s="437">
        <v>402</v>
      </c>
      <c r="J2158" s="165">
        <f t="shared" si="109"/>
        <v>17</v>
      </c>
    </row>
    <row r="2159" spans="1:10" ht="19.95" customHeight="1">
      <c r="A2159" s="102" t="str">
        <f t="shared" si="107"/>
        <v>2026-04-30T1027728</v>
      </c>
      <c r="B2159" s="167" t="str">
        <f t="shared" si="108"/>
        <v>171027728</v>
      </c>
      <c r="C2159" s="438" t="s">
        <v>10629</v>
      </c>
      <c r="D2159" s="439" t="s">
        <v>7415</v>
      </c>
      <c r="E2159" s="440" t="s">
        <v>9610</v>
      </c>
      <c r="F2159" s="439" t="s">
        <v>43</v>
      </c>
      <c r="G2159" s="439" t="s">
        <v>9611</v>
      </c>
      <c r="H2159" s="439" t="s">
        <v>9628</v>
      </c>
      <c r="I2159" s="441">
        <v>205</v>
      </c>
      <c r="J2159" s="165">
        <f t="shared" si="109"/>
        <v>17</v>
      </c>
    </row>
    <row r="2160" spans="1:10" ht="19.95" customHeight="1">
      <c r="A2160" s="102" t="str">
        <f t="shared" si="107"/>
        <v>2026-04-30T1033057</v>
      </c>
      <c r="B2160" s="167" t="str">
        <f t="shared" si="108"/>
        <v>171033057</v>
      </c>
      <c r="C2160" s="434" t="s">
        <v>10629</v>
      </c>
      <c r="D2160" s="435" t="s">
        <v>7415</v>
      </c>
      <c r="E2160" s="436" t="s">
        <v>5010</v>
      </c>
      <c r="F2160" s="435" t="s">
        <v>43</v>
      </c>
      <c r="G2160" s="435" t="s">
        <v>5011</v>
      </c>
      <c r="H2160" s="435" t="s">
        <v>7304</v>
      </c>
      <c r="I2160" s="437">
        <v>195</v>
      </c>
      <c r="J2160" s="165">
        <f t="shared" si="109"/>
        <v>17</v>
      </c>
    </row>
    <row r="2161" spans="1:10" ht="19.95" customHeight="1">
      <c r="A2161" s="102" t="str">
        <f t="shared" si="107"/>
        <v>2026-04-30T1031812</v>
      </c>
      <c r="B2161" s="167" t="str">
        <f t="shared" si="108"/>
        <v>171031812</v>
      </c>
      <c r="C2161" s="438" t="s">
        <v>10629</v>
      </c>
      <c r="D2161" s="439" t="s">
        <v>3739</v>
      </c>
      <c r="E2161" s="440" t="s">
        <v>7353</v>
      </c>
      <c r="F2161" s="439" t="s">
        <v>43</v>
      </c>
      <c r="G2161" s="439" t="s">
        <v>7354</v>
      </c>
      <c r="H2161" s="439" t="s">
        <v>7355</v>
      </c>
      <c r="I2161" s="441">
        <v>132</v>
      </c>
      <c r="J2161" s="165">
        <f t="shared" si="109"/>
        <v>17</v>
      </c>
    </row>
    <row r="2162" spans="1:10" ht="19.95" customHeight="1">
      <c r="A2162" s="102" t="str">
        <f t="shared" si="107"/>
        <v>2026-05-01T1037741</v>
      </c>
      <c r="B2162" s="167" t="str">
        <f t="shared" si="108"/>
        <v>171037741</v>
      </c>
      <c r="C2162" s="434" t="s">
        <v>10633</v>
      </c>
      <c r="D2162" s="435" t="s">
        <v>4388</v>
      </c>
      <c r="E2162" s="436" t="s">
        <v>7827</v>
      </c>
      <c r="F2162" s="435" t="s">
        <v>43</v>
      </c>
      <c r="G2162" s="435" t="s">
        <v>7828</v>
      </c>
      <c r="H2162" s="435" t="s">
        <v>7829</v>
      </c>
      <c r="I2162" s="437">
        <v>295</v>
      </c>
      <c r="J2162" s="165">
        <f t="shared" si="109"/>
        <v>17</v>
      </c>
    </row>
    <row r="2163" spans="1:10" ht="19.95" customHeight="1">
      <c r="A2163" s="102" t="str">
        <f t="shared" si="107"/>
        <v>2026-05-01T1037798</v>
      </c>
      <c r="B2163" s="167" t="str">
        <f t="shared" si="108"/>
        <v>171037798</v>
      </c>
      <c r="C2163" s="438" t="s">
        <v>10633</v>
      </c>
      <c r="D2163" s="439" t="s">
        <v>4388</v>
      </c>
      <c r="E2163" s="440" t="s">
        <v>8241</v>
      </c>
      <c r="F2163" s="439" t="s">
        <v>43</v>
      </c>
      <c r="G2163" s="439" t="s">
        <v>8242</v>
      </c>
      <c r="H2163" s="439" t="s">
        <v>8243</v>
      </c>
      <c r="I2163" s="441">
        <v>157</v>
      </c>
      <c r="J2163" s="165">
        <f t="shared" si="109"/>
        <v>17</v>
      </c>
    </row>
    <row r="2164" spans="1:10" ht="19.95" customHeight="1">
      <c r="A2164" s="102" t="str">
        <f t="shared" si="107"/>
        <v>2026-05-01T1033019</v>
      </c>
      <c r="B2164" s="167" t="str">
        <f t="shared" si="108"/>
        <v>171033019</v>
      </c>
      <c r="C2164" s="434" t="s">
        <v>10633</v>
      </c>
      <c r="D2164" s="435" t="s">
        <v>4388</v>
      </c>
      <c r="E2164" s="436" t="s">
        <v>10634</v>
      </c>
      <c r="F2164" s="435" t="s">
        <v>43</v>
      </c>
      <c r="G2164" s="435" t="s">
        <v>10635</v>
      </c>
      <c r="H2164" s="435" t="s">
        <v>10636</v>
      </c>
      <c r="I2164" s="437">
        <v>134</v>
      </c>
      <c r="J2164" s="165">
        <f t="shared" si="109"/>
        <v>17</v>
      </c>
    </row>
    <row r="2165" spans="1:10" ht="19.95" customHeight="1">
      <c r="A2165" s="102" t="str">
        <f t="shared" si="107"/>
        <v>2026-05-01T1037727</v>
      </c>
      <c r="B2165" s="167" t="str">
        <f t="shared" si="108"/>
        <v>171037727</v>
      </c>
      <c r="C2165" s="438" t="s">
        <v>10633</v>
      </c>
      <c r="D2165" s="439" t="s">
        <v>7419</v>
      </c>
      <c r="E2165" s="440" t="s">
        <v>9575</v>
      </c>
      <c r="F2165" s="439" t="s">
        <v>43</v>
      </c>
      <c r="G2165" s="439" t="s">
        <v>9576</v>
      </c>
      <c r="H2165" s="439" t="s">
        <v>9606</v>
      </c>
      <c r="I2165" s="441">
        <v>547</v>
      </c>
      <c r="J2165" s="165">
        <f t="shared" si="109"/>
        <v>17</v>
      </c>
    </row>
    <row r="2166" spans="1:10" ht="19.95" customHeight="1">
      <c r="A2166" s="102" t="str">
        <f t="shared" si="107"/>
        <v>2026-05-01T1031434</v>
      </c>
      <c r="B2166" s="167" t="str">
        <f t="shared" si="108"/>
        <v>171031434</v>
      </c>
      <c r="C2166" s="434" t="s">
        <v>10633</v>
      </c>
      <c r="D2166" s="435" t="s">
        <v>7419</v>
      </c>
      <c r="E2166" s="436" t="s">
        <v>7420</v>
      </c>
      <c r="F2166" s="435" t="s">
        <v>43</v>
      </c>
      <c r="G2166" s="435" t="s">
        <v>7421</v>
      </c>
      <c r="H2166" s="435" t="s">
        <v>7422</v>
      </c>
      <c r="I2166" s="437">
        <v>272</v>
      </c>
      <c r="J2166" s="165">
        <f t="shared" si="109"/>
        <v>17</v>
      </c>
    </row>
    <row r="2167" spans="1:10" ht="19.95" customHeight="1">
      <c r="A2167" s="102" t="str">
        <f t="shared" si="107"/>
        <v>2026-05-01T1030546</v>
      </c>
      <c r="B2167" s="167" t="str">
        <f t="shared" si="108"/>
        <v>171030546</v>
      </c>
      <c r="C2167" s="438" t="s">
        <v>10633</v>
      </c>
      <c r="D2167" s="439" t="s">
        <v>7419</v>
      </c>
      <c r="E2167" s="440" t="s">
        <v>7426</v>
      </c>
      <c r="F2167" s="439" t="s">
        <v>43</v>
      </c>
      <c r="G2167" s="439" t="s">
        <v>7427</v>
      </c>
      <c r="H2167" s="439" t="s">
        <v>7422</v>
      </c>
      <c r="I2167" s="441">
        <v>188</v>
      </c>
      <c r="J2167" s="165">
        <f t="shared" si="109"/>
        <v>17</v>
      </c>
    </row>
    <row r="2168" spans="1:10" ht="19.95" customHeight="1">
      <c r="A2168" s="102" t="str">
        <f t="shared" ref="A2168:A2231" si="110">C2168&amp;"T"&amp;G2168</f>
        <v>2026-05-01T3003268</v>
      </c>
      <c r="B2168" s="167" t="str">
        <f t="shared" ref="B2168:B2231" si="111">J2168&amp;G2168</f>
        <v>173003268</v>
      </c>
      <c r="C2168" s="434" t="s">
        <v>10633</v>
      </c>
      <c r="D2168" s="435" t="s">
        <v>416</v>
      </c>
      <c r="E2168" s="436" t="s">
        <v>2857</v>
      </c>
      <c r="F2168" s="435" t="s">
        <v>43</v>
      </c>
      <c r="G2168" s="435" t="s">
        <v>2858</v>
      </c>
      <c r="H2168" s="435" t="s">
        <v>2859</v>
      </c>
      <c r="I2168" s="437">
        <v>85</v>
      </c>
      <c r="J2168" s="165">
        <f t="shared" si="109"/>
        <v>17</v>
      </c>
    </row>
    <row r="2169" spans="1:10" ht="19.95" customHeight="1">
      <c r="A2169" s="102" t="str">
        <f t="shared" si="110"/>
        <v>2026-05-01T3002782</v>
      </c>
      <c r="B2169" s="167" t="str">
        <f t="shared" si="111"/>
        <v>173002782</v>
      </c>
      <c r="C2169" s="438" t="s">
        <v>10633</v>
      </c>
      <c r="D2169" s="439" t="s">
        <v>416</v>
      </c>
      <c r="E2169" s="440" t="s">
        <v>3658</v>
      </c>
      <c r="F2169" s="439" t="s">
        <v>43</v>
      </c>
      <c r="G2169" s="439" t="s">
        <v>3659</v>
      </c>
      <c r="H2169" s="439" t="s">
        <v>3660</v>
      </c>
      <c r="I2169" s="441">
        <v>38</v>
      </c>
      <c r="J2169" s="165">
        <f t="shared" si="109"/>
        <v>17</v>
      </c>
    </row>
    <row r="2170" spans="1:10" ht="19.95" customHeight="1">
      <c r="A2170" s="102" t="str">
        <f t="shared" si="110"/>
        <v>2026-05-01T3003105</v>
      </c>
      <c r="B2170" s="167" t="str">
        <f t="shared" si="111"/>
        <v>173003105</v>
      </c>
      <c r="C2170" s="434" t="s">
        <v>10633</v>
      </c>
      <c r="D2170" s="435" t="s">
        <v>416</v>
      </c>
      <c r="E2170" s="436" t="s">
        <v>417</v>
      </c>
      <c r="F2170" s="435" t="s">
        <v>43</v>
      </c>
      <c r="G2170" s="435" t="s">
        <v>418</v>
      </c>
      <c r="H2170" s="435" t="s">
        <v>7298</v>
      </c>
      <c r="I2170" s="437">
        <v>81</v>
      </c>
      <c r="J2170" s="165">
        <f t="shared" si="109"/>
        <v>17</v>
      </c>
    </row>
    <row r="2171" spans="1:10" ht="19.95" customHeight="1">
      <c r="A2171" s="102" t="str">
        <f t="shared" si="110"/>
        <v>2026-05-01T3003106</v>
      </c>
      <c r="B2171" s="167" t="str">
        <f t="shared" si="111"/>
        <v>173003106</v>
      </c>
      <c r="C2171" s="438" t="s">
        <v>10633</v>
      </c>
      <c r="D2171" s="439" t="s">
        <v>416</v>
      </c>
      <c r="E2171" s="440" t="s">
        <v>2902</v>
      </c>
      <c r="F2171" s="439" t="s">
        <v>43</v>
      </c>
      <c r="G2171" s="439" t="s">
        <v>2903</v>
      </c>
      <c r="H2171" s="439" t="s">
        <v>7298</v>
      </c>
      <c r="I2171" s="441">
        <v>42</v>
      </c>
      <c r="J2171" s="165">
        <f t="shared" si="109"/>
        <v>17</v>
      </c>
    </row>
    <row r="2172" spans="1:10" ht="19.95" customHeight="1">
      <c r="A2172" s="102" t="str">
        <f t="shared" si="110"/>
        <v>2026-05-01T3002784</v>
      </c>
      <c r="B2172" s="167" t="str">
        <f t="shared" si="111"/>
        <v>173002784</v>
      </c>
      <c r="C2172" s="434" t="s">
        <v>10633</v>
      </c>
      <c r="D2172" s="435" t="s">
        <v>416</v>
      </c>
      <c r="E2172" s="436" t="s">
        <v>5021</v>
      </c>
      <c r="F2172" s="435" t="s">
        <v>43</v>
      </c>
      <c r="G2172" s="435" t="s">
        <v>5022</v>
      </c>
      <c r="H2172" s="435" t="s">
        <v>5023</v>
      </c>
      <c r="I2172" s="437">
        <v>43</v>
      </c>
      <c r="J2172" s="165">
        <f t="shared" si="109"/>
        <v>17</v>
      </c>
    </row>
    <row r="2173" spans="1:10" ht="19.95" customHeight="1">
      <c r="A2173" s="102" t="str">
        <f t="shared" si="110"/>
        <v>2026-05-01T3002240</v>
      </c>
      <c r="B2173" s="167" t="str">
        <f t="shared" si="111"/>
        <v>173002240</v>
      </c>
      <c r="C2173" s="438" t="s">
        <v>10633</v>
      </c>
      <c r="D2173" s="439" t="s">
        <v>2862</v>
      </c>
      <c r="E2173" s="440" t="s">
        <v>3755</v>
      </c>
      <c r="F2173" s="439" t="s">
        <v>2515</v>
      </c>
      <c r="G2173" s="439" t="s">
        <v>3756</v>
      </c>
      <c r="H2173" s="439" t="s">
        <v>3757</v>
      </c>
      <c r="I2173" s="441">
        <v>44</v>
      </c>
      <c r="J2173" s="165">
        <f t="shared" si="109"/>
        <v>17</v>
      </c>
    </row>
    <row r="2174" spans="1:10" ht="19.95" customHeight="1">
      <c r="A2174" s="102" t="str">
        <f t="shared" si="110"/>
        <v>2026-05-01T3002609</v>
      </c>
      <c r="B2174" s="167" t="str">
        <f t="shared" si="111"/>
        <v>173002609</v>
      </c>
      <c r="C2174" s="434" t="s">
        <v>10633</v>
      </c>
      <c r="D2174" s="435" t="s">
        <v>2862</v>
      </c>
      <c r="E2174" s="436" t="s">
        <v>3721</v>
      </c>
      <c r="F2174" s="435" t="s">
        <v>43</v>
      </c>
      <c r="G2174" s="435" t="s">
        <v>3722</v>
      </c>
      <c r="H2174" s="435" t="s">
        <v>2865</v>
      </c>
      <c r="I2174" s="437">
        <v>87</v>
      </c>
      <c r="J2174" s="165">
        <f t="shared" si="109"/>
        <v>17</v>
      </c>
    </row>
    <row r="2175" spans="1:10" ht="19.95" customHeight="1">
      <c r="A2175" s="102" t="str">
        <f t="shared" si="110"/>
        <v>2026-05-01T3002647</v>
      </c>
      <c r="B2175" s="167" t="str">
        <f t="shared" si="111"/>
        <v>173002647</v>
      </c>
      <c r="C2175" s="438" t="s">
        <v>10633</v>
      </c>
      <c r="D2175" s="439" t="s">
        <v>2862</v>
      </c>
      <c r="E2175" s="440" t="s">
        <v>2866</v>
      </c>
      <c r="F2175" s="439" t="s">
        <v>2515</v>
      </c>
      <c r="G2175" s="439" t="s">
        <v>2867</v>
      </c>
      <c r="H2175" s="439" t="s">
        <v>7813</v>
      </c>
      <c r="I2175" s="441">
        <v>78</v>
      </c>
      <c r="J2175" s="165">
        <f t="shared" si="109"/>
        <v>17</v>
      </c>
    </row>
    <row r="2176" spans="1:10" ht="19.95" customHeight="1">
      <c r="A2176" s="102" t="str">
        <f t="shared" si="110"/>
        <v>2026-05-01T3003745</v>
      </c>
      <c r="B2176" s="167" t="str">
        <f t="shared" si="111"/>
        <v>173003745</v>
      </c>
      <c r="C2176" s="434" t="s">
        <v>10633</v>
      </c>
      <c r="D2176" s="435" t="s">
        <v>2862</v>
      </c>
      <c r="E2176" s="436" t="s">
        <v>2860</v>
      </c>
      <c r="F2176" s="435" t="s">
        <v>43</v>
      </c>
      <c r="G2176" s="435" t="s">
        <v>2861</v>
      </c>
      <c r="H2176" s="435" t="s">
        <v>7812</v>
      </c>
      <c r="I2176" s="437">
        <v>130</v>
      </c>
      <c r="J2176" s="165">
        <f t="shared" si="109"/>
        <v>17</v>
      </c>
    </row>
    <row r="2177" spans="1:10" ht="19.95" customHeight="1">
      <c r="A2177" s="102" t="str">
        <f t="shared" si="110"/>
        <v>2026-05-01T3002645</v>
      </c>
      <c r="B2177" s="167" t="str">
        <f t="shared" si="111"/>
        <v>173002645</v>
      </c>
      <c r="C2177" s="438" t="s">
        <v>10633</v>
      </c>
      <c r="D2177" s="439" t="s">
        <v>2870</v>
      </c>
      <c r="E2177" s="440" t="s">
        <v>4372</v>
      </c>
      <c r="F2177" s="439" t="s">
        <v>2515</v>
      </c>
      <c r="G2177" s="439" t="s">
        <v>4373</v>
      </c>
      <c r="H2177" s="439" t="s">
        <v>4374</v>
      </c>
      <c r="I2177" s="441">
        <v>77</v>
      </c>
      <c r="J2177" s="165">
        <f t="shared" si="109"/>
        <v>17</v>
      </c>
    </row>
    <row r="2178" spans="1:10" ht="19.95" customHeight="1">
      <c r="A2178" s="102" t="str">
        <f t="shared" si="110"/>
        <v>2026-05-01T3002240</v>
      </c>
      <c r="B2178" s="167" t="str">
        <f t="shared" si="111"/>
        <v>173002240</v>
      </c>
      <c r="C2178" s="434" t="s">
        <v>10633</v>
      </c>
      <c r="D2178" s="435" t="s">
        <v>2870</v>
      </c>
      <c r="E2178" s="436" t="s">
        <v>3755</v>
      </c>
      <c r="F2178" s="435" t="s">
        <v>2515</v>
      </c>
      <c r="G2178" s="435" t="s">
        <v>3756</v>
      </c>
      <c r="H2178" s="435" t="s">
        <v>3757</v>
      </c>
      <c r="I2178" s="437">
        <v>83</v>
      </c>
      <c r="J2178" s="165">
        <f t="shared" si="109"/>
        <v>17</v>
      </c>
    </row>
    <row r="2179" spans="1:10" ht="19.95" customHeight="1">
      <c r="A2179" s="102" t="str">
        <f t="shared" si="110"/>
        <v>2026-05-01T3002609</v>
      </c>
      <c r="B2179" s="167" t="str">
        <f t="shared" si="111"/>
        <v>173002609</v>
      </c>
      <c r="C2179" s="438" t="s">
        <v>10633</v>
      </c>
      <c r="D2179" s="439" t="s">
        <v>2870</v>
      </c>
      <c r="E2179" s="440" t="s">
        <v>3721</v>
      </c>
      <c r="F2179" s="439" t="s">
        <v>43</v>
      </c>
      <c r="G2179" s="439" t="s">
        <v>3722</v>
      </c>
      <c r="H2179" s="439" t="s">
        <v>2865</v>
      </c>
      <c r="I2179" s="441">
        <v>27</v>
      </c>
      <c r="J2179" s="165">
        <f t="shared" si="109"/>
        <v>17</v>
      </c>
    </row>
    <row r="2180" spans="1:10" ht="19.95" customHeight="1">
      <c r="A2180" s="102" t="str">
        <f t="shared" si="110"/>
        <v>2026-05-01T3002422</v>
      </c>
      <c r="B2180" s="167" t="str">
        <f t="shared" si="111"/>
        <v>173002422</v>
      </c>
      <c r="C2180" s="434" t="s">
        <v>10633</v>
      </c>
      <c r="D2180" s="435" t="s">
        <v>2870</v>
      </c>
      <c r="E2180" s="436" t="s">
        <v>7332</v>
      </c>
      <c r="F2180" s="435" t="s">
        <v>43</v>
      </c>
      <c r="G2180" s="435" t="s">
        <v>7333</v>
      </c>
      <c r="H2180" s="435" t="s">
        <v>7334</v>
      </c>
      <c r="I2180" s="437">
        <v>77</v>
      </c>
      <c r="J2180" s="165">
        <f t="shared" ref="J2180:J2243" si="112">WEEKNUM(C2180)-1</f>
        <v>17</v>
      </c>
    </row>
    <row r="2181" spans="1:10" ht="19.95" customHeight="1">
      <c r="A2181" s="102" t="str">
        <f t="shared" si="110"/>
        <v>2026-05-01T3003744</v>
      </c>
      <c r="B2181" s="167" t="str">
        <f t="shared" si="111"/>
        <v>173003744</v>
      </c>
      <c r="C2181" s="438" t="s">
        <v>10633</v>
      </c>
      <c r="D2181" s="439" t="s">
        <v>2870</v>
      </c>
      <c r="E2181" s="440" t="s">
        <v>2863</v>
      </c>
      <c r="F2181" s="439" t="s">
        <v>43</v>
      </c>
      <c r="G2181" s="439" t="s">
        <v>2864</v>
      </c>
      <c r="H2181" s="439" t="s">
        <v>3723</v>
      </c>
      <c r="I2181" s="441">
        <v>66</v>
      </c>
      <c r="J2181" s="165">
        <f t="shared" si="112"/>
        <v>17</v>
      </c>
    </row>
    <row r="2182" spans="1:10" ht="19.95" customHeight="1">
      <c r="A2182" s="102" t="str">
        <f t="shared" si="110"/>
        <v>2026-05-01T1037890</v>
      </c>
      <c r="B2182" s="167" t="str">
        <f t="shared" si="111"/>
        <v>171037890</v>
      </c>
      <c r="C2182" s="434" t="s">
        <v>10633</v>
      </c>
      <c r="D2182" s="435" t="s">
        <v>2873</v>
      </c>
      <c r="E2182" s="436" t="s">
        <v>10637</v>
      </c>
      <c r="F2182" s="435" t="s">
        <v>43</v>
      </c>
      <c r="G2182" s="435" t="s">
        <v>10638</v>
      </c>
      <c r="H2182" s="435" t="s">
        <v>10639</v>
      </c>
      <c r="I2182" s="437">
        <v>29</v>
      </c>
      <c r="J2182" s="165">
        <f t="shared" si="112"/>
        <v>17</v>
      </c>
    </row>
    <row r="2183" spans="1:10" ht="19.95" customHeight="1">
      <c r="A2183" s="102" t="str">
        <f t="shared" si="110"/>
        <v>2026-05-01T1031803</v>
      </c>
      <c r="B2183" s="167" t="str">
        <f t="shared" si="111"/>
        <v>171031803</v>
      </c>
      <c r="C2183" s="438" t="s">
        <v>10633</v>
      </c>
      <c r="D2183" s="439" t="s">
        <v>2908</v>
      </c>
      <c r="E2183" s="440" t="s">
        <v>9550</v>
      </c>
      <c r="F2183" s="439" t="s">
        <v>43</v>
      </c>
      <c r="G2183" s="439" t="s">
        <v>9551</v>
      </c>
      <c r="H2183" s="439" t="s">
        <v>9552</v>
      </c>
      <c r="I2183" s="441">
        <v>245</v>
      </c>
      <c r="J2183" s="165">
        <f t="shared" si="112"/>
        <v>17</v>
      </c>
    </row>
    <row r="2184" spans="1:10" ht="19.95" customHeight="1">
      <c r="A2184" s="102" t="str">
        <f t="shared" si="110"/>
        <v>2026-05-01T1033184</v>
      </c>
      <c r="B2184" s="167" t="str">
        <f t="shared" si="111"/>
        <v>171033184</v>
      </c>
      <c r="C2184" s="434" t="s">
        <v>10633</v>
      </c>
      <c r="D2184" s="435" t="s">
        <v>2926</v>
      </c>
      <c r="E2184" s="436" t="s">
        <v>2882</v>
      </c>
      <c r="F2184" s="435" t="s">
        <v>43</v>
      </c>
      <c r="G2184" s="435" t="s">
        <v>2883</v>
      </c>
      <c r="H2184" s="435" t="s">
        <v>10640</v>
      </c>
      <c r="I2184" s="437">
        <v>215</v>
      </c>
      <c r="J2184" s="165">
        <f t="shared" si="112"/>
        <v>17</v>
      </c>
    </row>
    <row r="2185" spans="1:10" ht="19.95" customHeight="1">
      <c r="A2185" s="102" t="str">
        <f t="shared" si="110"/>
        <v>2026-05-01T1032440</v>
      </c>
      <c r="B2185" s="167" t="str">
        <f t="shared" si="111"/>
        <v>171032440</v>
      </c>
      <c r="C2185" s="438" t="s">
        <v>10633</v>
      </c>
      <c r="D2185" s="439" t="s">
        <v>5013</v>
      </c>
      <c r="E2185" s="440" t="s">
        <v>8262</v>
      </c>
      <c r="F2185" s="439" t="s">
        <v>43</v>
      </c>
      <c r="G2185" s="439" t="s">
        <v>8263</v>
      </c>
      <c r="H2185" s="439" t="s">
        <v>8264</v>
      </c>
      <c r="I2185" s="441">
        <v>288</v>
      </c>
      <c r="J2185" s="165">
        <f t="shared" si="112"/>
        <v>17</v>
      </c>
    </row>
    <row r="2186" spans="1:10" ht="19.95" customHeight="1">
      <c r="A2186" s="102" t="str">
        <f t="shared" si="110"/>
        <v>2026-05-01T1033079</v>
      </c>
      <c r="B2186" s="167" t="str">
        <f t="shared" si="111"/>
        <v>171033079</v>
      </c>
      <c r="C2186" s="434" t="s">
        <v>10633</v>
      </c>
      <c r="D2186" s="435" t="s">
        <v>5013</v>
      </c>
      <c r="E2186" s="436" t="s">
        <v>7341</v>
      </c>
      <c r="F2186" s="435" t="s">
        <v>43</v>
      </c>
      <c r="G2186" s="435" t="s">
        <v>7342</v>
      </c>
      <c r="H2186" s="435" t="s">
        <v>7414</v>
      </c>
      <c r="I2186" s="437">
        <v>256</v>
      </c>
      <c r="J2186" s="165">
        <f t="shared" si="112"/>
        <v>17</v>
      </c>
    </row>
    <row r="2187" spans="1:10" ht="19.95" customHeight="1">
      <c r="A2187" s="102" t="str">
        <f t="shared" si="110"/>
        <v>2026-05-01T2021194</v>
      </c>
      <c r="B2187" s="167" t="str">
        <f t="shared" si="111"/>
        <v>172021194</v>
      </c>
      <c r="C2187" s="438" t="s">
        <v>10633</v>
      </c>
      <c r="D2187" s="439" t="s">
        <v>5017</v>
      </c>
      <c r="E2187" s="440" t="s">
        <v>2886</v>
      </c>
      <c r="F2187" s="439" t="s">
        <v>43</v>
      </c>
      <c r="G2187" s="439" t="s">
        <v>2887</v>
      </c>
      <c r="H2187" s="439" t="s">
        <v>2888</v>
      </c>
      <c r="I2187" s="441">
        <v>122</v>
      </c>
      <c r="J2187" s="165">
        <f t="shared" si="112"/>
        <v>17</v>
      </c>
    </row>
    <row r="2188" spans="1:10" ht="19.95" customHeight="1">
      <c r="A2188" s="102" t="str">
        <f t="shared" si="110"/>
        <v>2026-05-01T1031424</v>
      </c>
      <c r="B2188" s="167" t="str">
        <f t="shared" si="111"/>
        <v>171031424</v>
      </c>
      <c r="C2188" s="434" t="s">
        <v>10633</v>
      </c>
      <c r="D2188" s="435" t="s">
        <v>2912</v>
      </c>
      <c r="E2188" s="436" t="s">
        <v>7823</v>
      </c>
      <c r="F2188" s="435" t="s">
        <v>43</v>
      </c>
      <c r="G2188" s="435" t="s">
        <v>7824</v>
      </c>
      <c r="H2188" s="435" t="s">
        <v>7825</v>
      </c>
      <c r="I2188" s="437">
        <v>243</v>
      </c>
      <c r="J2188" s="165">
        <f t="shared" si="112"/>
        <v>17</v>
      </c>
    </row>
    <row r="2189" spans="1:10" ht="19.95" customHeight="1">
      <c r="A2189" s="102" t="str">
        <f t="shared" si="110"/>
        <v>2026-05-01T1033066</v>
      </c>
      <c r="B2189" s="167" t="str">
        <f t="shared" si="111"/>
        <v>171033066</v>
      </c>
      <c r="C2189" s="438" t="s">
        <v>10633</v>
      </c>
      <c r="D2189" s="439" t="s">
        <v>5394</v>
      </c>
      <c r="E2189" s="440" t="s">
        <v>9553</v>
      </c>
      <c r="F2189" s="439" t="s">
        <v>43</v>
      </c>
      <c r="G2189" s="439" t="s">
        <v>7728</v>
      </c>
      <c r="H2189" s="439" t="s">
        <v>9554</v>
      </c>
      <c r="I2189" s="441">
        <v>133</v>
      </c>
      <c r="J2189" s="165">
        <f t="shared" si="112"/>
        <v>17</v>
      </c>
    </row>
    <row r="2190" spans="1:10" ht="19.95" customHeight="1">
      <c r="A2190" s="102" t="str">
        <f t="shared" si="110"/>
        <v>2026-05-01T1024957</v>
      </c>
      <c r="B2190" s="167" t="str">
        <f t="shared" si="111"/>
        <v>171024957</v>
      </c>
      <c r="C2190" s="434" t="s">
        <v>10633</v>
      </c>
      <c r="D2190" s="435" t="s">
        <v>7415</v>
      </c>
      <c r="E2190" s="436" t="s">
        <v>9641</v>
      </c>
      <c r="F2190" s="435" t="s">
        <v>43</v>
      </c>
      <c r="G2190" s="435" t="s">
        <v>9642</v>
      </c>
      <c r="H2190" s="435" t="s">
        <v>10347</v>
      </c>
      <c r="I2190" s="437">
        <v>395</v>
      </c>
      <c r="J2190" s="165">
        <f t="shared" si="112"/>
        <v>17</v>
      </c>
    </row>
    <row r="2191" spans="1:10" ht="19.95" customHeight="1">
      <c r="A2191" s="102" t="str">
        <f t="shared" si="110"/>
        <v>2026-05-01T1033085</v>
      </c>
      <c r="B2191" s="167" t="str">
        <f t="shared" si="111"/>
        <v>171033085</v>
      </c>
      <c r="C2191" s="438" t="s">
        <v>10633</v>
      </c>
      <c r="D2191" s="439" t="s">
        <v>7415</v>
      </c>
      <c r="E2191" s="440" t="s">
        <v>7316</v>
      </c>
      <c r="F2191" s="439" t="s">
        <v>43</v>
      </c>
      <c r="G2191" s="439" t="s">
        <v>7317</v>
      </c>
      <c r="H2191" s="439" t="s">
        <v>7318</v>
      </c>
      <c r="I2191" s="441">
        <v>436</v>
      </c>
      <c r="J2191" s="165">
        <f t="shared" si="112"/>
        <v>17</v>
      </c>
    </row>
    <row r="2192" spans="1:10" ht="19.95" customHeight="1">
      <c r="A2192" s="102" t="str">
        <f t="shared" si="110"/>
        <v>2026-05-01T1027728</v>
      </c>
      <c r="B2192" s="167" t="str">
        <f t="shared" si="111"/>
        <v>171027728</v>
      </c>
      <c r="C2192" s="434" t="s">
        <v>10633</v>
      </c>
      <c r="D2192" s="435" t="s">
        <v>7415</v>
      </c>
      <c r="E2192" s="436" t="s">
        <v>9610</v>
      </c>
      <c r="F2192" s="435" t="s">
        <v>43</v>
      </c>
      <c r="G2192" s="435" t="s">
        <v>9611</v>
      </c>
      <c r="H2192" s="435" t="s">
        <v>9628</v>
      </c>
      <c r="I2192" s="437">
        <v>1</v>
      </c>
      <c r="J2192" s="165">
        <f t="shared" si="112"/>
        <v>17</v>
      </c>
    </row>
    <row r="2193" spans="1:10" ht="19.95" customHeight="1">
      <c r="A2193" s="102" t="str">
        <f t="shared" si="110"/>
        <v>2026-05-01T1033057</v>
      </c>
      <c r="B2193" s="167" t="str">
        <f t="shared" si="111"/>
        <v>171033057</v>
      </c>
      <c r="C2193" s="438" t="s">
        <v>10633</v>
      </c>
      <c r="D2193" s="439" t="s">
        <v>7415</v>
      </c>
      <c r="E2193" s="440" t="s">
        <v>5010</v>
      </c>
      <c r="F2193" s="439" t="s">
        <v>43</v>
      </c>
      <c r="G2193" s="439" t="s">
        <v>5011</v>
      </c>
      <c r="H2193" s="439" t="s">
        <v>7304</v>
      </c>
      <c r="I2193" s="441">
        <v>187</v>
      </c>
      <c r="J2193" s="165">
        <f t="shared" si="112"/>
        <v>17</v>
      </c>
    </row>
    <row r="2194" spans="1:10" ht="19.95" customHeight="1">
      <c r="A2194" s="102" t="str">
        <f t="shared" si="110"/>
        <v>2026-05-01T1031812</v>
      </c>
      <c r="B2194" s="167" t="str">
        <f t="shared" si="111"/>
        <v>171031812</v>
      </c>
      <c r="C2194" s="434" t="s">
        <v>10633</v>
      </c>
      <c r="D2194" s="435" t="s">
        <v>3739</v>
      </c>
      <c r="E2194" s="436" t="s">
        <v>7353</v>
      </c>
      <c r="F2194" s="435" t="s">
        <v>43</v>
      </c>
      <c r="G2194" s="435" t="s">
        <v>7354</v>
      </c>
      <c r="H2194" s="435" t="s">
        <v>7355</v>
      </c>
      <c r="I2194" s="437">
        <v>249</v>
      </c>
      <c r="J2194" s="165">
        <f t="shared" si="112"/>
        <v>17</v>
      </c>
    </row>
    <row r="2195" spans="1:10" ht="19.95" customHeight="1">
      <c r="A2195" s="102" t="str">
        <f t="shared" si="110"/>
        <v>2026-05-02T1037741</v>
      </c>
      <c r="B2195" s="167" t="str">
        <f t="shared" si="111"/>
        <v>171037741</v>
      </c>
      <c r="C2195" s="438" t="s">
        <v>10641</v>
      </c>
      <c r="D2195" s="439" t="s">
        <v>4388</v>
      </c>
      <c r="E2195" s="440" t="s">
        <v>7827</v>
      </c>
      <c r="F2195" s="439" t="s">
        <v>43</v>
      </c>
      <c r="G2195" s="439" t="s">
        <v>7828</v>
      </c>
      <c r="H2195" s="439" t="s">
        <v>7829</v>
      </c>
      <c r="I2195" s="441">
        <v>319</v>
      </c>
      <c r="J2195" s="165">
        <f t="shared" si="112"/>
        <v>17</v>
      </c>
    </row>
    <row r="2196" spans="1:10" ht="19.95" customHeight="1">
      <c r="A2196" s="102" t="str">
        <f t="shared" si="110"/>
        <v>2026-05-02T1037798</v>
      </c>
      <c r="B2196" s="167" t="str">
        <f t="shared" si="111"/>
        <v>171037798</v>
      </c>
      <c r="C2196" s="434" t="s">
        <v>10641</v>
      </c>
      <c r="D2196" s="435" t="s">
        <v>4388</v>
      </c>
      <c r="E2196" s="436" t="s">
        <v>8241</v>
      </c>
      <c r="F2196" s="435" t="s">
        <v>43</v>
      </c>
      <c r="G2196" s="435" t="s">
        <v>8242</v>
      </c>
      <c r="H2196" s="435" t="s">
        <v>8243</v>
      </c>
      <c r="I2196" s="437">
        <v>114</v>
      </c>
      <c r="J2196" s="165">
        <f t="shared" si="112"/>
        <v>17</v>
      </c>
    </row>
    <row r="2197" spans="1:10" ht="19.95" customHeight="1">
      <c r="A2197" s="102" t="str">
        <f t="shared" si="110"/>
        <v>2026-05-02T1033019</v>
      </c>
      <c r="B2197" s="167" t="str">
        <f t="shared" si="111"/>
        <v>171033019</v>
      </c>
      <c r="C2197" s="438" t="s">
        <v>10641</v>
      </c>
      <c r="D2197" s="439" t="s">
        <v>4388</v>
      </c>
      <c r="E2197" s="440" t="s">
        <v>10634</v>
      </c>
      <c r="F2197" s="439" t="s">
        <v>43</v>
      </c>
      <c r="G2197" s="439" t="s">
        <v>10635</v>
      </c>
      <c r="H2197" s="439" t="s">
        <v>10636</v>
      </c>
      <c r="I2197" s="441">
        <v>51</v>
      </c>
      <c r="J2197" s="165">
        <f t="shared" si="112"/>
        <v>17</v>
      </c>
    </row>
    <row r="2198" spans="1:10" ht="19.95" customHeight="1">
      <c r="A2198" s="102" t="str">
        <f t="shared" si="110"/>
        <v>2026-05-02T1037727</v>
      </c>
      <c r="B2198" s="167" t="str">
        <f t="shared" si="111"/>
        <v>171037727</v>
      </c>
      <c r="C2198" s="434" t="s">
        <v>10641</v>
      </c>
      <c r="D2198" s="435" t="s">
        <v>7419</v>
      </c>
      <c r="E2198" s="436" t="s">
        <v>9575</v>
      </c>
      <c r="F2198" s="435" t="s">
        <v>43</v>
      </c>
      <c r="G2198" s="435" t="s">
        <v>9576</v>
      </c>
      <c r="H2198" s="435" t="s">
        <v>9606</v>
      </c>
      <c r="I2198" s="437">
        <v>524</v>
      </c>
      <c r="J2198" s="165">
        <f t="shared" si="112"/>
        <v>17</v>
      </c>
    </row>
    <row r="2199" spans="1:10" ht="19.95" customHeight="1">
      <c r="A2199" s="102" t="str">
        <f t="shared" si="110"/>
        <v>2026-05-02T1031434</v>
      </c>
      <c r="B2199" s="167" t="str">
        <f t="shared" si="111"/>
        <v>171031434</v>
      </c>
      <c r="C2199" s="438" t="s">
        <v>10641</v>
      </c>
      <c r="D2199" s="439" t="s">
        <v>7419</v>
      </c>
      <c r="E2199" s="440" t="s">
        <v>7420</v>
      </c>
      <c r="F2199" s="439" t="s">
        <v>43</v>
      </c>
      <c r="G2199" s="439" t="s">
        <v>7421</v>
      </c>
      <c r="H2199" s="439" t="s">
        <v>7422</v>
      </c>
      <c r="I2199" s="441">
        <v>272</v>
      </c>
      <c r="J2199" s="165">
        <f t="shared" si="112"/>
        <v>17</v>
      </c>
    </row>
    <row r="2200" spans="1:10" ht="19.95" customHeight="1">
      <c r="A2200" s="102" t="str">
        <f t="shared" si="110"/>
        <v>2026-05-02T1030546</v>
      </c>
      <c r="B2200" s="167" t="str">
        <f t="shared" si="111"/>
        <v>171030546</v>
      </c>
      <c r="C2200" s="434" t="s">
        <v>10641</v>
      </c>
      <c r="D2200" s="435" t="s">
        <v>7419</v>
      </c>
      <c r="E2200" s="436" t="s">
        <v>7426</v>
      </c>
      <c r="F2200" s="435" t="s">
        <v>43</v>
      </c>
      <c r="G2200" s="435" t="s">
        <v>7427</v>
      </c>
      <c r="H2200" s="435" t="s">
        <v>7422</v>
      </c>
      <c r="I2200" s="437">
        <v>115</v>
      </c>
      <c r="J2200" s="165">
        <f t="shared" si="112"/>
        <v>17</v>
      </c>
    </row>
    <row r="2201" spans="1:10" ht="19.95" customHeight="1">
      <c r="A2201" s="102" t="str">
        <f t="shared" si="110"/>
        <v>2026-05-02T3003268</v>
      </c>
      <c r="B2201" s="167" t="str">
        <f t="shared" si="111"/>
        <v>173003268</v>
      </c>
      <c r="C2201" s="438" t="s">
        <v>10641</v>
      </c>
      <c r="D2201" s="439" t="s">
        <v>416</v>
      </c>
      <c r="E2201" s="440" t="s">
        <v>2857</v>
      </c>
      <c r="F2201" s="439" t="s">
        <v>43</v>
      </c>
      <c r="G2201" s="439" t="s">
        <v>2858</v>
      </c>
      <c r="H2201" s="439" t="s">
        <v>2859</v>
      </c>
      <c r="I2201" s="441">
        <v>37</v>
      </c>
      <c r="J2201" s="165">
        <f t="shared" si="112"/>
        <v>17</v>
      </c>
    </row>
    <row r="2202" spans="1:10" ht="19.95" customHeight="1">
      <c r="A2202" s="102" t="str">
        <f t="shared" si="110"/>
        <v>2026-05-02T3002782</v>
      </c>
      <c r="B2202" s="167" t="str">
        <f t="shared" si="111"/>
        <v>173002782</v>
      </c>
      <c r="C2202" s="434" t="s">
        <v>10641</v>
      </c>
      <c r="D2202" s="435" t="s">
        <v>416</v>
      </c>
      <c r="E2202" s="436" t="s">
        <v>3658</v>
      </c>
      <c r="F2202" s="435" t="s">
        <v>43</v>
      </c>
      <c r="G2202" s="435" t="s">
        <v>3659</v>
      </c>
      <c r="H2202" s="435" t="s">
        <v>3660</v>
      </c>
      <c r="I2202" s="437">
        <v>56</v>
      </c>
      <c r="J2202" s="165">
        <f t="shared" si="112"/>
        <v>17</v>
      </c>
    </row>
    <row r="2203" spans="1:10" ht="19.95" customHeight="1">
      <c r="A2203" s="102" t="str">
        <f t="shared" si="110"/>
        <v>2026-05-02T3003105</v>
      </c>
      <c r="B2203" s="167" t="str">
        <f t="shared" si="111"/>
        <v>173003105</v>
      </c>
      <c r="C2203" s="438" t="s">
        <v>10641</v>
      </c>
      <c r="D2203" s="439" t="s">
        <v>416</v>
      </c>
      <c r="E2203" s="440" t="s">
        <v>417</v>
      </c>
      <c r="F2203" s="439" t="s">
        <v>43</v>
      </c>
      <c r="G2203" s="439" t="s">
        <v>418</v>
      </c>
      <c r="H2203" s="439" t="s">
        <v>7298</v>
      </c>
      <c r="I2203" s="441">
        <v>40</v>
      </c>
      <c r="J2203" s="165">
        <f t="shared" si="112"/>
        <v>17</v>
      </c>
    </row>
    <row r="2204" spans="1:10" ht="19.95" customHeight="1">
      <c r="A2204" s="102" t="str">
        <f t="shared" si="110"/>
        <v>2026-05-02T3003106</v>
      </c>
      <c r="B2204" s="167" t="str">
        <f t="shared" si="111"/>
        <v>173003106</v>
      </c>
      <c r="C2204" s="434" t="s">
        <v>10641</v>
      </c>
      <c r="D2204" s="435" t="s">
        <v>416</v>
      </c>
      <c r="E2204" s="436" t="s">
        <v>2902</v>
      </c>
      <c r="F2204" s="435" t="s">
        <v>43</v>
      </c>
      <c r="G2204" s="435" t="s">
        <v>2903</v>
      </c>
      <c r="H2204" s="435" t="s">
        <v>7298</v>
      </c>
      <c r="I2204" s="437">
        <v>105</v>
      </c>
      <c r="J2204" s="165">
        <f t="shared" si="112"/>
        <v>17</v>
      </c>
    </row>
    <row r="2205" spans="1:10" ht="19.95" customHeight="1">
      <c r="A2205" s="102" t="str">
        <f t="shared" si="110"/>
        <v>2026-05-02T3002784</v>
      </c>
      <c r="B2205" s="167" t="str">
        <f t="shared" si="111"/>
        <v>173002784</v>
      </c>
      <c r="C2205" s="438" t="s">
        <v>10641</v>
      </c>
      <c r="D2205" s="439" t="s">
        <v>416</v>
      </c>
      <c r="E2205" s="440" t="s">
        <v>5021</v>
      </c>
      <c r="F2205" s="439" t="s">
        <v>43</v>
      </c>
      <c r="G2205" s="439" t="s">
        <v>5022</v>
      </c>
      <c r="H2205" s="439" t="s">
        <v>5023</v>
      </c>
      <c r="I2205" s="441">
        <v>73</v>
      </c>
      <c r="J2205" s="165">
        <f t="shared" si="112"/>
        <v>17</v>
      </c>
    </row>
    <row r="2206" spans="1:10" ht="19.95" customHeight="1">
      <c r="A2206" s="102" t="str">
        <f t="shared" si="110"/>
        <v>2026-05-02T3002240</v>
      </c>
      <c r="B2206" s="167" t="str">
        <f t="shared" si="111"/>
        <v>173002240</v>
      </c>
      <c r="C2206" s="434" t="s">
        <v>10641</v>
      </c>
      <c r="D2206" s="435" t="s">
        <v>2862</v>
      </c>
      <c r="E2206" s="436" t="s">
        <v>3755</v>
      </c>
      <c r="F2206" s="435" t="s">
        <v>2515</v>
      </c>
      <c r="G2206" s="435" t="s">
        <v>3756</v>
      </c>
      <c r="H2206" s="435" t="s">
        <v>3757</v>
      </c>
      <c r="I2206" s="437">
        <v>81</v>
      </c>
      <c r="J2206" s="165">
        <f t="shared" si="112"/>
        <v>17</v>
      </c>
    </row>
    <row r="2207" spans="1:10" ht="19.95" customHeight="1">
      <c r="A2207" s="102" t="str">
        <f t="shared" si="110"/>
        <v>2026-05-02T3002609</v>
      </c>
      <c r="B2207" s="167" t="str">
        <f t="shared" si="111"/>
        <v>173002609</v>
      </c>
      <c r="C2207" s="438" t="s">
        <v>10641</v>
      </c>
      <c r="D2207" s="439" t="s">
        <v>2862</v>
      </c>
      <c r="E2207" s="440" t="s">
        <v>3721</v>
      </c>
      <c r="F2207" s="439" t="s">
        <v>43</v>
      </c>
      <c r="G2207" s="439" t="s">
        <v>3722</v>
      </c>
      <c r="H2207" s="439" t="s">
        <v>2865</v>
      </c>
      <c r="I2207" s="441">
        <v>22</v>
      </c>
      <c r="J2207" s="165">
        <f t="shared" si="112"/>
        <v>17</v>
      </c>
    </row>
    <row r="2208" spans="1:10" ht="19.95" customHeight="1">
      <c r="A2208" s="102" t="str">
        <f t="shared" si="110"/>
        <v>2026-05-02T3002647</v>
      </c>
      <c r="B2208" s="167" t="str">
        <f t="shared" si="111"/>
        <v>173002647</v>
      </c>
      <c r="C2208" s="434" t="s">
        <v>10641</v>
      </c>
      <c r="D2208" s="435" t="s">
        <v>2862</v>
      </c>
      <c r="E2208" s="436" t="s">
        <v>2866</v>
      </c>
      <c r="F2208" s="435" t="s">
        <v>2515</v>
      </c>
      <c r="G2208" s="435" t="s">
        <v>2867</v>
      </c>
      <c r="H2208" s="435" t="s">
        <v>7813</v>
      </c>
      <c r="I2208" s="437">
        <v>60</v>
      </c>
      <c r="J2208" s="165">
        <f t="shared" si="112"/>
        <v>17</v>
      </c>
    </row>
    <row r="2209" spans="1:10" ht="19.95" customHeight="1">
      <c r="A2209" s="102" t="str">
        <f t="shared" si="110"/>
        <v>2026-05-02T3003745</v>
      </c>
      <c r="B2209" s="167" t="str">
        <f t="shared" si="111"/>
        <v>173003745</v>
      </c>
      <c r="C2209" s="438" t="s">
        <v>10641</v>
      </c>
      <c r="D2209" s="439" t="s">
        <v>2862</v>
      </c>
      <c r="E2209" s="440" t="s">
        <v>2860</v>
      </c>
      <c r="F2209" s="439" t="s">
        <v>43</v>
      </c>
      <c r="G2209" s="439" t="s">
        <v>2861</v>
      </c>
      <c r="H2209" s="439" t="s">
        <v>7812</v>
      </c>
      <c r="I2209" s="441">
        <v>153</v>
      </c>
      <c r="J2209" s="165">
        <f t="shared" si="112"/>
        <v>17</v>
      </c>
    </row>
    <row r="2210" spans="1:10" ht="19.95" customHeight="1">
      <c r="A2210" s="102" t="str">
        <f t="shared" si="110"/>
        <v>2026-05-02T3002645</v>
      </c>
      <c r="B2210" s="167" t="str">
        <f t="shared" si="111"/>
        <v>173002645</v>
      </c>
      <c r="C2210" s="434" t="s">
        <v>10641</v>
      </c>
      <c r="D2210" s="435" t="s">
        <v>2870</v>
      </c>
      <c r="E2210" s="436" t="s">
        <v>4372</v>
      </c>
      <c r="F2210" s="435" t="s">
        <v>2515</v>
      </c>
      <c r="G2210" s="435" t="s">
        <v>4373</v>
      </c>
      <c r="H2210" s="435" t="s">
        <v>4374</v>
      </c>
      <c r="I2210" s="437">
        <v>74</v>
      </c>
      <c r="J2210" s="165">
        <f t="shared" si="112"/>
        <v>17</v>
      </c>
    </row>
    <row r="2211" spans="1:10" ht="19.95" customHeight="1">
      <c r="A2211" s="102" t="str">
        <f t="shared" si="110"/>
        <v>2026-05-02T3002609</v>
      </c>
      <c r="B2211" s="167" t="str">
        <f t="shared" si="111"/>
        <v>173002609</v>
      </c>
      <c r="C2211" s="438" t="s">
        <v>10641</v>
      </c>
      <c r="D2211" s="439" t="s">
        <v>2870</v>
      </c>
      <c r="E2211" s="440" t="s">
        <v>3721</v>
      </c>
      <c r="F2211" s="439" t="s">
        <v>43</v>
      </c>
      <c r="G2211" s="439" t="s">
        <v>3722</v>
      </c>
      <c r="H2211" s="439" t="s">
        <v>2865</v>
      </c>
      <c r="I2211" s="441">
        <v>29</v>
      </c>
      <c r="J2211" s="165">
        <f t="shared" si="112"/>
        <v>17</v>
      </c>
    </row>
    <row r="2212" spans="1:10" ht="19.95" customHeight="1">
      <c r="A2212" s="102" t="str">
        <f t="shared" si="110"/>
        <v>2026-05-02T3002422</v>
      </c>
      <c r="B2212" s="167" t="str">
        <f t="shared" si="111"/>
        <v>173002422</v>
      </c>
      <c r="C2212" s="434" t="s">
        <v>10641</v>
      </c>
      <c r="D2212" s="435" t="s">
        <v>2870</v>
      </c>
      <c r="E2212" s="436" t="s">
        <v>7332</v>
      </c>
      <c r="F2212" s="435" t="s">
        <v>43</v>
      </c>
      <c r="G2212" s="435" t="s">
        <v>7333</v>
      </c>
      <c r="H2212" s="435" t="s">
        <v>7334</v>
      </c>
      <c r="I2212" s="437">
        <v>112</v>
      </c>
      <c r="J2212" s="165">
        <f t="shared" si="112"/>
        <v>17</v>
      </c>
    </row>
    <row r="2213" spans="1:10" ht="19.95" customHeight="1">
      <c r="A2213" s="102" t="str">
        <f t="shared" si="110"/>
        <v>2026-05-02T3003744</v>
      </c>
      <c r="B2213" s="167" t="str">
        <f t="shared" si="111"/>
        <v>173003744</v>
      </c>
      <c r="C2213" s="438" t="s">
        <v>10641</v>
      </c>
      <c r="D2213" s="439" t="s">
        <v>2870</v>
      </c>
      <c r="E2213" s="440" t="s">
        <v>2863</v>
      </c>
      <c r="F2213" s="439" t="s">
        <v>43</v>
      </c>
      <c r="G2213" s="439" t="s">
        <v>2864</v>
      </c>
      <c r="H2213" s="439" t="s">
        <v>3723</v>
      </c>
      <c r="I2213" s="441">
        <v>95</v>
      </c>
      <c r="J2213" s="165">
        <f t="shared" si="112"/>
        <v>17</v>
      </c>
    </row>
    <row r="2214" spans="1:10" ht="19.95" customHeight="1">
      <c r="A2214" s="102" t="str">
        <f t="shared" si="110"/>
        <v>2026-05-02T1031803</v>
      </c>
      <c r="B2214" s="167" t="str">
        <f t="shared" si="111"/>
        <v>171031803</v>
      </c>
      <c r="C2214" s="434" t="s">
        <v>10641</v>
      </c>
      <c r="D2214" s="435" t="s">
        <v>2908</v>
      </c>
      <c r="E2214" s="436" t="s">
        <v>9550</v>
      </c>
      <c r="F2214" s="435" t="s">
        <v>43</v>
      </c>
      <c r="G2214" s="435" t="s">
        <v>9551</v>
      </c>
      <c r="H2214" s="435" t="s">
        <v>9552</v>
      </c>
      <c r="I2214" s="437">
        <v>9</v>
      </c>
      <c r="J2214" s="165">
        <f t="shared" si="112"/>
        <v>17</v>
      </c>
    </row>
    <row r="2215" spans="1:10" ht="19.95" customHeight="1">
      <c r="A2215" s="102" t="str">
        <f t="shared" si="110"/>
        <v>2026-05-02T1033184</v>
      </c>
      <c r="B2215" s="167" t="str">
        <f t="shared" si="111"/>
        <v>171033184</v>
      </c>
      <c r="C2215" s="438" t="s">
        <v>10641</v>
      </c>
      <c r="D2215" s="439" t="s">
        <v>2926</v>
      </c>
      <c r="E2215" s="440" t="s">
        <v>2882</v>
      </c>
      <c r="F2215" s="439" t="s">
        <v>43</v>
      </c>
      <c r="G2215" s="439" t="s">
        <v>2883</v>
      </c>
      <c r="H2215" s="439" t="s">
        <v>10640</v>
      </c>
      <c r="I2215" s="441">
        <v>103</v>
      </c>
      <c r="J2215" s="165">
        <f t="shared" si="112"/>
        <v>17</v>
      </c>
    </row>
    <row r="2216" spans="1:10" ht="19.95" customHeight="1">
      <c r="A2216" s="102" t="str">
        <f t="shared" si="110"/>
        <v>2026-05-02T1029469</v>
      </c>
      <c r="B2216" s="167" t="str">
        <f t="shared" si="111"/>
        <v>171029469</v>
      </c>
      <c r="C2216" s="434" t="s">
        <v>10641</v>
      </c>
      <c r="D2216" s="435" t="s">
        <v>5399</v>
      </c>
      <c r="E2216" s="436" t="s">
        <v>10642</v>
      </c>
      <c r="F2216" s="435" t="s">
        <v>43</v>
      </c>
      <c r="G2216" s="435" t="s">
        <v>10643</v>
      </c>
      <c r="H2216" s="435" t="s">
        <v>10644</v>
      </c>
      <c r="I2216" s="437">
        <v>135</v>
      </c>
      <c r="J2216" s="165">
        <f t="shared" si="112"/>
        <v>17</v>
      </c>
    </row>
    <row r="2217" spans="1:10" ht="19.95" customHeight="1">
      <c r="A2217" s="102" t="str">
        <f t="shared" si="110"/>
        <v>2026-05-02T1037426</v>
      </c>
      <c r="B2217" s="167" t="str">
        <f t="shared" si="111"/>
        <v>171037426</v>
      </c>
      <c r="C2217" s="438" t="s">
        <v>10641</v>
      </c>
      <c r="D2217" s="439" t="s">
        <v>5384</v>
      </c>
      <c r="E2217" s="440" t="s">
        <v>7838</v>
      </c>
      <c r="F2217" s="439" t="s">
        <v>43</v>
      </c>
      <c r="G2217" s="439" t="s">
        <v>6255</v>
      </c>
      <c r="H2217" s="439" t="s">
        <v>10645</v>
      </c>
      <c r="I2217" s="441">
        <v>211</v>
      </c>
      <c r="J2217" s="165">
        <f t="shared" si="112"/>
        <v>17</v>
      </c>
    </row>
    <row r="2218" spans="1:10" ht="19.95" customHeight="1">
      <c r="A2218" s="102" t="str">
        <f t="shared" si="110"/>
        <v>2026-05-02T1032440</v>
      </c>
      <c r="B2218" s="167" t="str">
        <f t="shared" si="111"/>
        <v>171032440</v>
      </c>
      <c r="C2218" s="434" t="s">
        <v>10641</v>
      </c>
      <c r="D2218" s="435" t="s">
        <v>5013</v>
      </c>
      <c r="E2218" s="436" t="s">
        <v>8262</v>
      </c>
      <c r="F2218" s="435" t="s">
        <v>43</v>
      </c>
      <c r="G2218" s="435" t="s">
        <v>8263</v>
      </c>
      <c r="H2218" s="435" t="s">
        <v>8264</v>
      </c>
      <c r="I2218" s="437">
        <v>384</v>
      </c>
      <c r="J2218" s="165">
        <f t="shared" si="112"/>
        <v>17</v>
      </c>
    </row>
    <row r="2219" spans="1:10" ht="19.95" customHeight="1">
      <c r="A2219" s="102" t="str">
        <f t="shared" si="110"/>
        <v>2026-05-02T1033079</v>
      </c>
      <c r="B2219" s="167" t="str">
        <f t="shared" si="111"/>
        <v>171033079</v>
      </c>
      <c r="C2219" s="438" t="s">
        <v>10641</v>
      </c>
      <c r="D2219" s="439" t="s">
        <v>5013</v>
      </c>
      <c r="E2219" s="440" t="s">
        <v>7341</v>
      </c>
      <c r="F2219" s="439" t="s">
        <v>43</v>
      </c>
      <c r="G2219" s="439" t="s">
        <v>7342</v>
      </c>
      <c r="H2219" s="439" t="s">
        <v>7414</v>
      </c>
      <c r="I2219" s="441">
        <v>440</v>
      </c>
      <c r="J2219" s="165">
        <f t="shared" si="112"/>
        <v>17</v>
      </c>
    </row>
    <row r="2220" spans="1:10" ht="19.95" customHeight="1">
      <c r="A2220" s="102" t="str">
        <f t="shared" si="110"/>
        <v>2026-05-02T2021194</v>
      </c>
      <c r="B2220" s="167" t="str">
        <f t="shared" si="111"/>
        <v>172021194</v>
      </c>
      <c r="C2220" s="434" t="s">
        <v>10641</v>
      </c>
      <c r="D2220" s="435" t="s">
        <v>5017</v>
      </c>
      <c r="E2220" s="436" t="s">
        <v>2886</v>
      </c>
      <c r="F2220" s="435" t="s">
        <v>43</v>
      </c>
      <c r="G2220" s="435" t="s">
        <v>2887</v>
      </c>
      <c r="H2220" s="435" t="s">
        <v>2888</v>
      </c>
      <c r="I2220" s="437">
        <v>237</v>
      </c>
      <c r="J2220" s="165">
        <f t="shared" si="112"/>
        <v>17</v>
      </c>
    </row>
    <row r="2221" spans="1:10" ht="19.95" customHeight="1">
      <c r="A2221" s="102" t="str">
        <f t="shared" si="110"/>
        <v>2026-05-02T1031424</v>
      </c>
      <c r="B2221" s="167" t="str">
        <f t="shared" si="111"/>
        <v>171031424</v>
      </c>
      <c r="C2221" s="438" t="s">
        <v>10641</v>
      </c>
      <c r="D2221" s="439" t="s">
        <v>2912</v>
      </c>
      <c r="E2221" s="440" t="s">
        <v>7823</v>
      </c>
      <c r="F2221" s="439" t="s">
        <v>43</v>
      </c>
      <c r="G2221" s="439" t="s">
        <v>7824</v>
      </c>
      <c r="H2221" s="439" t="s">
        <v>7825</v>
      </c>
      <c r="I2221" s="441">
        <v>6</v>
      </c>
      <c r="J2221" s="165">
        <f t="shared" si="112"/>
        <v>17</v>
      </c>
    </row>
    <row r="2222" spans="1:10" ht="19.95" customHeight="1">
      <c r="A2222" s="102" t="str">
        <f t="shared" si="110"/>
        <v>2026-05-02T1033066</v>
      </c>
      <c r="B2222" s="167" t="str">
        <f t="shared" si="111"/>
        <v>171033066</v>
      </c>
      <c r="C2222" s="434" t="s">
        <v>10641</v>
      </c>
      <c r="D2222" s="435" t="s">
        <v>5394</v>
      </c>
      <c r="E2222" s="436" t="s">
        <v>9553</v>
      </c>
      <c r="F2222" s="435" t="s">
        <v>43</v>
      </c>
      <c r="G2222" s="435" t="s">
        <v>7728</v>
      </c>
      <c r="H2222" s="435" t="s">
        <v>9554</v>
      </c>
      <c r="I2222" s="437">
        <v>201</v>
      </c>
      <c r="J2222" s="165">
        <f t="shared" si="112"/>
        <v>17</v>
      </c>
    </row>
    <row r="2223" spans="1:10" ht="19.95" customHeight="1">
      <c r="A2223" s="102" t="str">
        <f t="shared" si="110"/>
        <v>2026-05-02T1024957</v>
      </c>
      <c r="B2223" s="167" t="str">
        <f t="shared" si="111"/>
        <v>171024957</v>
      </c>
      <c r="C2223" s="438" t="s">
        <v>10641</v>
      </c>
      <c r="D2223" s="439" t="s">
        <v>7415</v>
      </c>
      <c r="E2223" s="440" t="s">
        <v>9641</v>
      </c>
      <c r="F2223" s="439" t="s">
        <v>43</v>
      </c>
      <c r="G2223" s="439" t="s">
        <v>9642</v>
      </c>
      <c r="H2223" s="439" t="s">
        <v>10347</v>
      </c>
      <c r="I2223" s="441">
        <v>178</v>
      </c>
      <c r="J2223" s="165">
        <f t="shared" si="112"/>
        <v>17</v>
      </c>
    </row>
    <row r="2224" spans="1:10" ht="19.95" customHeight="1">
      <c r="A2224" s="102" t="str">
        <f t="shared" si="110"/>
        <v>2026-05-02T1033085</v>
      </c>
      <c r="B2224" s="167" t="str">
        <f t="shared" si="111"/>
        <v>171033085</v>
      </c>
      <c r="C2224" s="434" t="s">
        <v>10641</v>
      </c>
      <c r="D2224" s="435" t="s">
        <v>7415</v>
      </c>
      <c r="E2224" s="436" t="s">
        <v>7316</v>
      </c>
      <c r="F2224" s="435" t="s">
        <v>43</v>
      </c>
      <c r="G2224" s="435" t="s">
        <v>7317</v>
      </c>
      <c r="H2224" s="435" t="s">
        <v>7318</v>
      </c>
      <c r="I2224" s="437">
        <v>391</v>
      </c>
      <c r="J2224" s="165">
        <f t="shared" si="112"/>
        <v>17</v>
      </c>
    </row>
    <row r="2225" spans="1:10" ht="19.95" customHeight="1">
      <c r="A2225" s="102" t="str">
        <f t="shared" si="110"/>
        <v>2026-05-02T1027728</v>
      </c>
      <c r="B2225" s="167" t="str">
        <f t="shared" si="111"/>
        <v>171027728</v>
      </c>
      <c r="C2225" s="438" t="s">
        <v>10641</v>
      </c>
      <c r="D2225" s="439" t="s">
        <v>7415</v>
      </c>
      <c r="E2225" s="440" t="s">
        <v>9610</v>
      </c>
      <c r="F2225" s="439" t="s">
        <v>43</v>
      </c>
      <c r="G2225" s="439" t="s">
        <v>9611</v>
      </c>
      <c r="H2225" s="439" t="s">
        <v>9628</v>
      </c>
      <c r="I2225" s="441">
        <v>186</v>
      </c>
      <c r="J2225" s="165">
        <f t="shared" si="112"/>
        <v>17</v>
      </c>
    </row>
    <row r="2226" spans="1:10" ht="19.95" customHeight="1">
      <c r="A2226" s="102" t="str">
        <f t="shared" si="110"/>
        <v>2026-05-02T1033057</v>
      </c>
      <c r="B2226" s="167" t="str">
        <f t="shared" si="111"/>
        <v>171033057</v>
      </c>
      <c r="C2226" s="434" t="s">
        <v>10641</v>
      </c>
      <c r="D2226" s="435" t="s">
        <v>7415</v>
      </c>
      <c r="E2226" s="436" t="s">
        <v>5010</v>
      </c>
      <c r="F2226" s="435" t="s">
        <v>43</v>
      </c>
      <c r="G2226" s="435" t="s">
        <v>5011</v>
      </c>
      <c r="H2226" s="435" t="s">
        <v>7304</v>
      </c>
      <c r="I2226" s="437">
        <v>177</v>
      </c>
      <c r="J2226" s="165">
        <f t="shared" si="112"/>
        <v>17</v>
      </c>
    </row>
    <row r="2227" spans="1:10" ht="19.95" customHeight="1">
      <c r="A2227" s="102" t="str">
        <f t="shared" si="110"/>
        <v>2026-05-02T1031812</v>
      </c>
      <c r="B2227" s="167" t="str">
        <f t="shared" si="111"/>
        <v>171031812</v>
      </c>
      <c r="C2227" s="438" t="s">
        <v>10641</v>
      </c>
      <c r="D2227" s="439" t="s">
        <v>3739</v>
      </c>
      <c r="E2227" s="440" t="s">
        <v>7353</v>
      </c>
      <c r="F2227" s="439" t="s">
        <v>43</v>
      </c>
      <c r="G2227" s="439" t="s">
        <v>7354</v>
      </c>
      <c r="H2227" s="439" t="s">
        <v>7355</v>
      </c>
      <c r="I2227" s="441">
        <v>226</v>
      </c>
      <c r="J2227" s="165">
        <f t="shared" si="112"/>
        <v>17</v>
      </c>
    </row>
    <row r="2228" spans="1:10" ht="19.95" customHeight="1">
      <c r="A2228" s="102" t="str">
        <f t="shared" si="110"/>
        <v>2026-05-03T1037741</v>
      </c>
      <c r="B2228" s="167" t="str">
        <f t="shared" si="111"/>
        <v>181037741</v>
      </c>
      <c r="C2228" s="434" t="s">
        <v>10646</v>
      </c>
      <c r="D2228" s="435" t="s">
        <v>4388</v>
      </c>
      <c r="E2228" s="436" t="s">
        <v>7827</v>
      </c>
      <c r="F2228" s="435" t="s">
        <v>43</v>
      </c>
      <c r="G2228" s="435" t="s">
        <v>7828</v>
      </c>
      <c r="H2228" s="435" t="s">
        <v>7829</v>
      </c>
      <c r="I2228" s="437">
        <v>251</v>
      </c>
      <c r="J2228" s="165">
        <f t="shared" si="112"/>
        <v>18</v>
      </c>
    </row>
    <row r="2229" spans="1:10" ht="19.95" customHeight="1">
      <c r="A2229" s="102" t="str">
        <f t="shared" si="110"/>
        <v>2026-05-03T1037798</v>
      </c>
      <c r="B2229" s="167" t="str">
        <f t="shared" si="111"/>
        <v>181037798</v>
      </c>
      <c r="C2229" s="438" t="s">
        <v>10646</v>
      </c>
      <c r="D2229" s="439" t="s">
        <v>4388</v>
      </c>
      <c r="E2229" s="440" t="s">
        <v>8241</v>
      </c>
      <c r="F2229" s="439" t="s">
        <v>43</v>
      </c>
      <c r="G2229" s="439" t="s">
        <v>8242</v>
      </c>
      <c r="H2229" s="439" t="s">
        <v>8243</v>
      </c>
      <c r="I2229" s="441">
        <v>114</v>
      </c>
      <c r="J2229" s="165">
        <f t="shared" si="112"/>
        <v>18</v>
      </c>
    </row>
    <row r="2230" spans="1:10" ht="19.95" customHeight="1">
      <c r="A2230" s="102" t="str">
        <f t="shared" si="110"/>
        <v>2026-05-03T1037727</v>
      </c>
      <c r="B2230" s="167" t="str">
        <f t="shared" si="111"/>
        <v>181037727</v>
      </c>
      <c r="C2230" s="434" t="s">
        <v>10646</v>
      </c>
      <c r="D2230" s="435" t="s">
        <v>7419</v>
      </c>
      <c r="E2230" s="436" t="s">
        <v>9575</v>
      </c>
      <c r="F2230" s="435" t="s">
        <v>43</v>
      </c>
      <c r="G2230" s="435" t="s">
        <v>9576</v>
      </c>
      <c r="H2230" s="435" t="s">
        <v>9606</v>
      </c>
      <c r="I2230" s="437">
        <v>571</v>
      </c>
      <c r="J2230" s="165">
        <f t="shared" si="112"/>
        <v>18</v>
      </c>
    </row>
    <row r="2231" spans="1:10" ht="19.95" customHeight="1">
      <c r="A2231" s="102" t="str">
        <f t="shared" si="110"/>
        <v>2026-05-03T1031434</v>
      </c>
      <c r="B2231" s="167" t="str">
        <f t="shared" si="111"/>
        <v>181031434</v>
      </c>
      <c r="C2231" s="438" t="s">
        <v>10646</v>
      </c>
      <c r="D2231" s="439" t="s">
        <v>7419</v>
      </c>
      <c r="E2231" s="440" t="s">
        <v>7420</v>
      </c>
      <c r="F2231" s="439" t="s">
        <v>43</v>
      </c>
      <c r="G2231" s="439" t="s">
        <v>7421</v>
      </c>
      <c r="H2231" s="439" t="s">
        <v>7422</v>
      </c>
      <c r="I2231" s="441">
        <v>279</v>
      </c>
      <c r="J2231" s="165">
        <f t="shared" si="112"/>
        <v>18</v>
      </c>
    </row>
    <row r="2232" spans="1:10" ht="19.95" customHeight="1">
      <c r="A2232" s="102" t="str">
        <f t="shared" ref="A2232:A2257" si="113">C2232&amp;"T"&amp;G2232</f>
        <v>2026-05-03T1030546</v>
      </c>
      <c r="B2232" s="167" t="str">
        <f t="shared" ref="B2232:B2257" si="114">J2232&amp;G2232</f>
        <v>181030546</v>
      </c>
      <c r="C2232" s="434" t="s">
        <v>10646</v>
      </c>
      <c r="D2232" s="435" t="s">
        <v>7419</v>
      </c>
      <c r="E2232" s="436" t="s">
        <v>7426</v>
      </c>
      <c r="F2232" s="435" t="s">
        <v>43</v>
      </c>
      <c r="G2232" s="435" t="s">
        <v>7427</v>
      </c>
      <c r="H2232" s="435" t="s">
        <v>7422</v>
      </c>
      <c r="I2232" s="437">
        <v>172</v>
      </c>
      <c r="J2232" s="165">
        <f t="shared" si="112"/>
        <v>18</v>
      </c>
    </row>
    <row r="2233" spans="1:10" ht="19.95" customHeight="1">
      <c r="A2233" s="102" t="str">
        <f t="shared" si="113"/>
        <v>2026-05-03T3003268</v>
      </c>
      <c r="B2233" s="167" t="str">
        <f t="shared" si="114"/>
        <v>183003268</v>
      </c>
      <c r="C2233" s="438" t="s">
        <v>10646</v>
      </c>
      <c r="D2233" s="439" t="s">
        <v>416</v>
      </c>
      <c r="E2233" s="440" t="s">
        <v>2857</v>
      </c>
      <c r="F2233" s="439" t="s">
        <v>43</v>
      </c>
      <c r="G2233" s="439" t="s">
        <v>2858</v>
      </c>
      <c r="H2233" s="439" t="s">
        <v>2859</v>
      </c>
      <c r="I2233" s="441">
        <v>69</v>
      </c>
      <c r="J2233" s="165">
        <f t="shared" si="112"/>
        <v>18</v>
      </c>
    </row>
    <row r="2234" spans="1:10" ht="19.95" customHeight="1">
      <c r="A2234" s="102" t="str">
        <f t="shared" si="113"/>
        <v>2026-05-03T3002782</v>
      </c>
      <c r="B2234" s="167" t="str">
        <f t="shared" si="114"/>
        <v>183002782</v>
      </c>
      <c r="C2234" s="434" t="s">
        <v>10646</v>
      </c>
      <c r="D2234" s="435" t="s">
        <v>416</v>
      </c>
      <c r="E2234" s="436" t="s">
        <v>3658</v>
      </c>
      <c r="F2234" s="435" t="s">
        <v>43</v>
      </c>
      <c r="G2234" s="435" t="s">
        <v>3659</v>
      </c>
      <c r="H2234" s="435" t="s">
        <v>3660</v>
      </c>
      <c r="I2234" s="437">
        <v>73</v>
      </c>
      <c r="J2234" s="165">
        <f t="shared" si="112"/>
        <v>18</v>
      </c>
    </row>
    <row r="2235" spans="1:10" ht="19.95" customHeight="1">
      <c r="A2235" s="102" t="str">
        <f t="shared" si="113"/>
        <v>2026-05-03T3003105</v>
      </c>
      <c r="B2235" s="167" t="str">
        <f t="shared" si="114"/>
        <v>183003105</v>
      </c>
      <c r="C2235" s="438" t="s">
        <v>10646</v>
      </c>
      <c r="D2235" s="439" t="s">
        <v>416</v>
      </c>
      <c r="E2235" s="440" t="s">
        <v>417</v>
      </c>
      <c r="F2235" s="439" t="s">
        <v>43</v>
      </c>
      <c r="G2235" s="439" t="s">
        <v>418</v>
      </c>
      <c r="H2235" s="439" t="s">
        <v>7298</v>
      </c>
      <c r="I2235" s="441">
        <v>95</v>
      </c>
      <c r="J2235" s="165">
        <f t="shared" si="112"/>
        <v>18</v>
      </c>
    </row>
    <row r="2236" spans="1:10" ht="19.95" customHeight="1">
      <c r="A2236" s="102" t="str">
        <f t="shared" si="113"/>
        <v>2026-05-03T3002784</v>
      </c>
      <c r="B2236" s="167" t="str">
        <f t="shared" si="114"/>
        <v>183002784</v>
      </c>
      <c r="C2236" s="434" t="s">
        <v>10646</v>
      </c>
      <c r="D2236" s="435" t="s">
        <v>416</v>
      </c>
      <c r="E2236" s="436" t="s">
        <v>5021</v>
      </c>
      <c r="F2236" s="435" t="s">
        <v>43</v>
      </c>
      <c r="G2236" s="435" t="s">
        <v>5022</v>
      </c>
      <c r="H2236" s="435" t="s">
        <v>5023</v>
      </c>
      <c r="I2236" s="437">
        <v>81</v>
      </c>
      <c r="J2236" s="165">
        <f t="shared" si="112"/>
        <v>18</v>
      </c>
    </row>
    <row r="2237" spans="1:10" ht="19.95" customHeight="1">
      <c r="A2237" s="102" t="str">
        <f t="shared" si="113"/>
        <v>2026-05-03T3002647</v>
      </c>
      <c r="B2237" s="167" t="str">
        <f t="shared" si="114"/>
        <v>183002647</v>
      </c>
      <c r="C2237" s="438" t="s">
        <v>10646</v>
      </c>
      <c r="D2237" s="439" t="s">
        <v>2862</v>
      </c>
      <c r="E2237" s="440" t="s">
        <v>2866</v>
      </c>
      <c r="F2237" s="439" t="s">
        <v>2515</v>
      </c>
      <c r="G2237" s="439" t="s">
        <v>2867</v>
      </c>
      <c r="H2237" s="439" t="s">
        <v>7813</v>
      </c>
      <c r="I2237" s="441">
        <v>99</v>
      </c>
      <c r="J2237" s="165">
        <f t="shared" si="112"/>
        <v>18</v>
      </c>
    </row>
    <row r="2238" spans="1:10" ht="19.95" customHeight="1">
      <c r="A2238" s="102" t="str">
        <f t="shared" si="113"/>
        <v>2026-05-03T3003745</v>
      </c>
      <c r="B2238" s="167" t="str">
        <f t="shared" si="114"/>
        <v>183003745</v>
      </c>
      <c r="C2238" s="434" t="s">
        <v>10646</v>
      </c>
      <c r="D2238" s="435" t="s">
        <v>2862</v>
      </c>
      <c r="E2238" s="436" t="s">
        <v>2860</v>
      </c>
      <c r="F2238" s="435" t="s">
        <v>43</v>
      </c>
      <c r="G2238" s="435" t="s">
        <v>2861</v>
      </c>
      <c r="H2238" s="435" t="s">
        <v>7812</v>
      </c>
      <c r="I2238" s="437">
        <v>232</v>
      </c>
      <c r="J2238" s="165">
        <f t="shared" si="112"/>
        <v>18</v>
      </c>
    </row>
    <row r="2239" spans="1:10" ht="19.95" customHeight="1">
      <c r="A2239" s="102" t="str">
        <f t="shared" si="113"/>
        <v>2026-05-03T3002645</v>
      </c>
      <c r="B2239" s="167" t="str">
        <f t="shared" si="114"/>
        <v>183002645</v>
      </c>
      <c r="C2239" s="438" t="s">
        <v>10646</v>
      </c>
      <c r="D2239" s="439" t="s">
        <v>2870</v>
      </c>
      <c r="E2239" s="440" t="s">
        <v>4372</v>
      </c>
      <c r="F2239" s="439" t="s">
        <v>2515</v>
      </c>
      <c r="G2239" s="439" t="s">
        <v>4373</v>
      </c>
      <c r="H2239" s="439" t="s">
        <v>4374</v>
      </c>
      <c r="I2239" s="441">
        <v>55</v>
      </c>
      <c r="J2239" s="165">
        <f t="shared" si="112"/>
        <v>18</v>
      </c>
    </row>
    <row r="2240" spans="1:10" ht="19.95" customHeight="1">
      <c r="A2240" s="102" t="str">
        <f t="shared" si="113"/>
        <v>2026-05-03T3002240</v>
      </c>
      <c r="B2240" s="167" t="str">
        <f t="shared" si="114"/>
        <v>183002240</v>
      </c>
      <c r="C2240" s="434" t="s">
        <v>10646</v>
      </c>
      <c r="D2240" s="435" t="s">
        <v>2870</v>
      </c>
      <c r="E2240" s="436" t="s">
        <v>3755</v>
      </c>
      <c r="F2240" s="435" t="s">
        <v>2515</v>
      </c>
      <c r="G2240" s="435" t="s">
        <v>3756</v>
      </c>
      <c r="H2240" s="435" t="s">
        <v>3757</v>
      </c>
      <c r="I2240" s="437">
        <v>67</v>
      </c>
      <c r="J2240" s="165">
        <f t="shared" si="112"/>
        <v>18</v>
      </c>
    </row>
    <row r="2241" spans="1:10" ht="19.95" customHeight="1">
      <c r="A2241" s="102" t="str">
        <f t="shared" si="113"/>
        <v>2026-05-03T3002609</v>
      </c>
      <c r="B2241" s="167" t="str">
        <f t="shared" si="114"/>
        <v>183002609</v>
      </c>
      <c r="C2241" s="438" t="s">
        <v>10646</v>
      </c>
      <c r="D2241" s="439" t="s">
        <v>2870</v>
      </c>
      <c r="E2241" s="440" t="s">
        <v>3721</v>
      </c>
      <c r="F2241" s="439" t="s">
        <v>43</v>
      </c>
      <c r="G2241" s="439" t="s">
        <v>3722</v>
      </c>
      <c r="H2241" s="439" t="s">
        <v>2865</v>
      </c>
      <c r="I2241" s="441">
        <v>61</v>
      </c>
      <c r="J2241" s="165">
        <f t="shared" si="112"/>
        <v>18</v>
      </c>
    </row>
    <row r="2242" spans="1:10" ht="19.95" customHeight="1">
      <c r="A2242" s="102" t="str">
        <f t="shared" si="113"/>
        <v>2026-05-03T3002422</v>
      </c>
      <c r="B2242" s="167" t="str">
        <f t="shared" si="114"/>
        <v>183002422</v>
      </c>
      <c r="C2242" s="434" t="s">
        <v>10646</v>
      </c>
      <c r="D2242" s="435" t="s">
        <v>2870</v>
      </c>
      <c r="E2242" s="436" t="s">
        <v>7332</v>
      </c>
      <c r="F2242" s="435" t="s">
        <v>43</v>
      </c>
      <c r="G2242" s="435" t="s">
        <v>7333</v>
      </c>
      <c r="H2242" s="435" t="s">
        <v>7334</v>
      </c>
      <c r="I2242" s="437">
        <v>52</v>
      </c>
      <c r="J2242" s="165">
        <f t="shared" si="112"/>
        <v>18</v>
      </c>
    </row>
    <row r="2243" spans="1:10" ht="19.95" customHeight="1">
      <c r="A2243" s="102" t="str">
        <f t="shared" si="113"/>
        <v>2026-05-03T3003744</v>
      </c>
      <c r="B2243" s="167" t="str">
        <f t="shared" si="114"/>
        <v>183003744</v>
      </c>
      <c r="C2243" s="438" t="s">
        <v>10646</v>
      </c>
      <c r="D2243" s="439" t="s">
        <v>2870</v>
      </c>
      <c r="E2243" s="440" t="s">
        <v>2863</v>
      </c>
      <c r="F2243" s="439" t="s">
        <v>43</v>
      </c>
      <c r="G2243" s="439" t="s">
        <v>2864</v>
      </c>
      <c r="H2243" s="439" t="s">
        <v>3723</v>
      </c>
      <c r="I2243" s="441">
        <v>92</v>
      </c>
      <c r="J2243" s="165">
        <f t="shared" si="112"/>
        <v>18</v>
      </c>
    </row>
    <row r="2244" spans="1:10" ht="19.95" customHeight="1">
      <c r="A2244" s="102" t="str">
        <f t="shared" si="113"/>
        <v>2026-05-03T1033184</v>
      </c>
      <c r="B2244" s="167" t="str">
        <f t="shared" si="114"/>
        <v>181033184</v>
      </c>
      <c r="C2244" s="434" t="s">
        <v>10646</v>
      </c>
      <c r="D2244" s="435" t="s">
        <v>2926</v>
      </c>
      <c r="E2244" s="436" t="s">
        <v>2882</v>
      </c>
      <c r="F2244" s="435" t="s">
        <v>43</v>
      </c>
      <c r="G2244" s="435" t="s">
        <v>2883</v>
      </c>
      <c r="H2244" s="435" t="s">
        <v>10640</v>
      </c>
      <c r="I2244" s="437">
        <v>302</v>
      </c>
      <c r="J2244" s="165">
        <f t="shared" ref="J2244:J2307" si="115">WEEKNUM(C2244)-1</f>
        <v>18</v>
      </c>
    </row>
    <row r="2245" spans="1:10" ht="19.95" customHeight="1">
      <c r="A2245" s="102" t="str">
        <f t="shared" si="113"/>
        <v>2026-05-03T1029469</v>
      </c>
      <c r="B2245" s="167" t="str">
        <f t="shared" si="114"/>
        <v>181029469</v>
      </c>
      <c r="C2245" s="438" t="s">
        <v>10646</v>
      </c>
      <c r="D2245" s="439" t="s">
        <v>5399</v>
      </c>
      <c r="E2245" s="440" t="s">
        <v>10642</v>
      </c>
      <c r="F2245" s="439" t="s">
        <v>43</v>
      </c>
      <c r="G2245" s="439" t="s">
        <v>10643</v>
      </c>
      <c r="H2245" s="439" t="s">
        <v>10644</v>
      </c>
      <c r="I2245" s="441">
        <v>292</v>
      </c>
      <c r="J2245" s="165">
        <f t="shared" si="115"/>
        <v>18</v>
      </c>
    </row>
    <row r="2246" spans="1:10" ht="19.95" customHeight="1">
      <c r="A2246" s="102" t="str">
        <f t="shared" si="113"/>
        <v>2026-05-03T1037426</v>
      </c>
      <c r="B2246" s="167" t="str">
        <f t="shared" si="114"/>
        <v>181037426</v>
      </c>
      <c r="C2246" s="434" t="s">
        <v>10646</v>
      </c>
      <c r="D2246" s="435" t="s">
        <v>5384</v>
      </c>
      <c r="E2246" s="436" t="s">
        <v>7838</v>
      </c>
      <c r="F2246" s="435" t="s">
        <v>43</v>
      </c>
      <c r="G2246" s="435" t="s">
        <v>6255</v>
      </c>
      <c r="H2246" s="435" t="s">
        <v>10645</v>
      </c>
      <c r="I2246" s="437">
        <v>203</v>
      </c>
      <c r="J2246" s="165">
        <f t="shared" si="115"/>
        <v>18</v>
      </c>
    </row>
    <row r="2247" spans="1:10" ht="19.95" customHeight="1">
      <c r="A2247" s="102" t="str">
        <f t="shared" si="113"/>
        <v>2026-05-03T1035841</v>
      </c>
      <c r="B2247" s="167" t="str">
        <f t="shared" si="114"/>
        <v>181035841</v>
      </c>
      <c r="C2247" s="438" t="s">
        <v>10646</v>
      </c>
      <c r="D2247" s="439" t="s">
        <v>5013</v>
      </c>
      <c r="E2247" s="440" t="s">
        <v>9614</v>
      </c>
      <c r="F2247" s="439" t="s">
        <v>43</v>
      </c>
      <c r="G2247" s="439" t="s">
        <v>9615</v>
      </c>
      <c r="H2247" s="439" t="s">
        <v>9616</v>
      </c>
      <c r="I2247" s="441">
        <v>196</v>
      </c>
      <c r="J2247" s="165">
        <f t="shared" si="115"/>
        <v>18</v>
      </c>
    </row>
    <row r="2248" spans="1:10" ht="19.95" customHeight="1">
      <c r="A2248" s="102" t="str">
        <f t="shared" si="113"/>
        <v>2026-05-03T1032440</v>
      </c>
      <c r="B2248" s="167" t="str">
        <f t="shared" si="114"/>
        <v>181032440</v>
      </c>
      <c r="C2248" s="434" t="s">
        <v>10646</v>
      </c>
      <c r="D2248" s="435" t="s">
        <v>5013</v>
      </c>
      <c r="E2248" s="436" t="s">
        <v>8262</v>
      </c>
      <c r="F2248" s="435" t="s">
        <v>43</v>
      </c>
      <c r="G2248" s="435" t="s">
        <v>8263</v>
      </c>
      <c r="H2248" s="435" t="s">
        <v>8264</v>
      </c>
      <c r="I2248" s="437">
        <v>367</v>
      </c>
      <c r="J2248" s="165">
        <f t="shared" si="115"/>
        <v>18</v>
      </c>
    </row>
    <row r="2249" spans="1:10" ht="19.95" customHeight="1">
      <c r="A2249" s="102" t="str">
        <f t="shared" si="113"/>
        <v>2026-05-03T1033079</v>
      </c>
      <c r="B2249" s="167" t="str">
        <f t="shared" si="114"/>
        <v>181033079</v>
      </c>
      <c r="C2249" s="438" t="s">
        <v>10646</v>
      </c>
      <c r="D2249" s="439" t="s">
        <v>5013</v>
      </c>
      <c r="E2249" s="440" t="s">
        <v>7341</v>
      </c>
      <c r="F2249" s="439" t="s">
        <v>43</v>
      </c>
      <c r="G2249" s="439" t="s">
        <v>7342</v>
      </c>
      <c r="H2249" s="439" t="s">
        <v>7414</v>
      </c>
      <c r="I2249" s="441">
        <v>96</v>
      </c>
      <c r="J2249" s="165">
        <f t="shared" si="115"/>
        <v>18</v>
      </c>
    </row>
    <row r="2250" spans="1:10" ht="19.95" customHeight="1">
      <c r="A2250" s="102" t="str">
        <f t="shared" si="113"/>
        <v>2026-05-03T2021194</v>
      </c>
      <c r="B2250" s="167" t="str">
        <f t="shared" si="114"/>
        <v>182021194</v>
      </c>
      <c r="C2250" s="434" t="s">
        <v>10646</v>
      </c>
      <c r="D2250" s="435" t="s">
        <v>5017</v>
      </c>
      <c r="E2250" s="436" t="s">
        <v>2886</v>
      </c>
      <c r="F2250" s="435" t="s">
        <v>43</v>
      </c>
      <c r="G2250" s="435" t="s">
        <v>2887</v>
      </c>
      <c r="H2250" s="435" t="s">
        <v>2888</v>
      </c>
      <c r="I2250" s="437">
        <v>118</v>
      </c>
      <c r="J2250" s="165">
        <f t="shared" si="115"/>
        <v>18</v>
      </c>
    </row>
    <row r="2251" spans="1:10" ht="19.95" customHeight="1">
      <c r="A2251" s="102" t="str">
        <f t="shared" si="113"/>
        <v>2026-05-03T1033066</v>
      </c>
      <c r="B2251" s="167" t="str">
        <f t="shared" si="114"/>
        <v>181033066</v>
      </c>
      <c r="C2251" s="438" t="s">
        <v>10646</v>
      </c>
      <c r="D2251" s="439" t="s">
        <v>5394</v>
      </c>
      <c r="E2251" s="440" t="s">
        <v>9553</v>
      </c>
      <c r="F2251" s="439" t="s">
        <v>43</v>
      </c>
      <c r="G2251" s="439" t="s">
        <v>7728</v>
      </c>
      <c r="H2251" s="439" t="s">
        <v>9554</v>
      </c>
      <c r="I2251" s="441">
        <v>212</v>
      </c>
      <c r="J2251" s="165">
        <f t="shared" si="115"/>
        <v>18</v>
      </c>
    </row>
    <row r="2252" spans="1:10" ht="19.95" customHeight="1">
      <c r="A2252" s="102" t="str">
        <f t="shared" si="113"/>
        <v>2026-05-03T1024957</v>
      </c>
      <c r="B2252" s="167" t="str">
        <f t="shared" si="114"/>
        <v>181024957</v>
      </c>
      <c r="C2252" s="434" t="s">
        <v>10646</v>
      </c>
      <c r="D2252" s="435" t="s">
        <v>7415</v>
      </c>
      <c r="E2252" s="436" t="s">
        <v>9641</v>
      </c>
      <c r="F2252" s="435" t="s">
        <v>43</v>
      </c>
      <c r="G2252" s="435" t="s">
        <v>9642</v>
      </c>
      <c r="H2252" s="435" t="s">
        <v>10347</v>
      </c>
      <c r="I2252" s="437">
        <v>204</v>
      </c>
      <c r="J2252" s="165">
        <f t="shared" si="115"/>
        <v>18</v>
      </c>
    </row>
    <row r="2253" spans="1:10" ht="19.95" customHeight="1">
      <c r="A2253" s="102" t="str">
        <f t="shared" si="113"/>
        <v>2026-05-03T1033085</v>
      </c>
      <c r="B2253" s="167" t="str">
        <f t="shared" si="114"/>
        <v>181033085</v>
      </c>
      <c r="C2253" s="438" t="s">
        <v>10646</v>
      </c>
      <c r="D2253" s="439" t="s">
        <v>7415</v>
      </c>
      <c r="E2253" s="440" t="s">
        <v>7316</v>
      </c>
      <c r="F2253" s="439" t="s">
        <v>43</v>
      </c>
      <c r="G2253" s="439" t="s">
        <v>7317</v>
      </c>
      <c r="H2253" s="439" t="s">
        <v>7318</v>
      </c>
      <c r="I2253" s="441">
        <v>393</v>
      </c>
      <c r="J2253" s="165">
        <f t="shared" si="115"/>
        <v>18</v>
      </c>
    </row>
    <row r="2254" spans="1:10" ht="19.95" customHeight="1">
      <c r="A2254" s="102" t="str">
        <f t="shared" si="113"/>
        <v>2026-05-03T1027728</v>
      </c>
      <c r="B2254" s="167" t="str">
        <f t="shared" si="114"/>
        <v>181027728</v>
      </c>
      <c r="C2254" s="434" t="s">
        <v>10646</v>
      </c>
      <c r="D2254" s="435" t="s">
        <v>7415</v>
      </c>
      <c r="E2254" s="436" t="s">
        <v>9610</v>
      </c>
      <c r="F2254" s="435" t="s">
        <v>43</v>
      </c>
      <c r="G2254" s="435" t="s">
        <v>9611</v>
      </c>
      <c r="H2254" s="435" t="s">
        <v>9628</v>
      </c>
      <c r="I2254" s="437">
        <v>217</v>
      </c>
      <c r="J2254" s="165">
        <f t="shared" si="115"/>
        <v>18</v>
      </c>
    </row>
    <row r="2255" spans="1:10" ht="19.95" customHeight="1">
      <c r="A2255" s="102" t="str">
        <f t="shared" si="113"/>
        <v>2026-05-03T1033057</v>
      </c>
      <c r="B2255" s="167" t="str">
        <f t="shared" si="114"/>
        <v>181033057</v>
      </c>
      <c r="C2255" s="438" t="s">
        <v>10646</v>
      </c>
      <c r="D2255" s="439" t="s">
        <v>7415</v>
      </c>
      <c r="E2255" s="440" t="s">
        <v>5010</v>
      </c>
      <c r="F2255" s="439" t="s">
        <v>43</v>
      </c>
      <c r="G2255" s="439" t="s">
        <v>5011</v>
      </c>
      <c r="H2255" s="439" t="s">
        <v>7304</v>
      </c>
      <c r="I2255" s="441">
        <v>120</v>
      </c>
      <c r="J2255" s="165">
        <f t="shared" si="115"/>
        <v>18</v>
      </c>
    </row>
    <row r="2256" spans="1:10" ht="19.95" customHeight="1">
      <c r="A2256" s="102" t="str">
        <f t="shared" si="113"/>
        <v>2026-05-03T2001951</v>
      </c>
      <c r="B2256" s="167" t="str">
        <f t="shared" si="114"/>
        <v>182001951</v>
      </c>
      <c r="C2256" s="434" t="s">
        <v>10646</v>
      </c>
      <c r="D2256" s="435" t="s">
        <v>3749</v>
      </c>
      <c r="E2256" s="436" t="s">
        <v>3679</v>
      </c>
      <c r="F2256" s="435" t="s">
        <v>43</v>
      </c>
      <c r="G2256" s="435" t="s">
        <v>3680</v>
      </c>
      <c r="H2256" s="435" t="s">
        <v>3681</v>
      </c>
      <c r="I2256" s="437">
        <v>48</v>
      </c>
      <c r="J2256" s="165">
        <f t="shared" si="115"/>
        <v>18</v>
      </c>
    </row>
    <row r="2257" spans="1:10" ht="19.95" customHeight="1">
      <c r="A2257" s="102" t="str">
        <f t="shared" si="113"/>
        <v>2026-05-03T1031812</v>
      </c>
      <c r="B2257" s="167" t="str">
        <f t="shared" si="114"/>
        <v>181031812</v>
      </c>
      <c r="C2257" s="442" t="s">
        <v>10646</v>
      </c>
      <c r="D2257" s="443" t="s">
        <v>3739</v>
      </c>
      <c r="E2257" s="444" t="s">
        <v>7353</v>
      </c>
      <c r="F2257" s="443" t="s">
        <v>43</v>
      </c>
      <c r="G2257" s="443" t="s">
        <v>7354</v>
      </c>
      <c r="H2257" s="443" t="s">
        <v>7355</v>
      </c>
      <c r="I2257" s="445">
        <v>209</v>
      </c>
      <c r="J2257" s="165">
        <f t="shared" si="115"/>
        <v>18</v>
      </c>
    </row>
    <row r="2258" spans="1:10" ht="19.95" customHeight="1">
      <c r="A2258" s="102" t="str">
        <f t="shared" ref="A2258:A2321" si="116">C2258&amp;"T"&amp;G2258</f>
        <v>2026-05-04T1037741</v>
      </c>
      <c r="B2258" s="167" t="str">
        <f t="shared" ref="B2258:B2321" si="117">J2258&amp;G2258</f>
        <v>181037741</v>
      </c>
      <c r="C2258" s="434" t="s">
        <v>10751</v>
      </c>
      <c r="D2258" s="435" t="s">
        <v>4388</v>
      </c>
      <c r="E2258" s="436" t="s">
        <v>7827</v>
      </c>
      <c r="F2258" s="435" t="s">
        <v>43</v>
      </c>
      <c r="G2258" s="435" t="s">
        <v>7828</v>
      </c>
      <c r="H2258" s="435" t="s">
        <v>7829</v>
      </c>
      <c r="I2258" s="437">
        <v>346</v>
      </c>
      <c r="J2258" s="165">
        <f t="shared" si="115"/>
        <v>18</v>
      </c>
    </row>
    <row r="2259" spans="1:10" ht="19.95" customHeight="1">
      <c r="A2259" s="102" t="str">
        <f t="shared" si="116"/>
        <v>2026-05-04T1037798</v>
      </c>
      <c r="B2259" s="167" t="str">
        <f t="shared" si="117"/>
        <v>181037798</v>
      </c>
      <c r="C2259" s="438" t="s">
        <v>10751</v>
      </c>
      <c r="D2259" s="439" t="s">
        <v>4388</v>
      </c>
      <c r="E2259" s="440" t="s">
        <v>8241</v>
      </c>
      <c r="F2259" s="439" t="s">
        <v>43</v>
      </c>
      <c r="G2259" s="439" t="s">
        <v>8242</v>
      </c>
      <c r="H2259" s="439" t="s">
        <v>8243</v>
      </c>
      <c r="I2259" s="441">
        <v>214</v>
      </c>
      <c r="J2259" s="165">
        <f t="shared" si="115"/>
        <v>18</v>
      </c>
    </row>
    <row r="2260" spans="1:10" ht="19.95" customHeight="1">
      <c r="A2260" s="102" t="str">
        <f t="shared" si="116"/>
        <v>2026-05-04T1037727</v>
      </c>
      <c r="B2260" s="167" t="str">
        <f t="shared" si="117"/>
        <v>181037727</v>
      </c>
      <c r="C2260" s="434" t="s">
        <v>10751</v>
      </c>
      <c r="D2260" s="435" t="s">
        <v>7419</v>
      </c>
      <c r="E2260" s="436" t="s">
        <v>9575</v>
      </c>
      <c r="F2260" s="435" t="s">
        <v>43</v>
      </c>
      <c r="G2260" s="435" t="s">
        <v>9576</v>
      </c>
      <c r="H2260" s="435" t="s">
        <v>9606</v>
      </c>
      <c r="I2260" s="437">
        <v>735</v>
      </c>
      <c r="J2260" s="165">
        <f t="shared" si="115"/>
        <v>18</v>
      </c>
    </row>
    <row r="2261" spans="1:10" ht="19.95" customHeight="1">
      <c r="A2261" s="102" t="str">
        <f t="shared" si="116"/>
        <v>2026-05-04T1031434</v>
      </c>
      <c r="B2261" s="167" t="str">
        <f t="shared" si="117"/>
        <v>181031434</v>
      </c>
      <c r="C2261" s="438" t="s">
        <v>10751</v>
      </c>
      <c r="D2261" s="439" t="s">
        <v>7419</v>
      </c>
      <c r="E2261" s="440" t="s">
        <v>7420</v>
      </c>
      <c r="F2261" s="439" t="s">
        <v>43</v>
      </c>
      <c r="G2261" s="439" t="s">
        <v>7421</v>
      </c>
      <c r="H2261" s="439" t="s">
        <v>7422</v>
      </c>
      <c r="I2261" s="441">
        <v>294</v>
      </c>
      <c r="J2261" s="165">
        <f t="shared" si="115"/>
        <v>18</v>
      </c>
    </row>
    <row r="2262" spans="1:10" ht="19.95" customHeight="1">
      <c r="A2262" s="102" t="str">
        <f t="shared" si="116"/>
        <v>2026-05-04T1030546</v>
      </c>
      <c r="B2262" s="167" t="str">
        <f t="shared" si="117"/>
        <v>181030546</v>
      </c>
      <c r="C2262" s="434" t="s">
        <v>10751</v>
      </c>
      <c r="D2262" s="435" t="s">
        <v>7419</v>
      </c>
      <c r="E2262" s="436" t="s">
        <v>7426</v>
      </c>
      <c r="F2262" s="435" t="s">
        <v>43</v>
      </c>
      <c r="G2262" s="435" t="s">
        <v>7427</v>
      </c>
      <c r="H2262" s="435" t="s">
        <v>7422</v>
      </c>
      <c r="I2262" s="437">
        <v>45</v>
      </c>
      <c r="J2262" s="165">
        <f t="shared" si="115"/>
        <v>18</v>
      </c>
    </row>
    <row r="2263" spans="1:10" ht="19.95" customHeight="1">
      <c r="A2263" s="102" t="str">
        <f t="shared" si="116"/>
        <v>2026-05-04T3003268</v>
      </c>
      <c r="B2263" s="167" t="str">
        <f t="shared" si="117"/>
        <v>183003268</v>
      </c>
      <c r="C2263" s="438" t="s">
        <v>10751</v>
      </c>
      <c r="D2263" s="439" t="s">
        <v>416</v>
      </c>
      <c r="E2263" s="440" t="s">
        <v>2857</v>
      </c>
      <c r="F2263" s="439" t="s">
        <v>43</v>
      </c>
      <c r="G2263" s="439" t="s">
        <v>2858</v>
      </c>
      <c r="H2263" s="439" t="s">
        <v>2859</v>
      </c>
      <c r="I2263" s="441">
        <v>85</v>
      </c>
      <c r="J2263" s="165">
        <f t="shared" si="115"/>
        <v>18</v>
      </c>
    </row>
    <row r="2264" spans="1:10" ht="19.95" customHeight="1">
      <c r="A2264" s="102" t="str">
        <f t="shared" si="116"/>
        <v>2026-05-04T3003105</v>
      </c>
      <c r="B2264" s="167" t="str">
        <f t="shared" si="117"/>
        <v>183003105</v>
      </c>
      <c r="C2264" s="434" t="s">
        <v>10751</v>
      </c>
      <c r="D2264" s="435" t="s">
        <v>416</v>
      </c>
      <c r="E2264" s="436" t="s">
        <v>417</v>
      </c>
      <c r="F2264" s="435" t="s">
        <v>43</v>
      </c>
      <c r="G2264" s="435" t="s">
        <v>418</v>
      </c>
      <c r="H2264" s="435" t="s">
        <v>7298</v>
      </c>
      <c r="I2264" s="437">
        <v>138</v>
      </c>
      <c r="J2264" s="165">
        <f t="shared" si="115"/>
        <v>18</v>
      </c>
    </row>
    <row r="2265" spans="1:10" ht="19.95" customHeight="1">
      <c r="A2265" s="102" t="str">
        <f t="shared" si="116"/>
        <v>2026-05-04T3002784</v>
      </c>
      <c r="B2265" s="167" t="str">
        <f t="shared" si="117"/>
        <v>183002784</v>
      </c>
      <c r="C2265" s="438" t="s">
        <v>10751</v>
      </c>
      <c r="D2265" s="439" t="s">
        <v>416</v>
      </c>
      <c r="E2265" s="440" t="s">
        <v>5021</v>
      </c>
      <c r="F2265" s="439" t="s">
        <v>43</v>
      </c>
      <c r="G2265" s="439" t="s">
        <v>5022</v>
      </c>
      <c r="H2265" s="439" t="s">
        <v>5023</v>
      </c>
      <c r="I2265" s="441">
        <v>116</v>
      </c>
      <c r="J2265" s="165">
        <f t="shared" si="115"/>
        <v>18</v>
      </c>
    </row>
    <row r="2266" spans="1:10" ht="19.95" customHeight="1">
      <c r="A2266" s="102" t="str">
        <f t="shared" si="116"/>
        <v>2026-05-04T3002240</v>
      </c>
      <c r="B2266" s="167" t="str">
        <f t="shared" si="117"/>
        <v>183002240</v>
      </c>
      <c r="C2266" s="434" t="s">
        <v>10751</v>
      </c>
      <c r="D2266" s="435" t="s">
        <v>2862</v>
      </c>
      <c r="E2266" s="436" t="s">
        <v>3755</v>
      </c>
      <c r="F2266" s="435" t="s">
        <v>2515</v>
      </c>
      <c r="G2266" s="435" t="s">
        <v>3756</v>
      </c>
      <c r="H2266" s="435" t="s">
        <v>3757</v>
      </c>
      <c r="I2266" s="437">
        <v>60</v>
      </c>
      <c r="J2266" s="165">
        <f t="shared" si="115"/>
        <v>18</v>
      </c>
    </row>
    <row r="2267" spans="1:10" ht="19.95" customHeight="1">
      <c r="A2267" s="102" t="str">
        <f t="shared" si="116"/>
        <v>2026-05-04T3002609</v>
      </c>
      <c r="B2267" s="167" t="str">
        <f t="shared" si="117"/>
        <v>183002609</v>
      </c>
      <c r="C2267" s="438" t="s">
        <v>10751</v>
      </c>
      <c r="D2267" s="439" t="s">
        <v>2862</v>
      </c>
      <c r="E2267" s="440" t="s">
        <v>3721</v>
      </c>
      <c r="F2267" s="439" t="s">
        <v>43</v>
      </c>
      <c r="G2267" s="439" t="s">
        <v>3722</v>
      </c>
      <c r="H2267" s="439" t="s">
        <v>2865</v>
      </c>
      <c r="I2267" s="441">
        <v>49</v>
      </c>
      <c r="J2267" s="165">
        <f t="shared" si="115"/>
        <v>18</v>
      </c>
    </row>
    <row r="2268" spans="1:10" ht="19.95" customHeight="1">
      <c r="A2268" s="102" t="str">
        <f t="shared" si="116"/>
        <v>2026-05-04T3002647</v>
      </c>
      <c r="B2268" s="167" t="str">
        <f t="shared" si="117"/>
        <v>183002647</v>
      </c>
      <c r="C2268" s="434" t="s">
        <v>10751</v>
      </c>
      <c r="D2268" s="435" t="s">
        <v>2862</v>
      </c>
      <c r="E2268" s="436" t="s">
        <v>2866</v>
      </c>
      <c r="F2268" s="435" t="s">
        <v>2515</v>
      </c>
      <c r="G2268" s="435" t="s">
        <v>2867</v>
      </c>
      <c r="H2268" s="435" t="s">
        <v>7813</v>
      </c>
      <c r="I2268" s="437">
        <v>47</v>
      </c>
      <c r="J2268" s="165">
        <f t="shared" si="115"/>
        <v>18</v>
      </c>
    </row>
    <row r="2269" spans="1:10" ht="19.95" customHeight="1">
      <c r="A2269" s="102" t="str">
        <f t="shared" si="116"/>
        <v>2026-05-04T3003745</v>
      </c>
      <c r="B2269" s="167" t="str">
        <f t="shared" si="117"/>
        <v>183003745</v>
      </c>
      <c r="C2269" s="438" t="s">
        <v>10751</v>
      </c>
      <c r="D2269" s="439" t="s">
        <v>2862</v>
      </c>
      <c r="E2269" s="440" t="s">
        <v>2860</v>
      </c>
      <c r="F2269" s="439" t="s">
        <v>43</v>
      </c>
      <c r="G2269" s="439" t="s">
        <v>2861</v>
      </c>
      <c r="H2269" s="439" t="s">
        <v>7812</v>
      </c>
      <c r="I2269" s="441">
        <v>125</v>
      </c>
      <c r="J2269" s="165">
        <f t="shared" si="115"/>
        <v>18</v>
      </c>
    </row>
    <row r="2270" spans="1:10" ht="19.95" customHeight="1">
      <c r="A2270" s="102" t="str">
        <f t="shared" si="116"/>
        <v>2026-05-04T3002782</v>
      </c>
      <c r="B2270" s="167" t="str">
        <f t="shared" si="117"/>
        <v>183002782</v>
      </c>
      <c r="C2270" s="434" t="s">
        <v>10751</v>
      </c>
      <c r="D2270" s="435" t="s">
        <v>2862</v>
      </c>
      <c r="E2270" s="436" t="s">
        <v>3658</v>
      </c>
      <c r="F2270" s="435" t="s">
        <v>43</v>
      </c>
      <c r="G2270" s="435" t="s">
        <v>3659</v>
      </c>
      <c r="H2270" s="435" t="s">
        <v>3660</v>
      </c>
      <c r="I2270" s="437">
        <v>53</v>
      </c>
      <c r="J2270" s="165">
        <f t="shared" si="115"/>
        <v>18</v>
      </c>
    </row>
    <row r="2271" spans="1:10" ht="19.95" customHeight="1">
      <c r="A2271" s="102" t="str">
        <f t="shared" si="116"/>
        <v>2026-05-04T3003070</v>
      </c>
      <c r="B2271" s="167" t="str">
        <f t="shared" si="117"/>
        <v>183003070</v>
      </c>
      <c r="C2271" s="438" t="s">
        <v>10751</v>
      </c>
      <c r="D2271" s="439" t="s">
        <v>2870</v>
      </c>
      <c r="E2271" s="440" t="s">
        <v>5812</v>
      </c>
      <c r="F2271" s="439" t="s">
        <v>43</v>
      </c>
      <c r="G2271" s="439" t="s">
        <v>5813</v>
      </c>
      <c r="H2271" s="439" t="s">
        <v>7819</v>
      </c>
      <c r="I2271" s="441">
        <v>43</v>
      </c>
      <c r="J2271" s="165">
        <f t="shared" si="115"/>
        <v>18</v>
      </c>
    </row>
    <row r="2272" spans="1:10" ht="19.95" customHeight="1">
      <c r="A2272" s="102" t="str">
        <f t="shared" si="116"/>
        <v>2026-05-04T3003859</v>
      </c>
      <c r="B2272" s="167" t="str">
        <f t="shared" si="117"/>
        <v>183003859</v>
      </c>
      <c r="C2272" s="434" t="s">
        <v>10751</v>
      </c>
      <c r="D2272" s="435" t="s">
        <v>2870</v>
      </c>
      <c r="E2272" s="436" t="s">
        <v>4400</v>
      </c>
      <c r="F2272" s="435" t="s">
        <v>43</v>
      </c>
      <c r="G2272" s="435" t="s">
        <v>4401</v>
      </c>
      <c r="H2272" s="435" t="s">
        <v>10752</v>
      </c>
      <c r="I2272" s="437">
        <v>103</v>
      </c>
      <c r="J2272" s="165">
        <f t="shared" si="115"/>
        <v>18</v>
      </c>
    </row>
    <row r="2273" spans="1:10" ht="19.95" customHeight="1">
      <c r="A2273" s="102" t="str">
        <f t="shared" si="116"/>
        <v>2026-05-04T3003858</v>
      </c>
      <c r="B2273" s="167" t="str">
        <f t="shared" si="117"/>
        <v>183003858</v>
      </c>
      <c r="C2273" s="438" t="s">
        <v>10751</v>
      </c>
      <c r="D2273" s="439" t="s">
        <v>2870</v>
      </c>
      <c r="E2273" s="440" t="s">
        <v>4408</v>
      </c>
      <c r="F2273" s="439" t="s">
        <v>43</v>
      </c>
      <c r="G2273" s="439" t="s">
        <v>4409</v>
      </c>
      <c r="H2273" s="439" t="s">
        <v>10752</v>
      </c>
      <c r="I2273" s="441">
        <v>78</v>
      </c>
      <c r="J2273" s="165">
        <f t="shared" si="115"/>
        <v>18</v>
      </c>
    </row>
    <row r="2274" spans="1:10" ht="19.95" customHeight="1">
      <c r="A2274" s="102" t="str">
        <f t="shared" si="116"/>
        <v>2026-05-04T1037890</v>
      </c>
      <c r="B2274" s="167" t="str">
        <f t="shared" si="117"/>
        <v>181037890</v>
      </c>
      <c r="C2274" s="434" t="s">
        <v>10751</v>
      </c>
      <c r="D2274" s="435" t="s">
        <v>2873</v>
      </c>
      <c r="E2274" s="436" t="s">
        <v>10637</v>
      </c>
      <c r="F2274" s="435" t="s">
        <v>43</v>
      </c>
      <c r="G2274" s="435" t="s">
        <v>10638</v>
      </c>
      <c r="H2274" s="435" t="s">
        <v>10639</v>
      </c>
      <c r="I2274" s="437">
        <v>28</v>
      </c>
      <c r="J2274" s="165">
        <f t="shared" si="115"/>
        <v>18</v>
      </c>
    </row>
    <row r="2275" spans="1:10" ht="19.95" customHeight="1">
      <c r="A2275" s="102" t="str">
        <f t="shared" si="116"/>
        <v>2026-05-04T1033184</v>
      </c>
      <c r="B2275" s="167" t="str">
        <f t="shared" si="117"/>
        <v>181033184</v>
      </c>
      <c r="C2275" s="438" t="s">
        <v>10751</v>
      </c>
      <c r="D2275" s="439" t="s">
        <v>2926</v>
      </c>
      <c r="E2275" s="440" t="s">
        <v>2882</v>
      </c>
      <c r="F2275" s="439" t="s">
        <v>43</v>
      </c>
      <c r="G2275" s="439" t="s">
        <v>2883</v>
      </c>
      <c r="H2275" s="439" t="s">
        <v>10640</v>
      </c>
      <c r="I2275" s="441">
        <v>183</v>
      </c>
      <c r="J2275" s="165">
        <f t="shared" si="115"/>
        <v>18</v>
      </c>
    </row>
    <row r="2276" spans="1:10" ht="19.95" customHeight="1">
      <c r="A2276" s="102" t="str">
        <f t="shared" si="116"/>
        <v>2026-05-04T1037837</v>
      </c>
      <c r="B2276" s="167" t="str">
        <f t="shared" si="117"/>
        <v>181037837</v>
      </c>
      <c r="C2276" s="434" t="s">
        <v>10751</v>
      </c>
      <c r="D2276" s="435" t="s">
        <v>5024</v>
      </c>
      <c r="E2276" s="436" t="s">
        <v>10753</v>
      </c>
      <c r="F2276" s="435" t="s">
        <v>43</v>
      </c>
      <c r="G2276" s="435" t="s">
        <v>10754</v>
      </c>
      <c r="H2276" s="435" t="s">
        <v>10755</v>
      </c>
      <c r="I2276" s="437">
        <v>119</v>
      </c>
      <c r="J2276" s="165">
        <f t="shared" si="115"/>
        <v>18</v>
      </c>
    </row>
    <row r="2277" spans="1:10" ht="19.95" customHeight="1">
      <c r="A2277" s="102" t="str">
        <f t="shared" si="116"/>
        <v>2026-05-04T1037426</v>
      </c>
      <c r="B2277" s="167" t="str">
        <f t="shared" si="117"/>
        <v>181037426</v>
      </c>
      <c r="C2277" s="438" t="s">
        <v>10751</v>
      </c>
      <c r="D2277" s="439" t="s">
        <v>5384</v>
      </c>
      <c r="E2277" s="440" t="s">
        <v>7838</v>
      </c>
      <c r="F2277" s="439" t="s">
        <v>43</v>
      </c>
      <c r="G2277" s="439" t="s">
        <v>6255</v>
      </c>
      <c r="H2277" s="439" t="s">
        <v>10645</v>
      </c>
      <c r="I2277" s="441">
        <v>261</v>
      </c>
      <c r="J2277" s="165">
        <f t="shared" si="115"/>
        <v>18</v>
      </c>
    </row>
    <row r="2278" spans="1:10" ht="19.95" customHeight="1">
      <c r="A2278" s="102" t="str">
        <f t="shared" si="116"/>
        <v>2026-05-04T1035841</v>
      </c>
      <c r="B2278" s="167" t="str">
        <f t="shared" si="117"/>
        <v>181035841</v>
      </c>
      <c r="C2278" s="434" t="s">
        <v>10751</v>
      </c>
      <c r="D2278" s="435" t="s">
        <v>5013</v>
      </c>
      <c r="E2278" s="436" t="s">
        <v>9614</v>
      </c>
      <c r="F2278" s="435" t="s">
        <v>43</v>
      </c>
      <c r="G2278" s="435" t="s">
        <v>9615</v>
      </c>
      <c r="H2278" s="435" t="s">
        <v>9616</v>
      </c>
      <c r="I2278" s="437">
        <v>238</v>
      </c>
      <c r="J2278" s="165">
        <f t="shared" si="115"/>
        <v>18</v>
      </c>
    </row>
    <row r="2279" spans="1:10" ht="19.95" customHeight="1">
      <c r="A2279" s="102" t="str">
        <f t="shared" si="116"/>
        <v>2026-05-04T1032440</v>
      </c>
      <c r="B2279" s="167" t="str">
        <f t="shared" si="117"/>
        <v>181032440</v>
      </c>
      <c r="C2279" s="438" t="s">
        <v>10751</v>
      </c>
      <c r="D2279" s="439" t="s">
        <v>5013</v>
      </c>
      <c r="E2279" s="440" t="s">
        <v>8262</v>
      </c>
      <c r="F2279" s="439" t="s">
        <v>43</v>
      </c>
      <c r="G2279" s="439" t="s">
        <v>8263</v>
      </c>
      <c r="H2279" s="439" t="s">
        <v>8264</v>
      </c>
      <c r="I2279" s="441">
        <v>312</v>
      </c>
      <c r="J2279" s="165">
        <f t="shared" si="115"/>
        <v>18</v>
      </c>
    </row>
    <row r="2280" spans="1:10" ht="19.95" customHeight="1">
      <c r="A2280" s="102" t="str">
        <f t="shared" si="116"/>
        <v>2026-05-04T1033079</v>
      </c>
      <c r="B2280" s="167" t="str">
        <f t="shared" si="117"/>
        <v>181033079</v>
      </c>
      <c r="C2280" s="434" t="s">
        <v>10751</v>
      </c>
      <c r="D2280" s="435" t="s">
        <v>5013</v>
      </c>
      <c r="E2280" s="436" t="s">
        <v>7341</v>
      </c>
      <c r="F2280" s="435" t="s">
        <v>43</v>
      </c>
      <c r="G2280" s="435" t="s">
        <v>7342</v>
      </c>
      <c r="H2280" s="435" t="s">
        <v>7414</v>
      </c>
      <c r="I2280" s="437">
        <v>65</v>
      </c>
      <c r="J2280" s="165">
        <f t="shared" si="115"/>
        <v>18</v>
      </c>
    </row>
    <row r="2281" spans="1:10" ht="19.95" customHeight="1">
      <c r="A2281" s="102" t="str">
        <f t="shared" si="116"/>
        <v>2026-05-04T2021194</v>
      </c>
      <c r="B2281" s="167" t="str">
        <f t="shared" si="117"/>
        <v>182021194</v>
      </c>
      <c r="C2281" s="438" t="s">
        <v>10751</v>
      </c>
      <c r="D2281" s="439" t="s">
        <v>5017</v>
      </c>
      <c r="E2281" s="440" t="s">
        <v>2886</v>
      </c>
      <c r="F2281" s="439" t="s">
        <v>43</v>
      </c>
      <c r="G2281" s="439" t="s">
        <v>2887</v>
      </c>
      <c r="H2281" s="439" t="s">
        <v>2888</v>
      </c>
      <c r="I2281" s="441">
        <v>118</v>
      </c>
      <c r="J2281" s="165">
        <f t="shared" si="115"/>
        <v>18</v>
      </c>
    </row>
    <row r="2282" spans="1:10" ht="19.95" customHeight="1">
      <c r="A2282" s="102" t="str">
        <f t="shared" si="116"/>
        <v>2026-05-04T1024957</v>
      </c>
      <c r="B2282" s="167" t="str">
        <f t="shared" si="117"/>
        <v>181024957</v>
      </c>
      <c r="C2282" s="434" t="s">
        <v>10751</v>
      </c>
      <c r="D2282" s="435" t="s">
        <v>7415</v>
      </c>
      <c r="E2282" s="436" t="s">
        <v>9641</v>
      </c>
      <c r="F2282" s="435" t="s">
        <v>43</v>
      </c>
      <c r="G2282" s="435" t="s">
        <v>9642</v>
      </c>
      <c r="H2282" s="435" t="s">
        <v>10347</v>
      </c>
      <c r="I2282" s="437">
        <v>219</v>
      </c>
      <c r="J2282" s="165">
        <f t="shared" si="115"/>
        <v>18</v>
      </c>
    </row>
    <row r="2283" spans="1:10" ht="19.95" customHeight="1">
      <c r="A2283" s="102" t="str">
        <f t="shared" si="116"/>
        <v>2026-05-04T1033085</v>
      </c>
      <c r="B2283" s="167" t="str">
        <f t="shared" si="117"/>
        <v>181033085</v>
      </c>
      <c r="C2283" s="438" t="s">
        <v>10751</v>
      </c>
      <c r="D2283" s="439" t="s">
        <v>7415</v>
      </c>
      <c r="E2283" s="440" t="s">
        <v>7316</v>
      </c>
      <c r="F2283" s="439" t="s">
        <v>43</v>
      </c>
      <c r="G2283" s="439" t="s">
        <v>7317</v>
      </c>
      <c r="H2283" s="439" t="s">
        <v>7318</v>
      </c>
      <c r="I2283" s="441">
        <v>323</v>
      </c>
      <c r="J2283" s="165">
        <f t="shared" si="115"/>
        <v>18</v>
      </c>
    </row>
    <row r="2284" spans="1:10" ht="19.95" customHeight="1">
      <c r="A2284" s="102" t="str">
        <f t="shared" si="116"/>
        <v>2026-05-04T1027728</v>
      </c>
      <c r="B2284" s="167" t="str">
        <f t="shared" si="117"/>
        <v>181027728</v>
      </c>
      <c r="C2284" s="434" t="s">
        <v>10751</v>
      </c>
      <c r="D2284" s="435" t="s">
        <v>7415</v>
      </c>
      <c r="E2284" s="436" t="s">
        <v>9610</v>
      </c>
      <c r="F2284" s="435" t="s">
        <v>43</v>
      </c>
      <c r="G2284" s="435" t="s">
        <v>9611</v>
      </c>
      <c r="H2284" s="435" t="s">
        <v>9628</v>
      </c>
      <c r="I2284" s="437">
        <v>268</v>
      </c>
      <c r="J2284" s="165">
        <f t="shared" si="115"/>
        <v>18</v>
      </c>
    </row>
    <row r="2285" spans="1:10" ht="19.95" customHeight="1">
      <c r="A2285" s="102" t="str">
        <f t="shared" si="116"/>
        <v>2026-05-04T2001951</v>
      </c>
      <c r="B2285" s="167" t="str">
        <f t="shared" si="117"/>
        <v>182001951</v>
      </c>
      <c r="C2285" s="438" t="s">
        <v>10751</v>
      </c>
      <c r="D2285" s="439" t="s">
        <v>3749</v>
      </c>
      <c r="E2285" s="440" t="s">
        <v>3679</v>
      </c>
      <c r="F2285" s="439" t="s">
        <v>43</v>
      </c>
      <c r="G2285" s="439" t="s">
        <v>3680</v>
      </c>
      <c r="H2285" s="439" t="s">
        <v>3681</v>
      </c>
      <c r="I2285" s="441">
        <v>211</v>
      </c>
      <c r="J2285" s="165">
        <f t="shared" si="115"/>
        <v>18</v>
      </c>
    </row>
    <row r="2286" spans="1:10" ht="19.95" customHeight="1">
      <c r="A2286" s="102" t="str">
        <f t="shared" si="116"/>
        <v>2026-05-05T1037741</v>
      </c>
      <c r="B2286" s="167" t="str">
        <f t="shared" si="117"/>
        <v>181037741</v>
      </c>
      <c r="C2286" s="434" t="s">
        <v>10756</v>
      </c>
      <c r="D2286" s="435" t="s">
        <v>4388</v>
      </c>
      <c r="E2286" s="436" t="s">
        <v>7827</v>
      </c>
      <c r="F2286" s="435" t="s">
        <v>43</v>
      </c>
      <c r="G2286" s="435" t="s">
        <v>7828</v>
      </c>
      <c r="H2286" s="435" t="s">
        <v>7829</v>
      </c>
      <c r="I2286" s="437">
        <v>329</v>
      </c>
      <c r="J2286" s="165">
        <f t="shared" si="115"/>
        <v>18</v>
      </c>
    </row>
    <row r="2287" spans="1:10" ht="19.95" customHeight="1">
      <c r="A2287" s="102" t="str">
        <f t="shared" si="116"/>
        <v>2026-05-05T1037798</v>
      </c>
      <c r="B2287" s="167" t="str">
        <f t="shared" si="117"/>
        <v>181037798</v>
      </c>
      <c r="C2287" s="438" t="s">
        <v>10756</v>
      </c>
      <c r="D2287" s="439" t="s">
        <v>4388</v>
      </c>
      <c r="E2287" s="440" t="s">
        <v>8241</v>
      </c>
      <c r="F2287" s="439" t="s">
        <v>43</v>
      </c>
      <c r="G2287" s="439" t="s">
        <v>8242</v>
      </c>
      <c r="H2287" s="439" t="s">
        <v>8243</v>
      </c>
      <c r="I2287" s="441">
        <v>230</v>
      </c>
      <c r="J2287" s="165">
        <f t="shared" si="115"/>
        <v>18</v>
      </c>
    </row>
    <row r="2288" spans="1:10" ht="19.95" customHeight="1">
      <c r="A2288" s="102" t="str">
        <f t="shared" si="116"/>
        <v>2026-05-05T1037727</v>
      </c>
      <c r="B2288" s="167" t="str">
        <f t="shared" si="117"/>
        <v>181037727</v>
      </c>
      <c r="C2288" s="434" t="s">
        <v>10756</v>
      </c>
      <c r="D2288" s="435" t="s">
        <v>7419</v>
      </c>
      <c r="E2288" s="436" t="s">
        <v>9575</v>
      </c>
      <c r="F2288" s="435" t="s">
        <v>43</v>
      </c>
      <c r="G2288" s="435" t="s">
        <v>9576</v>
      </c>
      <c r="H2288" s="435" t="s">
        <v>9606</v>
      </c>
      <c r="I2288" s="437">
        <v>363</v>
      </c>
      <c r="J2288" s="165">
        <f t="shared" si="115"/>
        <v>18</v>
      </c>
    </row>
    <row r="2289" spans="1:10" ht="19.95" customHeight="1">
      <c r="A2289" s="102" t="str">
        <f t="shared" si="116"/>
        <v>2026-05-05T1031434</v>
      </c>
      <c r="B2289" s="167" t="str">
        <f t="shared" si="117"/>
        <v>181031434</v>
      </c>
      <c r="C2289" s="438" t="s">
        <v>10756</v>
      </c>
      <c r="D2289" s="439" t="s">
        <v>7419</v>
      </c>
      <c r="E2289" s="440" t="s">
        <v>7420</v>
      </c>
      <c r="F2289" s="439" t="s">
        <v>43</v>
      </c>
      <c r="G2289" s="439" t="s">
        <v>7421</v>
      </c>
      <c r="H2289" s="439" t="s">
        <v>7422</v>
      </c>
      <c r="I2289" s="441">
        <v>734</v>
      </c>
      <c r="J2289" s="165">
        <f t="shared" si="115"/>
        <v>18</v>
      </c>
    </row>
    <row r="2290" spans="1:10" ht="19.95" customHeight="1">
      <c r="A2290" s="102" t="str">
        <f t="shared" si="116"/>
        <v>2026-05-05T3003745</v>
      </c>
      <c r="B2290" s="167" t="str">
        <f t="shared" si="117"/>
        <v>183003745</v>
      </c>
      <c r="C2290" s="434" t="s">
        <v>10756</v>
      </c>
      <c r="D2290" s="435" t="s">
        <v>416</v>
      </c>
      <c r="E2290" s="436" t="s">
        <v>2860</v>
      </c>
      <c r="F2290" s="435" t="s">
        <v>43</v>
      </c>
      <c r="G2290" s="435" t="s">
        <v>2861</v>
      </c>
      <c r="H2290" s="435" t="s">
        <v>7812</v>
      </c>
      <c r="I2290" s="437">
        <v>155</v>
      </c>
      <c r="J2290" s="165">
        <f t="shared" si="115"/>
        <v>18</v>
      </c>
    </row>
    <row r="2291" spans="1:10" ht="19.95" customHeight="1">
      <c r="A2291" s="102" t="str">
        <f t="shared" si="116"/>
        <v>2026-05-05T3002782</v>
      </c>
      <c r="B2291" s="167" t="str">
        <f t="shared" si="117"/>
        <v>183002782</v>
      </c>
      <c r="C2291" s="438" t="s">
        <v>10756</v>
      </c>
      <c r="D2291" s="439" t="s">
        <v>416</v>
      </c>
      <c r="E2291" s="440" t="s">
        <v>3658</v>
      </c>
      <c r="F2291" s="439" t="s">
        <v>43</v>
      </c>
      <c r="G2291" s="439" t="s">
        <v>3659</v>
      </c>
      <c r="H2291" s="439" t="s">
        <v>3660</v>
      </c>
      <c r="I2291" s="441">
        <v>108</v>
      </c>
      <c r="J2291" s="165">
        <f t="shared" si="115"/>
        <v>18</v>
      </c>
    </row>
    <row r="2292" spans="1:10" ht="19.95" customHeight="1">
      <c r="A2292" s="102" t="str">
        <f t="shared" si="116"/>
        <v>2026-05-05T3002784</v>
      </c>
      <c r="B2292" s="167" t="str">
        <f t="shared" si="117"/>
        <v>183002784</v>
      </c>
      <c r="C2292" s="434" t="s">
        <v>10756</v>
      </c>
      <c r="D2292" s="435" t="s">
        <v>416</v>
      </c>
      <c r="E2292" s="436" t="s">
        <v>5021</v>
      </c>
      <c r="F2292" s="435" t="s">
        <v>43</v>
      </c>
      <c r="G2292" s="435" t="s">
        <v>5022</v>
      </c>
      <c r="H2292" s="435" t="s">
        <v>5023</v>
      </c>
      <c r="I2292" s="437">
        <v>66</v>
      </c>
      <c r="J2292" s="165">
        <f t="shared" si="115"/>
        <v>18</v>
      </c>
    </row>
    <row r="2293" spans="1:10" ht="19.95" customHeight="1">
      <c r="A2293" s="102" t="str">
        <f t="shared" si="116"/>
        <v>2026-05-05T3002240</v>
      </c>
      <c r="B2293" s="167" t="str">
        <f t="shared" si="117"/>
        <v>183002240</v>
      </c>
      <c r="C2293" s="438" t="s">
        <v>10756</v>
      </c>
      <c r="D2293" s="439" t="s">
        <v>2862</v>
      </c>
      <c r="E2293" s="440" t="s">
        <v>3755</v>
      </c>
      <c r="F2293" s="439" t="s">
        <v>2515</v>
      </c>
      <c r="G2293" s="439" t="s">
        <v>3756</v>
      </c>
      <c r="H2293" s="439" t="s">
        <v>3757</v>
      </c>
      <c r="I2293" s="441">
        <v>161</v>
      </c>
      <c r="J2293" s="165">
        <f t="shared" si="115"/>
        <v>18</v>
      </c>
    </row>
    <row r="2294" spans="1:10" ht="19.95" customHeight="1">
      <c r="A2294" s="102" t="str">
        <f t="shared" si="116"/>
        <v>2026-05-05T3002609</v>
      </c>
      <c r="B2294" s="167" t="str">
        <f t="shared" si="117"/>
        <v>183002609</v>
      </c>
      <c r="C2294" s="434" t="s">
        <v>10756</v>
      </c>
      <c r="D2294" s="435" t="s">
        <v>2862</v>
      </c>
      <c r="E2294" s="436" t="s">
        <v>3721</v>
      </c>
      <c r="F2294" s="435" t="s">
        <v>43</v>
      </c>
      <c r="G2294" s="435" t="s">
        <v>3722</v>
      </c>
      <c r="H2294" s="435" t="s">
        <v>2865</v>
      </c>
      <c r="I2294" s="437">
        <v>99</v>
      </c>
      <c r="J2294" s="165">
        <f t="shared" si="115"/>
        <v>18</v>
      </c>
    </row>
    <row r="2295" spans="1:10" ht="19.95" customHeight="1">
      <c r="A2295" s="102" t="str">
        <f t="shared" si="116"/>
        <v>2026-05-05T3002647</v>
      </c>
      <c r="B2295" s="167" t="str">
        <f t="shared" si="117"/>
        <v>183002647</v>
      </c>
      <c r="C2295" s="438" t="s">
        <v>10756</v>
      </c>
      <c r="D2295" s="439" t="s">
        <v>2862</v>
      </c>
      <c r="E2295" s="440" t="s">
        <v>2866</v>
      </c>
      <c r="F2295" s="439" t="s">
        <v>2515</v>
      </c>
      <c r="G2295" s="439" t="s">
        <v>2867</v>
      </c>
      <c r="H2295" s="439" t="s">
        <v>7813</v>
      </c>
      <c r="I2295" s="441">
        <v>66</v>
      </c>
      <c r="J2295" s="165">
        <f t="shared" si="115"/>
        <v>18</v>
      </c>
    </row>
    <row r="2296" spans="1:10" ht="19.95" customHeight="1">
      <c r="A2296" s="102" t="str">
        <f t="shared" si="116"/>
        <v>2026-05-05T3003745</v>
      </c>
      <c r="B2296" s="167" t="str">
        <f t="shared" si="117"/>
        <v>183003745</v>
      </c>
      <c r="C2296" s="434" t="s">
        <v>10756</v>
      </c>
      <c r="D2296" s="435" t="s">
        <v>2862</v>
      </c>
      <c r="E2296" s="436" t="s">
        <v>2860</v>
      </c>
      <c r="F2296" s="435" t="s">
        <v>43</v>
      </c>
      <c r="G2296" s="435" t="s">
        <v>2861</v>
      </c>
      <c r="H2296" s="435" t="s">
        <v>7812</v>
      </c>
      <c r="I2296" s="437">
        <v>9</v>
      </c>
      <c r="J2296" s="165">
        <f t="shared" si="115"/>
        <v>18</v>
      </c>
    </row>
    <row r="2297" spans="1:10" ht="19.95" customHeight="1">
      <c r="A2297" s="102" t="str">
        <f t="shared" si="116"/>
        <v>2026-05-05T3003070</v>
      </c>
      <c r="B2297" s="167" t="str">
        <f t="shared" si="117"/>
        <v>183003070</v>
      </c>
      <c r="C2297" s="438" t="s">
        <v>10756</v>
      </c>
      <c r="D2297" s="439" t="s">
        <v>2870</v>
      </c>
      <c r="E2297" s="440" t="s">
        <v>5812</v>
      </c>
      <c r="F2297" s="439" t="s">
        <v>43</v>
      </c>
      <c r="G2297" s="439" t="s">
        <v>5813</v>
      </c>
      <c r="H2297" s="439" t="s">
        <v>7819</v>
      </c>
      <c r="I2297" s="441">
        <v>88</v>
      </c>
      <c r="J2297" s="165">
        <f t="shared" si="115"/>
        <v>18</v>
      </c>
    </row>
    <row r="2298" spans="1:10" ht="19.95" customHeight="1">
      <c r="A2298" s="102" t="str">
        <f t="shared" si="116"/>
        <v>2026-05-05T3003859</v>
      </c>
      <c r="B2298" s="167" t="str">
        <f t="shared" si="117"/>
        <v>183003859</v>
      </c>
      <c r="C2298" s="434" t="s">
        <v>10756</v>
      </c>
      <c r="D2298" s="435" t="s">
        <v>2870</v>
      </c>
      <c r="E2298" s="436" t="s">
        <v>4400</v>
      </c>
      <c r="F2298" s="435" t="s">
        <v>43</v>
      </c>
      <c r="G2298" s="435" t="s">
        <v>4401</v>
      </c>
      <c r="H2298" s="435" t="s">
        <v>10752</v>
      </c>
      <c r="I2298" s="437">
        <v>177</v>
      </c>
      <c r="J2298" s="165">
        <f t="shared" si="115"/>
        <v>18</v>
      </c>
    </row>
    <row r="2299" spans="1:10" ht="19.95" customHeight="1">
      <c r="A2299" s="102" t="str">
        <f t="shared" si="116"/>
        <v>2026-05-05T3003858</v>
      </c>
      <c r="B2299" s="167" t="str">
        <f t="shared" si="117"/>
        <v>183003858</v>
      </c>
      <c r="C2299" s="438" t="s">
        <v>10756</v>
      </c>
      <c r="D2299" s="439" t="s">
        <v>2870</v>
      </c>
      <c r="E2299" s="440" t="s">
        <v>4408</v>
      </c>
      <c r="F2299" s="439" t="s">
        <v>43</v>
      </c>
      <c r="G2299" s="439" t="s">
        <v>4409</v>
      </c>
      <c r="H2299" s="439" t="s">
        <v>10752</v>
      </c>
      <c r="I2299" s="441">
        <v>52</v>
      </c>
      <c r="J2299" s="165">
        <f t="shared" si="115"/>
        <v>18</v>
      </c>
    </row>
    <row r="2300" spans="1:10" ht="19.95" customHeight="1">
      <c r="A2300" s="102" t="str">
        <f t="shared" si="116"/>
        <v>2026-05-05T1033184</v>
      </c>
      <c r="B2300" s="167" t="str">
        <f t="shared" si="117"/>
        <v>181033184</v>
      </c>
      <c r="C2300" s="434" t="s">
        <v>10756</v>
      </c>
      <c r="D2300" s="435" t="s">
        <v>2926</v>
      </c>
      <c r="E2300" s="436" t="s">
        <v>2882</v>
      </c>
      <c r="F2300" s="435" t="s">
        <v>43</v>
      </c>
      <c r="G2300" s="435" t="s">
        <v>2883</v>
      </c>
      <c r="H2300" s="435" t="s">
        <v>10640</v>
      </c>
      <c r="I2300" s="437">
        <v>123</v>
      </c>
      <c r="J2300" s="165">
        <f t="shared" si="115"/>
        <v>18</v>
      </c>
    </row>
    <row r="2301" spans="1:10" ht="19.95" customHeight="1">
      <c r="A2301" s="102" t="str">
        <f t="shared" si="116"/>
        <v>2026-05-05T1037837</v>
      </c>
      <c r="B2301" s="167" t="str">
        <f t="shared" si="117"/>
        <v>181037837</v>
      </c>
      <c r="C2301" s="438" t="s">
        <v>10756</v>
      </c>
      <c r="D2301" s="439" t="s">
        <v>5024</v>
      </c>
      <c r="E2301" s="440" t="s">
        <v>10753</v>
      </c>
      <c r="F2301" s="439" t="s">
        <v>43</v>
      </c>
      <c r="G2301" s="439" t="s">
        <v>10754</v>
      </c>
      <c r="H2301" s="439" t="s">
        <v>10755</v>
      </c>
      <c r="I2301" s="441">
        <v>75</v>
      </c>
      <c r="J2301" s="165">
        <f t="shared" si="115"/>
        <v>18</v>
      </c>
    </row>
    <row r="2302" spans="1:10" ht="19.95" customHeight="1">
      <c r="A2302" s="102" t="str">
        <f t="shared" si="116"/>
        <v>2026-05-05T1037426</v>
      </c>
      <c r="B2302" s="167" t="str">
        <f t="shared" si="117"/>
        <v>181037426</v>
      </c>
      <c r="C2302" s="434" t="s">
        <v>10756</v>
      </c>
      <c r="D2302" s="435" t="s">
        <v>5384</v>
      </c>
      <c r="E2302" s="436" t="s">
        <v>7838</v>
      </c>
      <c r="F2302" s="435" t="s">
        <v>43</v>
      </c>
      <c r="G2302" s="435" t="s">
        <v>6255</v>
      </c>
      <c r="H2302" s="435" t="s">
        <v>10645</v>
      </c>
      <c r="I2302" s="437">
        <v>235</v>
      </c>
      <c r="J2302" s="165">
        <f t="shared" si="115"/>
        <v>18</v>
      </c>
    </row>
    <row r="2303" spans="1:10" ht="19.95" customHeight="1">
      <c r="A2303" s="102" t="str">
        <f t="shared" si="116"/>
        <v>2026-05-05T1031768</v>
      </c>
      <c r="B2303" s="167" t="str">
        <f t="shared" si="117"/>
        <v>181031768</v>
      </c>
      <c r="C2303" s="438" t="s">
        <v>10756</v>
      </c>
      <c r="D2303" s="439" t="s">
        <v>5013</v>
      </c>
      <c r="E2303" s="440" t="s">
        <v>9630</v>
      </c>
      <c r="F2303" s="439" t="s">
        <v>43</v>
      </c>
      <c r="G2303" s="439" t="s">
        <v>9631</v>
      </c>
      <c r="H2303" s="439" t="s">
        <v>10328</v>
      </c>
      <c r="I2303" s="441">
        <v>55</v>
      </c>
      <c r="J2303" s="165">
        <f t="shared" si="115"/>
        <v>18</v>
      </c>
    </row>
    <row r="2304" spans="1:10" ht="19.95" customHeight="1">
      <c r="A2304" s="102" t="str">
        <f t="shared" si="116"/>
        <v>2026-05-05T1035841</v>
      </c>
      <c r="B2304" s="167" t="str">
        <f t="shared" si="117"/>
        <v>181035841</v>
      </c>
      <c r="C2304" s="434" t="s">
        <v>10756</v>
      </c>
      <c r="D2304" s="435" t="s">
        <v>5013</v>
      </c>
      <c r="E2304" s="436" t="s">
        <v>9614</v>
      </c>
      <c r="F2304" s="435" t="s">
        <v>43</v>
      </c>
      <c r="G2304" s="435" t="s">
        <v>9615</v>
      </c>
      <c r="H2304" s="435" t="s">
        <v>9616</v>
      </c>
      <c r="I2304" s="437">
        <v>313</v>
      </c>
      <c r="J2304" s="165">
        <f t="shared" si="115"/>
        <v>18</v>
      </c>
    </row>
    <row r="2305" spans="1:10" ht="19.95" customHeight="1">
      <c r="A2305" s="102" t="str">
        <f t="shared" si="116"/>
        <v>2026-05-05T1032440</v>
      </c>
      <c r="B2305" s="167" t="str">
        <f t="shared" si="117"/>
        <v>181032440</v>
      </c>
      <c r="C2305" s="438" t="s">
        <v>10756</v>
      </c>
      <c r="D2305" s="439" t="s">
        <v>5013</v>
      </c>
      <c r="E2305" s="440" t="s">
        <v>8262</v>
      </c>
      <c r="F2305" s="439" t="s">
        <v>43</v>
      </c>
      <c r="G2305" s="439" t="s">
        <v>8263</v>
      </c>
      <c r="H2305" s="439" t="s">
        <v>8264</v>
      </c>
      <c r="I2305" s="441">
        <v>327</v>
      </c>
      <c r="J2305" s="165">
        <f t="shared" si="115"/>
        <v>18</v>
      </c>
    </row>
    <row r="2306" spans="1:10" ht="19.95" customHeight="1">
      <c r="A2306" s="102" t="str">
        <f t="shared" si="116"/>
        <v>2026-05-05T2021194</v>
      </c>
      <c r="B2306" s="167" t="str">
        <f t="shared" si="117"/>
        <v>182021194</v>
      </c>
      <c r="C2306" s="434" t="s">
        <v>10756</v>
      </c>
      <c r="D2306" s="435" t="s">
        <v>5017</v>
      </c>
      <c r="E2306" s="436" t="s">
        <v>2886</v>
      </c>
      <c r="F2306" s="435" t="s">
        <v>43</v>
      </c>
      <c r="G2306" s="435" t="s">
        <v>2887</v>
      </c>
      <c r="H2306" s="435" t="s">
        <v>2888</v>
      </c>
      <c r="I2306" s="437">
        <v>197</v>
      </c>
      <c r="J2306" s="165">
        <f t="shared" si="115"/>
        <v>18</v>
      </c>
    </row>
    <row r="2307" spans="1:10" ht="19.95" customHeight="1">
      <c r="A2307" s="102" t="str">
        <f t="shared" si="116"/>
        <v>2026-05-05T1024957</v>
      </c>
      <c r="B2307" s="167" t="str">
        <f t="shared" si="117"/>
        <v>181024957</v>
      </c>
      <c r="C2307" s="438" t="s">
        <v>10756</v>
      </c>
      <c r="D2307" s="439" t="s">
        <v>7415</v>
      </c>
      <c r="E2307" s="440" t="s">
        <v>9641</v>
      </c>
      <c r="F2307" s="439" t="s">
        <v>43</v>
      </c>
      <c r="G2307" s="439" t="s">
        <v>9642</v>
      </c>
      <c r="H2307" s="439" t="s">
        <v>10347</v>
      </c>
      <c r="I2307" s="441">
        <v>234</v>
      </c>
      <c r="J2307" s="165">
        <f t="shared" si="115"/>
        <v>18</v>
      </c>
    </row>
    <row r="2308" spans="1:10" ht="19.95" customHeight="1">
      <c r="A2308" s="102" t="str">
        <f t="shared" si="116"/>
        <v>2026-05-05T1033085</v>
      </c>
      <c r="B2308" s="167" t="str">
        <f t="shared" si="117"/>
        <v>181033085</v>
      </c>
      <c r="C2308" s="434" t="s">
        <v>10756</v>
      </c>
      <c r="D2308" s="435" t="s">
        <v>7415</v>
      </c>
      <c r="E2308" s="436" t="s">
        <v>7316</v>
      </c>
      <c r="F2308" s="435" t="s">
        <v>43</v>
      </c>
      <c r="G2308" s="435" t="s">
        <v>7317</v>
      </c>
      <c r="H2308" s="435" t="s">
        <v>7318</v>
      </c>
      <c r="I2308" s="437">
        <v>379</v>
      </c>
      <c r="J2308" s="165">
        <f t="shared" ref="J2308:J2371" si="118">WEEKNUM(C2308)-1</f>
        <v>18</v>
      </c>
    </row>
    <row r="2309" spans="1:10" ht="19.95" customHeight="1">
      <c r="A2309" s="102" t="str">
        <f t="shared" si="116"/>
        <v>2026-05-05T1027728</v>
      </c>
      <c r="B2309" s="167" t="str">
        <f t="shared" si="117"/>
        <v>181027728</v>
      </c>
      <c r="C2309" s="438" t="s">
        <v>10756</v>
      </c>
      <c r="D2309" s="439" t="s">
        <v>7415</v>
      </c>
      <c r="E2309" s="440" t="s">
        <v>9610</v>
      </c>
      <c r="F2309" s="439" t="s">
        <v>43</v>
      </c>
      <c r="G2309" s="439" t="s">
        <v>9611</v>
      </c>
      <c r="H2309" s="439" t="s">
        <v>9628</v>
      </c>
      <c r="I2309" s="441">
        <v>210</v>
      </c>
      <c r="J2309" s="165">
        <f t="shared" si="118"/>
        <v>18</v>
      </c>
    </row>
    <row r="2310" spans="1:10" ht="19.95" customHeight="1">
      <c r="A2310" s="102" t="str">
        <f t="shared" si="116"/>
        <v>2026-05-05T2001951</v>
      </c>
      <c r="B2310" s="167" t="str">
        <f t="shared" si="117"/>
        <v>182001951</v>
      </c>
      <c r="C2310" s="434" t="s">
        <v>10756</v>
      </c>
      <c r="D2310" s="435" t="s">
        <v>3749</v>
      </c>
      <c r="E2310" s="436" t="s">
        <v>3679</v>
      </c>
      <c r="F2310" s="435" t="s">
        <v>43</v>
      </c>
      <c r="G2310" s="435" t="s">
        <v>3680</v>
      </c>
      <c r="H2310" s="435" t="s">
        <v>3681</v>
      </c>
      <c r="I2310" s="437">
        <v>139</v>
      </c>
      <c r="J2310" s="165">
        <f t="shared" si="118"/>
        <v>18</v>
      </c>
    </row>
    <row r="2311" spans="1:10" ht="19.95" customHeight="1">
      <c r="A2311" s="102" t="str">
        <f t="shared" si="116"/>
        <v>2026-05-05T2001864</v>
      </c>
      <c r="B2311" s="167" t="str">
        <f t="shared" si="117"/>
        <v>182001864</v>
      </c>
      <c r="C2311" s="438" t="s">
        <v>10756</v>
      </c>
      <c r="D2311" s="439" t="s">
        <v>2889</v>
      </c>
      <c r="E2311" s="440" t="s">
        <v>2890</v>
      </c>
      <c r="F2311" s="439" t="s">
        <v>43</v>
      </c>
      <c r="G2311" s="439" t="s">
        <v>2891</v>
      </c>
      <c r="H2311" s="439" t="s">
        <v>2892</v>
      </c>
      <c r="I2311" s="441">
        <v>152</v>
      </c>
      <c r="J2311" s="165">
        <f t="shared" si="118"/>
        <v>18</v>
      </c>
    </row>
    <row r="2312" spans="1:10" ht="19.95" customHeight="1">
      <c r="A2312" s="102" t="str">
        <f t="shared" si="116"/>
        <v>2026-05-06T1037741</v>
      </c>
      <c r="B2312" s="167" t="str">
        <f t="shared" si="117"/>
        <v>181037741</v>
      </c>
      <c r="C2312" s="434" t="s">
        <v>10757</v>
      </c>
      <c r="D2312" s="435" t="s">
        <v>4388</v>
      </c>
      <c r="E2312" s="436" t="s">
        <v>7827</v>
      </c>
      <c r="F2312" s="435" t="s">
        <v>43</v>
      </c>
      <c r="G2312" s="435" t="s">
        <v>7828</v>
      </c>
      <c r="H2312" s="435" t="s">
        <v>7829</v>
      </c>
      <c r="I2312" s="437">
        <v>286</v>
      </c>
      <c r="J2312" s="165">
        <f t="shared" si="118"/>
        <v>18</v>
      </c>
    </row>
    <row r="2313" spans="1:10" ht="19.95" customHeight="1">
      <c r="A2313" s="102" t="str">
        <f t="shared" si="116"/>
        <v>2026-05-06T1037798</v>
      </c>
      <c r="B2313" s="167" t="str">
        <f t="shared" si="117"/>
        <v>181037798</v>
      </c>
      <c r="C2313" s="438" t="s">
        <v>10757</v>
      </c>
      <c r="D2313" s="439" t="s">
        <v>4388</v>
      </c>
      <c r="E2313" s="440" t="s">
        <v>8241</v>
      </c>
      <c r="F2313" s="439" t="s">
        <v>43</v>
      </c>
      <c r="G2313" s="439" t="s">
        <v>8242</v>
      </c>
      <c r="H2313" s="439" t="s">
        <v>8243</v>
      </c>
      <c r="I2313" s="441">
        <v>131</v>
      </c>
      <c r="J2313" s="165">
        <f t="shared" si="118"/>
        <v>18</v>
      </c>
    </row>
    <row r="2314" spans="1:10" ht="19.95" customHeight="1">
      <c r="A2314" s="102" t="str">
        <f t="shared" si="116"/>
        <v>2026-05-06T1037727</v>
      </c>
      <c r="B2314" s="167" t="str">
        <f t="shared" si="117"/>
        <v>181037727</v>
      </c>
      <c r="C2314" s="434" t="s">
        <v>10757</v>
      </c>
      <c r="D2314" s="435" t="s">
        <v>7419</v>
      </c>
      <c r="E2314" s="436" t="s">
        <v>9575</v>
      </c>
      <c r="F2314" s="435" t="s">
        <v>43</v>
      </c>
      <c r="G2314" s="435" t="s">
        <v>9576</v>
      </c>
      <c r="H2314" s="435" t="s">
        <v>9606</v>
      </c>
      <c r="I2314" s="437">
        <v>681</v>
      </c>
      <c r="J2314" s="165">
        <f t="shared" si="118"/>
        <v>18</v>
      </c>
    </row>
    <row r="2315" spans="1:10" ht="19.95" customHeight="1">
      <c r="A2315" s="102" t="str">
        <f t="shared" si="116"/>
        <v>2026-05-06T1031434</v>
      </c>
      <c r="B2315" s="167" t="str">
        <f t="shared" si="117"/>
        <v>181031434</v>
      </c>
      <c r="C2315" s="438" t="s">
        <v>10757</v>
      </c>
      <c r="D2315" s="439" t="s">
        <v>7419</v>
      </c>
      <c r="E2315" s="440" t="s">
        <v>7420</v>
      </c>
      <c r="F2315" s="439" t="s">
        <v>43</v>
      </c>
      <c r="G2315" s="439" t="s">
        <v>7421</v>
      </c>
      <c r="H2315" s="439" t="s">
        <v>7422</v>
      </c>
      <c r="I2315" s="441">
        <v>397</v>
      </c>
      <c r="J2315" s="165">
        <f t="shared" si="118"/>
        <v>18</v>
      </c>
    </row>
    <row r="2316" spans="1:10" ht="19.95" customHeight="1">
      <c r="A2316" s="102" t="str">
        <f t="shared" si="116"/>
        <v>2026-05-06T3003745</v>
      </c>
      <c r="B2316" s="167" t="str">
        <f t="shared" si="117"/>
        <v>183003745</v>
      </c>
      <c r="C2316" s="434" t="s">
        <v>10757</v>
      </c>
      <c r="D2316" s="435" t="s">
        <v>416</v>
      </c>
      <c r="E2316" s="436" t="s">
        <v>2860</v>
      </c>
      <c r="F2316" s="435" t="s">
        <v>43</v>
      </c>
      <c r="G2316" s="435" t="s">
        <v>2861</v>
      </c>
      <c r="H2316" s="435" t="s">
        <v>7812</v>
      </c>
      <c r="I2316" s="437">
        <v>55</v>
      </c>
      <c r="J2316" s="165">
        <f t="shared" si="118"/>
        <v>18</v>
      </c>
    </row>
    <row r="2317" spans="1:10" ht="19.95" customHeight="1">
      <c r="A2317" s="102" t="str">
        <f t="shared" si="116"/>
        <v>2026-05-06T3002716</v>
      </c>
      <c r="B2317" s="167" t="str">
        <f t="shared" si="117"/>
        <v>183002716</v>
      </c>
      <c r="C2317" s="438" t="s">
        <v>10757</v>
      </c>
      <c r="D2317" s="439" t="s">
        <v>416</v>
      </c>
      <c r="E2317" s="440" t="s">
        <v>2931</v>
      </c>
      <c r="F2317" s="439" t="s">
        <v>43</v>
      </c>
      <c r="G2317" s="439" t="s">
        <v>2932</v>
      </c>
      <c r="H2317" s="439" t="s">
        <v>2859</v>
      </c>
      <c r="I2317" s="441">
        <v>127</v>
      </c>
      <c r="J2317" s="165">
        <f t="shared" si="118"/>
        <v>18</v>
      </c>
    </row>
    <row r="2318" spans="1:10" ht="19.95" customHeight="1">
      <c r="A2318" s="102" t="str">
        <f t="shared" si="116"/>
        <v>2026-05-06T3003105</v>
      </c>
      <c r="B2318" s="167" t="str">
        <f t="shared" si="117"/>
        <v>183003105</v>
      </c>
      <c r="C2318" s="434" t="s">
        <v>10757</v>
      </c>
      <c r="D2318" s="435" t="s">
        <v>416</v>
      </c>
      <c r="E2318" s="436" t="s">
        <v>417</v>
      </c>
      <c r="F2318" s="435" t="s">
        <v>43</v>
      </c>
      <c r="G2318" s="435" t="s">
        <v>418</v>
      </c>
      <c r="H2318" s="435" t="s">
        <v>7298</v>
      </c>
      <c r="I2318" s="437">
        <v>50</v>
      </c>
      <c r="J2318" s="165">
        <f t="shared" si="118"/>
        <v>18</v>
      </c>
    </row>
    <row r="2319" spans="1:10" ht="19.95" customHeight="1">
      <c r="A2319" s="102" t="str">
        <f t="shared" si="116"/>
        <v>2026-05-06T3002784</v>
      </c>
      <c r="B2319" s="167" t="str">
        <f t="shared" si="117"/>
        <v>183002784</v>
      </c>
      <c r="C2319" s="438" t="s">
        <v>10757</v>
      </c>
      <c r="D2319" s="439" t="s">
        <v>416</v>
      </c>
      <c r="E2319" s="440" t="s">
        <v>5021</v>
      </c>
      <c r="F2319" s="439" t="s">
        <v>43</v>
      </c>
      <c r="G2319" s="439" t="s">
        <v>5022</v>
      </c>
      <c r="H2319" s="439" t="s">
        <v>5023</v>
      </c>
      <c r="I2319" s="441">
        <v>81</v>
      </c>
      <c r="J2319" s="165">
        <f t="shared" si="118"/>
        <v>18</v>
      </c>
    </row>
    <row r="2320" spans="1:10" ht="19.95" customHeight="1">
      <c r="A2320" s="102" t="str">
        <f t="shared" si="116"/>
        <v>2026-05-06T3002609</v>
      </c>
      <c r="B2320" s="167" t="str">
        <f t="shared" si="117"/>
        <v>183002609</v>
      </c>
      <c r="C2320" s="434" t="s">
        <v>10757</v>
      </c>
      <c r="D2320" s="435" t="s">
        <v>2862</v>
      </c>
      <c r="E2320" s="436" t="s">
        <v>3721</v>
      </c>
      <c r="F2320" s="435" t="s">
        <v>43</v>
      </c>
      <c r="G2320" s="435" t="s">
        <v>3722</v>
      </c>
      <c r="H2320" s="435" t="s">
        <v>2865</v>
      </c>
      <c r="I2320" s="437">
        <v>120</v>
      </c>
      <c r="J2320" s="165">
        <f t="shared" si="118"/>
        <v>18</v>
      </c>
    </row>
    <row r="2321" spans="1:10" ht="19.95" customHeight="1">
      <c r="A2321" s="102" t="str">
        <f t="shared" si="116"/>
        <v>2026-05-06T3002775</v>
      </c>
      <c r="B2321" s="167" t="str">
        <f t="shared" si="117"/>
        <v>183002775</v>
      </c>
      <c r="C2321" s="438" t="s">
        <v>10757</v>
      </c>
      <c r="D2321" s="439" t="s">
        <v>2862</v>
      </c>
      <c r="E2321" s="440" t="s">
        <v>2871</v>
      </c>
      <c r="F2321" s="439" t="s">
        <v>2515</v>
      </c>
      <c r="G2321" s="439" t="s">
        <v>2872</v>
      </c>
      <c r="H2321" s="439" t="s">
        <v>7813</v>
      </c>
      <c r="I2321" s="441">
        <v>104</v>
      </c>
      <c r="J2321" s="165">
        <f t="shared" si="118"/>
        <v>18</v>
      </c>
    </row>
    <row r="2322" spans="1:10" ht="19.95" customHeight="1">
      <c r="A2322" s="102" t="str">
        <f t="shared" ref="A2322:A2385" si="119">C2322&amp;"T"&amp;G2322</f>
        <v>2026-05-06T3002782</v>
      </c>
      <c r="B2322" s="167" t="str">
        <f t="shared" ref="B2322:B2385" si="120">J2322&amp;G2322</f>
        <v>183002782</v>
      </c>
      <c r="C2322" s="434" t="s">
        <v>10757</v>
      </c>
      <c r="D2322" s="435" t="s">
        <v>2862</v>
      </c>
      <c r="E2322" s="436" t="s">
        <v>3658</v>
      </c>
      <c r="F2322" s="435" t="s">
        <v>43</v>
      </c>
      <c r="G2322" s="435" t="s">
        <v>3659</v>
      </c>
      <c r="H2322" s="435" t="s">
        <v>3660</v>
      </c>
      <c r="I2322" s="437">
        <v>120</v>
      </c>
      <c r="J2322" s="165">
        <f t="shared" si="118"/>
        <v>18</v>
      </c>
    </row>
    <row r="2323" spans="1:10" ht="19.95" customHeight="1">
      <c r="A2323" s="102" t="str">
        <f t="shared" si="119"/>
        <v>2026-05-06T3003070</v>
      </c>
      <c r="B2323" s="167" t="str">
        <f t="shared" si="120"/>
        <v>183003070</v>
      </c>
      <c r="C2323" s="438" t="s">
        <v>10757</v>
      </c>
      <c r="D2323" s="439" t="s">
        <v>2870</v>
      </c>
      <c r="E2323" s="440" t="s">
        <v>5812</v>
      </c>
      <c r="F2323" s="439" t="s">
        <v>43</v>
      </c>
      <c r="G2323" s="439" t="s">
        <v>5813</v>
      </c>
      <c r="H2323" s="439" t="s">
        <v>7819</v>
      </c>
      <c r="I2323" s="441">
        <v>83</v>
      </c>
      <c r="J2323" s="165">
        <f t="shared" si="118"/>
        <v>18</v>
      </c>
    </row>
    <row r="2324" spans="1:10" ht="19.95" customHeight="1">
      <c r="A2324" s="102" t="str">
        <f t="shared" si="119"/>
        <v>2026-05-06T3003859</v>
      </c>
      <c r="B2324" s="167" t="str">
        <f t="shared" si="120"/>
        <v>183003859</v>
      </c>
      <c r="C2324" s="434" t="s">
        <v>10757</v>
      </c>
      <c r="D2324" s="435" t="s">
        <v>2870</v>
      </c>
      <c r="E2324" s="436" t="s">
        <v>4400</v>
      </c>
      <c r="F2324" s="435" t="s">
        <v>43</v>
      </c>
      <c r="G2324" s="435" t="s">
        <v>4401</v>
      </c>
      <c r="H2324" s="435" t="s">
        <v>10752</v>
      </c>
      <c r="I2324" s="437">
        <v>136</v>
      </c>
      <c r="J2324" s="165">
        <f t="shared" si="118"/>
        <v>18</v>
      </c>
    </row>
    <row r="2325" spans="1:10" ht="19.95" customHeight="1">
      <c r="A2325" s="102" t="str">
        <f t="shared" si="119"/>
        <v>2026-05-06T3003858</v>
      </c>
      <c r="B2325" s="167" t="str">
        <f t="shared" si="120"/>
        <v>183003858</v>
      </c>
      <c r="C2325" s="438" t="s">
        <v>10757</v>
      </c>
      <c r="D2325" s="439" t="s">
        <v>2870</v>
      </c>
      <c r="E2325" s="440" t="s">
        <v>4408</v>
      </c>
      <c r="F2325" s="439" t="s">
        <v>43</v>
      </c>
      <c r="G2325" s="439" t="s">
        <v>4409</v>
      </c>
      <c r="H2325" s="439" t="s">
        <v>10752</v>
      </c>
      <c r="I2325" s="441">
        <v>100</v>
      </c>
      <c r="J2325" s="165">
        <f t="shared" si="118"/>
        <v>18</v>
      </c>
    </row>
    <row r="2326" spans="1:10" ht="19.95" customHeight="1">
      <c r="A2326" s="102" t="str">
        <f t="shared" si="119"/>
        <v>2026-05-06T1033184</v>
      </c>
      <c r="B2326" s="167" t="str">
        <f t="shared" si="120"/>
        <v>181033184</v>
      </c>
      <c r="C2326" s="434" t="s">
        <v>10757</v>
      </c>
      <c r="D2326" s="435" t="s">
        <v>2926</v>
      </c>
      <c r="E2326" s="436" t="s">
        <v>2882</v>
      </c>
      <c r="F2326" s="435" t="s">
        <v>43</v>
      </c>
      <c r="G2326" s="435" t="s">
        <v>2883</v>
      </c>
      <c r="H2326" s="435" t="s">
        <v>10640</v>
      </c>
      <c r="I2326" s="437">
        <v>121</v>
      </c>
      <c r="J2326" s="165">
        <f t="shared" si="118"/>
        <v>18</v>
      </c>
    </row>
    <row r="2327" spans="1:10" ht="19.95" customHeight="1">
      <c r="A2327" s="102" t="str">
        <f t="shared" si="119"/>
        <v>2026-05-06T1037426</v>
      </c>
      <c r="B2327" s="167" t="str">
        <f t="shared" si="120"/>
        <v>181037426</v>
      </c>
      <c r="C2327" s="438" t="s">
        <v>10757</v>
      </c>
      <c r="D2327" s="439" t="s">
        <v>5384</v>
      </c>
      <c r="E2327" s="440" t="s">
        <v>7838</v>
      </c>
      <c r="F2327" s="439" t="s">
        <v>43</v>
      </c>
      <c r="G2327" s="439" t="s">
        <v>6255</v>
      </c>
      <c r="H2327" s="439" t="s">
        <v>10645</v>
      </c>
      <c r="I2327" s="441">
        <v>262</v>
      </c>
      <c r="J2327" s="165">
        <f t="shared" si="118"/>
        <v>18</v>
      </c>
    </row>
    <row r="2328" spans="1:10" ht="19.95" customHeight="1">
      <c r="A2328" s="102" t="str">
        <f t="shared" si="119"/>
        <v>2026-05-06T1031768</v>
      </c>
      <c r="B2328" s="167" t="str">
        <f t="shared" si="120"/>
        <v>181031768</v>
      </c>
      <c r="C2328" s="434" t="s">
        <v>10757</v>
      </c>
      <c r="D2328" s="435" t="s">
        <v>5013</v>
      </c>
      <c r="E2328" s="436" t="s">
        <v>9630</v>
      </c>
      <c r="F2328" s="435" t="s">
        <v>43</v>
      </c>
      <c r="G2328" s="435" t="s">
        <v>9631</v>
      </c>
      <c r="H2328" s="435" t="s">
        <v>10328</v>
      </c>
      <c r="I2328" s="437">
        <v>286</v>
      </c>
      <c r="J2328" s="165">
        <f t="shared" si="118"/>
        <v>18</v>
      </c>
    </row>
    <row r="2329" spans="1:10" ht="19.95" customHeight="1">
      <c r="A2329" s="102" t="str">
        <f t="shared" si="119"/>
        <v>2026-05-06T1035841</v>
      </c>
      <c r="B2329" s="167" t="str">
        <f t="shared" si="120"/>
        <v>181035841</v>
      </c>
      <c r="C2329" s="438" t="s">
        <v>10757</v>
      </c>
      <c r="D2329" s="439" t="s">
        <v>5013</v>
      </c>
      <c r="E2329" s="440" t="s">
        <v>9614</v>
      </c>
      <c r="F2329" s="439" t="s">
        <v>43</v>
      </c>
      <c r="G2329" s="439" t="s">
        <v>9615</v>
      </c>
      <c r="H2329" s="439" t="s">
        <v>9616</v>
      </c>
      <c r="I2329" s="441">
        <v>355</v>
      </c>
      <c r="J2329" s="165">
        <f t="shared" si="118"/>
        <v>18</v>
      </c>
    </row>
    <row r="2330" spans="1:10" ht="19.95" customHeight="1">
      <c r="A2330" s="102" t="str">
        <f t="shared" si="119"/>
        <v>2026-05-06T2021194</v>
      </c>
      <c r="B2330" s="167" t="str">
        <f t="shared" si="120"/>
        <v>182021194</v>
      </c>
      <c r="C2330" s="434" t="s">
        <v>10757</v>
      </c>
      <c r="D2330" s="435" t="s">
        <v>5017</v>
      </c>
      <c r="E2330" s="436" t="s">
        <v>2886</v>
      </c>
      <c r="F2330" s="435" t="s">
        <v>43</v>
      </c>
      <c r="G2330" s="435" t="s">
        <v>2887</v>
      </c>
      <c r="H2330" s="435" t="s">
        <v>2888</v>
      </c>
      <c r="I2330" s="437">
        <v>129</v>
      </c>
      <c r="J2330" s="165">
        <f t="shared" si="118"/>
        <v>18</v>
      </c>
    </row>
    <row r="2331" spans="1:10" ht="19.95" customHeight="1">
      <c r="A2331" s="102" t="str">
        <f t="shared" si="119"/>
        <v>2026-05-06T1024957</v>
      </c>
      <c r="B2331" s="167" t="str">
        <f t="shared" si="120"/>
        <v>181024957</v>
      </c>
      <c r="C2331" s="438" t="s">
        <v>10757</v>
      </c>
      <c r="D2331" s="439" t="s">
        <v>7415</v>
      </c>
      <c r="E2331" s="440" t="s">
        <v>9641</v>
      </c>
      <c r="F2331" s="439" t="s">
        <v>43</v>
      </c>
      <c r="G2331" s="439" t="s">
        <v>9642</v>
      </c>
      <c r="H2331" s="439" t="s">
        <v>10347</v>
      </c>
      <c r="I2331" s="441">
        <v>200</v>
      </c>
      <c r="J2331" s="165">
        <f t="shared" si="118"/>
        <v>18</v>
      </c>
    </row>
    <row r="2332" spans="1:10" ht="19.95" customHeight="1">
      <c r="A2332" s="102" t="str">
        <f t="shared" si="119"/>
        <v>2026-05-06T1033085</v>
      </c>
      <c r="B2332" s="167" t="str">
        <f t="shared" si="120"/>
        <v>181033085</v>
      </c>
      <c r="C2332" s="434" t="s">
        <v>10757</v>
      </c>
      <c r="D2332" s="435" t="s">
        <v>7415</v>
      </c>
      <c r="E2332" s="436" t="s">
        <v>7316</v>
      </c>
      <c r="F2332" s="435" t="s">
        <v>43</v>
      </c>
      <c r="G2332" s="435" t="s">
        <v>7317</v>
      </c>
      <c r="H2332" s="435" t="s">
        <v>7318</v>
      </c>
      <c r="I2332" s="437">
        <v>394</v>
      </c>
      <c r="J2332" s="165">
        <f t="shared" si="118"/>
        <v>18</v>
      </c>
    </row>
    <row r="2333" spans="1:10" ht="19.95" customHeight="1">
      <c r="A2333" s="102" t="str">
        <f t="shared" si="119"/>
        <v>2026-05-06T1027728</v>
      </c>
      <c r="B2333" s="167" t="str">
        <f t="shared" si="120"/>
        <v>181027728</v>
      </c>
      <c r="C2333" s="438" t="s">
        <v>10757</v>
      </c>
      <c r="D2333" s="439" t="s">
        <v>7415</v>
      </c>
      <c r="E2333" s="440" t="s">
        <v>9610</v>
      </c>
      <c r="F2333" s="439" t="s">
        <v>43</v>
      </c>
      <c r="G2333" s="439" t="s">
        <v>9611</v>
      </c>
      <c r="H2333" s="439" t="s">
        <v>9628</v>
      </c>
      <c r="I2333" s="441">
        <v>220</v>
      </c>
      <c r="J2333" s="165">
        <f t="shared" si="118"/>
        <v>18</v>
      </c>
    </row>
    <row r="2334" spans="1:10" ht="19.95" customHeight="1">
      <c r="A2334" s="102" t="str">
        <f t="shared" si="119"/>
        <v>2026-05-06T2001951</v>
      </c>
      <c r="B2334" s="167" t="str">
        <f t="shared" si="120"/>
        <v>182001951</v>
      </c>
      <c r="C2334" s="434" t="s">
        <v>10757</v>
      </c>
      <c r="D2334" s="435" t="s">
        <v>3749</v>
      </c>
      <c r="E2334" s="436" t="s">
        <v>3679</v>
      </c>
      <c r="F2334" s="435" t="s">
        <v>43</v>
      </c>
      <c r="G2334" s="435" t="s">
        <v>3680</v>
      </c>
      <c r="H2334" s="435" t="s">
        <v>3681</v>
      </c>
      <c r="I2334" s="437">
        <v>11</v>
      </c>
      <c r="J2334" s="165">
        <f t="shared" si="118"/>
        <v>18</v>
      </c>
    </row>
    <row r="2335" spans="1:10" ht="19.95" customHeight="1">
      <c r="A2335" s="102" t="str">
        <f t="shared" si="119"/>
        <v>2026-05-06T1035832</v>
      </c>
      <c r="B2335" s="167" t="str">
        <f t="shared" si="120"/>
        <v>181035832</v>
      </c>
      <c r="C2335" s="438" t="s">
        <v>10757</v>
      </c>
      <c r="D2335" s="439" t="s">
        <v>2916</v>
      </c>
      <c r="E2335" s="440" t="s">
        <v>10758</v>
      </c>
      <c r="F2335" s="439" t="s">
        <v>43</v>
      </c>
      <c r="G2335" s="439" t="s">
        <v>10759</v>
      </c>
      <c r="H2335" s="439" t="s">
        <v>10760</v>
      </c>
      <c r="I2335" s="441">
        <v>59</v>
      </c>
      <c r="J2335" s="165">
        <f t="shared" si="118"/>
        <v>18</v>
      </c>
    </row>
    <row r="2336" spans="1:10" ht="19.95" customHeight="1">
      <c r="A2336" s="102" t="str">
        <f t="shared" si="119"/>
        <v>2026-05-06T2001864</v>
      </c>
      <c r="B2336" s="167" t="str">
        <f t="shared" si="120"/>
        <v>182001864</v>
      </c>
      <c r="C2336" s="434" t="s">
        <v>10757</v>
      </c>
      <c r="D2336" s="435" t="s">
        <v>2889</v>
      </c>
      <c r="E2336" s="436" t="s">
        <v>2890</v>
      </c>
      <c r="F2336" s="435" t="s">
        <v>43</v>
      </c>
      <c r="G2336" s="435" t="s">
        <v>2891</v>
      </c>
      <c r="H2336" s="435" t="s">
        <v>2892</v>
      </c>
      <c r="I2336" s="437">
        <v>128</v>
      </c>
      <c r="J2336" s="165">
        <f t="shared" si="118"/>
        <v>18</v>
      </c>
    </row>
    <row r="2337" spans="1:10" ht="19.95" customHeight="1">
      <c r="A2337" s="102" t="str">
        <f t="shared" si="119"/>
        <v>2026-05-07T2022599</v>
      </c>
      <c r="B2337" s="167" t="str">
        <f t="shared" si="120"/>
        <v>182022599</v>
      </c>
      <c r="C2337" s="438" t="s">
        <v>10761</v>
      </c>
      <c r="D2337" s="439" t="s">
        <v>4388</v>
      </c>
      <c r="E2337" s="440" t="s">
        <v>10762</v>
      </c>
      <c r="F2337" s="439" t="s">
        <v>43</v>
      </c>
      <c r="G2337" s="439" t="s">
        <v>10763</v>
      </c>
      <c r="H2337" s="439" t="s">
        <v>10764</v>
      </c>
      <c r="I2337" s="441">
        <v>28</v>
      </c>
      <c r="J2337" s="165">
        <f t="shared" si="118"/>
        <v>18</v>
      </c>
    </row>
    <row r="2338" spans="1:10" ht="19.95" customHeight="1">
      <c r="A2338" s="102" t="str">
        <f t="shared" si="119"/>
        <v>2026-05-07T1037741</v>
      </c>
      <c r="B2338" s="167" t="str">
        <f t="shared" si="120"/>
        <v>181037741</v>
      </c>
      <c r="C2338" s="434" t="s">
        <v>10761</v>
      </c>
      <c r="D2338" s="435" t="s">
        <v>4388</v>
      </c>
      <c r="E2338" s="436" t="s">
        <v>7827</v>
      </c>
      <c r="F2338" s="435" t="s">
        <v>43</v>
      </c>
      <c r="G2338" s="435" t="s">
        <v>7828</v>
      </c>
      <c r="H2338" s="435" t="s">
        <v>7829</v>
      </c>
      <c r="I2338" s="437">
        <v>332</v>
      </c>
      <c r="J2338" s="165">
        <f t="shared" si="118"/>
        <v>18</v>
      </c>
    </row>
    <row r="2339" spans="1:10" ht="19.95" customHeight="1">
      <c r="A2339" s="102" t="str">
        <f t="shared" si="119"/>
        <v>2026-05-07T1037798</v>
      </c>
      <c r="B2339" s="167" t="str">
        <f t="shared" si="120"/>
        <v>181037798</v>
      </c>
      <c r="C2339" s="438" t="s">
        <v>10761</v>
      </c>
      <c r="D2339" s="439" t="s">
        <v>4388</v>
      </c>
      <c r="E2339" s="440" t="s">
        <v>8241</v>
      </c>
      <c r="F2339" s="439" t="s">
        <v>43</v>
      </c>
      <c r="G2339" s="439" t="s">
        <v>8242</v>
      </c>
      <c r="H2339" s="439" t="s">
        <v>8243</v>
      </c>
      <c r="I2339" s="441">
        <v>191</v>
      </c>
      <c r="J2339" s="165">
        <f t="shared" si="118"/>
        <v>18</v>
      </c>
    </row>
    <row r="2340" spans="1:10" ht="19.95" customHeight="1">
      <c r="A2340" s="102" t="str">
        <f t="shared" si="119"/>
        <v>2026-05-07T1037727</v>
      </c>
      <c r="B2340" s="167" t="str">
        <f t="shared" si="120"/>
        <v>181037727</v>
      </c>
      <c r="C2340" s="434" t="s">
        <v>10761</v>
      </c>
      <c r="D2340" s="435" t="s">
        <v>7419</v>
      </c>
      <c r="E2340" s="436" t="s">
        <v>9575</v>
      </c>
      <c r="F2340" s="435" t="s">
        <v>43</v>
      </c>
      <c r="G2340" s="435" t="s">
        <v>9576</v>
      </c>
      <c r="H2340" s="435" t="s">
        <v>9606</v>
      </c>
      <c r="I2340" s="437">
        <v>480</v>
      </c>
      <c r="J2340" s="165">
        <f t="shared" si="118"/>
        <v>18</v>
      </c>
    </row>
    <row r="2341" spans="1:10" ht="19.95" customHeight="1">
      <c r="A2341" s="102" t="str">
        <f t="shared" si="119"/>
        <v>2026-05-07T1031434</v>
      </c>
      <c r="B2341" s="167" t="str">
        <f t="shared" si="120"/>
        <v>181031434</v>
      </c>
      <c r="C2341" s="438" t="s">
        <v>10761</v>
      </c>
      <c r="D2341" s="439" t="s">
        <v>7419</v>
      </c>
      <c r="E2341" s="440" t="s">
        <v>7420</v>
      </c>
      <c r="F2341" s="439" t="s">
        <v>43</v>
      </c>
      <c r="G2341" s="439" t="s">
        <v>7421</v>
      </c>
      <c r="H2341" s="439" t="s">
        <v>7422</v>
      </c>
      <c r="I2341" s="441">
        <v>528</v>
      </c>
      <c r="J2341" s="165">
        <f t="shared" si="118"/>
        <v>18</v>
      </c>
    </row>
    <row r="2342" spans="1:10" ht="19.95" customHeight="1">
      <c r="A2342" s="102" t="str">
        <f t="shared" si="119"/>
        <v>2026-05-07T1038588</v>
      </c>
      <c r="B2342" s="167" t="str">
        <f t="shared" si="120"/>
        <v>181038588</v>
      </c>
      <c r="C2342" s="434" t="s">
        <v>10761</v>
      </c>
      <c r="D2342" s="435" t="s">
        <v>3715</v>
      </c>
      <c r="E2342" s="436" t="s">
        <v>7841</v>
      </c>
      <c r="F2342" s="435" t="s">
        <v>43</v>
      </c>
      <c r="G2342" s="435" t="s">
        <v>6947</v>
      </c>
      <c r="H2342" s="435" t="s">
        <v>10765</v>
      </c>
      <c r="I2342" s="437">
        <v>60</v>
      </c>
      <c r="J2342" s="165">
        <f t="shared" si="118"/>
        <v>18</v>
      </c>
    </row>
    <row r="2343" spans="1:10" ht="19.95" customHeight="1">
      <c r="A2343" s="102" t="str">
        <f t="shared" si="119"/>
        <v>2026-05-07T1038590</v>
      </c>
      <c r="B2343" s="167" t="str">
        <f t="shared" si="120"/>
        <v>181038590</v>
      </c>
      <c r="C2343" s="438" t="s">
        <v>10761</v>
      </c>
      <c r="D2343" s="439" t="s">
        <v>3715</v>
      </c>
      <c r="E2343" s="440" t="s">
        <v>7843</v>
      </c>
      <c r="F2343" s="439" t="s">
        <v>43</v>
      </c>
      <c r="G2343" s="439" t="s">
        <v>6949</v>
      </c>
      <c r="H2343" s="439" t="s">
        <v>10766</v>
      </c>
      <c r="I2343" s="441">
        <v>60</v>
      </c>
      <c r="J2343" s="165">
        <f t="shared" si="118"/>
        <v>18</v>
      </c>
    </row>
    <row r="2344" spans="1:10" ht="19.95" customHeight="1">
      <c r="A2344" s="102" t="str">
        <f t="shared" si="119"/>
        <v>2026-05-07T3003745</v>
      </c>
      <c r="B2344" s="167" t="str">
        <f t="shared" si="120"/>
        <v>183003745</v>
      </c>
      <c r="C2344" s="434" t="s">
        <v>10761</v>
      </c>
      <c r="D2344" s="435" t="s">
        <v>416</v>
      </c>
      <c r="E2344" s="436" t="s">
        <v>2860</v>
      </c>
      <c r="F2344" s="435" t="s">
        <v>43</v>
      </c>
      <c r="G2344" s="435" t="s">
        <v>2861</v>
      </c>
      <c r="H2344" s="435" t="s">
        <v>7812</v>
      </c>
      <c r="I2344" s="437">
        <v>159</v>
      </c>
      <c r="J2344" s="165">
        <f t="shared" si="118"/>
        <v>18</v>
      </c>
    </row>
    <row r="2345" spans="1:10" ht="19.95" customHeight="1">
      <c r="A2345" s="102" t="str">
        <f t="shared" si="119"/>
        <v>2026-05-07T3003105</v>
      </c>
      <c r="B2345" s="167" t="str">
        <f t="shared" si="120"/>
        <v>183003105</v>
      </c>
      <c r="C2345" s="438" t="s">
        <v>10761</v>
      </c>
      <c r="D2345" s="439" t="s">
        <v>416</v>
      </c>
      <c r="E2345" s="440" t="s">
        <v>417</v>
      </c>
      <c r="F2345" s="439" t="s">
        <v>43</v>
      </c>
      <c r="G2345" s="439" t="s">
        <v>418</v>
      </c>
      <c r="H2345" s="439" t="s">
        <v>7298</v>
      </c>
      <c r="I2345" s="441">
        <v>94</v>
      </c>
      <c r="J2345" s="165">
        <f t="shared" si="118"/>
        <v>18</v>
      </c>
    </row>
    <row r="2346" spans="1:10" ht="19.95" customHeight="1">
      <c r="A2346" s="102" t="str">
        <f t="shared" si="119"/>
        <v>2026-05-07T3002784</v>
      </c>
      <c r="B2346" s="167" t="str">
        <f t="shared" si="120"/>
        <v>183002784</v>
      </c>
      <c r="C2346" s="434" t="s">
        <v>10761</v>
      </c>
      <c r="D2346" s="435" t="s">
        <v>416</v>
      </c>
      <c r="E2346" s="436" t="s">
        <v>5021</v>
      </c>
      <c r="F2346" s="435" t="s">
        <v>43</v>
      </c>
      <c r="G2346" s="435" t="s">
        <v>5022</v>
      </c>
      <c r="H2346" s="435" t="s">
        <v>5023</v>
      </c>
      <c r="I2346" s="437">
        <v>58</v>
      </c>
      <c r="J2346" s="165">
        <f t="shared" si="118"/>
        <v>18</v>
      </c>
    </row>
    <row r="2347" spans="1:10" ht="19.95" customHeight="1">
      <c r="A2347" s="102" t="str">
        <f t="shared" si="119"/>
        <v>2026-05-07T3002239</v>
      </c>
      <c r="B2347" s="167" t="str">
        <f t="shared" si="120"/>
        <v>183002239</v>
      </c>
      <c r="C2347" s="438" t="s">
        <v>10761</v>
      </c>
      <c r="D2347" s="439" t="s">
        <v>2862</v>
      </c>
      <c r="E2347" s="440" t="s">
        <v>5042</v>
      </c>
      <c r="F2347" s="439" t="s">
        <v>2515</v>
      </c>
      <c r="G2347" s="439" t="s">
        <v>5043</v>
      </c>
      <c r="H2347" s="439" t="s">
        <v>3757</v>
      </c>
      <c r="I2347" s="441">
        <v>58</v>
      </c>
      <c r="J2347" s="165">
        <f t="shared" si="118"/>
        <v>18</v>
      </c>
    </row>
    <row r="2348" spans="1:10" ht="19.95" customHeight="1">
      <c r="A2348" s="102" t="str">
        <f t="shared" si="119"/>
        <v>2026-05-07T3002240</v>
      </c>
      <c r="B2348" s="167" t="str">
        <f t="shared" si="120"/>
        <v>183002240</v>
      </c>
      <c r="C2348" s="434" t="s">
        <v>10761</v>
      </c>
      <c r="D2348" s="435" t="s">
        <v>2862</v>
      </c>
      <c r="E2348" s="436" t="s">
        <v>3755</v>
      </c>
      <c r="F2348" s="435" t="s">
        <v>2515</v>
      </c>
      <c r="G2348" s="435" t="s">
        <v>3756</v>
      </c>
      <c r="H2348" s="435" t="s">
        <v>3757</v>
      </c>
      <c r="I2348" s="437">
        <v>30</v>
      </c>
      <c r="J2348" s="165">
        <f t="shared" si="118"/>
        <v>18</v>
      </c>
    </row>
    <row r="2349" spans="1:10" ht="19.95" customHeight="1">
      <c r="A2349" s="102" t="str">
        <f t="shared" si="119"/>
        <v>2026-05-07T3002609</v>
      </c>
      <c r="B2349" s="167" t="str">
        <f t="shared" si="120"/>
        <v>183002609</v>
      </c>
      <c r="C2349" s="438" t="s">
        <v>10761</v>
      </c>
      <c r="D2349" s="439" t="s">
        <v>2862</v>
      </c>
      <c r="E2349" s="440" t="s">
        <v>3721</v>
      </c>
      <c r="F2349" s="439" t="s">
        <v>43</v>
      </c>
      <c r="G2349" s="439" t="s">
        <v>3722</v>
      </c>
      <c r="H2349" s="439" t="s">
        <v>2865</v>
      </c>
      <c r="I2349" s="441">
        <v>60</v>
      </c>
      <c r="J2349" s="165">
        <f t="shared" si="118"/>
        <v>18</v>
      </c>
    </row>
    <row r="2350" spans="1:10" ht="19.95" customHeight="1">
      <c r="A2350" s="102" t="str">
        <f t="shared" si="119"/>
        <v>2026-05-07T3002775</v>
      </c>
      <c r="B2350" s="167" t="str">
        <f t="shared" si="120"/>
        <v>183002775</v>
      </c>
      <c r="C2350" s="434" t="s">
        <v>10761</v>
      </c>
      <c r="D2350" s="435" t="s">
        <v>2862</v>
      </c>
      <c r="E2350" s="436" t="s">
        <v>2871</v>
      </c>
      <c r="F2350" s="435" t="s">
        <v>2515</v>
      </c>
      <c r="G2350" s="435" t="s">
        <v>2872</v>
      </c>
      <c r="H2350" s="435" t="s">
        <v>7813</v>
      </c>
      <c r="I2350" s="437">
        <v>57</v>
      </c>
      <c r="J2350" s="165">
        <f t="shared" si="118"/>
        <v>18</v>
      </c>
    </row>
    <row r="2351" spans="1:10" ht="19.95" customHeight="1">
      <c r="A2351" s="102" t="str">
        <f t="shared" si="119"/>
        <v>2026-05-07T3003070</v>
      </c>
      <c r="B2351" s="167" t="str">
        <f t="shared" si="120"/>
        <v>183003070</v>
      </c>
      <c r="C2351" s="438" t="s">
        <v>10761</v>
      </c>
      <c r="D2351" s="439" t="s">
        <v>2870</v>
      </c>
      <c r="E2351" s="440" t="s">
        <v>5812</v>
      </c>
      <c r="F2351" s="439" t="s">
        <v>43</v>
      </c>
      <c r="G2351" s="439" t="s">
        <v>5813</v>
      </c>
      <c r="H2351" s="439" t="s">
        <v>7819</v>
      </c>
      <c r="I2351" s="441">
        <v>43</v>
      </c>
      <c r="J2351" s="165">
        <f t="shared" si="118"/>
        <v>18</v>
      </c>
    </row>
    <row r="2352" spans="1:10" ht="19.95" customHeight="1">
      <c r="A2352" s="102" t="str">
        <f t="shared" si="119"/>
        <v>2026-05-07T3003859</v>
      </c>
      <c r="B2352" s="167" t="str">
        <f t="shared" si="120"/>
        <v>183003859</v>
      </c>
      <c r="C2352" s="434" t="s">
        <v>10761</v>
      </c>
      <c r="D2352" s="435" t="s">
        <v>2870</v>
      </c>
      <c r="E2352" s="436" t="s">
        <v>4400</v>
      </c>
      <c r="F2352" s="435" t="s">
        <v>43</v>
      </c>
      <c r="G2352" s="435" t="s">
        <v>4401</v>
      </c>
      <c r="H2352" s="435" t="s">
        <v>10752</v>
      </c>
      <c r="I2352" s="437">
        <v>199</v>
      </c>
      <c r="J2352" s="165">
        <f t="shared" si="118"/>
        <v>18</v>
      </c>
    </row>
    <row r="2353" spans="1:10" ht="19.95" customHeight="1">
      <c r="A2353" s="102" t="str">
        <f t="shared" si="119"/>
        <v>2026-05-07T3003858</v>
      </c>
      <c r="B2353" s="167" t="str">
        <f t="shared" si="120"/>
        <v>183003858</v>
      </c>
      <c r="C2353" s="438" t="s">
        <v>10761</v>
      </c>
      <c r="D2353" s="439" t="s">
        <v>2870</v>
      </c>
      <c r="E2353" s="440" t="s">
        <v>4408</v>
      </c>
      <c r="F2353" s="439" t="s">
        <v>43</v>
      </c>
      <c r="G2353" s="439" t="s">
        <v>4409</v>
      </c>
      <c r="H2353" s="439" t="s">
        <v>10752</v>
      </c>
      <c r="I2353" s="441">
        <v>76</v>
      </c>
      <c r="J2353" s="165">
        <f t="shared" si="118"/>
        <v>18</v>
      </c>
    </row>
    <row r="2354" spans="1:10" ht="19.95" customHeight="1">
      <c r="A2354" s="102" t="str">
        <f t="shared" si="119"/>
        <v>2026-05-07T1033184</v>
      </c>
      <c r="B2354" s="167" t="str">
        <f t="shared" si="120"/>
        <v>181033184</v>
      </c>
      <c r="C2354" s="434" t="s">
        <v>10761</v>
      </c>
      <c r="D2354" s="435" t="s">
        <v>2926</v>
      </c>
      <c r="E2354" s="436" t="s">
        <v>2882</v>
      </c>
      <c r="F2354" s="435" t="s">
        <v>43</v>
      </c>
      <c r="G2354" s="435" t="s">
        <v>2883</v>
      </c>
      <c r="H2354" s="435" t="s">
        <v>10640</v>
      </c>
      <c r="I2354" s="437">
        <v>220</v>
      </c>
      <c r="J2354" s="165">
        <f t="shared" si="118"/>
        <v>18</v>
      </c>
    </row>
    <row r="2355" spans="1:10" ht="19.95" customHeight="1">
      <c r="A2355" s="102" t="str">
        <f t="shared" si="119"/>
        <v>2026-05-07T1033144</v>
      </c>
      <c r="B2355" s="167" t="str">
        <f t="shared" si="120"/>
        <v>181033144</v>
      </c>
      <c r="C2355" s="438" t="s">
        <v>10761</v>
      </c>
      <c r="D2355" s="439" t="s">
        <v>9549</v>
      </c>
      <c r="E2355" s="440" t="s">
        <v>10767</v>
      </c>
      <c r="F2355" s="439" t="s">
        <v>43</v>
      </c>
      <c r="G2355" s="439" t="s">
        <v>10768</v>
      </c>
      <c r="H2355" s="439" t="s">
        <v>10769</v>
      </c>
      <c r="I2355" s="441">
        <v>84</v>
      </c>
      <c r="J2355" s="165">
        <f t="shared" si="118"/>
        <v>18</v>
      </c>
    </row>
    <row r="2356" spans="1:10" ht="19.95" customHeight="1">
      <c r="A2356" s="102" t="str">
        <f t="shared" si="119"/>
        <v>2026-05-07T1037426</v>
      </c>
      <c r="B2356" s="167" t="str">
        <f t="shared" si="120"/>
        <v>181037426</v>
      </c>
      <c r="C2356" s="434" t="s">
        <v>10761</v>
      </c>
      <c r="D2356" s="435" t="s">
        <v>5384</v>
      </c>
      <c r="E2356" s="436" t="s">
        <v>7838</v>
      </c>
      <c r="F2356" s="435" t="s">
        <v>43</v>
      </c>
      <c r="G2356" s="435" t="s">
        <v>6255</v>
      </c>
      <c r="H2356" s="435" t="s">
        <v>10645</v>
      </c>
      <c r="I2356" s="437">
        <v>194</v>
      </c>
      <c r="J2356" s="165">
        <f t="shared" si="118"/>
        <v>18</v>
      </c>
    </row>
    <row r="2357" spans="1:10" ht="19.95" customHeight="1">
      <c r="A2357" s="102" t="str">
        <f t="shared" si="119"/>
        <v>2026-05-07T1031768</v>
      </c>
      <c r="B2357" s="167" t="str">
        <f t="shared" si="120"/>
        <v>181031768</v>
      </c>
      <c r="C2357" s="438" t="s">
        <v>10761</v>
      </c>
      <c r="D2357" s="439" t="s">
        <v>5013</v>
      </c>
      <c r="E2357" s="440" t="s">
        <v>9630</v>
      </c>
      <c r="F2357" s="439" t="s">
        <v>43</v>
      </c>
      <c r="G2357" s="439" t="s">
        <v>9631</v>
      </c>
      <c r="H2357" s="439" t="s">
        <v>10328</v>
      </c>
      <c r="I2357" s="441">
        <v>137</v>
      </c>
      <c r="J2357" s="165">
        <f t="shared" si="118"/>
        <v>18</v>
      </c>
    </row>
    <row r="2358" spans="1:10" ht="19.95" customHeight="1">
      <c r="A2358" s="102" t="str">
        <f t="shared" si="119"/>
        <v>2026-05-07T1035841</v>
      </c>
      <c r="B2358" s="167" t="str">
        <f t="shared" si="120"/>
        <v>181035841</v>
      </c>
      <c r="C2358" s="434" t="s">
        <v>10761</v>
      </c>
      <c r="D2358" s="435" t="s">
        <v>5013</v>
      </c>
      <c r="E2358" s="436" t="s">
        <v>9614</v>
      </c>
      <c r="F2358" s="435" t="s">
        <v>43</v>
      </c>
      <c r="G2358" s="435" t="s">
        <v>9615</v>
      </c>
      <c r="H2358" s="435" t="s">
        <v>9616</v>
      </c>
      <c r="I2358" s="437">
        <v>309</v>
      </c>
      <c r="J2358" s="165">
        <f t="shared" si="118"/>
        <v>18</v>
      </c>
    </row>
    <row r="2359" spans="1:10" ht="19.95" customHeight="1">
      <c r="A2359" s="102" t="str">
        <f t="shared" si="119"/>
        <v>2026-05-07T2021194</v>
      </c>
      <c r="B2359" s="167" t="str">
        <f t="shared" si="120"/>
        <v>182021194</v>
      </c>
      <c r="C2359" s="438" t="s">
        <v>10761</v>
      </c>
      <c r="D2359" s="439" t="s">
        <v>5017</v>
      </c>
      <c r="E2359" s="440" t="s">
        <v>2886</v>
      </c>
      <c r="F2359" s="439" t="s">
        <v>43</v>
      </c>
      <c r="G2359" s="439" t="s">
        <v>2887</v>
      </c>
      <c r="H2359" s="439" t="s">
        <v>2888</v>
      </c>
      <c r="I2359" s="441">
        <v>114</v>
      </c>
      <c r="J2359" s="165">
        <f t="shared" si="118"/>
        <v>18</v>
      </c>
    </row>
    <row r="2360" spans="1:10" ht="19.95" customHeight="1">
      <c r="A2360" s="102" t="str">
        <f t="shared" si="119"/>
        <v>2026-05-07T1031802</v>
      </c>
      <c r="B2360" s="167" t="str">
        <f t="shared" si="120"/>
        <v>181031802</v>
      </c>
      <c r="C2360" s="434" t="s">
        <v>10761</v>
      </c>
      <c r="D2360" s="435" t="s">
        <v>7820</v>
      </c>
      <c r="E2360" s="436" t="s">
        <v>9567</v>
      </c>
      <c r="F2360" s="435" t="s">
        <v>43</v>
      </c>
      <c r="G2360" s="435" t="s">
        <v>9568</v>
      </c>
      <c r="H2360" s="435" t="s">
        <v>9569</v>
      </c>
      <c r="I2360" s="437">
        <v>218</v>
      </c>
      <c r="J2360" s="165">
        <f t="shared" si="118"/>
        <v>18</v>
      </c>
    </row>
    <row r="2361" spans="1:10" ht="19.95" customHeight="1">
      <c r="A2361" s="102" t="str">
        <f t="shared" si="119"/>
        <v>2026-05-07T1024957</v>
      </c>
      <c r="B2361" s="167" t="str">
        <f t="shared" si="120"/>
        <v>181024957</v>
      </c>
      <c r="C2361" s="438" t="s">
        <v>10761</v>
      </c>
      <c r="D2361" s="439" t="s">
        <v>7415</v>
      </c>
      <c r="E2361" s="440" t="s">
        <v>9641</v>
      </c>
      <c r="F2361" s="439" t="s">
        <v>43</v>
      </c>
      <c r="G2361" s="439" t="s">
        <v>9642</v>
      </c>
      <c r="H2361" s="439" t="s">
        <v>10347</v>
      </c>
      <c r="I2361" s="441">
        <v>64</v>
      </c>
      <c r="J2361" s="165">
        <f t="shared" si="118"/>
        <v>18</v>
      </c>
    </row>
    <row r="2362" spans="1:10" ht="19.95" customHeight="1">
      <c r="A2362" s="102" t="str">
        <f t="shared" si="119"/>
        <v>2026-05-07T1033085</v>
      </c>
      <c r="B2362" s="167" t="str">
        <f t="shared" si="120"/>
        <v>181033085</v>
      </c>
      <c r="C2362" s="434" t="s">
        <v>10761</v>
      </c>
      <c r="D2362" s="435" t="s">
        <v>7415</v>
      </c>
      <c r="E2362" s="436" t="s">
        <v>7316</v>
      </c>
      <c r="F2362" s="435" t="s">
        <v>43</v>
      </c>
      <c r="G2362" s="435" t="s">
        <v>7317</v>
      </c>
      <c r="H2362" s="435" t="s">
        <v>7318</v>
      </c>
      <c r="I2362" s="437">
        <v>542</v>
      </c>
      <c r="J2362" s="165">
        <f t="shared" si="118"/>
        <v>18</v>
      </c>
    </row>
    <row r="2363" spans="1:10" ht="19.95" customHeight="1">
      <c r="A2363" s="102" t="str">
        <f t="shared" si="119"/>
        <v>2026-05-07T1027728</v>
      </c>
      <c r="B2363" s="167" t="str">
        <f t="shared" si="120"/>
        <v>181027728</v>
      </c>
      <c r="C2363" s="438" t="s">
        <v>10761</v>
      </c>
      <c r="D2363" s="439" t="s">
        <v>7415</v>
      </c>
      <c r="E2363" s="440" t="s">
        <v>9610</v>
      </c>
      <c r="F2363" s="439" t="s">
        <v>43</v>
      </c>
      <c r="G2363" s="439" t="s">
        <v>9611</v>
      </c>
      <c r="H2363" s="439" t="s">
        <v>9628</v>
      </c>
      <c r="I2363" s="441">
        <v>199</v>
      </c>
      <c r="J2363" s="165">
        <f t="shared" si="118"/>
        <v>18</v>
      </c>
    </row>
    <row r="2364" spans="1:10" ht="19.95" customHeight="1">
      <c r="A2364" s="102" t="str">
        <f t="shared" si="119"/>
        <v>2026-05-07T1035832</v>
      </c>
      <c r="B2364" s="167" t="str">
        <f t="shared" si="120"/>
        <v>181035832</v>
      </c>
      <c r="C2364" s="434" t="s">
        <v>10761</v>
      </c>
      <c r="D2364" s="435" t="s">
        <v>2916</v>
      </c>
      <c r="E2364" s="436" t="s">
        <v>10758</v>
      </c>
      <c r="F2364" s="435" t="s">
        <v>43</v>
      </c>
      <c r="G2364" s="435" t="s">
        <v>10759</v>
      </c>
      <c r="H2364" s="435" t="s">
        <v>10760</v>
      </c>
      <c r="I2364" s="437">
        <v>262</v>
      </c>
      <c r="J2364" s="165">
        <f t="shared" si="118"/>
        <v>18</v>
      </c>
    </row>
    <row r="2365" spans="1:10" ht="19.95" customHeight="1">
      <c r="A2365" s="102" t="str">
        <f t="shared" si="119"/>
        <v>2026-05-07T1027803</v>
      </c>
      <c r="B2365" s="167" t="str">
        <f t="shared" si="120"/>
        <v>181027803</v>
      </c>
      <c r="C2365" s="438" t="s">
        <v>10761</v>
      </c>
      <c r="D2365" s="439" t="s">
        <v>7303</v>
      </c>
      <c r="E2365" s="440" t="s">
        <v>10770</v>
      </c>
      <c r="F2365" s="439" t="s">
        <v>43</v>
      </c>
      <c r="G2365" s="439" t="s">
        <v>5709</v>
      </c>
      <c r="H2365" s="439" t="s">
        <v>10771</v>
      </c>
      <c r="I2365" s="441">
        <v>358</v>
      </c>
      <c r="J2365" s="165">
        <f t="shared" si="118"/>
        <v>18</v>
      </c>
    </row>
    <row r="2366" spans="1:10" ht="19.95" customHeight="1">
      <c r="A2366" s="102" t="str">
        <f t="shared" si="119"/>
        <v>2026-05-07T2001864</v>
      </c>
      <c r="B2366" s="167" t="str">
        <f t="shared" si="120"/>
        <v>182001864</v>
      </c>
      <c r="C2366" s="434" t="s">
        <v>10761</v>
      </c>
      <c r="D2366" s="435" t="s">
        <v>2889</v>
      </c>
      <c r="E2366" s="436" t="s">
        <v>2890</v>
      </c>
      <c r="F2366" s="435" t="s">
        <v>43</v>
      </c>
      <c r="G2366" s="435" t="s">
        <v>2891</v>
      </c>
      <c r="H2366" s="435" t="s">
        <v>2892</v>
      </c>
      <c r="I2366" s="437">
        <v>134</v>
      </c>
      <c r="J2366" s="165">
        <f t="shared" si="118"/>
        <v>18</v>
      </c>
    </row>
    <row r="2367" spans="1:10" ht="19.95" customHeight="1">
      <c r="A2367" s="102" t="str">
        <f t="shared" si="119"/>
        <v>2026-05-08T2022599</v>
      </c>
      <c r="B2367" s="167" t="str">
        <f t="shared" si="120"/>
        <v>182022599</v>
      </c>
      <c r="C2367" s="438" t="s">
        <v>10772</v>
      </c>
      <c r="D2367" s="439" t="s">
        <v>4388</v>
      </c>
      <c r="E2367" s="440" t="s">
        <v>10762</v>
      </c>
      <c r="F2367" s="439" t="s">
        <v>43</v>
      </c>
      <c r="G2367" s="439" t="s">
        <v>10763</v>
      </c>
      <c r="H2367" s="439" t="s">
        <v>10764</v>
      </c>
      <c r="I2367" s="441">
        <v>46</v>
      </c>
      <c r="J2367" s="165">
        <f t="shared" si="118"/>
        <v>18</v>
      </c>
    </row>
    <row r="2368" spans="1:10" ht="19.95" customHeight="1">
      <c r="A2368" s="102" t="str">
        <f t="shared" si="119"/>
        <v>2026-05-08T1037741</v>
      </c>
      <c r="B2368" s="167" t="str">
        <f t="shared" si="120"/>
        <v>181037741</v>
      </c>
      <c r="C2368" s="434" t="s">
        <v>10772</v>
      </c>
      <c r="D2368" s="435" t="s">
        <v>4388</v>
      </c>
      <c r="E2368" s="436" t="s">
        <v>7827</v>
      </c>
      <c r="F2368" s="435" t="s">
        <v>43</v>
      </c>
      <c r="G2368" s="435" t="s">
        <v>7828</v>
      </c>
      <c r="H2368" s="435" t="s">
        <v>7829</v>
      </c>
      <c r="I2368" s="437">
        <v>160</v>
      </c>
      <c r="J2368" s="165">
        <f t="shared" si="118"/>
        <v>18</v>
      </c>
    </row>
    <row r="2369" spans="1:10" ht="19.95" customHeight="1">
      <c r="A2369" s="102" t="str">
        <f t="shared" si="119"/>
        <v>2026-05-08T1037798</v>
      </c>
      <c r="B2369" s="167" t="str">
        <f t="shared" si="120"/>
        <v>181037798</v>
      </c>
      <c r="C2369" s="438" t="s">
        <v>10772</v>
      </c>
      <c r="D2369" s="439" t="s">
        <v>4388</v>
      </c>
      <c r="E2369" s="440" t="s">
        <v>8241</v>
      </c>
      <c r="F2369" s="439" t="s">
        <v>43</v>
      </c>
      <c r="G2369" s="439" t="s">
        <v>8242</v>
      </c>
      <c r="H2369" s="439" t="s">
        <v>8243</v>
      </c>
      <c r="I2369" s="441">
        <v>119</v>
      </c>
      <c r="J2369" s="165">
        <f t="shared" si="118"/>
        <v>18</v>
      </c>
    </row>
    <row r="2370" spans="1:10" ht="19.95" customHeight="1">
      <c r="A2370" s="102" t="str">
        <f t="shared" si="119"/>
        <v>2026-05-08T1037727</v>
      </c>
      <c r="B2370" s="167" t="str">
        <f t="shared" si="120"/>
        <v>181037727</v>
      </c>
      <c r="C2370" s="434" t="s">
        <v>10772</v>
      </c>
      <c r="D2370" s="435" t="s">
        <v>7419</v>
      </c>
      <c r="E2370" s="436" t="s">
        <v>9575</v>
      </c>
      <c r="F2370" s="435" t="s">
        <v>43</v>
      </c>
      <c r="G2370" s="435" t="s">
        <v>9576</v>
      </c>
      <c r="H2370" s="435" t="s">
        <v>9606</v>
      </c>
      <c r="I2370" s="437">
        <v>625</v>
      </c>
      <c r="J2370" s="165">
        <f t="shared" si="118"/>
        <v>18</v>
      </c>
    </row>
    <row r="2371" spans="1:10" ht="19.95" customHeight="1">
      <c r="A2371" s="102" t="str">
        <f t="shared" si="119"/>
        <v>2026-05-08T1031434</v>
      </c>
      <c r="B2371" s="167" t="str">
        <f t="shared" si="120"/>
        <v>181031434</v>
      </c>
      <c r="C2371" s="438" t="s">
        <v>10772</v>
      </c>
      <c r="D2371" s="439" t="s">
        <v>7419</v>
      </c>
      <c r="E2371" s="440" t="s">
        <v>7420</v>
      </c>
      <c r="F2371" s="439" t="s">
        <v>43</v>
      </c>
      <c r="G2371" s="439" t="s">
        <v>7421</v>
      </c>
      <c r="H2371" s="439" t="s">
        <v>7422</v>
      </c>
      <c r="I2371" s="441">
        <v>383</v>
      </c>
      <c r="J2371" s="165">
        <f t="shared" si="118"/>
        <v>18</v>
      </c>
    </row>
    <row r="2372" spans="1:10" ht="19.95" customHeight="1">
      <c r="A2372" s="102" t="str">
        <f t="shared" si="119"/>
        <v>2026-05-08T1020581</v>
      </c>
      <c r="B2372" s="167" t="str">
        <f t="shared" si="120"/>
        <v>181020581</v>
      </c>
      <c r="C2372" s="434" t="s">
        <v>10772</v>
      </c>
      <c r="D2372" s="435" t="s">
        <v>3715</v>
      </c>
      <c r="E2372" s="436" t="s">
        <v>8252</v>
      </c>
      <c r="F2372" s="435" t="s">
        <v>43</v>
      </c>
      <c r="G2372" s="435" t="s">
        <v>8253</v>
      </c>
      <c r="H2372" s="435" t="s">
        <v>10773</v>
      </c>
      <c r="I2372" s="437">
        <v>60</v>
      </c>
      <c r="J2372" s="165">
        <f t="shared" ref="J2372:J2435" si="121">WEEKNUM(C2372)-1</f>
        <v>18</v>
      </c>
    </row>
    <row r="2373" spans="1:10" ht="19.95" customHeight="1">
      <c r="A2373" s="102" t="str">
        <f t="shared" si="119"/>
        <v>2026-05-08T3003745</v>
      </c>
      <c r="B2373" s="167" t="str">
        <f t="shared" si="120"/>
        <v>183003745</v>
      </c>
      <c r="C2373" s="438" t="s">
        <v>10772</v>
      </c>
      <c r="D2373" s="439" t="s">
        <v>416</v>
      </c>
      <c r="E2373" s="440" t="s">
        <v>2860</v>
      </c>
      <c r="F2373" s="439" t="s">
        <v>43</v>
      </c>
      <c r="G2373" s="439" t="s">
        <v>2861</v>
      </c>
      <c r="H2373" s="439" t="s">
        <v>7812</v>
      </c>
      <c r="I2373" s="441">
        <v>82</v>
      </c>
      <c r="J2373" s="165">
        <f t="shared" si="121"/>
        <v>18</v>
      </c>
    </row>
    <row r="2374" spans="1:10" ht="19.95" customHeight="1">
      <c r="A2374" s="102" t="str">
        <f t="shared" si="119"/>
        <v>2026-05-08T3002716</v>
      </c>
      <c r="B2374" s="167" t="str">
        <f t="shared" si="120"/>
        <v>183002716</v>
      </c>
      <c r="C2374" s="434" t="s">
        <v>10772</v>
      </c>
      <c r="D2374" s="435" t="s">
        <v>416</v>
      </c>
      <c r="E2374" s="436" t="s">
        <v>2931</v>
      </c>
      <c r="F2374" s="435" t="s">
        <v>43</v>
      </c>
      <c r="G2374" s="435" t="s">
        <v>2932</v>
      </c>
      <c r="H2374" s="435" t="s">
        <v>2859</v>
      </c>
      <c r="I2374" s="437">
        <v>117</v>
      </c>
      <c r="J2374" s="165">
        <f t="shared" si="121"/>
        <v>18</v>
      </c>
    </row>
    <row r="2375" spans="1:10" ht="19.95" customHeight="1">
      <c r="A2375" s="102" t="str">
        <f t="shared" si="119"/>
        <v>2026-05-08T3003105</v>
      </c>
      <c r="B2375" s="167" t="str">
        <f t="shared" si="120"/>
        <v>183003105</v>
      </c>
      <c r="C2375" s="438" t="s">
        <v>10772</v>
      </c>
      <c r="D2375" s="439" t="s">
        <v>416</v>
      </c>
      <c r="E2375" s="440" t="s">
        <v>417</v>
      </c>
      <c r="F2375" s="439" t="s">
        <v>43</v>
      </c>
      <c r="G2375" s="439" t="s">
        <v>418</v>
      </c>
      <c r="H2375" s="439" t="s">
        <v>7298</v>
      </c>
      <c r="I2375" s="441">
        <v>92</v>
      </c>
      <c r="J2375" s="165">
        <f t="shared" si="121"/>
        <v>18</v>
      </c>
    </row>
    <row r="2376" spans="1:10" ht="19.95" customHeight="1">
      <c r="A2376" s="102" t="str">
        <f t="shared" si="119"/>
        <v>2026-05-08T3002784</v>
      </c>
      <c r="B2376" s="167" t="str">
        <f t="shared" si="120"/>
        <v>183002784</v>
      </c>
      <c r="C2376" s="434" t="s">
        <v>10772</v>
      </c>
      <c r="D2376" s="435" t="s">
        <v>416</v>
      </c>
      <c r="E2376" s="436" t="s">
        <v>5021</v>
      </c>
      <c r="F2376" s="435" t="s">
        <v>43</v>
      </c>
      <c r="G2376" s="435" t="s">
        <v>5022</v>
      </c>
      <c r="H2376" s="435" t="s">
        <v>5023</v>
      </c>
      <c r="I2376" s="437">
        <v>34</v>
      </c>
      <c r="J2376" s="165">
        <f t="shared" si="121"/>
        <v>18</v>
      </c>
    </row>
    <row r="2377" spans="1:10" ht="19.95" customHeight="1">
      <c r="A2377" s="102" t="str">
        <f t="shared" si="119"/>
        <v>2026-05-08T3002239</v>
      </c>
      <c r="B2377" s="167" t="str">
        <f t="shared" si="120"/>
        <v>183002239</v>
      </c>
      <c r="C2377" s="438" t="s">
        <v>10772</v>
      </c>
      <c r="D2377" s="439" t="s">
        <v>2862</v>
      </c>
      <c r="E2377" s="440" t="s">
        <v>5042</v>
      </c>
      <c r="F2377" s="439" t="s">
        <v>2515</v>
      </c>
      <c r="G2377" s="439" t="s">
        <v>5043</v>
      </c>
      <c r="H2377" s="439" t="s">
        <v>3757</v>
      </c>
      <c r="I2377" s="441">
        <v>25</v>
      </c>
      <c r="J2377" s="165">
        <f t="shared" si="121"/>
        <v>18</v>
      </c>
    </row>
    <row r="2378" spans="1:10" ht="19.95" customHeight="1">
      <c r="A2378" s="102" t="str">
        <f t="shared" si="119"/>
        <v>2026-05-08T3002775</v>
      </c>
      <c r="B2378" s="167" t="str">
        <f t="shared" si="120"/>
        <v>183002775</v>
      </c>
      <c r="C2378" s="434" t="s">
        <v>10772</v>
      </c>
      <c r="D2378" s="435" t="s">
        <v>2862</v>
      </c>
      <c r="E2378" s="436" t="s">
        <v>2871</v>
      </c>
      <c r="F2378" s="435" t="s">
        <v>2515</v>
      </c>
      <c r="G2378" s="435" t="s">
        <v>2872</v>
      </c>
      <c r="H2378" s="435" t="s">
        <v>7813</v>
      </c>
      <c r="I2378" s="437">
        <v>85</v>
      </c>
      <c r="J2378" s="165">
        <f t="shared" si="121"/>
        <v>18</v>
      </c>
    </row>
    <row r="2379" spans="1:10" ht="19.95" customHeight="1">
      <c r="A2379" s="102" t="str">
        <f t="shared" si="119"/>
        <v>2026-05-08T3003745</v>
      </c>
      <c r="B2379" s="167" t="str">
        <f t="shared" si="120"/>
        <v>183003745</v>
      </c>
      <c r="C2379" s="438" t="s">
        <v>10772</v>
      </c>
      <c r="D2379" s="439" t="s">
        <v>2862</v>
      </c>
      <c r="E2379" s="440" t="s">
        <v>2860</v>
      </c>
      <c r="F2379" s="439" t="s">
        <v>43</v>
      </c>
      <c r="G2379" s="439" t="s">
        <v>2861</v>
      </c>
      <c r="H2379" s="439" t="s">
        <v>7812</v>
      </c>
      <c r="I2379" s="441">
        <v>88</v>
      </c>
      <c r="J2379" s="165">
        <f t="shared" si="121"/>
        <v>18</v>
      </c>
    </row>
    <row r="2380" spans="1:10" ht="19.95" customHeight="1">
      <c r="A2380" s="102" t="str">
        <f t="shared" si="119"/>
        <v>2026-05-08T3002782</v>
      </c>
      <c r="B2380" s="167" t="str">
        <f t="shared" si="120"/>
        <v>183002782</v>
      </c>
      <c r="C2380" s="434" t="s">
        <v>10772</v>
      </c>
      <c r="D2380" s="435" t="s">
        <v>2862</v>
      </c>
      <c r="E2380" s="436" t="s">
        <v>3658</v>
      </c>
      <c r="F2380" s="435" t="s">
        <v>43</v>
      </c>
      <c r="G2380" s="435" t="s">
        <v>3659</v>
      </c>
      <c r="H2380" s="435" t="s">
        <v>3660</v>
      </c>
      <c r="I2380" s="437">
        <v>118</v>
      </c>
      <c r="J2380" s="165">
        <f t="shared" si="121"/>
        <v>18</v>
      </c>
    </row>
    <row r="2381" spans="1:10" ht="19.95" customHeight="1">
      <c r="A2381" s="102" t="str">
        <f t="shared" si="119"/>
        <v>2026-05-08T3003070</v>
      </c>
      <c r="B2381" s="167" t="str">
        <f t="shared" si="120"/>
        <v>183003070</v>
      </c>
      <c r="C2381" s="438" t="s">
        <v>10772</v>
      </c>
      <c r="D2381" s="439" t="s">
        <v>2870</v>
      </c>
      <c r="E2381" s="440" t="s">
        <v>5812</v>
      </c>
      <c r="F2381" s="439" t="s">
        <v>43</v>
      </c>
      <c r="G2381" s="439" t="s">
        <v>5813</v>
      </c>
      <c r="H2381" s="439" t="s">
        <v>7819</v>
      </c>
      <c r="I2381" s="441">
        <v>78</v>
      </c>
      <c r="J2381" s="165">
        <f t="shared" si="121"/>
        <v>18</v>
      </c>
    </row>
    <row r="2382" spans="1:10" ht="19.95" customHeight="1">
      <c r="A2382" s="102" t="str">
        <f t="shared" si="119"/>
        <v>2026-05-08T3003859</v>
      </c>
      <c r="B2382" s="167" t="str">
        <f t="shared" si="120"/>
        <v>183003859</v>
      </c>
      <c r="C2382" s="434" t="s">
        <v>10772</v>
      </c>
      <c r="D2382" s="435" t="s">
        <v>2870</v>
      </c>
      <c r="E2382" s="436" t="s">
        <v>4400</v>
      </c>
      <c r="F2382" s="435" t="s">
        <v>43</v>
      </c>
      <c r="G2382" s="435" t="s">
        <v>4401</v>
      </c>
      <c r="H2382" s="435" t="s">
        <v>10752</v>
      </c>
      <c r="I2382" s="437">
        <v>125</v>
      </c>
      <c r="J2382" s="165">
        <f t="shared" si="121"/>
        <v>18</v>
      </c>
    </row>
    <row r="2383" spans="1:10" ht="19.95" customHeight="1">
      <c r="A2383" s="102" t="str">
        <f t="shared" si="119"/>
        <v>2026-05-08T3003858</v>
      </c>
      <c r="B2383" s="167" t="str">
        <f t="shared" si="120"/>
        <v>183003858</v>
      </c>
      <c r="C2383" s="438" t="s">
        <v>10772</v>
      </c>
      <c r="D2383" s="439" t="s">
        <v>2870</v>
      </c>
      <c r="E2383" s="440" t="s">
        <v>4408</v>
      </c>
      <c r="F2383" s="439" t="s">
        <v>43</v>
      </c>
      <c r="G2383" s="439" t="s">
        <v>4409</v>
      </c>
      <c r="H2383" s="439" t="s">
        <v>10752</v>
      </c>
      <c r="I2383" s="441">
        <v>127</v>
      </c>
      <c r="J2383" s="165">
        <f t="shared" si="121"/>
        <v>18</v>
      </c>
    </row>
    <row r="2384" spans="1:10" ht="19.95" customHeight="1">
      <c r="A2384" s="102" t="str">
        <f t="shared" si="119"/>
        <v>2026-05-08T1033184</v>
      </c>
      <c r="B2384" s="167" t="str">
        <f t="shared" si="120"/>
        <v>181033184</v>
      </c>
      <c r="C2384" s="434" t="s">
        <v>10772</v>
      </c>
      <c r="D2384" s="435" t="s">
        <v>2926</v>
      </c>
      <c r="E2384" s="436" t="s">
        <v>2882</v>
      </c>
      <c r="F2384" s="435" t="s">
        <v>43</v>
      </c>
      <c r="G2384" s="435" t="s">
        <v>2883</v>
      </c>
      <c r="H2384" s="435" t="s">
        <v>10640</v>
      </c>
      <c r="I2384" s="437">
        <v>137</v>
      </c>
      <c r="J2384" s="165">
        <f t="shared" si="121"/>
        <v>18</v>
      </c>
    </row>
    <row r="2385" spans="1:10" ht="19.95" customHeight="1">
      <c r="A2385" s="102" t="str">
        <f t="shared" si="119"/>
        <v>2026-05-08T1033144</v>
      </c>
      <c r="B2385" s="167" t="str">
        <f t="shared" si="120"/>
        <v>181033144</v>
      </c>
      <c r="C2385" s="438" t="s">
        <v>10772</v>
      </c>
      <c r="D2385" s="439" t="s">
        <v>9549</v>
      </c>
      <c r="E2385" s="440" t="s">
        <v>10767</v>
      </c>
      <c r="F2385" s="439" t="s">
        <v>43</v>
      </c>
      <c r="G2385" s="439" t="s">
        <v>10768</v>
      </c>
      <c r="H2385" s="439" t="s">
        <v>10769</v>
      </c>
      <c r="I2385" s="441">
        <v>80</v>
      </c>
      <c r="J2385" s="165">
        <f t="shared" si="121"/>
        <v>18</v>
      </c>
    </row>
    <row r="2386" spans="1:10" ht="19.95" customHeight="1">
      <c r="A2386" s="102" t="str">
        <f t="shared" ref="A2386:A2449" si="122">C2386&amp;"T"&amp;G2386</f>
        <v>2026-05-08T1037426</v>
      </c>
      <c r="B2386" s="167" t="str">
        <f t="shared" ref="B2386:B2449" si="123">J2386&amp;G2386</f>
        <v>181037426</v>
      </c>
      <c r="C2386" s="434" t="s">
        <v>10772</v>
      </c>
      <c r="D2386" s="435" t="s">
        <v>5384</v>
      </c>
      <c r="E2386" s="436" t="s">
        <v>7838</v>
      </c>
      <c r="F2386" s="435" t="s">
        <v>43</v>
      </c>
      <c r="G2386" s="435" t="s">
        <v>6255</v>
      </c>
      <c r="H2386" s="435" t="s">
        <v>10645</v>
      </c>
      <c r="I2386" s="437">
        <v>163</v>
      </c>
      <c r="J2386" s="165">
        <f t="shared" si="121"/>
        <v>18</v>
      </c>
    </row>
    <row r="2387" spans="1:10" ht="19.95" customHeight="1">
      <c r="A2387" s="102" t="str">
        <f t="shared" si="122"/>
        <v>2026-05-08T1031768</v>
      </c>
      <c r="B2387" s="167" t="str">
        <f t="shared" si="123"/>
        <v>181031768</v>
      </c>
      <c r="C2387" s="438" t="s">
        <v>10772</v>
      </c>
      <c r="D2387" s="439" t="s">
        <v>5013</v>
      </c>
      <c r="E2387" s="440" t="s">
        <v>9630</v>
      </c>
      <c r="F2387" s="439" t="s">
        <v>43</v>
      </c>
      <c r="G2387" s="439" t="s">
        <v>9631</v>
      </c>
      <c r="H2387" s="439" t="s">
        <v>10328</v>
      </c>
      <c r="I2387" s="441">
        <v>164</v>
      </c>
      <c r="J2387" s="165">
        <f t="shared" si="121"/>
        <v>18</v>
      </c>
    </row>
    <row r="2388" spans="1:10" ht="19.95" customHeight="1">
      <c r="A2388" s="102" t="str">
        <f t="shared" si="122"/>
        <v>2026-05-08T1035841</v>
      </c>
      <c r="B2388" s="167" t="str">
        <f t="shared" si="123"/>
        <v>181035841</v>
      </c>
      <c r="C2388" s="434" t="s">
        <v>10772</v>
      </c>
      <c r="D2388" s="435" t="s">
        <v>5013</v>
      </c>
      <c r="E2388" s="436" t="s">
        <v>9614</v>
      </c>
      <c r="F2388" s="435" t="s">
        <v>43</v>
      </c>
      <c r="G2388" s="435" t="s">
        <v>9615</v>
      </c>
      <c r="H2388" s="435" t="s">
        <v>9616</v>
      </c>
      <c r="I2388" s="437">
        <v>334</v>
      </c>
      <c r="J2388" s="165">
        <f t="shared" si="121"/>
        <v>18</v>
      </c>
    </row>
    <row r="2389" spans="1:10" ht="19.95" customHeight="1">
      <c r="A2389" s="102" t="str">
        <f t="shared" si="122"/>
        <v>2026-05-08T2021194</v>
      </c>
      <c r="B2389" s="167" t="str">
        <f t="shared" si="123"/>
        <v>182021194</v>
      </c>
      <c r="C2389" s="438" t="s">
        <v>10772</v>
      </c>
      <c r="D2389" s="439" t="s">
        <v>5017</v>
      </c>
      <c r="E2389" s="440" t="s">
        <v>2886</v>
      </c>
      <c r="F2389" s="439" t="s">
        <v>43</v>
      </c>
      <c r="G2389" s="439" t="s">
        <v>2887</v>
      </c>
      <c r="H2389" s="439" t="s">
        <v>2888</v>
      </c>
      <c r="I2389" s="441">
        <v>243</v>
      </c>
      <c r="J2389" s="165">
        <f t="shared" si="121"/>
        <v>18</v>
      </c>
    </row>
    <row r="2390" spans="1:10" ht="19.95" customHeight="1">
      <c r="A2390" s="102" t="str">
        <f t="shared" si="122"/>
        <v>2026-05-08T1031802</v>
      </c>
      <c r="B2390" s="167" t="str">
        <f t="shared" si="123"/>
        <v>181031802</v>
      </c>
      <c r="C2390" s="434" t="s">
        <v>10772</v>
      </c>
      <c r="D2390" s="435" t="s">
        <v>7820</v>
      </c>
      <c r="E2390" s="436" t="s">
        <v>9567</v>
      </c>
      <c r="F2390" s="435" t="s">
        <v>43</v>
      </c>
      <c r="G2390" s="435" t="s">
        <v>9568</v>
      </c>
      <c r="H2390" s="435" t="s">
        <v>9569</v>
      </c>
      <c r="I2390" s="437">
        <v>224</v>
      </c>
      <c r="J2390" s="165">
        <f t="shared" si="121"/>
        <v>18</v>
      </c>
    </row>
    <row r="2391" spans="1:10" ht="19.95" customHeight="1">
      <c r="A2391" s="102" t="str">
        <f t="shared" si="122"/>
        <v>2026-05-08T1024957</v>
      </c>
      <c r="B2391" s="167" t="str">
        <f t="shared" si="123"/>
        <v>181024957</v>
      </c>
      <c r="C2391" s="438" t="s">
        <v>10772</v>
      </c>
      <c r="D2391" s="439" t="s">
        <v>7415</v>
      </c>
      <c r="E2391" s="440" t="s">
        <v>9641</v>
      </c>
      <c r="F2391" s="439" t="s">
        <v>43</v>
      </c>
      <c r="G2391" s="439" t="s">
        <v>9642</v>
      </c>
      <c r="H2391" s="439" t="s">
        <v>10347</v>
      </c>
      <c r="I2391" s="441">
        <v>175</v>
      </c>
      <c r="J2391" s="165">
        <f t="shared" si="121"/>
        <v>18</v>
      </c>
    </row>
    <row r="2392" spans="1:10" ht="19.95" customHeight="1">
      <c r="A2392" s="102" t="str">
        <f t="shared" si="122"/>
        <v>2026-05-08T1033085</v>
      </c>
      <c r="B2392" s="167" t="str">
        <f t="shared" si="123"/>
        <v>181033085</v>
      </c>
      <c r="C2392" s="434" t="s">
        <v>10772</v>
      </c>
      <c r="D2392" s="435" t="s">
        <v>7415</v>
      </c>
      <c r="E2392" s="436" t="s">
        <v>7316</v>
      </c>
      <c r="F2392" s="435" t="s">
        <v>43</v>
      </c>
      <c r="G2392" s="435" t="s">
        <v>7317</v>
      </c>
      <c r="H2392" s="435" t="s">
        <v>7318</v>
      </c>
      <c r="I2392" s="437">
        <v>277</v>
      </c>
      <c r="J2392" s="165">
        <f t="shared" si="121"/>
        <v>18</v>
      </c>
    </row>
    <row r="2393" spans="1:10" ht="19.95" customHeight="1">
      <c r="A2393" s="102" t="str">
        <f t="shared" si="122"/>
        <v>2026-05-08T1027728</v>
      </c>
      <c r="B2393" s="167" t="str">
        <f t="shared" si="123"/>
        <v>181027728</v>
      </c>
      <c r="C2393" s="438" t="s">
        <v>10772</v>
      </c>
      <c r="D2393" s="439" t="s">
        <v>7415</v>
      </c>
      <c r="E2393" s="440" t="s">
        <v>9610</v>
      </c>
      <c r="F2393" s="439" t="s">
        <v>43</v>
      </c>
      <c r="G2393" s="439" t="s">
        <v>9611</v>
      </c>
      <c r="H2393" s="439" t="s">
        <v>9628</v>
      </c>
      <c r="I2393" s="441">
        <v>165</v>
      </c>
      <c r="J2393" s="165">
        <f t="shared" si="121"/>
        <v>18</v>
      </c>
    </row>
    <row r="2394" spans="1:10" ht="19.95" customHeight="1">
      <c r="A2394" s="102" t="str">
        <f t="shared" si="122"/>
        <v>2026-05-08T1018752</v>
      </c>
      <c r="B2394" s="167" t="str">
        <f t="shared" si="123"/>
        <v>181018752</v>
      </c>
      <c r="C2394" s="434" t="s">
        <v>10772</v>
      </c>
      <c r="D2394" s="435" t="s">
        <v>3749</v>
      </c>
      <c r="E2394" s="436" t="s">
        <v>5052</v>
      </c>
      <c r="F2394" s="435" t="s">
        <v>43</v>
      </c>
      <c r="G2394" s="435" t="s">
        <v>5053</v>
      </c>
      <c r="H2394" s="435" t="s">
        <v>5054</v>
      </c>
      <c r="I2394" s="437">
        <v>238</v>
      </c>
      <c r="J2394" s="165">
        <f t="shared" si="121"/>
        <v>18</v>
      </c>
    </row>
    <row r="2395" spans="1:10" ht="19.95" customHeight="1">
      <c r="A2395" s="102" t="str">
        <f t="shared" si="122"/>
        <v>2026-05-08T1035832</v>
      </c>
      <c r="B2395" s="167" t="str">
        <f t="shared" si="123"/>
        <v>181035832</v>
      </c>
      <c r="C2395" s="438" t="s">
        <v>10772</v>
      </c>
      <c r="D2395" s="439" t="s">
        <v>2916</v>
      </c>
      <c r="E2395" s="440" t="s">
        <v>10758</v>
      </c>
      <c r="F2395" s="439" t="s">
        <v>43</v>
      </c>
      <c r="G2395" s="439" t="s">
        <v>10759</v>
      </c>
      <c r="H2395" s="439" t="s">
        <v>10760</v>
      </c>
      <c r="I2395" s="441">
        <v>107</v>
      </c>
      <c r="J2395" s="165">
        <f t="shared" si="121"/>
        <v>18</v>
      </c>
    </row>
    <row r="2396" spans="1:10" ht="19.95" customHeight="1">
      <c r="A2396" s="102" t="str">
        <f t="shared" si="122"/>
        <v>2026-05-08T1027803</v>
      </c>
      <c r="B2396" s="167" t="str">
        <f t="shared" si="123"/>
        <v>181027803</v>
      </c>
      <c r="C2396" s="434" t="s">
        <v>10772</v>
      </c>
      <c r="D2396" s="435" t="s">
        <v>7303</v>
      </c>
      <c r="E2396" s="436" t="s">
        <v>10770</v>
      </c>
      <c r="F2396" s="435" t="s">
        <v>43</v>
      </c>
      <c r="G2396" s="435" t="s">
        <v>5709</v>
      </c>
      <c r="H2396" s="435" t="s">
        <v>10771</v>
      </c>
      <c r="I2396" s="437">
        <v>238</v>
      </c>
      <c r="J2396" s="165">
        <f t="shared" si="121"/>
        <v>18</v>
      </c>
    </row>
    <row r="2397" spans="1:10" ht="19.95" customHeight="1">
      <c r="A2397" s="102" t="str">
        <f t="shared" si="122"/>
        <v>2026-05-09T1037741</v>
      </c>
      <c r="B2397" s="167" t="str">
        <f t="shared" si="123"/>
        <v>181037741</v>
      </c>
      <c r="C2397" s="438" t="s">
        <v>10774</v>
      </c>
      <c r="D2397" s="439" t="s">
        <v>4388</v>
      </c>
      <c r="E2397" s="440" t="s">
        <v>7827</v>
      </c>
      <c r="F2397" s="439" t="s">
        <v>43</v>
      </c>
      <c r="G2397" s="439" t="s">
        <v>7828</v>
      </c>
      <c r="H2397" s="439" t="s">
        <v>7829</v>
      </c>
      <c r="I2397" s="441">
        <v>300</v>
      </c>
      <c r="J2397" s="165">
        <f t="shared" si="121"/>
        <v>18</v>
      </c>
    </row>
    <row r="2398" spans="1:10" ht="19.95" customHeight="1">
      <c r="A2398" s="102" t="str">
        <f t="shared" si="122"/>
        <v>2026-05-09T1037798</v>
      </c>
      <c r="B2398" s="167" t="str">
        <f t="shared" si="123"/>
        <v>181037798</v>
      </c>
      <c r="C2398" s="434" t="s">
        <v>10774</v>
      </c>
      <c r="D2398" s="435" t="s">
        <v>4388</v>
      </c>
      <c r="E2398" s="436" t="s">
        <v>8241</v>
      </c>
      <c r="F2398" s="435" t="s">
        <v>43</v>
      </c>
      <c r="G2398" s="435" t="s">
        <v>8242</v>
      </c>
      <c r="H2398" s="435" t="s">
        <v>8243</v>
      </c>
      <c r="I2398" s="437">
        <v>189</v>
      </c>
      <c r="J2398" s="165">
        <f t="shared" si="121"/>
        <v>18</v>
      </c>
    </row>
    <row r="2399" spans="1:10" ht="19.95" customHeight="1">
      <c r="A2399" s="102" t="str">
        <f t="shared" si="122"/>
        <v>2026-05-09T1037727</v>
      </c>
      <c r="B2399" s="167" t="str">
        <f t="shared" si="123"/>
        <v>181037727</v>
      </c>
      <c r="C2399" s="438" t="s">
        <v>10774</v>
      </c>
      <c r="D2399" s="439" t="s">
        <v>7419</v>
      </c>
      <c r="E2399" s="440" t="s">
        <v>9575</v>
      </c>
      <c r="F2399" s="439" t="s">
        <v>43</v>
      </c>
      <c r="G2399" s="439" t="s">
        <v>9576</v>
      </c>
      <c r="H2399" s="439" t="s">
        <v>9606</v>
      </c>
      <c r="I2399" s="441">
        <v>412</v>
      </c>
      <c r="J2399" s="165">
        <f t="shared" si="121"/>
        <v>18</v>
      </c>
    </row>
    <row r="2400" spans="1:10" ht="19.95" customHeight="1">
      <c r="A2400" s="102" t="str">
        <f t="shared" si="122"/>
        <v>2026-05-09T1031434</v>
      </c>
      <c r="B2400" s="167" t="str">
        <f t="shared" si="123"/>
        <v>181031434</v>
      </c>
      <c r="C2400" s="434" t="s">
        <v>10774</v>
      </c>
      <c r="D2400" s="435" t="s">
        <v>7419</v>
      </c>
      <c r="E2400" s="436" t="s">
        <v>7420</v>
      </c>
      <c r="F2400" s="435" t="s">
        <v>43</v>
      </c>
      <c r="G2400" s="435" t="s">
        <v>7421</v>
      </c>
      <c r="H2400" s="435" t="s">
        <v>7422</v>
      </c>
      <c r="I2400" s="437">
        <v>631</v>
      </c>
      <c r="J2400" s="165">
        <f t="shared" si="121"/>
        <v>18</v>
      </c>
    </row>
    <row r="2401" spans="1:10" ht="19.95" customHeight="1">
      <c r="A2401" s="102" t="str">
        <f t="shared" si="122"/>
        <v>2026-05-09T1020581</v>
      </c>
      <c r="B2401" s="167" t="str">
        <f t="shared" si="123"/>
        <v>181020581</v>
      </c>
      <c r="C2401" s="438" t="s">
        <v>10774</v>
      </c>
      <c r="D2401" s="439" t="s">
        <v>3715</v>
      </c>
      <c r="E2401" s="440" t="s">
        <v>8252</v>
      </c>
      <c r="F2401" s="439" t="s">
        <v>43</v>
      </c>
      <c r="G2401" s="439" t="s">
        <v>8253</v>
      </c>
      <c r="H2401" s="439" t="s">
        <v>10773</v>
      </c>
      <c r="I2401" s="441">
        <v>100</v>
      </c>
      <c r="J2401" s="165">
        <f t="shared" si="121"/>
        <v>18</v>
      </c>
    </row>
    <row r="2402" spans="1:10" ht="19.95" customHeight="1">
      <c r="A2402" s="102" t="str">
        <f t="shared" si="122"/>
        <v>2026-05-09T3003745</v>
      </c>
      <c r="B2402" s="167" t="str">
        <f t="shared" si="123"/>
        <v>183003745</v>
      </c>
      <c r="C2402" s="434" t="s">
        <v>10774</v>
      </c>
      <c r="D2402" s="435" t="s">
        <v>416</v>
      </c>
      <c r="E2402" s="436" t="s">
        <v>2860</v>
      </c>
      <c r="F2402" s="435" t="s">
        <v>43</v>
      </c>
      <c r="G2402" s="435" t="s">
        <v>2861</v>
      </c>
      <c r="H2402" s="435" t="s">
        <v>7812</v>
      </c>
      <c r="I2402" s="437">
        <v>126</v>
      </c>
      <c r="J2402" s="165">
        <f t="shared" si="121"/>
        <v>18</v>
      </c>
    </row>
    <row r="2403" spans="1:10" ht="19.95" customHeight="1">
      <c r="A2403" s="102" t="str">
        <f t="shared" si="122"/>
        <v>2026-05-09T3002716</v>
      </c>
      <c r="B2403" s="167" t="str">
        <f t="shared" si="123"/>
        <v>183002716</v>
      </c>
      <c r="C2403" s="438" t="s">
        <v>10774</v>
      </c>
      <c r="D2403" s="439" t="s">
        <v>416</v>
      </c>
      <c r="E2403" s="440" t="s">
        <v>2931</v>
      </c>
      <c r="F2403" s="439" t="s">
        <v>43</v>
      </c>
      <c r="G2403" s="439" t="s">
        <v>2932</v>
      </c>
      <c r="H2403" s="439" t="s">
        <v>2859</v>
      </c>
      <c r="I2403" s="441">
        <v>71</v>
      </c>
      <c r="J2403" s="165">
        <f t="shared" si="121"/>
        <v>18</v>
      </c>
    </row>
    <row r="2404" spans="1:10" ht="19.95" customHeight="1">
      <c r="A2404" s="102" t="str">
        <f t="shared" si="122"/>
        <v>2026-05-09T3002784</v>
      </c>
      <c r="B2404" s="167" t="str">
        <f t="shared" si="123"/>
        <v>183002784</v>
      </c>
      <c r="C2404" s="434" t="s">
        <v>10774</v>
      </c>
      <c r="D2404" s="435" t="s">
        <v>416</v>
      </c>
      <c r="E2404" s="436" t="s">
        <v>5021</v>
      </c>
      <c r="F2404" s="435" t="s">
        <v>43</v>
      </c>
      <c r="G2404" s="435" t="s">
        <v>5022</v>
      </c>
      <c r="H2404" s="435" t="s">
        <v>5023</v>
      </c>
      <c r="I2404" s="437">
        <v>149</v>
      </c>
      <c r="J2404" s="165">
        <f t="shared" si="121"/>
        <v>18</v>
      </c>
    </row>
    <row r="2405" spans="1:10" ht="19.95" customHeight="1">
      <c r="A2405" s="102" t="str">
        <f t="shared" si="122"/>
        <v>2026-05-09T3002239</v>
      </c>
      <c r="B2405" s="167" t="str">
        <f t="shared" si="123"/>
        <v>183002239</v>
      </c>
      <c r="C2405" s="438" t="s">
        <v>10774</v>
      </c>
      <c r="D2405" s="439" t="s">
        <v>2862</v>
      </c>
      <c r="E2405" s="440" t="s">
        <v>5042</v>
      </c>
      <c r="F2405" s="439" t="s">
        <v>2515</v>
      </c>
      <c r="G2405" s="439" t="s">
        <v>5043</v>
      </c>
      <c r="H2405" s="439" t="s">
        <v>3757</v>
      </c>
      <c r="I2405" s="441">
        <v>64</v>
      </c>
      <c r="J2405" s="165">
        <f t="shared" si="121"/>
        <v>18</v>
      </c>
    </row>
    <row r="2406" spans="1:10" ht="19.95" customHeight="1">
      <c r="A2406" s="102" t="str">
        <f t="shared" si="122"/>
        <v>2026-05-09T3002609</v>
      </c>
      <c r="B2406" s="167" t="str">
        <f t="shared" si="123"/>
        <v>183002609</v>
      </c>
      <c r="C2406" s="434" t="s">
        <v>10774</v>
      </c>
      <c r="D2406" s="435" t="s">
        <v>2862</v>
      </c>
      <c r="E2406" s="436" t="s">
        <v>3721</v>
      </c>
      <c r="F2406" s="435" t="s">
        <v>43</v>
      </c>
      <c r="G2406" s="435" t="s">
        <v>3722</v>
      </c>
      <c r="H2406" s="435" t="s">
        <v>2865</v>
      </c>
      <c r="I2406" s="437">
        <v>97</v>
      </c>
      <c r="J2406" s="165">
        <f t="shared" si="121"/>
        <v>18</v>
      </c>
    </row>
    <row r="2407" spans="1:10" ht="19.95" customHeight="1">
      <c r="A2407" s="102" t="str">
        <f t="shared" si="122"/>
        <v>2026-05-09T3002775</v>
      </c>
      <c r="B2407" s="167" t="str">
        <f t="shared" si="123"/>
        <v>183002775</v>
      </c>
      <c r="C2407" s="438" t="s">
        <v>10774</v>
      </c>
      <c r="D2407" s="439" t="s">
        <v>2862</v>
      </c>
      <c r="E2407" s="440" t="s">
        <v>2871</v>
      </c>
      <c r="F2407" s="439" t="s">
        <v>2515</v>
      </c>
      <c r="G2407" s="439" t="s">
        <v>2872</v>
      </c>
      <c r="H2407" s="439" t="s">
        <v>7813</v>
      </c>
      <c r="I2407" s="441">
        <v>92</v>
      </c>
      <c r="J2407" s="165">
        <f t="shared" si="121"/>
        <v>18</v>
      </c>
    </row>
    <row r="2408" spans="1:10" ht="19.95" customHeight="1">
      <c r="A2408" s="102" t="str">
        <f t="shared" si="122"/>
        <v>2026-05-09T3002782</v>
      </c>
      <c r="B2408" s="167" t="str">
        <f t="shared" si="123"/>
        <v>183002782</v>
      </c>
      <c r="C2408" s="434" t="s">
        <v>10774</v>
      </c>
      <c r="D2408" s="435" t="s">
        <v>2862</v>
      </c>
      <c r="E2408" s="436" t="s">
        <v>3658</v>
      </c>
      <c r="F2408" s="435" t="s">
        <v>43</v>
      </c>
      <c r="G2408" s="435" t="s">
        <v>3659</v>
      </c>
      <c r="H2408" s="435" t="s">
        <v>3660</v>
      </c>
      <c r="I2408" s="437">
        <v>88</v>
      </c>
      <c r="J2408" s="165">
        <f t="shared" si="121"/>
        <v>18</v>
      </c>
    </row>
    <row r="2409" spans="1:10" ht="19.95" customHeight="1">
      <c r="A2409" s="102" t="str">
        <f t="shared" si="122"/>
        <v>2026-05-09T3003243</v>
      </c>
      <c r="B2409" s="167" t="str">
        <f t="shared" si="123"/>
        <v>183003243</v>
      </c>
      <c r="C2409" s="438" t="s">
        <v>10774</v>
      </c>
      <c r="D2409" s="439" t="s">
        <v>2870</v>
      </c>
      <c r="E2409" s="440" t="s">
        <v>4405</v>
      </c>
      <c r="F2409" s="439" t="s">
        <v>43</v>
      </c>
      <c r="G2409" s="439" t="s">
        <v>4406</v>
      </c>
      <c r="H2409" s="439" t="s">
        <v>7819</v>
      </c>
      <c r="I2409" s="441">
        <v>131</v>
      </c>
      <c r="J2409" s="165">
        <f t="shared" si="121"/>
        <v>18</v>
      </c>
    </row>
    <row r="2410" spans="1:10" ht="19.95" customHeight="1">
      <c r="A2410" s="102" t="str">
        <f t="shared" si="122"/>
        <v>2026-05-09T3003859</v>
      </c>
      <c r="B2410" s="167" t="str">
        <f t="shared" si="123"/>
        <v>183003859</v>
      </c>
      <c r="C2410" s="434" t="s">
        <v>10774</v>
      </c>
      <c r="D2410" s="435" t="s">
        <v>2870</v>
      </c>
      <c r="E2410" s="436" t="s">
        <v>4400</v>
      </c>
      <c r="F2410" s="435" t="s">
        <v>43</v>
      </c>
      <c r="G2410" s="435" t="s">
        <v>4401</v>
      </c>
      <c r="H2410" s="435" t="s">
        <v>10752</v>
      </c>
      <c r="I2410" s="437">
        <v>161</v>
      </c>
      <c r="J2410" s="165">
        <f t="shared" si="121"/>
        <v>18</v>
      </c>
    </row>
    <row r="2411" spans="1:10" ht="19.95" customHeight="1">
      <c r="A2411" s="102" t="str">
        <f t="shared" si="122"/>
        <v>2026-05-09T3003858</v>
      </c>
      <c r="B2411" s="167" t="str">
        <f t="shared" si="123"/>
        <v>183003858</v>
      </c>
      <c r="C2411" s="438" t="s">
        <v>10774</v>
      </c>
      <c r="D2411" s="439" t="s">
        <v>2870</v>
      </c>
      <c r="E2411" s="440" t="s">
        <v>4408</v>
      </c>
      <c r="F2411" s="439" t="s">
        <v>43</v>
      </c>
      <c r="G2411" s="439" t="s">
        <v>4409</v>
      </c>
      <c r="H2411" s="439" t="s">
        <v>10752</v>
      </c>
      <c r="I2411" s="441">
        <v>27</v>
      </c>
      <c r="J2411" s="165">
        <f t="shared" si="121"/>
        <v>18</v>
      </c>
    </row>
    <row r="2412" spans="1:10" ht="19.95" customHeight="1">
      <c r="A2412" s="102" t="str">
        <f t="shared" si="122"/>
        <v>2026-05-09T1033184</v>
      </c>
      <c r="B2412" s="167" t="str">
        <f t="shared" si="123"/>
        <v>181033184</v>
      </c>
      <c r="C2412" s="434" t="s">
        <v>10774</v>
      </c>
      <c r="D2412" s="435" t="s">
        <v>2926</v>
      </c>
      <c r="E2412" s="436" t="s">
        <v>2882</v>
      </c>
      <c r="F2412" s="435" t="s">
        <v>43</v>
      </c>
      <c r="G2412" s="435" t="s">
        <v>2883</v>
      </c>
      <c r="H2412" s="435" t="s">
        <v>10640</v>
      </c>
      <c r="I2412" s="437">
        <v>233</v>
      </c>
      <c r="J2412" s="165">
        <f t="shared" si="121"/>
        <v>18</v>
      </c>
    </row>
    <row r="2413" spans="1:10" ht="19.95" customHeight="1">
      <c r="A2413" s="102" t="str">
        <f t="shared" si="122"/>
        <v>2026-05-09T1037426</v>
      </c>
      <c r="B2413" s="167" t="str">
        <f t="shared" si="123"/>
        <v>181037426</v>
      </c>
      <c r="C2413" s="438" t="s">
        <v>10774</v>
      </c>
      <c r="D2413" s="439" t="s">
        <v>5384</v>
      </c>
      <c r="E2413" s="440" t="s">
        <v>7838</v>
      </c>
      <c r="F2413" s="439" t="s">
        <v>43</v>
      </c>
      <c r="G2413" s="439" t="s">
        <v>6255</v>
      </c>
      <c r="H2413" s="439" t="s">
        <v>10645</v>
      </c>
      <c r="I2413" s="441">
        <v>159</v>
      </c>
      <c r="J2413" s="165">
        <f t="shared" si="121"/>
        <v>18</v>
      </c>
    </row>
    <row r="2414" spans="1:10" ht="19.95" customHeight="1">
      <c r="A2414" s="102" t="str">
        <f t="shared" si="122"/>
        <v>2026-05-09T1031768</v>
      </c>
      <c r="B2414" s="167" t="str">
        <f t="shared" si="123"/>
        <v>181031768</v>
      </c>
      <c r="C2414" s="434" t="s">
        <v>10774</v>
      </c>
      <c r="D2414" s="435" t="s">
        <v>5013</v>
      </c>
      <c r="E2414" s="436" t="s">
        <v>9630</v>
      </c>
      <c r="F2414" s="435" t="s">
        <v>43</v>
      </c>
      <c r="G2414" s="435" t="s">
        <v>9631</v>
      </c>
      <c r="H2414" s="435" t="s">
        <v>10328</v>
      </c>
      <c r="I2414" s="437">
        <v>184</v>
      </c>
      <c r="J2414" s="165">
        <f t="shared" si="121"/>
        <v>18</v>
      </c>
    </row>
    <row r="2415" spans="1:10" ht="19.95" customHeight="1">
      <c r="A2415" s="102" t="str">
        <f t="shared" si="122"/>
        <v>2026-05-09T1035841</v>
      </c>
      <c r="B2415" s="167" t="str">
        <f t="shared" si="123"/>
        <v>181035841</v>
      </c>
      <c r="C2415" s="438" t="s">
        <v>10774</v>
      </c>
      <c r="D2415" s="439" t="s">
        <v>5013</v>
      </c>
      <c r="E2415" s="440" t="s">
        <v>9614</v>
      </c>
      <c r="F2415" s="439" t="s">
        <v>43</v>
      </c>
      <c r="G2415" s="439" t="s">
        <v>9615</v>
      </c>
      <c r="H2415" s="439" t="s">
        <v>9616</v>
      </c>
      <c r="I2415" s="441">
        <v>382</v>
      </c>
      <c r="J2415" s="165">
        <f t="shared" si="121"/>
        <v>18</v>
      </c>
    </row>
    <row r="2416" spans="1:10" ht="19.95" customHeight="1">
      <c r="A2416" s="102" t="str">
        <f t="shared" si="122"/>
        <v>2026-05-09T2021194</v>
      </c>
      <c r="B2416" s="167" t="str">
        <f t="shared" si="123"/>
        <v>182021194</v>
      </c>
      <c r="C2416" s="434" t="s">
        <v>10774</v>
      </c>
      <c r="D2416" s="435" t="s">
        <v>5017</v>
      </c>
      <c r="E2416" s="436" t="s">
        <v>2886</v>
      </c>
      <c r="F2416" s="435" t="s">
        <v>43</v>
      </c>
      <c r="G2416" s="435" t="s">
        <v>2887</v>
      </c>
      <c r="H2416" s="435" t="s">
        <v>2888</v>
      </c>
      <c r="I2416" s="437">
        <v>1</v>
      </c>
      <c r="J2416" s="165">
        <f t="shared" si="121"/>
        <v>18</v>
      </c>
    </row>
    <row r="2417" spans="1:10" ht="19.95" customHeight="1">
      <c r="A2417" s="102" t="str">
        <f t="shared" si="122"/>
        <v>2026-05-09T1031802</v>
      </c>
      <c r="B2417" s="167" t="str">
        <f t="shared" si="123"/>
        <v>181031802</v>
      </c>
      <c r="C2417" s="438" t="s">
        <v>10774</v>
      </c>
      <c r="D2417" s="439" t="s">
        <v>7820</v>
      </c>
      <c r="E2417" s="440" t="s">
        <v>9567</v>
      </c>
      <c r="F2417" s="439" t="s">
        <v>43</v>
      </c>
      <c r="G2417" s="439" t="s">
        <v>9568</v>
      </c>
      <c r="H2417" s="439" t="s">
        <v>9569</v>
      </c>
      <c r="I2417" s="441">
        <v>149</v>
      </c>
      <c r="J2417" s="165">
        <f t="shared" si="121"/>
        <v>18</v>
      </c>
    </row>
    <row r="2418" spans="1:10" ht="19.95" customHeight="1">
      <c r="A2418" s="102" t="str">
        <f t="shared" si="122"/>
        <v>2026-05-09T1033085</v>
      </c>
      <c r="B2418" s="167" t="str">
        <f t="shared" si="123"/>
        <v>181033085</v>
      </c>
      <c r="C2418" s="434" t="s">
        <v>10774</v>
      </c>
      <c r="D2418" s="435" t="s">
        <v>7415</v>
      </c>
      <c r="E2418" s="436" t="s">
        <v>7316</v>
      </c>
      <c r="F2418" s="435" t="s">
        <v>43</v>
      </c>
      <c r="G2418" s="435" t="s">
        <v>7317</v>
      </c>
      <c r="H2418" s="435" t="s">
        <v>7318</v>
      </c>
      <c r="I2418" s="437">
        <v>501</v>
      </c>
      <c r="J2418" s="165">
        <f t="shared" si="121"/>
        <v>18</v>
      </c>
    </row>
    <row r="2419" spans="1:10" ht="19.95" customHeight="1">
      <c r="A2419" s="102" t="str">
        <f t="shared" si="122"/>
        <v>2026-05-09T1027728</v>
      </c>
      <c r="B2419" s="167" t="str">
        <f t="shared" si="123"/>
        <v>181027728</v>
      </c>
      <c r="C2419" s="438" t="s">
        <v>10774</v>
      </c>
      <c r="D2419" s="439" t="s">
        <v>7415</v>
      </c>
      <c r="E2419" s="440" t="s">
        <v>9610</v>
      </c>
      <c r="F2419" s="439" t="s">
        <v>43</v>
      </c>
      <c r="G2419" s="439" t="s">
        <v>9611</v>
      </c>
      <c r="H2419" s="439" t="s">
        <v>9628</v>
      </c>
      <c r="I2419" s="441">
        <v>167</v>
      </c>
      <c r="J2419" s="165">
        <f t="shared" si="121"/>
        <v>18</v>
      </c>
    </row>
    <row r="2420" spans="1:10" ht="19.95" customHeight="1">
      <c r="A2420" s="102" t="str">
        <f t="shared" si="122"/>
        <v>2026-05-09T1018905</v>
      </c>
      <c r="B2420" s="167" t="str">
        <f t="shared" si="123"/>
        <v>181018905</v>
      </c>
      <c r="C2420" s="434" t="s">
        <v>10774</v>
      </c>
      <c r="D2420" s="435" t="s">
        <v>3749</v>
      </c>
      <c r="E2420" s="436" t="s">
        <v>3750</v>
      </c>
      <c r="F2420" s="435" t="s">
        <v>43</v>
      </c>
      <c r="G2420" s="435" t="s">
        <v>3751</v>
      </c>
      <c r="H2420" s="435" t="s">
        <v>3752</v>
      </c>
      <c r="I2420" s="437">
        <v>54</v>
      </c>
      <c r="J2420" s="165">
        <f t="shared" si="121"/>
        <v>18</v>
      </c>
    </row>
    <row r="2421" spans="1:10" ht="19.95" customHeight="1">
      <c r="A2421" s="102" t="str">
        <f t="shared" si="122"/>
        <v>2026-05-09T1018752</v>
      </c>
      <c r="B2421" s="167" t="str">
        <f t="shared" si="123"/>
        <v>181018752</v>
      </c>
      <c r="C2421" s="438" t="s">
        <v>10774</v>
      </c>
      <c r="D2421" s="439" t="s">
        <v>3749</v>
      </c>
      <c r="E2421" s="440" t="s">
        <v>5052</v>
      </c>
      <c r="F2421" s="439" t="s">
        <v>43</v>
      </c>
      <c r="G2421" s="439" t="s">
        <v>5053</v>
      </c>
      <c r="H2421" s="439" t="s">
        <v>5054</v>
      </c>
      <c r="I2421" s="441">
        <v>178</v>
      </c>
      <c r="J2421" s="165">
        <f t="shared" si="121"/>
        <v>18</v>
      </c>
    </row>
    <row r="2422" spans="1:10" ht="19.95" customHeight="1">
      <c r="A2422" s="102" t="str">
        <f t="shared" si="122"/>
        <v>2026-05-09T1035832</v>
      </c>
      <c r="B2422" s="167" t="str">
        <f t="shared" si="123"/>
        <v>181035832</v>
      </c>
      <c r="C2422" s="434" t="s">
        <v>10774</v>
      </c>
      <c r="D2422" s="435" t="s">
        <v>2916</v>
      </c>
      <c r="E2422" s="436" t="s">
        <v>10758</v>
      </c>
      <c r="F2422" s="435" t="s">
        <v>43</v>
      </c>
      <c r="G2422" s="435" t="s">
        <v>10759</v>
      </c>
      <c r="H2422" s="435" t="s">
        <v>10760</v>
      </c>
      <c r="I2422" s="437">
        <v>229</v>
      </c>
      <c r="J2422" s="165">
        <f t="shared" si="121"/>
        <v>18</v>
      </c>
    </row>
    <row r="2423" spans="1:10" ht="19.95" customHeight="1">
      <c r="A2423" s="102" t="str">
        <f t="shared" si="122"/>
        <v>2026-05-09T1027803</v>
      </c>
      <c r="B2423" s="167" t="str">
        <f t="shared" si="123"/>
        <v>181027803</v>
      </c>
      <c r="C2423" s="438" t="s">
        <v>10774</v>
      </c>
      <c r="D2423" s="439" t="s">
        <v>7303</v>
      </c>
      <c r="E2423" s="440" t="s">
        <v>10770</v>
      </c>
      <c r="F2423" s="439" t="s">
        <v>43</v>
      </c>
      <c r="G2423" s="439" t="s">
        <v>5709</v>
      </c>
      <c r="H2423" s="439" t="s">
        <v>10771</v>
      </c>
      <c r="I2423" s="441">
        <v>458</v>
      </c>
      <c r="J2423" s="165">
        <f t="shared" si="121"/>
        <v>18</v>
      </c>
    </row>
    <row r="2424" spans="1:10" ht="19.95" customHeight="1">
      <c r="A2424" s="102" t="str">
        <f t="shared" si="122"/>
        <v>2026-05-10T1037741</v>
      </c>
      <c r="B2424" s="167" t="str">
        <f t="shared" si="123"/>
        <v>191037741</v>
      </c>
      <c r="C2424" s="434" t="s">
        <v>10775</v>
      </c>
      <c r="D2424" s="435" t="s">
        <v>4388</v>
      </c>
      <c r="E2424" s="436" t="s">
        <v>7827</v>
      </c>
      <c r="F2424" s="435" t="s">
        <v>43</v>
      </c>
      <c r="G2424" s="435" t="s">
        <v>7828</v>
      </c>
      <c r="H2424" s="435" t="s">
        <v>7829</v>
      </c>
      <c r="I2424" s="437">
        <v>182</v>
      </c>
      <c r="J2424" s="165">
        <f t="shared" si="121"/>
        <v>19</v>
      </c>
    </row>
    <row r="2425" spans="1:10" ht="19.95" customHeight="1">
      <c r="A2425" s="102" t="str">
        <f t="shared" si="122"/>
        <v>2026-05-10T1037798</v>
      </c>
      <c r="B2425" s="167" t="str">
        <f t="shared" si="123"/>
        <v>191037798</v>
      </c>
      <c r="C2425" s="438" t="s">
        <v>10775</v>
      </c>
      <c r="D2425" s="439" t="s">
        <v>4388</v>
      </c>
      <c r="E2425" s="440" t="s">
        <v>8241</v>
      </c>
      <c r="F2425" s="439" t="s">
        <v>43</v>
      </c>
      <c r="G2425" s="439" t="s">
        <v>8242</v>
      </c>
      <c r="H2425" s="439" t="s">
        <v>8243</v>
      </c>
      <c r="I2425" s="441">
        <v>163</v>
      </c>
      <c r="J2425" s="165">
        <f t="shared" si="121"/>
        <v>19</v>
      </c>
    </row>
    <row r="2426" spans="1:10" ht="19.95" customHeight="1">
      <c r="A2426" s="102" t="str">
        <f t="shared" si="122"/>
        <v>2026-05-10T1037727</v>
      </c>
      <c r="B2426" s="167" t="str">
        <f t="shared" si="123"/>
        <v>191037727</v>
      </c>
      <c r="C2426" s="434" t="s">
        <v>10775</v>
      </c>
      <c r="D2426" s="435" t="s">
        <v>7419</v>
      </c>
      <c r="E2426" s="436" t="s">
        <v>9575</v>
      </c>
      <c r="F2426" s="435" t="s">
        <v>43</v>
      </c>
      <c r="G2426" s="435" t="s">
        <v>9576</v>
      </c>
      <c r="H2426" s="435" t="s">
        <v>9606</v>
      </c>
      <c r="I2426" s="437">
        <v>591</v>
      </c>
      <c r="J2426" s="165">
        <f t="shared" si="121"/>
        <v>19</v>
      </c>
    </row>
    <row r="2427" spans="1:10" ht="19.95" customHeight="1">
      <c r="A2427" s="102" t="str">
        <f t="shared" si="122"/>
        <v>2026-05-10T1031434</v>
      </c>
      <c r="B2427" s="167" t="str">
        <f t="shared" si="123"/>
        <v>191031434</v>
      </c>
      <c r="C2427" s="438" t="s">
        <v>10775</v>
      </c>
      <c r="D2427" s="439" t="s">
        <v>7419</v>
      </c>
      <c r="E2427" s="440" t="s">
        <v>7420</v>
      </c>
      <c r="F2427" s="439" t="s">
        <v>43</v>
      </c>
      <c r="G2427" s="439" t="s">
        <v>7421</v>
      </c>
      <c r="H2427" s="439" t="s">
        <v>7422</v>
      </c>
      <c r="I2427" s="441">
        <v>428</v>
      </c>
      <c r="J2427" s="165">
        <f t="shared" si="121"/>
        <v>19</v>
      </c>
    </row>
    <row r="2428" spans="1:10" ht="19.95" customHeight="1">
      <c r="A2428" s="102" t="str">
        <f t="shared" si="122"/>
        <v>2026-05-10T1020581</v>
      </c>
      <c r="B2428" s="167" t="str">
        <f t="shared" si="123"/>
        <v>191020581</v>
      </c>
      <c r="C2428" s="434" t="s">
        <v>10775</v>
      </c>
      <c r="D2428" s="435" t="s">
        <v>3715</v>
      </c>
      <c r="E2428" s="436" t="s">
        <v>8252</v>
      </c>
      <c r="F2428" s="435" t="s">
        <v>43</v>
      </c>
      <c r="G2428" s="435" t="s">
        <v>8253</v>
      </c>
      <c r="H2428" s="435" t="s">
        <v>10773</v>
      </c>
      <c r="I2428" s="437">
        <v>200</v>
      </c>
      <c r="J2428" s="165">
        <f t="shared" si="121"/>
        <v>19</v>
      </c>
    </row>
    <row r="2429" spans="1:10" ht="19.95" customHeight="1">
      <c r="A2429" s="102" t="str">
        <f t="shared" si="122"/>
        <v>2026-05-10T3003745</v>
      </c>
      <c r="B2429" s="167" t="str">
        <f t="shared" si="123"/>
        <v>193003745</v>
      </c>
      <c r="C2429" s="438" t="s">
        <v>10775</v>
      </c>
      <c r="D2429" s="439" t="s">
        <v>416</v>
      </c>
      <c r="E2429" s="440" t="s">
        <v>2860</v>
      </c>
      <c r="F2429" s="439" t="s">
        <v>43</v>
      </c>
      <c r="G2429" s="439" t="s">
        <v>2861</v>
      </c>
      <c r="H2429" s="439" t="s">
        <v>7812</v>
      </c>
      <c r="I2429" s="441">
        <v>131</v>
      </c>
      <c r="J2429" s="165">
        <f t="shared" si="121"/>
        <v>19</v>
      </c>
    </row>
    <row r="2430" spans="1:10" ht="19.95" customHeight="1">
      <c r="A2430" s="102" t="str">
        <f t="shared" si="122"/>
        <v>2026-05-10T3002716</v>
      </c>
      <c r="B2430" s="167" t="str">
        <f t="shared" si="123"/>
        <v>193002716</v>
      </c>
      <c r="C2430" s="434" t="s">
        <v>10775</v>
      </c>
      <c r="D2430" s="435" t="s">
        <v>416</v>
      </c>
      <c r="E2430" s="436" t="s">
        <v>2931</v>
      </c>
      <c r="F2430" s="435" t="s">
        <v>43</v>
      </c>
      <c r="G2430" s="435" t="s">
        <v>2932</v>
      </c>
      <c r="H2430" s="435" t="s">
        <v>2859</v>
      </c>
      <c r="I2430" s="437">
        <v>87</v>
      </c>
      <c r="J2430" s="165">
        <f t="shared" si="121"/>
        <v>19</v>
      </c>
    </row>
    <row r="2431" spans="1:10" ht="19.95" customHeight="1">
      <c r="A2431" s="102" t="str">
        <f t="shared" si="122"/>
        <v>2026-05-10T3003105</v>
      </c>
      <c r="B2431" s="167" t="str">
        <f t="shared" si="123"/>
        <v>193003105</v>
      </c>
      <c r="C2431" s="438" t="s">
        <v>10775</v>
      </c>
      <c r="D2431" s="439" t="s">
        <v>416</v>
      </c>
      <c r="E2431" s="440" t="s">
        <v>417</v>
      </c>
      <c r="F2431" s="439" t="s">
        <v>43</v>
      </c>
      <c r="G2431" s="439" t="s">
        <v>418</v>
      </c>
      <c r="H2431" s="439" t="s">
        <v>7298</v>
      </c>
      <c r="I2431" s="441">
        <v>105</v>
      </c>
      <c r="J2431" s="165">
        <f t="shared" si="121"/>
        <v>19</v>
      </c>
    </row>
    <row r="2432" spans="1:10" ht="19.95" customHeight="1">
      <c r="A2432" s="102" t="str">
        <f t="shared" si="122"/>
        <v>2026-05-10T3002239</v>
      </c>
      <c r="B2432" s="167" t="str">
        <f t="shared" si="123"/>
        <v>193002239</v>
      </c>
      <c r="C2432" s="434" t="s">
        <v>10775</v>
      </c>
      <c r="D2432" s="435" t="s">
        <v>2862</v>
      </c>
      <c r="E2432" s="436" t="s">
        <v>5042</v>
      </c>
      <c r="F2432" s="435" t="s">
        <v>2515</v>
      </c>
      <c r="G2432" s="435" t="s">
        <v>5043</v>
      </c>
      <c r="H2432" s="435" t="s">
        <v>3757</v>
      </c>
      <c r="I2432" s="437">
        <v>21</v>
      </c>
      <c r="J2432" s="165">
        <f t="shared" si="121"/>
        <v>19</v>
      </c>
    </row>
    <row r="2433" spans="1:10" ht="19.95" customHeight="1">
      <c r="A2433" s="102" t="str">
        <f t="shared" si="122"/>
        <v>2026-05-10T3002609</v>
      </c>
      <c r="B2433" s="167" t="str">
        <f t="shared" si="123"/>
        <v>193002609</v>
      </c>
      <c r="C2433" s="438" t="s">
        <v>10775</v>
      </c>
      <c r="D2433" s="439" t="s">
        <v>2862</v>
      </c>
      <c r="E2433" s="440" t="s">
        <v>3721</v>
      </c>
      <c r="F2433" s="439" t="s">
        <v>43</v>
      </c>
      <c r="G2433" s="439" t="s">
        <v>3722</v>
      </c>
      <c r="H2433" s="439" t="s">
        <v>2865</v>
      </c>
      <c r="I2433" s="441">
        <v>107</v>
      </c>
      <c r="J2433" s="165">
        <f t="shared" si="121"/>
        <v>19</v>
      </c>
    </row>
    <row r="2434" spans="1:10" ht="19.95" customHeight="1">
      <c r="A2434" s="102" t="str">
        <f t="shared" si="122"/>
        <v>2026-05-10T3002775</v>
      </c>
      <c r="B2434" s="167" t="str">
        <f t="shared" si="123"/>
        <v>193002775</v>
      </c>
      <c r="C2434" s="434" t="s">
        <v>10775</v>
      </c>
      <c r="D2434" s="435" t="s">
        <v>2862</v>
      </c>
      <c r="E2434" s="436" t="s">
        <v>2871</v>
      </c>
      <c r="F2434" s="435" t="s">
        <v>2515</v>
      </c>
      <c r="G2434" s="435" t="s">
        <v>2872</v>
      </c>
      <c r="H2434" s="435" t="s">
        <v>7813</v>
      </c>
      <c r="I2434" s="437">
        <v>78</v>
      </c>
      <c r="J2434" s="165">
        <f t="shared" si="121"/>
        <v>19</v>
      </c>
    </row>
    <row r="2435" spans="1:10" ht="19.95" customHeight="1">
      <c r="A2435" s="102" t="str">
        <f t="shared" si="122"/>
        <v>2026-05-10T3002782</v>
      </c>
      <c r="B2435" s="167" t="str">
        <f t="shared" si="123"/>
        <v>193002782</v>
      </c>
      <c r="C2435" s="438" t="s">
        <v>10775</v>
      </c>
      <c r="D2435" s="439" t="s">
        <v>2862</v>
      </c>
      <c r="E2435" s="440" t="s">
        <v>3658</v>
      </c>
      <c r="F2435" s="439" t="s">
        <v>43</v>
      </c>
      <c r="G2435" s="439" t="s">
        <v>3659</v>
      </c>
      <c r="H2435" s="439" t="s">
        <v>3660</v>
      </c>
      <c r="I2435" s="441">
        <v>51</v>
      </c>
      <c r="J2435" s="165">
        <f t="shared" si="121"/>
        <v>19</v>
      </c>
    </row>
    <row r="2436" spans="1:10" ht="19.95" customHeight="1">
      <c r="A2436" s="102" t="str">
        <f t="shared" si="122"/>
        <v>2026-05-10T3003745</v>
      </c>
      <c r="B2436" s="167" t="str">
        <f t="shared" si="123"/>
        <v>193003745</v>
      </c>
      <c r="C2436" s="434" t="s">
        <v>10775</v>
      </c>
      <c r="D2436" s="435" t="s">
        <v>2862</v>
      </c>
      <c r="E2436" s="436" t="s">
        <v>2869</v>
      </c>
      <c r="F2436" s="435" t="s">
        <v>43</v>
      </c>
      <c r="G2436" s="435" t="s">
        <v>2861</v>
      </c>
      <c r="H2436" s="435" t="s">
        <v>7812</v>
      </c>
      <c r="I2436" s="437">
        <v>51</v>
      </c>
      <c r="J2436" s="165">
        <f t="shared" ref="J2436:J2499" si="124">WEEKNUM(C2436)-1</f>
        <v>19</v>
      </c>
    </row>
    <row r="2437" spans="1:10" ht="19.95" customHeight="1">
      <c r="A2437" s="102" t="str">
        <f t="shared" si="122"/>
        <v>2026-05-10T3003859</v>
      </c>
      <c r="B2437" s="167" t="str">
        <f t="shared" si="123"/>
        <v>193003859</v>
      </c>
      <c r="C2437" s="438" t="s">
        <v>10775</v>
      </c>
      <c r="D2437" s="439" t="s">
        <v>2870</v>
      </c>
      <c r="E2437" s="440" t="s">
        <v>4400</v>
      </c>
      <c r="F2437" s="439" t="s">
        <v>43</v>
      </c>
      <c r="G2437" s="439" t="s">
        <v>4401</v>
      </c>
      <c r="H2437" s="439" t="s">
        <v>10752</v>
      </c>
      <c r="I2437" s="441">
        <v>116</v>
      </c>
      <c r="J2437" s="165">
        <f t="shared" si="124"/>
        <v>19</v>
      </c>
    </row>
    <row r="2438" spans="1:10" ht="19.95" customHeight="1">
      <c r="A2438" s="102" t="str">
        <f t="shared" si="122"/>
        <v>2026-05-10T3003858</v>
      </c>
      <c r="B2438" s="167" t="str">
        <f t="shared" si="123"/>
        <v>193003858</v>
      </c>
      <c r="C2438" s="434" t="s">
        <v>10775</v>
      </c>
      <c r="D2438" s="435" t="s">
        <v>2870</v>
      </c>
      <c r="E2438" s="436" t="s">
        <v>4408</v>
      </c>
      <c r="F2438" s="435" t="s">
        <v>43</v>
      </c>
      <c r="G2438" s="435" t="s">
        <v>4409</v>
      </c>
      <c r="H2438" s="435" t="s">
        <v>10752</v>
      </c>
      <c r="I2438" s="437">
        <v>164</v>
      </c>
      <c r="J2438" s="165">
        <f t="shared" si="124"/>
        <v>19</v>
      </c>
    </row>
    <row r="2439" spans="1:10" ht="19.95" customHeight="1">
      <c r="A2439" s="102" t="str">
        <f t="shared" si="122"/>
        <v>2026-05-10T1033184</v>
      </c>
      <c r="B2439" s="167" t="str">
        <f t="shared" si="123"/>
        <v>191033184</v>
      </c>
      <c r="C2439" s="438" t="s">
        <v>10775</v>
      </c>
      <c r="D2439" s="439" t="s">
        <v>2926</v>
      </c>
      <c r="E2439" s="440" t="s">
        <v>2882</v>
      </c>
      <c r="F2439" s="439" t="s">
        <v>43</v>
      </c>
      <c r="G2439" s="439" t="s">
        <v>2883</v>
      </c>
      <c r="H2439" s="439" t="s">
        <v>10640</v>
      </c>
      <c r="I2439" s="441">
        <v>99</v>
      </c>
      <c r="J2439" s="165">
        <f t="shared" si="124"/>
        <v>19</v>
      </c>
    </row>
    <row r="2440" spans="1:10" ht="19.95" customHeight="1">
      <c r="A2440" s="102" t="str">
        <f t="shared" si="122"/>
        <v>2026-05-10T1037426</v>
      </c>
      <c r="B2440" s="167" t="str">
        <f t="shared" si="123"/>
        <v>191037426</v>
      </c>
      <c r="C2440" s="434" t="s">
        <v>10775</v>
      </c>
      <c r="D2440" s="435" t="s">
        <v>5384</v>
      </c>
      <c r="E2440" s="436" t="s">
        <v>7838</v>
      </c>
      <c r="F2440" s="435" t="s">
        <v>43</v>
      </c>
      <c r="G2440" s="435" t="s">
        <v>6255</v>
      </c>
      <c r="H2440" s="435" t="s">
        <v>10645</v>
      </c>
      <c r="I2440" s="437">
        <v>248</v>
      </c>
      <c r="J2440" s="165">
        <f t="shared" si="124"/>
        <v>19</v>
      </c>
    </row>
    <row r="2441" spans="1:10" ht="19.95" customHeight="1">
      <c r="A2441" s="102" t="str">
        <f t="shared" si="122"/>
        <v>2026-05-10T1031768</v>
      </c>
      <c r="B2441" s="167" t="str">
        <f t="shared" si="123"/>
        <v>191031768</v>
      </c>
      <c r="C2441" s="438" t="s">
        <v>10775</v>
      </c>
      <c r="D2441" s="439" t="s">
        <v>5013</v>
      </c>
      <c r="E2441" s="440" t="s">
        <v>9630</v>
      </c>
      <c r="F2441" s="439" t="s">
        <v>43</v>
      </c>
      <c r="G2441" s="439" t="s">
        <v>9631</v>
      </c>
      <c r="H2441" s="439" t="s">
        <v>10328</v>
      </c>
      <c r="I2441" s="441">
        <v>204</v>
      </c>
      <c r="J2441" s="165">
        <f t="shared" si="124"/>
        <v>19</v>
      </c>
    </row>
    <row r="2442" spans="1:10" ht="19.95" customHeight="1">
      <c r="A2442" s="102" t="str">
        <f t="shared" si="122"/>
        <v>2026-05-10T1035841</v>
      </c>
      <c r="B2442" s="167" t="str">
        <f t="shared" si="123"/>
        <v>191035841</v>
      </c>
      <c r="C2442" s="434" t="s">
        <v>10775</v>
      </c>
      <c r="D2442" s="435" t="s">
        <v>5013</v>
      </c>
      <c r="E2442" s="436" t="s">
        <v>9614</v>
      </c>
      <c r="F2442" s="435" t="s">
        <v>43</v>
      </c>
      <c r="G2442" s="435" t="s">
        <v>9615</v>
      </c>
      <c r="H2442" s="435" t="s">
        <v>9616</v>
      </c>
      <c r="I2442" s="437">
        <v>390</v>
      </c>
      <c r="J2442" s="165">
        <f t="shared" si="124"/>
        <v>19</v>
      </c>
    </row>
    <row r="2443" spans="1:10" ht="19.95" customHeight="1">
      <c r="A2443" s="102" t="str">
        <f t="shared" si="122"/>
        <v>2026-05-10T2021194</v>
      </c>
      <c r="B2443" s="167" t="str">
        <f t="shared" si="123"/>
        <v>192021194</v>
      </c>
      <c r="C2443" s="438" t="s">
        <v>10775</v>
      </c>
      <c r="D2443" s="439" t="s">
        <v>5017</v>
      </c>
      <c r="E2443" s="440" t="s">
        <v>2886</v>
      </c>
      <c r="F2443" s="439" t="s">
        <v>43</v>
      </c>
      <c r="G2443" s="439" t="s">
        <v>2887</v>
      </c>
      <c r="H2443" s="439" t="s">
        <v>2888</v>
      </c>
      <c r="I2443" s="441">
        <v>253</v>
      </c>
      <c r="J2443" s="165">
        <f t="shared" si="124"/>
        <v>19</v>
      </c>
    </row>
    <row r="2444" spans="1:10" ht="19.95" customHeight="1">
      <c r="A2444" s="102" t="str">
        <f t="shared" si="122"/>
        <v>2026-05-10T1031802</v>
      </c>
      <c r="B2444" s="167" t="str">
        <f t="shared" si="123"/>
        <v>191031802</v>
      </c>
      <c r="C2444" s="434" t="s">
        <v>10775</v>
      </c>
      <c r="D2444" s="435" t="s">
        <v>7820</v>
      </c>
      <c r="E2444" s="436" t="s">
        <v>9567</v>
      </c>
      <c r="F2444" s="435" t="s">
        <v>43</v>
      </c>
      <c r="G2444" s="435" t="s">
        <v>9568</v>
      </c>
      <c r="H2444" s="435" t="s">
        <v>9569</v>
      </c>
      <c r="I2444" s="437">
        <v>288</v>
      </c>
      <c r="J2444" s="165">
        <f t="shared" si="124"/>
        <v>19</v>
      </c>
    </row>
    <row r="2445" spans="1:10" ht="19.95" customHeight="1">
      <c r="A2445" s="102" t="str">
        <f t="shared" si="122"/>
        <v>2026-05-10T1033085</v>
      </c>
      <c r="B2445" s="167" t="str">
        <f t="shared" si="123"/>
        <v>191033085</v>
      </c>
      <c r="C2445" s="438" t="s">
        <v>10775</v>
      </c>
      <c r="D2445" s="439" t="s">
        <v>7415</v>
      </c>
      <c r="E2445" s="440" t="s">
        <v>7316</v>
      </c>
      <c r="F2445" s="439" t="s">
        <v>43</v>
      </c>
      <c r="G2445" s="439" t="s">
        <v>7317</v>
      </c>
      <c r="H2445" s="439" t="s">
        <v>7318</v>
      </c>
      <c r="I2445" s="441">
        <v>373</v>
      </c>
      <c r="J2445" s="165">
        <f t="shared" si="124"/>
        <v>19</v>
      </c>
    </row>
    <row r="2446" spans="1:10" ht="19.95" customHeight="1">
      <c r="A2446" s="102" t="str">
        <f t="shared" si="122"/>
        <v>2026-05-10T1027728</v>
      </c>
      <c r="B2446" s="167" t="str">
        <f t="shared" si="123"/>
        <v>191027728</v>
      </c>
      <c r="C2446" s="434" t="s">
        <v>10775</v>
      </c>
      <c r="D2446" s="435" t="s">
        <v>7415</v>
      </c>
      <c r="E2446" s="436" t="s">
        <v>9610</v>
      </c>
      <c r="F2446" s="435" t="s">
        <v>43</v>
      </c>
      <c r="G2446" s="435" t="s">
        <v>9611</v>
      </c>
      <c r="H2446" s="435" t="s">
        <v>9628</v>
      </c>
      <c r="I2446" s="437">
        <v>214</v>
      </c>
      <c r="J2446" s="165">
        <f t="shared" si="124"/>
        <v>19</v>
      </c>
    </row>
    <row r="2447" spans="1:10" ht="19.95" customHeight="1">
      <c r="A2447" s="102" t="str">
        <f t="shared" si="122"/>
        <v>2026-05-10T1018905</v>
      </c>
      <c r="B2447" s="167" t="str">
        <f t="shared" si="123"/>
        <v>191018905</v>
      </c>
      <c r="C2447" s="438" t="s">
        <v>10775</v>
      </c>
      <c r="D2447" s="439" t="s">
        <v>3749</v>
      </c>
      <c r="E2447" s="440" t="s">
        <v>3750</v>
      </c>
      <c r="F2447" s="439" t="s">
        <v>43</v>
      </c>
      <c r="G2447" s="439" t="s">
        <v>3751</v>
      </c>
      <c r="H2447" s="439" t="s">
        <v>3752</v>
      </c>
      <c r="I2447" s="441">
        <v>205</v>
      </c>
      <c r="J2447" s="165">
        <f t="shared" si="124"/>
        <v>19</v>
      </c>
    </row>
    <row r="2448" spans="1:10" ht="19.95" customHeight="1">
      <c r="A2448" s="102" t="str">
        <f t="shared" si="122"/>
        <v>2026-05-10T1018752</v>
      </c>
      <c r="B2448" s="167" t="str">
        <f t="shared" si="123"/>
        <v>191018752</v>
      </c>
      <c r="C2448" s="434" t="s">
        <v>10775</v>
      </c>
      <c r="D2448" s="435" t="s">
        <v>3749</v>
      </c>
      <c r="E2448" s="436" t="s">
        <v>5052</v>
      </c>
      <c r="F2448" s="435" t="s">
        <v>43</v>
      </c>
      <c r="G2448" s="435" t="s">
        <v>5053</v>
      </c>
      <c r="H2448" s="435" t="s">
        <v>5054</v>
      </c>
      <c r="I2448" s="437">
        <v>227</v>
      </c>
      <c r="J2448" s="165">
        <f t="shared" si="124"/>
        <v>19</v>
      </c>
    </row>
    <row r="2449" spans="1:10" ht="19.95" customHeight="1">
      <c r="A2449" s="102" t="str">
        <f t="shared" si="122"/>
        <v>2026-05-10T1031426</v>
      </c>
      <c r="B2449" s="167" t="str">
        <f t="shared" si="123"/>
        <v>191031426</v>
      </c>
      <c r="C2449" s="438" t="s">
        <v>10775</v>
      </c>
      <c r="D2449" s="439" t="s">
        <v>2916</v>
      </c>
      <c r="E2449" s="440" t="s">
        <v>10776</v>
      </c>
      <c r="F2449" s="439" t="s">
        <v>43</v>
      </c>
      <c r="G2449" s="439" t="s">
        <v>10777</v>
      </c>
      <c r="H2449" s="439" t="s">
        <v>10778</v>
      </c>
      <c r="I2449" s="441">
        <v>65</v>
      </c>
      <c r="J2449" s="165">
        <f t="shared" si="124"/>
        <v>19</v>
      </c>
    </row>
    <row r="2450" spans="1:10" ht="19.95" customHeight="1">
      <c r="A2450" s="102" t="str">
        <f t="shared" ref="A2450:A2452" si="125">C2450&amp;"T"&amp;G2450</f>
        <v>2026-05-10T1035832</v>
      </c>
      <c r="B2450" s="167" t="str">
        <f t="shared" ref="B2450:B2452" si="126">J2450&amp;G2450</f>
        <v>191035832</v>
      </c>
      <c r="C2450" s="434" t="s">
        <v>10775</v>
      </c>
      <c r="D2450" s="435" t="s">
        <v>2916</v>
      </c>
      <c r="E2450" s="436" t="s">
        <v>10758</v>
      </c>
      <c r="F2450" s="435" t="s">
        <v>43</v>
      </c>
      <c r="G2450" s="435" t="s">
        <v>10759</v>
      </c>
      <c r="H2450" s="435" t="s">
        <v>10760</v>
      </c>
      <c r="I2450" s="437">
        <v>353</v>
      </c>
      <c r="J2450" s="165">
        <f t="shared" si="124"/>
        <v>19</v>
      </c>
    </row>
    <row r="2451" spans="1:10" ht="19.95" customHeight="1">
      <c r="A2451" s="102" t="str">
        <f t="shared" si="125"/>
        <v>2026-05-10T1027803</v>
      </c>
      <c r="B2451" s="167" t="str">
        <f t="shared" si="126"/>
        <v>191027803</v>
      </c>
      <c r="C2451" s="438" t="s">
        <v>10775</v>
      </c>
      <c r="D2451" s="439" t="s">
        <v>7303</v>
      </c>
      <c r="E2451" s="440" t="s">
        <v>10770</v>
      </c>
      <c r="F2451" s="439" t="s">
        <v>43</v>
      </c>
      <c r="G2451" s="439" t="s">
        <v>5709</v>
      </c>
      <c r="H2451" s="439" t="s">
        <v>10771</v>
      </c>
      <c r="I2451" s="441">
        <v>346</v>
      </c>
      <c r="J2451" s="165">
        <f t="shared" si="124"/>
        <v>19</v>
      </c>
    </row>
    <row r="2452" spans="1:10" ht="19.95" customHeight="1">
      <c r="A2452" s="102" t="str">
        <f t="shared" si="125"/>
        <v>2026-05-10T1018760</v>
      </c>
      <c r="B2452" s="167" t="str">
        <f t="shared" si="126"/>
        <v>191018760</v>
      </c>
      <c r="C2452" s="473" t="s">
        <v>10775</v>
      </c>
      <c r="D2452" s="474" t="s">
        <v>2893</v>
      </c>
      <c r="E2452" s="475" t="s">
        <v>2894</v>
      </c>
      <c r="F2452" s="474" t="s">
        <v>43</v>
      </c>
      <c r="G2452" s="474" t="s">
        <v>2895</v>
      </c>
      <c r="H2452" s="474" t="s">
        <v>2896</v>
      </c>
      <c r="I2452" s="476">
        <v>177</v>
      </c>
      <c r="J2452" s="165">
        <f t="shared" si="124"/>
        <v>19</v>
      </c>
    </row>
    <row r="2453" spans="1:10" ht="19.95" customHeight="1">
      <c r="A2453" s="102" t="str">
        <f t="shared" ref="A2453:A2516" si="127">C2453&amp;"T"&amp;G2453</f>
        <v>2026-05-11T1037741</v>
      </c>
      <c r="B2453" s="167" t="str">
        <f t="shared" ref="B2453:B2516" si="128">J2453&amp;G2453</f>
        <v>191037741</v>
      </c>
      <c r="C2453" s="434" t="s">
        <v>11703</v>
      </c>
      <c r="D2453" s="435" t="s">
        <v>4388</v>
      </c>
      <c r="E2453" s="436" t="s">
        <v>7827</v>
      </c>
      <c r="F2453" s="435" t="s">
        <v>43</v>
      </c>
      <c r="G2453" s="435" t="s">
        <v>7828</v>
      </c>
      <c r="H2453" s="435" t="s">
        <v>7829</v>
      </c>
      <c r="I2453" s="437">
        <v>235</v>
      </c>
      <c r="J2453" s="165">
        <f t="shared" si="124"/>
        <v>19</v>
      </c>
    </row>
    <row r="2454" spans="1:10" ht="19.95" customHeight="1">
      <c r="A2454" s="102" t="str">
        <f t="shared" si="127"/>
        <v>2026-05-11T1037798</v>
      </c>
      <c r="B2454" s="167" t="str">
        <f t="shared" si="128"/>
        <v>191037798</v>
      </c>
      <c r="C2454" s="438" t="s">
        <v>11703</v>
      </c>
      <c r="D2454" s="439" t="s">
        <v>4388</v>
      </c>
      <c r="E2454" s="440" t="s">
        <v>8241</v>
      </c>
      <c r="F2454" s="439" t="s">
        <v>43</v>
      </c>
      <c r="G2454" s="439" t="s">
        <v>8242</v>
      </c>
      <c r="H2454" s="439" t="s">
        <v>8243</v>
      </c>
      <c r="I2454" s="441">
        <v>143</v>
      </c>
      <c r="J2454" s="165">
        <f t="shared" si="124"/>
        <v>19</v>
      </c>
    </row>
    <row r="2455" spans="1:10" ht="19.95" customHeight="1">
      <c r="A2455" s="102" t="str">
        <f t="shared" si="127"/>
        <v>2026-05-11T1037727</v>
      </c>
      <c r="B2455" s="167" t="str">
        <f t="shared" si="128"/>
        <v>191037727</v>
      </c>
      <c r="C2455" s="434" t="s">
        <v>11703</v>
      </c>
      <c r="D2455" s="435" t="s">
        <v>7419</v>
      </c>
      <c r="E2455" s="436" t="s">
        <v>9575</v>
      </c>
      <c r="F2455" s="435" t="s">
        <v>43</v>
      </c>
      <c r="G2455" s="435" t="s">
        <v>9576</v>
      </c>
      <c r="H2455" s="435" t="s">
        <v>11704</v>
      </c>
      <c r="I2455" s="437">
        <v>580</v>
      </c>
      <c r="J2455" s="165">
        <f t="shared" si="124"/>
        <v>19</v>
      </c>
    </row>
    <row r="2456" spans="1:10" ht="19.95" customHeight="1">
      <c r="A2456" s="102" t="str">
        <f t="shared" si="127"/>
        <v>2026-05-11T1031434</v>
      </c>
      <c r="B2456" s="167" t="str">
        <f t="shared" si="128"/>
        <v>191031434</v>
      </c>
      <c r="C2456" s="438" t="s">
        <v>11703</v>
      </c>
      <c r="D2456" s="439" t="s">
        <v>7419</v>
      </c>
      <c r="E2456" s="440" t="s">
        <v>7420</v>
      </c>
      <c r="F2456" s="439" t="s">
        <v>43</v>
      </c>
      <c r="G2456" s="439" t="s">
        <v>7421</v>
      </c>
      <c r="H2456" s="439" t="s">
        <v>7422</v>
      </c>
      <c r="I2456" s="441">
        <v>112</v>
      </c>
      <c r="J2456" s="165">
        <f t="shared" si="124"/>
        <v>19</v>
      </c>
    </row>
    <row r="2457" spans="1:10" ht="19.95" customHeight="1">
      <c r="A2457" s="102" t="str">
        <f t="shared" si="127"/>
        <v>2026-05-11T1020581</v>
      </c>
      <c r="B2457" s="167" t="str">
        <f t="shared" si="128"/>
        <v>191020581</v>
      </c>
      <c r="C2457" s="434" t="s">
        <v>11703</v>
      </c>
      <c r="D2457" s="435" t="s">
        <v>3715</v>
      </c>
      <c r="E2457" s="436" t="s">
        <v>8252</v>
      </c>
      <c r="F2457" s="435" t="s">
        <v>43</v>
      </c>
      <c r="G2457" s="435" t="s">
        <v>8253</v>
      </c>
      <c r="H2457" s="435" t="s">
        <v>11705</v>
      </c>
      <c r="I2457" s="437">
        <v>427</v>
      </c>
      <c r="J2457" s="165">
        <f t="shared" si="124"/>
        <v>19</v>
      </c>
    </row>
    <row r="2458" spans="1:10" ht="19.95" customHeight="1">
      <c r="A2458" s="102" t="str">
        <f t="shared" si="127"/>
        <v>2026-05-11T3003745</v>
      </c>
      <c r="B2458" s="167" t="str">
        <f t="shared" si="128"/>
        <v>193003745</v>
      </c>
      <c r="C2458" s="438" t="s">
        <v>11703</v>
      </c>
      <c r="D2458" s="439" t="s">
        <v>416</v>
      </c>
      <c r="E2458" s="440" t="s">
        <v>2860</v>
      </c>
      <c r="F2458" s="439" t="s">
        <v>43</v>
      </c>
      <c r="G2458" s="439" t="s">
        <v>2861</v>
      </c>
      <c r="H2458" s="439" t="s">
        <v>7812</v>
      </c>
      <c r="I2458" s="441">
        <v>66</v>
      </c>
      <c r="J2458" s="165">
        <f t="shared" si="124"/>
        <v>19</v>
      </c>
    </row>
    <row r="2459" spans="1:10" ht="19.95" customHeight="1">
      <c r="A2459" s="102" t="str">
        <f t="shared" si="127"/>
        <v>2026-05-11T3002716</v>
      </c>
      <c r="B2459" s="167" t="str">
        <f t="shared" si="128"/>
        <v>193002716</v>
      </c>
      <c r="C2459" s="434" t="s">
        <v>11703</v>
      </c>
      <c r="D2459" s="435" t="s">
        <v>416</v>
      </c>
      <c r="E2459" s="436" t="s">
        <v>2931</v>
      </c>
      <c r="F2459" s="435" t="s">
        <v>43</v>
      </c>
      <c r="G2459" s="435" t="s">
        <v>2932</v>
      </c>
      <c r="H2459" s="435" t="s">
        <v>2859</v>
      </c>
      <c r="I2459" s="437">
        <v>20</v>
      </c>
      <c r="J2459" s="165">
        <f t="shared" si="124"/>
        <v>19</v>
      </c>
    </row>
    <row r="2460" spans="1:10" ht="19.95" customHeight="1">
      <c r="A2460" s="102" t="str">
        <f t="shared" si="127"/>
        <v>2026-05-11T3003105</v>
      </c>
      <c r="B2460" s="167" t="str">
        <f t="shared" si="128"/>
        <v>193003105</v>
      </c>
      <c r="C2460" s="438" t="s">
        <v>11703</v>
      </c>
      <c r="D2460" s="439" t="s">
        <v>416</v>
      </c>
      <c r="E2460" s="440" t="s">
        <v>417</v>
      </c>
      <c r="F2460" s="439" t="s">
        <v>43</v>
      </c>
      <c r="G2460" s="439" t="s">
        <v>418</v>
      </c>
      <c r="H2460" s="439" t="s">
        <v>7298</v>
      </c>
      <c r="I2460" s="441">
        <v>95</v>
      </c>
      <c r="J2460" s="165">
        <f t="shared" si="124"/>
        <v>19</v>
      </c>
    </row>
    <row r="2461" spans="1:10" ht="19.95" customHeight="1">
      <c r="A2461" s="102" t="str">
        <f t="shared" si="127"/>
        <v>2026-05-11T3002720</v>
      </c>
      <c r="B2461" s="167" t="str">
        <f t="shared" si="128"/>
        <v>193002720</v>
      </c>
      <c r="C2461" s="434" t="s">
        <v>11703</v>
      </c>
      <c r="D2461" s="435" t="s">
        <v>416</v>
      </c>
      <c r="E2461" s="436" t="s">
        <v>5048</v>
      </c>
      <c r="F2461" s="435" t="s">
        <v>43</v>
      </c>
      <c r="G2461" s="435" t="s">
        <v>5049</v>
      </c>
      <c r="H2461" s="435" t="s">
        <v>5023</v>
      </c>
      <c r="I2461" s="437">
        <v>129</v>
      </c>
      <c r="J2461" s="165">
        <f t="shared" si="124"/>
        <v>19</v>
      </c>
    </row>
    <row r="2462" spans="1:10" ht="19.95" customHeight="1">
      <c r="A2462" s="102" t="str">
        <f t="shared" si="127"/>
        <v>2026-05-11T3002609</v>
      </c>
      <c r="B2462" s="167" t="str">
        <f t="shared" si="128"/>
        <v>193002609</v>
      </c>
      <c r="C2462" s="438" t="s">
        <v>11703</v>
      </c>
      <c r="D2462" s="439" t="s">
        <v>2862</v>
      </c>
      <c r="E2462" s="440" t="s">
        <v>3721</v>
      </c>
      <c r="F2462" s="439" t="s">
        <v>43</v>
      </c>
      <c r="G2462" s="439" t="s">
        <v>3722</v>
      </c>
      <c r="H2462" s="439" t="s">
        <v>2865</v>
      </c>
      <c r="I2462" s="441">
        <v>90</v>
      </c>
      <c r="J2462" s="165">
        <f t="shared" si="124"/>
        <v>19</v>
      </c>
    </row>
    <row r="2463" spans="1:10" ht="19.95" customHeight="1">
      <c r="A2463" s="102" t="str">
        <f t="shared" si="127"/>
        <v>2026-05-11T3002775</v>
      </c>
      <c r="B2463" s="167" t="str">
        <f t="shared" si="128"/>
        <v>193002775</v>
      </c>
      <c r="C2463" s="434" t="s">
        <v>11703</v>
      </c>
      <c r="D2463" s="435" t="s">
        <v>2862</v>
      </c>
      <c r="E2463" s="436" t="s">
        <v>2871</v>
      </c>
      <c r="F2463" s="435" t="s">
        <v>2515</v>
      </c>
      <c r="G2463" s="435" t="s">
        <v>2872</v>
      </c>
      <c r="H2463" s="435" t="s">
        <v>7813</v>
      </c>
      <c r="I2463" s="437">
        <v>113</v>
      </c>
      <c r="J2463" s="165">
        <f t="shared" si="124"/>
        <v>19</v>
      </c>
    </row>
    <row r="2464" spans="1:10" ht="19.95" customHeight="1">
      <c r="A2464" s="102" t="str">
        <f t="shared" si="127"/>
        <v>2026-05-11T3002782</v>
      </c>
      <c r="B2464" s="167" t="str">
        <f t="shared" si="128"/>
        <v>193002782</v>
      </c>
      <c r="C2464" s="438" t="s">
        <v>11703</v>
      </c>
      <c r="D2464" s="439" t="s">
        <v>2862</v>
      </c>
      <c r="E2464" s="440" t="s">
        <v>3658</v>
      </c>
      <c r="F2464" s="439" t="s">
        <v>43</v>
      </c>
      <c r="G2464" s="439" t="s">
        <v>3659</v>
      </c>
      <c r="H2464" s="439" t="s">
        <v>3660</v>
      </c>
      <c r="I2464" s="441">
        <v>90</v>
      </c>
      <c r="J2464" s="165">
        <f t="shared" si="124"/>
        <v>19</v>
      </c>
    </row>
    <row r="2465" spans="1:10" ht="19.95" customHeight="1">
      <c r="A2465" s="102" t="str">
        <f t="shared" si="127"/>
        <v>2026-05-11T3003745</v>
      </c>
      <c r="B2465" s="167" t="str">
        <f t="shared" si="128"/>
        <v>193003745</v>
      </c>
      <c r="C2465" s="434" t="s">
        <v>11703</v>
      </c>
      <c r="D2465" s="435" t="s">
        <v>2862</v>
      </c>
      <c r="E2465" s="436" t="s">
        <v>2869</v>
      </c>
      <c r="F2465" s="435" t="s">
        <v>43</v>
      </c>
      <c r="G2465" s="435" t="s">
        <v>2861</v>
      </c>
      <c r="H2465" s="435" t="s">
        <v>7812</v>
      </c>
      <c r="I2465" s="437">
        <v>47</v>
      </c>
      <c r="J2465" s="165">
        <f t="shared" si="124"/>
        <v>19</v>
      </c>
    </row>
    <row r="2466" spans="1:10" ht="19.95" customHeight="1">
      <c r="A2466" s="102" t="str">
        <f t="shared" si="127"/>
        <v>2026-05-11T3003859</v>
      </c>
      <c r="B2466" s="167" t="str">
        <f t="shared" si="128"/>
        <v>193003859</v>
      </c>
      <c r="C2466" s="438" t="s">
        <v>11703</v>
      </c>
      <c r="D2466" s="439" t="s">
        <v>2870</v>
      </c>
      <c r="E2466" s="440" t="s">
        <v>4400</v>
      </c>
      <c r="F2466" s="439" t="s">
        <v>43</v>
      </c>
      <c r="G2466" s="439" t="s">
        <v>4401</v>
      </c>
      <c r="H2466" s="439" t="s">
        <v>10752</v>
      </c>
      <c r="I2466" s="441">
        <v>177</v>
      </c>
      <c r="J2466" s="165">
        <f t="shared" si="124"/>
        <v>19</v>
      </c>
    </row>
    <row r="2467" spans="1:10" ht="19.95" customHeight="1">
      <c r="A2467" s="102" t="str">
        <f t="shared" si="127"/>
        <v>2026-05-11T3003858</v>
      </c>
      <c r="B2467" s="167" t="str">
        <f t="shared" si="128"/>
        <v>193003858</v>
      </c>
      <c r="C2467" s="434" t="s">
        <v>11703</v>
      </c>
      <c r="D2467" s="435" t="s">
        <v>2870</v>
      </c>
      <c r="E2467" s="436" t="s">
        <v>4408</v>
      </c>
      <c r="F2467" s="435" t="s">
        <v>43</v>
      </c>
      <c r="G2467" s="435" t="s">
        <v>4409</v>
      </c>
      <c r="H2467" s="435" t="s">
        <v>10752</v>
      </c>
      <c r="I2467" s="437">
        <v>133</v>
      </c>
      <c r="J2467" s="165">
        <f t="shared" si="124"/>
        <v>19</v>
      </c>
    </row>
    <row r="2468" spans="1:10" ht="19.95" customHeight="1">
      <c r="A2468" s="102" t="str">
        <f t="shared" si="127"/>
        <v>2026-05-11T1033184</v>
      </c>
      <c r="B2468" s="167" t="str">
        <f t="shared" si="128"/>
        <v>191033184</v>
      </c>
      <c r="C2468" s="438" t="s">
        <v>11703</v>
      </c>
      <c r="D2468" s="439" t="s">
        <v>2926</v>
      </c>
      <c r="E2468" s="440" t="s">
        <v>2882</v>
      </c>
      <c r="F2468" s="439" t="s">
        <v>43</v>
      </c>
      <c r="G2468" s="439" t="s">
        <v>2883</v>
      </c>
      <c r="H2468" s="439" t="s">
        <v>10640</v>
      </c>
      <c r="I2468" s="441">
        <v>208</v>
      </c>
      <c r="J2468" s="165">
        <f t="shared" si="124"/>
        <v>19</v>
      </c>
    </row>
    <row r="2469" spans="1:10" ht="19.95" customHeight="1">
      <c r="A2469" s="102" t="str">
        <f t="shared" si="127"/>
        <v>2026-05-11T1037426</v>
      </c>
      <c r="B2469" s="167" t="str">
        <f t="shared" si="128"/>
        <v>191037426</v>
      </c>
      <c r="C2469" s="434" t="s">
        <v>11703</v>
      </c>
      <c r="D2469" s="435" t="s">
        <v>5384</v>
      </c>
      <c r="E2469" s="436" t="s">
        <v>7838</v>
      </c>
      <c r="F2469" s="435" t="s">
        <v>43</v>
      </c>
      <c r="G2469" s="435" t="s">
        <v>6255</v>
      </c>
      <c r="H2469" s="435" t="s">
        <v>10645</v>
      </c>
      <c r="I2469" s="437">
        <v>135</v>
      </c>
      <c r="J2469" s="165">
        <f t="shared" si="124"/>
        <v>19</v>
      </c>
    </row>
    <row r="2470" spans="1:10" ht="19.95" customHeight="1">
      <c r="A2470" s="102" t="str">
        <f t="shared" si="127"/>
        <v>2026-05-11T1031768</v>
      </c>
      <c r="B2470" s="167" t="str">
        <f t="shared" si="128"/>
        <v>191031768</v>
      </c>
      <c r="C2470" s="438" t="s">
        <v>11703</v>
      </c>
      <c r="D2470" s="439" t="s">
        <v>5013</v>
      </c>
      <c r="E2470" s="440" t="s">
        <v>9630</v>
      </c>
      <c r="F2470" s="439" t="s">
        <v>43</v>
      </c>
      <c r="G2470" s="439" t="s">
        <v>9631</v>
      </c>
      <c r="H2470" s="439" t="s">
        <v>10328</v>
      </c>
      <c r="I2470" s="441">
        <v>188</v>
      </c>
      <c r="J2470" s="165">
        <f t="shared" si="124"/>
        <v>19</v>
      </c>
    </row>
    <row r="2471" spans="1:10" ht="19.95" customHeight="1">
      <c r="A2471" s="102" t="str">
        <f t="shared" si="127"/>
        <v>2026-05-11T1035841</v>
      </c>
      <c r="B2471" s="167" t="str">
        <f t="shared" si="128"/>
        <v>191035841</v>
      </c>
      <c r="C2471" s="434" t="s">
        <v>11703</v>
      </c>
      <c r="D2471" s="435" t="s">
        <v>5013</v>
      </c>
      <c r="E2471" s="436" t="s">
        <v>9614</v>
      </c>
      <c r="F2471" s="435" t="s">
        <v>43</v>
      </c>
      <c r="G2471" s="435" t="s">
        <v>9615</v>
      </c>
      <c r="H2471" s="435" t="s">
        <v>9616</v>
      </c>
      <c r="I2471" s="437">
        <v>381</v>
      </c>
      <c r="J2471" s="165">
        <f t="shared" si="124"/>
        <v>19</v>
      </c>
    </row>
    <row r="2472" spans="1:10" ht="19.95" customHeight="1">
      <c r="A2472" s="102" t="str">
        <f t="shared" si="127"/>
        <v>2026-05-11T2021194</v>
      </c>
      <c r="B2472" s="167" t="str">
        <f t="shared" si="128"/>
        <v>192021194</v>
      </c>
      <c r="C2472" s="438" t="s">
        <v>11703</v>
      </c>
      <c r="D2472" s="439" t="s">
        <v>5017</v>
      </c>
      <c r="E2472" s="440" t="s">
        <v>2886</v>
      </c>
      <c r="F2472" s="439" t="s">
        <v>43</v>
      </c>
      <c r="G2472" s="439" t="s">
        <v>2887</v>
      </c>
      <c r="H2472" s="439" t="s">
        <v>2888</v>
      </c>
      <c r="I2472" s="441">
        <v>94</v>
      </c>
      <c r="J2472" s="165">
        <f t="shared" si="124"/>
        <v>19</v>
      </c>
    </row>
    <row r="2473" spans="1:10" ht="19.95" customHeight="1">
      <c r="A2473" s="102" t="str">
        <f t="shared" si="127"/>
        <v>2026-05-11T1031802</v>
      </c>
      <c r="B2473" s="167" t="str">
        <f t="shared" si="128"/>
        <v>191031802</v>
      </c>
      <c r="C2473" s="434" t="s">
        <v>11703</v>
      </c>
      <c r="D2473" s="435" t="s">
        <v>7820</v>
      </c>
      <c r="E2473" s="436" t="s">
        <v>9567</v>
      </c>
      <c r="F2473" s="435" t="s">
        <v>43</v>
      </c>
      <c r="G2473" s="435" t="s">
        <v>9568</v>
      </c>
      <c r="H2473" s="435" t="s">
        <v>9569</v>
      </c>
      <c r="I2473" s="437">
        <v>177</v>
      </c>
      <c r="J2473" s="165">
        <f t="shared" si="124"/>
        <v>19</v>
      </c>
    </row>
    <row r="2474" spans="1:10" ht="19.95" customHeight="1">
      <c r="A2474" s="102" t="str">
        <f t="shared" si="127"/>
        <v>2026-05-11T1033085</v>
      </c>
      <c r="B2474" s="167" t="str">
        <f t="shared" si="128"/>
        <v>191033085</v>
      </c>
      <c r="C2474" s="438" t="s">
        <v>11703</v>
      </c>
      <c r="D2474" s="439" t="s">
        <v>7415</v>
      </c>
      <c r="E2474" s="440" t="s">
        <v>7316</v>
      </c>
      <c r="F2474" s="439" t="s">
        <v>43</v>
      </c>
      <c r="G2474" s="439" t="s">
        <v>7317</v>
      </c>
      <c r="H2474" s="439" t="s">
        <v>7318</v>
      </c>
      <c r="I2474" s="441">
        <v>436</v>
      </c>
      <c r="J2474" s="165">
        <f t="shared" si="124"/>
        <v>19</v>
      </c>
    </row>
    <row r="2475" spans="1:10" ht="19.95" customHeight="1">
      <c r="A2475" s="102" t="str">
        <f t="shared" si="127"/>
        <v>2026-05-11T1027728</v>
      </c>
      <c r="B2475" s="167" t="str">
        <f t="shared" si="128"/>
        <v>191027728</v>
      </c>
      <c r="C2475" s="434" t="s">
        <v>11703</v>
      </c>
      <c r="D2475" s="435" t="s">
        <v>7415</v>
      </c>
      <c r="E2475" s="436" t="s">
        <v>9610</v>
      </c>
      <c r="F2475" s="435" t="s">
        <v>43</v>
      </c>
      <c r="G2475" s="435" t="s">
        <v>9611</v>
      </c>
      <c r="H2475" s="435" t="s">
        <v>9628</v>
      </c>
      <c r="I2475" s="437">
        <v>212</v>
      </c>
      <c r="J2475" s="165">
        <f t="shared" si="124"/>
        <v>19</v>
      </c>
    </row>
    <row r="2476" spans="1:10" ht="19.95" customHeight="1">
      <c r="A2476" s="102" t="str">
        <f t="shared" si="127"/>
        <v>2026-05-11T1018905</v>
      </c>
      <c r="B2476" s="167" t="str">
        <f t="shared" si="128"/>
        <v>191018905</v>
      </c>
      <c r="C2476" s="438" t="s">
        <v>11703</v>
      </c>
      <c r="D2476" s="439" t="s">
        <v>3749</v>
      </c>
      <c r="E2476" s="440" t="s">
        <v>3750</v>
      </c>
      <c r="F2476" s="439" t="s">
        <v>43</v>
      </c>
      <c r="G2476" s="439" t="s">
        <v>3751</v>
      </c>
      <c r="H2476" s="439" t="s">
        <v>3752</v>
      </c>
      <c r="I2476" s="441">
        <v>184</v>
      </c>
      <c r="J2476" s="165">
        <f t="shared" si="124"/>
        <v>19</v>
      </c>
    </row>
    <row r="2477" spans="1:10" ht="19.95" customHeight="1">
      <c r="A2477" s="102" t="str">
        <f t="shared" si="127"/>
        <v>2026-05-11T1018752</v>
      </c>
      <c r="B2477" s="167" t="str">
        <f t="shared" si="128"/>
        <v>191018752</v>
      </c>
      <c r="C2477" s="434" t="s">
        <v>11703</v>
      </c>
      <c r="D2477" s="435" t="s">
        <v>3749</v>
      </c>
      <c r="E2477" s="436" t="s">
        <v>5052</v>
      </c>
      <c r="F2477" s="435" t="s">
        <v>43</v>
      </c>
      <c r="G2477" s="435" t="s">
        <v>5053</v>
      </c>
      <c r="H2477" s="435" t="s">
        <v>5054</v>
      </c>
      <c r="I2477" s="437">
        <v>210</v>
      </c>
      <c r="J2477" s="165">
        <f t="shared" si="124"/>
        <v>19</v>
      </c>
    </row>
    <row r="2478" spans="1:10" ht="19.95" customHeight="1">
      <c r="A2478" s="102" t="str">
        <f t="shared" si="127"/>
        <v>2026-05-11T1031426</v>
      </c>
      <c r="B2478" s="167" t="str">
        <f t="shared" si="128"/>
        <v>191031426</v>
      </c>
      <c r="C2478" s="438" t="s">
        <v>11703</v>
      </c>
      <c r="D2478" s="439" t="s">
        <v>2916</v>
      </c>
      <c r="E2478" s="440" t="s">
        <v>10776</v>
      </c>
      <c r="F2478" s="439" t="s">
        <v>43</v>
      </c>
      <c r="G2478" s="439" t="s">
        <v>10777</v>
      </c>
      <c r="H2478" s="439" t="s">
        <v>10778</v>
      </c>
      <c r="I2478" s="441">
        <v>138</v>
      </c>
      <c r="J2478" s="165">
        <f t="shared" si="124"/>
        <v>19</v>
      </c>
    </row>
    <row r="2479" spans="1:10" ht="19.95" customHeight="1">
      <c r="A2479" s="102" t="str">
        <f t="shared" si="127"/>
        <v>2026-05-11T1035832</v>
      </c>
      <c r="B2479" s="167" t="str">
        <f t="shared" si="128"/>
        <v>191035832</v>
      </c>
      <c r="C2479" s="434" t="s">
        <v>11703</v>
      </c>
      <c r="D2479" s="435" t="s">
        <v>2916</v>
      </c>
      <c r="E2479" s="436" t="s">
        <v>10758</v>
      </c>
      <c r="F2479" s="435" t="s">
        <v>43</v>
      </c>
      <c r="G2479" s="435" t="s">
        <v>10759</v>
      </c>
      <c r="H2479" s="435" t="s">
        <v>10760</v>
      </c>
      <c r="I2479" s="437">
        <v>124</v>
      </c>
      <c r="J2479" s="165">
        <f t="shared" si="124"/>
        <v>19</v>
      </c>
    </row>
    <row r="2480" spans="1:10" ht="19.95" customHeight="1">
      <c r="A2480" s="102" t="str">
        <f t="shared" si="127"/>
        <v>2026-05-11T1027803</v>
      </c>
      <c r="B2480" s="167" t="str">
        <f t="shared" si="128"/>
        <v>191027803</v>
      </c>
      <c r="C2480" s="438" t="s">
        <v>11703</v>
      </c>
      <c r="D2480" s="439" t="s">
        <v>7303</v>
      </c>
      <c r="E2480" s="440" t="s">
        <v>10770</v>
      </c>
      <c r="F2480" s="439" t="s">
        <v>43</v>
      </c>
      <c r="G2480" s="439" t="s">
        <v>5709</v>
      </c>
      <c r="H2480" s="439" t="s">
        <v>10771</v>
      </c>
      <c r="I2480" s="441">
        <v>281</v>
      </c>
      <c r="J2480" s="165">
        <f t="shared" si="124"/>
        <v>19</v>
      </c>
    </row>
    <row r="2481" spans="1:10" ht="19.95" customHeight="1">
      <c r="A2481" s="102" t="str">
        <f t="shared" si="127"/>
        <v>2026-05-11T1018760</v>
      </c>
      <c r="B2481" s="167" t="str">
        <f t="shared" si="128"/>
        <v>191018760</v>
      </c>
      <c r="C2481" s="434" t="s">
        <v>11703</v>
      </c>
      <c r="D2481" s="435" t="s">
        <v>2893</v>
      </c>
      <c r="E2481" s="436" t="s">
        <v>2894</v>
      </c>
      <c r="F2481" s="435" t="s">
        <v>43</v>
      </c>
      <c r="G2481" s="435" t="s">
        <v>2895</v>
      </c>
      <c r="H2481" s="435" t="s">
        <v>2896</v>
      </c>
      <c r="I2481" s="437">
        <v>141</v>
      </c>
      <c r="J2481" s="165">
        <f t="shared" si="124"/>
        <v>19</v>
      </c>
    </row>
    <row r="2482" spans="1:10" ht="19.95" customHeight="1">
      <c r="A2482" s="102" t="str">
        <f t="shared" si="127"/>
        <v>2026-05-12T1037741</v>
      </c>
      <c r="B2482" s="167" t="str">
        <f t="shared" si="128"/>
        <v>191037741</v>
      </c>
      <c r="C2482" s="438" t="s">
        <v>11706</v>
      </c>
      <c r="D2482" s="439" t="s">
        <v>4388</v>
      </c>
      <c r="E2482" s="440" t="s">
        <v>7827</v>
      </c>
      <c r="F2482" s="439" t="s">
        <v>43</v>
      </c>
      <c r="G2482" s="439" t="s">
        <v>7828</v>
      </c>
      <c r="H2482" s="439" t="s">
        <v>7829</v>
      </c>
      <c r="I2482" s="441">
        <v>269</v>
      </c>
      <c r="J2482" s="165">
        <f t="shared" si="124"/>
        <v>19</v>
      </c>
    </row>
    <row r="2483" spans="1:10" ht="19.95" customHeight="1">
      <c r="A2483" s="102" t="str">
        <f t="shared" si="127"/>
        <v>2026-05-12T1037798</v>
      </c>
      <c r="B2483" s="167" t="str">
        <f t="shared" si="128"/>
        <v>191037798</v>
      </c>
      <c r="C2483" s="434" t="s">
        <v>11706</v>
      </c>
      <c r="D2483" s="435" t="s">
        <v>4388</v>
      </c>
      <c r="E2483" s="436" t="s">
        <v>8241</v>
      </c>
      <c r="F2483" s="435" t="s">
        <v>43</v>
      </c>
      <c r="G2483" s="435" t="s">
        <v>8242</v>
      </c>
      <c r="H2483" s="435" t="s">
        <v>8243</v>
      </c>
      <c r="I2483" s="437">
        <v>97</v>
      </c>
      <c r="J2483" s="165">
        <f t="shared" si="124"/>
        <v>19</v>
      </c>
    </row>
    <row r="2484" spans="1:10" ht="19.95" customHeight="1">
      <c r="A2484" s="102" t="str">
        <f t="shared" si="127"/>
        <v>2026-05-12T1037727</v>
      </c>
      <c r="B2484" s="167" t="str">
        <f t="shared" si="128"/>
        <v>191037727</v>
      </c>
      <c r="C2484" s="438" t="s">
        <v>11706</v>
      </c>
      <c r="D2484" s="439" t="s">
        <v>7419</v>
      </c>
      <c r="E2484" s="440" t="s">
        <v>9575</v>
      </c>
      <c r="F2484" s="439" t="s">
        <v>43</v>
      </c>
      <c r="G2484" s="439" t="s">
        <v>9576</v>
      </c>
      <c r="H2484" s="439" t="s">
        <v>11704</v>
      </c>
      <c r="I2484" s="441">
        <v>566</v>
      </c>
      <c r="J2484" s="165">
        <f t="shared" si="124"/>
        <v>19</v>
      </c>
    </row>
    <row r="2485" spans="1:10" ht="19.95" customHeight="1">
      <c r="A2485" s="102" t="str">
        <f t="shared" si="127"/>
        <v>2026-05-12T1031434</v>
      </c>
      <c r="B2485" s="167" t="str">
        <f t="shared" si="128"/>
        <v>191031434</v>
      </c>
      <c r="C2485" s="434" t="s">
        <v>11706</v>
      </c>
      <c r="D2485" s="435" t="s">
        <v>7419</v>
      </c>
      <c r="E2485" s="436" t="s">
        <v>7420</v>
      </c>
      <c r="F2485" s="435" t="s">
        <v>43</v>
      </c>
      <c r="G2485" s="435" t="s">
        <v>7421</v>
      </c>
      <c r="H2485" s="435" t="s">
        <v>7422</v>
      </c>
      <c r="I2485" s="437">
        <v>339</v>
      </c>
      <c r="J2485" s="165">
        <f t="shared" si="124"/>
        <v>19</v>
      </c>
    </row>
    <row r="2486" spans="1:10" ht="19.95" customHeight="1">
      <c r="A2486" s="102" t="str">
        <f t="shared" si="127"/>
        <v>2026-05-12T1020581</v>
      </c>
      <c r="B2486" s="167" t="str">
        <f t="shared" si="128"/>
        <v>191020581</v>
      </c>
      <c r="C2486" s="438" t="s">
        <v>11706</v>
      </c>
      <c r="D2486" s="439" t="s">
        <v>3715</v>
      </c>
      <c r="E2486" s="440" t="s">
        <v>8252</v>
      </c>
      <c r="F2486" s="439" t="s">
        <v>43</v>
      </c>
      <c r="G2486" s="439" t="s">
        <v>8253</v>
      </c>
      <c r="H2486" s="439" t="s">
        <v>11705</v>
      </c>
      <c r="I2486" s="441">
        <v>453</v>
      </c>
      <c r="J2486" s="165">
        <f t="shared" si="124"/>
        <v>19</v>
      </c>
    </row>
    <row r="2487" spans="1:10" ht="19.95" customHeight="1">
      <c r="A2487" s="102" t="str">
        <f t="shared" si="127"/>
        <v>2026-05-12T3002716</v>
      </c>
      <c r="B2487" s="167" t="str">
        <f t="shared" si="128"/>
        <v>193002716</v>
      </c>
      <c r="C2487" s="434" t="s">
        <v>11706</v>
      </c>
      <c r="D2487" s="435" t="s">
        <v>416</v>
      </c>
      <c r="E2487" s="436" t="s">
        <v>2931</v>
      </c>
      <c r="F2487" s="435" t="s">
        <v>43</v>
      </c>
      <c r="G2487" s="435" t="s">
        <v>2932</v>
      </c>
      <c r="H2487" s="435" t="s">
        <v>2859</v>
      </c>
      <c r="I2487" s="437">
        <v>92</v>
      </c>
      <c r="J2487" s="165">
        <f t="shared" si="124"/>
        <v>19</v>
      </c>
    </row>
    <row r="2488" spans="1:10" ht="19.95" customHeight="1">
      <c r="A2488" s="102" t="str">
        <f t="shared" si="127"/>
        <v>2026-05-12T3002782</v>
      </c>
      <c r="B2488" s="167" t="str">
        <f t="shared" si="128"/>
        <v>193002782</v>
      </c>
      <c r="C2488" s="438" t="s">
        <v>11706</v>
      </c>
      <c r="D2488" s="439" t="s">
        <v>416</v>
      </c>
      <c r="E2488" s="440" t="s">
        <v>3658</v>
      </c>
      <c r="F2488" s="439" t="s">
        <v>43</v>
      </c>
      <c r="G2488" s="439" t="s">
        <v>3659</v>
      </c>
      <c r="H2488" s="439" t="s">
        <v>3660</v>
      </c>
      <c r="I2488" s="441">
        <v>30</v>
      </c>
      <c r="J2488" s="165">
        <f t="shared" si="124"/>
        <v>19</v>
      </c>
    </row>
    <row r="2489" spans="1:10" ht="19.95" customHeight="1">
      <c r="A2489" s="102" t="str">
        <f t="shared" si="127"/>
        <v>2026-05-12T3003745</v>
      </c>
      <c r="B2489" s="167" t="str">
        <f t="shared" si="128"/>
        <v>193003745</v>
      </c>
      <c r="C2489" s="434" t="s">
        <v>11706</v>
      </c>
      <c r="D2489" s="435" t="s">
        <v>416</v>
      </c>
      <c r="E2489" s="436" t="s">
        <v>2869</v>
      </c>
      <c r="F2489" s="435" t="s">
        <v>43</v>
      </c>
      <c r="G2489" s="435" t="s">
        <v>2861</v>
      </c>
      <c r="H2489" s="435" t="s">
        <v>7812</v>
      </c>
      <c r="I2489" s="437">
        <v>110</v>
      </c>
      <c r="J2489" s="165">
        <f t="shared" si="124"/>
        <v>19</v>
      </c>
    </row>
    <row r="2490" spans="1:10" ht="19.95" customHeight="1">
      <c r="A2490" s="102" t="str">
        <f t="shared" si="127"/>
        <v>2026-05-12T3003105</v>
      </c>
      <c r="B2490" s="167" t="str">
        <f t="shared" si="128"/>
        <v>193003105</v>
      </c>
      <c r="C2490" s="438" t="s">
        <v>11706</v>
      </c>
      <c r="D2490" s="439" t="s">
        <v>416</v>
      </c>
      <c r="E2490" s="440" t="s">
        <v>417</v>
      </c>
      <c r="F2490" s="439" t="s">
        <v>43</v>
      </c>
      <c r="G2490" s="439" t="s">
        <v>418</v>
      </c>
      <c r="H2490" s="439" t="s">
        <v>7298</v>
      </c>
      <c r="I2490" s="441">
        <v>26</v>
      </c>
      <c r="J2490" s="165">
        <f t="shared" si="124"/>
        <v>19</v>
      </c>
    </row>
    <row r="2491" spans="1:10" ht="19.95" customHeight="1">
      <c r="A2491" s="102" t="str">
        <f t="shared" si="127"/>
        <v>2026-05-12T3002720</v>
      </c>
      <c r="B2491" s="167" t="str">
        <f t="shared" si="128"/>
        <v>193002720</v>
      </c>
      <c r="C2491" s="434" t="s">
        <v>11706</v>
      </c>
      <c r="D2491" s="435" t="s">
        <v>416</v>
      </c>
      <c r="E2491" s="436" t="s">
        <v>5048</v>
      </c>
      <c r="F2491" s="435" t="s">
        <v>43</v>
      </c>
      <c r="G2491" s="435" t="s">
        <v>5049</v>
      </c>
      <c r="H2491" s="435" t="s">
        <v>5023</v>
      </c>
      <c r="I2491" s="437">
        <v>47</v>
      </c>
      <c r="J2491" s="165">
        <f t="shared" si="124"/>
        <v>19</v>
      </c>
    </row>
    <row r="2492" spans="1:10" ht="19.95" customHeight="1">
      <c r="A2492" s="102" t="str">
        <f t="shared" si="127"/>
        <v>2026-05-12T3002609</v>
      </c>
      <c r="B2492" s="167" t="str">
        <f t="shared" si="128"/>
        <v>193002609</v>
      </c>
      <c r="C2492" s="438" t="s">
        <v>11706</v>
      </c>
      <c r="D2492" s="439" t="s">
        <v>2862</v>
      </c>
      <c r="E2492" s="440" t="s">
        <v>3721</v>
      </c>
      <c r="F2492" s="439" t="s">
        <v>43</v>
      </c>
      <c r="G2492" s="439" t="s">
        <v>3722</v>
      </c>
      <c r="H2492" s="439" t="s">
        <v>2865</v>
      </c>
      <c r="I2492" s="441">
        <v>159</v>
      </c>
      <c r="J2492" s="165">
        <f t="shared" si="124"/>
        <v>19</v>
      </c>
    </row>
    <row r="2493" spans="1:10" ht="19.95" customHeight="1">
      <c r="A2493" s="102" t="str">
        <f t="shared" si="127"/>
        <v>2026-05-12T3002775</v>
      </c>
      <c r="B2493" s="167" t="str">
        <f t="shared" si="128"/>
        <v>193002775</v>
      </c>
      <c r="C2493" s="434" t="s">
        <v>11706</v>
      </c>
      <c r="D2493" s="435" t="s">
        <v>2862</v>
      </c>
      <c r="E2493" s="436" t="s">
        <v>2871</v>
      </c>
      <c r="F2493" s="435" t="s">
        <v>2515</v>
      </c>
      <c r="G2493" s="435" t="s">
        <v>2872</v>
      </c>
      <c r="H2493" s="435" t="s">
        <v>7813</v>
      </c>
      <c r="I2493" s="437">
        <v>171</v>
      </c>
      <c r="J2493" s="165">
        <f t="shared" si="124"/>
        <v>19</v>
      </c>
    </row>
    <row r="2494" spans="1:10" ht="19.95" customHeight="1">
      <c r="A2494" s="102" t="str">
        <f t="shared" si="127"/>
        <v>2026-05-12T3003859</v>
      </c>
      <c r="B2494" s="167" t="str">
        <f t="shared" si="128"/>
        <v>193003859</v>
      </c>
      <c r="C2494" s="438" t="s">
        <v>11706</v>
      </c>
      <c r="D2494" s="439" t="s">
        <v>2870</v>
      </c>
      <c r="E2494" s="440" t="s">
        <v>4400</v>
      </c>
      <c r="F2494" s="439" t="s">
        <v>43</v>
      </c>
      <c r="G2494" s="439" t="s">
        <v>4401</v>
      </c>
      <c r="H2494" s="439" t="s">
        <v>10752</v>
      </c>
      <c r="I2494" s="441">
        <v>130</v>
      </c>
      <c r="J2494" s="165">
        <f t="shared" si="124"/>
        <v>19</v>
      </c>
    </row>
    <row r="2495" spans="1:10" ht="19.95" customHeight="1">
      <c r="A2495" s="102" t="str">
        <f t="shared" si="127"/>
        <v>2026-05-12T3003858</v>
      </c>
      <c r="B2495" s="167" t="str">
        <f t="shared" si="128"/>
        <v>193003858</v>
      </c>
      <c r="C2495" s="434" t="s">
        <v>11706</v>
      </c>
      <c r="D2495" s="435" t="s">
        <v>2870</v>
      </c>
      <c r="E2495" s="436" t="s">
        <v>4408</v>
      </c>
      <c r="F2495" s="435" t="s">
        <v>43</v>
      </c>
      <c r="G2495" s="435" t="s">
        <v>4409</v>
      </c>
      <c r="H2495" s="435" t="s">
        <v>10752</v>
      </c>
      <c r="I2495" s="437">
        <v>121</v>
      </c>
      <c r="J2495" s="165">
        <f t="shared" si="124"/>
        <v>19</v>
      </c>
    </row>
    <row r="2496" spans="1:10" ht="19.95" customHeight="1">
      <c r="A2496" s="102" t="str">
        <f t="shared" si="127"/>
        <v>2026-05-12T1033184</v>
      </c>
      <c r="B2496" s="167" t="str">
        <f t="shared" si="128"/>
        <v>191033184</v>
      </c>
      <c r="C2496" s="438" t="s">
        <v>11706</v>
      </c>
      <c r="D2496" s="439" t="s">
        <v>2926</v>
      </c>
      <c r="E2496" s="440" t="s">
        <v>2882</v>
      </c>
      <c r="F2496" s="439" t="s">
        <v>43</v>
      </c>
      <c r="G2496" s="439" t="s">
        <v>2883</v>
      </c>
      <c r="H2496" s="439" t="s">
        <v>10640</v>
      </c>
      <c r="I2496" s="441">
        <v>117</v>
      </c>
      <c r="J2496" s="165">
        <f t="shared" si="124"/>
        <v>19</v>
      </c>
    </row>
    <row r="2497" spans="1:10" ht="19.95" customHeight="1">
      <c r="A2497" s="102" t="str">
        <f t="shared" si="127"/>
        <v>2026-05-12T1037426</v>
      </c>
      <c r="B2497" s="167" t="str">
        <f t="shared" si="128"/>
        <v>191037426</v>
      </c>
      <c r="C2497" s="434" t="s">
        <v>11706</v>
      </c>
      <c r="D2497" s="435" t="s">
        <v>5384</v>
      </c>
      <c r="E2497" s="436" t="s">
        <v>7838</v>
      </c>
      <c r="F2497" s="435" t="s">
        <v>43</v>
      </c>
      <c r="G2497" s="435" t="s">
        <v>6255</v>
      </c>
      <c r="H2497" s="435" t="s">
        <v>10645</v>
      </c>
      <c r="I2497" s="437">
        <v>113</v>
      </c>
      <c r="J2497" s="165">
        <f t="shared" si="124"/>
        <v>19</v>
      </c>
    </row>
    <row r="2498" spans="1:10" ht="19.95" customHeight="1">
      <c r="A2498" s="102" t="str">
        <f t="shared" si="127"/>
        <v>2026-05-12T1031768</v>
      </c>
      <c r="B2498" s="167" t="str">
        <f t="shared" si="128"/>
        <v>191031768</v>
      </c>
      <c r="C2498" s="438" t="s">
        <v>11706</v>
      </c>
      <c r="D2498" s="439" t="s">
        <v>5013</v>
      </c>
      <c r="E2498" s="440" t="s">
        <v>9630</v>
      </c>
      <c r="F2498" s="439" t="s">
        <v>43</v>
      </c>
      <c r="G2498" s="439" t="s">
        <v>9631</v>
      </c>
      <c r="H2498" s="439" t="s">
        <v>10328</v>
      </c>
      <c r="I2498" s="441">
        <v>183</v>
      </c>
      <c r="J2498" s="165">
        <f t="shared" si="124"/>
        <v>19</v>
      </c>
    </row>
    <row r="2499" spans="1:10" ht="19.95" customHeight="1">
      <c r="A2499" s="102" t="str">
        <f t="shared" si="127"/>
        <v>2026-05-12T1035841</v>
      </c>
      <c r="B2499" s="167" t="str">
        <f t="shared" si="128"/>
        <v>191035841</v>
      </c>
      <c r="C2499" s="434" t="s">
        <v>11706</v>
      </c>
      <c r="D2499" s="435" t="s">
        <v>5013</v>
      </c>
      <c r="E2499" s="436" t="s">
        <v>9614</v>
      </c>
      <c r="F2499" s="435" t="s">
        <v>43</v>
      </c>
      <c r="G2499" s="435" t="s">
        <v>9615</v>
      </c>
      <c r="H2499" s="435" t="s">
        <v>9616</v>
      </c>
      <c r="I2499" s="437">
        <v>380</v>
      </c>
      <c r="J2499" s="165">
        <f t="shared" si="124"/>
        <v>19</v>
      </c>
    </row>
    <row r="2500" spans="1:10" ht="19.95" customHeight="1">
      <c r="A2500" s="102" t="str">
        <f t="shared" si="127"/>
        <v>2026-05-12T2021194</v>
      </c>
      <c r="B2500" s="167" t="str">
        <f t="shared" si="128"/>
        <v>192021194</v>
      </c>
      <c r="C2500" s="438" t="s">
        <v>11706</v>
      </c>
      <c r="D2500" s="439" t="s">
        <v>5017</v>
      </c>
      <c r="E2500" s="440" t="s">
        <v>2886</v>
      </c>
      <c r="F2500" s="439" t="s">
        <v>43</v>
      </c>
      <c r="G2500" s="439" t="s">
        <v>2887</v>
      </c>
      <c r="H2500" s="439" t="s">
        <v>2888</v>
      </c>
      <c r="I2500" s="441">
        <v>201</v>
      </c>
      <c r="J2500" s="165">
        <f t="shared" ref="J2500:J2563" si="129">WEEKNUM(C2500)-1</f>
        <v>19</v>
      </c>
    </row>
    <row r="2501" spans="1:10" ht="19.95" customHeight="1">
      <c r="A2501" s="102" t="str">
        <f t="shared" si="127"/>
        <v>2026-05-12T1031802</v>
      </c>
      <c r="B2501" s="167" t="str">
        <f t="shared" si="128"/>
        <v>191031802</v>
      </c>
      <c r="C2501" s="434" t="s">
        <v>11706</v>
      </c>
      <c r="D2501" s="435" t="s">
        <v>7820</v>
      </c>
      <c r="E2501" s="436" t="s">
        <v>9567</v>
      </c>
      <c r="F2501" s="435" t="s">
        <v>43</v>
      </c>
      <c r="G2501" s="435" t="s">
        <v>9568</v>
      </c>
      <c r="H2501" s="435" t="s">
        <v>9569</v>
      </c>
      <c r="I2501" s="437">
        <v>154</v>
      </c>
      <c r="J2501" s="165">
        <f t="shared" si="129"/>
        <v>19</v>
      </c>
    </row>
    <row r="2502" spans="1:10" ht="19.95" customHeight="1">
      <c r="A2502" s="102" t="str">
        <f t="shared" si="127"/>
        <v>2026-05-12T1037703</v>
      </c>
      <c r="B2502" s="167" t="str">
        <f t="shared" si="128"/>
        <v>191037703</v>
      </c>
      <c r="C2502" s="438" t="s">
        <v>11706</v>
      </c>
      <c r="D2502" s="439" t="s">
        <v>2912</v>
      </c>
      <c r="E2502" s="440" t="s">
        <v>11707</v>
      </c>
      <c r="F2502" s="439" t="s">
        <v>43</v>
      </c>
      <c r="G2502" s="439" t="s">
        <v>11708</v>
      </c>
      <c r="H2502" s="439" t="s">
        <v>11709</v>
      </c>
      <c r="I2502" s="441">
        <v>140</v>
      </c>
      <c r="J2502" s="165">
        <f t="shared" si="129"/>
        <v>19</v>
      </c>
    </row>
    <row r="2503" spans="1:10" ht="19.95" customHeight="1">
      <c r="A2503" s="102" t="str">
        <f t="shared" si="127"/>
        <v>2026-05-12T1033085</v>
      </c>
      <c r="B2503" s="167" t="str">
        <f t="shared" si="128"/>
        <v>191033085</v>
      </c>
      <c r="C2503" s="434" t="s">
        <v>11706</v>
      </c>
      <c r="D2503" s="435" t="s">
        <v>7415</v>
      </c>
      <c r="E2503" s="436" t="s">
        <v>7316</v>
      </c>
      <c r="F2503" s="435" t="s">
        <v>43</v>
      </c>
      <c r="G2503" s="435" t="s">
        <v>7317</v>
      </c>
      <c r="H2503" s="435" t="s">
        <v>7318</v>
      </c>
      <c r="I2503" s="437">
        <v>202</v>
      </c>
      <c r="J2503" s="165">
        <f t="shared" si="129"/>
        <v>19</v>
      </c>
    </row>
    <row r="2504" spans="1:10" ht="19.95" customHeight="1">
      <c r="A2504" s="102" t="str">
        <f t="shared" si="127"/>
        <v>2026-05-12T1027728</v>
      </c>
      <c r="B2504" s="167" t="str">
        <f t="shared" si="128"/>
        <v>191027728</v>
      </c>
      <c r="C2504" s="438" t="s">
        <v>11706</v>
      </c>
      <c r="D2504" s="439" t="s">
        <v>7415</v>
      </c>
      <c r="E2504" s="440" t="s">
        <v>9610</v>
      </c>
      <c r="F2504" s="439" t="s">
        <v>43</v>
      </c>
      <c r="G2504" s="439" t="s">
        <v>9611</v>
      </c>
      <c r="H2504" s="439" t="s">
        <v>9628</v>
      </c>
      <c r="I2504" s="441">
        <v>327</v>
      </c>
      <c r="J2504" s="165">
        <f t="shared" si="129"/>
        <v>19</v>
      </c>
    </row>
    <row r="2505" spans="1:10" ht="19.95" customHeight="1">
      <c r="A2505" s="102" t="str">
        <f t="shared" si="127"/>
        <v>2026-05-12T1018905</v>
      </c>
      <c r="B2505" s="167" t="str">
        <f t="shared" si="128"/>
        <v>191018905</v>
      </c>
      <c r="C2505" s="434" t="s">
        <v>11706</v>
      </c>
      <c r="D2505" s="435" t="s">
        <v>3749</v>
      </c>
      <c r="E2505" s="436" t="s">
        <v>3750</v>
      </c>
      <c r="F2505" s="435" t="s">
        <v>43</v>
      </c>
      <c r="G2505" s="435" t="s">
        <v>3751</v>
      </c>
      <c r="H2505" s="435" t="s">
        <v>3752</v>
      </c>
      <c r="I2505" s="437">
        <v>153</v>
      </c>
      <c r="J2505" s="165">
        <f t="shared" si="129"/>
        <v>19</v>
      </c>
    </row>
    <row r="2506" spans="1:10" ht="19.95" customHeight="1">
      <c r="A2506" s="102" t="str">
        <f t="shared" si="127"/>
        <v>2026-05-12T1018752</v>
      </c>
      <c r="B2506" s="167" t="str">
        <f t="shared" si="128"/>
        <v>191018752</v>
      </c>
      <c r="C2506" s="438" t="s">
        <v>11706</v>
      </c>
      <c r="D2506" s="439" t="s">
        <v>3749</v>
      </c>
      <c r="E2506" s="440" t="s">
        <v>5052</v>
      </c>
      <c r="F2506" s="439" t="s">
        <v>43</v>
      </c>
      <c r="G2506" s="439" t="s">
        <v>5053</v>
      </c>
      <c r="H2506" s="439" t="s">
        <v>5054</v>
      </c>
      <c r="I2506" s="441">
        <v>120</v>
      </c>
      <c r="J2506" s="165">
        <f t="shared" si="129"/>
        <v>19</v>
      </c>
    </row>
    <row r="2507" spans="1:10" ht="19.95" customHeight="1">
      <c r="A2507" s="102" t="str">
        <f t="shared" si="127"/>
        <v>2026-05-12T1031426</v>
      </c>
      <c r="B2507" s="167" t="str">
        <f t="shared" si="128"/>
        <v>191031426</v>
      </c>
      <c r="C2507" s="434" t="s">
        <v>11706</v>
      </c>
      <c r="D2507" s="435" t="s">
        <v>2916</v>
      </c>
      <c r="E2507" s="436" t="s">
        <v>10776</v>
      </c>
      <c r="F2507" s="435" t="s">
        <v>43</v>
      </c>
      <c r="G2507" s="435" t="s">
        <v>10777</v>
      </c>
      <c r="H2507" s="435" t="s">
        <v>10778</v>
      </c>
      <c r="I2507" s="437">
        <v>309</v>
      </c>
      <c r="J2507" s="165">
        <f t="shared" si="129"/>
        <v>19</v>
      </c>
    </row>
    <row r="2508" spans="1:10" ht="19.95" customHeight="1">
      <c r="A2508" s="102" t="str">
        <f t="shared" si="127"/>
        <v>2026-05-12T1035832</v>
      </c>
      <c r="B2508" s="167" t="str">
        <f t="shared" si="128"/>
        <v>191035832</v>
      </c>
      <c r="C2508" s="438" t="s">
        <v>11706</v>
      </c>
      <c r="D2508" s="439" t="s">
        <v>2916</v>
      </c>
      <c r="E2508" s="440" t="s">
        <v>10758</v>
      </c>
      <c r="F2508" s="439" t="s">
        <v>43</v>
      </c>
      <c r="G2508" s="439" t="s">
        <v>10759</v>
      </c>
      <c r="H2508" s="439" t="s">
        <v>10760</v>
      </c>
      <c r="I2508" s="441">
        <v>104</v>
      </c>
      <c r="J2508" s="165">
        <f t="shared" si="129"/>
        <v>19</v>
      </c>
    </row>
    <row r="2509" spans="1:10" ht="19.95" customHeight="1">
      <c r="A2509" s="102" t="str">
        <f t="shared" si="127"/>
        <v>2026-05-12T1027803</v>
      </c>
      <c r="B2509" s="167" t="str">
        <f t="shared" si="128"/>
        <v>191027803</v>
      </c>
      <c r="C2509" s="434" t="s">
        <v>11706</v>
      </c>
      <c r="D2509" s="435" t="s">
        <v>7303</v>
      </c>
      <c r="E2509" s="436" t="s">
        <v>10770</v>
      </c>
      <c r="F2509" s="435" t="s">
        <v>43</v>
      </c>
      <c r="G2509" s="435" t="s">
        <v>5709</v>
      </c>
      <c r="H2509" s="435" t="s">
        <v>10771</v>
      </c>
      <c r="I2509" s="437">
        <v>394</v>
      </c>
      <c r="J2509" s="165">
        <f t="shared" si="129"/>
        <v>19</v>
      </c>
    </row>
    <row r="2510" spans="1:10" ht="19.95" customHeight="1">
      <c r="A2510" s="102" t="str">
        <f t="shared" si="127"/>
        <v>2026-05-12T1018760</v>
      </c>
      <c r="B2510" s="167" t="str">
        <f t="shared" si="128"/>
        <v>191018760</v>
      </c>
      <c r="C2510" s="438" t="s">
        <v>11706</v>
      </c>
      <c r="D2510" s="439" t="s">
        <v>2893</v>
      </c>
      <c r="E2510" s="440" t="s">
        <v>2894</v>
      </c>
      <c r="F2510" s="439" t="s">
        <v>43</v>
      </c>
      <c r="G2510" s="439" t="s">
        <v>2895</v>
      </c>
      <c r="H2510" s="439" t="s">
        <v>2896</v>
      </c>
      <c r="I2510" s="441">
        <v>211</v>
      </c>
      <c r="J2510" s="165">
        <f t="shared" si="129"/>
        <v>19</v>
      </c>
    </row>
    <row r="2511" spans="1:10" ht="19.95" customHeight="1">
      <c r="A2511" s="102" t="str">
        <f t="shared" si="127"/>
        <v>2026-05-13T1037741</v>
      </c>
      <c r="B2511" s="167" t="str">
        <f t="shared" si="128"/>
        <v>191037741</v>
      </c>
      <c r="C2511" s="434" t="s">
        <v>11710</v>
      </c>
      <c r="D2511" s="435" t="s">
        <v>4388</v>
      </c>
      <c r="E2511" s="436" t="s">
        <v>7827</v>
      </c>
      <c r="F2511" s="435" t="s">
        <v>43</v>
      </c>
      <c r="G2511" s="435" t="s">
        <v>7828</v>
      </c>
      <c r="H2511" s="435" t="s">
        <v>7829</v>
      </c>
      <c r="I2511" s="437">
        <v>226</v>
      </c>
      <c r="J2511" s="165">
        <f t="shared" si="129"/>
        <v>19</v>
      </c>
    </row>
    <row r="2512" spans="1:10" ht="19.95" customHeight="1">
      <c r="A2512" s="102" t="str">
        <f t="shared" si="127"/>
        <v>2026-05-13T1037798</v>
      </c>
      <c r="B2512" s="167" t="str">
        <f t="shared" si="128"/>
        <v>191037798</v>
      </c>
      <c r="C2512" s="438" t="s">
        <v>11710</v>
      </c>
      <c r="D2512" s="439" t="s">
        <v>4388</v>
      </c>
      <c r="E2512" s="440" t="s">
        <v>8241</v>
      </c>
      <c r="F2512" s="439" t="s">
        <v>43</v>
      </c>
      <c r="G2512" s="439" t="s">
        <v>8242</v>
      </c>
      <c r="H2512" s="439" t="s">
        <v>8243</v>
      </c>
      <c r="I2512" s="441">
        <v>287</v>
      </c>
      <c r="J2512" s="165">
        <f t="shared" si="129"/>
        <v>19</v>
      </c>
    </row>
    <row r="2513" spans="1:10" ht="19.95" customHeight="1">
      <c r="A2513" s="102" t="str">
        <f t="shared" si="127"/>
        <v>2026-05-13T1037727</v>
      </c>
      <c r="B2513" s="167" t="str">
        <f t="shared" si="128"/>
        <v>191037727</v>
      </c>
      <c r="C2513" s="434" t="s">
        <v>11710</v>
      </c>
      <c r="D2513" s="435" t="s">
        <v>7419</v>
      </c>
      <c r="E2513" s="436" t="s">
        <v>9575</v>
      </c>
      <c r="F2513" s="435" t="s">
        <v>43</v>
      </c>
      <c r="G2513" s="435" t="s">
        <v>9576</v>
      </c>
      <c r="H2513" s="435" t="s">
        <v>11704</v>
      </c>
      <c r="I2513" s="437">
        <v>553</v>
      </c>
      <c r="J2513" s="165">
        <f t="shared" si="129"/>
        <v>19</v>
      </c>
    </row>
    <row r="2514" spans="1:10" ht="19.95" customHeight="1">
      <c r="A2514" s="102" t="str">
        <f t="shared" si="127"/>
        <v>2026-05-13T1031434</v>
      </c>
      <c r="B2514" s="167" t="str">
        <f t="shared" si="128"/>
        <v>191031434</v>
      </c>
      <c r="C2514" s="438" t="s">
        <v>11710</v>
      </c>
      <c r="D2514" s="439" t="s">
        <v>7419</v>
      </c>
      <c r="E2514" s="440" t="s">
        <v>7420</v>
      </c>
      <c r="F2514" s="439" t="s">
        <v>43</v>
      </c>
      <c r="G2514" s="439" t="s">
        <v>7421</v>
      </c>
      <c r="H2514" s="439" t="s">
        <v>7422</v>
      </c>
      <c r="I2514" s="441">
        <v>475</v>
      </c>
      <c r="J2514" s="165">
        <f t="shared" si="129"/>
        <v>19</v>
      </c>
    </row>
    <row r="2515" spans="1:10" ht="19.95" customHeight="1">
      <c r="A2515" s="102" t="str">
        <f t="shared" si="127"/>
        <v>2026-05-13T1020581</v>
      </c>
      <c r="B2515" s="167" t="str">
        <f t="shared" si="128"/>
        <v>191020581</v>
      </c>
      <c r="C2515" s="434" t="s">
        <v>11710</v>
      </c>
      <c r="D2515" s="435" t="s">
        <v>3715</v>
      </c>
      <c r="E2515" s="436" t="s">
        <v>8252</v>
      </c>
      <c r="F2515" s="435" t="s">
        <v>43</v>
      </c>
      <c r="G2515" s="435" t="s">
        <v>8253</v>
      </c>
      <c r="H2515" s="435" t="s">
        <v>11705</v>
      </c>
      <c r="I2515" s="437">
        <v>415</v>
      </c>
      <c r="J2515" s="165">
        <f t="shared" si="129"/>
        <v>19</v>
      </c>
    </row>
    <row r="2516" spans="1:10" ht="19.95" customHeight="1">
      <c r="A2516" s="102" t="str">
        <f t="shared" si="127"/>
        <v>2026-05-13T3003744</v>
      </c>
      <c r="B2516" s="167" t="str">
        <f t="shared" si="128"/>
        <v>193003744</v>
      </c>
      <c r="C2516" s="438" t="s">
        <v>11710</v>
      </c>
      <c r="D2516" s="439" t="s">
        <v>416</v>
      </c>
      <c r="E2516" s="440" t="s">
        <v>2863</v>
      </c>
      <c r="F2516" s="439" t="s">
        <v>43</v>
      </c>
      <c r="G2516" s="439" t="s">
        <v>2864</v>
      </c>
      <c r="H2516" s="439" t="s">
        <v>3723</v>
      </c>
      <c r="I2516" s="441">
        <v>32</v>
      </c>
      <c r="J2516" s="165">
        <f t="shared" si="129"/>
        <v>19</v>
      </c>
    </row>
    <row r="2517" spans="1:10" ht="19.95" customHeight="1">
      <c r="A2517" s="102" t="str">
        <f t="shared" ref="A2517:A2580" si="130">C2517&amp;"T"&amp;G2517</f>
        <v>2026-05-13T3002716</v>
      </c>
      <c r="B2517" s="167" t="str">
        <f t="shared" ref="B2517:B2580" si="131">J2517&amp;G2517</f>
        <v>193002716</v>
      </c>
      <c r="C2517" s="434" t="s">
        <v>11710</v>
      </c>
      <c r="D2517" s="435" t="s">
        <v>416</v>
      </c>
      <c r="E2517" s="436" t="s">
        <v>2931</v>
      </c>
      <c r="F2517" s="435" t="s">
        <v>43</v>
      </c>
      <c r="G2517" s="435" t="s">
        <v>2932</v>
      </c>
      <c r="H2517" s="435" t="s">
        <v>2859</v>
      </c>
      <c r="I2517" s="437">
        <v>47</v>
      </c>
      <c r="J2517" s="165">
        <f t="shared" si="129"/>
        <v>19</v>
      </c>
    </row>
    <row r="2518" spans="1:10" ht="19.95" customHeight="1">
      <c r="A2518" s="102" t="str">
        <f t="shared" si="130"/>
        <v>2026-05-13T3002782</v>
      </c>
      <c r="B2518" s="167" t="str">
        <f t="shared" si="131"/>
        <v>193002782</v>
      </c>
      <c r="C2518" s="438" t="s">
        <v>11710</v>
      </c>
      <c r="D2518" s="439" t="s">
        <v>416</v>
      </c>
      <c r="E2518" s="440" t="s">
        <v>3658</v>
      </c>
      <c r="F2518" s="439" t="s">
        <v>43</v>
      </c>
      <c r="G2518" s="439" t="s">
        <v>3659</v>
      </c>
      <c r="H2518" s="439" t="s">
        <v>3660</v>
      </c>
      <c r="I2518" s="441">
        <v>106</v>
      </c>
      <c r="J2518" s="165">
        <f t="shared" si="129"/>
        <v>19</v>
      </c>
    </row>
    <row r="2519" spans="1:10" ht="19.95" customHeight="1">
      <c r="A2519" s="102" t="str">
        <f t="shared" si="130"/>
        <v>2026-05-13T3003745</v>
      </c>
      <c r="B2519" s="167" t="str">
        <f t="shared" si="131"/>
        <v>193003745</v>
      </c>
      <c r="C2519" s="434" t="s">
        <v>11710</v>
      </c>
      <c r="D2519" s="435" t="s">
        <v>416</v>
      </c>
      <c r="E2519" s="436" t="s">
        <v>2869</v>
      </c>
      <c r="F2519" s="435" t="s">
        <v>43</v>
      </c>
      <c r="G2519" s="435" t="s">
        <v>2861</v>
      </c>
      <c r="H2519" s="435" t="s">
        <v>7812</v>
      </c>
      <c r="I2519" s="437">
        <v>31</v>
      </c>
      <c r="J2519" s="165">
        <f t="shared" si="129"/>
        <v>19</v>
      </c>
    </row>
    <row r="2520" spans="1:10" ht="19.95" customHeight="1">
      <c r="A2520" s="102" t="str">
        <f t="shared" si="130"/>
        <v>2026-05-13T3003105</v>
      </c>
      <c r="B2520" s="167" t="str">
        <f t="shared" si="131"/>
        <v>193003105</v>
      </c>
      <c r="C2520" s="438" t="s">
        <v>11710</v>
      </c>
      <c r="D2520" s="439" t="s">
        <v>416</v>
      </c>
      <c r="E2520" s="440" t="s">
        <v>417</v>
      </c>
      <c r="F2520" s="439" t="s">
        <v>43</v>
      </c>
      <c r="G2520" s="439" t="s">
        <v>418</v>
      </c>
      <c r="H2520" s="439" t="s">
        <v>7298</v>
      </c>
      <c r="I2520" s="441">
        <v>83</v>
      </c>
      <c r="J2520" s="165">
        <f t="shared" si="129"/>
        <v>19</v>
      </c>
    </row>
    <row r="2521" spans="1:10" ht="19.95" customHeight="1">
      <c r="A2521" s="102" t="str">
        <f t="shared" si="130"/>
        <v>2026-05-13T3002609</v>
      </c>
      <c r="B2521" s="167" t="str">
        <f t="shared" si="131"/>
        <v>193002609</v>
      </c>
      <c r="C2521" s="434" t="s">
        <v>11710</v>
      </c>
      <c r="D2521" s="435" t="s">
        <v>2862</v>
      </c>
      <c r="E2521" s="436" t="s">
        <v>3721</v>
      </c>
      <c r="F2521" s="435" t="s">
        <v>43</v>
      </c>
      <c r="G2521" s="435" t="s">
        <v>3722</v>
      </c>
      <c r="H2521" s="435" t="s">
        <v>2865</v>
      </c>
      <c r="I2521" s="437">
        <v>221</v>
      </c>
      <c r="J2521" s="165">
        <f t="shared" si="129"/>
        <v>19</v>
      </c>
    </row>
    <row r="2522" spans="1:10" ht="19.95" customHeight="1">
      <c r="A2522" s="102" t="str">
        <f t="shared" si="130"/>
        <v>2026-05-13T3002775</v>
      </c>
      <c r="B2522" s="167" t="str">
        <f t="shared" si="131"/>
        <v>193002775</v>
      </c>
      <c r="C2522" s="438" t="s">
        <v>11710</v>
      </c>
      <c r="D2522" s="439" t="s">
        <v>2862</v>
      </c>
      <c r="E2522" s="440" t="s">
        <v>2871</v>
      </c>
      <c r="F2522" s="439" t="s">
        <v>2515</v>
      </c>
      <c r="G2522" s="439" t="s">
        <v>2872</v>
      </c>
      <c r="H2522" s="439" t="s">
        <v>7813</v>
      </c>
      <c r="I2522" s="441">
        <v>113</v>
      </c>
      <c r="J2522" s="165">
        <f t="shared" si="129"/>
        <v>19</v>
      </c>
    </row>
    <row r="2523" spans="1:10" ht="19.95" customHeight="1">
      <c r="A2523" s="102" t="str">
        <f t="shared" si="130"/>
        <v>2026-05-13T3003859</v>
      </c>
      <c r="B2523" s="167" t="str">
        <f t="shared" si="131"/>
        <v>193003859</v>
      </c>
      <c r="C2523" s="434" t="s">
        <v>11710</v>
      </c>
      <c r="D2523" s="435" t="s">
        <v>2870</v>
      </c>
      <c r="E2523" s="436" t="s">
        <v>4400</v>
      </c>
      <c r="F2523" s="435" t="s">
        <v>43</v>
      </c>
      <c r="G2523" s="435" t="s">
        <v>4401</v>
      </c>
      <c r="H2523" s="435" t="s">
        <v>10752</v>
      </c>
      <c r="I2523" s="437">
        <v>163</v>
      </c>
      <c r="J2523" s="165">
        <f t="shared" si="129"/>
        <v>19</v>
      </c>
    </row>
    <row r="2524" spans="1:10" ht="19.95" customHeight="1">
      <c r="A2524" s="102" t="str">
        <f t="shared" si="130"/>
        <v>2026-05-13T3003858</v>
      </c>
      <c r="B2524" s="167" t="str">
        <f t="shared" si="131"/>
        <v>193003858</v>
      </c>
      <c r="C2524" s="438" t="s">
        <v>11710</v>
      </c>
      <c r="D2524" s="439" t="s">
        <v>2870</v>
      </c>
      <c r="E2524" s="440" t="s">
        <v>4408</v>
      </c>
      <c r="F2524" s="439" t="s">
        <v>43</v>
      </c>
      <c r="G2524" s="439" t="s">
        <v>4409</v>
      </c>
      <c r="H2524" s="439" t="s">
        <v>10752</v>
      </c>
      <c r="I2524" s="441">
        <v>136</v>
      </c>
      <c r="J2524" s="165">
        <f t="shared" si="129"/>
        <v>19</v>
      </c>
    </row>
    <row r="2525" spans="1:10" ht="19.95" customHeight="1">
      <c r="A2525" s="102" t="str">
        <f t="shared" si="130"/>
        <v>2026-05-13T1033184</v>
      </c>
      <c r="B2525" s="167" t="str">
        <f t="shared" si="131"/>
        <v>191033184</v>
      </c>
      <c r="C2525" s="434" t="s">
        <v>11710</v>
      </c>
      <c r="D2525" s="435" t="s">
        <v>2926</v>
      </c>
      <c r="E2525" s="436" t="s">
        <v>2882</v>
      </c>
      <c r="F2525" s="435" t="s">
        <v>43</v>
      </c>
      <c r="G2525" s="435" t="s">
        <v>2883</v>
      </c>
      <c r="H2525" s="435" t="s">
        <v>10640</v>
      </c>
      <c r="I2525" s="437">
        <v>240</v>
      </c>
      <c r="J2525" s="165">
        <f t="shared" si="129"/>
        <v>19</v>
      </c>
    </row>
    <row r="2526" spans="1:10" ht="19.95" customHeight="1">
      <c r="A2526" s="102" t="str">
        <f t="shared" si="130"/>
        <v>2026-05-13T1033348</v>
      </c>
      <c r="B2526" s="167" t="str">
        <f t="shared" si="131"/>
        <v>191033348</v>
      </c>
      <c r="C2526" s="438" t="s">
        <v>11710</v>
      </c>
      <c r="D2526" s="439" t="s">
        <v>2877</v>
      </c>
      <c r="E2526" s="440" t="s">
        <v>11711</v>
      </c>
      <c r="F2526" s="439" t="s">
        <v>43</v>
      </c>
      <c r="G2526" s="439" t="s">
        <v>11712</v>
      </c>
      <c r="H2526" s="439" t="s">
        <v>11713</v>
      </c>
      <c r="I2526" s="441">
        <v>59</v>
      </c>
      <c r="J2526" s="165">
        <f t="shared" si="129"/>
        <v>19</v>
      </c>
    </row>
    <row r="2527" spans="1:10" ht="19.95" customHeight="1">
      <c r="A2527" s="102" t="str">
        <f t="shared" si="130"/>
        <v>2026-05-13T1031768</v>
      </c>
      <c r="B2527" s="167" t="str">
        <f t="shared" si="131"/>
        <v>191031768</v>
      </c>
      <c r="C2527" s="434" t="s">
        <v>11710</v>
      </c>
      <c r="D2527" s="435" t="s">
        <v>5013</v>
      </c>
      <c r="E2527" s="436" t="s">
        <v>9630</v>
      </c>
      <c r="F2527" s="435" t="s">
        <v>43</v>
      </c>
      <c r="G2527" s="435" t="s">
        <v>9631</v>
      </c>
      <c r="H2527" s="435" t="s">
        <v>10328</v>
      </c>
      <c r="I2527" s="437">
        <v>211</v>
      </c>
      <c r="J2527" s="165">
        <f t="shared" si="129"/>
        <v>19</v>
      </c>
    </row>
    <row r="2528" spans="1:10" ht="19.95" customHeight="1">
      <c r="A2528" s="102" t="str">
        <f t="shared" si="130"/>
        <v>2026-05-13T1035841</v>
      </c>
      <c r="B2528" s="167" t="str">
        <f t="shared" si="131"/>
        <v>191035841</v>
      </c>
      <c r="C2528" s="438" t="s">
        <v>11710</v>
      </c>
      <c r="D2528" s="439" t="s">
        <v>5013</v>
      </c>
      <c r="E2528" s="440" t="s">
        <v>9614</v>
      </c>
      <c r="F2528" s="439" t="s">
        <v>43</v>
      </c>
      <c r="G2528" s="439" t="s">
        <v>9615</v>
      </c>
      <c r="H2528" s="439" t="s">
        <v>9616</v>
      </c>
      <c r="I2528" s="441">
        <v>372</v>
      </c>
      <c r="J2528" s="165">
        <f t="shared" si="129"/>
        <v>19</v>
      </c>
    </row>
    <row r="2529" spans="1:10" ht="19.95" customHeight="1">
      <c r="A2529" s="102" t="str">
        <f t="shared" si="130"/>
        <v>2026-05-13T2021194</v>
      </c>
      <c r="B2529" s="167" t="str">
        <f t="shared" si="131"/>
        <v>192021194</v>
      </c>
      <c r="C2529" s="434" t="s">
        <v>11710</v>
      </c>
      <c r="D2529" s="435" t="s">
        <v>5017</v>
      </c>
      <c r="E2529" s="436" t="s">
        <v>2886</v>
      </c>
      <c r="F2529" s="435" t="s">
        <v>43</v>
      </c>
      <c r="G2529" s="435" t="s">
        <v>2887</v>
      </c>
      <c r="H2529" s="435" t="s">
        <v>2888</v>
      </c>
      <c r="I2529" s="437">
        <v>158</v>
      </c>
      <c r="J2529" s="165">
        <f t="shared" si="129"/>
        <v>19</v>
      </c>
    </row>
    <row r="2530" spans="1:10" ht="19.95" customHeight="1">
      <c r="A2530" s="102" t="str">
        <f t="shared" si="130"/>
        <v>2026-05-13T1031802</v>
      </c>
      <c r="B2530" s="167" t="str">
        <f t="shared" si="131"/>
        <v>191031802</v>
      </c>
      <c r="C2530" s="438" t="s">
        <v>11710</v>
      </c>
      <c r="D2530" s="439" t="s">
        <v>7820</v>
      </c>
      <c r="E2530" s="440" t="s">
        <v>9567</v>
      </c>
      <c r="F2530" s="439" t="s">
        <v>43</v>
      </c>
      <c r="G2530" s="439" t="s">
        <v>9568</v>
      </c>
      <c r="H2530" s="439" t="s">
        <v>9569</v>
      </c>
      <c r="I2530" s="441">
        <v>335</v>
      </c>
      <c r="J2530" s="165">
        <f t="shared" si="129"/>
        <v>19</v>
      </c>
    </row>
    <row r="2531" spans="1:10" ht="19.95" customHeight="1">
      <c r="A2531" s="102" t="str">
        <f t="shared" si="130"/>
        <v>2026-05-13T1037703</v>
      </c>
      <c r="B2531" s="167" t="str">
        <f t="shared" si="131"/>
        <v>191037703</v>
      </c>
      <c r="C2531" s="434" t="s">
        <v>11710</v>
      </c>
      <c r="D2531" s="435" t="s">
        <v>2912</v>
      </c>
      <c r="E2531" s="436" t="s">
        <v>11707</v>
      </c>
      <c r="F2531" s="435" t="s">
        <v>43</v>
      </c>
      <c r="G2531" s="435" t="s">
        <v>11708</v>
      </c>
      <c r="H2531" s="435" t="s">
        <v>11709</v>
      </c>
      <c r="I2531" s="437">
        <v>60</v>
      </c>
      <c r="J2531" s="165">
        <f t="shared" si="129"/>
        <v>19</v>
      </c>
    </row>
    <row r="2532" spans="1:10" ht="19.95" customHeight="1">
      <c r="A2532" s="102" t="str">
        <f t="shared" si="130"/>
        <v>2026-05-13T1033085</v>
      </c>
      <c r="B2532" s="167" t="str">
        <f t="shared" si="131"/>
        <v>191033085</v>
      </c>
      <c r="C2532" s="438" t="s">
        <v>11710</v>
      </c>
      <c r="D2532" s="439" t="s">
        <v>7415</v>
      </c>
      <c r="E2532" s="440" t="s">
        <v>7316</v>
      </c>
      <c r="F2532" s="439" t="s">
        <v>43</v>
      </c>
      <c r="G2532" s="439" t="s">
        <v>7317</v>
      </c>
      <c r="H2532" s="439" t="s">
        <v>7318</v>
      </c>
      <c r="I2532" s="441">
        <v>402</v>
      </c>
      <c r="J2532" s="165">
        <f t="shared" si="129"/>
        <v>19</v>
      </c>
    </row>
    <row r="2533" spans="1:10" ht="19.95" customHeight="1">
      <c r="A2533" s="102" t="str">
        <f t="shared" si="130"/>
        <v>2026-05-13T1027728</v>
      </c>
      <c r="B2533" s="167" t="str">
        <f t="shared" si="131"/>
        <v>191027728</v>
      </c>
      <c r="C2533" s="434" t="s">
        <v>11710</v>
      </c>
      <c r="D2533" s="435" t="s">
        <v>7415</v>
      </c>
      <c r="E2533" s="436" t="s">
        <v>9610</v>
      </c>
      <c r="F2533" s="435" t="s">
        <v>43</v>
      </c>
      <c r="G2533" s="435" t="s">
        <v>9611</v>
      </c>
      <c r="H2533" s="435" t="s">
        <v>9628</v>
      </c>
      <c r="I2533" s="437">
        <v>189</v>
      </c>
      <c r="J2533" s="165">
        <f t="shared" si="129"/>
        <v>19</v>
      </c>
    </row>
    <row r="2534" spans="1:10" ht="19.95" customHeight="1">
      <c r="A2534" s="102" t="str">
        <f t="shared" si="130"/>
        <v>2026-05-13T1018752</v>
      </c>
      <c r="B2534" s="167" t="str">
        <f t="shared" si="131"/>
        <v>191018752</v>
      </c>
      <c r="C2534" s="438" t="s">
        <v>11710</v>
      </c>
      <c r="D2534" s="439" t="s">
        <v>3749</v>
      </c>
      <c r="E2534" s="440" t="s">
        <v>5052</v>
      </c>
      <c r="F2534" s="439" t="s">
        <v>43</v>
      </c>
      <c r="G2534" s="439" t="s">
        <v>5053</v>
      </c>
      <c r="H2534" s="439" t="s">
        <v>5054</v>
      </c>
      <c r="I2534" s="441">
        <v>201</v>
      </c>
      <c r="J2534" s="165">
        <f t="shared" si="129"/>
        <v>19</v>
      </c>
    </row>
    <row r="2535" spans="1:10" ht="19.95" customHeight="1">
      <c r="A2535" s="102" t="str">
        <f t="shared" si="130"/>
        <v>2026-05-13T1027803</v>
      </c>
      <c r="B2535" s="167" t="str">
        <f t="shared" si="131"/>
        <v>191027803</v>
      </c>
      <c r="C2535" s="434" t="s">
        <v>11710</v>
      </c>
      <c r="D2535" s="435" t="s">
        <v>7303</v>
      </c>
      <c r="E2535" s="436" t="s">
        <v>10770</v>
      </c>
      <c r="F2535" s="435" t="s">
        <v>43</v>
      </c>
      <c r="G2535" s="435" t="s">
        <v>5709</v>
      </c>
      <c r="H2535" s="435" t="s">
        <v>10771</v>
      </c>
      <c r="I2535" s="437">
        <v>375</v>
      </c>
      <c r="J2535" s="165">
        <f t="shared" si="129"/>
        <v>19</v>
      </c>
    </row>
    <row r="2536" spans="1:10" ht="19.95" customHeight="1">
      <c r="A2536" s="102" t="str">
        <f t="shared" si="130"/>
        <v>2026-05-13T1018760</v>
      </c>
      <c r="B2536" s="167" t="str">
        <f t="shared" si="131"/>
        <v>191018760</v>
      </c>
      <c r="C2536" s="438" t="s">
        <v>11710</v>
      </c>
      <c r="D2536" s="439" t="s">
        <v>2893</v>
      </c>
      <c r="E2536" s="440" t="s">
        <v>2894</v>
      </c>
      <c r="F2536" s="439" t="s">
        <v>43</v>
      </c>
      <c r="G2536" s="439" t="s">
        <v>2895</v>
      </c>
      <c r="H2536" s="439" t="s">
        <v>2896</v>
      </c>
      <c r="I2536" s="441">
        <v>66</v>
      </c>
      <c r="J2536" s="165">
        <f t="shared" si="129"/>
        <v>19</v>
      </c>
    </row>
    <row r="2537" spans="1:10" ht="19.95" customHeight="1">
      <c r="A2537" s="102" t="str">
        <f t="shared" si="130"/>
        <v>2026-05-14T1037741</v>
      </c>
      <c r="B2537" s="167" t="str">
        <f t="shared" si="131"/>
        <v>191037741</v>
      </c>
      <c r="C2537" s="434" t="s">
        <v>11714</v>
      </c>
      <c r="D2537" s="435" t="s">
        <v>4388</v>
      </c>
      <c r="E2537" s="436" t="s">
        <v>7827</v>
      </c>
      <c r="F2537" s="435" t="s">
        <v>43</v>
      </c>
      <c r="G2537" s="435" t="s">
        <v>7828</v>
      </c>
      <c r="H2537" s="435" t="s">
        <v>7829</v>
      </c>
      <c r="I2537" s="437">
        <v>251</v>
      </c>
      <c r="J2537" s="165">
        <f t="shared" si="129"/>
        <v>19</v>
      </c>
    </row>
    <row r="2538" spans="1:10" ht="19.95" customHeight="1">
      <c r="A2538" s="102" t="str">
        <f t="shared" si="130"/>
        <v>2026-05-14T1037798</v>
      </c>
      <c r="B2538" s="167" t="str">
        <f t="shared" si="131"/>
        <v>191037798</v>
      </c>
      <c r="C2538" s="438" t="s">
        <v>11714</v>
      </c>
      <c r="D2538" s="439" t="s">
        <v>4388</v>
      </c>
      <c r="E2538" s="440" t="s">
        <v>8241</v>
      </c>
      <c r="F2538" s="439" t="s">
        <v>43</v>
      </c>
      <c r="G2538" s="439" t="s">
        <v>8242</v>
      </c>
      <c r="H2538" s="439" t="s">
        <v>8243</v>
      </c>
      <c r="I2538" s="441">
        <v>120</v>
      </c>
      <c r="J2538" s="165">
        <f t="shared" si="129"/>
        <v>19</v>
      </c>
    </row>
    <row r="2539" spans="1:10" ht="19.95" customHeight="1">
      <c r="A2539" s="102" t="str">
        <f t="shared" si="130"/>
        <v>2026-05-14T1037727</v>
      </c>
      <c r="B2539" s="167" t="str">
        <f t="shared" si="131"/>
        <v>191037727</v>
      </c>
      <c r="C2539" s="434" t="s">
        <v>11714</v>
      </c>
      <c r="D2539" s="435" t="s">
        <v>7419</v>
      </c>
      <c r="E2539" s="436" t="s">
        <v>9575</v>
      </c>
      <c r="F2539" s="435" t="s">
        <v>43</v>
      </c>
      <c r="G2539" s="435" t="s">
        <v>9576</v>
      </c>
      <c r="H2539" s="435" t="s">
        <v>11704</v>
      </c>
      <c r="I2539" s="437">
        <v>568</v>
      </c>
      <c r="J2539" s="165">
        <f t="shared" si="129"/>
        <v>19</v>
      </c>
    </row>
    <row r="2540" spans="1:10" ht="19.95" customHeight="1">
      <c r="A2540" s="102" t="str">
        <f t="shared" si="130"/>
        <v>2026-05-14T1031434</v>
      </c>
      <c r="B2540" s="167" t="str">
        <f t="shared" si="131"/>
        <v>191031434</v>
      </c>
      <c r="C2540" s="438" t="s">
        <v>11714</v>
      </c>
      <c r="D2540" s="439" t="s">
        <v>7419</v>
      </c>
      <c r="E2540" s="440" t="s">
        <v>7420</v>
      </c>
      <c r="F2540" s="439" t="s">
        <v>43</v>
      </c>
      <c r="G2540" s="439" t="s">
        <v>7421</v>
      </c>
      <c r="H2540" s="439" t="s">
        <v>7422</v>
      </c>
      <c r="I2540" s="441">
        <v>275</v>
      </c>
      <c r="J2540" s="165">
        <f t="shared" si="129"/>
        <v>19</v>
      </c>
    </row>
    <row r="2541" spans="1:10" ht="19.95" customHeight="1">
      <c r="A2541" s="102" t="str">
        <f t="shared" si="130"/>
        <v>2026-05-14T1020581</v>
      </c>
      <c r="B2541" s="167" t="str">
        <f t="shared" si="131"/>
        <v>191020581</v>
      </c>
      <c r="C2541" s="434" t="s">
        <v>11714</v>
      </c>
      <c r="D2541" s="435" t="s">
        <v>3715</v>
      </c>
      <c r="E2541" s="436" t="s">
        <v>8252</v>
      </c>
      <c r="F2541" s="435" t="s">
        <v>43</v>
      </c>
      <c r="G2541" s="435" t="s">
        <v>8253</v>
      </c>
      <c r="H2541" s="435" t="s">
        <v>11705</v>
      </c>
      <c r="I2541" s="437">
        <v>361</v>
      </c>
      <c r="J2541" s="165">
        <f t="shared" si="129"/>
        <v>19</v>
      </c>
    </row>
    <row r="2542" spans="1:10" ht="19.95" customHeight="1">
      <c r="A2542" s="102" t="str">
        <f t="shared" si="130"/>
        <v>2026-05-14T3003744</v>
      </c>
      <c r="B2542" s="167" t="str">
        <f t="shared" si="131"/>
        <v>193003744</v>
      </c>
      <c r="C2542" s="438" t="s">
        <v>11714</v>
      </c>
      <c r="D2542" s="439" t="s">
        <v>416</v>
      </c>
      <c r="E2542" s="440" t="s">
        <v>2863</v>
      </c>
      <c r="F2542" s="439" t="s">
        <v>43</v>
      </c>
      <c r="G2542" s="439" t="s">
        <v>2864</v>
      </c>
      <c r="H2542" s="439" t="s">
        <v>3723</v>
      </c>
      <c r="I2542" s="441">
        <v>81</v>
      </c>
      <c r="J2542" s="165">
        <f t="shared" si="129"/>
        <v>19</v>
      </c>
    </row>
    <row r="2543" spans="1:10" ht="19.95" customHeight="1">
      <c r="A2543" s="102" t="str">
        <f t="shared" si="130"/>
        <v>2026-05-14T3002716</v>
      </c>
      <c r="B2543" s="167" t="str">
        <f t="shared" si="131"/>
        <v>193002716</v>
      </c>
      <c r="C2543" s="434" t="s">
        <v>11714</v>
      </c>
      <c r="D2543" s="435" t="s">
        <v>416</v>
      </c>
      <c r="E2543" s="436" t="s">
        <v>2931</v>
      </c>
      <c r="F2543" s="435" t="s">
        <v>43</v>
      </c>
      <c r="G2543" s="435" t="s">
        <v>2932</v>
      </c>
      <c r="H2543" s="435" t="s">
        <v>2859</v>
      </c>
      <c r="I2543" s="437">
        <v>78</v>
      </c>
      <c r="J2543" s="165">
        <f t="shared" si="129"/>
        <v>19</v>
      </c>
    </row>
    <row r="2544" spans="1:10" ht="19.95" customHeight="1">
      <c r="A2544" s="102" t="str">
        <f t="shared" si="130"/>
        <v>2026-05-14T3002782</v>
      </c>
      <c r="B2544" s="167" t="str">
        <f t="shared" si="131"/>
        <v>193002782</v>
      </c>
      <c r="C2544" s="438" t="s">
        <v>11714</v>
      </c>
      <c r="D2544" s="439" t="s">
        <v>416</v>
      </c>
      <c r="E2544" s="440" t="s">
        <v>3658</v>
      </c>
      <c r="F2544" s="439" t="s">
        <v>43</v>
      </c>
      <c r="G2544" s="439" t="s">
        <v>3659</v>
      </c>
      <c r="H2544" s="439" t="s">
        <v>3660</v>
      </c>
      <c r="I2544" s="441">
        <v>52</v>
      </c>
      <c r="J2544" s="165">
        <f t="shared" si="129"/>
        <v>19</v>
      </c>
    </row>
    <row r="2545" spans="1:10" ht="19.95" customHeight="1">
      <c r="A2545" s="102" t="str">
        <f t="shared" si="130"/>
        <v>2026-05-14T3003745</v>
      </c>
      <c r="B2545" s="167" t="str">
        <f t="shared" si="131"/>
        <v>193003745</v>
      </c>
      <c r="C2545" s="434" t="s">
        <v>11714</v>
      </c>
      <c r="D2545" s="435" t="s">
        <v>416</v>
      </c>
      <c r="E2545" s="436" t="s">
        <v>2869</v>
      </c>
      <c r="F2545" s="435" t="s">
        <v>43</v>
      </c>
      <c r="G2545" s="435" t="s">
        <v>2861</v>
      </c>
      <c r="H2545" s="435" t="s">
        <v>7812</v>
      </c>
      <c r="I2545" s="437">
        <v>124</v>
      </c>
      <c r="J2545" s="165">
        <f t="shared" si="129"/>
        <v>19</v>
      </c>
    </row>
    <row r="2546" spans="1:10" ht="19.95" customHeight="1">
      <c r="A2546" s="102" t="str">
        <f t="shared" si="130"/>
        <v>2026-05-14T3002609</v>
      </c>
      <c r="B2546" s="167" t="str">
        <f t="shared" si="131"/>
        <v>193002609</v>
      </c>
      <c r="C2546" s="438" t="s">
        <v>11714</v>
      </c>
      <c r="D2546" s="439" t="s">
        <v>2862</v>
      </c>
      <c r="E2546" s="440" t="s">
        <v>3721</v>
      </c>
      <c r="F2546" s="439" t="s">
        <v>43</v>
      </c>
      <c r="G2546" s="439" t="s">
        <v>3722</v>
      </c>
      <c r="H2546" s="439" t="s">
        <v>2865</v>
      </c>
      <c r="I2546" s="441">
        <v>89</v>
      </c>
      <c r="J2546" s="165">
        <f t="shared" si="129"/>
        <v>19</v>
      </c>
    </row>
    <row r="2547" spans="1:10" ht="19.95" customHeight="1">
      <c r="A2547" s="102" t="str">
        <f t="shared" si="130"/>
        <v>2026-05-14T3002775</v>
      </c>
      <c r="B2547" s="167" t="str">
        <f t="shared" si="131"/>
        <v>193002775</v>
      </c>
      <c r="C2547" s="434" t="s">
        <v>11714</v>
      </c>
      <c r="D2547" s="435" t="s">
        <v>2862</v>
      </c>
      <c r="E2547" s="436" t="s">
        <v>2871</v>
      </c>
      <c r="F2547" s="435" t="s">
        <v>2515</v>
      </c>
      <c r="G2547" s="435" t="s">
        <v>2872</v>
      </c>
      <c r="H2547" s="435" t="s">
        <v>7813</v>
      </c>
      <c r="I2547" s="437">
        <v>169</v>
      </c>
      <c r="J2547" s="165">
        <f t="shared" si="129"/>
        <v>19</v>
      </c>
    </row>
    <row r="2548" spans="1:10" ht="19.95" customHeight="1">
      <c r="A2548" s="102" t="str">
        <f t="shared" si="130"/>
        <v>2026-05-14T3002734</v>
      </c>
      <c r="B2548" s="167" t="str">
        <f t="shared" si="131"/>
        <v>193002734</v>
      </c>
      <c r="C2548" s="438" t="s">
        <v>11714</v>
      </c>
      <c r="D2548" s="439" t="s">
        <v>2862</v>
      </c>
      <c r="E2548" s="440" t="s">
        <v>3719</v>
      </c>
      <c r="F2548" s="439" t="s">
        <v>43</v>
      </c>
      <c r="G2548" s="439" t="s">
        <v>3720</v>
      </c>
      <c r="H2548" s="439" t="s">
        <v>3674</v>
      </c>
      <c r="I2548" s="441">
        <v>87</v>
      </c>
      <c r="J2548" s="165">
        <f t="shared" si="129"/>
        <v>19</v>
      </c>
    </row>
    <row r="2549" spans="1:10" ht="19.95" customHeight="1">
      <c r="A2549" s="102" t="str">
        <f t="shared" si="130"/>
        <v>2026-05-14T3003859</v>
      </c>
      <c r="B2549" s="167" t="str">
        <f t="shared" si="131"/>
        <v>193003859</v>
      </c>
      <c r="C2549" s="434" t="s">
        <v>11714</v>
      </c>
      <c r="D2549" s="435" t="s">
        <v>2870</v>
      </c>
      <c r="E2549" s="436" t="s">
        <v>4400</v>
      </c>
      <c r="F2549" s="435" t="s">
        <v>43</v>
      </c>
      <c r="G2549" s="435" t="s">
        <v>4401</v>
      </c>
      <c r="H2549" s="435" t="s">
        <v>10752</v>
      </c>
      <c r="I2549" s="437">
        <v>123</v>
      </c>
      <c r="J2549" s="165">
        <f t="shared" si="129"/>
        <v>19</v>
      </c>
    </row>
    <row r="2550" spans="1:10" ht="19.95" customHeight="1">
      <c r="A2550" s="102" t="str">
        <f t="shared" si="130"/>
        <v>2026-05-14T3003858</v>
      </c>
      <c r="B2550" s="167" t="str">
        <f t="shared" si="131"/>
        <v>193003858</v>
      </c>
      <c r="C2550" s="438" t="s">
        <v>11714</v>
      </c>
      <c r="D2550" s="439" t="s">
        <v>2870</v>
      </c>
      <c r="E2550" s="440" t="s">
        <v>4408</v>
      </c>
      <c r="F2550" s="439" t="s">
        <v>43</v>
      </c>
      <c r="G2550" s="439" t="s">
        <v>4409</v>
      </c>
      <c r="H2550" s="439" t="s">
        <v>10752</v>
      </c>
      <c r="I2550" s="441">
        <v>177</v>
      </c>
      <c r="J2550" s="165">
        <f t="shared" si="129"/>
        <v>19</v>
      </c>
    </row>
    <row r="2551" spans="1:10" ht="19.95" customHeight="1">
      <c r="A2551" s="102" t="str">
        <f t="shared" si="130"/>
        <v>2026-05-14T1033184</v>
      </c>
      <c r="B2551" s="167" t="str">
        <f t="shared" si="131"/>
        <v>191033184</v>
      </c>
      <c r="C2551" s="434" t="s">
        <v>11714</v>
      </c>
      <c r="D2551" s="435" t="s">
        <v>2926</v>
      </c>
      <c r="E2551" s="436" t="s">
        <v>2882</v>
      </c>
      <c r="F2551" s="435" t="s">
        <v>43</v>
      </c>
      <c r="G2551" s="435" t="s">
        <v>2883</v>
      </c>
      <c r="H2551" s="435" t="s">
        <v>10640</v>
      </c>
      <c r="I2551" s="437">
        <v>110</v>
      </c>
      <c r="J2551" s="165">
        <f t="shared" si="129"/>
        <v>19</v>
      </c>
    </row>
    <row r="2552" spans="1:10" ht="19.95" customHeight="1">
      <c r="A2552" s="102" t="str">
        <f t="shared" si="130"/>
        <v>2026-05-14T1033348</v>
      </c>
      <c r="B2552" s="167" t="str">
        <f t="shared" si="131"/>
        <v>191033348</v>
      </c>
      <c r="C2552" s="438" t="s">
        <v>11714</v>
      </c>
      <c r="D2552" s="439" t="s">
        <v>2877</v>
      </c>
      <c r="E2552" s="440" t="s">
        <v>11711</v>
      </c>
      <c r="F2552" s="439" t="s">
        <v>43</v>
      </c>
      <c r="G2552" s="439" t="s">
        <v>11712</v>
      </c>
      <c r="H2552" s="439" t="s">
        <v>11713</v>
      </c>
      <c r="I2552" s="441">
        <v>92</v>
      </c>
      <c r="J2552" s="165">
        <f t="shared" si="129"/>
        <v>19</v>
      </c>
    </row>
    <row r="2553" spans="1:10" ht="19.95" customHeight="1">
      <c r="A2553" s="102" t="str">
        <f t="shared" si="130"/>
        <v>2026-05-14T1038853</v>
      </c>
      <c r="B2553" s="167" t="str">
        <f t="shared" si="131"/>
        <v>191038853</v>
      </c>
      <c r="C2553" s="434" t="s">
        <v>11714</v>
      </c>
      <c r="D2553" s="435" t="s">
        <v>7349</v>
      </c>
      <c r="E2553" s="436" t="s">
        <v>11715</v>
      </c>
      <c r="F2553" s="435" t="s">
        <v>43</v>
      </c>
      <c r="G2553" s="435" t="s">
        <v>11716</v>
      </c>
      <c r="H2553" s="435" t="s">
        <v>11717</v>
      </c>
      <c r="I2553" s="437">
        <v>120</v>
      </c>
      <c r="J2553" s="165">
        <f t="shared" si="129"/>
        <v>19</v>
      </c>
    </row>
    <row r="2554" spans="1:10" ht="19.95" customHeight="1">
      <c r="A2554" s="102" t="str">
        <f t="shared" si="130"/>
        <v>2026-05-14T1031427</v>
      </c>
      <c r="B2554" s="167" t="str">
        <f t="shared" si="131"/>
        <v>191031427</v>
      </c>
      <c r="C2554" s="438" t="s">
        <v>11714</v>
      </c>
      <c r="D2554" s="439" t="s">
        <v>5013</v>
      </c>
      <c r="E2554" s="440" t="s">
        <v>10621</v>
      </c>
      <c r="F2554" s="439" t="s">
        <v>43</v>
      </c>
      <c r="G2554" s="439" t="s">
        <v>10622</v>
      </c>
      <c r="H2554" s="439" t="s">
        <v>10623</v>
      </c>
      <c r="I2554" s="441">
        <v>60</v>
      </c>
      <c r="J2554" s="165">
        <f t="shared" si="129"/>
        <v>19</v>
      </c>
    </row>
    <row r="2555" spans="1:10" ht="19.95" customHeight="1">
      <c r="A2555" s="102" t="str">
        <f t="shared" si="130"/>
        <v>2026-05-14T1035841</v>
      </c>
      <c r="B2555" s="167" t="str">
        <f t="shared" si="131"/>
        <v>191035841</v>
      </c>
      <c r="C2555" s="434" t="s">
        <v>11714</v>
      </c>
      <c r="D2555" s="435" t="s">
        <v>5013</v>
      </c>
      <c r="E2555" s="436" t="s">
        <v>9614</v>
      </c>
      <c r="F2555" s="435" t="s">
        <v>43</v>
      </c>
      <c r="G2555" s="435" t="s">
        <v>9615</v>
      </c>
      <c r="H2555" s="435" t="s">
        <v>9616</v>
      </c>
      <c r="I2555" s="437">
        <v>332</v>
      </c>
      <c r="J2555" s="165">
        <f t="shared" si="129"/>
        <v>19</v>
      </c>
    </row>
    <row r="2556" spans="1:10" ht="19.95" customHeight="1">
      <c r="A2556" s="102" t="str">
        <f t="shared" si="130"/>
        <v>2026-05-14T2021194</v>
      </c>
      <c r="B2556" s="167" t="str">
        <f t="shared" si="131"/>
        <v>192021194</v>
      </c>
      <c r="C2556" s="438" t="s">
        <v>11714</v>
      </c>
      <c r="D2556" s="439" t="s">
        <v>5017</v>
      </c>
      <c r="E2556" s="440" t="s">
        <v>2886</v>
      </c>
      <c r="F2556" s="439" t="s">
        <v>43</v>
      </c>
      <c r="G2556" s="439" t="s">
        <v>2887</v>
      </c>
      <c r="H2556" s="439" t="s">
        <v>2888</v>
      </c>
      <c r="I2556" s="441">
        <v>108</v>
      </c>
      <c r="J2556" s="165">
        <f t="shared" si="129"/>
        <v>19</v>
      </c>
    </row>
    <row r="2557" spans="1:10" ht="19.95" customHeight="1">
      <c r="A2557" s="102" t="str">
        <f t="shared" si="130"/>
        <v>2026-05-14T1030578</v>
      </c>
      <c r="B2557" s="167" t="str">
        <f t="shared" si="131"/>
        <v>191030578</v>
      </c>
      <c r="C2557" s="434" t="s">
        <v>11714</v>
      </c>
      <c r="D2557" s="435" t="s">
        <v>11718</v>
      </c>
      <c r="E2557" s="436" t="s">
        <v>11719</v>
      </c>
      <c r="F2557" s="435" t="s">
        <v>43</v>
      </c>
      <c r="G2557" s="435" t="s">
        <v>9626</v>
      </c>
      <c r="H2557" s="435" t="s">
        <v>9627</v>
      </c>
      <c r="I2557" s="437">
        <v>61</v>
      </c>
      <c r="J2557" s="165">
        <f t="shared" si="129"/>
        <v>19</v>
      </c>
    </row>
    <row r="2558" spans="1:10" ht="19.95" customHeight="1">
      <c r="A2558" s="102" t="str">
        <f t="shared" si="130"/>
        <v>2026-05-14T1031802</v>
      </c>
      <c r="B2558" s="167" t="str">
        <f t="shared" si="131"/>
        <v>191031802</v>
      </c>
      <c r="C2558" s="438" t="s">
        <v>11714</v>
      </c>
      <c r="D2558" s="439" t="s">
        <v>7820</v>
      </c>
      <c r="E2558" s="440" t="s">
        <v>9567</v>
      </c>
      <c r="F2558" s="439" t="s">
        <v>43</v>
      </c>
      <c r="G2558" s="439" t="s">
        <v>9568</v>
      </c>
      <c r="H2558" s="439" t="s">
        <v>9569</v>
      </c>
      <c r="I2558" s="441">
        <v>121</v>
      </c>
      <c r="J2558" s="165">
        <f t="shared" si="129"/>
        <v>19</v>
      </c>
    </row>
    <row r="2559" spans="1:10" ht="19.95" customHeight="1">
      <c r="A2559" s="102" t="str">
        <f t="shared" si="130"/>
        <v>2026-05-14T1033085</v>
      </c>
      <c r="B2559" s="167" t="str">
        <f t="shared" si="131"/>
        <v>191033085</v>
      </c>
      <c r="C2559" s="434" t="s">
        <v>11714</v>
      </c>
      <c r="D2559" s="435" t="s">
        <v>7415</v>
      </c>
      <c r="E2559" s="436" t="s">
        <v>7316</v>
      </c>
      <c r="F2559" s="435" t="s">
        <v>43</v>
      </c>
      <c r="G2559" s="435" t="s">
        <v>7317</v>
      </c>
      <c r="H2559" s="435" t="s">
        <v>7318</v>
      </c>
      <c r="I2559" s="437">
        <v>445</v>
      </c>
      <c r="J2559" s="165">
        <f t="shared" si="129"/>
        <v>19</v>
      </c>
    </row>
    <row r="2560" spans="1:10" ht="19.95" customHeight="1">
      <c r="A2560" s="102" t="str">
        <f t="shared" si="130"/>
        <v>2026-05-14T1027728</v>
      </c>
      <c r="B2560" s="167" t="str">
        <f t="shared" si="131"/>
        <v>191027728</v>
      </c>
      <c r="C2560" s="438" t="s">
        <v>11714</v>
      </c>
      <c r="D2560" s="439" t="s">
        <v>7415</v>
      </c>
      <c r="E2560" s="440" t="s">
        <v>9610</v>
      </c>
      <c r="F2560" s="439" t="s">
        <v>43</v>
      </c>
      <c r="G2560" s="439" t="s">
        <v>9611</v>
      </c>
      <c r="H2560" s="439" t="s">
        <v>9628</v>
      </c>
      <c r="I2560" s="441">
        <v>209</v>
      </c>
      <c r="J2560" s="165">
        <f t="shared" si="129"/>
        <v>19</v>
      </c>
    </row>
    <row r="2561" spans="1:10" ht="19.95" customHeight="1">
      <c r="A2561" s="102" t="str">
        <f t="shared" si="130"/>
        <v>2026-05-14T1027951</v>
      </c>
      <c r="B2561" s="167" t="str">
        <f t="shared" si="131"/>
        <v>191027951</v>
      </c>
      <c r="C2561" s="434" t="s">
        <v>11714</v>
      </c>
      <c r="D2561" s="435" t="s">
        <v>5754</v>
      </c>
      <c r="E2561" s="436" t="s">
        <v>4379</v>
      </c>
      <c r="F2561" s="435" t="s">
        <v>43</v>
      </c>
      <c r="G2561" s="435" t="s">
        <v>385</v>
      </c>
      <c r="H2561" s="435" t="s">
        <v>5760</v>
      </c>
      <c r="I2561" s="437">
        <v>50</v>
      </c>
      <c r="J2561" s="165">
        <f t="shared" si="129"/>
        <v>19</v>
      </c>
    </row>
    <row r="2562" spans="1:10" ht="19.95" customHeight="1">
      <c r="A2562" s="102" t="str">
        <f t="shared" si="130"/>
        <v>2026-05-14T1018752</v>
      </c>
      <c r="B2562" s="167" t="str">
        <f t="shared" si="131"/>
        <v>191018752</v>
      </c>
      <c r="C2562" s="438" t="s">
        <v>11714</v>
      </c>
      <c r="D2562" s="439" t="s">
        <v>3749</v>
      </c>
      <c r="E2562" s="440" t="s">
        <v>5052</v>
      </c>
      <c r="F2562" s="439" t="s">
        <v>43</v>
      </c>
      <c r="G2562" s="439" t="s">
        <v>5053</v>
      </c>
      <c r="H2562" s="439" t="s">
        <v>5054</v>
      </c>
      <c r="I2562" s="441">
        <v>125</v>
      </c>
      <c r="J2562" s="165">
        <f t="shared" si="129"/>
        <v>19</v>
      </c>
    </row>
    <row r="2563" spans="1:10" ht="19.95" customHeight="1">
      <c r="A2563" s="102" t="str">
        <f t="shared" si="130"/>
        <v>2026-05-14T1027803</v>
      </c>
      <c r="B2563" s="167" t="str">
        <f t="shared" si="131"/>
        <v>191027803</v>
      </c>
      <c r="C2563" s="434" t="s">
        <v>11714</v>
      </c>
      <c r="D2563" s="435" t="s">
        <v>7303</v>
      </c>
      <c r="E2563" s="436" t="s">
        <v>10770</v>
      </c>
      <c r="F2563" s="435" t="s">
        <v>43</v>
      </c>
      <c r="G2563" s="435" t="s">
        <v>5709</v>
      </c>
      <c r="H2563" s="435" t="s">
        <v>10771</v>
      </c>
      <c r="I2563" s="437">
        <v>350</v>
      </c>
      <c r="J2563" s="165">
        <f t="shared" si="129"/>
        <v>19</v>
      </c>
    </row>
    <row r="2564" spans="1:10" ht="19.95" customHeight="1">
      <c r="A2564" s="102" t="str">
        <f t="shared" si="130"/>
        <v>2026-05-15T1037741</v>
      </c>
      <c r="B2564" s="167" t="str">
        <f t="shared" si="131"/>
        <v>191037741</v>
      </c>
      <c r="C2564" s="438" t="s">
        <v>11720</v>
      </c>
      <c r="D2564" s="439" t="s">
        <v>4388</v>
      </c>
      <c r="E2564" s="440" t="s">
        <v>7827</v>
      </c>
      <c r="F2564" s="439" t="s">
        <v>43</v>
      </c>
      <c r="G2564" s="439" t="s">
        <v>7828</v>
      </c>
      <c r="H2564" s="439" t="s">
        <v>7829</v>
      </c>
      <c r="I2564" s="441">
        <v>458</v>
      </c>
      <c r="J2564" s="165">
        <f t="shared" ref="J2564:J2627" si="132">WEEKNUM(C2564)-1</f>
        <v>19</v>
      </c>
    </row>
    <row r="2565" spans="1:10" ht="19.95" customHeight="1">
      <c r="A2565" s="102" t="str">
        <f t="shared" si="130"/>
        <v>2026-05-15T1037798</v>
      </c>
      <c r="B2565" s="167" t="str">
        <f t="shared" si="131"/>
        <v>191037798</v>
      </c>
      <c r="C2565" s="434" t="s">
        <v>11720</v>
      </c>
      <c r="D2565" s="435" t="s">
        <v>4388</v>
      </c>
      <c r="E2565" s="436" t="s">
        <v>8241</v>
      </c>
      <c r="F2565" s="435" t="s">
        <v>43</v>
      </c>
      <c r="G2565" s="435" t="s">
        <v>8242</v>
      </c>
      <c r="H2565" s="435" t="s">
        <v>8243</v>
      </c>
      <c r="I2565" s="437">
        <v>140</v>
      </c>
      <c r="J2565" s="165">
        <f t="shared" si="132"/>
        <v>19</v>
      </c>
    </row>
    <row r="2566" spans="1:10" ht="19.95" customHeight="1">
      <c r="A2566" s="102" t="str">
        <f t="shared" si="130"/>
        <v>2026-05-15T1037727</v>
      </c>
      <c r="B2566" s="167" t="str">
        <f t="shared" si="131"/>
        <v>191037727</v>
      </c>
      <c r="C2566" s="438" t="s">
        <v>11720</v>
      </c>
      <c r="D2566" s="439" t="s">
        <v>7419</v>
      </c>
      <c r="E2566" s="440" t="s">
        <v>9575</v>
      </c>
      <c r="F2566" s="439" t="s">
        <v>43</v>
      </c>
      <c r="G2566" s="439" t="s">
        <v>9576</v>
      </c>
      <c r="H2566" s="439" t="s">
        <v>11704</v>
      </c>
      <c r="I2566" s="441">
        <v>584</v>
      </c>
      <c r="J2566" s="165">
        <f t="shared" si="132"/>
        <v>19</v>
      </c>
    </row>
    <row r="2567" spans="1:10" ht="19.95" customHeight="1">
      <c r="A2567" s="102" t="str">
        <f t="shared" si="130"/>
        <v>2026-05-15T1031434</v>
      </c>
      <c r="B2567" s="167" t="str">
        <f t="shared" si="131"/>
        <v>191031434</v>
      </c>
      <c r="C2567" s="434" t="s">
        <v>11720</v>
      </c>
      <c r="D2567" s="435" t="s">
        <v>7419</v>
      </c>
      <c r="E2567" s="436" t="s">
        <v>7420</v>
      </c>
      <c r="F2567" s="435" t="s">
        <v>43</v>
      </c>
      <c r="G2567" s="435" t="s">
        <v>7421</v>
      </c>
      <c r="H2567" s="435" t="s">
        <v>7422</v>
      </c>
      <c r="I2567" s="437">
        <v>217</v>
      </c>
      <c r="J2567" s="165">
        <f t="shared" si="132"/>
        <v>19</v>
      </c>
    </row>
    <row r="2568" spans="1:10" ht="19.95" customHeight="1">
      <c r="A2568" s="102" t="str">
        <f t="shared" si="130"/>
        <v>2026-05-15T1020581</v>
      </c>
      <c r="B2568" s="167" t="str">
        <f t="shared" si="131"/>
        <v>191020581</v>
      </c>
      <c r="C2568" s="438" t="s">
        <v>11720</v>
      </c>
      <c r="D2568" s="439" t="s">
        <v>3715</v>
      </c>
      <c r="E2568" s="440" t="s">
        <v>8252</v>
      </c>
      <c r="F2568" s="439" t="s">
        <v>43</v>
      </c>
      <c r="G2568" s="439" t="s">
        <v>8253</v>
      </c>
      <c r="H2568" s="439" t="s">
        <v>11705</v>
      </c>
      <c r="I2568" s="441">
        <v>417</v>
      </c>
      <c r="J2568" s="165">
        <f t="shared" si="132"/>
        <v>19</v>
      </c>
    </row>
    <row r="2569" spans="1:10" ht="19.95" customHeight="1">
      <c r="A2569" s="102" t="str">
        <f t="shared" si="130"/>
        <v>2026-05-15T3003744</v>
      </c>
      <c r="B2569" s="167" t="str">
        <f t="shared" si="131"/>
        <v>193003744</v>
      </c>
      <c r="C2569" s="434" t="s">
        <v>11720</v>
      </c>
      <c r="D2569" s="435" t="s">
        <v>416</v>
      </c>
      <c r="E2569" s="436" t="s">
        <v>2863</v>
      </c>
      <c r="F2569" s="435" t="s">
        <v>43</v>
      </c>
      <c r="G2569" s="435" t="s">
        <v>2864</v>
      </c>
      <c r="H2569" s="435" t="s">
        <v>3723</v>
      </c>
      <c r="I2569" s="437">
        <v>91</v>
      </c>
      <c r="J2569" s="165">
        <f t="shared" si="132"/>
        <v>19</v>
      </c>
    </row>
    <row r="2570" spans="1:10" ht="19.95" customHeight="1">
      <c r="A2570" s="102" t="str">
        <f t="shared" si="130"/>
        <v>2026-05-15T3002716</v>
      </c>
      <c r="B2570" s="167" t="str">
        <f t="shared" si="131"/>
        <v>193002716</v>
      </c>
      <c r="C2570" s="438" t="s">
        <v>11720</v>
      </c>
      <c r="D2570" s="439" t="s">
        <v>416</v>
      </c>
      <c r="E2570" s="440" t="s">
        <v>2931</v>
      </c>
      <c r="F2570" s="439" t="s">
        <v>43</v>
      </c>
      <c r="G2570" s="439" t="s">
        <v>2932</v>
      </c>
      <c r="H2570" s="439" t="s">
        <v>2859</v>
      </c>
      <c r="I2570" s="441">
        <v>65</v>
      </c>
      <c r="J2570" s="165">
        <f t="shared" si="132"/>
        <v>19</v>
      </c>
    </row>
    <row r="2571" spans="1:10" ht="19.95" customHeight="1">
      <c r="A2571" s="102" t="str">
        <f t="shared" si="130"/>
        <v>2026-05-15T3002782</v>
      </c>
      <c r="B2571" s="167" t="str">
        <f t="shared" si="131"/>
        <v>193002782</v>
      </c>
      <c r="C2571" s="434" t="s">
        <v>11720</v>
      </c>
      <c r="D2571" s="435" t="s">
        <v>416</v>
      </c>
      <c r="E2571" s="436" t="s">
        <v>3658</v>
      </c>
      <c r="F2571" s="435" t="s">
        <v>43</v>
      </c>
      <c r="G2571" s="435" t="s">
        <v>3659</v>
      </c>
      <c r="H2571" s="435" t="s">
        <v>3660</v>
      </c>
      <c r="I2571" s="437">
        <v>106</v>
      </c>
      <c r="J2571" s="165">
        <f t="shared" si="132"/>
        <v>19</v>
      </c>
    </row>
    <row r="2572" spans="1:10" ht="19.95" customHeight="1">
      <c r="A2572" s="102" t="str">
        <f t="shared" si="130"/>
        <v>2026-05-15T3003745</v>
      </c>
      <c r="B2572" s="167" t="str">
        <f t="shared" si="131"/>
        <v>193003745</v>
      </c>
      <c r="C2572" s="438" t="s">
        <v>11720</v>
      </c>
      <c r="D2572" s="439" t="s">
        <v>416</v>
      </c>
      <c r="E2572" s="440" t="s">
        <v>2869</v>
      </c>
      <c r="F2572" s="439" t="s">
        <v>43</v>
      </c>
      <c r="G2572" s="439" t="s">
        <v>2861</v>
      </c>
      <c r="H2572" s="439" t="s">
        <v>7812</v>
      </c>
      <c r="I2572" s="441">
        <v>48</v>
      </c>
      <c r="J2572" s="165">
        <f t="shared" si="132"/>
        <v>19</v>
      </c>
    </row>
    <row r="2573" spans="1:10" ht="19.95" customHeight="1">
      <c r="A2573" s="102" t="str">
        <f t="shared" si="130"/>
        <v>2026-05-15T3002609</v>
      </c>
      <c r="B2573" s="167" t="str">
        <f t="shared" si="131"/>
        <v>193002609</v>
      </c>
      <c r="C2573" s="434" t="s">
        <v>11720</v>
      </c>
      <c r="D2573" s="435" t="s">
        <v>2862</v>
      </c>
      <c r="E2573" s="436" t="s">
        <v>3721</v>
      </c>
      <c r="F2573" s="435" t="s">
        <v>43</v>
      </c>
      <c r="G2573" s="435" t="s">
        <v>3722</v>
      </c>
      <c r="H2573" s="435" t="s">
        <v>2865</v>
      </c>
      <c r="I2573" s="437">
        <v>171</v>
      </c>
      <c r="J2573" s="165">
        <f t="shared" si="132"/>
        <v>19</v>
      </c>
    </row>
    <row r="2574" spans="1:10" ht="19.95" customHeight="1">
      <c r="A2574" s="102" t="str">
        <f t="shared" si="130"/>
        <v>2026-05-15T3002775</v>
      </c>
      <c r="B2574" s="167" t="str">
        <f t="shared" si="131"/>
        <v>193002775</v>
      </c>
      <c r="C2574" s="438" t="s">
        <v>11720</v>
      </c>
      <c r="D2574" s="439" t="s">
        <v>2862</v>
      </c>
      <c r="E2574" s="440" t="s">
        <v>2871</v>
      </c>
      <c r="F2574" s="439" t="s">
        <v>2515</v>
      </c>
      <c r="G2574" s="439" t="s">
        <v>2872</v>
      </c>
      <c r="H2574" s="439" t="s">
        <v>7813</v>
      </c>
      <c r="I2574" s="441">
        <v>158</v>
      </c>
      <c r="J2574" s="165">
        <f t="shared" si="132"/>
        <v>19</v>
      </c>
    </row>
    <row r="2575" spans="1:10" ht="19.95" customHeight="1">
      <c r="A2575" s="102" t="str">
        <f t="shared" si="130"/>
        <v>2026-05-15T3003859</v>
      </c>
      <c r="B2575" s="167" t="str">
        <f t="shared" si="131"/>
        <v>193003859</v>
      </c>
      <c r="C2575" s="434" t="s">
        <v>11720</v>
      </c>
      <c r="D2575" s="435" t="s">
        <v>2870</v>
      </c>
      <c r="E2575" s="436" t="s">
        <v>4400</v>
      </c>
      <c r="F2575" s="435" t="s">
        <v>43</v>
      </c>
      <c r="G2575" s="435" t="s">
        <v>4401</v>
      </c>
      <c r="H2575" s="435" t="s">
        <v>10752</v>
      </c>
      <c r="I2575" s="437">
        <v>140</v>
      </c>
      <c r="J2575" s="165">
        <f t="shared" si="132"/>
        <v>19</v>
      </c>
    </row>
    <row r="2576" spans="1:10" ht="19.95" customHeight="1">
      <c r="A2576" s="102" t="str">
        <f t="shared" si="130"/>
        <v>2026-05-15T3003858</v>
      </c>
      <c r="B2576" s="167" t="str">
        <f t="shared" si="131"/>
        <v>193003858</v>
      </c>
      <c r="C2576" s="438" t="s">
        <v>11720</v>
      </c>
      <c r="D2576" s="439" t="s">
        <v>2870</v>
      </c>
      <c r="E2576" s="440" t="s">
        <v>4408</v>
      </c>
      <c r="F2576" s="439" t="s">
        <v>43</v>
      </c>
      <c r="G2576" s="439" t="s">
        <v>4409</v>
      </c>
      <c r="H2576" s="439" t="s">
        <v>10752</v>
      </c>
      <c r="I2576" s="441">
        <v>170</v>
      </c>
      <c r="J2576" s="165">
        <f t="shared" si="132"/>
        <v>19</v>
      </c>
    </row>
    <row r="2577" spans="1:10" ht="19.95" customHeight="1">
      <c r="A2577" s="102" t="str">
        <f t="shared" si="130"/>
        <v>2026-05-15T1019795</v>
      </c>
      <c r="B2577" s="167" t="str">
        <f t="shared" si="131"/>
        <v>191019795</v>
      </c>
      <c r="C2577" s="434" t="s">
        <v>11720</v>
      </c>
      <c r="D2577" s="435" t="s">
        <v>7308</v>
      </c>
      <c r="E2577" s="436" t="s">
        <v>11721</v>
      </c>
      <c r="F2577" s="435" t="s">
        <v>43</v>
      </c>
      <c r="G2577" s="435" t="s">
        <v>11722</v>
      </c>
      <c r="H2577" s="435" t="s">
        <v>11723</v>
      </c>
      <c r="I2577" s="437">
        <v>138</v>
      </c>
      <c r="J2577" s="165">
        <f t="shared" si="132"/>
        <v>19</v>
      </c>
    </row>
    <row r="2578" spans="1:10" ht="19.95" customHeight="1">
      <c r="A2578" s="102" t="str">
        <f t="shared" si="130"/>
        <v>2026-05-15T1033184</v>
      </c>
      <c r="B2578" s="167" t="str">
        <f t="shared" si="131"/>
        <v>191033184</v>
      </c>
      <c r="C2578" s="438" t="s">
        <v>11720</v>
      </c>
      <c r="D2578" s="439" t="s">
        <v>2926</v>
      </c>
      <c r="E2578" s="440" t="s">
        <v>2882</v>
      </c>
      <c r="F2578" s="439" t="s">
        <v>43</v>
      </c>
      <c r="G2578" s="439" t="s">
        <v>2883</v>
      </c>
      <c r="H2578" s="439" t="s">
        <v>10640</v>
      </c>
      <c r="I2578" s="441">
        <v>191</v>
      </c>
      <c r="J2578" s="165">
        <f t="shared" si="132"/>
        <v>19</v>
      </c>
    </row>
    <row r="2579" spans="1:10" ht="19.95" customHeight="1">
      <c r="A2579" s="102" t="str">
        <f t="shared" si="130"/>
        <v>2026-05-15T1033348</v>
      </c>
      <c r="B2579" s="167" t="str">
        <f t="shared" si="131"/>
        <v>191033348</v>
      </c>
      <c r="C2579" s="434" t="s">
        <v>11720</v>
      </c>
      <c r="D2579" s="435" t="s">
        <v>2877</v>
      </c>
      <c r="E2579" s="436" t="s">
        <v>11711</v>
      </c>
      <c r="F2579" s="435" t="s">
        <v>43</v>
      </c>
      <c r="G2579" s="435" t="s">
        <v>11712</v>
      </c>
      <c r="H2579" s="435" t="s">
        <v>11713</v>
      </c>
      <c r="I2579" s="437">
        <v>203</v>
      </c>
      <c r="J2579" s="165">
        <f t="shared" si="132"/>
        <v>19</v>
      </c>
    </row>
    <row r="2580" spans="1:10" ht="19.95" customHeight="1">
      <c r="A2580" s="102" t="str">
        <f t="shared" si="130"/>
        <v>2026-05-15T1038853</v>
      </c>
      <c r="B2580" s="167" t="str">
        <f t="shared" si="131"/>
        <v>191038853</v>
      </c>
      <c r="C2580" s="438" t="s">
        <v>11720</v>
      </c>
      <c r="D2580" s="439" t="s">
        <v>7349</v>
      </c>
      <c r="E2580" s="440" t="s">
        <v>11715</v>
      </c>
      <c r="F2580" s="439" t="s">
        <v>43</v>
      </c>
      <c r="G2580" s="439" t="s">
        <v>11716</v>
      </c>
      <c r="H2580" s="439" t="s">
        <v>11717</v>
      </c>
      <c r="I2580" s="441">
        <v>78</v>
      </c>
      <c r="J2580" s="165">
        <f t="shared" si="132"/>
        <v>19</v>
      </c>
    </row>
    <row r="2581" spans="1:10" ht="19.95" customHeight="1">
      <c r="A2581" s="102" t="str">
        <f t="shared" ref="A2581:A2641" si="133">C2581&amp;"T"&amp;G2581</f>
        <v>2026-05-15T1031427</v>
      </c>
      <c r="B2581" s="167" t="str">
        <f t="shared" ref="B2581:B2641" si="134">J2581&amp;G2581</f>
        <v>191031427</v>
      </c>
      <c r="C2581" s="434" t="s">
        <v>11720</v>
      </c>
      <c r="D2581" s="435" t="s">
        <v>5013</v>
      </c>
      <c r="E2581" s="436" t="s">
        <v>10621</v>
      </c>
      <c r="F2581" s="435" t="s">
        <v>43</v>
      </c>
      <c r="G2581" s="435" t="s">
        <v>10622</v>
      </c>
      <c r="H2581" s="435" t="s">
        <v>10623</v>
      </c>
      <c r="I2581" s="437">
        <v>193</v>
      </c>
      <c r="J2581" s="165">
        <f t="shared" si="132"/>
        <v>19</v>
      </c>
    </row>
    <row r="2582" spans="1:10" ht="19.95" customHeight="1">
      <c r="A2582" s="102" t="str">
        <f t="shared" si="133"/>
        <v>2026-05-15T1035841</v>
      </c>
      <c r="B2582" s="167" t="str">
        <f t="shared" si="134"/>
        <v>191035841</v>
      </c>
      <c r="C2582" s="438" t="s">
        <v>11720</v>
      </c>
      <c r="D2582" s="439" t="s">
        <v>5013</v>
      </c>
      <c r="E2582" s="440" t="s">
        <v>9614</v>
      </c>
      <c r="F2582" s="439" t="s">
        <v>43</v>
      </c>
      <c r="G2582" s="439" t="s">
        <v>9615</v>
      </c>
      <c r="H2582" s="439" t="s">
        <v>9616</v>
      </c>
      <c r="I2582" s="441">
        <v>228</v>
      </c>
      <c r="J2582" s="165">
        <f t="shared" si="132"/>
        <v>19</v>
      </c>
    </row>
    <row r="2583" spans="1:10" ht="19.95" customHeight="1">
      <c r="A2583" s="102" t="str">
        <f t="shared" si="133"/>
        <v>2026-05-15T2021194</v>
      </c>
      <c r="B2583" s="167" t="str">
        <f t="shared" si="134"/>
        <v>192021194</v>
      </c>
      <c r="C2583" s="434" t="s">
        <v>11720</v>
      </c>
      <c r="D2583" s="435" t="s">
        <v>5017</v>
      </c>
      <c r="E2583" s="436" t="s">
        <v>2886</v>
      </c>
      <c r="F2583" s="435" t="s">
        <v>43</v>
      </c>
      <c r="G2583" s="435" t="s">
        <v>2887</v>
      </c>
      <c r="H2583" s="435" t="s">
        <v>2888</v>
      </c>
      <c r="I2583" s="437">
        <v>182</v>
      </c>
      <c r="J2583" s="165">
        <f t="shared" si="132"/>
        <v>19</v>
      </c>
    </row>
    <row r="2584" spans="1:10" ht="19.95" customHeight="1">
      <c r="A2584" s="102" t="str">
        <f t="shared" si="133"/>
        <v>2026-05-15T1030578</v>
      </c>
      <c r="B2584" s="167" t="str">
        <f t="shared" si="134"/>
        <v>191030578</v>
      </c>
      <c r="C2584" s="438" t="s">
        <v>11720</v>
      </c>
      <c r="D2584" s="439" t="s">
        <v>11718</v>
      </c>
      <c r="E2584" s="440" t="s">
        <v>11719</v>
      </c>
      <c r="F2584" s="439" t="s">
        <v>43</v>
      </c>
      <c r="G2584" s="439" t="s">
        <v>9626</v>
      </c>
      <c r="H2584" s="439" t="s">
        <v>9627</v>
      </c>
      <c r="I2584" s="441">
        <v>178</v>
      </c>
      <c r="J2584" s="165">
        <f t="shared" si="132"/>
        <v>19</v>
      </c>
    </row>
    <row r="2585" spans="1:10" ht="19.95" customHeight="1">
      <c r="A2585" s="102" t="str">
        <f t="shared" si="133"/>
        <v>2026-05-15T1031802</v>
      </c>
      <c r="B2585" s="167" t="str">
        <f t="shared" si="134"/>
        <v>191031802</v>
      </c>
      <c r="C2585" s="434" t="s">
        <v>11720</v>
      </c>
      <c r="D2585" s="435" t="s">
        <v>7820</v>
      </c>
      <c r="E2585" s="436" t="s">
        <v>9567</v>
      </c>
      <c r="F2585" s="435" t="s">
        <v>43</v>
      </c>
      <c r="G2585" s="435" t="s">
        <v>9568</v>
      </c>
      <c r="H2585" s="435" t="s">
        <v>9569</v>
      </c>
      <c r="I2585" s="437">
        <v>125</v>
      </c>
      <c r="J2585" s="165">
        <f t="shared" si="132"/>
        <v>19</v>
      </c>
    </row>
    <row r="2586" spans="1:10" ht="19.95" customHeight="1">
      <c r="A2586" s="102" t="str">
        <f t="shared" si="133"/>
        <v>2026-05-15T1033085</v>
      </c>
      <c r="B2586" s="167" t="str">
        <f t="shared" si="134"/>
        <v>191033085</v>
      </c>
      <c r="C2586" s="438" t="s">
        <v>11720</v>
      </c>
      <c r="D2586" s="439" t="s">
        <v>7415</v>
      </c>
      <c r="E2586" s="440" t="s">
        <v>7316</v>
      </c>
      <c r="F2586" s="439" t="s">
        <v>43</v>
      </c>
      <c r="G2586" s="439" t="s">
        <v>7317</v>
      </c>
      <c r="H2586" s="439" t="s">
        <v>7318</v>
      </c>
      <c r="I2586" s="441">
        <v>125</v>
      </c>
      <c r="J2586" s="165">
        <f t="shared" si="132"/>
        <v>19</v>
      </c>
    </row>
    <row r="2587" spans="1:10" ht="19.95" customHeight="1">
      <c r="A2587" s="102" t="str">
        <f t="shared" si="133"/>
        <v>2026-05-15T1027728</v>
      </c>
      <c r="B2587" s="167" t="str">
        <f t="shared" si="134"/>
        <v>191027728</v>
      </c>
      <c r="C2587" s="434" t="s">
        <v>11720</v>
      </c>
      <c r="D2587" s="435" t="s">
        <v>7415</v>
      </c>
      <c r="E2587" s="436" t="s">
        <v>9610</v>
      </c>
      <c r="F2587" s="435" t="s">
        <v>43</v>
      </c>
      <c r="G2587" s="435" t="s">
        <v>9611</v>
      </c>
      <c r="H2587" s="435" t="s">
        <v>9628</v>
      </c>
      <c r="I2587" s="437">
        <v>134</v>
      </c>
      <c r="J2587" s="165">
        <f t="shared" si="132"/>
        <v>19</v>
      </c>
    </row>
    <row r="2588" spans="1:10" ht="19.95" customHeight="1">
      <c r="A2588" s="102" t="str">
        <f t="shared" si="133"/>
        <v>2026-05-15T1027951</v>
      </c>
      <c r="B2588" s="167" t="str">
        <f t="shared" si="134"/>
        <v>191027951</v>
      </c>
      <c r="C2588" s="438" t="s">
        <v>11720</v>
      </c>
      <c r="D2588" s="439" t="s">
        <v>5754</v>
      </c>
      <c r="E2588" s="440" t="s">
        <v>4379</v>
      </c>
      <c r="F2588" s="439" t="s">
        <v>43</v>
      </c>
      <c r="G2588" s="439" t="s">
        <v>385</v>
      </c>
      <c r="H2588" s="439" t="s">
        <v>5760</v>
      </c>
      <c r="I2588" s="441">
        <v>265</v>
      </c>
      <c r="J2588" s="165">
        <f t="shared" si="132"/>
        <v>19</v>
      </c>
    </row>
    <row r="2589" spans="1:10" ht="19.95" customHeight="1">
      <c r="A2589" s="102" t="str">
        <f t="shared" si="133"/>
        <v>2026-05-15T1027803</v>
      </c>
      <c r="B2589" s="167" t="str">
        <f t="shared" si="134"/>
        <v>191027803</v>
      </c>
      <c r="C2589" s="434" t="s">
        <v>11720</v>
      </c>
      <c r="D2589" s="435" t="s">
        <v>7303</v>
      </c>
      <c r="E2589" s="436" t="s">
        <v>10770</v>
      </c>
      <c r="F2589" s="435" t="s">
        <v>43</v>
      </c>
      <c r="G2589" s="435" t="s">
        <v>5709</v>
      </c>
      <c r="H2589" s="435" t="s">
        <v>10771</v>
      </c>
      <c r="I2589" s="437">
        <v>342</v>
      </c>
      <c r="J2589" s="165">
        <f t="shared" si="132"/>
        <v>19</v>
      </c>
    </row>
    <row r="2590" spans="1:10" ht="19.95" customHeight="1">
      <c r="A2590" s="102" t="str">
        <f t="shared" si="133"/>
        <v>2026-05-16T1037741</v>
      </c>
      <c r="B2590" s="167" t="str">
        <f t="shared" si="134"/>
        <v>191037741</v>
      </c>
      <c r="C2590" s="438" t="s">
        <v>11724</v>
      </c>
      <c r="D2590" s="439" t="s">
        <v>4388</v>
      </c>
      <c r="E2590" s="440" t="s">
        <v>7827</v>
      </c>
      <c r="F2590" s="439" t="s">
        <v>43</v>
      </c>
      <c r="G2590" s="439" t="s">
        <v>7828</v>
      </c>
      <c r="H2590" s="439" t="s">
        <v>7829</v>
      </c>
      <c r="I2590" s="441">
        <v>238</v>
      </c>
      <c r="J2590" s="165">
        <f t="shared" si="132"/>
        <v>19</v>
      </c>
    </row>
    <row r="2591" spans="1:10" ht="19.95" customHeight="1">
      <c r="A2591" s="102" t="str">
        <f t="shared" si="133"/>
        <v>2026-05-16T1037798</v>
      </c>
      <c r="B2591" s="167" t="str">
        <f t="shared" si="134"/>
        <v>191037798</v>
      </c>
      <c r="C2591" s="434" t="s">
        <v>11724</v>
      </c>
      <c r="D2591" s="435" t="s">
        <v>4388</v>
      </c>
      <c r="E2591" s="436" t="s">
        <v>8241</v>
      </c>
      <c r="F2591" s="435" t="s">
        <v>43</v>
      </c>
      <c r="G2591" s="435" t="s">
        <v>8242</v>
      </c>
      <c r="H2591" s="435" t="s">
        <v>8243</v>
      </c>
      <c r="I2591" s="437">
        <v>260</v>
      </c>
      <c r="J2591" s="165">
        <f t="shared" si="132"/>
        <v>19</v>
      </c>
    </row>
    <row r="2592" spans="1:10" ht="19.95" customHeight="1">
      <c r="A2592" s="102" t="str">
        <f t="shared" si="133"/>
        <v>2026-05-16T1037727</v>
      </c>
      <c r="B2592" s="167" t="str">
        <f t="shared" si="134"/>
        <v>191037727</v>
      </c>
      <c r="C2592" s="438" t="s">
        <v>11724</v>
      </c>
      <c r="D2592" s="439" t="s">
        <v>7419</v>
      </c>
      <c r="E2592" s="440" t="s">
        <v>9575</v>
      </c>
      <c r="F2592" s="439" t="s">
        <v>43</v>
      </c>
      <c r="G2592" s="439" t="s">
        <v>9576</v>
      </c>
      <c r="H2592" s="439" t="s">
        <v>11704</v>
      </c>
      <c r="I2592" s="441">
        <v>555</v>
      </c>
      <c r="J2592" s="165">
        <f t="shared" si="132"/>
        <v>19</v>
      </c>
    </row>
    <row r="2593" spans="1:10" ht="19.95" customHeight="1">
      <c r="A2593" s="102" t="str">
        <f t="shared" si="133"/>
        <v>2026-05-16T1031434</v>
      </c>
      <c r="B2593" s="167" t="str">
        <f t="shared" si="134"/>
        <v>191031434</v>
      </c>
      <c r="C2593" s="434" t="s">
        <v>11724</v>
      </c>
      <c r="D2593" s="435" t="s">
        <v>7419</v>
      </c>
      <c r="E2593" s="436" t="s">
        <v>7420</v>
      </c>
      <c r="F2593" s="435" t="s">
        <v>43</v>
      </c>
      <c r="G2593" s="435" t="s">
        <v>7421</v>
      </c>
      <c r="H2593" s="435" t="s">
        <v>7422</v>
      </c>
      <c r="I2593" s="437">
        <v>305</v>
      </c>
      <c r="J2593" s="165">
        <f t="shared" si="132"/>
        <v>19</v>
      </c>
    </row>
    <row r="2594" spans="1:10" ht="19.95" customHeight="1">
      <c r="A2594" s="102" t="str">
        <f t="shared" si="133"/>
        <v>2026-05-16T1020581</v>
      </c>
      <c r="B2594" s="167" t="str">
        <f t="shared" si="134"/>
        <v>191020581</v>
      </c>
      <c r="C2594" s="438" t="s">
        <v>11724</v>
      </c>
      <c r="D2594" s="439" t="s">
        <v>3715</v>
      </c>
      <c r="E2594" s="440" t="s">
        <v>8252</v>
      </c>
      <c r="F2594" s="439" t="s">
        <v>43</v>
      </c>
      <c r="G2594" s="439" t="s">
        <v>8253</v>
      </c>
      <c r="H2594" s="439" t="s">
        <v>11705</v>
      </c>
      <c r="I2594" s="441">
        <v>381</v>
      </c>
      <c r="J2594" s="165">
        <f t="shared" si="132"/>
        <v>19</v>
      </c>
    </row>
    <row r="2595" spans="1:10" ht="19.95" customHeight="1">
      <c r="A2595" s="102" t="str">
        <f t="shared" si="133"/>
        <v>2026-05-16T3002609</v>
      </c>
      <c r="B2595" s="167" t="str">
        <f t="shared" si="134"/>
        <v>193002609</v>
      </c>
      <c r="C2595" s="434" t="s">
        <v>11724</v>
      </c>
      <c r="D2595" s="435" t="s">
        <v>416</v>
      </c>
      <c r="E2595" s="436" t="s">
        <v>3721</v>
      </c>
      <c r="F2595" s="435" t="s">
        <v>43</v>
      </c>
      <c r="G2595" s="435" t="s">
        <v>3722</v>
      </c>
      <c r="H2595" s="435" t="s">
        <v>2865</v>
      </c>
      <c r="I2595" s="437">
        <v>40</v>
      </c>
      <c r="J2595" s="165">
        <f t="shared" si="132"/>
        <v>19</v>
      </c>
    </row>
    <row r="2596" spans="1:10" ht="19.95" customHeight="1">
      <c r="A2596" s="102" t="str">
        <f t="shared" si="133"/>
        <v>2026-05-16T3003744</v>
      </c>
      <c r="B2596" s="167" t="str">
        <f t="shared" si="134"/>
        <v>193003744</v>
      </c>
      <c r="C2596" s="438" t="s">
        <v>11724</v>
      </c>
      <c r="D2596" s="439" t="s">
        <v>416</v>
      </c>
      <c r="E2596" s="440" t="s">
        <v>2863</v>
      </c>
      <c r="F2596" s="439" t="s">
        <v>43</v>
      </c>
      <c r="G2596" s="439" t="s">
        <v>2864</v>
      </c>
      <c r="H2596" s="439" t="s">
        <v>3723</v>
      </c>
      <c r="I2596" s="441">
        <v>66</v>
      </c>
      <c r="J2596" s="165">
        <f t="shared" si="132"/>
        <v>19</v>
      </c>
    </row>
    <row r="2597" spans="1:10" ht="19.95" customHeight="1">
      <c r="A2597" s="102" t="str">
        <f t="shared" si="133"/>
        <v>2026-05-16T3002716</v>
      </c>
      <c r="B2597" s="167" t="str">
        <f t="shared" si="134"/>
        <v>193002716</v>
      </c>
      <c r="C2597" s="434" t="s">
        <v>11724</v>
      </c>
      <c r="D2597" s="435" t="s">
        <v>416</v>
      </c>
      <c r="E2597" s="436" t="s">
        <v>2931</v>
      </c>
      <c r="F2597" s="435" t="s">
        <v>43</v>
      </c>
      <c r="G2597" s="435" t="s">
        <v>2932</v>
      </c>
      <c r="H2597" s="435" t="s">
        <v>2859</v>
      </c>
      <c r="I2597" s="437">
        <v>108</v>
      </c>
      <c r="J2597" s="165">
        <f t="shared" si="132"/>
        <v>19</v>
      </c>
    </row>
    <row r="2598" spans="1:10" ht="19.95" customHeight="1">
      <c r="A2598" s="102" t="str">
        <f t="shared" si="133"/>
        <v>2026-05-16T3002782</v>
      </c>
      <c r="B2598" s="167" t="str">
        <f t="shared" si="134"/>
        <v>193002782</v>
      </c>
      <c r="C2598" s="438" t="s">
        <v>11724</v>
      </c>
      <c r="D2598" s="439" t="s">
        <v>416</v>
      </c>
      <c r="E2598" s="440" t="s">
        <v>3658</v>
      </c>
      <c r="F2598" s="439" t="s">
        <v>43</v>
      </c>
      <c r="G2598" s="439" t="s">
        <v>3659</v>
      </c>
      <c r="H2598" s="439" t="s">
        <v>3660</v>
      </c>
      <c r="I2598" s="441">
        <v>45</v>
      </c>
      <c r="J2598" s="165">
        <f t="shared" si="132"/>
        <v>19</v>
      </c>
    </row>
    <row r="2599" spans="1:10" ht="19.95" customHeight="1">
      <c r="A2599" s="102" t="str">
        <f t="shared" si="133"/>
        <v>2026-05-16T3003745</v>
      </c>
      <c r="B2599" s="167" t="str">
        <f t="shared" si="134"/>
        <v>193003745</v>
      </c>
      <c r="C2599" s="434" t="s">
        <v>11724</v>
      </c>
      <c r="D2599" s="435" t="s">
        <v>416</v>
      </c>
      <c r="E2599" s="436" t="s">
        <v>2869</v>
      </c>
      <c r="F2599" s="435" t="s">
        <v>43</v>
      </c>
      <c r="G2599" s="435" t="s">
        <v>2861</v>
      </c>
      <c r="H2599" s="435" t="s">
        <v>7812</v>
      </c>
      <c r="I2599" s="437">
        <v>78</v>
      </c>
      <c r="J2599" s="165">
        <f t="shared" si="132"/>
        <v>19</v>
      </c>
    </row>
    <row r="2600" spans="1:10" ht="19.95" customHeight="1">
      <c r="A2600" s="102" t="str">
        <f t="shared" si="133"/>
        <v>2026-05-16T3002609</v>
      </c>
      <c r="B2600" s="167" t="str">
        <f t="shared" si="134"/>
        <v>193002609</v>
      </c>
      <c r="C2600" s="438" t="s">
        <v>11724</v>
      </c>
      <c r="D2600" s="439" t="s">
        <v>2862</v>
      </c>
      <c r="E2600" s="440" t="s">
        <v>3721</v>
      </c>
      <c r="F2600" s="439" t="s">
        <v>43</v>
      </c>
      <c r="G2600" s="439" t="s">
        <v>3722</v>
      </c>
      <c r="H2600" s="439" t="s">
        <v>2865</v>
      </c>
      <c r="I2600" s="441">
        <v>82</v>
      </c>
      <c r="J2600" s="165">
        <f t="shared" si="132"/>
        <v>19</v>
      </c>
    </row>
    <row r="2601" spans="1:10" ht="19.95" customHeight="1">
      <c r="A2601" s="102" t="str">
        <f t="shared" si="133"/>
        <v>2026-05-16T3002775</v>
      </c>
      <c r="B2601" s="167" t="str">
        <f t="shared" si="134"/>
        <v>193002775</v>
      </c>
      <c r="C2601" s="434" t="s">
        <v>11724</v>
      </c>
      <c r="D2601" s="435" t="s">
        <v>2862</v>
      </c>
      <c r="E2601" s="436" t="s">
        <v>2871</v>
      </c>
      <c r="F2601" s="435" t="s">
        <v>2515</v>
      </c>
      <c r="G2601" s="435" t="s">
        <v>2872</v>
      </c>
      <c r="H2601" s="435" t="s">
        <v>7813</v>
      </c>
      <c r="I2601" s="437">
        <v>173</v>
      </c>
      <c r="J2601" s="165">
        <f t="shared" si="132"/>
        <v>19</v>
      </c>
    </row>
    <row r="2602" spans="1:10" ht="19.95" customHeight="1">
      <c r="A2602" s="102" t="str">
        <f t="shared" si="133"/>
        <v>2026-05-16T3002734</v>
      </c>
      <c r="B2602" s="167" t="str">
        <f t="shared" si="134"/>
        <v>193002734</v>
      </c>
      <c r="C2602" s="438" t="s">
        <v>11724</v>
      </c>
      <c r="D2602" s="439" t="s">
        <v>2862</v>
      </c>
      <c r="E2602" s="440" t="s">
        <v>3719</v>
      </c>
      <c r="F2602" s="439" t="s">
        <v>43</v>
      </c>
      <c r="G2602" s="439" t="s">
        <v>3720</v>
      </c>
      <c r="H2602" s="439" t="s">
        <v>3674</v>
      </c>
      <c r="I2602" s="441">
        <v>89</v>
      </c>
      <c r="J2602" s="165">
        <f t="shared" si="132"/>
        <v>19</v>
      </c>
    </row>
    <row r="2603" spans="1:10" ht="19.95" customHeight="1">
      <c r="A2603" s="102" t="str">
        <f t="shared" si="133"/>
        <v>2026-05-16T3003859</v>
      </c>
      <c r="B2603" s="167" t="str">
        <f t="shared" si="134"/>
        <v>193003859</v>
      </c>
      <c r="C2603" s="434" t="s">
        <v>11724</v>
      </c>
      <c r="D2603" s="435" t="s">
        <v>2870</v>
      </c>
      <c r="E2603" s="436" t="s">
        <v>4400</v>
      </c>
      <c r="F2603" s="435" t="s">
        <v>43</v>
      </c>
      <c r="G2603" s="435" t="s">
        <v>4401</v>
      </c>
      <c r="H2603" s="435" t="s">
        <v>10752</v>
      </c>
      <c r="I2603" s="437">
        <v>194</v>
      </c>
      <c r="J2603" s="165">
        <f t="shared" si="132"/>
        <v>19</v>
      </c>
    </row>
    <row r="2604" spans="1:10" ht="19.95" customHeight="1">
      <c r="A2604" s="102" t="str">
        <f t="shared" si="133"/>
        <v>2026-05-16T3003858</v>
      </c>
      <c r="B2604" s="167" t="str">
        <f t="shared" si="134"/>
        <v>193003858</v>
      </c>
      <c r="C2604" s="438" t="s">
        <v>11724</v>
      </c>
      <c r="D2604" s="439" t="s">
        <v>2870</v>
      </c>
      <c r="E2604" s="440" t="s">
        <v>4408</v>
      </c>
      <c r="F2604" s="439" t="s">
        <v>43</v>
      </c>
      <c r="G2604" s="439" t="s">
        <v>4409</v>
      </c>
      <c r="H2604" s="439" t="s">
        <v>10752</v>
      </c>
      <c r="I2604" s="441">
        <v>106</v>
      </c>
      <c r="J2604" s="165">
        <f t="shared" si="132"/>
        <v>19</v>
      </c>
    </row>
    <row r="2605" spans="1:10" ht="19.95" customHeight="1">
      <c r="A2605" s="102" t="str">
        <f t="shared" si="133"/>
        <v>2026-05-16T1019795</v>
      </c>
      <c r="B2605" s="167" t="str">
        <f t="shared" si="134"/>
        <v>191019795</v>
      </c>
      <c r="C2605" s="434" t="s">
        <v>11724</v>
      </c>
      <c r="D2605" s="435" t="s">
        <v>7308</v>
      </c>
      <c r="E2605" s="436" t="s">
        <v>11721</v>
      </c>
      <c r="F2605" s="435" t="s">
        <v>43</v>
      </c>
      <c r="G2605" s="435" t="s">
        <v>11722</v>
      </c>
      <c r="H2605" s="435" t="s">
        <v>11723</v>
      </c>
      <c r="I2605" s="437">
        <v>80</v>
      </c>
      <c r="J2605" s="165">
        <f t="shared" si="132"/>
        <v>19</v>
      </c>
    </row>
    <row r="2606" spans="1:10" ht="19.95" customHeight="1">
      <c r="A2606" s="102" t="str">
        <f t="shared" si="133"/>
        <v>2026-05-16T1033184</v>
      </c>
      <c r="B2606" s="167" t="str">
        <f t="shared" si="134"/>
        <v>191033184</v>
      </c>
      <c r="C2606" s="438" t="s">
        <v>11724</v>
      </c>
      <c r="D2606" s="439" t="s">
        <v>2926</v>
      </c>
      <c r="E2606" s="440" t="s">
        <v>2882</v>
      </c>
      <c r="F2606" s="439" t="s">
        <v>43</v>
      </c>
      <c r="G2606" s="439" t="s">
        <v>2883</v>
      </c>
      <c r="H2606" s="439" t="s">
        <v>10640</v>
      </c>
      <c r="I2606" s="441">
        <v>148</v>
      </c>
      <c r="J2606" s="165">
        <f t="shared" si="132"/>
        <v>19</v>
      </c>
    </row>
    <row r="2607" spans="1:10" ht="19.95" customHeight="1">
      <c r="A2607" s="102" t="str">
        <f t="shared" si="133"/>
        <v>2026-05-16T1033348</v>
      </c>
      <c r="B2607" s="167" t="str">
        <f t="shared" si="134"/>
        <v>191033348</v>
      </c>
      <c r="C2607" s="434" t="s">
        <v>11724</v>
      </c>
      <c r="D2607" s="435" t="s">
        <v>2877</v>
      </c>
      <c r="E2607" s="436" t="s">
        <v>11711</v>
      </c>
      <c r="F2607" s="435" t="s">
        <v>43</v>
      </c>
      <c r="G2607" s="435" t="s">
        <v>11712</v>
      </c>
      <c r="H2607" s="435" t="s">
        <v>11713</v>
      </c>
      <c r="I2607" s="437">
        <v>132</v>
      </c>
      <c r="J2607" s="165">
        <f t="shared" si="132"/>
        <v>19</v>
      </c>
    </row>
    <row r="2608" spans="1:10" ht="19.95" customHeight="1">
      <c r="A2608" s="102" t="str">
        <f t="shared" si="133"/>
        <v>2026-05-16T1031427</v>
      </c>
      <c r="B2608" s="167" t="str">
        <f t="shared" si="134"/>
        <v>191031427</v>
      </c>
      <c r="C2608" s="438" t="s">
        <v>11724</v>
      </c>
      <c r="D2608" s="439" t="s">
        <v>5013</v>
      </c>
      <c r="E2608" s="440" t="s">
        <v>10621</v>
      </c>
      <c r="F2608" s="439" t="s">
        <v>43</v>
      </c>
      <c r="G2608" s="439" t="s">
        <v>10622</v>
      </c>
      <c r="H2608" s="439" t="s">
        <v>10623</v>
      </c>
      <c r="I2608" s="441">
        <v>210</v>
      </c>
      <c r="J2608" s="165">
        <f t="shared" si="132"/>
        <v>19</v>
      </c>
    </row>
    <row r="2609" spans="1:10" ht="19.95" customHeight="1">
      <c r="A2609" s="102" t="str">
        <f t="shared" si="133"/>
        <v>2026-05-16T2021194</v>
      </c>
      <c r="B2609" s="167" t="str">
        <f t="shared" si="134"/>
        <v>192021194</v>
      </c>
      <c r="C2609" s="434" t="s">
        <v>11724</v>
      </c>
      <c r="D2609" s="435" t="s">
        <v>5017</v>
      </c>
      <c r="E2609" s="436" t="s">
        <v>2886</v>
      </c>
      <c r="F2609" s="435" t="s">
        <v>43</v>
      </c>
      <c r="G2609" s="435" t="s">
        <v>2887</v>
      </c>
      <c r="H2609" s="435" t="s">
        <v>2888</v>
      </c>
      <c r="I2609" s="437">
        <v>191</v>
      </c>
      <c r="J2609" s="165">
        <f t="shared" si="132"/>
        <v>19</v>
      </c>
    </row>
    <row r="2610" spans="1:10" ht="19.95" customHeight="1">
      <c r="A2610" s="102" t="str">
        <f t="shared" si="133"/>
        <v>2026-05-16T1030578</v>
      </c>
      <c r="B2610" s="167" t="str">
        <f t="shared" si="134"/>
        <v>191030578</v>
      </c>
      <c r="C2610" s="438" t="s">
        <v>11724</v>
      </c>
      <c r="D2610" s="439" t="s">
        <v>11718</v>
      </c>
      <c r="E2610" s="440" t="s">
        <v>11719</v>
      </c>
      <c r="F2610" s="439" t="s">
        <v>43</v>
      </c>
      <c r="G2610" s="439" t="s">
        <v>9626</v>
      </c>
      <c r="H2610" s="439" t="s">
        <v>9627</v>
      </c>
      <c r="I2610" s="441">
        <v>279</v>
      </c>
      <c r="J2610" s="165">
        <f t="shared" si="132"/>
        <v>19</v>
      </c>
    </row>
    <row r="2611" spans="1:10" ht="19.95" customHeight="1">
      <c r="A2611" s="102" t="str">
        <f t="shared" si="133"/>
        <v>2026-05-16T1031802</v>
      </c>
      <c r="B2611" s="167" t="str">
        <f t="shared" si="134"/>
        <v>191031802</v>
      </c>
      <c r="C2611" s="434" t="s">
        <v>11724</v>
      </c>
      <c r="D2611" s="435" t="s">
        <v>7820</v>
      </c>
      <c r="E2611" s="436" t="s">
        <v>9567</v>
      </c>
      <c r="F2611" s="435" t="s">
        <v>43</v>
      </c>
      <c r="G2611" s="435" t="s">
        <v>9568</v>
      </c>
      <c r="H2611" s="435" t="s">
        <v>9569</v>
      </c>
      <c r="I2611" s="437">
        <v>293</v>
      </c>
      <c r="J2611" s="165">
        <f t="shared" si="132"/>
        <v>19</v>
      </c>
    </row>
    <row r="2612" spans="1:10" ht="19.95" customHeight="1">
      <c r="A2612" s="102" t="str">
        <f t="shared" si="133"/>
        <v>2026-05-16T1033085</v>
      </c>
      <c r="B2612" s="167" t="str">
        <f t="shared" si="134"/>
        <v>191033085</v>
      </c>
      <c r="C2612" s="438" t="s">
        <v>11724</v>
      </c>
      <c r="D2612" s="439" t="s">
        <v>7415</v>
      </c>
      <c r="E2612" s="440" t="s">
        <v>7316</v>
      </c>
      <c r="F2612" s="439" t="s">
        <v>43</v>
      </c>
      <c r="G2612" s="439" t="s">
        <v>7317</v>
      </c>
      <c r="H2612" s="439" t="s">
        <v>7318</v>
      </c>
      <c r="I2612" s="441">
        <v>129</v>
      </c>
      <c r="J2612" s="165">
        <f t="shared" si="132"/>
        <v>19</v>
      </c>
    </row>
    <row r="2613" spans="1:10" ht="19.95" customHeight="1">
      <c r="A2613" s="102" t="str">
        <f t="shared" si="133"/>
        <v>2026-05-16T1027728</v>
      </c>
      <c r="B2613" s="167" t="str">
        <f t="shared" si="134"/>
        <v>191027728</v>
      </c>
      <c r="C2613" s="434" t="s">
        <v>11724</v>
      </c>
      <c r="D2613" s="435" t="s">
        <v>7415</v>
      </c>
      <c r="E2613" s="436" t="s">
        <v>9610</v>
      </c>
      <c r="F2613" s="435" t="s">
        <v>43</v>
      </c>
      <c r="G2613" s="435" t="s">
        <v>9611</v>
      </c>
      <c r="H2613" s="435" t="s">
        <v>9628</v>
      </c>
      <c r="I2613" s="437">
        <v>290</v>
      </c>
      <c r="J2613" s="165">
        <f t="shared" si="132"/>
        <v>19</v>
      </c>
    </row>
    <row r="2614" spans="1:10" ht="19.95" customHeight="1">
      <c r="A2614" s="102" t="str">
        <f t="shared" si="133"/>
        <v>2026-05-16T1027951</v>
      </c>
      <c r="B2614" s="167" t="str">
        <f t="shared" si="134"/>
        <v>191027951</v>
      </c>
      <c r="C2614" s="438" t="s">
        <v>11724</v>
      </c>
      <c r="D2614" s="439" t="s">
        <v>5754</v>
      </c>
      <c r="E2614" s="440" t="s">
        <v>4379</v>
      </c>
      <c r="F2614" s="439" t="s">
        <v>43</v>
      </c>
      <c r="G2614" s="439" t="s">
        <v>385</v>
      </c>
      <c r="H2614" s="439" t="s">
        <v>5760</v>
      </c>
      <c r="I2614" s="441">
        <v>256</v>
      </c>
      <c r="J2614" s="165">
        <f t="shared" si="132"/>
        <v>19</v>
      </c>
    </row>
    <row r="2615" spans="1:10" ht="19.95" customHeight="1">
      <c r="A2615" s="102" t="str">
        <f t="shared" si="133"/>
        <v>2026-05-16T1027803</v>
      </c>
      <c r="B2615" s="167" t="str">
        <f t="shared" si="134"/>
        <v>191027803</v>
      </c>
      <c r="C2615" s="434" t="s">
        <v>11724</v>
      </c>
      <c r="D2615" s="435" t="s">
        <v>7303</v>
      </c>
      <c r="E2615" s="436" t="s">
        <v>10770</v>
      </c>
      <c r="F2615" s="435" t="s">
        <v>43</v>
      </c>
      <c r="G2615" s="435" t="s">
        <v>5709</v>
      </c>
      <c r="H2615" s="435" t="s">
        <v>10771</v>
      </c>
      <c r="I2615" s="437">
        <v>375</v>
      </c>
      <c r="J2615" s="165">
        <f t="shared" si="132"/>
        <v>19</v>
      </c>
    </row>
    <row r="2616" spans="1:10" ht="19.95" customHeight="1">
      <c r="A2616" s="102" t="str">
        <f t="shared" si="133"/>
        <v>2026-05-17T1037741</v>
      </c>
      <c r="B2616" s="167" t="str">
        <f t="shared" si="134"/>
        <v>201037741</v>
      </c>
      <c r="C2616" s="438" t="s">
        <v>11725</v>
      </c>
      <c r="D2616" s="439" t="s">
        <v>4388</v>
      </c>
      <c r="E2616" s="440" t="s">
        <v>7827</v>
      </c>
      <c r="F2616" s="439" t="s">
        <v>43</v>
      </c>
      <c r="G2616" s="439" t="s">
        <v>7828</v>
      </c>
      <c r="H2616" s="439" t="s">
        <v>7829</v>
      </c>
      <c r="I2616" s="441">
        <v>404</v>
      </c>
      <c r="J2616" s="165">
        <f t="shared" si="132"/>
        <v>20</v>
      </c>
    </row>
    <row r="2617" spans="1:10" ht="19.95" customHeight="1">
      <c r="A2617" s="102" t="str">
        <f t="shared" si="133"/>
        <v>2026-05-17T1037798</v>
      </c>
      <c r="B2617" s="167" t="str">
        <f t="shared" si="134"/>
        <v>201037798</v>
      </c>
      <c r="C2617" s="434" t="s">
        <v>11725</v>
      </c>
      <c r="D2617" s="435" t="s">
        <v>4388</v>
      </c>
      <c r="E2617" s="436" t="s">
        <v>8241</v>
      </c>
      <c r="F2617" s="435" t="s">
        <v>43</v>
      </c>
      <c r="G2617" s="435" t="s">
        <v>8242</v>
      </c>
      <c r="H2617" s="435" t="s">
        <v>8243</v>
      </c>
      <c r="I2617" s="437">
        <v>122</v>
      </c>
      <c r="J2617" s="165">
        <f t="shared" si="132"/>
        <v>20</v>
      </c>
    </row>
    <row r="2618" spans="1:10" ht="19.95" customHeight="1">
      <c r="A2618" s="102" t="str">
        <f t="shared" si="133"/>
        <v>2026-05-17T1037727</v>
      </c>
      <c r="B2618" s="167" t="str">
        <f t="shared" si="134"/>
        <v>201037727</v>
      </c>
      <c r="C2618" s="438" t="s">
        <v>11725</v>
      </c>
      <c r="D2618" s="439" t="s">
        <v>7419</v>
      </c>
      <c r="E2618" s="440" t="s">
        <v>9575</v>
      </c>
      <c r="F2618" s="439" t="s">
        <v>43</v>
      </c>
      <c r="G2618" s="439" t="s">
        <v>9576</v>
      </c>
      <c r="H2618" s="439" t="s">
        <v>11704</v>
      </c>
      <c r="I2618" s="441">
        <v>553</v>
      </c>
      <c r="J2618" s="165">
        <f t="shared" si="132"/>
        <v>20</v>
      </c>
    </row>
    <row r="2619" spans="1:10" ht="19.95" customHeight="1">
      <c r="A2619" s="102" t="str">
        <f t="shared" si="133"/>
        <v>2026-05-17T1031434</v>
      </c>
      <c r="B2619" s="167" t="str">
        <f t="shared" si="134"/>
        <v>201031434</v>
      </c>
      <c r="C2619" s="434" t="s">
        <v>11725</v>
      </c>
      <c r="D2619" s="435" t="s">
        <v>7419</v>
      </c>
      <c r="E2619" s="436" t="s">
        <v>7420</v>
      </c>
      <c r="F2619" s="435" t="s">
        <v>43</v>
      </c>
      <c r="G2619" s="435" t="s">
        <v>7421</v>
      </c>
      <c r="H2619" s="435" t="s">
        <v>7422</v>
      </c>
      <c r="I2619" s="437">
        <v>126</v>
      </c>
      <c r="J2619" s="165">
        <f t="shared" si="132"/>
        <v>20</v>
      </c>
    </row>
    <row r="2620" spans="1:10" ht="19.95" customHeight="1">
      <c r="A2620" s="102" t="str">
        <f t="shared" si="133"/>
        <v>2026-05-17T1020581</v>
      </c>
      <c r="B2620" s="167" t="str">
        <f t="shared" si="134"/>
        <v>201020581</v>
      </c>
      <c r="C2620" s="438" t="s">
        <v>11725</v>
      </c>
      <c r="D2620" s="439" t="s">
        <v>3715</v>
      </c>
      <c r="E2620" s="440" t="s">
        <v>8252</v>
      </c>
      <c r="F2620" s="439" t="s">
        <v>43</v>
      </c>
      <c r="G2620" s="439" t="s">
        <v>8253</v>
      </c>
      <c r="H2620" s="439" t="s">
        <v>11705</v>
      </c>
      <c r="I2620" s="441">
        <v>364</v>
      </c>
      <c r="J2620" s="165">
        <f t="shared" si="132"/>
        <v>20</v>
      </c>
    </row>
    <row r="2621" spans="1:10" ht="19.95" customHeight="1">
      <c r="A2621" s="102" t="str">
        <f t="shared" si="133"/>
        <v>2026-05-17T3002609</v>
      </c>
      <c r="B2621" s="167" t="str">
        <f t="shared" si="134"/>
        <v>203002609</v>
      </c>
      <c r="C2621" s="434" t="s">
        <v>11725</v>
      </c>
      <c r="D2621" s="435" t="s">
        <v>416</v>
      </c>
      <c r="E2621" s="436" t="s">
        <v>3721</v>
      </c>
      <c r="F2621" s="435" t="s">
        <v>43</v>
      </c>
      <c r="G2621" s="435" t="s">
        <v>3722</v>
      </c>
      <c r="H2621" s="435" t="s">
        <v>2865</v>
      </c>
      <c r="I2621" s="437">
        <v>55</v>
      </c>
      <c r="J2621" s="165">
        <f t="shared" si="132"/>
        <v>20</v>
      </c>
    </row>
    <row r="2622" spans="1:10" ht="19.95" customHeight="1">
      <c r="A2622" s="102" t="str">
        <f t="shared" si="133"/>
        <v>2026-05-17T3003744</v>
      </c>
      <c r="B2622" s="167" t="str">
        <f t="shared" si="134"/>
        <v>203003744</v>
      </c>
      <c r="C2622" s="438" t="s">
        <v>11725</v>
      </c>
      <c r="D2622" s="439" t="s">
        <v>416</v>
      </c>
      <c r="E2622" s="440" t="s">
        <v>2863</v>
      </c>
      <c r="F2622" s="439" t="s">
        <v>43</v>
      </c>
      <c r="G2622" s="439" t="s">
        <v>2864</v>
      </c>
      <c r="H2622" s="439" t="s">
        <v>3723</v>
      </c>
      <c r="I2622" s="441">
        <v>103</v>
      </c>
      <c r="J2622" s="165">
        <f t="shared" si="132"/>
        <v>20</v>
      </c>
    </row>
    <row r="2623" spans="1:10" ht="19.95" customHeight="1">
      <c r="A2623" s="102" t="str">
        <f t="shared" si="133"/>
        <v>2026-05-17T3002716</v>
      </c>
      <c r="B2623" s="167" t="str">
        <f t="shared" si="134"/>
        <v>203002716</v>
      </c>
      <c r="C2623" s="434" t="s">
        <v>11725</v>
      </c>
      <c r="D2623" s="435" t="s">
        <v>416</v>
      </c>
      <c r="E2623" s="436" t="s">
        <v>2931</v>
      </c>
      <c r="F2623" s="435" t="s">
        <v>43</v>
      </c>
      <c r="G2623" s="435" t="s">
        <v>2932</v>
      </c>
      <c r="H2623" s="435" t="s">
        <v>2859</v>
      </c>
      <c r="I2623" s="437">
        <v>59</v>
      </c>
      <c r="J2623" s="165">
        <f t="shared" si="132"/>
        <v>20</v>
      </c>
    </row>
    <row r="2624" spans="1:10" ht="19.95" customHeight="1">
      <c r="A2624" s="102" t="str">
        <f t="shared" si="133"/>
        <v>2026-05-17T3002782</v>
      </c>
      <c r="B2624" s="167" t="str">
        <f t="shared" si="134"/>
        <v>203002782</v>
      </c>
      <c r="C2624" s="438" t="s">
        <v>11725</v>
      </c>
      <c r="D2624" s="439" t="s">
        <v>416</v>
      </c>
      <c r="E2624" s="440" t="s">
        <v>3658</v>
      </c>
      <c r="F2624" s="439" t="s">
        <v>43</v>
      </c>
      <c r="G2624" s="439" t="s">
        <v>3659</v>
      </c>
      <c r="H2624" s="439" t="s">
        <v>3660</v>
      </c>
      <c r="I2624" s="441">
        <v>49</v>
      </c>
      <c r="J2624" s="165">
        <f t="shared" si="132"/>
        <v>20</v>
      </c>
    </row>
    <row r="2625" spans="1:10" ht="19.95" customHeight="1">
      <c r="A2625" s="102" t="str">
        <f t="shared" si="133"/>
        <v>2026-05-17T3003745</v>
      </c>
      <c r="B2625" s="167" t="str">
        <f t="shared" si="134"/>
        <v>203003745</v>
      </c>
      <c r="C2625" s="434" t="s">
        <v>11725</v>
      </c>
      <c r="D2625" s="435" t="s">
        <v>416</v>
      </c>
      <c r="E2625" s="436" t="s">
        <v>2869</v>
      </c>
      <c r="F2625" s="435" t="s">
        <v>43</v>
      </c>
      <c r="G2625" s="435" t="s">
        <v>2861</v>
      </c>
      <c r="H2625" s="435" t="s">
        <v>7812</v>
      </c>
      <c r="I2625" s="437">
        <v>66</v>
      </c>
      <c r="J2625" s="165">
        <f t="shared" si="132"/>
        <v>20</v>
      </c>
    </row>
    <row r="2626" spans="1:10" ht="19.95" customHeight="1">
      <c r="A2626" s="102" t="str">
        <f t="shared" si="133"/>
        <v>2026-05-17T3002609</v>
      </c>
      <c r="B2626" s="167" t="str">
        <f t="shared" si="134"/>
        <v>203002609</v>
      </c>
      <c r="C2626" s="438" t="s">
        <v>11725</v>
      </c>
      <c r="D2626" s="439" t="s">
        <v>2862</v>
      </c>
      <c r="E2626" s="440" t="s">
        <v>3721</v>
      </c>
      <c r="F2626" s="439" t="s">
        <v>43</v>
      </c>
      <c r="G2626" s="439" t="s">
        <v>3722</v>
      </c>
      <c r="H2626" s="439" t="s">
        <v>2865</v>
      </c>
      <c r="I2626" s="441">
        <v>106</v>
      </c>
      <c r="J2626" s="165">
        <f t="shared" si="132"/>
        <v>20</v>
      </c>
    </row>
    <row r="2627" spans="1:10" ht="19.95" customHeight="1">
      <c r="A2627" s="102" t="str">
        <f t="shared" si="133"/>
        <v>2026-05-17T3002775</v>
      </c>
      <c r="B2627" s="167" t="str">
        <f t="shared" si="134"/>
        <v>203002775</v>
      </c>
      <c r="C2627" s="434" t="s">
        <v>11725</v>
      </c>
      <c r="D2627" s="435" t="s">
        <v>2862</v>
      </c>
      <c r="E2627" s="436" t="s">
        <v>2871</v>
      </c>
      <c r="F2627" s="435" t="s">
        <v>2515</v>
      </c>
      <c r="G2627" s="435" t="s">
        <v>2872</v>
      </c>
      <c r="H2627" s="435" t="s">
        <v>7813</v>
      </c>
      <c r="I2627" s="437">
        <v>162</v>
      </c>
      <c r="J2627" s="165">
        <f t="shared" si="132"/>
        <v>20</v>
      </c>
    </row>
    <row r="2628" spans="1:10" ht="19.95" customHeight="1">
      <c r="A2628" s="102" t="str">
        <f t="shared" si="133"/>
        <v>2026-05-17T3002734</v>
      </c>
      <c r="B2628" s="167" t="str">
        <f t="shared" si="134"/>
        <v>203002734</v>
      </c>
      <c r="C2628" s="438" t="s">
        <v>11725</v>
      </c>
      <c r="D2628" s="439" t="s">
        <v>2862</v>
      </c>
      <c r="E2628" s="440" t="s">
        <v>3719</v>
      </c>
      <c r="F2628" s="439" t="s">
        <v>43</v>
      </c>
      <c r="G2628" s="439" t="s">
        <v>3720</v>
      </c>
      <c r="H2628" s="439" t="s">
        <v>3674</v>
      </c>
      <c r="I2628" s="441">
        <v>72</v>
      </c>
      <c r="J2628" s="165">
        <f t="shared" ref="J2628:J2691" si="135">WEEKNUM(C2628)-1</f>
        <v>20</v>
      </c>
    </row>
    <row r="2629" spans="1:10" ht="19.95" customHeight="1">
      <c r="A2629" s="102" t="str">
        <f t="shared" si="133"/>
        <v>2026-05-17T3003859</v>
      </c>
      <c r="B2629" s="167" t="str">
        <f t="shared" si="134"/>
        <v>203003859</v>
      </c>
      <c r="C2629" s="434" t="s">
        <v>11725</v>
      </c>
      <c r="D2629" s="435" t="s">
        <v>2870</v>
      </c>
      <c r="E2629" s="436" t="s">
        <v>4400</v>
      </c>
      <c r="F2629" s="435" t="s">
        <v>43</v>
      </c>
      <c r="G2629" s="435" t="s">
        <v>4401</v>
      </c>
      <c r="H2629" s="435" t="s">
        <v>10752</v>
      </c>
      <c r="I2629" s="437">
        <v>180</v>
      </c>
      <c r="J2629" s="165">
        <f t="shared" si="135"/>
        <v>20</v>
      </c>
    </row>
    <row r="2630" spans="1:10" ht="19.95" customHeight="1">
      <c r="A2630" s="102" t="str">
        <f t="shared" si="133"/>
        <v>2026-05-17T3003858</v>
      </c>
      <c r="B2630" s="167" t="str">
        <f t="shared" si="134"/>
        <v>203003858</v>
      </c>
      <c r="C2630" s="438" t="s">
        <v>11725</v>
      </c>
      <c r="D2630" s="439" t="s">
        <v>2870</v>
      </c>
      <c r="E2630" s="440" t="s">
        <v>4408</v>
      </c>
      <c r="F2630" s="439" t="s">
        <v>43</v>
      </c>
      <c r="G2630" s="439" t="s">
        <v>4409</v>
      </c>
      <c r="H2630" s="439" t="s">
        <v>10752</v>
      </c>
      <c r="I2630" s="441">
        <v>140</v>
      </c>
      <c r="J2630" s="165">
        <f t="shared" si="135"/>
        <v>20</v>
      </c>
    </row>
    <row r="2631" spans="1:10" ht="19.95" customHeight="1">
      <c r="A2631" s="102" t="str">
        <f t="shared" si="133"/>
        <v>2026-05-17T1033184</v>
      </c>
      <c r="B2631" s="167" t="str">
        <f t="shared" si="134"/>
        <v>201033184</v>
      </c>
      <c r="C2631" s="434" t="s">
        <v>11725</v>
      </c>
      <c r="D2631" s="435" t="s">
        <v>2926</v>
      </c>
      <c r="E2631" s="436" t="s">
        <v>2882</v>
      </c>
      <c r="F2631" s="435" t="s">
        <v>43</v>
      </c>
      <c r="G2631" s="435" t="s">
        <v>2883</v>
      </c>
      <c r="H2631" s="435" t="s">
        <v>10640</v>
      </c>
      <c r="I2631" s="437">
        <v>100</v>
      </c>
      <c r="J2631" s="165">
        <f t="shared" si="135"/>
        <v>20</v>
      </c>
    </row>
    <row r="2632" spans="1:10" ht="19.95" customHeight="1">
      <c r="A2632" s="102" t="str">
        <f t="shared" si="133"/>
        <v>2026-05-17T1033348</v>
      </c>
      <c r="B2632" s="167" t="str">
        <f t="shared" si="134"/>
        <v>201033348</v>
      </c>
      <c r="C2632" s="438" t="s">
        <v>11725</v>
      </c>
      <c r="D2632" s="439" t="s">
        <v>2877</v>
      </c>
      <c r="E2632" s="440" t="s">
        <v>11711</v>
      </c>
      <c r="F2632" s="439" t="s">
        <v>43</v>
      </c>
      <c r="G2632" s="439" t="s">
        <v>11712</v>
      </c>
      <c r="H2632" s="439" t="s">
        <v>11713</v>
      </c>
      <c r="I2632" s="441">
        <v>192</v>
      </c>
      <c r="J2632" s="165">
        <f t="shared" si="135"/>
        <v>20</v>
      </c>
    </row>
    <row r="2633" spans="1:10" ht="19.95" customHeight="1">
      <c r="A2633" s="102" t="str">
        <f t="shared" si="133"/>
        <v>2026-05-17T1031427</v>
      </c>
      <c r="B2633" s="167" t="str">
        <f t="shared" si="134"/>
        <v>201031427</v>
      </c>
      <c r="C2633" s="434" t="s">
        <v>11725</v>
      </c>
      <c r="D2633" s="435" t="s">
        <v>5013</v>
      </c>
      <c r="E2633" s="436" t="s">
        <v>10621</v>
      </c>
      <c r="F2633" s="435" t="s">
        <v>43</v>
      </c>
      <c r="G2633" s="435" t="s">
        <v>10622</v>
      </c>
      <c r="H2633" s="435" t="s">
        <v>10623</v>
      </c>
      <c r="I2633" s="437">
        <v>147</v>
      </c>
      <c r="J2633" s="165">
        <f t="shared" si="135"/>
        <v>20</v>
      </c>
    </row>
    <row r="2634" spans="1:10" ht="19.95" customHeight="1">
      <c r="A2634" s="102" t="str">
        <f t="shared" si="133"/>
        <v>2026-05-17T2021194</v>
      </c>
      <c r="B2634" s="167" t="str">
        <f t="shared" si="134"/>
        <v>202021194</v>
      </c>
      <c r="C2634" s="438" t="s">
        <v>11725</v>
      </c>
      <c r="D2634" s="439" t="s">
        <v>5017</v>
      </c>
      <c r="E2634" s="440" t="s">
        <v>2886</v>
      </c>
      <c r="F2634" s="439" t="s">
        <v>43</v>
      </c>
      <c r="G2634" s="439" t="s">
        <v>2887</v>
      </c>
      <c r="H2634" s="439" t="s">
        <v>2888</v>
      </c>
      <c r="I2634" s="441">
        <v>124</v>
      </c>
      <c r="J2634" s="165">
        <f t="shared" si="135"/>
        <v>20</v>
      </c>
    </row>
    <row r="2635" spans="1:10" ht="19.95" customHeight="1">
      <c r="A2635" s="102" t="str">
        <f t="shared" si="133"/>
        <v>2026-05-17T1030578</v>
      </c>
      <c r="B2635" s="167" t="str">
        <f t="shared" si="134"/>
        <v>201030578</v>
      </c>
      <c r="C2635" s="434" t="s">
        <v>11725</v>
      </c>
      <c r="D2635" s="435" t="s">
        <v>11718</v>
      </c>
      <c r="E2635" s="436" t="s">
        <v>11719</v>
      </c>
      <c r="F2635" s="435" t="s">
        <v>43</v>
      </c>
      <c r="G2635" s="435" t="s">
        <v>9626</v>
      </c>
      <c r="H2635" s="435" t="s">
        <v>9627</v>
      </c>
      <c r="I2635" s="437">
        <v>167</v>
      </c>
      <c r="J2635" s="165">
        <f t="shared" si="135"/>
        <v>20</v>
      </c>
    </row>
    <row r="2636" spans="1:10" ht="19.95" customHeight="1">
      <c r="A2636" s="102" t="str">
        <f t="shared" si="133"/>
        <v>2026-05-17T1031802</v>
      </c>
      <c r="B2636" s="167" t="str">
        <f t="shared" si="134"/>
        <v>201031802</v>
      </c>
      <c r="C2636" s="438" t="s">
        <v>11725</v>
      </c>
      <c r="D2636" s="439" t="s">
        <v>7820</v>
      </c>
      <c r="E2636" s="440" t="s">
        <v>9567</v>
      </c>
      <c r="F2636" s="439" t="s">
        <v>43</v>
      </c>
      <c r="G2636" s="439" t="s">
        <v>9568</v>
      </c>
      <c r="H2636" s="439" t="s">
        <v>9569</v>
      </c>
      <c r="I2636" s="441">
        <v>209</v>
      </c>
      <c r="J2636" s="165">
        <f t="shared" si="135"/>
        <v>20</v>
      </c>
    </row>
    <row r="2637" spans="1:10" ht="19.95" customHeight="1">
      <c r="A2637" s="102" t="str">
        <f t="shared" si="133"/>
        <v>2026-05-17T1033085</v>
      </c>
      <c r="B2637" s="167" t="str">
        <f t="shared" si="134"/>
        <v>201033085</v>
      </c>
      <c r="C2637" s="434" t="s">
        <v>11725</v>
      </c>
      <c r="D2637" s="435" t="s">
        <v>7415</v>
      </c>
      <c r="E2637" s="436" t="s">
        <v>7316</v>
      </c>
      <c r="F2637" s="435" t="s">
        <v>43</v>
      </c>
      <c r="G2637" s="435" t="s">
        <v>7317</v>
      </c>
      <c r="H2637" s="435" t="s">
        <v>7318</v>
      </c>
      <c r="I2637" s="437">
        <v>320</v>
      </c>
      <c r="J2637" s="165">
        <f t="shared" si="135"/>
        <v>20</v>
      </c>
    </row>
    <row r="2638" spans="1:10" ht="19.95" customHeight="1">
      <c r="A2638" s="102" t="str">
        <f t="shared" si="133"/>
        <v>2026-05-17T1027728</v>
      </c>
      <c r="B2638" s="167" t="str">
        <f t="shared" si="134"/>
        <v>201027728</v>
      </c>
      <c r="C2638" s="438" t="s">
        <v>11725</v>
      </c>
      <c r="D2638" s="439" t="s">
        <v>7415</v>
      </c>
      <c r="E2638" s="440" t="s">
        <v>9610</v>
      </c>
      <c r="F2638" s="439" t="s">
        <v>43</v>
      </c>
      <c r="G2638" s="439" t="s">
        <v>9611</v>
      </c>
      <c r="H2638" s="439" t="s">
        <v>9628</v>
      </c>
      <c r="I2638" s="441">
        <v>110</v>
      </c>
      <c r="J2638" s="165">
        <f t="shared" si="135"/>
        <v>20</v>
      </c>
    </row>
    <row r="2639" spans="1:10" ht="19.95" customHeight="1">
      <c r="A2639" s="102" t="str">
        <f t="shared" si="133"/>
        <v>2026-05-17T1027951</v>
      </c>
      <c r="B2639" s="167" t="str">
        <f t="shared" si="134"/>
        <v>201027951</v>
      </c>
      <c r="C2639" s="434" t="s">
        <v>11725</v>
      </c>
      <c r="D2639" s="435" t="s">
        <v>5754</v>
      </c>
      <c r="E2639" s="436" t="s">
        <v>4379</v>
      </c>
      <c r="F2639" s="435" t="s">
        <v>43</v>
      </c>
      <c r="G2639" s="435" t="s">
        <v>385</v>
      </c>
      <c r="H2639" s="435" t="s">
        <v>5760</v>
      </c>
      <c r="I2639" s="437">
        <v>124</v>
      </c>
      <c r="J2639" s="165">
        <f t="shared" si="135"/>
        <v>20</v>
      </c>
    </row>
    <row r="2640" spans="1:10" ht="19.95" customHeight="1">
      <c r="A2640" s="102" t="str">
        <f t="shared" si="133"/>
        <v>2026-05-17T1037790</v>
      </c>
      <c r="B2640" s="167" t="str">
        <f t="shared" si="134"/>
        <v>201037790</v>
      </c>
      <c r="C2640" s="438" t="s">
        <v>11725</v>
      </c>
      <c r="D2640" s="439" t="s">
        <v>9562</v>
      </c>
      <c r="E2640" s="440" t="s">
        <v>11726</v>
      </c>
      <c r="F2640" s="439" t="s">
        <v>43</v>
      </c>
      <c r="G2640" s="439" t="s">
        <v>11727</v>
      </c>
      <c r="H2640" s="439" t="s">
        <v>11728</v>
      </c>
      <c r="I2640" s="441">
        <v>237</v>
      </c>
      <c r="J2640" s="165">
        <f t="shared" si="135"/>
        <v>20</v>
      </c>
    </row>
    <row r="2641" spans="1:10" ht="19.95" customHeight="1">
      <c r="A2641" s="102" t="str">
        <f t="shared" si="133"/>
        <v>2026-05-17T1027803</v>
      </c>
      <c r="B2641" s="167" t="str">
        <f t="shared" si="134"/>
        <v>201027803</v>
      </c>
      <c r="C2641" s="473" t="s">
        <v>11725</v>
      </c>
      <c r="D2641" s="474" t="s">
        <v>7303</v>
      </c>
      <c r="E2641" s="475" t="s">
        <v>10770</v>
      </c>
      <c r="F2641" s="474" t="s">
        <v>43</v>
      </c>
      <c r="G2641" s="474" t="s">
        <v>5709</v>
      </c>
      <c r="H2641" s="474" t="s">
        <v>10771</v>
      </c>
      <c r="I2641" s="476">
        <v>208</v>
      </c>
      <c r="J2641" s="165">
        <f t="shared" si="135"/>
        <v>20</v>
      </c>
    </row>
    <row r="2642" spans="1:10" ht="19.95" customHeight="1">
      <c r="A2642" s="102" t="str">
        <f t="shared" ref="A2642:A2705" si="136">C2642&amp;"T"&amp;G2642</f>
        <v>2026-05-18T1037741</v>
      </c>
      <c r="B2642" s="167" t="str">
        <f t="shared" ref="B2642:B2705" si="137">J2642&amp;G2642</f>
        <v>201037741</v>
      </c>
      <c r="C2642" s="434" t="s">
        <v>11741</v>
      </c>
      <c r="D2642" s="435" t="s">
        <v>4388</v>
      </c>
      <c r="E2642" s="436" t="s">
        <v>7827</v>
      </c>
      <c r="F2642" s="435" t="s">
        <v>43</v>
      </c>
      <c r="G2642" s="435" t="s">
        <v>7828</v>
      </c>
      <c r="H2642" s="435" t="s">
        <v>7829</v>
      </c>
      <c r="I2642" s="437">
        <v>105</v>
      </c>
      <c r="J2642" s="165">
        <f t="shared" si="135"/>
        <v>20</v>
      </c>
    </row>
    <row r="2643" spans="1:10" ht="19.95" customHeight="1">
      <c r="A2643" s="102" t="str">
        <f t="shared" si="136"/>
        <v>2026-05-18T1037798</v>
      </c>
      <c r="B2643" s="167" t="str">
        <f t="shared" si="137"/>
        <v>201037798</v>
      </c>
      <c r="C2643" s="438" t="s">
        <v>11741</v>
      </c>
      <c r="D2643" s="439" t="s">
        <v>4388</v>
      </c>
      <c r="E2643" s="440" t="s">
        <v>8241</v>
      </c>
      <c r="F2643" s="439" t="s">
        <v>43</v>
      </c>
      <c r="G2643" s="439" t="s">
        <v>8242</v>
      </c>
      <c r="H2643" s="439" t="s">
        <v>8243</v>
      </c>
      <c r="I2643" s="441">
        <v>119</v>
      </c>
      <c r="J2643" s="165">
        <f t="shared" si="135"/>
        <v>20</v>
      </c>
    </row>
    <row r="2644" spans="1:10" ht="19.95" customHeight="1">
      <c r="A2644" s="102" t="str">
        <f t="shared" si="136"/>
        <v>2026-05-18T1037727</v>
      </c>
      <c r="B2644" s="167" t="str">
        <f t="shared" si="137"/>
        <v>201037727</v>
      </c>
      <c r="C2644" s="434" t="s">
        <v>11741</v>
      </c>
      <c r="D2644" s="435" t="s">
        <v>7419</v>
      </c>
      <c r="E2644" s="436" t="s">
        <v>9575</v>
      </c>
      <c r="F2644" s="435" t="s">
        <v>43</v>
      </c>
      <c r="G2644" s="435" t="s">
        <v>9576</v>
      </c>
      <c r="H2644" s="435" t="s">
        <v>11704</v>
      </c>
      <c r="I2644" s="437">
        <v>675</v>
      </c>
      <c r="J2644" s="165">
        <f t="shared" si="135"/>
        <v>20</v>
      </c>
    </row>
    <row r="2645" spans="1:10" ht="19.95" customHeight="1">
      <c r="A2645" s="102" t="str">
        <f t="shared" si="136"/>
        <v>2026-05-18T1031434</v>
      </c>
      <c r="B2645" s="167" t="str">
        <f t="shared" si="137"/>
        <v>201031434</v>
      </c>
      <c r="C2645" s="438" t="s">
        <v>11741</v>
      </c>
      <c r="D2645" s="439" t="s">
        <v>7419</v>
      </c>
      <c r="E2645" s="440" t="s">
        <v>7420</v>
      </c>
      <c r="F2645" s="439" t="s">
        <v>43</v>
      </c>
      <c r="G2645" s="439" t="s">
        <v>7421</v>
      </c>
      <c r="H2645" s="439" t="s">
        <v>7422</v>
      </c>
      <c r="I2645" s="441">
        <v>203</v>
      </c>
      <c r="J2645" s="165">
        <f t="shared" si="135"/>
        <v>20</v>
      </c>
    </row>
    <row r="2646" spans="1:10" ht="19.95" customHeight="1">
      <c r="A2646" s="102" t="str">
        <f t="shared" si="136"/>
        <v>2026-05-18T1020581</v>
      </c>
      <c r="B2646" s="167" t="str">
        <f t="shared" si="137"/>
        <v>201020581</v>
      </c>
      <c r="C2646" s="434" t="s">
        <v>11741</v>
      </c>
      <c r="D2646" s="435" t="s">
        <v>3715</v>
      </c>
      <c r="E2646" s="436" t="s">
        <v>8252</v>
      </c>
      <c r="F2646" s="435" t="s">
        <v>43</v>
      </c>
      <c r="G2646" s="435" t="s">
        <v>8253</v>
      </c>
      <c r="H2646" s="435" t="s">
        <v>11705</v>
      </c>
      <c r="I2646" s="437">
        <v>395</v>
      </c>
      <c r="J2646" s="165">
        <f t="shared" si="135"/>
        <v>20</v>
      </c>
    </row>
    <row r="2647" spans="1:10" ht="19.95" customHeight="1">
      <c r="A2647" s="102" t="str">
        <f t="shared" si="136"/>
        <v>2026-05-18T3003744</v>
      </c>
      <c r="B2647" s="167" t="str">
        <f t="shared" si="137"/>
        <v>203003744</v>
      </c>
      <c r="C2647" s="438" t="s">
        <v>11741</v>
      </c>
      <c r="D2647" s="439" t="s">
        <v>416</v>
      </c>
      <c r="E2647" s="440" t="s">
        <v>2863</v>
      </c>
      <c r="F2647" s="439" t="s">
        <v>43</v>
      </c>
      <c r="G2647" s="439" t="s">
        <v>2864</v>
      </c>
      <c r="H2647" s="439" t="s">
        <v>3723</v>
      </c>
      <c r="I2647" s="441">
        <v>83</v>
      </c>
      <c r="J2647" s="165">
        <f t="shared" si="135"/>
        <v>20</v>
      </c>
    </row>
    <row r="2648" spans="1:10" ht="19.95" customHeight="1">
      <c r="A2648" s="102" t="str">
        <f t="shared" si="136"/>
        <v>2026-05-18T3002716</v>
      </c>
      <c r="B2648" s="167" t="str">
        <f t="shared" si="137"/>
        <v>203002716</v>
      </c>
      <c r="C2648" s="434" t="s">
        <v>11741</v>
      </c>
      <c r="D2648" s="435" t="s">
        <v>416</v>
      </c>
      <c r="E2648" s="436" t="s">
        <v>2931</v>
      </c>
      <c r="F2648" s="435" t="s">
        <v>43</v>
      </c>
      <c r="G2648" s="435" t="s">
        <v>2932</v>
      </c>
      <c r="H2648" s="435" t="s">
        <v>2859</v>
      </c>
      <c r="I2648" s="437">
        <v>79</v>
      </c>
      <c r="J2648" s="165">
        <f t="shared" si="135"/>
        <v>20</v>
      </c>
    </row>
    <row r="2649" spans="1:10" ht="19.95" customHeight="1">
      <c r="A2649" s="102" t="str">
        <f t="shared" si="136"/>
        <v>2026-05-18T3002782</v>
      </c>
      <c r="B2649" s="167" t="str">
        <f t="shared" si="137"/>
        <v>203002782</v>
      </c>
      <c r="C2649" s="438" t="s">
        <v>11741</v>
      </c>
      <c r="D2649" s="439" t="s">
        <v>416</v>
      </c>
      <c r="E2649" s="440" t="s">
        <v>3658</v>
      </c>
      <c r="F2649" s="439" t="s">
        <v>43</v>
      </c>
      <c r="G2649" s="439" t="s">
        <v>3659</v>
      </c>
      <c r="H2649" s="439" t="s">
        <v>3660</v>
      </c>
      <c r="I2649" s="441">
        <v>73</v>
      </c>
      <c r="J2649" s="165">
        <f t="shared" si="135"/>
        <v>20</v>
      </c>
    </row>
    <row r="2650" spans="1:10" ht="19.95" customHeight="1">
      <c r="A2650" s="102" t="str">
        <f t="shared" si="136"/>
        <v>2026-05-18T3003745</v>
      </c>
      <c r="B2650" s="167" t="str">
        <f t="shared" si="137"/>
        <v>203003745</v>
      </c>
      <c r="C2650" s="434" t="s">
        <v>11741</v>
      </c>
      <c r="D2650" s="435" t="s">
        <v>416</v>
      </c>
      <c r="E2650" s="436" t="s">
        <v>2869</v>
      </c>
      <c r="F2650" s="435" t="s">
        <v>43</v>
      </c>
      <c r="G2650" s="435" t="s">
        <v>2861</v>
      </c>
      <c r="H2650" s="435" t="s">
        <v>7812</v>
      </c>
      <c r="I2650" s="437">
        <v>88</v>
      </c>
      <c r="J2650" s="165">
        <f t="shared" si="135"/>
        <v>20</v>
      </c>
    </row>
    <row r="2651" spans="1:10" ht="19.95" customHeight="1">
      <c r="A2651" s="102" t="str">
        <f t="shared" si="136"/>
        <v>2026-05-18T3002240</v>
      </c>
      <c r="B2651" s="167" t="str">
        <f t="shared" si="137"/>
        <v>203002240</v>
      </c>
      <c r="C2651" s="438" t="s">
        <v>11741</v>
      </c>
      <c r="D2651" s="439" t="s">
        <v>2862</v>
      </c>
      <c r="E2651" s="440" t="s">
        <v>3755</v>
      </c>
      <c r="F2651" s="439" t="s">
        <v>2515</v>
      </c>
      <c r="G2651" s="439" t="s">
        <v>3756</v>
      </c>
      <c r="H2651" s="439" t="s">
        <v>3757</v>
      </c>
      <c r="I2651" s="441">
        <v>26</v>
      </c>
      <c r="J2651" s="165">
        <f t="shared" si="135"/>
        <v>20</v>
      </c>
    </row>
    <row r="2652" spans="1:10" ht="19.95" customHeight="1">
      <c r="A2652" s="102" t="str">
        <f t="shared" si="136"/>
        <v>2026-05-18T3002609</v>
      </c>
      <c r="B2652" s="167" t="str">
        <f t="shared" si="137"/>
        <v>203002609</v>
      </c>
      <c r="C2652" s="434" t="s">
        <v>11741</v>
      </c>
      <c r="D2652" s="435" t="s">
        <v>2862</v>
      </c>
      <c r="E2652" s="436" t="s">
        <v>3721</v>
      </c>
      <c r="F2652" s="435" t="s">
        <v>43</v>
      </c>
      <c r="G2652" s="435" t="s">
        <v>3722</v>
      </c>
      <c r="H2652" s="435" t="s">
        <v>2865</v>
      </c>
      <c r="I2652" s="437">
        <v>76</v>
      </c>
      <c r="J2652" s="165">
        <f t="shared" si="135"/>
        <v>20</v>
      </c>
    </row>
    <row r="2653" spans="1:10" ht="19.95" customHeight="1">
      <c r="A2653" s="102" t="str">
        <f t="shared" si="136"/>
        <v>2026-05-18T3002647</v>
      </c>
      <c r="B2653" s="167" t="str">
        <f t="shared" si="137"/>
        <v>203002647</v>
      </c>
      <c r="C2653" s="438" t="s">
        <v>11741</v>
      </c>
      <c r="D2653" s="439" t="s">
        <v>2862</v>
      </c>
      <c r="E2653" s="440" t="s">
        <v>2866</v>
      </c>
      <c r="F2653" s="439" t="s">
        <v>2515</v>
      </c>
      <c r="G2653" s="439" t="s">
        <v>2867</v>
      </c>
      <c r="H2653" s="439" t="s">
        <v>7813</v>
      </c>
      <c r="I2653" s="441">
        <v>38</v>
      </c>
      <c r="J2653" s="165">
        <f t="shared" si="135"/>
        <v>20</v>
      </c>
    </row>
    <row r="2654" spans="1:10" ht="19.95" customHeight="1">
      <c r="A2654" s="102" t="str">
        <f t="shared" si="136"/>
        <v>2026-05-18T3002775</v>
      </c>
      <c r="B2654" s="167" t="str">
        <f t="shared" si="137"/>
        <v>203002775</v>
      </c>
      <c r="C2654" s="434" t="s">
        <v>11741</v>
      </c>
      <c r="D2654" s="435" t="s">
        <v>2862</v>
      </c>
      <c r="E2654" s="436" t="s">
        <v>2871</v>
      </c>
      <c r="F2654" s="435" t="s">
        <v>2515</v>
      </c>
      <c r="G2654" s="435" t="s">
        <v>2872</v>
      </c>
      <c r="H2654" s="435" t="s">
        <v>7813</v>
      </c>
      <c r="I2654" s="437">
        <v>129</v>
      </c>
      <c r="J2654" s="165">
        <f t="shared" si="135"/>
        <v>20</v>
      </c>
    </row>
    <row r="2655" spans="1:10" ht="19.95" customHeight="1">
      <c r="A2655" s="102" t="str">
        <f t="shared" si="136"/>
        <v>2026-05-18T3002734</v>
      </c>
      <c r="B2655" s="167" t="str">
        <f t="shared" si="137"/>
        <v>203002734</v>
      </c>
      <c r="C2655" s="438" t="s">
        <v>11741</v>
      </c>
      <c r="D2655" s="439" t="s">
        <v>2862</v>
      </c>
      <c r="E2655" s="440" t="s">
        <v>3719</v>
      </c>
      <c r="F2655" s="439" t="s">
        <v>43</v>
      </c>
      <c r="G2655" s="439" t="s">
        <v>3720</v>
      </c>
      <c r="H2655" s="439" t="s">
        <v>3674</v>
      </c>
      <c r="I2655" s="441">
        <v>62</v>
      </c>
      <c r="J2655" s="165">
        <f t="shared" si="135"/>
        <v>20</v>
      </c>
    </row>
    <row r="2656" spans="1:10" ht="19.95" customHeight="1">
      <c r="A2656" s="102" t="str">
        <f t="shared" si="136"/>
        <v>2026-05-18T3003243</v>
      </c>
      <c r="B2656" s="167" t="str">
        <f t="shared" si="137"/>
        <v>203003243</v>
      </c>
      <c r="C2656" s="434" t="s">
        <v>11741</v>
      </c>
      <c r="D2656" s="435" t="s">
        <v>2870</v>
      </c>
      <c r="E2656" s="436" t="s">
        <v>4405</v>
      </c>
      <c r="F2656" s="435" t="s">
        <v>43</v>
      </c>
      <c r="G2656" s="435" t="s">
        <v>4406</v>
      </c>
      <c r="H2656" s="435" t="s">
        <v>7819</v>
      </c>
      <c r="I2656" s="437">
        <v>88</v>
      </c>
      <c r="J2656" s="165">
        <f t="shared" si="135"/>
        <v>20</v>
      </c>
    </row>
    <row r="2657" spans="1:10" ht="19.95" customHeight="1">
      <c r="A2657" s="102" t="str">
        <f t="shared" si="136"/>
        <v>2026-05-18T3003859</v>
      </c>
      <c r="B2657" s="167" t="str">
        <f t="shared" si="137"/>
        <v>203003859</v>
      </c>
      <c r="C2657" s="438" t="s">
        <v>11741</v>
      </c>
      <c r="D2657" s="439" t="s">
        <v>2870</v>
      </c>
      <c r="E2657" s="440" t="s">
        <v>4400</v>
      </c>
      <c r="F2657" s="439" t="s">
        <v>43</v>
      </c>
      <c r="G2657" s="439" t="s">
        <v>4401</v>
      </c>
      <c r="H2657" s="439" t="s">
        <v>10752</v>
      </c>
      <c r="I2657" s="441">
        <v>109</v>
      </c>
      <c r="J2657" s="165">
        <f t="shared" si="135"/>
        <v>20</v>
      </c>
    </row>
    <row r="2658" spans="1:10" ht="19.95" customHeight="1">
      <c r="A2658" s="102" t="str">
        <f t="shared" si="136"/>
        <v>2026-05-18T3003858</v>
      </c>
      <c r="B2658" s="167" t="str">
        <f t="shared" si="137"/>
        <v>203003858</v>
      </c>
      <c r="C2658" s="434" t="s">
        <v>11741</v>
      </c>
      <c r="D2658" s="435" t="s">
        <v>2870</v>
      </c>
      <c r="E2658" s="436" t="s">
        <v>4408</v>
      </c>
      <c r="F2658" s="435" t="s">
        <v>43</v>
      </c>
      <c r="G2658" s="435" t="s">
        <v>4409</v>
      </c>
      <c r="H2658" s="435" t="s">
        <v>10752</v>
      </c>
      <c r="I2658" s="437">
        <v>79</v>
      </c>
      <c r="J2658" s="165">
        <f t="shared" si="135"/>
        <v>20</v>
      </c>
    </row>
    <row r="2659" spans="1:10" ht="19.95" customHeight="1">
      <c r="A2659" s="102" t="str">
        <f t="shared" si="136"/>
        <v>2026-05-18T1033348</v>
      </c>
      <c r="B2659" s="167" t="str">
        <f t="shared" si="137"/>
        <v>201033348</v>
      </c>
      <c r="C2659" s="438" t="s">
        <v>11741</v>
      </c>
      <c r="D2659" s="439" t="s">
        <v>2877</v>
      </c>
      <c r="E2659" s="440" t="s">
        <v>11711</v>
      </c>
      <c r="F2659" s="439" t="s">
        <v>43</v>
      </c>
      <c r="G2659" s="439" t="s">
        <v>11712</v>
      </c>
      <c r="H2659" s="439" t="s">
        <v>11713</v>
      </c>
      <c r="I2659" s="441">
        <v>124</v>
      </c>
      <c r="J2659" s="165">
        <f t="shared" si="135"/>
        <v>20</v>
      </c>
    </row>
    <row r="2660" spans="1:10" ht="19.95" customHeight="1">
      <c r="A2660" s="102" t="str">
        <f t="shared" si="136"/>
        <v>2026-05-18T1031427</v>
      </c>
      <c r="B2660" s="167" t="str">
        <f t="shared" si="137"/>
        <v>201031427</v>
      </c>
      <c r="C2660" s="434" t="s">
        <v>11741</v>
      </c>
      <c r="D2660" s="435" t="s">
        <v>5013</v>
      </c>
      <c r="E2660" s="436" t="s">
        <v>10621</v>
      </c>
      <c r="F2660" s="435" t="s">
        <v>43</v>
      </c>
      <c r="G2660" s="435" t="s">
        <v>10622</v>
      </c>
      <c r="H2660" s="435" t="s">
        <v>10623</v>
      </c>
      <c r="I2660" s="437">
        <v>150</v>
      </c>
      <c r="J2660" s="165">
        <f t="shared" si="135"/>
        <v>20</v>
      </c>
    </row>
    <row r="2661" spans="1:10" ht="19.95" customHeight="1">
      <c r="A2661" s="102" t="str">
        <f t="shared" si="136"/>
        <v>2026-05-18T2021194</v>
      </c>
      <c r="B2661" s="167" t="str">
        <f t="shared" si="137"/>
        <v>202021194</v>
      </c>
      <c r="C2661" s="438" t="s">
        <v>11741</v>
      </c>
      <c r="D2661" s="439" t="s">
        <v>5017</v>
      </c>
      <c r="E2661" s="440" t="s">
        <v>2886</v>
      </c>
      <c r="F2661" s="439" t="s">
        <v>43</v>
      </c>
      <c r="G2661" s="439" t="s">
        <v>2887</v>
      </c>
      <c r="H2661" s="439" t="s">
        <v>2888</v>
      </c>
      <c r="I2661" s="441">
        <v>218</v>
      </c>
      <c r="J2661" s="165">
        <f t="shared" si="135"/>
        <v>20</v>
      </c>
    </row>
    <row r="2662" spans="1:10" ht="19.95" customHeight="1">
      <c r="A2662" s="102" t="str">
        <f t="shared" si="136"/>
        <v>2026-05-18T1030578</v>
      </c>
      <c r="B2662" s="167" t="str">
        <f t="shared" si="137"/>
        <v>201030578</v>
      </c>
      <c r="C2662" s="434" t="s">
        <v>11741</v>
      </c>
      <c r="D2662" s="435" t="s">
        <v>11718</v>
      </c>
      <c r="E2662" s="436" t="s">
        <v>11719</v>
      </c>
      <c r="F2662" s="435" t="s">
        <v>43</v>
      </c>
      <c r="G2662" s="435" t="s">
        <v>9626</v>
      </c>
      <c r="H2662" s="435" t="s">
        <v>9627</v>
      </c>
      <c r="I2662" s="437">
        <v>140</v>
      </c>
      <c r="J2662" s="165">
        <f t="shared" si="135"/>
        <v>20</v>
      </c>
    </row>
    <row r="2663" spans="1:10" ht="19.95" customHeight="1">
      <c r="A2663" s="102" t="str">
        <f t="shared" si="136"/>
        <v>2026-05-18T1031802</v>
      </c>
      <c r="B2663" s="167" t="str">
        <f t="shared" si="137"/>
        <v>201031802</v>
      </c>
      <c r="C2663" s="438" t="s">
        <v>11741</v>
      </c>
      <c r="D2663" s="439" t="s">
        <v>7820</v>
      </c>
      <c r="E2663" s="440" t="s">
        <v>9567</v>
      </c>
      <c r="F2663" s="439" t="s">
        <v>43</v>
      </c>
      <c r="G2663" s="439" t="s">
        <v>9568</v>
      </c>
      <c r="H2663" s="439" t="s">
        <v>9569</v>
      </c>
      <c r="I2663" s="441">
        <v>225</v>
      </c>
      <c r="J2663" s="165">
        <f t="shared" si="135"/>
        <v>20</v>
      </c>
    </row>
    <row r="2664" spans="1:10" ht="19.95" customHeight="1">
      <c r="A2664" s="102" t="str">
        <f t="shared" si="136"/>
        <v>2026-05-18T1034057</v>
      </c>
      <c r="B2664" s="167" t="str">
        <f t="shared" si="137"/>
        <v>201034057</v>
      </c>
      <c r="C2664" s="434" t="s">
        <v>11741</v>
      </c>
      <c r="D2664" s="435" t="s">
        <v>5394</v>
      </c>
      <c r="E2664" s="436" t="s">
        <v>11742</v>
      </c>
      <c r="F2664" s="435" t="s">
        <v>43</v>
      </c>
      <c r="G2664" s="435" t="s">
        <v>11743</v>
      </c>
      <c r="H2664" s="435" t="s">
        <v>11744</v>
      </c>
      <c r="I2664" s="437">
        <v>117</v>
      </c>
      <c r="J2664" s="165">
        <f t="shared" si="135"/>
        <v>20</v>
      </c>
    </row>
    <row r="2665" spans="1:10" ht="19.95" customHeight="1">
      <c r="A2665" s="102" t="str">
        <f t="shared" si="136"/>
        <v>2026-05-18T1033085</v>
      </c>
      <c r="B2665" s="167" t="str">
        <f t="shared" si="137"/>
        <v>201033085</v>
      </c>
      <c r="C2665" s="438" t="s">
        <v>11741</v>
      </c>
      <c r="D2665" s="439" t="s">
        <v>7415</v>
      </c>
      <c r="E2665" s="440" t="s">
        <v>7316</v>
      </c>
      <c r="F2665" s="439" t="s">
        <v>43</v>
      </c>
      <c r="G2665" s="439" t="s">
        <v>7317</v>
      </c>
      <c r="H2665" s="439" t="s">
        <v>7318</v>
      </c>
      <c r="I2665" s="441">
        <v>194</v>
      </c>
      <c r="J2665" s="165">
        <f t="shared" si="135"/>
        <v>20</v>
      </c>
    </row>
    <row r="2666" spans="1:10" ht="19.95" customHeight="1">
      <c r="A2666" s="102" t="str">
        <f t="shared" si="136"/>
        <v>2026-05-18T1027951</v>
      </c>
      <c r="B2666" s="167" t="str">
        <f t="shared" si="137"/>
        <v>201027951</v>
      </c>
      <c r="C2666" s="434" t="s">
        <v>11741</v>
      </c>
      <c r="D2666" s="435" t="s">
        <v>5754</v>
      </c>
      <c r="E2666" s="436" t="s">
        <v>4379</v>
      </c>
      <c r="F2666" s="435" t="s">
        <v>43</v>
      </c>
      <c r="G2666" s="435" t="s">
        <v>385</v>
      </c>
      <c r="H2666" s="435" t="s">
        <v>5760</v>
      </c>
      <c r="I2666" s="437">
        <v>2</v>
      </c>
      <c r="J2666" s="165">
        <f t="shared" si="135"/>
        <v>20</v>
      </c>
    </row>
    <row r="2667" spans="1:10" ht="19.95" customHeight="1">
      <c r="A2667" s="102" t="str">
        <f t="shared" si="136"/>
        <v>2026-05-18T1030901</v>
      </c>
      <c r="B2667" s="167" t="str">
        <f t="shared" si="137"/>
        <v>201030901</v>
      </c>
      <c r="C2667" s="438" t="s">
        <v>11741</v>
      </c>
      <c r="D2667" s="439" t="s">
        <v>4378</v>
      </c>
      <c r="E2667" s="440" t="s">
        <v>11745</v>
      </c>
      <c r="F2667" s="439" t="s">
        <v>43</v>
      </c>
      <c r="G2667" s="439" t="s">
        <v>11746</v>
      </c>
      <c r="H2667" s="439" t="s">
        <v>11747</v>
      </c>
      <c r="I2667" s="441">
        <v>130</v>
      </c>
      <c r="J2667" s="165">
        <f t="shared" si="135"/>
        <v>20</v>
      </c>
    </row>
    <row r="2668" spans="1:10" ht="19.95" customHeight="1">
      <c r="A2668" s="102" t="str">
        <f t="shared" si="136"/>
        <v>2026-05-18T1037790</v>
      </c>
      <c r="B2668" s="167" t="str">
        <f t="shared" si="137"/>
        <v>201037790</v>
      </c>
      <c r="C2668" s="434" t="s">
        <v>11741</v>
      </c>
      <c r="D2668" s="435" t="s">
        <v>9562</v>
      </c>
      <c r="E2668" s="436" t="s">
        <v>11726</v>
      </c>
      <c r="F2668" s="435" t="s">
        <v>43</v>
      </c>
      <c r="G2668" s="435" t="s">
        <v>11727</v>
      </c>
      <c r="H2668" s="435" t="s">
        <v>11728</v>
      </c>
      <c r="I2668" s="437">
        <v>116</v>
      </c>
      <c r="J2668" s="165">
        <f t="shared" si="135"/>
        <v>20</v>
      </c>
    </row>
    <row r="2669" spans="1:10" ht="19.95" customHeight="1">
      <c r="A2669" s="102" t="str">
        <f t="shared" si="136"/>
        <v>2026-05-18T1027803</v>
      </c>
      <c r="B2669" s="167" t="str">
        <f t="shared" si="137"/>
        <v>201027803</v>
      </c>
      <c r="C2669" s="438" t="s">
        <v>11741</v>
      </c>
      <c r="D2669" s="439" t="s">
        <v>7303</v>
      </c>
      <c r="E2669" s="440" t="s">
        <v>10770</v>
      </c>
      <c r="F2669" s="439" t="s">
        <v>43</v>
      </c>
      <c r="G2669" s="439" t="s">
        <v>5709</v>
      </c>
      <c r="H2669" s="439" t="s">
        <v>10771</v>
      </c>
      <c r="I2669" s="441">
        <v>342</v>
      </c>
      <c r="J2669" s="165">
        <f t="shared" si="135"/>
        <v>20</v>
      </c>
    </row>
    <row r="2670" spans="1:10" ht="19.95" customHeight="1">
      <c r="A2670" s="102" t="str">
        <f t="shared" si="136"/>
        <v>2026-05-19T1037741</v>
      </c>
      <c r="B2670" s="167" t="str">
        <f t="shared" si="137"/>
        <v>201037741</v>
      </c>
      <c r="C2670" s="434" t="s">
        <v>11748</v>
      </c>
      <c r="D2670" s="435" t="s">
        <v>4388</v>
      </c>
      <c r="E2670" s="436" t="s">
        <v>7827</v>
      </c>
      <c r="F2670" s="435" t="s">
        <v>43</v>
      </c>
      <c r="G2670" s="435" t="s">
        <v>7828</v>
      </c>
      <c r="H2670" s="435" t="s">
        <v>7829</v>
      </c>
      <c r="I2670" s="437">
        <v>269</v>
      </c>
      <c r="J2670" s="165">
        <f t="shared" si="135"/>
        <v>20</v>
      </c>
    </row>
    <row r="2671" spans="1:10" ht="19.95" customHeight="1">
      <c r="A2671" s="102" t="str">
        <f t="shared" si="136"/>
        <v>2026-05-19T1037798</v>
      </c>
      <c r="B2671" s="167" t="str">
        <f t="shared" si="137"/>
        <v>201037798</v>
      </c>
      <c r="C2671" s="438" t="s">
        <v>11748</v>
      </c>
      <c r="D2671" s="439" t="s">
        <v>4388</v>
      </c>
      <c r="E2671" s="440" t="s">
        <v>8241</v>
      </c>
      <c r="F2671" s="439" t="s">
        <v>43</v>
      </c>
      <c r="G2671" s="439" t="s">
        <v>8242</v>
      </c>
      <c r="H2671" s="439" t="s">
        <v>8243</v>
      </c>
      <c r="I2671" s="441">
        <v>230</v>
      </c>
      <c r="J2671" s="165">
        <f t="shared" si="135"/>
        <v>20</v>
      </c>
    </row>
    <row r="2672" spans="1:10" ht="19.95" customHeight="1">
      <c r="A2672" s="102" t="str">
        <f t="shared" si="136"/>
        <v>2026-05-19T1037727</v>
      </c>
      <c r="B2672" s="167" t="str">
        <f t="shared" si="137"/>
        <v>201037727</v>
      </c>
      <c r="C2672" s="434" t="s">
        <v>11748</v>
      </c>
      <c r="D2672" s="435" t="s">
        <v>7419</v>
      </c>
      <c r="E2672" s="436" t="s">
        <v>9575</v>
      </c>
      <c r="F2672" s="435" t="s">
        <v>43</v>
      </c>
      <c r="G2672" s="435" t="s">
        <v>9576</v>
      </c>
      <c r="H2672" s="435" t="s">
        <v>11704</v>
      </c>
      <c r="I2672" s="437">
        <v>669</v>
      </c>
      <c r="J2672" s="165">
        <f t="shared" si="135"/>
        <v>20</v>
      </c>
    </row>
    <row r="2673" spans="1:10" ht="19.95" customHeight="1">
      <c r="A2673" s="102" t="str">
        <f t="shared" si="136"/>
        <v>2026-05-19T1031434</v>
      </c>
      <c r="B2673" s="167" t="str">
        <f t="shared" si="137"/>
        <v>201031434</v>
      </c>
      <c r="C2673" s="438" t="s">
        <v>11748</v>
      </c>
      <c r="D2673" s="439" t="s">
        <v>7419</v>
      </c>
      <c r="E2673" s="440" t="s">
        <v>7420</v>
      </c>
      <c r="F2673" s="439" t="s">
        <v>43</v>
      </c>
      <c r="G2673" s="439" t="s">
        <v>7421</v>
      </c>
      <c r="H2673" s="439" t="s">
        <v>7422</v>
      </c>
      <c r="I2673" s="441">
        <v>143</v>
      </c>
      <c r="J2673" s="165">
        <f t="shared" si="135"/>
        <v>20</v>
      </c>
    </row>
    <row r="2674" spans="1:10" ht="19.95" customHeight="1">
      <c r="A2674" s="102" t="str">
        <f t="shared" si="136"/>
        <v>2026-05-19T1020581</v>
      </c>
      <c r="B2674" s="167" t="str">
        <f t="shared" si="137"/>
        <v>201020581</v>
      </c>
      <c r="C2674" s="434" t="s">
        <v>11748</v>
      </c>
      <c r="D2674" s="435" t="s">
        <v>3715</v>
      </c>
      <c r="E2674" s="436" t="s">
        <v>8252</v>
      </c>
      <c r="F2674" s="435" t="s">
        <v>43</v>
      </c>
      <c r="G2674" s="435" t="s">
        <v>8253</v>
      </c>
      <c r="H2674" s="435" t="s">
        <v>11705</v>
      </c>
      <c r="I2674" s="437">
        <v>375</v>
      </c>
      <c r="J2674" s="165">
        <f t="shared" si="135"/>
        <v>20</v>
      </c>
    </row>
    <row r="2675" spans="1:10" ht="19.95" customHeight="1">
      <c r="A2675" s="102" t="str">
        <f t="shared" si="136"/>
        <v>2026-05-19T3002240</v>
      </c>
      <c r="B2675" s="167" t="str">
        <f t="shared" si="137"/>
        <v>203002240</v>
      </c>
      <c r="C2675" s="438" t="s">
        <v>11748</v>
      </c>
      <c r="D2675" s="439" t="s">
        <v>416</v>
      </c>
      <c r="E2675" s="440" t="s">
        <v>3755</v>
      </c>
      <c r="F2675" s="439" t="s">
        <v>2515</v>
      </c>
      <c r="G2675" s="439" t="s">
        <v>3756</v>
      </c>
      <c r="H2675" s="439" t="s">
        <v>3757</v>
      </c>
      <c r="I2675" s="441">
        <v>94</v>
      </c>
      <c r="J2675" s="165">
        <f t="shared" si="135"/>
        <v>20</v>
      </c>
    </row>
    <row r="2676" spans="1:10" ht="19.95" customHeight="1">
      <c r="A2676" s="102" t="str">
        <f t="shared" si="136"/>
        <v>2026-05-19T3003744</v>
      </c>
      <c r="B2676" s="167" t="str">
        <f t="shared" si="137"/>
        <v>203003744</v>
      </c>
      <c r="C2676" s="434" t="s">
        <v>11748</v>
      </c>
      <c r="D2676" s="435" t="s">
        <v>416</v>
      </c>
      <c r="E2676" s="436" t="s">
        <v>2863</v>
      </c>
      <c r="F2676" s="435" t="s">
        <v>43</v>
      </c>
      <c r="G2676" s="435" t="s">
        <v>2864</v>
      </c>
      <c r="H2676" s="435" t="s">
        <v>3723</v>
      </c>
      <c r="I2676" s="437">
        <v>91</v>
      </c>
      <c r="J2676" s="165">
        <f t="shared" si="135"/>
        <v>20</v>
      </c>
    </row>
    <row r="2677" spans="1:10" ht="19.95" customHeight="1">
      <c r="A2677" s="102" t="str">
        <f t="shared" si="136"/>
        <v>2026-05-19T3002716</v>
      </c>
      <c r="B2677" s="167" t="str">
        <f t="shared" si="137"/>
        <v>203002716</v>
      </c>
      <c r="C2677" s="438" t="s">
        <v>11748</v>
      </c>
      <c r="D2677" s="439" t="s">
        <v>416</v>
      </c>
      <c r="E2677" s="440" t="s">
        <v>2931</v>
      </c>
      <c r="F2677" s="439" t="s">
        <v>43</v>
      </c>
      <c r="G2677" s="439" t="s">
        <v>2932</v>
      </c>
      <c r="H2677" s="439" t="s">
        <v>2859</v>
      </c>
      <c r="I2677" s="441">
        <v>50</v>
      </c>
      <c r="J2677" s="165">
        <f t="shared" si="135"/>
        <v>20</v>
      </c>
    </row>
    <row r="2678" spans="1:10" ht="19.95" customHeight="1">
      <c r="A2678" s="102" t="str">
        <f t="shared" si="136"/>
        <v>2026-05-19T3002782</v>
      </c>
      <c r="B2678" s="167" t="str">
        <f t="shared" si="137"/>
        <v>203002782</v>
      </c>
      <c r="C2678" s="434" t="s">
        <v>11748</v>
      </c>
      <c r="D2678" s="435" t="s">
        <v>416</v>
      </c>
      <c r="E2678" s="436" t="s">
        <v>3658</v>
      </c>
      <c r="F2678" s="435" t="s">
        <v>43</v>
      </c>
      <c r="G2678" s="435" t="s">
        <v>3659</v>
      </c>
      <c r="H2678" s="435" t="s">
        <v>3660</v>
      </c>
      <c r="I2678" s="437">
        <v>83</v>
      </c>
      <c r="J2678" s="165">
        <f t="shared" si="135"/>
        <v>20</v>
      </c>
    </row>
    <row r="2679" spans="1:10" ht="19.95" customHeight="1">
      <c r="A2679" s="102" t="str">
        <f t="shared" si="136"/>
        <v>2026-05-19T3003745</v>
      </c>
      <c r="B2679" s="167" t="str">
        <f t="shared" si="137"/>
        <v>203003745</v>
      </c>
      <c r="C2679" s="438" t="s">
        <v>11748</v>
      </c>
      <c r="D2679" s="439" t="s">
        <v>416</v>
      </c>
      <c r="E2679" s="440" t="s">
        <v>2869</v>
      </c>
      <c r="F2679" s="439" t="s">
        <v>43</v>
      </c>
      <c r="G2679" s="439" t="s">
        <v>2861</v>
      </c>
      <c r="H2679" s="439" t="s">
        <v>7812</v>
      </c>
      <c r="I2679" s="441">
        <v>16</v>
      </c>
      <c r="J2679" s="165">
        <f t="shared" si="135"/>
        <v>20</v>
      </c>
    </row>
    <row r="2680" spans="1:10" ht="19.95" customHeight="1">
      <c r="A2680" s="102" t="str">
        <f t="shared" si="136"/>
        <v>2026-05-19T3002240</v>
      </c>
      <c r="B2680" s="167" t="str">
        <f t="shared" si="137"/>
        <v>203002240</v>
      </c>
      <c r="C2680" s="434" t="s">
        <v>11748</v>
      </c>
      <c r="D2680" s="435" t="s">
        <v>2862</v>
      </c>
      <c r="E2680" s="436" t="s">
        <v>3755</v>
      </c>
      <c r="F2680" s="435" t="s">
        <v>2515</v>
      </c>
      <c r="G2680" s="435" t="s">
        <v>3756</v>
      </c>
      <c r="H2680" s="435" t="s">
        <v>3757</v>
      </c>
      <c r="I2680" s="437">
        <v>14</v>
      </c>
      <c r="J2680" s="165">
        <f t="shared" si="135"/>
        <v>20</v>
      </c>
    </row>
    <row r="2681" spans="1:10" ht="19.95" customHeight="1">
      <c r="A2681" s="102" t="str">
        <f t="shared" si="136"/>
        <v>2026-05-19T3002647</v>
      </c>
      <c r="B2681" s="167" t="str">
        <f t="shared" si="137"/>
        <v>203002647</v>
      </c>
      <c r="C2681" s="438" t="s">
        <v>11748</v>
      </c>
      <c r="D2681" s="439" t="s">
        <v>2862</v>
      </c>
      <c r="E2681" s="440" t="s">
        <v>2866</v>
      </c>
      <c r="F2681" s="439" t="s">
        <v>2515</v>
      </c>
      <c r="G2681" s="439" t="s">
        <v>2867</v>
      </c>
      <c r="H2681" s="439" t="s">
        <v>7813</v>
      </c>
      <c r="I2681" s="441">
        <v>51</v>
      </c>
      <c r="J2681" s="165">
        <f t="shared" si="135"/>
        <v>20</v>
      </c>
    </row>
    <row r="2682" spans="1:10" ht="19.95" customHeight="1">
      <c r="A2682" s="102" t="str">
        <f t="shared" si="136"/>
        <v>2026-05-19T3002775</v>
      </c>
      <c r="B2682" s="167" t="str">
        <f t="shared" si="137"/>
        <v>203002775</v>
      </c>
      <c r="C2682" s="434" t="s">
        <v>11748</v>
      </c>
      <c r="D2682" s="435" t="s">
        <v>2862</v>
      </c>
      <c r="E2682" s="436" t="s">
        <v>2871</v>
      </c>
      <c r="F2682" s="435" t="s">
        <v>2515</v>
      </c>
      <c r="G2682" s="435" t="s">
        <v>2872</v>
      </c>
      <c r="H2682" s="435" t="s">
        <v>7813</v>
      </c>
      <c r="I2682" s="437">
        <v>194</v>
      </c>
      <c r="J2682" s="165">
        <f t="shared" si="135"/>
        <v>20</v>
      </c>
    </row>
    <row r="2683" spans="1:10" ht="19.95" customHeight="1">
      <c r="A2683" s="102" t="str">
        <f t="shared" si="136"/>
        <v>2026-05-19T3002734</v>
      </c>
      <c r="B2683" s="167" t="str">
        <f t="shared" si="137"/>
        <v>203002734</v>
      </c>
      <c r="C2683" s="438" t="s">
        <v>11748</v>
      </c>
      <c r="D2683" s="439" t="s">
        <v>2862</v>
      </c>
      <c r="E2683" s="440" t="s">
        <v>3719</v>
      </c>
      <c r="F2683" s="439" t="s">
        <v>43</v>
      </c>
      <c r="G2683" s="439" t="s">
        <v>3720</v>
      </c>
      <c r="H2683" s="439" t="s">
        <v>3674</v>
      </c>
      <c r="I2683" s="441">
        <v>81</v>
      </c>
      <c r="J2683" s="165">
        <f t="shared" si="135"/>
        <v>20</v>
      </c>
    </row>
    <row r="2684" spans="1:10" ht="19.95" customHeight="1">
      <c r="A2684" s="102" t="str">
        <f t="shared" si="136"/>
        <v>2026-05-19T3003070</v>
      </c>
      <c r="B2684" s="167" t="str">
        <f t="shared" si="137"/>
        <v>203003070</v>
      </c>
      <c r="C2684" s="434" t="s">
        <v>11748</v>
      </c>
      <c r="D2684" s="435" t="s">
        <v>2870</v>
      </c>
      <c r="E2684" s="436" t="s">
        <v>5812</v>
      </c>
      <c r="F2684" s="435" t="s">
        <v>43</v>
      </c>
      <c r="G2684" s="435" t="s">
        <v>5813</v>
      </c>
      <c r="H2684" s="435" t="s">
        <v>7819</v>
      </c>
      <c r="I2684" s="437">
        <v>40</v>
      </c>
      <c r="J2684" s="165">
        <f t="shared" si="135"/>
        <v>20</v>
      </c>
    </row>
    <row r="2685" spans="1:10" ht="19.95" customHeight="1">
      <c r="A2685" s="102" t="str">
        <f t="shared" si="136"/>
        <v>2026-05-19T3003859</v>
      </c>
      <c r="B2685" s="167" t="str">
        <f t="shared" si="137"/>
        <v>203003859</v>
      </c>
      <c r="C2685" s="438" t="s">
        <v>11748</v>
      </c>
      <c r="D2685" s="439" t="s">
        <v>2870</v>
      </c>
      <c r="E2685" s="440" t="s">
        <v>4400</v>
      </c>
      <c r="F2685" s="439" t="s">
        <v>43</v>
      </c>
      <c r="G2685" s="439" t="s">
        <v>4401</v>
      </c>
      <c r="H2685" s="439" t="s">
        <v>10752</v>
      </c>
      <c r="I2685" s="441">
        <v>178</v>
      </c>
      <c r="J2685" s="165">
        <f t="shared" si="135"/>
        <v>20</v>
      </c>
    </row>
    <row r="2686" spans="1:10" ht="19.95" customHeight="1">
      <c r="A2686" s="102" t="str">
        <f t="shared" si="136"/>
        <v>2026-05-19T3003858</v>
      </c>
      <c r="B2686" s="167" t="str">
        <f t="shared" si="137"/>
        <v>203003858</v>
      </c>
      <c r="C2686" s="434" t="s">
        <v>11748</v>
      </c>
      <c r="D2686" s="435" t="s">
        <v>2870</v>
      </c>
      <c r="E2686" s="436" t="s">
        <v>4408</v>
      </c>
      <c r="F2686" s="435" t="s">
        <v>43</v>
      </c>
      <c r="G2686" s="435" t="s">
        <v>4409</v>
      </c>
      <c r="H2686" s="435" t="s">
        <v>10752</v>
      </c>
      <c r="I2686" s="437">
        <v>89</v>
      </c>
      <c r="J2686" s="165">
        <f t="shared" si="135"/>
        <v>20</v>
      </c>
    </row>
    <row r="2687" spans="1:10" ht="19.95" customHeight="1">
      <c r="A2687" s="102" t="str">
        <f t="shared" si="136"/>
        <v>2026-05-19T1033348</v>
      </c>
      <c r="B2687" s="167" t="str">
        <f t="shared" si="137"/>
        <v>201033348</v>
      </c>
      <c r="C2687" s="438" t="s">
        <v>11748</v>
      </c>
      <c r="D2687" s="439" t="s">
        <v>2877</v>
      </c>
      <c r="E2687" s="440" t="s">
        <v>11711</v>
      </c>
      <c r="F2687" s="439" t="s">
        <v>43</v>
      </c>
      <c r="G2687" s="439" t="s">
        <v>11712</v>
      </c>
      <c r="H2687" s="439" t="s">
        <v>11713</v>
      </c>
      <c r="I2687" s="441">
        <v>140</v>
      </c>
      <c r="J2687" s="165">
        <f t="shared" si="135"/>
        <v>20</v>
      </c>
    </row>
    <row r="2688" spans="1:10" ht="19.95" customHeight="1">
      <c r="A2688" s="102" t="str">
        <f t="shared" si="136"/>
        <v>2026-05-19T1029585</v>
      </c>
      <c r="B2688" s="167" t="str">
        <f t="shared" si="137"/>
        <v>201029585</v>
      </c>
      <c r="C2688" s="434" t="s">
        <v>11748</v>
      </c>
      <c r="D2688" s="435" t="s">
        <v>7349</v>
      </c>
      <c r="E2688" s="436" t="s">
        <v>7350</v>
      </c>
      <c r="F2688" s="435" t="s">
        <v>43</v>
      </c>
      <c r="G2688" s="435" t="s">
        <v>7351</v>
      </c>
      <c r="H2688" s="435" t="s">
        <v>7352</v>
      </c>
      <c r="I2688" s="437">
        <v>130</v>
      </c>
      <c r="J2688" s="165">
        <f t="shared" si="135"/>
        <v>20</v>
      </c>
    </row>
    <row r="2689" spans="1:10" ht="19.95" customHeight="1">
      <c r="A2689" s="102" t="str">
        <f t="shared" si="136"/>
        <v>2026-05-19T1031427</v>
      </c>
      <c r="B2689" s="167" t="str">
        <f t="shared" si="137"/>
        <v>201031427</v>
      </c>
      <c r="C2689" s="438" t="s">
        <v>11748</v>
      </c>
      <c r="D2689" s="439" t="s">
        <v>5013</v>
      </c>
      <c r="E2689" s="440" t="s">
        <v>10621</v>
      </c>
      <c r="F2689" s="439" t="s">
        <v>43</v>
      </c>
      <c r="G2689" s="439" t="s">
        <v>10622</v>
      </c>
      <c r="H2689" s="439" t="s">
        <v>10623</v>
      </c>
      <c r="I2689" s="441">
        <v>145</v>
      </c>
      <c r="J2689" s="165">
        <f t="shared" si="135"/>
        <v>20</v>
      </c>
    </row>
    <row r="2690" spans="1:10" ht="19.95" customHeight="1">
      <c r="A2690" s="102" t="str">
        <f t="shared" si="136"/>
        <v>2026-05-19T2021194</v>
      </c>
      <c r="B2690" s="167" t="str">
        <f t="shared" si="137"/>
        <v>202021194</v>
      </c>
      <c r="C2690" s="434" t="s">
        <v>11748</v>
      </c>
      <c r="D2690" s="435" t="s">
        <v>5017</v>
      </c>
      <c r="E2690" s="436" t="s">
        <v>2886</v>
      </c>
      <c r="F2690" s="435" t="s">
        <v>43</v>
      </c>
      <c r="G2690" s="435" t="s">
        <v>2887</v>
      </c>
      <c r="H2690" s="435" t="s">
        <v>2888</v>
      </c>
      <c r="I2690" s="437">
        <v>131</v>
      </c>
      <c r="J2690" s="165">
        <f t="shared" si="135"/>
        <v>20</v>
      </c>
    </row>
    <row r="2691" spans="1:10" ht="19.95" customHeight="1">
      <c r="A2691" s="102" t="str">
        <f t="shared" si="136"/>
        <v>2026-05-19T1030578</v>
      </c>
      <c r="B2691" s="167" t="str">
        <f t="shared" si="137"/>
        <v>201030578</v>
      </c>
      <c r="C2691" s="438" t="s">
        <v>11748</v>
      </c>
      <c r="D2691" s="439" t="s">
        <v>11718</v>
      </c>
      <c r="E2691" s="440" t="s">
        <v>11719</v>
      </c>
      <c r="F2691" s="439" t="s">
        <v>43</v>
      </c>
      <c r="G2691" s="439" t="s">
        <v>9626</v>
      </c>
      <c r="H2691" s="439" t="s">
        <v>9627</v>
      </c>
      <c r="I2691" s="441">
        <v>130</v>
      </c>
      <c r="J2691" s="165">
        <f t="shared" si="135"/>
        <v>20</v>
      </c>
    </row>
    <row r="2692" spans="1:10" ht="19.95" customHeight="1">
      <c r="A2692" s="102" t="str">
        <f t="shared" si="136"/>
        <v>2026-05-19T1031802</v>
      </c>
      <c r="B2692" s="167" t="str">
        <f t="shared" si="137"/>
        <v>201031802</v>
      </c>
      <c r="C2692" s="434" t="s">
        <v>11748</v>
      </c>
      <c r="D2692" s="435" t="s">
        <v>7820</v>
      </c>
      <c r="E2692" s="436" t="s">
        <v>9567</v>
      </c>
      <c r="F2692" s="435" t="s">
        <v>43</v>
      </c>
      <c r="G2692" s="435" t="s">
        <v>9568</v>
      </c>
      <c r="H2692" s="435" t="s">
        <v>9569</v>
      </c>
      <c r="I2692" s="437">
        <v>167</v>
      </c>
      <c r="J2692" s="165">
        <f t="shared" ref="J2692:J2755" si="138">WEEKNUM(C2692)-1</f>
        <v>20</v>
      </c>
    </row>
    <row r="2693" spans="1:10" ht="19.95" customHeight="1">
      <c r="A2693" s="102" t="str">
        <f t="shared" si="136"/>
        <v>2026-05-19T1024957</v>
      </c>
      <c r="B2693" s="167" t="str">
        <f t="shared" si="137"/>
        <v>201024957</v>
      </c>
      <c r="C2693" s="438" t="s">
        <v>11748</v>
      </c>
      <c r="D2693" s="439" t="s">
        <v>7415</v>
      </c>
      <c r="E2693" s="440" t="s">
        <v>9641</v>
      </c>
      <c r="F2693" s="439" t="s">
        <v>43</v>
      </c>
      <c r="G2693" s="439" t="s">
        <v>9642</v>
      </c>
      <c r="H2693" s="439" t="s">
        <v>10347</v>
      </c>
      <c r="I2693" s="441">
        <v>56</v>
      </c>
      <c r="J2693" s="165">
        <f t="shared" si="138"/>
        <v>20</v>
      </c>
    </row>
    <row r="2694" spans="1:10" ht="19.95" customHeight="1">
      <c r="A2694" s="102" t="str">
        <f t="shared" si="136"/>
        <v>2026-05-19T1033085</v>
      </c>
      <c r="B2694" s="167" t="str">
        <f t="shared" si="137"/>
        <v>201033085</v>
      </c>
      <c r="C2694" s="434" t="s">
        <v>11748</v>
      </c>
      <c r="D2694" s="435" t="s">
        <v>7415</v>
      </c>
      <c r="E2694" s="436" t="s">
        <v>7316</v>
      </c>
      <c r="F2694" s="435" t="s">
        <v>43</v>
      </c>
      <c r="G2694" s="435" t="s">
        <v>7317</v>
      </c>
      <c r="H2694" s="435" t="s">
        <v>7318</v>
      </c>
      <c r="I2694" s="437">
        <v>120</v>
      </c>
      <c r="J2694" s="165">
        <f t="shared" si="138"/>
        <v>20</v>
      </c>
    </row>
    <row r="2695" spans="1:10" ht="19.95" customHeight="1">
      <c r="A2695" s="102" t="str">
        <f t="shared" si="136"/>
        <v>2026-05-19T1034057</v>
      </c>
      <c r="B2695" s="167" t="str">
        <f t="shared" si="137"/>
        <v>201034057</v>
      </c>
      <c r="C2695" s="438" t="s">
        <v>11748</v>
      </c>
      <c r="D2695" s="439" t="s">
        <v>7415</v>
      </c>
      <c r="E2695" s="440" t="s">
        <v>11742</v>
      </c>
      <c r="F2695" s="439" t="s">
        <v>43</v>
      </c>
      <c r="G2695" s="439" t="s">
        <v>11743</v>
      </c>
      <c r="H2695" s="439" t="s">
        <v>11749</v>
      </c>
      <c r="I2695" s="441">
        <v>192</v>
      </c>
      <c r="J2695" s="165">
        <f t="shared" si="138"/>
        <v>20</v>
      </c>
    </row>
    <row r="2696" spans="1:10" ht="19.95" customHeight="1">
      <c r="A2696" s="102" t="str">
        <f t="shared" si="136"/>
        <v>2026-05-19T1030901</v>
      </c>
      <c r="B2696" s="167" t="str">
        <f t="shared" si="137"/>
        <v>201030901</v>
      </c>
      <c r="C2696" s="434" t="s">
        <v>11748</v>
      </c>
      <c r="D2696" s="435" t="s">
        <v>4378</v>
      </c>
      <c r="E2696" s="436" t="s">
        <v>11745</v>
      </c>
      <c r="F2696" s="435" t="s">
        <v>43</v>
      </c>
      <c r="G2696" s="435" t="s">
        <v>11746</v>
      </c>
      <c r="H2696" s="435" t="s">
        <v>11747</v>
      </c>
      <c r="I2696" s="437">
        <v>60</v>
      </c>
      <c r="J2696" s="165">
        <f t="shared" si="138"/>
        <v>20</v>
      </c>
    </row>
    <row r="2697" spans="1:10" ht="19.95" customHeight="1">
      <c r="A2697" s="102" t="str">
        <f t="shared" si="136"/>
        <v>2026-05-19T1037790</v>
      </c>
      <c r="B2697" s="167" t="str">
        <f t="shared" si="137"/>
        <v>201037790</v>
      </c>
      <c r="C2697" s="438" t="s">
        <v>11748</v>
      </c>
      <c r="D2697" s="439" t="s">
        <v>9562</v>
      </c>
      <c r="E2697" s="440" t="s">
        <v>11726</v>
      </c>
      <c r="F2697" s="439" t="s">
        <v>43</v>
      </c>
      <c r="G2697" s="439" t="s">
        <v>11727</v>
      </c>
      <c r="H2697" s="439" t="s">
        <v>11728</v>
      </c>
      <c r="I2697" s="441">
        <v>276</v>
      </c>
      <c r="J2697" s="165">
        <f t="shared" si="138"/>
        <v>20</v>
      </c>
    </row>
    <row r="2698" spans="1:10" ht="19.95" customHeight="1">
      <c r="A2698" s="102" t="str">
        <f t="shared" si="136"/>
        <v>2026-05-19T1027803</v>
      </c>
      <c r="B2698" s="167" t="str">
        <f t="shared" si="137"/>
        <v>201027803</v>
      </c>
      <c r="C2698" s="434" t="s">
        <v>11748</v>
      </c>
      <c r="D2698" s="435" t="s">
        <v>7303</v>
      </c>
      <c r="E2698" s="436" t="s">
        <v>10770</v>
      </c>
      <c r="F2698" s="435" t="s">
        <v>43</v>
      </c>
      <c r="G2698" s="435" t="s">
        <v>5709</v>
      </c>
      <c r="H2698" s="435" t="s">
        <v>10771</v>
      </c>
      <c r="I2698" s="437">
        <v>349</v>
      </c>
      <c r="J2698" s="165">
        <f t="shared" si="138"/>
        <v>20</v>
      </c>
    </row>
    <row r="2699" spans="1:10" ht="19.95" customHeight="1">
      <c r="A2699" s="102" t="str">
        <f t="shared" si="136"/>
        <v>2026-05-20T1037741</v>
      </c>
      <c r="B2699" s="167" t="str">
        <f t="shared" si="137"/>
        <v>201037741</v>
      </c>
      <c r="C2699" s="438" t="s">
        <v>11750</v>
      </c>
      <c r="D2699" s="439" t="s">
        <v>4388</v>
      </c>
      <c r="E2699" s="440" t="s">
        <v>7827</v>
      </c>
      <c r="F2699" s="439" t="s">
        <v>43</v>
      </c>
      <c r="G2699" s="439" t="s">
        <v>7828</v>
      </c>
      <c r="H2699" s="439" t="s">
        <v>7829</v>
      </c>
      <c r="I2699" s="441">
        <v>331</v>
      </c>
      <c r="J2699" s="165">
        <f t="shared" si="138"/>
        <v>20</v>
      </c>
    </row>
    <row r="2700" spans="1:10" ht="19.95" customHeight="1">
      <c r="A2700" s="102" t="str">
        <f t="shared" si="136"/>
        <v>2026-05-20T1037798</v>
      </c>
      <c r="B2700" s="167" t="str">
        <f t="shared" si="137"/>
        <v>201037798</v>
      </c>
      <c r="C2700" s="434" t="s">
        <v>11750</v>
      </c>
      <c r="D2700" s="435" t="s">
        <v>4388</v>
      </c>
      <c r="E2700" s="436" t="s">
        <v>8241</v>
      </c>
      <c r="F2700" s="435" t="s">
        <v>43</v>
      </c>
      <c r="G2700" s="435" t="s">
        <v>8242</v>
      </c>
      <c r="H2700" s="435" t="s">
        <v>8243</v>
      </c>
      <c r="I2700" s="437">
        <v>100</v>
      </c>
      <c r="J2700" s="165">
        <f t="shared" si="138"/>
        <v>20</v>
      </c>
    </row>
    <row r="2701" spans="1:10" ht="19.95" customHeight="1">
      <c r="A2701" s="102" t="str">
        <f t="shared" si="136"/>
        <v>2026-05-20T1037727</v>
      </c>
      <c r="B2701" s="167" t="str">
        <f t="shared" si="137"/>
        <v>201037727</v>
      </c>
      <c r="C2701" s="438" t="s">
        <v>11750</v>
      </c>
      <c r="D2701" s="439" t="s">
        <v>7419</v>
      </c>
      <c r="E2701" s="440" t="s">
        <v>9575</v>
      </c>
      <c r="F2701" s="439" t="s">
        <v>43</v>
      </c>
      <c r="G2701" s="439" t="s">
        <v>9576</v>
      </c>
      <c r="H2701" s="439" t="s">
        <v>11704</v>
      </c>
      <c r="I2701" s="441">
        <v>459</v>
      </c>
      <c r="J2701" s="165">
        <f t="shared" si="138"/>
        <v>20</v>
      </c>
    </row>
    <row r="2702" spans="1:10" ht="19.95" customHeight="1">
      <c r="A2702" s="102" t="str">
        <f t="shared" si="136"/>
        <v>2026-05-20T1031434</v>
      </c>
      <c r="B2702" s="167" t="str">
        <f t="shared" si="137"/>
        <v>201031434</v>
      </c>
      <c r="C2702" s="434" t="s">
        <v>11750</v>
      </c>
      <c r="D2702" s="435" t="s">
        <v>7419</v>
      </c>
      <c r="E2702" s="436" t="s">
        <v>7420</v>
      </c>
      <c r="F2702" s="435" t="s">
        <v>43</v>
      </c>
      <c r="G2702" s="435" t="s">
        <v>7421</v>
      </c>
      <c r="H2702" s="435" t="s">
        <v>7422</v>
      </c>
      <c r="I2702" s="437">
        <v>129</v>
      </c>
      <c r="J2702" s="165">
        <f t="shared" si="138"/>
        <v>20</v>
      </c>
    </row>
    <row r="2703" spans="1:10" ht="19.95" customHeight="1">
      <c r="A2703" s="102" t="str">
        <f t="shared" si="136"/>
        <v>2026-05-20T1020581</v>
      </c>
      <c r="B2703" s="167" t="str">
        <f t="shared" si="137"/>
        <v>201020581</v>
      </c>
      <c r="C2703" s="438" t="s">
        <v>11750</v>
      </c>
      <c r="D2703" s="439" t="s">
        <v>3715</v>
      </c>
      <c r="E2703" s="440" t="s">
        <v>8252</v>
      </c>
      <c r="F2703" s="439" t="s">
        <v>43</v>
      </c>
      <c r="G2703" s="439" t="s">
        <v>8253</v>
      </c>
      <c r="H2703" s="439" t="s">
        <v>11705</v>
      </c>
      <c r="I2703" s="441">
        <v>389</v>
      </c>
      <c r="J2703" s="165">
        <f t="shared" si="138"/>
        <v>20</v>
      </c>
    </row>
    <row r="2704" spans="1:10" ht="19.95" customHeight="1">
      <c r="A2704" s="102" t="str">
        <f t="shared" si="136"/>
        <v>2026-05-20T3002647</v>
      </c>
      <c r="B2704" s="167" t="str">
        <f t="shared" si="137"/>
        <v>203002647</v>
      </c>
      <c r="C2704" s="434" t="s">
        <v>11750</v>
      </c>
      <c r="D2704" s="435" t="s">
        <v>416</v>
      </c>
      <c r="E2704" s="436" t="s">
        <v>2866</v>
      </c>
      <c r="F2704" s="435" t="s">
        <v>2515</v>
      </c>
      <c r="G2704" s="435" t="s">
        <v>2867</v>
      </c>
      <c r="H2704" s="435" t="s">
        <v>7813</v>
      </c>
      <c r="I2704" s="437">
        <v>40</v>
      </c>
      <c r="J2704" s="165">
        <f t="shared" si="138"/>
        <v>20</v>
      </c>
    </row>
    <row r="2705" spans="1:10" ht="19.95" customHeight="1">
      <c r="A2705" s="102" t="str">
        <f t="shared" si="136"/>
        <v>2026-05-20T3002716</v>
      </c>
      <c r="B2705" s="167" t="str">
        <f t="shared" si="137"/>
        <v>203002716</v>
      </c>
      <c r="C2705" s="438" t="s">
        <v>11750</v>
      </c>
      <c r="D2705" s="439" t="s">
        <v>416</v>
      </c>
      <c r="E2705" s="440" t="s">
        <v>2931</v>
      </c>
      <c r="F2705" s="439" t="s">
        <v>43</v>
      </c>
      <c r="G2705" s="439" t="s">
        <v>2932</v>
      </c>
      <c r="H2705" s="439" t="s">
        <v>2859</v>
      </c>
      <c r="I2705" s="441">
        <v>74</v>
      </c>
      <c r="J2705" s="165">
        <f t="shared" si="138"/>
        <v>20</v>
      </c>
    </row>
    <row r="2706" spans="1:10" ht="19.95" customHeight="1">
      <c r="A2706" s="102" t="str">
        <f t="shared" ref="A2706:A2769" si="139">C2706&amp;"T"&amp;G2706</f>
        <v>2026-05-20T3002782</v>
      </c>
      <c r="B2706" s="167" t="str">
        <f t="shared" ref="B2706:B2769" si="140">J2706&amp;G2706</f>
        <v>203002782</v>
      </c>
      <c r="C2706" s="434" t="s">
        <v>11750</v>
      </c>
      <c r="D2706" s="435" t="s">
        <v>416</v>
      </c>
      <c r="E2706" s="436" t="s">
        <v>3658</v>
      </c>
      <c r="F2706" s="435" t="s">
        <v>43</v>
      </c>
      <c r="G2706" s="435" t="s">
        <v>3659</v>
      </c>
      <c r="H2706" s="435" t="s">
        <v>3660</v>
      </c>
      <c r="I2706" s="437">
        <v>49</v>
      </c>
      <c r="J2706" s="165">
        <f t="shared" si="138"/>
        <v>20</v>
      </c>
    </row>
    <row r="2707" spans="1:10" ht="19.95" customHeight="1">
      <c r="A2707" s="102" t="str">
        <f t="shared" si="139"/>
        <v>2026-05-20T3003745</v>
      </c>
      <c r="B2707" s="167" t="str">
        <f t="shared" si="140"/>
        <v>203003745</v>
      </c>
      <c r="C2707" s="438" t="s">
        <v>11750</v>
      </c>
      <c r="D2707" s="439" t="s">
        <v>416</v>
      </c>
      <c r="E2707" s="440" t="s">
        <v>2869</v>
      </c>
      <c r="F2707" s="439" t="s">
        <v>43</v>
      </c>
      <c r="G2707" s="439" t="s">
        <v>2861</v>
      </c>
      <c r="H2707" s="439" t="s">
        <v>7812</v>
      </c>
      <c r="I2707" s="441">
        <v>164</v>
      </c>
      <c r="J2707" s="165">
        <f t="shared" si="138"/>
        <v>20</v>
      </c>
    </row>
    <row r="2708" spans="1:10" ht="19.95" customHeight="1">
      <c r="A2708" s="102" t="str">
        <f t="shared" si="139"/>
        <v>2026-05-20T3002240</v>
      </c>
      <c r="B2708" s="167" t="str">
        <f t="shared" si="140"/>
        <v>203002240</v>
      </c>
      <c r="C2708" s="434" t="s">
        <v>11750</v>
      </c>
      <c r="D2708" s="435" t="s">
        <v>2862</v>
      </c>
      <c r="E2708" s="436" t="s">
        <v>3755</v>
      </c>
      <c r="F2708" s="435" t="s">
        <v>2515</v>
      </c>
      <c r="G2708" s="435" t="s">
        <v>3756</v>
      </c>
      <c r="H2708" s="435" t="s">
        <v>3757</v>
      </c>
      <c r="I2708" s="437">
        <v>83</v>
      </c>
      <c r="J2708" s="165">
        <f t="shared" si="138"/>
        <v>20</v>
      </c>
    </row>
    <row r="2709" spans="1:10" ht="19.95" customHeight="1">
      <c r="A2709" s="102" t="str">
        <f t="shared" si="139"/>
        <v>2026-05-20T3003744</v>
      </c>
      <c r="B2709" s="167" t="str">
        <f t="shared" si="140"/>
        <v>203003744</v>
      </c>
      <c r="C2709" s="438" t="s">
        <v>11750</v>
      </c>
      <c r="D2709" s="439" t="s">
        <v>2862</v>
      </c>
      <c r="E2709" s="440" t="s">
        <v>2863</v>
      </c>
      <c r="F2709" s="439" t="s">
        <v>43</v>
      </c>
      <c r="G2709" s="439" t="s">
        <v>2864</v>
      </c>
      <c r="H2709" s="439" t="s">
        <v>3723</v>
      </c>
      <c r="I2709" s="441">
        <v>45</v>
      </c>
      <c r="J2709" s="165">
        <f t="shared" si="138"/>
        <v>20</v>
      </c>
    </row>
    <row r="2710" spans="1:10" ht="19.95" customHeight="1">
      <c r="A2710" s="102" t="str">
        <f t="shared" si="139"/>
        <v>2026-05-20T3002647</v>
      </c>
      <c r="B2710" s="167" t="str">
        <f t="shared" si="140"/>
        <v>203002647</v>
      </c>
      <c r="C2710" s="434" t="s">
        <v>11750</v>
      </c>
      <c r="D2710" s="435" t="s">
        <v>2862</v>
      </c>
      <c r="E2710" s="436" t="s">
        <v>2866</v>
      </c>
      <c r="F2710" s="435" t="s">
        <v>2515</v>
      </c>
      <c r="G2710" s="435" t="s">
        <v>2867</v>
      </c>
      <c r="H2710" s="435" t="s">
        <v>7813</v>
      </c>
      <c r="I2710" s="437">
        <v>61</v>
      </c>
      <c r="J2710" s="165">
        <f t="shared" si="138"/>
        <v>20</v>
      </c>
    </row>
    <row r="2711" spans="1:10" ht="19.95" customHeight="1">
      <c r="A2711" s="102" t="str">
        <f t="shared" si="139"/>
        <v>2026-05-20T3002775</v>
      </c>
      <c r="B2711" s="167" t="str">
        <f t="shared" si="140"/>
        <v>203002775</v>
      </c>
      <c r="C2711" s="438" t="s">
        <v>11750</v>
      </c>
      <c r="D2711" s="439" t="s">
        <v>2862</v>
      </c>
      <c r="E2711" s="440" t="s">
        <v>2871</v>
      </c>
      <c r="F2711" s="439" t="s">
        <v>2515</v>
      </c>
      <c r="G2711" s="439" t="s">
        <v>2872</v>
      </c>
      <c r="H2711" s="439" t="s">
        <v>7813</v>
      </c>
      <c r="I2711" s="441">
        <v>56</v>
      </c>
      <c r="J2711" s="165">
        <f t="shared" si="138"/>
        <v>20</v>
      </c>
    </row>
    <row r="2712" spans="1:10" ht="19.95" customHeight="1">
      <c r="A2712" s="102" t="str">
        <f t="shared" si="139"/>
        <v>2026-05-20T3002734</v>
      </c>
      <c r="B2712" s="167" t="str">
        <f t="shared" si="140"/>
        <v>203002734</v>
      </c>
      <c r="C2712" s="434" t="s">
        <v>11750</v>
      </c>
      <c r="D2712" s="435" t="s">
        <v>2862</v>
      </c>
      <c r="E2712" s="436" t="s">
        <v>3719</v>
      </c>
      <c r="F2712" s="435" t="s">
        <v>43</v>
      </c>
      <c r="G2712" s="435" t="s">
        <v>3720</v>
      </c>
      <c r="H2712" s="435" t="s">
        <v>3674</v>
      </c>
      <c r="I2712" s="437">
        <v>78</v>
      </c>
      <c r="J2712" s="165">
        <f t="shared" si="138"/>
        <v>20</v>
      </c>
    </row>
    <row r="2713" spans="1:10" ht="19.95" customHeight="1">
      <c r="A2713" s="102" t="str">
        <f t="shared" si="139"/>
        <v>2026-05-20T3003070</v>
      </c>
      <c r="B2713" s="167" t="str">
        <f t="shared" si="140"/>
        <v>203003070</v>
      </c>
      <c r="C2713" s="438" t="s">
        <v>11750</v>
      </c>
      <c r="D2713" s="439" t="s">
        <v>2870</v>
      </c>
      <c r="E2713" s="440" t="s">
        <v>5812</v>
      </c>
      <c r="F2713" s="439" t="s">
        <v>43</v>
      </c>
      <c r="G2713" s="439" t="s">
        <v>5813</v>
      </c>
      <c r="H2713" s="439" t="s">
        <v>7819</v>
      </c>
      <c r="I2713" s="441">
        <v>107</v>
      </c>
      <c r="J2713" s="165">
        <f t="shared" si="138"/>
        <v>20</v>
      </c>
    </row>
    <row r="2714" spans="1:10" ht="19.95" customHeight="1">
      <c r="A2714" s="102" t="str">
        <f t="shared" si="139"/>
        <v>2026-05-20T3003859</v>
      </c>
      <c r="B2714" s="167" t="str">
        <f t="shared" si="140"/>
        <v>203003859</v>
      </c>
      <c r="C2714" s="434" t="s">
        <v>11750</v>
      </c>
      <c r="D2714" s="435" t="s">
        <v>2870</v>
      </c>
      <c r="E2714" s="436" t="s">
        <v>4400</v>
      </c>
      <c r="F2714" s="435" t="s">
        <v>43</v>
      </c>
      <c r="G2714" s="435" t="s">
        <v>4401</v>
      </c>
      <c r="H2714" s="435" t="s">
        <v>10752</v>
      </c>
      <c r="I2714" s="437">
        <v>136</v>
      </c>
      <c r="J2714" s="165">
        <f t="shared" si="138"/>
        <v>20</v>
      </c>
    </row>
    <row r="2715" spans="1:10" ht="19.95" customHeight="1">
      <c r="A2715" s="102" t="str">
        <f t="shared" si="139"/>
        <v>2026-05-20T3003858</v>
      </c>
      <c r="B2715" s="167" t="str">
        <f t="shared" si="140"/>
        <v>203003858</v>
      </c>
      <c r="C2715" s="438" t="s">
        <v>11750</v>
      </c>
      <c r="D2715" s="439" t="s">
        <v>2870</v>
      </c>
      <c r="E2715" s="440" t="s">
        <v>4408</v>
      </c>
      <c r="F2715" s="439" t="s">
        <v>43</v>
      </c>
      <c r="G2715" s="439" t="s">
        <v>4409</v>
      </c>
      <c r="H2715" s="439" t="s">
        <v>10752</v>
      </c>
      <c r="I2715" s="441">
        <v>87</v>
      </c>
      <c r="J2715" s="165">
        <f t="shared" si="138"/>
        <v>20</v>
      </c>
    </row>
    <row r="2716" spans="1:10" ht="19.95" customHeight="1">
      <c r="A2716" s="102" t="str">
        <f t="shared" si="139"/>
        <v>2026-05-20T1033348</v>
      </c>
      <c r="B2716" s="167" t="str">
        <f t="shared" si="140"/>
        <v>201033348</v>
      </c>
      <c r="C2716" s="434" t="s">
        <v>11750</v>
      </c>
      <c r="D2716" s="435" t="s">
        <v>2877</v>
      </c>
      <c r="E2716" s="436" t="s">
        <v>11711</v>
      </c>
      <c r="F2716" s="435" t="s">
        <v>43</v>
      </c>
      <c r="G2716" s="435" t="s">
        <v>11712</v>
      </c>
      <c r="H2716" s="435" t="s">
        <v>11713</v>
      </c>
      <c r="I2716" s="437">
        <v>218</v>
      </c>
      <c r="J2716" s="165">
        <f t="shared" si="138"/>
        <v>20</v>
      </c>
    </row>
    <row r="2717" spans="1:10" ht="19.95" customHeight="1">
      <c r="A2717" s="102" t="str">
        <f t="shared" si="139"/>
        <v>2026-05-20T1029585</v>
      </c>
      <c r="B2717" s="167" t="str">
        <f t="shared" si="140"/>
        <v>201029585</v>
      </c>
      <c r="C2717" s="438" t="s">
        <v>11750</v>
      </c>
      <c r="D2717" s="439" t="s">
        <v>7349</v>
      </c>
      <c r="E2717" s="440" t="s">
        <v>7350</v>
      </c>
      <c r="F2717" s="439" t="s">
        <v>43</v>
      </c>
      <c r="G2717" s="439" t="s">
        <v>7351</v>
      </c>
      <c r="H2717" s="439" t="s">
        <v>7352</v>
      </c>
      <c r="I2717" s="441">
        <v>110</v>
      </c>
      <c r="J2717" s="165">
        <f t="shared" si="138"/>
        <v>20</v>
      </c>
    </row>
    <row r="2718" spans="1:10" ht="19.95" customHeight="1">
      <c r="A2718" s="102" t="str">
        <f t="shared" si="139"/>
        <v>2026-05-20T1029586</v>
      </c>
      <c r="B2718" s="167" t="str">
        <f t="shared" si="140"/>
        <v>201029586</v>
      </c>
      <c r="C2718" s="434" t="s">
        <v>11750</v>
      </c>
      <c r="D2718" s="435" t="s">
        <v>7349</v>
      </c>
      <c r="E2718" s="436" t="s">
        <v>11751</v>
      </c>
      <c r="F2718" s="435" t="s">
        <v>43</v>
      </c>
      <c r="G2718" s="435" t="s">
        <v>11752</v>
      </c>
      <c r="H2718" s="435" t="s">
        <v>11753</v>
      </c>
      <c r="I2718" s="437">
        <v>57</v>
      </c>
      <c r="J2718" s="165">
        <f t="shared" si="138"/>
        <v>20</v>
      </c>
    </row>
    <row r="2719" spans="1:10" ht="19.95" customHeight="1">
      <c r="A2719" s="102" t="str">
        <f t="shared" si="139"/>
        <v>2026-05-20T1031747</v>
      </c>
      <c r="B2719" s="167" t="str">
        <f t="shared" si="140"/>
        <v>201031747</v>
      </c>
      <c r="C2719" s="438" t="s">
        <v>11750</v>
      </c>
      <c r="D2719" s="439" t="s">
        <v>5013</v>
      </c>
      <c r="E2719" s="440" t="s">
        <v>7345</v>
      </c>
      <c r="F2719" s="439" t="s">
        <v>43</v>
      </c>
      <c r="G2719" s="439" t="s">
        <v>6893</v>
      </c>
      <c r="H2719" s="439" t="s">
        <v>11754</v>
      </c>
      <c r="I2719" s="441">
        <v>27</v>
      </c>
      <c r="J2719" s="165">
        <f t="shared" si="138"/>
        <v>20</v>
      </c>
    </row>
    <row r="2720" spans="1:10" ht="19.95" customHeight="1">
      <c r="A2720" s="102" t="str">
        <f t="shared" si="139"/>
        <v>2026-05-20T1031427</v>
      </c>
      <c r="B2720" s="167" t="str">
        <f t="shared" si="140"/>
        <v>201031427</v>
      </c>
      <c r="C2720" s="434" t="s">
        <v>11750</v>
      </c>
      <c r="D2720" s="435" t="s">
        <v>5013</v>
      </c>
      <c r="E2720" s="436" t="s">
        <v>10621</v>
      </c>
      <c r="F2720" s="435" t="s">
        <v>43</v>
      </c>
      <c r="G2720" s="435" t="s">
        <v>10622</v>
      </c>
      <c r="H2720" s="435" t="s">
        <v>10623</v>
      </c>
      <c r="I2720" s="437">
        <v>200</v>
      </c>
      <c r="J2720" s="165">
        <f t="shared" si="138"/>
        <v>20</v>
      </c>
    </row>
    <row r="2721" spans="1:10" ht="19.95" customHeight="1">
      <c r="A2721" s="102" t="str">
        <f t="shared" si="139"/>
        <v>2026-05-20T1031748</v>
      </c>
      <c r="B2721" s="167" t="str">
        <f t="shared" si="140"/>
        <v>201031748</v>
      </c>
      <c r="C2721" s="438" t="s">
        <v>11750</v>
      </c>
      <c r="D2721" s="439" t="s">
        <v>5013</v>
      </c>
      <c r="E2721" s="440" t="s">
        <v>7431</v>
      </c>
      <c r="F2721" s="439" t="s">
        <v>43</v>
      </c>
      <c r="G2721" s="439" t="s">
        <v>7432</v>
      </c>
      <c r="H2721" s="439" t="s">
        <v>7433</v>
      </c>
      <c r="I2721" s="441">
        <v>60</v>
      </c>
      <c r="J2721" s="165">
        <f t="shared" si="138"/>
        <v>20</v>
      </c>
    </row>
    <row r="2722" spans="1:10" ht="19.95" customHeight="1">
      <c r="A2722" s="102" t="str">
        <f t="shared" si="139"/>
        <v>2026-05-20T2021194</v>
      </c>
      <c r="B2722" s="167" t="str">
        <f t="shared" si="140"/>
        <v>202021194</v>
      </c>
      <c r="C2722" s="434" t="s">
        <v>11750</v>
      </c>
      <c r="D2722" s="435" t="s">
        <v>5017</v>
      </c>
      <c r="E2722" s="436" t="s">
        <v>2886</v>
      </c>
      <c r="F2722" s="435" t="s">
        <v>43</v>
      </c>
      <c r="G2722" s="435" t="s">
        <v>2887</v>
      </c>
      <c r="H2722" s="435" t="s">
        <v>2888</v>
      </c>
      <c r="I2722" s="437">
        <v>146</v>
      </c>
      <c r="J2722" s="165">
        <f t="shared" si="138"/>
        <v>20</v>
      </c>
    </row>
    <row r="2723" spans="1:10" ht="19.95" customHeight="1">
      <c r="A2723" s="102" t="str">
        <f t="shared" si="139"/>
        <v>2026-05-20T1030578</v>
      </c>
      <c r="B2723" s="167" t="str">
        <f t="shared" si="140"/>
        <v>201030578</v>
      </c>
      <c r="C2723" s="438" t="s">
        <v>11750</v>
      </c>
      <c r="D2723" s="439" t="s">
        <v>11718</v>
      </c>
      <c r="E2723" s="440" t="s">
        <v>11719</v>
      </c>
      <c r="F2723" s="439" t="s">
        <v>43</v>
      </c>
      <c r="G2723" s="439" t="s">
        <v>9626</v>
      </c>
      <c r="H2723" s="439" t="s">
        <v>9627</v>
      </c>
      <c r="I2723" s="441">
        <v>239</v>
      </c>
      <c r="J2723" s="165">
        <f t="shared" si="138"/>
        <v>20</v>
      </c>
    </row>
    <row r="2724" spans="1:10" ht="19.95" customHeight="1">
      <c r="A2724" s="102" t="str">
        <f t="shared" si="139"/>
        <v>2026-05-20T1024957</v>
      </c>
      <c r="B2724" s="167" t="str">
        <f t="shared" si="140"/>
        <v>201024957</v>
      </c>
      <c r="C2724" s="434" t="s">
        <v>11750</v>
      </c>
      <c r="D2724" s="435" t="s">
        <v>7415</v>
      </c>
      <c r="E2724" s="436" t="s">
        <v>9641</v>
      </c>
      <c r="F2724" s="435" t="s">
        <v>43</v>
      </c>
      <c r="G2724" s="435" t="s">
        <v>9642</v>
      </c>
      <c r="H2724" s="435" t="s">
        <v>10347</v>
      </c>
      <c r="I2724" s="437">
        <v>324</v>
      </c>
      <c r="J2724" s="165">
        <f t="shared" si="138"/>
        <v>20</v>
      </c>
    </row>
    <row r="2725" spans="1:10" ht="19.95" customHeight="1">
      <c r="A2725" s="102" t="str">
        <f t="shared" si="139"/>
        <v>2026-05-20T1027728</v>
      </c>
      <c r="B2725" s="167" t="str">
        <f t="shared" si="140"/>
        <v>201027728</v>
      </c>
      <c r="C2725" s="438" t="s">
        <v>11750</v>
      </c>
      <c r="D2725" s="439" t="s">
        <v>7415</v>
      </c>
      <c r="E2725" s="440" t="s">
        <v>9610</v>
      </c>
      <c r="F2725" s="439" t="s">
        <v>43</v>
      </c>
      <c r="G2725" s="439" t="s">
        <v>9611</v>
      </c>
      <c r="H2725" s="439" t="s">
        <v>9628</v>
      </c>
      <c r="I2725" s="441">
        <v>192</v>
      </c>
      <c r="J2725" s="165">
        <f t="shared" si="138"/>
        <v>20</v>
      </c>
    </row>
    <row r="2726" spans="1:10" ht="19.95" customHeight="1">
      <c r="A2726" s="102" t="str">
        <f t="shared" si="139"/>
        <v>2026-05-20T1037718</v>
      </c>
      <c r="B2726" s="167" t="str">
        <f t="shared" si="140"/>
        <v>201037718</v>
      </c>
      <c r="C2726" s="434" t="s">
        <v>11750</v>
      </c>
      <c r="D2726" s="435" t="s">
        <v>9562</v>
      </c>
      <c r="E2726" s="436" t="s">
        <v>11755</v>
      </c>
      <c r="F2726" s="435" t="s">
        <v>43</v>
      </c>
      <c r="G2726" s="435" t="s">
        <v>11756</v>
      </c>
      <c r="H2726" s="435" t="s">
        <v>11757</v>
      </c>
      <c r="I2726" s="437">
        <v>205</v>
      </c>
      <c r="J2726" s="165">
        <f t="shared" si="138"/>
        <v>20</v>
      </c>
    </row>
    <row r="2727" spans="1:10" ht="19.95" customHeight="1">
      <c r="A2727" s="102" t="str">
        <f t="shared" si="139"/>
        <v>2026-05-20T1027803</v>
      </c>
      <c r="B2727" s="167" t="str">
        <f t="shared" si="140"/>
        <v>201027803</v>
      </c>
      <c r="C2727" s="438" t="s">
        <v>11750</v>
      </c>
      <c r="D2727" s="439" t="s">
        <v>7303</v>
      </c>
      <c r="E2727" s="440" t="s">
        <v>10770</v>
      </c>
      <c r="F2727" s="439" t="s">
        <v>43</v>
      </c>
      <c r="G2727" s="439" t="s">
        <v>5709</v>
      </c>
      <c r="H2727" s="439" t="s">
        <v>10771</v>
      </c>
      <c r="I2727" s="441">
        <v>375</v>
      </c>
      <c r="J2727" s="165">
        <f t="shared" si="138"/>
        <v>20</v>
      </c>
    </row>
    <row r="2728" spans="1:10" ht="19.95" customHeight="1">
      <c r="A2728" s="102" t="str">
        <f t="shared" si="139"/>
        <v>2026-05-21T1037741</v>
      </c>
      <c r="B2728" s="167" t="str">
        <f t="shared" si="140"/>
        <v>201037741</v>
      </c>
      <c r="C2728" s="434" t="s">
        <v>11758</v>
      </c>
      <c r="D2728" s="435" t="s">
        <v>4388</v>
      </c>
      <c r="E2728" s="436" t="s">
        <v>7827</v>
      </c>
      <c r="F2728" s="435" t="s">
        <v>43</v>
      </c>
      <c r="G2728" s="435" t="s">
        <v>7828</v>
      </c>
      <c r="H2728" s="435" t="s">
        <v>7829</v>
      </c>
      <c r="I2728" s="437">
        <v>220</v>
      </c>
      <c r="J2728" s="165">
        <f t="shared" si="138"/>
        <v>20</v>
      </c>
    </row>
    <row r="2729" spans="1:10" ht="19.95" customHeight="1">
      <c r="A2729" s="102" t="str">
        <f t="shared" si="139"/>
        <v>2026-05-21T1037798</v>
      </c>
      <c r="B2729" s="167" t="str">
        <f t="shared" si="140"/>
        <v>201037798</v>
      </c>
      <c r="C2729" s="438" t="s">
        <v>11758</v>
      </c>
      <c r="D2729" s="439" t="s">
        <v>4388</v>
      </c>
      <c r="E2729" s="440" t="s">
        <v>8241</v>
      </c>
      <c r="F2729" s="439" t="s">
        <v>43</v>
      </c>
      <c r="G2729" s="439" t="s">
        <v>8242</v>
      </c>
      <c r="H2729" s="439" t="s">
        <v>8243</v>
      </c>
      <c r="I2729" s="441">
        <v>238</v>
      </c>
      <c r="J2729" s="165">
        <f t="shared" si="138"/>
        <v>20</v>
      </c>
    </row>
    <row r="2730" spans="1:10" ht="19.95" customHeight="1">
      <c r="A2730" s="102" t="str">
        <f t="shared" si="139"/>
        <v>2026-05-21T1037727</v>
      </c>
      <c r="B2730" s="167" t="str">
        <f t="shared" si="140"/>
        <v>201037727</v>
      </c>
      <c r="C2730" s="434" t="s">
        <v>11758</v>
      </c>
      <c r="D2730" s="435" t="s">
        <v>7419</v>
      </c>
      <c r="E2730" s="436" t="s">
        <v>9575</v>
      </c>
      <c r="F2730" s="435" t="s">
        <v>43</v>
      </c>
      <c r="G2730" s="435" t="s">
        <v>9576</v>
      </c>
      <c r="H2730" s="435" t="s">
        <v>11704</v>
      </c>
      <c r="I2730" s="437">
        <v>356</v>
      </c>
      <c r="J2730" s="165">
        <f t="shared" si="138"/>
        <v>20</v>
      </c>
    </row>
    <row r="2731" spans="1:10" ht="19.95" customHeight="1">
      <c r="A2731" s="102" t="str">
        <f t="shared" si="139"/>
        <v>2026-05-21T1037790</v>
      </c>
      <c r="B2731" s="167" t="str">
        <f t="shared" si="140"/>
        <v>201037790</v>
      </c>
      <c r="C2731" s="438" t="s">
        <v>11758</v>
      </c>
      <c r="D2731" s="439" t="s">
        <v>7419</v>
      </c>
      <c r="E2731" s="440" t="s">
        <v>11726</v>
      </c>
      <c r="F2731" s="439" t="s">
        <v>43</v>
      </c>
      <c r="G2731" s="439" t="s">
        <v>11727</v>
      </c>
      <c r="H2731" s="439" t="s">
        <v>11759</v>
      </c>
      <c r="I2731" s="441">
        <v>57</v>
      </c>
      <c r="J2731" s="165">
        <f t="shared" si="138"/>
        <v>20</v>
      </c>
    </row>
    <row r="2732" spans="1:10" ht="19.95" customHeight="1">
      <c r="A2732" s="102" t="str">
        <f t="shared" si="139"/>
        <v>2026-05-21T1020581</v>
      </c>
      <c r="B2732" s="167" t="str">
        <f t="shared" si="140"/>
        <v>201020581</v>
      </c>
      <c r="C2732" s="434" t="s">
        <v>11758</v>
      </c>
      <c r="D2732" s="435" t="s">
        <v>3715</v>
      </c>
      <c r="E2732" s="436" t="s">
        <v>8252</v>
      </c>
      <c r="F2732" s="435" t="s">
        <v>43</v>
      </c>
      <c r="G2732" s="435" t="s">
        <v>8253</v>
      </c>
      <c r="H2732" s="435" t="s">
        <v>11705</v>
      </c>
      <c r="I2732" s="437">
        <v>369</v>
      </c>
      <c r="J2732" s="165">
        <f t="shared" si="138"/>
        <v>20</v>
      </c>
    </row>
    <row r="2733" spans="1:10" ht="19.95" customHeight="1">
      <c r="A2733" s="102" t="str">
        <f t="shared" si="139"/>
        <v>2026-05-21T3003744</v>
      </c>
      <c r="B2733" s="167" t="str">
        <f t="shared" si="140"/>
        <v>203003744</v>
      </c>
      <c r="C2733" s="438" t="s">
        <v>11758</v>
      </c>
      <c r="D2733" s="439" t="s">
        <v>416</v>
      </c>
      <c r="E2733" s="440" t="s">
        <v>2863</v>
      </c>
      <c r="F2733" s="439" t="s">
        <v>43</v>
      </c>
      <c r="G2733" s="439" t="s">
        <v>2864</v>
      </c>
      <c r="H2733" s="439" t="s">
        <v>3723</v>
      </c>
      <c r="I2733" s="441">
        <v>44</v>
      </c>
      <c r="J2733" s="165">
        <f t="shared" si="138"/>
        <v>20</v>
      </c>
    </row>
    <row r="2734" spans="1:10" ht="19.95" customHeight="1">
      <c r="A2734" s="102" t="str">
        <f t="shared" si="139"/>
        <v>2026-05-21T3002647</v>
      </c>
      <c r="B2734" s="167" t="str">
        <f t="shared" si="140"/>
        <v>203002647</v>
      </c>
      <c r="C2734" s="434" t="s">
        <v>11758</v>
      </c>
      <c r="D2734" s="435" t="s">
        <v>416</v>
      </c>
      <c r="E2734" s="436" t="s">
        <v>2866</v>
      </c>
      <c r="F2734" s="435" t="s">
        <v>2515</v>
      </c>
      <c r="G2734" s="435" t="s">
        <v>2867</v>
      </c>
      <c r="H2734" s="435" t="s">
        <v>7813</v>
      </c>
      <c r="I2734" s="437">
        <v>14</v>
      </c>
      <c r="J2734" s="165">
        <f t="shared" si="138"/>
        <v>20</v>
      </c>
    </row>
    <row r="2735" spans="1:10" ht="19.95" customHeight="1">
      <c r="A2735" s="102" t="str">
        <f t="shared" si="139"/>
        <v>2026-05-21T3002716</v>
      </c>
      <c r="B2735" s="167" t="str">
        <f t="shared" si="140"/>
        <v>203002716</v>
      </c>
      <c r="C2735" s="438" t="s">
        <v>11758</v>
      </c>
      <c r="D2735" s="439" t="s">
        <v>416</v>
      </c>
      <c r="E2735" s="440" t="s">
        <v>2931</v>
      </c>
      <c r="F2735" s="439" t="s">
        <v>43</v>
      </c>
      <c r="G2735" s="439" t="s">
        <v>2932</v>
      </c>
      <c r="H2735" s="439" t="s">
        <v>2859</v>
      </c>
      <c r="I2735" s="441">
        <v>66</v>
      </c>
      <c r="J2735" s="165">
        <f t="shared" si="138"/>
        <v>20</v>
      </c>
    </row>
    <row r="2736" spans="1:10" ht="19.95" customHeight="1">
      <c r="A2736" s="102" t="str">
        <f t="shared" si="139"/>
        <v>2026-05-21T3002782</v>
      </c>
      <c r="B2736" s="167" t="str">
        <f t="shared" si="140"/>
        <v>203002782</v>
      </c>
      <c r="C2736" s="434" t="s">
        <v>11758</v>
      </c>
      <c r="D2736" s="435" t="s">
        <v>416</v>
      </c>
      <c r="E2736" s="436" t="s">
        <v>3658</v>
      </c>
      <c r="F2736" s="435" t="s">
        <v>43</v>
      </c>
      <c r="G2736" s="435" t="s">
        <v>3659</v>
      </c>
      <c r="H2736" s="435" t="s">
        <v>3660</v>
      </c>
      <c r="I2736" s="437">
        <v>40</v>
      </c>
      <c r="J2736" s="165">
        <f t="shared" si="138"/>
        <v>20</v>
      </c>
    </row>
    <row r="2737" spans="1:10" ht="19.95" customHeight="1">
      <c r="A2737" s="102" t="str">
        <f t="shared" si="139"/>
        <v>2026-05-21T3003745</v>
      </c>
      <c r="B2737" s="167" t="str">
        <f t="shared" si="140"/>
        <v>203003745</v>
      </c>
      <c r="C2737" s="438" t="s">
        <v>11758</v>
      </c>
      <c r="D2737" s="439" t="s">
        <v>416</v>
      </c>
      <c r="E2737" s="440" t="s">
        <v>2869</v>
      </c>
      <c r="F2737" s="439" t="s">
        <v>43</v>
      </c>
      <c r="G2737" s="439" t="s">
        <v>2861</v>
      </c>
      <c r="H2737" s="439" t="s">
        <v>7812</v>
      </c>
      <c r="I2737" s="441">
        <v>165</v>
      </c>
      <c r="J2737" s="165">
        <f t="shared" si="138"/>
        <v>20</v>
      </c>
    </row>
    <row r="2738" spans="1:10" ht="19.95" customHeight="1">
      <c r="A2738" s="102" t="str">
        <f t="shared" si="139"/>
        <v>2026-05-21T3002773</v>
      </c>
      <c r="B2738" s="167" t="str">
        <f t="shared" si="140"/>
        <v>203002773</v>
      </c>
      <c r="C2738" s="434" t="s">
        <v>11758</v>
      </c>
      <c r="D2738" s="435" t="s">
        <v>2862</v>
      </c>
      <c r="E2738" s="436" t="s">
        <v>5050</v>
      </c>
      <c r="F2738" s="435" t="s">
        <v>2515</v>
      </c>
      <c r="G2738" s="435" t="s">
        <v>5051</v>
      </c>
      <c r="H2738" s="435" t="s">
        <v>4374</v>
      </c>
      <c r="I2738" s="437">
        <v>102</v>
      </c>
      <c r="J2738" s="165">
        <f t="shared" si="138"/>
        <v>20</v>
      </c>
    </row>
    <row r="2739" spans="1:10" ht="19.95" customHeight="1">
      <c r="A2739" s="102" t="str">
        <f t="shared" si="139"/>
        <v>2026-05-21T3002240</v>
      </c>
      <c r="B2739" s="167" t="str">
        <f t="shared" si="140"/>
        <v>203002240</v>
      </c>
      <c r="C2739" s="438" t="s">
        <v>11758</v>
      </c>
      <c r="D2739" s="439" t="s">
        <v>2862</v>
      </c>
      <c r="E2739" s="440" t="s">
        <v>3755</v>
      </c>
      <c r="F2739" s="439" t="s">
        <v>2515</v>
      </c>
      <c r="G2739" s="439" t="s">
        <v>3756</v>
      </c>
      <c r="H2739" s="439" t="s">
        <v>3757</v>
      </c>
      <c r="I2739" s="441">
        <v>46</v>
      </c>
      <c r="J2739" s="165">
        <f t="shared" si="138"/>
        <v>20</v>
      </c>
    </row>
    <row r="2740" spans="1:10" ht="19.95" customHeight="1">
      <c r="A2740" s="102" t="str">
        <f t="shared" si="139"/>
        <v>2026-05-21T3003744</v>
      </c>
      <c r="B2740" s="167" t="str">
        <f t="shared" si="140"/>
        <v>203003744</v>
      </c>
      <c r="C2740" s="434" t="s">
        <v>11758</v>
      </c>
      <c r="D2740" s="435" t="s">
        <v>2862</v>
      </c>
      <c r="E2740" s="436" t="s">
        <v>2863</v>
      </c>
      <c r="F2740" s="435" t="s">
        <v>43</v>
      </c>
      <c r="G2740" s="435" t="s">
        <v>2864</v>
      </c>
      <c r="H2740" s="435" t="s">
        <v>3723</v>
      </c>
      <c r="I2740" s="437">
        <v>71</v>
      </c>
      <c r="J2740" s="165">
        <f t="shared" si="138"/>
        <v>20</v>
      </c>
    </row>
    <row r="2741" spans="1:10" ht="19.95" customHeight="1">
      <c r="A2741" s="102" t="str">
        <f t="shared" si="139"/>
        <v>2026-05-21T3002647</v>
      </c>
      <c r="B2741" s="167" t="str">
        <f t="shared" si="140"/>
        <v>203002647</v>
      </c>
      <c r="C2741" s="438" t="s">
        <v>11758</v>
      </c>
      <c r="D2741" s="439" t="s">
        <v>2862</v>
      </c>
      <c r="E2741" s="440" t="s">
        <v>2866</v>
      </c>
      <c r="F2741" s="439" t="s">
        <v>2515</v>
      </c>
      <c r="G2741" s="439" t="s">
        <v>2867</v>
      </c>
      <c r="H2741" s="439" t="s">
        <v>7813</v>
      </c>
      <c r="I2741" s="441">
        <v>38</v>
      </c>
      <c r="J2741" s="165">
        <f t="shared" si="138"/>
        <v>20</v>
      </c>
    </row>
    <row r="2742" spans="1:10" ht="19.95" customHeight="1">
      <c r="A2742" s="102" t="str">
        <f t="shared" si="139"/>
        <v>2026-05-21T3002775</v>
      </c>
      <c r="B2742" s="167" t="str">
        <f t="shared" si="140"/>
        <v>203002775</v>
      </c>
      <c r="C2742" s="434" t="s">
        <v>11758</v>
      </c>
      <c r="D2742" s="435" t="s">
        <v>2862</v>
      </c>
      <c r="E2742" s="436" t="s">
        <v>2871</v>
      </c>
      <c r="F2742" s="435" t="s">
        <v>2515</v>
      </c>
      <c r="G2742" s="435" t="s">
        <v>2872</v>
      </c>
      <c r="H2742" s="435" t="s">
        <v>7813</v>
      </c>
      <c r="I2742" s="437">
        <v>75</v>
      </c>
      <c r="J2742" s="165">
        <f t="shared" si="138"/>
        <v>20</v>
      </c>
    </row>
    <row r="2743" spans="1:10" ht="19.95" customHeight="1">
      <c r="A2743" s="102" t="str">
        <f t="shared" si="139"/>
        <v>2026-05-21T3003070</v>
      </c>
      <c r="B2743" s="167" t="str">
        <f t="shared" si="140"/>
        <v>203003070</v>
      </c>
      <c r="C2743" s="438" t="s">
        <v>11758</v>
      </c>
      <c r="D2743" s="439" t="s">
        <v>2870</v>
      </c>
      <c r="E2743" s="440" t="s">
        <v>5812</v>
      </c>
      <c r="F2743" s="439" t="s">
        <v>43</v>
      </c>
      <c r="G2743" s="439" t="s">
        <v>5813</v>
      </c>
      <c r="H2743" s="439" t="s">
        <v>7819</v>
      </c>
      <c r="I2743" s="441">
        <v>114</v>
      </c>
      <c r="J2743" s="165">
        <f t="shared" si="138"/>
        <v>20</v>
      </c>
    </row>
    <row r="2744" spans="1:10" ht="19.95" customHeight="1">
      <c r="A2744" s="102" t="str">
        <f t="shared" si="139"/>
        <v>2026-05-21T3003859</v>
      </c>
      <c r="B2744" s="167" t="str">
        <f t="shared" si="140"/>
        <v>203003859</v>
      </c>
      <c r="C2744" s="434" t="s">
        <v>11758</v>
      </c>
      <c r="D2744" s="435" t="s">
        <v>2870</v>
      </c>
      <c r="E2744" s="436" t="s">
        <v>4400</v>
      </c>
      <c r="F2744" s="435" t="s">
        <v>43</v>
      </c>
      <c r="G2744" s="435" t="s">
        <v>4401</v>
      </c>
      <c r="H2744" s="435" t="s">
        <v>10752</v>
      </c>
      <c r="I2744" s="437">
        <v>119</v>
      </c>
      <c r="J2744" s="165">
        <f t="shared" si="138"/>
        <v>20</v>
      </c>
    </row>
    <row r="2745" spans="1:10" ht="19.95" customHeight="1">
      <c r="A2745" s="102" t="str">
        <f t="shared" si="139"/>
        <v>2026-05-21T3003858</v>
      </c>
      <c r="B2745" s="167" t="str">
        <f t="shared" si="140"/>
        <v>203003858</v>
      </c>
      <c r="C2745" s="438" t="s">
        <v>11758</v>
      </c>
      <c r="D2745" s="439" t="s">
        <v>2870</v>
      </c>
      <c r="E2745" s="440" t="s">
        <v>4408</v>
      </c>
      <c r="F2745" s="439" t="s">
        <v>43</v>
      </c>
      <c r="G2745" s="439" t="s">
        <v>4409</v>
      </c>
      <c r="H2745" s="439" t="s">
        <v>10752</v>
      </c>
      <c r="I2745" s="441">
        <v>85</v>
      </c>
      <c r="J2745" s="165">
        <f t="shared" si="138"/>
        <v>20</v>
      </c>
    </row>
    <row r="2746" spans="1:10" ht="19.95" customHeight="1">
      <c r="A2746" s="102" t="str">
        <f t="shared" si="139"/>
        <v>2026-05-21T1033348</v>
      </c>
      <c r="B2746" s="167" t="str">
        <f t="shared" si="140"/>
        <v>201033348</v>
      </c>
      <c r="C2746" s="434" t="s">
        <v>11758</v>
      </c>
      <c r="D2746" s="435" t="s">
        <v>2877</v>
      </c>
      <c r="E2746" s="436" t="s">
        <v>11711</v>
      </c>
      <c r="F2746" s="435" t="s">
        <v>43</v>
      </c>
      <c r="G2746" s="435" t="s">
        <v>11712</v>
      </c>
      <c r="H2746" s="435" t="s">
        <v>11713</v>
      </c>
      <c r="I2746" s="437">
        <v>156</v>
      </c>
      <c r="J2746" s="165">
        <f t="shared" si="138"/>
        <v>20</v>
      </c>
    </row>
    <row r="2747" spans="1:10" ht="19.95" customHeight="1">
      <c r="A2747" s="102" t="str">
        <f t="shared" si="139"/>
        <v>2026-05-21T1029586</v>
      </c>
      <c r="B2747" s="167" t="str">
        <f t="shared" si="140"/>
        <v>201029586</v>
      </c>
      <c r="C2747" s="438" t="s">
        <v>11758</v>
      </c>
      <c r="D2747" s="439" t="s">
        <v>7349</v>
      </c>
      <c r="E2747" s="440" t="s">
        <v>11751</v>
      </c>
      <c r="F2747" s="439" t="s">
        <v>43</v>
      </c>
      <c r="G2747" s="439" t="s">
        <v>11752</v>
      </c>
      <c r="H2747" s="439" t="s">
        <v>11753</v>
      </c>
      <c r="I2747" s="441">
        <v>280</v>
      </c>
      <c r="J2747" s="165">
        <f t="shared" si="138"/>
        <v>20</v>
      </c>
    </row>
    <row r="2748" spans="1:10" ht="19.95" customHeight="1">
      <c r="A2748" s="102" t="str">
        <f t="shared" si="139"/>
        <v>2026-05-21T1038836</v>
      </c>
      <c r="B2748" s="167" t="str">
        <f t="shared" si="140"/>
        <v>201038836</v>
      </c>
      <c r="C2748" s="434" t="s">
        <v>11758</v>
      </c>
      <c r="D2748" s="435" t="s">
        <v>5024</v>
      </c>
      <c r="E2748" s="436" t="s">
        <v>11760</v>
      </c>
      <c r="F2748" s="435" t="s">
        <v>43</v>
      </c>
      <c r="G2748" s="435" t="s">
        <v>11761</v>
      </c>
      <c r="H2748" s="435" t="s">
        <v>11762</v>
      </c>
      <c r="I2748" s="437">
        <v>104</v>
      </c>
      <c r="J2748" s="165">
        <f t="shared" si="138"/>
        <v>20</v>
      </c>
    </row>
    <row r="2749" spans="1:10" ht="19.95" customHeight="1">
      <c r="A2749" s="102" t="str">
        <f t="shared" si="139"/>
        <v>2026-05-21T1031427</v>
      </c>
      <c r="B2749" s="167" t="str">
        <f t="shared" si="140"/>
        <v>201031427</v>
      </c>
      <c r="C2749" s="438" t="s">
        <v>11758</v>
      </c>
      <c r="D2749" s="439" t="s">
        <v>5013</v>
      </c>
      <c r="E2749" s="440" t="s">
        <v>10621</v>
      </c>
      <c r="F2749" s="439" t="s">
        <v>43</v>
      </c>
      <c r="G2749" s="439" t="s">
        <v>10622</v>
      </c>
      <c r="H2749" s="439" t="s">
        <v>10623</v>
      </c>
      <c r="I2749" s="441">
        <v>121</v>
      </c>
      <c r="J2749" s="165">
        <f t="shared" si="138"/>
        <v>20</v>
      </c>
    </row>
    <row r="2750" spans="1:10" ht="19.95" customHeight="1">
      <c r="A2750" s="102" t="str">
        <f t="shared" si="139"/>
        <v>2026-05-21T1031748</v>
      </c>
      <c r="B2750" s="167" t="str">
        <f t="shared" si="140"/>
        <v>201031748</v>
      </c>
      <c r="C2750" s="434" t="s">
        <v>11758</v>
      </c>
      <c r="D2750" s="435" t="s">
        <v>5013</v>
      </c>
      <c r="E2750" s="436" t="s">
        <v>7431</v>
      </c>
      <c r="F2750" s="435" t="s">
        <v>43</v>
      </c>
      <c r="G2750" s="435" t="s">
        <v>7432</v>
      </c>
      <c r="H2750" s="435" t="s">
        <v>7433</v>
      </c>
      <c r="I2750" s="437">
        <v>266</v>
      </c>
      <c r="J2750" s="165">
        <f t="shared" si="138"/>
        <v>20</v>
      </c>
    </row>
    <row r="2751" spans="1:10" ht="19.95" customHeight="1">
      <c r="A2751" s="102" t="str">
        <f t="shared" si="139"/>
        <v>2026-05-21T2021194</v>
      </c>
      <c r="B2751" s="167" t="str">
        <f t="shared" si="140"/>
        <v>202021194</v>
      </c>
      <c r="C2751" s="438" t="s">
        <v>11758</v>
      </c>
      <c r="D2751" s="439" t="s">
        <v>5017</v>
      </c>
      <c r="E2751" s="440" t="s">
        <v>2886</v>
      </c>
      <c r="F2751" s="439" t="s">
        <v>43</v>
      </c>
      <c r="G2751" s="439" t="s">
        <v>2887</v>
      </c>
      <c r="H2751" s="439" t="s">
        <v>2888</v>
      </c>
      <c r="I2751" s="441">
        <v>121</v>
      </c>
      <c r="J2751" s="165">
        <f t="shared" si="138"/>
        <v>20</v>
      </c>
    </row>
    <row r="2752" spans="1:10" ht="19.95" customHeight="1">
      <c r="A2752" s="102" t="str">
        <f t="shared" si="139"/>
        <v>2026-05-21T1030578</v>
      </c>
      <c r="B2752" s="167" t="str">
        <f t="shared" si="140"/>
        <v>201030578</v>
      </c>
      <c r="C2752" s="434" t="s">
        <v>11758</v>
      </c>
      <c r="D2752" s="435" t="s">
        <v>11718</v>
      </c>
      <c r="E2752" s="436" t="s">
        <v>11719</v>
      </c>
      <c r="F2752" s="435" t="s">
        <v>43</v>
      </c>
      <c r="G2752" s="435" t="s">
        <v>9626</v>
      </c>
      <c r="H2752" s="435" t="s">
        <v>9627</v>
      </c>
      <c r="I2752" s="437">
        <v>239</v>
      </c>
      <c r="J2752" s="165">
        <f t="shared" si="138"/>
        <v>20</v>
      </c>
    </row>
    <row r="2753" spans="1:10" ht="19.95" customHeight="1">
      <c r="A2753" s="102" t="str">
        <f t="shared" si="139"/>
        <v>2026-05-21T1024957</v>
      </c>
      <c r="B2753" s="167" t="str">
        <f t="shared" si="140"/>
        <v>201024957</v>
      </c>
      <c r="C2753" s="438" t="s">
        <v>11758</v>
      </c>
      <c r="D2753" s="439" t="s">
        <v>7415</v>
      </c>
      <c r="E2753" s="440" t="s">
        <v>9641</v>
      </c>
      <c r="F2753" s="439" t="s">
        <v>43</v>
      </c>
      <c r="G2753" s="439" t="s">
        <v>9642</v>
      </c>
      <c r="H2753" s="439" t="s">
        <v>10347</v>
      </c>
      <c r="I2753" s="441">
        <v>221</v>
      </c>
      <c r="J2753" s="165">
        <f t="shared" si="138"/>
        <v>20</v>
      </c>
    </row>
    <row r="2754" spans="1:10" ht="19.95" customHeight="1">
      <c r="A2754" s="102" t="str">
        <f t="shared" si="139"/>
        <v>2026-05-21T1027728</v>
      </c>
      <c r="B2754" s="167" t="str">
        <f t="shared" si="140"/>
        <v>201027728</v>
      </c>
      <c r="C2754" s="434" t="s">
        <v>11758</v>
      </c>
      <c r="D2754" s="435" t="s">
        <v>7415</v>
      </c>
      <c r="E2754" s="436" t="s">
        <v>9610</v>
      </c>
      <c r="F2754" s="435" t="s">
        <v>43</v>
      </c>
      <c r="G2754" s="435" t="s">
        <v>9611</v>
      </c>
      <c r="H2754" s="435" t="s">
        <v>9628</v>
      </c>
      <c r="I2754" s="437">
        <v>162</v>
      </c>
      <c r="J2754" s="165">
        <f t="shared" si="138"/>
        <v>20</v>
      </c>
    </row>
    <row r="2755" spans="1:10" ht="19.95" customHeight="1">
      <c r="A2755" s="102" t="str">
        <f t="shared" si="139"/>
        <v>2026-05-21T1027803</v>
      </c>
      <c r="B2755" s="167" t="str">
        <f t="shared" si="140"/>
        <v>201027803</v>
      </c>
      <c r="C2755" s="438" t="s">
        <v>11758</v>
      </c>
      <c r="D2755" s="439" t="s">
        <v>7303</v>
      </c>
      <c r="E2755" s="440" t="s">
        <v>10770</v>
      </c>
      <c r="F2755" s="439" t="s">
        <v>43</v>
      </c>
      <c r="G2755" s="439" t="s">
        <v>5709</v>
      </c>
      <c r="H2755" s="439" t="s">
        <v>10771</v>
      </c>
      <c r="I2755" s="441">
        <v>369</v>
      </c>
      <c r="J2755" s="165">
        <f t="shared" si="138"/>
        <v>20</v>
      </c>
    </row>
    <row r="2756" spans="1:10" ht="19.95" customHeight="1">
      <c r="A2756" s="102" t="str">
        <f t="shared" si="139"/>
        <v>2026-05-22T1037741</v>
      </c>
      <c r="B2756" s="167" t="str">
        <f t="shared" si="140"/>
        <v>201037741</v>
      </c>
      <c r="C2756" s="434" t="s">
        <v>11763</v>
      </c>
      <c r="D2756" s="435" t="s">
        <v>4388</v>
      </c>
      <c r="E2756" s="436" t="s">
        <v>7827</v>
      </c>
      <c r="F2756" s="435" t="s">
        <v>43</v>
      </c>
      <c r="G2756" s="435" t="s">
        <v>7828</v>
      </c>
      <c r="H2756" s="435" t="s">
        <v>7829</v>
      </c>
      <c r="I2756" s="437">
        <v>317</v>
      </c>
      <c r="J2756" s="165">
        <f t="shared" ref="J2756:J2819" si="141">WEEKNUM(C2756)-1</f>
        <v>20</v>
      </c>
    </row>
    <row r="2757" spans="1:10" ht="19.95" customHeight="1">
      <c r="A2757" s="102" t="str">
        <f t="shared" si="139"/>
        <v>2026-05-22T1037798</v>
      </c>
      <c r="B2757" s="167" t="str">
        <f t="shared" si="140"/>
        <v>201037798</v>
      </c>
      <c r="C2757" s="438" t="s">
        <v>11763</v>
      </c>
      <c r="D2757" s="439" t="s">
        <v>4388</v>
      </c>
      <c r="E2757" s="440" t="s">
        <v>8241</v>
      </c>
      <c r="F2757" s="439" t="s">
        <v>43</v>
      </c>
      <c r="G2757" s="439" t="s">
        <v>8242</v>
      </c>
      <c r="H2757" s="439" t="s">
        <v>8243</v>
      </c>
      <c r="I2757" s="441">
        <v>100</v>
      </c>
      <c r="J2757" s="165">
        <f t="shared" si="141"/>
        <v>20</v>
      </c>
    </row>
    <row r="2758" spans="1:10" ht="19.95" customHeight="1">
      <c r="A2758" s="102" t="str">
        <f t="shared" si="139"/>
        <v>2026-05-22T1037727</v>
      </c>
      <c r="B2758" s="167" t="str">
        <f t="shared" si="140"/>
        <v>201037727</v>
      </c>
      <c r="C2758" s="434" t="s">
        <v>11763</v>
      </c>
      <c r="D2758" s="435" t="s">
        <v>7419</v>
      </c>
      <c r="E2758" s="436" t="s">
        <v>9575</v>
      </c>
      <c r="F2758" s="435" t="s">
        <v>43</v>
      </c>
      <c r="G2758" s="435" t="s">
        <v>9576</v>
      </c>
      <c r="H2758" s="435" t="s">
        <v>11704</v>
      </c>
      <c r="I2758" s="437">
        <v>358</v>
      </c>
      <c r="J2758" s="165">
        <f t="shared" si="141"/>
        <v>20</v>
      </c>
    </row>
    <row r="2759" spans="1:10" ht="19.95" customHeight="1">
      <c r="A2759" s="102" t="str">
        <f t="shared" si="139"/>
        <v>2026-05-22T1037790</v>
      </c>
      <c r="B2759" s="167" t="str">
        <f t="shared" si="140"/>
        <v>201037790</v>
      </c>
      <c r="C2759" s="438" t="s">
        <v>11763</v>
      </c>
      <c r="D2759" s="439" t="s">
        <v>7419</v>
      </c>
      <c r="E2759" s="440" t="s">
        <v>11726</v>
      </c>
      <c r="F2759" s="439" t="s">
        <v>43</v>
      </c>
      <c r="G2759" s="439" t="s">
        <v>11727</v>
      </c>
      <c r="H2759" s="439" t="s">
        <v>11759</v>
      </c>
      <c r="I2759" s="441">
        <v>322</v>
      </c>
      <c r="J2759" s="165">
        <f t="shared" si="141"/>
        <v>20</v>
      </c>
    </row>
    <row r="2760" spans="1:10" ht="19.95" customHeight="1">
      <c r="A2760" s="102" t="str">
        <f t="shared" si="139"/>
        <v>2026-05-22T1020581</v>
      </c>
      <c r="B2760" s="167" t="str">
        <f t="shared" si="140"/>
        <v>201020581</v>
      </c>
      <c r="C2760" s="434" t="s">
        <v>11763</v>
      </c>
      <c r="D2760" s="435" t="s">
        <v>3715</v>
      </c>
      <c r="E2760" s="436" t="s">
        <v>8252</v>
      </c>
      <c r="F2760" s="435" t="s">
        <v>43</v>
      </c>
      <c r="G2760" s="435" t="s">
        <v>8253</v>
      </c>
      <c r="H2760" s="435" t="s">
        <v>11705</v>
      </c>
      <c r="I2760" s="437">
        <v>340</v>
      </c>
      <c r="J2760" s="165">
        <f t="shared" si="141"/>
        <v>20</v>
      </c>
    </row>
    <row r="2761" spans="1:10" ht="19.95" customHeight="1">
      <c r="A2761" s="102" t="str">
        <f t="shared" si="139"/>
        <v>2026-05-22T3003744</v>
      </c>
      <c r="B2761" s="167" t="str">
        <f t="shared" si="140"/>
        <v>203003744</v>
      </c>
      <c r="C2761" s="438" t="s">
        <v>11763</v>
      </c>
      <c r="D2761" s="439" t="s">
        <v>416</v>
      </c>
      <c r="E2761" s="440" t="s">
        <v>2863</v>
      </c>
      <c r="F2761" s="439" t="s">
        <v>43</v>
      </c>
      <c r="G2761" s="439" t="s">
        <v>2864</v>
      </c>
      <c r="H2761" s="439" t="s">
        <v>3723</v>
      </c>
      <c r="I2761" s="441">
        <v>38</v>
      </c>
      <c r="J2761" s="165">
        <f t="shared" si="141"/>
        <v>20</v>
      </c>
    </row>
    <row r="2762" spans="1:10" ht="19.95" customHeight="1">
      <c r="A2762" s="102" t="str">
        <f t="shared" si="139"/>
        <v>2026-05-22T3002716</v>
      </c>
      <c r="B2762" s="167" t="str">
        <f t="shared" si="140"/>
        <v>203002716</v>
      </c>
      <c r="C2762" s="434" t="s">
        <v>11763</v>
      </c>
      <c r="D2762" s="435" t="s">
        <v>416</v>
      </c>
      <c r="E2762" s="436" t="s">
        <v>2931</v>
      </c>
      <c r="F2762" s="435" t="s">
        <v>43</v>
      </c>
      <c r="G2762" s="435" t="s">
        <v>2932</v>
      </c>
      <c r="H2762" s="435" t="s">
        <v>2859</v>
      </c>
      <c r="I2762" s="437">
        <v>98</v>
      </c>
      <c r="J2762" s="165">
        <f t="shared" si="141"/>
        <v>20</v>
      </c>
    </row>
    <row r="2763" spans="1:10" ht="19.95" customHeight="1">
      <c r="A2763" s="102" t="str">
        <f t="shared" si="139"/>
        <v>2026-05-22T3002782</v>
      </c>
      <c r="B2763" s="167" t="str">
        <f t="shared" si="140"/>
        <v>203002782</v>
      </c>
      <c r="C2763" s="438" t="s">
        <v>11763</v>
      </c>
      <c r="D2763" s="439" t="s">
        <v>416</v>
      </c>
      <c r="E2763" s="440" t="s">
        <v>3658</v>
      </c>
      <c r="F2763" s="439" t="s">
        <v>43</v>
      </c>
      <c r="G2763" s="439" t="s">
        <v>3659</v>
      </c>
      <c r="H2763" s="439" t="s">
        <v>3660</v>
      </c>
      <c r="I2763" s="441">
        <v>75</v>
      </c>
      <c r="J2763" s="165">
        <f t="shared" si="141"/>
        <v>20</v>
      </c>
    </row>
    <row r="2764" spans="1:10" ht="19.95" customHeight="1">
      <c r="A2764" s="102" t="str">
        <f t="shared" si="139"/>
        <v>2026-05-22T3003745</v>
      </c>
      <c r="B2764" s="167" t="str">
        <f t="shared" si="140"/>
        <v>203003745</v>
      </c>
      <c r="C2764" s="434" t="s">
        <v>11763</v>
      </c>
      <c r="D2764" s="435" t="s">
        <v>416</v>
      </c>
      <c r="E2764" s="436" t="s">
        <v>2869</v>
      </c>
      <c r="F2764" s="435" t="s">
        <v>43</v>
      </c>
      <c r="G2764" s="435" t="s">
        <v>2861</v>
      </c>
      <c r="H2764" s="435" t="s">
        <v>7812</v>
      </c>
      <c r="I2764" s="437">
        <v>127</v>
      </c>
      <c r="J2764" s="165">
        <f t="shared" si="141"/>
        <v>20</v>
      </c>
    </row>
    <row r="2765" spans="1:10" ht="19.95" customHeight="1">
      <c r="A2765" s="102" t="str">
        <f t="shared" si="139"/>
        <v>2026-05-22T3002240</v>
      </c>
      <c r="B2765" s="167" t="str">
        <f t="shared" si="140"/>
        <v>203002240</v>
      </c>
      <c r="C2765" s="438" t="s">
        <v>11763</v>
      </c>
      <c r="D2765" s="439" t="s">
        <v>2862</v>
      </c>
      <c r="E2765" s="440" t="s">
        <v>3755</v>
      </c>
      <c r="F2765" s="439" t="s">
        <v>2515</v>
      </c>
      <c r="G2765" s="439" t="s">
        <v>3756</v>
      </c>
      <c r="H2765" s="439" t="s">
        <v>3757</v>
      </c>
      <c r="I2765" s="441">
        <v>79</v>
      </c>
      <c r="J2765" s="165">
        <f t="shared" si="141"/>
        <v>20</v>
      </c>
    </row>
    <row r="2766" spans="1:10" ht="19.95" customHeight="1">
      <c r="A2766" s="102" t="str">
        <f t="shared" si="139"/>
        <v>2026-05-22T3003744</v>
      </c>
      <c r="B2766" s="167" t="str">
        <f t="shared" si="140"/>
        <v>203003744</v>
      </c>
      <c r="C2766" s="434" t="s">
        <v>11763</v>
      </c>
      <c r="D2766" s="435" t="s">
        <v>2862</v>
      </c>
      <c r="E2766" s="436" t="s">
        <v>2863</v>
      </c>
      <c r="F2766" s="435" t="s">
        <v>43</v>
      </c>
      <c r="G2766" s="435" t="s">
        <v>2864</v>
      </c>
      <c r="H2766" s="435" t="s">
        <v>3723</v>
      </c>
      <c r="I2766" s="437">
        <v>97</v>
      </c>
      <c r="J2766" s="165">
        <f t="shared" si="141"/>
        <v>20</v>
      </c>
    </row>
    <row r="2767" spans="1:10" ht="19.95" customHeight="1">
      <c r="A2767" s="102" t="str">
        <f t="shared" si="139"/>
        <v>2026-05-22T3002647</v>
      </c>
      <c r="B2767" s="167" t="str">
        <f t="shared" si="140"/>
        <v>203002647</v>
      </c>
      <c r="C2767" s="438" t="s">
        <v>11763</v>
      </c>
      <c r="D2767" s="439" t="s">
        <v>2862</v>
      </c>
      <c r="E2767" s="440" t="s">
        <v>2866</v>
      </c>
      <c r="F2767" s="439" t="s">
        <v>2515</v>
      </c>
      <c r="G2767" s="439" t="s">
        <v>2867</v>
      </c>
      <c r="H2767" s="439" t="s">
        <v>7813</v>
      </c>
      <c r="I2767" s="441">
        <v>75</v>
      </c>
      <c r="J2767" s="165">
        <f t="shared" si="141"/>
        <v>20</v>
      </c>
    </row>
    <row r="2768" spans="1:10" ht="19.95" customHeight="1">
      <c r="A2768" s="102" t="str">
        <f t="shared" si="139"/>
        <v>2026-05-22T3002775</v>
      </c>
      <c r="B2768" s="167" t="str">
        <f t="shared" si="140"/>
        <v>203002775</v>
      </c>
      <c r="C2768" s="434" t="s">
        <v>11763</v>
      </c>
      <c r="D2768" s="435" t="s">
        <v>2862</v>
      </c>
      <c r="E2768" s="436" t="s">
        <v>2871</v>
      </c>
      <c r="F2768" s="435" t="s">
        <v>2515</v>
      </c>
      <c r="G2768" s="435" t="s">
        <v>2872</v>
      </c>
      <c r="H2768" s="435" t="s">
        <v>7813</v>
      </c>
      <c r="I2768" s="437">
        <v>76</v>
      </c>
      <c r="J2768" s="165">
        <f t="shared" si="141"/>
        <v>20</v>
      </c>
    </row>
    <row r="2769" spans="1:10" ht="19.95" customHeight="1">
      <c r="A2769" s="102" t="str">
        <f t="shared" si="139"/>
        <v>2026-05-22T3003070</v>
      </c>
      <c r="B2769" s="167" t="str">
        <f t="shared" si="140"/>
        <v>203003070</v>
      </c>
      <c r="C2769" s="438" t="s">
        <v>11763</v>
      </c>
      <c r="D2769" s="439" t="s">
        <v>2870</v>
      </c>
      <c r="E2769" s="440" t="s">
        <v>5812</v>
      </c>
      <c r="F2769" s="439" t="s">
        <v>43</v>
      </c>
      <c r="G2769" s="439" t="s">
        <v>5813</v>
      </c>
      <c r="H2769" s="439" t="s">
        <v>7819</v>
      </c>
      <c r="I2769" s="441">
        <v>90</v>
      </c>
      <c r="J2769" s="165">
        <f t="shared" si="141"/>
        <v>20</v>
      </c>
    </row>
    <row r="2770" spans="1:10" ht="19.95" customHeight="1">
      <c r="A2770" s="102" t="str">
        <f t="shared" ref="A2770:A2833" si="142">C2770&amp;"T"&amp;G2770</f>
        <v>2026-05-22T3003859</v>
      </c>
      <c r="B2770" s="167" t="str">
        <f t="shared" ref="B2770:B2833" si="143">J2770&amp;G2770</f>
        <v>203003859</v>
      </c>
      <c r="C2770" s="434" t="s">
        <v>11763</v>
      </c>
      <c r="D2770" s="435" t="s">
        <v>2870</v>
      </c>
      <c r="E2770" s="436" t="s">
        <v>4400</v>
      </c>
      <c r="F2770" s="435" t="s">
        <v>43</v>
      </c>
      <c r="G2770" s="435" t="s">
        <v>4401</v>
      </c>
      <c r="H2770" s="435" t="s">
        <v>10752</v>
      </c>
      <c r="I2770" s="437">
        <v>143</v>
      </c>
      <c r="J2770" s="165">
        <f t="shared" si="141"/>
        <v>20</v>
      </c>
    </row>
    <row r="2771" spans="1:10" ht="19.95" customHeight="1">
      <c r="A2771" s="102" t="str">
        <f t="shared" si="142"/>
        <v>2026-05-22T3003858</v>
      </c>
      <c r="B2771" s="167" t="str">
        <f t="shared" si="143"/>
        <v>203003858</v>
      </c>
      <c r="C2771" s="438" t="s">
        <v>11763</v>
      </c>
      <c r="D2771" s="439" t="s">
        <v>2870</v>
      </c>
      <c r="E2771" s="440" t="s">
        <v>4408</v>
      </c>
      <c r="F2771" s="439" t="s">
        <v>43</v>
      </c>
      <c r="G2771" s="439" t="s">
        <v>4409</v>
      </c>
      <c r="H2771" s="439" t="s">
        <v>10752</v>
      </c>
      <c r="I2771" s="441">
        <v>38</v>
      </c>
      <c r="J2771" s="165">
        <f t="shared" si="141"/>
        <v>20</v>
      </c>
    </row>
    <row r="2772" spans="1:10" ht="19.95" customHeight="1">
      <c r="A2772" s="102" t="str">
        <f t="shared" si="142"/>
        <v>2026-05-22T1033348</v>
      </c>
      <c r="B2772" s="167" t="str">
        <f t="shared" si="143"/>
        <v>201033348</v>
      </c>
      <c r="C2772" s="434" t="s">
        <v>11763</v>
      </c>
      <c r="D2772" s="435" t="s">
        <v>2877</v>
      </c>
      <c r="E2772" s="436" t="s">
        <v>11711</v>
      </c>
      <c r="F2772" s="435" t="s">
        <v>43</v>
      </c>
      <c r="G2772" s="435" t="s">
        <v>11712</v>
      </c>
      <c r="H2772" s="435" t="s">
        <v>11713</v>
      </c>
      <c r="I2772" s="437">
        <v>251</v>
      </c>
      <c r="J2772" s="165">
        <f t="shared" si="141"/>
        <v>20</v>
      </c>
    </row>
    <row r="2773" spans="1:10" ht="19.95" customHeight="1">
      <c r="A2773" s="102" t="str">
        <f t="shared" si="142"/>
        <v>2026-05-22T2021195</v>
      </c>
      <c r="B2773" s="167" t="str">
        <f t="shared" si="143"/>
        <v>202021195</v>
      </c>
      <c r="C2773" s="438" t="s">
        <v>11763</v>
      </c>
      <c r="D2773" s="439" t="s">
        <v>7349</v>
      </c>
      <c r="E2773" s="440" t="s">
        <v>3665</v>
      </c>
      <c r="F2773" s="439" t="s">
        <v>43</v>
      </c>
      <c r="G2773" s="439" t="s">
        <v>3666</v>
      </c>
      <c r="H2773" s="439" t="s">
        <v>3667</v>
      </c>
      <c r="I2773" s="441">
        <v>48</v>
      </c>
      <c r="J2773" s="165">
        <f t="shared" si="141"/>
        <v>20</v>
      </c>
    </row>
    <row r="2774" spans="1:10" ht="19.95" customHeight="1">
      <c r="A2774" s="102" t="str">
        <f t="shared" si="142"/>
        <v>2026-05-22T1029586</v>
      </c>
      <c r="B2774" s="167" t="str">
        <f t="shared" si="143"/>
        <v>201029586</v>
      </c>
      <c r="C2774" s="434" t="s">
        <v>11763</v>
      </c>
      <c r="D2774" s="435" t="s">
        <v>7349</v>
      </c>
      <c r="E2774" s="436" t="s">
        <v>11751</v>
      </c>
      <c r="F2774" s="435" t="s">
        <v>43</v>
      </c>
      <c r="G2774" s="435" t="s">
        <v>11752</v>
      </c>
      <c r="H2774" s="435" t="s">
        <v>11753</v>
      </c>
      <c r="I2774" s="437">
        <v>201</v>
      </c>
      <c r="J2774" s="165">
        <f t="shared" si="141"/>
        <v>20</v>
      </c>
    </row>
    <row r="2775" spans="1:10" ht="19.95" customHeight="1">
      <c r="A2775" s="102" t="str">
        <f t="shared" si="142"/>
        <v>2026-05-22T1038836</v>
      </c>
      <c r="B2775" s="167" t="str">
        <f t="shared" si="143"/>
        <v>201038836</v>
      </c>
      <c r="C2775" s="438" t="s">
        <v>11763</v>
      </c>
      <c r="D2775" s="439" t="s">
        <v>5024</v>
      </c>
      <c r="E2775" s="440" t="s">
        <v>11760</v>
      </c>
      <c r="F2775" s="439" t="s">
        <v>43</v>
      </c>
      <c r="G2775" s="439" t="s">
        <v>11761</v>
      </c>
      <c r="H2775" s="439" t="s">
        <v>11762</v>
      </c>
      <c r="I2775" s="441">
        <v>84</v>
      </c>
      <c r="J2775" s="165">
        <f t="shared" si="141"/>
        <v>20</v>
      </c>
    </row>
    <row r="2776" spans="1:10" ht="19.95" customHeight="1">
      <c r="A2776" s="102" t="str">
        <f t="shared" si="142"/>
        <v>2026-05-22T1031427</v>
      </c>
      <c r="B2776" s="167" t="str">
        <f t="shared" si="143"/>
        <v>201031427</v>
      </c>
      <c r="C2776" s="434" t="s">
        <v>11763</v>
      </c>
      <c r="D2776" s="435" t="s">
        <v>5013</v>
      </c>
      <c r="E2776" s="436" t="s">
        <v>10621</v>
      </c>
      <c r="F2776" s="435" t="s">
        <v>43</v>
      </c>
      <c r="G2776" s="435" t="s">
        <v>10622</v>
      </c>
      <c r="H2776" s="435" t="s">
        <v>10623</v>
      </c>
      <c r="I2776" s="437">
        <v>150</v>
      </c>
      <c r="J2776" s="165">
        <f t="shared" si="141"/>
        <v>20</v>
      </c>
    </row>
    <row r="2777" spans="1:10" ht="19.95" customHeight="1">
      <c r="A2777" s="102" t="str">
        <f t="shared" si="142"/>
        <v>2026-05-22T1031748</v>
      </c>
      <c r="B2777" s="167" t="str">
        <f t="shared" si="143"/>
        <v>201031748</v>
      </c>
      <c r="C2777" s="438" t="s">
        <v>11763</v>
      </c>
      <c r="D2777" s="439" t="s">
        <v>5013</v>
      </c>
      <c r="E2777" s="440" t="s">
        <v>7431</v>
      </c>
      <c r="F2777" s="439" t="s">
        <v>43</v>
      </c>
      <c r="G2777" s="439" t="s">
        <v>7432</v>
      </c>
      <c r="H2777" s="439" t="s">
        <v>7433</v>
      </c>
      <c r="I2777" s="441">
        <v>164</v>
      </c>
      <c r="J2777" s="165">
        <f t="shared" si="141"/>
        <v>20</v>
      </c>
    </row>
    <row r="2778" spans="1:10" ht="19.95" customHeight="1">
      <c r="A2778" s="102" t="str">
        <f t="shared" si="142"/>
        <v>2026-05-22T1033079</v>
      </c>
      <c r="B2778" s="167" t="str">
        <f t="shared" si="143"/>
        <v>201033079</v>
      </c>
      <c r="C2778" s="434" t="s">
        <v>11763</v>
      </c>
      <c r="D2778" s="435" t="s">
        <v>5013</v>
      </c>
      <c r="E2778" s="436" t="s">
        <v>7341</v>
      </c>
      <c r="F2778" s="435" t="s">
        <v>43</v>
      </c>
      <c r="G2778" s="435" t="s">
        <v>7342</v>
      </c>
      <c r="H2778" s="435" t="s">
        <v>7414</v>
      </c>
      <c r="I2778" s="437">
        <v>189</v>
      </c>
      <c r="J2778" s="165">
        <f t="shared" si="141"/>
        <v>20</v>
      </c>
    </row>
    <row r="2779" spans="1:10" ht="19.95" customHeight="1">
      <c r="A2779" s="102" t="str">
        <f t="shared" si="142"/>
        <v>2026-05-22T2021194</v>
      </c>
      <c r="B2779" s="167" t="str">
        <f t="shared" si="143"/>
        <v>202021194</v>
      </c>
      <c r="C2779" s="438" t="s">
        <v>11763</v>
      </c>
      <c r="D2779" s="439" t="s">
        <v>5017</v>
      </c>
      <c r="E2779" s="440" t="s">
        <v>2886</v>
      </c>
      <c r="F2779" s="439" t="s">
        <v>43</v>
      </c>
      <c r="G2779" s="439" t="s">
        <v>2887</v>
      </c>
      <c r="H2779" s="439" t="s">
        <v>2888</v>
      </c>
      <c r="I2779" s="441">
        <v>195</v>
      </c>
      <c r="J2779" s="165">
        <f t="shared" si="141"/>
        <v>20</v>
      </c>
    </row>
    <row r="2780" spans="1:10" ht="19.95" customHeight="1">
      <c r="A2780" s="102" t="str">
        <f t="shared" si="142"/>
        <v>2026-05-22T1030578</v>
      </c>
      <c r="B2780" s="167" t="str">
        <f t="shared" si="143"/>
        <v>201030578</v>
      </c>
      <c r="C2780" s="434" t="s">
        <v>11763</v>
      </c>
      <c r="D2780" s="435" t="s">
        <v>11718</v>
      </c>
      <c r="E2780" s="436" t="s">
        <v>11719</v>
      </c>
      <c r="F2780" s="435" t="s">
        <v>43</v>
      </c>
      <c r="G2780" s="435" t="s">
        <v>9626</v>
      </c>
      <c r="H2780" s="435" t="s">
        <v>9627</v>
      </c>
      <c r="I2780" s="437">
        <v>185</v>
      </c>
      <c r="J2780" s="165">
        <f t="shared" si="141"/>
        <v>20</v>
      </c>
    </row>
    <row r="2781" spans="1:10" ht="19.95" customHeight="1">
      <c r="A2781" s="102" t="str">
        <f t="shared" si="142"/>
        <v>2026-05-22T1024957</v>
      </c>
      <c r="B2781" s="167" t="str">
        <f t="shared" si="143"/>
        <v>201024957</v>
      </c>
      <c r="C2781" s="438" t="s">
        <v>11763</v>
      </c>
      <c r="D2781" s="439" t="s">
        <v>7415</v>
      </c>
      <c r="E2781" s="440" t="s">
        <v>9641</v>
      </c>
      <c r="F2781" s="439" t="s">
        <v>43</v>
      </c>
      <c r="G2781" s="439" t="s">
        <v>9642</v>
      </c>
      <c r="H2781" s="439" t="s">
        <v>10347</v>
      </c>
      <c r="I2781" s="441">
        <v>202</v>
      </c>
      <c r="J2781" s="165">
        <f t="shared" si="141"/>
        <v>20</v>
      </c>
    </row>
    <row r="2782" spans="1:10" ht="19.95" customHeight="1">
      <c r="A2782" s="102" t="str">
        <f t="shared" si="142"/>
        <v>2026-05-22T1027728</v>
      </c>
      <c r="B2782" s="167" t="str">
        <f t="shared" si="143"/>
        <v>201027728</v>
      </c>
      <c r="C2782" s="434" t="s">
        <v>11763</v>
      </c>
      <c r="D2782" s="435" t="s">
        <v>7415</v>
      </c>
      <c r="E2782" s="436" t="s">
        <v>9610</v>
      </c>
      <c r="F2782" s="435" t="s">
        <v>43</v>
      </c>
      <c r="G2782" s="435" t="s">
        <v>9611</v>
      </c>
      <c r="H2782" s="435" t="s">
        <v>9628</v>
      </c>
      <c r="I2782" s="437">
        <v>216</v>
      </c>
      <c r="J2782" s="165">
        <f t="shared" si="141"/>
        <v>20</v>
      </c>
    </row>
    <row r="2783" spans="1:10" ht="19.95" customHeight="1">
      <c r="A2783" s="102" t="str">
        <f t="shared" si="142"/>
        <v>2026-05-22T1027803</v>
      </c>
      <c r="B2783" s="167" t="str">
        <f t="shared" si="143"/>
        <v>201027803</v>
      </c>
      <c r="C2783" s="438" t="s">
        <v>11763</v>
      </c>
      <c r="D2783" s="439" t="s">
        <v>7303</v>
      </c>
      <c r="E2783" s="440" t="s">
        <v>10770</v>
      </c>
      <c r="F2783" s="439" t="s">
        <v>43</v>
      </c>
      <c r="G2783" s="439" t="s">
        <v>5709</v>
      </c>
      <c r="H2783" s="439" t="s">
        <v>10771</v>
      </c>
      <c r="I2783" s="441">
        <v>353</v>
      </c>
      <c r="J2783" s="165">
        <f t="shared" si="141"/>
        <v>20</v>
      </c>
    </row>
    <row r="2784" spans="1:10" ht="19.95" customHeight="1">
      <c r="A2784" s="102" t="str">
        <f t="shared" si="142"/>
        <v>2026-05-23T1037741</v>
      </c>
      <c r="B2784" s="167" t="str">
        <f t="shared" si="143"/>
        <v>201037741</v>
      </c>
      <c r="C2784" s="434" t="s">
        <v>11764</v>
      </c>
      <c r="D2784" s="435" t="s">
        <v>4388</v>
      </c>
      <c r="E2784" s="436" t="s">
        <v>7827</v>
      </c>
      <c r="F2784" s="435" t="s">
        <v>43</v>
      </c>
      <c r="G2784" s="435" t="s">
        <v>7828</v>
      </c>
      <c r="H2784" s="435" t="s">
        <v>7829</v>
      </c>
      <c r="I2784" s="437">
        <v>276</v>
      </c>
      <c r="J2784" s="165">
        <f t="shared" si="141"/>
        <v>20</v>
      </c>
    </row>
    <row r="2785" spans="1:10" ht="19.95" customHeight="1">
      <c r="A2785" s="102" t="str">
        <f t="shared" si="142"/>
        <v>2026-05-23T1037798</v>
      </c>
      <c r="B2785" s="167" t="str">
        <f t="shared" si="143"/>
        <v>201037798</v>
      </c>
      <c r="C2785" s="438" t="s">
        <v>11764</v>
      </c>
      <c r="D2785" s="439" t="s">
        <v>4388</v>
      </c>
      <c r="E2785" s="440" t="s">
        <v>8241</v>
      </c>
      <c r="F2785" s="439" t="s">
        <v>43</v>
      </c>
      <c r="G2785" s="439" t="s">
        <v>8242</v>
      </c>
      <c r="H2785" s="439" t="s">
        <v>8243</v>
      </c>
      <c r="I2785" s="441">
        <v>226</v>
      </c>
      <c r="J2785" s="165">
        <f t="shared" si="141"/>
        <v>20</v>
      </c>
    </row>
    <row r="2786" spans="1:10" ht="19.95" customHeight="1">
      <c r="A2786" s="102" t="str">
        <f t="shared" si="142"/>
        <v>2026-05-23T1037727</v>
      </c>
      <c r="B2786" s="167" t="str">
        <f t="shared" si="143"/>
        <v>201037727</v>
      </c>
      <c r="C2786" s="434" t="s">
        <v>11764</v>
      </c>
      <c r="D2786" s="435" t="s">
        <v>7419</v>
      </c>
      <c r="E2786" s="436" t="s">
        <v>9575</v>
      </c>
      <c r="F2786" s="435" t="s">
        <v>43</v>
      </c>
      <c r="G2786" s="435" t="s">
        <v>9576</v>
      </c>
      <c r="H2786" s="435" t="s">
        <v>11704</v>
      </c>
      <c r="I2786" s="437">
        <v>477</v>
      </c>
      <c r="J2786" s="165">
        <f t="shared" si="141"/>
        <v>20</v>
      </c>
    </row>
    <row r="2787" spans="1:10" ht="19.95" customHeight="1">
      <c r="A2787" s="102" t="str">
        <f t="shared" si="142"/>
        <v>2026-05-23T1037790</v>
      </c>
      <c r="B2787" s="167" t="str">
        <f t="shared" si="143"/>
        <v>201037790</v>
      </c>
      <c r="C2787" s="438" t="s">
        <v>11764</v>
      </c>
      <c r="D2787" s="439" t="s">
        <v>7419</v>
      </c>
      <c r="E2787" s="440" t="s">
        <v>11726</v>
      </c>
      <c r="F2787" s="439" t="s">
        <v>43</v>
      </c>
      <c r="G2787" s="439" t="s">
        <v>11727</v>
      </c>
      <c r="H2787" s="439" t="s">
        <v>11759</v>
      </c>
      <c r="I2787" s="441">
        <v>120</v>
      </c>
      <c r="J2787" s="165">
        <f t="shared" si="141"/>
        <v>20</v>
      </c>
    </row>
    <row r="2788" spans="1:10" ht="19.95" customHeight="1">
      <c r="A2788" s="102" t="str">
        <f t="shared" si="142"/>
        <v>2026-05-23T1020581</v>
      </c>
      <c r="B2788" s="167" t="str">
        <f t="shared" si="143"/>
        <v>201020581</v>
      </c>
      <c r="C2788" s="434" t="s">
        <v>11764</v>
      </c>
      <c r="D2788" s="435" t="s">
        <v>3715</v>
      </c>
      <c r="E2788" s="436" t="s">
        <v>8252</v>
      </c>
      <c r="F2788" s="435" t="s">
        <v>43</v>
      </c>
      <c r="G2788" s="435" t="s">
        <v>8253</v>
      </c>
      <c r="H2788" s="435" t="s">
        <v>11705</v>
      </c>
      <c r="I2788" s="437">
        <v>390</v>
      </c>
      <c r="J2788" s="165">
        <f t="shared" si="141"/>
        <v>20</v>
      </c>
    </row>
    <row r="2789" spans="1:10" ht="19.95" customHeight="1">
      <c r="A2789" s="102" t="str">
        <f t="shared" si="142"/>
        <v>2026-05-23T3002716</v>
      </c>
      <c r="B2789" s="167" t="str">
        <f t="shared" si="143"/>
        <v>203002716</v>
      </c>
      <c r="C2789" s="438" t="s">
        <v>11764</v>
      </c>
      <c r="D2789" s="439" t="s">
        <v>416</v>
      </c>
      <c r="E2789" s="440" t="s">
        <v>2931</v>
      </c>
      <c r="F2789" s="439" t="s">
        <v>43</v>
      </c>
      <c r="G2789" s="439" t="s">
        <v>2932</v>
      </c>
      <c r="H2789" s="439" t="s">
        <v>2859</v>
      </c>
      <c r="I2789" s="441">
        <v>67</v>
      </c>
      <c r="J2789" s="165">
        <f t="shared" si="141"/>
        <v>20</v>
      </c>
    </row>
    <row r="2790" spans="1:10" ht="19.95" customHeight="1">
      <c r="A2790" s="102" t="str">
        <f t="shared" si="142"/>
        <v>2026-05-23T3002782</v>
      </c>
      <c r="B2790" s="167" t="str">
        <f t="shared" si="143"/>
        <v>203002782</v>
      </c>
      <c r="C2790" s="434" t="s">
        <v>11764</v>
      </c>
      <c r="D2790" s="435" t="s">
        <v>416</v>
      </c>
      <c r="E2790" s="436" t="s">
        <v>3658</v>
      </c>
      <c r="F2790" s="435" t="s">
        <v>43</v>
      </c>
      <c r="G2790" s="435" t="s">
        <v>3659</v>
      </c>
      <c r="H2790" s="435" t="s">
        <v>3660</v>
      </c>
      <c r="I2790" s="437">
        <v>98</v>
      </c>
      <c r="J2790" s="165">
        <f t="shared" si="141"/>
        <v>20</v>
      </c>
    </row>
    <row r="2791" spans="1:10" ht="19.95" customHeight="1">
      <c r="A2791" s="102" t="str">
        <f t="shared" si="142"/>
        <v>2026-05-23T3003745</v>
      </c>
      <c r="B2791" s="167" t="str">
        <f t="shared" si="143"/>
        <v>203003745</v>
      </c>
      <c r="C2791" s="438" t="s">
        <v>11764</v>
      </c>
      <c r="D2791" s="439" t="s">
        <v>416</v>
      </c>
      <c r="E2791" s="440" t="s">
        <v>2869</v>
      </c>
      <c r="F2791" s="439" t="s">
        <v>43</v>
      </c>
      <c r="G2791" s="439" t="s">
        <v>2861</v>
      </c>
      <c r="H2791" s="439" t="s">
        <v>7812</v>
      </c>
      <c r="I2791" s="441">
        <v>166</v>
      </c>
      <c r="J2791" s="165">
        <f t="shared" si="141"/>
        <v>20</v>
      </c>
    </row>
    <row r="2792" spans="1:10" ht="19.95" customHeight="1">
      <c r="A2792" s="102" t="str">
        <f t="shared" si="142"/>
        <v>2026-05-23T3002645</v>
      </c>
      <c r="B2792" s="167" t="str">
        <f t="shared" si="143"/>
        <v>203002645</v>
      </c>
      <c r="C2792" s="434" t="s">
        <v>11764</v>
      </c>
      <c r="D2792" s="435" t="s">
        <v>2862</v>
      </c>
      <c r="E2792" s="436" t="s">
        <v>4372</v>
      </c>
      <c r="F2792" s="435" t="s">
        <v>2515</v>
      </c>
      <c r="G2792" s="435" t="s">
        <v>4373</v>
      </c>
      <c r="H2792" s="435" t="s">
        <v>4374</v>
      </c>
      <c r="I2792" s="437">
        <v>51</v>
      </c>
      <c r="J2792" s="165">
        <f t="shared" si="141"/>
        <v>20</v>
      </c>
    </row>
    <row r="2793" spans="1:10" ht="19.95" customHeight="1">
      <c r="A2793" s="102" t="str">
        <f t="shared" si="142"/>
        <v>2026-05-23T3002773</v>
      </c>
      <c r="B2793" s="167" t="str">
        <f t="shared" si="143"/>
        <v>203002773</v>
      </c>
      <c r="C2793" s="438" t="s">
        <v>11764</v>
      </c>
      <c r="D2793" s="439" t="s">
        <v>2862</v>
      </c>
      <c r="E2793" s="440" t="s">
        <v>5050</v>
      </c>
      <c r="F2793" s="439" t="s">
        <v>2515</v>
      </c>
      <c r="G2793" s="439" t="s">
        <v>5051</v>
      </c>
      <c r="H2793" s="439" t="s">
        <v>4374</v>
      </c>
      <c r="I2793" s="441">
        <v>101</v>
      </c>
      <c r="J2793" s="165">
        <f t="shared" si="141"/>
        <v>20</v>
      </c>
    </row>
    <row r="2794" spans="1:10" ht="19.95" customHeight="1">
      <c r="A2794" s="102" t="str">
        <f t="shared" si="142"/>
        <v>2026-05-23T3003744</v>
      </c>
      <c r="B2794" s="167" t="str">
        <f t="shared" si="143"/>
        <v>203003744</v>
      </c>
      <c r="C2794" s="434" t="s">
        <v>11764</v>
      </c>
      <c r="D2794" s="435" t="s">
        <v>2862</v>
      </c>
      <c r="E2794" s="436" t="s">
        <v>2863</v>
      </c>
      <c r="F2794" s="435" t="s">
        <v>43</v>
      </c>
      <c r="G2794" s="435" t="s">
        <v>2864</v>
      </c>
      <c r="H2794" s="435" t="s">
        <v>3723</v>
      </c>
      <c r="I2794" s="437">
        <v>40</v>
      </c>
      <c r="J2794" s="165">
        <f t="shared" si="141"/>
        <v>20</v>
      </c>
    </row>
    <row r="2795" spans="1:10" ht="19.95" customHeight="1">
      <c r="A2795" s="102" t="str">
        <f t="shared" si="142"/>
        <v>2026-05-23T3002647</v>
      </c>
      <c r="B2795" s="167" t="str">
        <f t="shared" si="143"/>
        <v>203002647</v>
      </c>
      <c r="C2795" s="438" t="s">
        <v>11764</v>
      </c>
      <c r="D2795" s="439" t="s">
        <v>2862</v>
      </c>
      <c r="E2795" s="440" t="s">
        <v>2866</v>
      </c>
      <c r="F2795" s="439" t="s">
        <v>2515</v>
      </c>
      <c r="G2795" s="439" t="s">
        <v>2867</v>
      </c>
      <c r="H2795" s="439" t="s">
        <v>7813</v>
      </c>
      <c r="I2795" s="441">
        <v>57</v>
      </c>
      <c r="J2795" s="165">
        <f t="shared" si="141"/>
        <v>20</v>
      </c>
    </row>
    <row r="2796" spans="1:10" ht="19.95" customHeight="1">
      <c r="A2796" s="102" t="str">
        <f t="shared" si="142"/>
        <v>2026-05-23T3002775</v>
      </c>
      <c r="B2796" s="167" t="str">
        <f t="shared" si="143"/>
        <v>203002775</v>
      </c>
      <c r="C2796" s="434" t="s">
        <v>11764</v>
      </c>
      <c r="D2796" s="435" t="s">
        <v>2862</v>
      </c>
      <c r="E2796" s="436" t="s">
        <v>2871</v>
      </c>
      <c r="F2796" s="435" t="s">
        <v>2515</v>
      </c>
      <c r="G2796" s="435" t="s">
        <v>2872</v>
      </c>
      <c r="H2796" s="435" t="s">
        <v>7813</v>
      </c>
      <c r="I2796" s="437">
        <v>82</v>
      </c>
      <c r="J2796" s="165">
        <f t="shared" si="141"/>
        <v>20</v>
      </c>
    </row>
    <row r="2797" spans="1:10" ht="19.95" customHeight="1">
      <c r="A2797" s="102" t="str">
        <f t="shared" si="142"/>
        <v>2026-05-23T3003070</v>
      </c>
      <c r="B2797" s="167" t="str">
        <f t="shared" si="143"/>
        <v>203003070</v>
      </c>
      <c r="C2797" s="438" t="s">
        <v>11764</v>
      </c>
      <c r="D2797" s="439" t="s">
        <v>2870</v>
      </c>
      <c r="E2797" s="440" t="s">
        <v>5812</v>
      </c>
      <c r="F2797" s="439" t="s">
        <v>43</v>
      </c>
      <c r="G2797" s="439" t="s">
        <v>5813</v>
      </c>
      <c r="H2797" s="439" t="s">
        <v>7819</v>
      </c>
      <c r="I2797" s="441">
        <v>83</v>
      </c>
      <c r="J2797" s="165">
        <f t="shared" si="141"/>
        <v>20</v>
      </c>
    </row>
    <row r="2798" spans="1:10" ht="19.95" customHeight="1">
      <c r="A2798" s="102" t="str">
        <f t="shared" si="142"/>
        <v>2026-05-23T3003859</v>
      </c>
      <c r="B2798" s="167" t="str">
        <f t="shared" si="143"/>
        <v>203003859</v>
      </c>
      <c r="C2798" s="434" t="s">
        <v>11764</v>
      </c>
      <c r="D2798" s="435" t="s">
        <v>2870</v>
      </c>
      <c r="E2798" s="436" t="s">
        <v>4400</v>
      </c>
      <c r="F2798" s="435" t="s">
        <v>43</v>
      </c>
      <c r="G2798" s="435" t="s">
        <v>4401</v>
      </c>
      <c r="H2798" s="435" t="s">
        <v>10752</v>
      </c>
      <c r="I2798" s="437">
        <v>76</v>
      </c>
      <c r="J2798" s="165">
        <f t="shared" si="141"/>
        <v>20</v>
      </c>
    </row>
    <row r="2799" spans="1:10" ht="19.95" customHeight="1">
      <c r="A2799" s="102" t="str">
        <f t="shared" si="142"/>
        <v>2026-05-23T3003858</v>
      </c>
      <c r="B2799" s="167" t="str">
        <f t="shared" si="143"/>
        <v>203003858</v>
      </c>
      <c r="C2799" s="438" t="s">
        <v>11764</v>
      </c>
      <c r="D2799" s="439" t="s">
        <v>2870</v>
      </c>
      <c r="E2799" s="440" t="s">
        <v>4408</v>
      </c>
      <c r="F2799" s="439" t="s">
        <v>43</v>
      </c>
      <c r="G2799" s="439" t="s">
        <v>4409</v>
      </c>
      <c r="H2799" s="439" t="s">
        <v>10752</v>
      </c>
      <c r="I2799" s="441">
        <v>131</v>
      </c>
      <c r="J2799" s="165">
        <f t="shared" si="141"/>
        <v>20</v>
      </c>
    </row>
    <row r="2800" spans="1:10" ht="19.95" customHeight="1">
      <c r="A2800" s="102" t="str">
        <f t="shared" si="142"/>
        <v>2026-05-23T2021195</v>
      </c>
      <c r="B2800" s="167" t="str">
        <f t="shared" si="143"/>
        <v>202021195</v>
      </c>
      <c r="C2800" s="434" t="s">
        <v>11764</v>
      </c>
      <c r="D2800" s="435" t="s">
        <v>7349</v>
      </c>
      <c r="E2800" s="436" t="s">
        <v>3665</v>
      </c>
      <c r="F2800" s="435" t="s">
        <v>43</v>
      </c>
      <c r="G2800" s="435" t="s">
        <v>3666</v>
      </c>
      <c r="H2800" s="435" t="s">
        <v>3667</v>
      </c>
      <c r="I2800" s="437">
        <v>215</v>
      </c>
      <c r="J2800" s="165">
        <f t="shared" si="141"/>
        <v>20</v>
      </c>
    </row>
    <row r="2801" spans="1:10" ht="19.95" customHeight="1">
      <c r="A2801" s="102" t="str">
        <f t="shared" si="142"/>
        <v>2026-05-23T1031427</v>
      </c>
      <c r="B2801" s="167" t="str">
        <f t="shared" si="143"/>
        <v>201031427</v>
      </c>
      <c r="C2801" s="438" t="s">
        <v>11764</v>
      </c>
      <c r="D2801" s="439" t="s">
        <v>5013</v>
      </c>
      <c r="E2801" s="440" t="s">
        <v>10621</v>
      </c>
      <c r="F2801" s="439" t="s">
        <v>43</v>
      </c>
      <c r="G2801" s="439" t="s">
        <v>10622</v>
      </c>
      <c r="H2801" s="439" t="s">
        <v>10623</v>
      </c>
      <c r="I2801" s="441">
        <v>198</v>
      </c>
      <c r="J2801" s="165">
        <f t="shared" si="141"/>
        <v>20</v>
      </c>
    </row>
    <row r="2802" spans="1:10" ht="19.95" customHeight="1">
      <c r="A2802" s="102" t="str">
        <f t="shared" si="142"/>
        <v>2026-05-23T1031748</v>
      </c>
      <c r="B2802" s="167" t="str">
        <f t="shared" si="143"/>
        <v>201031748</v>
      </c>
      <c r="C2802" s="434" t="s">
        <v>11764</v>
      </c>
      <c r="D2802" s="435" t="s">
        <v>5013</v>
      </c>
      <c r="E2802" s="436" t="s">
        <v>7431</v>
      </c>
      <c r="F2802" s="435" t="s">
        <v>43</v>
      </c>
      <c r="G2802" s="435" t="s">
        <v>7432</v>
      </c>
      <c r="H2802" s="435" t="s">
        <v>7433</v>
      </c>
      <c r="I2802" s="437">
        <v>73</v>
      </c>
      <c r="J2802" s="165">
        <f t="shared" si="141"/>
        <v>20</v>
      </c>
    </row>
    <row r="2803" spans="1:10" ht="19.95" customHeight="1">
      <c r="A2803" s="102" t="str">
        <f t="shared" si="142"/>
        <v>2026-05-23T1033079</v>
      </c>
      <c r="B2803" s="167" t="str">
        <f t="shared" si="143"/>
        <v>201033079</v>
      </c>
      <c r="C2803" s="438" t="s">
        <v>11764</v>
      </c>
      <c r="D2803" s="439" t="s">
        <v>5013</v>
      </c>
      <c r="E2803" s="440" t="s">
        <v>7341</v>
      </c>
      <c r="F2803" s="439" t="s">
        <v>43</v>
      </c>
      <c r="G2803" s="439" t="s">
        <v>7342</v>
      </c>
      <c r="H2803" s="439" t="s">
        <v>7414</v>
      </c>
      <c r="I2803" s="441">
        <v>242</v>
      </c>
      <c r="J2803" s="165">
        <f t="shared" si="141"/>
        <v>20</v>
      </c>
    </row>
    <row r="2804" spans="1:10" ht="19.95" customHeight="1">
      <c r="A2804" s="102" t="str">
        <f t="shared" si="142"/>
        <v>2026-05-23T2021194</v>
      </c>
      <c r="B2804" s="167" t="str">
        <f t="shared" si="143"/>
        <v>202021194</v>
      </c>
      <c r="C2804" s="434" t="s">
        <v>11764</v>
      </c>
      <c r="D2804" s="435" t="s">
        <v>5017</v>
      </c>
      <c r="E2804" s="436" t="s">
        <v>2886</v>
      </c>
      <c r="F2804" s="435" t="s">
        <v>43</v>
      </c>
      <c r="G2804" s="435" t="s">
        <v>2887</v>
      </c>
      <c r="H2804" s="435" t="s">
        <v>2888</v>
      </c>
      <c r="I2804" s="437">
        <v>190</v>
      </c>
      <c r="J2804" s="165">
        <f t="shared" si="141"/>
        <v>20</v>
      </c>
    </row>
    <row r="2805" spans="1:10" ht="19.95" customHeight="1">
      <c r="A2805" s="102" t="str">
        <f t="shared" si="142"/>
        <v>2026-05-23T1030578</v>
      </c>
      <c r="B2805" s="167" t="str">
        <f t="shared" si="143"/>
        <v>201030578</v>
      </c>
      <c r="C2805" s="438" t="s">
        <v>11764</v>
      </c>
      <c r="D2805" s="439" t="s">
        <v>11718</v>
      </c>
      <c r="E2805" s="440" t="s">
        <v>11719</v>
      </c>
      <c r="F2805" s="439" t="s">
        <v>43</v>
      </c>
      <c r="G2805" s="439" t="s">
        <v>9626</v>
      </c>
      <c r="H2805" s="439" t="s">
        <v>9627</v>
      </c>
      <c r="I2805" s="441">
        <v>200</v>
      </c>
      <c r="J2805" s="165">
        <f t="shared" si="141"/>
        <v>20</v>
      </c>
    </row>
    <row r="2806" spans="1:10" ht="19.95" customHeight="1">
      <c r="A2806" s="102" t="str">
        <f t="shared" si="142"/>
        <v>2026-05-23T1024957</v>
      </c>
      <c r="B2806" s="167" t="str">
        <f t="shared" si="143"/>
        <v>201024957</v>
      </c>
      <c r="C2806" s="434" t="s">
        <v>11764</v>
      </c>
      <c r="D2806" s="435" t="s">
        <v>7415</v>
      </c>
      <c r="E2806" s="436" t="s">
        <v>9641</v>
      </c>
      <c r="F2806" s="435" t="s">
        <v>43</v>
      </c>
      <c r="G2806" s="435" t="s">
        <v>9642</v>
      </c>
      <c r="H2806" s="435" t="s">
        <v>10347</v>
      </c>
      <c r="I2806" s="437">
        <v>210</v>
      </c>
      <c r="J2806" s="165">
        <f t="shared" si="141"/>
        <v>20</v>
      </c>
    </row>
    <row r="2807" spans="1:10" ht="19.95" customHeight="1">
      <c r="A2807" s="102" t="str">
        <f t="shared" si="142"/>
        <v>2026-05-23T1027728</v>
      </c>
      <c r="B2807" s="167" t="str">
        <f t="shared" si="143"/>
        <v>201027728</v>
      </c>
      <c r="C2807" s="438" t="s">
        <v>11764</v>
      </c>
      <c r="D2807" s="439" t="s">
        <v>7415</v>
      </c>
      <c r="E2807" s="440" t="s">
        <v>9610</v>
      </c>
      <c r="F2807" s="439" t="s">
        <v>43</v>
      </c>
      <c r="G2807" s="439" t="s">
        <v>9611</v>
      </c>
      <c r="H2807" s="439" t="s">
        <v>9628</v>
      </c>
      <c r="I2807" s="441">
        <v>196</v>
      </c>
      <c r="J2807" s="165">
        <f t="shared" si="141"/>
        <v>20</v>
      </c>
    </row>
    <row r="2808" spans="1:10" ht="19.95" customHeight="1">
      <c r="A2808" s="102" t="str">
        <f t="shared" si="142"/>
        <v>2026-05-23T1027803</v>
      </c>
      <c r="B2808" s="167" t="str">
        <f t="shared" si="143"/>
        <v>201027803</v>
      </c>
      <c r="C2808" s="434" t="s">
        <v>11764</v>
      </c>
      <c r="D2808" s="435" t="s">
        <v>7303</v>
      </c>
      <c r="E2808" s="436" t="s">
        <v>10770</v>
      </c>
      <c r="F2808" s="435" t="s">
        <v>43</v>
      </c>
      <c r="G2808" s="435" t="s">
        <v>5709</v>
      </c>
      <c r="H2808" s="435" t="s">
        <v>10771</v>
      </c>
      <c r="I2808" s="437">
        <v>387</v>
      </c>
      <c r="J2808" s="165">
        <f t="shared" si="141"/>
        <v>20</v>
      </c>
    </row>
    <row r="2809" spans="1:10" ht="19.95" customHeight="1">
      <c r="A2809" s="102" t="str">
        <f t="shared" si="142"/>
        <v>2026-05-24T1037741</v>
      </c>
      <c r="B2809" s="167" t="str">
        <f t="shared" si="143"/>
        <v>211037741</v>
      </c>
      <c r="C2809" s="438" t="s">
        <v>11765</v>
      </c>
      <c r="D2809" s="439" t="s">
        <v>4388</v>
      </c>
      <c r="E2809" s="440" t="s">
        <v>7827</v>
      </c>
      <c r="F2809" s="439" t="s">
        <v>43</v>
      </c>
      <c r="G2809" s="439" t="s">
        <v>7828</v>
      </c>
      <c r="H2809" s="439" t="s">
        <v>7829</v>
      </c>
      <c r="I2809" s="441">
        <v>332</v>
      </c>
      <c r="J2809" s="165">
        <f t="shared" si="141"/>
        <v>21</v>
      </c>
    </row>
    <row r="2810" spans="1:10" ht="19.95" customHeight="1">
      <c r="A2810" s="102" t="str">
        <f t="shared" si="142"/>
        <v>2026-05-24T1037798</v>
      </c>
      <c r="B2810" s="167" t="str">
        <f t="shared" si="143"/>
        <v>211037798</v>
      </c>
      <c r="C2810" s="434" t="s">
        <v>11765</v>
      </c>
      <c r="D2810" s="435" t="s">
        <v>4388</v>
      </c>
      <c r="E2810" s="436" t="s">
        <v>8241</v>
      </c>
      <c r="F2810" s="435" t="s">
        <v>43</v>
      </c>
      <c r="G2810" s="435" t="s">
        <v>8242</v>
      </c>
      <c r="H2810" s="435" t="s">
        <v>8243</v>
      </c>
      <c r="I2810" s="437">
        <v>175</v>
      </c>
      <c r="J2810" s="165">
        <f t="shared" si="141"/>
        <v>21</v>
      </c>
    </row>
    <row r="2811" spans="1:10" ht="19.95" customHeight="1">
      <c r="A2811" s="102" t="str">
        <f t="shared" si="142"/>
        <v>2026-05-24T1037727</v>
      </c>
      <c r="B2811" s="167" t="str">
        <f t="shared" si="143"/>
        <v>211037727</v>
      </c>
      <c r="C2811" s="438" t="s">
        <v>11765</v>
      </c>
      <c r="D2811" s="439" t="s">
        <v>7419</v>
      </c>
      <c r="E2811" s="440" t="s">
        <v>9575</v>
      </c>
      <c r="F2811" s="439" t="s">
        <v>43</v>
      </c>
      <c r="G2811" s="439" t="s">
        <v>9576</v>
      </c>
      <c r="H2811" s="439" t="s">
        <v>11704</v>
      </c>
      <c r="I2811" s="441">
        <v>531</v>
      </c>
      <c r="J2811" s="165">
        <f t="shared" si="141"/>
        <v>21</v>
      </c>
    </row>
    <row r="2812" spans="1:10" ht="19.95" customHeight="1">
      <c r="A2812" s="102" t="str">
        <f t="shared" si="142"/>
        <v>2026-05-24T1037790</v>
      </c>
      <c r="B2812" s="167" t="str">
        <f t="shared" si="143"/>
        <v>211037790</v>
      </c>
      <c r="C2812" s="434" t="s">
        <v>11765</v>
      </c>
      <c r="D2812" s="435" t="s">
        <v>7419</v>
      </c>
      <c r="E2812" s="436" t="s">
        <v>11726</v>
      </c>
      <c r="F2812" s="435" t="s">
        <v>43</v>
      </c>
      <c r="G2812" s="435" t="s">
        <v>11727</v>
      </c>
      <c r="H2812" s="435" t="s">
        <v>11759</v>
      </c>
      <c r="I2812" s="437">
        <v>156</v>
      </c>
      <c r="J2812" s="165">
        <f t="shared" si="141"/>
        <v>21</v>
      </c>
    </row>
    <row r="2813" spans="1:10" ht="19.95" customHeight="1">
      <c r="A2813" s="102" t="str">
        <f t="shared" si="142"/>
        <v>2026-05-24T1020581</v>
      </c>
      <c r="B2813" s="167" t="str">
        <f t="shared" si="143"/>
        <v>211020581</v>
      </c>
      <c r="C2813" s="438" t="s">
        <v>11765</v>
      </c>
      <c r="D2813" s="439" t="s">
        <v>3715</v>
      </c>
      <c r="E2813" s="440" t="s">
        <v>8252</v>
      </c>
      <c r="F2813" s="439" t="s">
        <v>43</v>
      </c>
      <c r="G2813" s="439" t="s">
        <v>8253</v>
      </c>
      <c r="H2813" s="439" t="s">
        <v>11705</v>
      </c>
      <c r="I2813" s="441">
        <v>360</v>
      </c>
      <c r="J2813" s="165">
        <f t="shared" si="141"/>
        <v>21</v>
      </c>
    </row>
    <row r="2814" spans="1:10" ht="19.95" customHeight="1">
      <c r="A2814" s="102" t="str">
        <f t="shared" si="142"/>
        <v>2026-05-24T3002647</v>
      </c>
      <c r="B2814" s="167" t="str">
        <f t="shared" si="143"/>
        <v>213002647</v>
      </c>
      <c r="C2814" s="434" t="s">
        <v>11765</v>
      </c>
      <c r="D2814" s="435" t="s">
        <v>416</v>
      </c>
      <c r="E2814" s="436" t="s">
        <v>2866</v>
      </c>
      <c r="F2814" s="435" t="s">
        <v>2515</v>
      </c>
      <c r="G2814" s="435" t="s">
        <v>2867</v>
      </c>
      <c r="H2814" s="435" t="s">
        <v>7813</v>
      </c>
      <c r="I2814" s="437">
        <v>75</v>
      </c>
      <c r="J2814" s="165">
        <f t="shared" si="141"/>
        <v>21</v>
      </c>
    </row>
    <row r="2815" spans="1:10" ht="19.95" customHeight="1">
      <c r="A2815" s="102" t="str">
        <f t="shared" si="142"/>
        <v>2026-05-24T3002716</v>
      </c>
      <c r="B2815" s="167" t="str">
        <f t="shared" si="143"/>
        <v>213002716</v>
      </c>
      <c r="C2815" s="438" t="s">
        <v>11765</v>
      </c>
      <c r="D2815" s="439" t="s">
        <v>416</v>
      </c>
      <c r="E2815" s="440" t="s">
        <v>2931</v>
      </c>
      <c r="F2815" s="439" t="s">
        <v>43</v>
      </c>
      <c r="G2815" s="439" t="s">
        <v>2932</v>
      </c>
      <c r="H2815" s="439" t="s">
        <v>2859</v>
      </c>
      <c r="I2815" s="441">
        <v>68</v>
      </c>
      <c r="J2815" s="165">
        <f t="shared" si="141"/>
        <v>21</v>
      </c>
    </row>
    <row r="2816" spans="1:10" ht="19.95" customHeight="1">
      <c r="A2816" s="102" t="str">
        <f t="shared" si="142"/>
        <v>2026-05-24T3002782</v>
      </c>
      <c r="B2816" s="167" t="str">
        <f t="shared" si="143"/>
        <v>213002782</v>
      </c>
      <c r="C2816" s="434" t="s">
        <v>11765</v>
      </c>
      <c r="D2816" s="435" t="s">
        <v>416</v>
      </c>
      <c r="E2816" s="436" t="s">
        <v>3658</v>
      </c>
      <c r="F2816" s="435" t="s">
        <v>43</v>
      </c>
      <c r="G2816" s="435" t="s">
        <v>3659</v>
      </c>
      <c r="H2816" s="435" t="s">
        <v>3660</v>
      </c>
      <c r="I2816" s="437">
        <v>46</v>
      </c>
      <c r="J2816" s="165">
        <f t="shared" si="141"/>
        <v>21</v>
      </c>
    </row>
    <row r="2817" spans="1:10" ht="19.95" customHeight="1">
      <c r="A2817" s="102" t="str">
        <f t="shared" si="142"/>
        <v>2026-05-24T3003745</v>
      </c>
      <c r="B2817" s="167" t="str">
        <f t="shared" si="143"/>
        <v>213003745</v>
      </c>
      <c r="C2817" s="438" t="s">
        <v>11765</v>
      </c>
      <c r="D2817" s="439" t="s">
        <v>416</v>
      </c>
      <c r="E2817" s="440" t="s">
        <v>2869</v>
      </c>
      <c r="F2817" s="439" t="s">
        <v>43</v>
      </c>
      <c r="G2817" s="439" t="s">
        <v>2861</v>
      </c>
      <c r="H2817" s="439" t="s">
        <v>7812</v>
      </c>
      <c r="I2817" s="441">
        <v>136</v>
      </c>
      <c r="J2817" s="165">
        <f t="shared" si="141"/>
        <v>21</v>
      </c>
    </row>
    <row r="2818" spans="1:10" ht="19.95" customHeight="1">
      <c r="A2818" s="102" t="str">
        <f t="shared" si="142"/>
        <v>2026-05-24T3002645</v>
      </c>
      <c r="B2818" s="167" t="str">
        <f t="shared" si="143"/>
        <v>213002645</v>
      </c>
      <c r="C2818" s="434" t="s">
        <v>11765</v>
      </c>
      <c r="D2818" s="435" t="s">
        <v>2862</v>
      </c>
      <c r="E2818" s="436" t="s">
        <v>4372</v>
      </c>
      <c r="F2818" s="435" t="s">
        <v>2515</v>
      </c>
      <c r="G2818" s="435" t="s">
        <v>4373</v>
      </c>
      <c r="H2818" s="435" t="s">
        <v>4374</v>
      </c>
      <c r="I2818" s="437">
        <v>91</v>
      </c>
      <c r="J2818" s="165">
        <f t="shared" si="141"/>
        <v>21</v>
      </c>
    </row>
    <row r="2819" spans="1:10" ht="19.95" customHeight="1">
      <c r="A2819" s="102" t="str">
        <f t="shared" si="142"/>
        <v>2026-05-24T3002773</v>
      </c>
      <c r="B2819" s="167" t="str">
        <f t="shared" si="143"/>
        <v>213002773</v>
      </c>
      <c r="C2819" s="438" t="s">
        <v>11765</v>
      </c>
      <c r="D2819" s="439" t="s">
        <v>2862</v>
      </c>
      <c r="E2819" s="440" t="s">
        <v>5050</v>
      </c>
      <c r="F2819" s="439" t="s">
        <v>2515</v>
      </c>
      <c r="G2819" s="439" t="s">
        <v>5051</v>
      </c>
      <c r="H2819" s="439" t="s">
        <v>4374</v>
      </c>
      <c r="I2819" s="441">
        <v>82</v>
      </c>
      <c r="J2819" s="165">
        <f t="shared" si="141"/>
        <v>21</v>
      </c>
    </row>
    <row r="2820" spans="1:10" ht="19.95" customHeight="1">
      <c r="A2820" s="102" t="str">
        <f t="shared" si="142"/>
        <v>2026-05-24T3003744</v>
      </c>
      <c r="B2820" s="167" t="str">
        <f t="shared" si="143"/>
        <v>213003744</v>
      </c>
      <c r="C2820" s="434" t="s">
        <v>11765</v>
      </c>
      <c r="D2820" s="435" t="s">
        <v>2862</v>
      </c>
      <c r="E2820" s="436" t="s">
        <v>2863</v>
      </c>
      <c r="F2820" s="435" t="s">
        <v>43</v>
      </c>
      <c r="G2820" s="435" t="s">
        <v>2864</v>
      </c>
      <c r="H2820" s="435" t="s">
        <v>3723</v>
      </c>
      <c r="I2820" s="437">
        <v>94</v>
      </c>
      <c r="J2820" s="165">
        <f t="shared" ref="J2820:J2833" si="144">WEEKNUM(C2820)-1</f>
        <v>21</v>
      </c>
    </row>
    <row r="2821" spans="1:10" ht="19.95" customHeight="1">
      <c r="A2821" s="102" t="str">
        <f t="shared" si="142"/>
        <v>2026-05-24T3002775</v>
      </c>
      <c r="B2821" s="167" t="str">
        <f t="shared" si="143"/>
        <v>213002775</v>
      </c>
      <c r="C2821" s="438" t="s">
        <v>11765</v>
      </c>
      <c r="D2821" s="439" t="s">
        <v>2862</v>
      </c>
      <c r="E2821" s="440" t="s">
        <v>2871</v>
      </c>
      <c r="F2821" s="439" t="s">
        <v>2515</v>
      </c>
      <c r="G2821" s="439" t="s">
        <v>2872</v>
      </c>
      <c r="H2821" s="439" t="s">
        <v>7813</v>
      </c>
      <c r="I2821" s="441">
        <v>67</v>
      </c>
      <c r="J2821" s="165">
        <f t="shared" si="144"/>
        <v>21</v>
      </c>
    </row>
    <row r="2822" spans="1:10" ht="19.95" customHeight="1">
      <c r="A2822" s="102" t="str">
        <f t="shared" si="142"/>
        <v>2026-05-24T3003070</v>
      </c>
      <c r="B2822" s="167" t="str">
        <f t="shared" si="143"/>
        <v>213003070</v>
      </c>
      <c r="C2822" s="434" t="s">
        <v>11765</v>
      </c>
      <c r="D2822" s="435" t="s">
        <v>2870</v>
      </c>
      <c r="E2822" s="436" t="s">
        <v>5812</v>
      </c>
      <c r="F2822" s="435" t="s">
        <v>43</v>
      </c>
      <c r="G2822" s="435" t="s">
        <v>5813</v>
      </c>
      <c r="H2822" s="435" t="s">
        <v>7819</v>
      </c>
      <c r="I2822" s="437">
        <v>17</v>
      </c>
      <c r="J2822" s="165">
        <f t="shared" si="144"/>
        <v>21</v>
      </c>
    </row>
    <row r="2823" spans="1:10" ht="19.95" customHeight="1">
      <c r="A2823" s="102" t="str">
        <f t="shared" si="142"/>
        <v>2026-05-24T3003859</v>
      </c>
      <c r="B2823" s="167" t="str">
        <f t="shared" si="143"/>
        <v>213003859</v>
      </c>
      <c r="C2823" s="438" t="s">
        <v>11765</v>
      </c>
      <c r="D2823" s="439" t="s">
        <v>2870</v>
      </c>
      <c r="E2823" s="440" t="s">
        <v>4400</v>
      </c>
      <c r="F2823" s="439" t="s">
        <v>43</v>
      </c>
      <c r="G2823" s="439" t="s">
        <v>4401</v>
      </c>
      <c r="H2823" s="439" t="s">
        <v>10752</v>
      </c>
      <c r="I2823" s="441">
        <v>188</v>
      </c>
      <c r="J2823" s="165">
        <f t="shared" si="144"/>
        <v>21</v>
      </c>
    </row>
    <row r="2824" spans="1:10" ht="19.95" customHeight="1">
      <c r="A2824" s="102" t="str">
        <f t="shared" si="142"/>
        <v>2026-05-24T3003858</v>
      </c>
      <c r="B2824" s="167" t="str">
        <f t="shared" si="143"/>
        <v>213003858</v>
      </c>
      <c r="C2824" s="434" t="s">
        <v>11765</v>
      </c>
      <c r="D2824" s="435" t="s">
        <v>2870</v>
      </c>
      <c r="E2824" s="436" t="s">
        <v>4408</v>
      </c>
      <c r="F2824" s="435" t="s">
        <v>43</v>
      </c>
      <c r="G2824" s="435" t="s">
        <v>4409</v>
      </c>
      <c r="H2824" s="435" t="s">
        <v>10752</v>
      </c>
      <c r="I2824" s="437">
        <v>5</v>
      </c>
      <c r="J2824" s="165">
        <f t="shared" si="144"/>
        <v>21</v>
      </c>
    </row>
    <row r="2825" spans="1:10" ht="19.95" customHeight="1">
      <c r="A2825" s="102" t="str">
        <f t="shared" si="142"/>
        <v>2026-05-24T2021195</v>
      </c>
      <c r="B2825" s="167" t="str">
        <f t="shared" si="143"/>
        <v>212021195</v>
      </c>
      <c r="C2825" s="438" t="s">
        <v>11765</v>
      </c>
      <c r="D2825" s="439" t="s">
        <v>7349</v>
      </c>
      <c r="E2825" s="440" t="s">
        <v>3665</v>
      </c>
      <c r="F2825" s="439" t="s">
        <v>43</v>
      </c>
      <c r="G2825" s="439" t="s">
        <v>3666</v>
      </c>
      <c r="H2825" s="439" t="s">
        <v>3667</v>
      </c>
      <c r="I2825" s="441">
        <v>243</v>
      </c>
      <c r="J2825" s="165">
        <f t="shared" si="144"/>
        <v>21</v>
      </c>
    </row>
    <row r="2826" spans="1:10" ht="19.95" customHeight="1">
      <c r="A2826" s="102" t="str">
        <f t="shared" si="142"/>
        <v>2026-05-24T1031427</v>
      </c>
      <c r="B2826" s="167" t="str">
        <f t="shared" si="143"/>
        <v>211031427</v>
      </c>
      <c r="C2826" s="434" t="s">
        <v>11765</v>
      </c>
      <c r="D2826" s="435" t="s">
        <v>5013</v>
      </c>
      <c r="E2826" s="436" t="s">
        <v>10621</v>
      </c>
      <c r="F2826" s="435" t="s">
        <v>43</v>
      </c>
      <c r="G2826" s="435" t="s">
        <v>10622</v>
      </c>
      <c r="H2826" s="435" t="s">
        <v>10623</v>
      </c>
      <c r="I2826" s="437">
        <v>196</v>
      </c>
      <c r="J2826" s="165">
        <f t="shared" si="144"/>
        <v>21</v>
      </c>
    </row>
    <row r="2827" spans="1:10" ht="19.95" customHeight="1">
      <c r="A2827" s="102" t="str">
        <f t="shared" si="142"/>
        <v>2026-05-24T1033079</v>
      </c>
      <c r="B2827" s="167" t="str">
        <f t="shared" si="143"/>
        <v>211033079</v>
      </c>
      <c r="C2827" s="438" t="s">
        <v>11765</v>
      </c>
      <c r="D2827" s="439" t="s">
        <v>5013</v>
      </c>
      <c r="E2827" s="440" t="s">
        <v>7341</v>
      </c>
      <c r="F2827" s="439" t="s">
        <v>43</v>
      </c>
      <c r="G2827" s="439" t="s">
        <v>7342</v>
      </c>
      <c r="H2827" s="439" t="s">
        <v>7414</v>
      </c>
      <c r="I2827" s="441">
        <v>317</v>
      </c>
      <c r="J2827" s="165">
        <f t="shared" si="144"/>
        <v>21</v>
      </c>
    </row>
    <row r="2828" spans="1:10" ht="19.95" customHeight="1">
      <c r="A2828" s="102" t="str">
        <f t="shared" si="142"/>
        <v>2026-05-24T2021194</v>
      </c>
      <c r="B2828" s="167" t="str">
        <f t="shared" si="143"/>
        <v>212021194</v>
      </c>
      <c r="C2828" s="434" t="s">
        <v>11765</v>
      </c>
      <c r="D2828" s="435" t="s">
        <v>5017</v>
      </c>
      <c r="E2828" s="436" t="s">
        <v>2886</v>
      </c>
      <c r="F2828" s="435" t="s">
        <v>43</v>
      </c>
      <c r="G2828" s="435" t="s">
        <v>2887</v>
      </c>
      <c r="H2828" s="435" t="s">
        <v>2888</v>
      </c>
      <c r="I2828" s="437">
        <v>186</v>
      </c>
      <c r="J2828" s="165">
        <f t="shared" si="144"/>
        <v>21</v>
      </c>
    </row>
    <row r="2829" spans="1:10" ht="19.95" customHeight="1">
      <c r="A2829" s="102" t="str">
        <f t="shared" si="142"/>
        <v>2026-05-24T1030578</v>
      </c>
      <c r="B2829" s="167" t="str">
        <f t="shared" si="143"/>
        <v>211030578</v>
      </c>
      <c r="C2829" s="438" t="s">
        <v>11765</v>
      </c>
      <c r="D2829" s="439" t="s">
        <v>11718</v>
      </c>
      <c r="E2829" s="440" t="s">
        <v>11719</v>
      </c>
      <c r="F2829" s="439" t="s">
        <v>43</v>
      </c>
      <c r="G2829" s="439" t="s">
        <v>9626</v>
      </c>
      <c r="H2829" s="439" t="s">
        <v>9627</v>
      </c>
      <c r="I2829" s="441">
        <v>145</v>
      </c>
      <c r="J2829" s="165">
        <f t="shared" si="144"/>
        <v>21</v>
      </c>
    </row>
    <row r="2830" spans="1:10" ht="19.95" customHeight="1">
      <c r="A2830" s="102" t="str">
        <f t="shared" si="142"/>
        <v>2026-05-24T1024957</v>
      </c>
      <c r="B2830" s="167" t="str">
        <f t="shared" si="143"/>
        <v>211024957</v>
      </c>
      <c r="C2830" s="434" t="s">
        <v>11765</v>
      </c>
      <c r="D2830" s="435" t="s">
        <v>7415</v>
      </c>
      <c r="E2830" s="436" t="s">
        <v>9641</v>
      </c>
      <c r="F2830" s="435" t="s">
        <v>43</v>
      </c>
      <c r="G2830" s="435" t="s">
        <v>9642</v>
      </c>
      <c r="H2830" s="435" t="s">
        <v>10347</v>
      </c>
      <c r="I2830" s="437">
        <v>190</v>
      </c>
      <c r="J2830" s="165">
        <f t="shared" si="144"/>
        <v>21</v>
      </c>
    </row>
    <row r="2831" spans="1:10" ht="19.95" customHeight="1">
      <c r="A2831" s="102" t="str">
        <f t="shared" si="142"/>
        <v>2026-05-24T1027728</v>
      </c>
      <c r="B2831" s="167" t="str">
        <f t="shared" si="143"/>
        <v>211027728</v>
      </c>
      <c r="C2831" s="438" t="s">
        <v>11765</v>
      </c>
      <c r="D2831" s="439" t="s">
        <v>7415</v>
      </c>
      <c r="E2831" s="440" t="s">
        <v>9610</v>
      </c>
      <c r="F2831" s="439" t="s">
        <v>43</v>
      </c>
      <c r="G2831" s="439" t="s">
        <v>9611</v>
      </c>
      <c r="H2831" s="439" t="s">
        <v>9628</v>
      </c>
      <c r="I2831" s="441">
        <v>196</v>
      </c>
      <c r="J2831" s="165">
        <f t="shared" si="144"/>
        <v>21</v>
      </c>
    </row>
    <row r="2832" spans="1:10" ht="19.95" customHeight="1">
      <c r="A2832" s="102" t="str">
        <f t="shared" si="142"/>
        <v>2026-05-24T1027803</v>
      </c>
      <c r="B2832" s="167" t="str">
        <f t="shared" si="143"/>
        <v>211027803</v>
      </c>
      <c r="C2832" s="434" t="s">
        <v>11765</v>
      </c>
      <c r="D2832" s="435" t="s">
        <v>7303</v>
      </c>
      <c r="E2832" s="436" t="s">
        <v>10770</v>
      </c>
      <c r="F2832" s="435" t="s">
        <v>43</v>
      </c>
      <c r="G2832" s="435" t="s">
        <v>5709</v>
      </c>
      <c r="H2832" s="435" t="s">
        <v>10771</v>
      </c>
      <c r="I2832" s="437">
        <v>370</v>
      </c>
      <c r="J2832" s="165">
        <f t="shared" si="144"/>
        <v>21</v>
      </c>
    </row>
    <row r="2833" spans="1:10" ht="19.95" customHeight="1">
      <c r="A2833" s="102" t="str">
        <f t="shared" si="142"/>
        <v>2026-05-24T2001590</v>
      </c>
      <c r="B2833" s="167" t="str">
        <f t="shared" si="143"/>
        <v>212001590</v>
      </c>
      <c r="C2833" s="442" t="s">
        <v>11765</v>
      </c>
      <c r="D2833" s="443" t="s">
        <v>2889</v>
      </c>
      <c r="E2833" s="444" t="s">
        <v>5044</v>
      </c>
      <c r="F2833" s="443" t="s">
        <v>43</v>
      </c>
      <c r="G2833" s="443" t="s">
        <v>5045</v>
      </c>
      <c r="H2833" s="443" t="s">
        <v>5046</v>
      </c>
      <c r="I2833" s="445">
        <v>134</v>
      </c>
      <c r="J2833" s="165">
        <f t="shared" si="144"/>
        <v>21</v>
      </c>
    </row>
  </sheetData>
  <phoneticPr fontId="16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55"/>
  <sheetViews>
    <sheetView showGridLines="0" zoomScale="90" zoomScaleNormal="90" workbookViewId="0">
      <pane xSplit="5" ySplit="3" topLeftCell="F16" activePane="bottomRight" state="frozen"/>
      <selection pane="topRight" activeCell="F1" sqref="F1"/>
      <selection pane="bottomLeft" activeCell="A4" sqref="A4"/>
      <selection pane="bottomRight" activeCell="H26" sqref="H26"/>
    </sheetView>
  </sheetViews>
  <sheetFormatPr defaultColWidth="10.69921875" defaultRowHeight="19.95" customHeight="1"/>
  <cols>
    <col min="1" max="1" width="3.69921875" style="358" customWidth="1"/>
    <col min="2" max="2" width="10.69921875" style="358"/>
    <col min="3" max="4" width="14.69921875" style="384" customWidth="1"/>
    <col min="5" max="5" width="10.69921875" style="379"/>
    <col min="6" max="15" width="40.69921875" style="358" customWidth="1"/>
    <col min="16" max="16384" width="10.69921875" style="358"/>
  </cols>
  <sheetData>
    <row r="2" spans="2:15" ht="19.95" customHeight="1">
      <c r="B2" s="236" t="s">
        <v>1528</v>
      </c>
      <c r="C2" s="206"/>
      <c r="D2" s="206"/>
      <c r="E2" s="378"/>
      <c r="G2" s="397" t="s">
        <v>2095</v>
      </c>
    </row>
    <row r="3" spans="2:15" ht="19.95" customHeight="1">
      <c r="B3" s="359" t="s">
        <v>76</v>
      </c>
      <c r="C3" s="382" t="s">
        <v>1765</v>
      </c>
      <c r="D3" s="382" t="s">
        <v>1766</v>
      </c>
      <c r="E3" s="380" t="s">
        <v>1755</v>
      </c>
      <c r="F3" s="359" t="s">
        <v>1769</v>
      </c>
      <c r="G3" s="359" t="s">
        <v>1771</v>
      </c>
      <c r="H3" s="359" t="s">
        <v>1773</v>
      </c>
      <c r="I3" s="359" t="s">
        <v>1775</v>
      </c>
      <c r="J3" s="359" t="s">
        <v>1777</v>
      </c>
      <c r="K3" s="359" t="s">
        <v>1779</v>
      </c>
      <c r="L3" s="359" t="s">
        <v>1781</v>
      </c>
      <c r="M3" s="359" t="s">
        <v>1783</v>
      </c>
      <c r="N3" s="359" t="s">
        <v>1785</v>
      </c>
      <c r="O3" s="359" t="s">
        <v>1787</v>
      </c>
    </row>
    <row r="4" spans="2:15" ht="40.049999999999997" customHeight="1">
      <c r="B4" s="388">
        <v>1</v>
      </c>
      <c r="C4" s="383">
        <v>2</v>
      </c>
      <c r="D4" s="383">
        <v>2</v>
      </c>
      <c r="E4" s="360">
        <v>2</v>
      </c>
      <c r="F4" s="28" t="s">
        <v>2099</v>
      </c>
      <c r="G4" s="385"/>
      <c r="H4" s="28"/>
      <c r="I4" s="28"/>
      <c r="J4" s="28"/>
      <c r="K4" s="28"/>
      <c r="L4" s="28"/>
      <c r="M4" s="28"/>
      <c r="N4" s="28"/>
      <c r="O4" s="28"/>
    </row>
    <row r="5" spans="2:15" ht="40.049999999999997" customHeight="1">
      <c r="B5" s="388">
        <v>2</v>
      </c>
      <c r="C5" s="383">
        <v>2</v>
      </c>
      <c r="D5" s="383">
        <v>3</v>
      </c>
      <c r="E5" s="360">
        <v>3</v>
      </c>
      <c r="F5" s="28" t="s">
        <v>2100</v>
      </c>
      <c r="G5" s="32" t="s">
        <v>2102</v>
      </c>
      <c r="H5" s="28"/>
      <c r="I5" s="28"/>
      <c r="J5" s="28"/>
      <c r="K5" s="28"/>
      <c r="L5" s="28"/>
      <c r="M5" s="28"/>
      <c r="N5" s="28"/>
      <c r="O5" s="28"/>
    </row>
    <row r="6" spans="2:15" ht="46.8">
      <c r="B6" s="388">
        <v>3</v>
      </c>
      <c r="C6" s="383">
        <v>2</v>
      </c>
      <c r="D6" s="383">
        <v>2</v>
      </c>
      <c r="E6" s="360">
        <v>3</v>
      </c>
      <c r="F6" s="32" t="s">
        <v>6959</v>
      </c>
      <c r="G6" s="28" t="s">
        <v>2958</v>
      </c>
      <c r="H6" s="28"/>
      <c r="I6" s="28"/>
      <c r="J6" s="28"/>
      <c r="K6" s="28"/>
      <c r="L6" s="28"/>
      <c r="M6" s="28"/>
      <c r="N6" s="28"/>
      <c r="O6" s="28"/>
    </row>
    <row r="7" spans="2:15" ht="40.049999999999997" customHeight="1">
      <c r="B7" s="388">
        <v>4</v>
      </c>
      <c r="C7" s="383">
        <v>1</v>
      </c>
      <c r="D7" s="383">
        <v>1</v>
      </c>
      <c r="E7" s="360">
        <v>2</v>
      </c>
      <c r="F7" s="392" t="s">
        <v>4151</v>
      </c>
      <c r="G7" s="28"/>
      <c r="H7" s="28"/>
      <c r="I7" s="28"/>
      <c r="J7" s="28"/>
      <c r="K7" s="28"/>
      <c r="L7" s="28"/>
      <c r="M7" s="28"/>
      <c r="N7" s="28"/>
      <c r="O7" s="28"/>
    </row>
    <row r="8" spans="2:15" ht="40.049999999999997" customHeight="1">
      <c r="B8" s="388">
        <v>5</v>
      </c>
      <c r="C8" s="383">
        <v>4</v>
      </c>
      <c r="D8" s="383">
        <v>5</v>
      </c>
      <c r="E8" s="360">
        <v>7</v>
      </c>
      <c r="F8" s="392" t="s">
        <v>4366</v>
      </c>
      <c r="G8" s="392" t="s">
        <v>4367</v>
      </c>
      <c r="H8" s="28" t="s">
        <v>4075</v>
      </c>
      <c r="I8" s="392" t="s">
        <v>3760</v>
      </c>
      <c r="J8" s="28" t="s">
        <v>5686</v>
      </c>
      <c r="K8" s="28" t="s">
        <v>4171</v>
      </c>
      <c r="L8" s="28"/>
      <c r="M8" s="28"/>
      <c r="N8" s="28"/>
      <c r="O8" s="28"/>
    </row>
    <row r="9" spans="2:15" ht="40.049999999999997" customHeight="1">
      <c r="B9" s="388">
        <v>6</v>
      </c>
      <c r="C9" s="383">
        <v>2</v>
      </c>
      <c r="D9" s="383">
        <v>4</v>
      </c>
      <c r="E9" s="360">
        <v>4</v>
      </c>
      <c r="F9" s="28" t="s">
        <v>4169</v>
      </c>
      <c r="G9" s="28" t="s">
        <v>4224</v>
      </c>
      <c r="H9" s="28" t="s">
        <v>4430</v>
      </c>
      <c r="I9" s="28"/>
      <c r="J9" s="28"/>
      <c r="K9" s="28"/>
      <c r="L9" s="28"/>
      <c r="M9" s="28"/>
      <c r="N9" s="28"/>
      <c r="O9" s="28"/>
    </row>
    <row r="10" spans="2:15" ht="40.049999999999997" customHeight="1">
      <c r="B10" s="388">
        <v>7</v>
      </c>
      <c r="C10" s="383">
        <v>2</v>
      </c>
      <c r="D10" s="383">
        <v>2</v>
      </c>
      <c r="E10" s="360">
        <v>2</v>
      </c>
      <c r="F10" s="28" t="s">
        <v>4431</v>
      </c>
      <c r="G10" s="28"/>
      <c r="H10" s="28"/>
      <c r="I10" s="28"/>
      <c r="J10" s="28"/>
      <c r="K10" s="28"/>
      <c r="L10" s="28"/>
      <c r="M10" s="28"/>
      <c r="N10" s="28"/>
      <c r="O10" s="28"/>
    </row>
    <row r="11" spans="2:15" ht="40.049999999999997" customHeight="1">
      <c r="B11" s="388">
        <v>8</v>
      </c>
      <c r="C11" s="383">
        <v>1</v>
      </c>
      <c r="D11" s="383">
        <v>1</v>
      </c>
      <c r="E11" s="360">
        <v>2</v>
      </c>
      <c r="F11" s="28" t="s">
        <v>5425</v>
      </c>
      <c r="G11" s="28"/>
      <c r="H11" s="28"/>
      <c r="I11" s="28"/>
      <c r="J11" s="28"/>
      <c r="K11" s="28"/>
      <c r="L11" s="28"/>
      <c r="M11" s="28"/>
      <c r="N11" s="28"/>
      <c r="O11" s="28"/>
    </row>
    <row r="12" spans="2:15" ht="40.049999999999997" customHeight="1">
      <c r="B12" s="388">
        <v>9</v>
      </c>
      <c r="C12" s="383">
        <v>2</v>
      </c>
      <c r="D12" s="383">
        <v>4</v>
      </c>
      <c r="E12" s="360">
        <v>5</v>
      </c>
      <c r="F12" s="28" t="s">
        <v>6399</v>
      </c>
      <c r="G12" s="28" t="s">
        <v>5687</v>
      </c>
      <c r="H12" s="28" t="s">
        <v>5781</v>
      </c>
      <c r="I12" s="32" t="s">
        <v>6385</v>
      </c>
      <c r="J12" s="28"/>
      <c r="K12" s="28"/>
      <c r="L12" s="28"/>
      <c r="M12" s="28"/>
      <c r="N12" s="28"/>
      <c r="O12" s="28"/>
    </row>
    <row r="13" spans="2:15" ht="62.4">
      <c r="B13" s="388">
        <v>10</v>
      </c>
      <c r="C13" s="383">
        <v>1</v>
      </c>
      <c r="D13" s="383">
        <v>1</v>
      </c>
      <c r="E13" s="360">
        <v>3</v>
      </c>
      <c r="F13" s="32" t="s">
        <v>6958</v>
      </c>
      <c r="G13" s="32" t="s">
        <v>6960</v>
      </c>
      <c r="H13" s="28"/>
      <c r="I13" s="28"/>
      <c r="J13" s="28"/>
      <c r="K13" s="28"/>
      <c r="L13" s="28"/>
      <c r="M13" s="28"/>
      <c r="N13" s="28"/>
      <c r="O13" s="28"/>
    </row>
    <row r="14" spans="2:15" ht="40.049999999999997" customHeight="1">
      <c r="B14" s="388">
        <v>11</v>
      </c>
      <c r="C14" s="383">
        <v>1</v>
      </c>
      <c r="D14" s="383">
        <v>3</v>
      </c>
      <c r="E14" s="360">
        <v>3</v>
      </c>
      <c r="F14" s="32" t="s">
        <v>6972</v>
      </c>
      <c r="G14" s="28" t="s">
        <v>6973</v>
      </c>
      <c r="H14" s="28"/>
      <c r="I14" s="28"/>
      <c r="J14" s="28"/>
      <c r="K14" s="28"/>
      <c r="L14" s="28"/>
      <c r="M14" s="28"/>
      <c r="N14" s="28"/>
      <c r="O14" s="28"/>
    </row>
    <row r="15" spans="2:15" ht="40.049999999999997" customHeight="1">
      <c r="B15" s="388">
        <v>12</v>
      </c>
      <c r="C15" s="383">
        <v>3</v>
      </c>
      <c r="D15" s="383">
        <v>4</v>
      </c>
      <c r="E15" s="360">
        <v>5</v>
      </c>
      <c r="F15" s="28" t="s">
        <v>6971</v>
      </c>
      <c r="G15" s="28" t="s">
        <v>6987</v>
      </c>
      <c r="H15" s="28" t="s">
        <v>7396</v>
      </c>
      <c r="I15" s="28" t="s">
        <v>7405</v>
      </c>
      <c r="J15" s="28"/>
      <c r="K15" s="28"/>
      <c r="L15" s="28"/>
      <c r="M15" s="28"/>
      <c r="N15" s="28"/>
      <c r="O15" s="28"/>
    </row>
    <row r="16" spans="2:15" ht="40.049999999999997" customHeight="1">
      <c r="B16" s="388">
        <v>13</v>
      </c>
      <c r="C16" s="383">
        <v>3</v>
      </c>
      <c r="D16" s="383">
        <v>5</v>
      </c>
      <c r="E16" s="360">
        <v>7</v>
      </c>
      <c r="F16" s="28" t="s">
        <v>7408</v>
      </c>
      <c r="G16" s="28" t="s">
        <v>7409</v>
      </c>
      <c r="H16" s="28" t="s">
        <v>7446</v>
      </c>
      <c r="I16" s="32" t="s">
        <v>7799</v>
      </c>
      <c r="J16" s="32" t="s">
        <v>7809</v>
      </c>
      <c r="K16" s="32" t="s">
        <v>7864</v>
      </c>
      <c r="L16" s="28"/>
      <c r="M16" s="28"/>
      <c r="N16" s="28"/>
      <c r="O16" s="28"/>
    </row>
    <row r="17" spans="2:15" ht="40.049999999999997" customHeight="1">
      <c r="B17" s="388">
        <v>14</v>
      </c>
      <c r="C17" s="383">
        <v>2</v>
      </c>
      <c r="D17" s="383">
        <v>3</v>
      </c>
      <c r="E17" s="360">
        <v>3</v>
      </c>
      <c r="F17" s="32" t="s">
        <v>7804</v>
      </c>
      <c r="G17" s="28" t="s">
        <v>7958</v>
      </c>
      <c r="H17" s="28" t="s">
        <v>4430</v>
      </c>
      <c r="I17" s="28"/>
      <c r="J17" s="28"/>
      <c r="K17" s="28"/>
      <c r="L17" s="28"/>
      <c r="M17" s="28"/>
      <c r="N17" s="28"/>
      <c r="O17" s="28"/>
    </row>
    <row r="18" spans="2:15" ht="40.049999999999997" customHeight="1">
      <c r="B18" s="388">
        <v>15</v>
      </c>
      <c r="C18" s="383">
        <v>2</v>
      </c>
      <c r="D18" s="383">
        <v>2</v>
      </c>
      <c r="E18" s="360">
        <v>6</v>
      </c>
      <c r="F18" s="28" t="s">
        <v>8234</v>
      </c>
      <c r="G18" s="28" t="s">
        <v>8823</v>
      </c>
      <c r="H18" s="28" t="s">
        <v>8831</v>
      </c>
      <c r="I18" s="28" t="s">
        <v>8837</v>
      </c>
      <c r="J18" s="28" t="s">
        <v>8840</v>
      </c>
      <c r="K18" s="28"/>
      <c r="L18" s="28"/>
      <c r="M18" s="28"/>
      <c r="N18" s="28"/>
      <c r="O18" s="28"/>
    </row>
    <row r="19" spans="2:15" ht="40.049999999999997" customHeight="1">
      <c r="B19" s="388">
        <v>16</v>
      </c>
      <c r="C19" s="383">
        <v>4</v>
      </c>
      <c r="D19" s="383">
        <v>7</v>
      </c>
      <c r="E19" s="360">
        <v>7</v>
      </c>
      <c r="F19" s="32" t="s">
        <v>8815</v>
      </c>
      <c r="G19" s="28" t="s">
        <v>8824</v>
      </c>
      <c r="H19" s="28" t="s">
        <v>8832</v>
      </c>
      <c r="I19" s="28" t="s">
        <v>8841</v>
      </c>
      <c r="J19" s="28" t="s">
        <v>9462</v>
      </c>
      <c r="K19" s="28" t="s">
        <v>9586</v>
      </c>
      <c r="L19" s="28"/>
      <c r="M19" s="28"/>
      <c r="N19" s="28"/>
      <c r="O19" s="28"/>
    </row>
    <row r="20" spans="2:15" ht="40.049999999999997" customHeight="1">
      <c r="B20" s="388">
        <v>17</v>
      </c>
      <c r="C20" s="383">
        <v>2</v>
      </c>
      <c r="D20" s="383">
        <v>3</v>
      </c>
      <c r="E20" s="360">
        <v>3</v>
      </c>
      <c r="F20" s="28" t="s">
        <v>9464</v>
      </c>
      <c r="G20" s="32" t="s">
        <v>9591</v>
      </c>
      <c r="H20" s="28"/>
      <c r="I20" s="28"/>
      <c r="J20" s="28"/>
      <c r="K20" s="28"/>
      <c r="L20" s="28"/>
      <c r="M20" s="28"/>
      <c r="N20" s="28"/>
      <c r="O20" s="28"/>
    </row>
    <row r="21" spans="2:15" ht="40.049999999999997" customHeight="1">
      <c r="B21" s="388">
        <v>18</v>
      </c>
      <c r="C21" s="383">
        <v>1</v>
      </c>
      <c r="D21" s="383">
        <v>1</v>
      </c>
      <c r="E21" s="360">
        <v>3</v>
      </c>
      <c r="F21" s="28" t="s">
        <v>10750</v>
      </c>
      <c r="G21" s="28" t="s">
        <v>10618</v>
      </c>
      <c r="H21" s="28"/>
      <c r="I21" s="28"/>
      <c r="J21" s="28"/>
      <c r="K21" s="28"/>
      <c r="L21" s="28"/>
      <c r="M21" s="28"/>
      <c r="N21" s="28"/>
      <c r="O21" s="28"/>
    </row>
    <row r="22" spans="2:15" ht="40.049999999999997" customHeight="1">
      <c r="B22" s="388">
        <v>19</v>
      </c>
      <c r="C22" s="383">
        <v>2</v>
      </c>
      <c r="D22" s="383">
        <v>2</v>
      </c>
      <c r="E22" s="360">
        <v>2</v>
      </c>
      <c r="F22" s="28" t="s">
        <v>10323</v>
      </c>
      <c r="G22" s="28"/>
      <c r="H22" s="28"/>
      <c r="I22" s="28"/>
      <c r="J22" s="28"/>
      <c r="K22" s="28"/>
      <c r="L22" s="28"/>
      <c r="M22" s="28"/>
      <c r="N22" s="28"/>
      <c r="O22" s="28"/>
    </row>
    <row r="23" spans="2:15" ht="40.049999999999997" customHeight="1">
      <c r="B23" s="388">
        <v>20</v>
      </c>
      <c r="C23" s="383">
        <v>3</v>
      </c>
      <c r="D23" s="383">
        <v>5</v>
      </c>
      <c r="E23" s="360">
        <v>7</v>
      </c>
      <c r="F23" s="28" t="s">
        <v>10744</v>
      </c>
      <c r="G23" s="28" t="s">
        <v>10745</v>
      </c>
      <c r="H23" s="421" t="s">
        <v>10781</v>
      </c>
      <c r="I23" s="421" t="s">
        <v>11017</v>
      </c>
      <c r="J23" s="32" t="s">
        <v>11036</v>
      </c>
      <c r="K23" s="28" t="s">
        <v>11037</v>
      </c>
      <c r="L23" s="28"/>
      <c r="M23" s="28"/>
      <c r="N23" s="28"/>
      <c r="O23" s="28"/>
    </row>
    <row r="24" spans="2:15" ht="40.049999999999997" customHeight="1">
      <c r="B24" s="388">
        <v>21</v>
      </c>
      <c r="C24" s="383">
        <v>3</v>
      </c>
      <c r="D24" s="383">
        <v>6</v>
      </c>
      <c r="E24" s="360">
        <v>6</v>
      </c>
      <c r="F24" s="421" t="s">
        <v>11016</v>
      </c>
      <c r="G24" s="28" t="s">
        <v>11029</v>
      </c>
      <c r="H24" s="28" t="s">
        <v>11038</v>
      </c>
      <c r="I24" s="28" t="s">
        <v>11732</v>
      </c>
      <c r="J24" s="28" t="s">
        <v>11731</v>
      </c>
      <c r="K24" s="1384" t="s">
        <v>11736</v>
      </c>
      <c r="L24" s="28"/>
      <c r="M24" s="28"/>
      <c r="N24" s="28"/>
      <c r="O24" s="28"/>
    </row>
    <row r="25" spans="2:15" ht="40.049999999999997" customHeight="1">
      <c r="B25" s="388">
        <v>22</v>
      </c>
      <c r="C25" s="383">
        <v>2</v>
      </c>
      <c r="D25" s="383">
        <v>3</v>
      </c>
      <c r="E25" s="360">
        <v>4</v>
      </c>
      <c r="F25" s="28" t="s">
        <v>11733</v>
      </c>
      <c r="G25" s="28" t="s">
        <v>11804</v>
      </c>
      <c r="H25" s="28" t="s">
        <v>11820</v>
      </c>
      <c r="I25" s="28"/>
      <c r="J25" s="28"/>
      <c r="K25" s="28"/>
      <c r="L25" s="28"/>
      <c r="M25" s="28"/>
      <c r="N25" s="28"/>
      <c r="O25" s="28"/>
    </row>
    <row r="26" spans="2:15" ht="40.049999999999997" customHeight="1">
      <c r="B26" s="388">
        <v>23</v>
      </c>
      <c r="C26" s="383">
        <v>3</v>
      </c>
      <c r="D26" s="383"/>
      <c r="E26" s="360"/>
      <c r="F26" s="28" t="s">
        <v>11739</v>
      </c>
      <c r="G26" s="28" t="s">
        <v>11819</v>
      </c>
      <c r="H26" s="28"/>
      <c r="I26" s="28"/>
      <c r="J26" s="28"/>
      <c r="K26" s="28"/>
      <c r="L26" s="28"/>
      <c r="M26" s="28"/>
      <c r="N26" s="28"/>
      <c r="O26" s="28"/>
    </row>
    <row r="27" spans="2:15" ht="40.049999999999997" customHeight="1">
      <c r="B27" s="388">
        <v>24</v>
      </c>
      <c r="C27" s="383"/>
      <c r="D27" s="383"/>
      <c r="E27" s="360"/>
      <c r="F27" s="28"/>
      <c r="G27" s="28"/>
      <c r="H27" s="28"/>
      <c r="I27" s="28"/>
      <c r="J27" s="28"/>
      <c r="K27" s="28"/>
      <c r="L27" s="28"/>
      <c r="M27" s="28"/>
      <c r="N27" s="28"/>
      <c r="O27" s="28"/>
    </row>
    <row r="28" spans="2:15" ht="40.049999999999997" customHeight="1">
      <c r="B28" s="388">
        <v>25</v>
      </c>
      <c r="C28" s="383"/>
      <c r="D28" s="383"/>
      <c r="E28" s="360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2:15" ht="40.049999999999997" customHeight="1">
      <c r="B29" s="388">
        <v>26</v>
      </c>
      <c r="C29" s="383"/>
      <c r="D29" s="383"/>
      <c r="E29" s="360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spans="2:15" ht="40.049999999999997" customHeight="1">
      <c r="B30" s="388">
        <v>27</v>
      </c>
      <c r="C30" s="383"/>
      <c r="D30" s="383"/>
      <c r="E30" s="360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spans="2:15" ht="40.049999999999997" customHeight="1">
      <c r="B31" s="388">
        <v>28</v>
      </c>
      <c r="C31" s="383"/>
      <c r="D31" s="383"/>
      <c r="E31" s="360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 spans="2:15" ht="40.049999999999997" customHeight="1">
      <c r="B32" s="388">
        <v>29</v>
      </c>
      <c r="C32" s="383"/>
      <c r="D32" s="383"/>
      <c r="E32" s="360"/>
      <c r="F32" s="28"/>
      <c r="G32" s="28"/>
      <c r="H32" s="28"/>
      <c r="I32" s="28"/>
      <c r="J32" s="28"/>
      <c r="K32" s="28"/>
      <c r="L32" s="28"/>
      <c r="M32" s="28"/>
      <c r="N32" s="28"/>
      <c r="O32" s="28"/>
    </row>
    <row r="33" spans="2:15" ht="40.049999999999997" customHeight="1">
      <c r="B33" s="388">
        <v>30</v>
      </c>
      <c r="C33" s="383"/>
      <c r="D33" s="383"/>
      <c r="E33" s="360"/>
      <c r="F33" s="28"/>
      <c r="G33" s="28"/>
      <c r="H33" s="28"/>
      <c r="I33" s="28"/>
      <c r="J33" s="28"/>
      <c r="K33" s="28"/>
      <c r="L33" s="28"/>
      <c r="M33" s="28"/>
      <c r="N33" s="28"/>
      <c r="O33" s="28"/>
    </row>
    <row r="34" spans="2:15" ht="40.049999999999997" customHeight="1">
      <c r="B34" s="388">
        <v>31</v>
      </c>
      <c r="C34" s="383"/>
      <c r="D34" s="383"/>
      <c r="E34" s="360"/>
      <c r="F34" s="28"/>
      <c r="G34" s="28"/>
      <c r="H34" s="28"/>
      <c r="I34" s="28"/>
      <c r="J34" s="28"/>
      <c r="K34" s="28"/>
      <c r="L34" s="28"/>
      <c r="M34" s="28"/>
      <c r="N34" s="28"/>
      <c r="O34" s="28"/>
    </row>
    <row r="35" spans="2:15" ht="40.049999999999997" customHeight="1">
      <c r="B35" s="388">
        <v>32</v>
      </c>
      <c r="C35" s="383"/>
      <c r="D35" s="383"/>
      <c r="E35" s="360"/>
      <c r="F35" s="28"/>
      <c r="G35" s="28"/>
      <c r="H35" s="28"/>
      <c r="I35" s="28"/>
      <c r="J35" s="28"/>
      <c r="K35" s="28"/>
      <c r="L35" s="28"/>
      <c r="M35" s="28"/>
      <c r="N35" s="28"/>
      <c r="O35" s="28"/>
    </row>
    <row r="36" spans="2:15" ht="40.049999999999997" customHeight="1">
      <c r="B36" s="388">
        <v>33</v>
      </c>
      <c r="C36" s="383"/>
      <c r="D36" s="383"/>
      <c r="E36" s="360"/>
      <c r="F36" s="28"/>
      <c r="G36" s="28"/>
      <c r="H36" s="28"/>
      <c r="I36" s="28"/>
      <c r="J36" s="28"/>
      <c r="K36" s="28"/>
      <c r="L36" s="28"/>
      <c r="M36" s="28"/>
      <c r="N36" s="28"/>
      <c r="O36" s="28"/>
    </row>
    <row r="37" spans="2:15" ht="40.049999999999997" customHeight="1">
      <c r="B37" s="388">
        <v>34</v>
      </c>
      <c r="C37" s="383"/>
      <c r="D37" s="383"/>
      <c r="E37" s="360"/>
      <c r="F37" s="28"/>
      <c r="G37" s="28"/>
      <c r="H37" s="28"/>
      <c r="I37" s="28"/>
      <c r="J37" s="28"/>
      <c r="K37" s="28"/>
      <c r="L37" s="28"/>
      <c r="M37" s="28"/>
      <c r="N37" s="28"/>
      <c r="O37" s="28"/>
    </row>
    <row r="38" spans="2:15" ht="40.049999999999997" customHeight="1">
      <c r="B38" s="388">
        <v>35</v>
      </c>
      <c r="C38" s="383"/>
      <c r="D38" s="383"/>
      <c r="E38" s="360"/>
      <c r="F38" s="28"/>
      <c r="G38" s="28"/>
      <c r="H38" s="28"/>
      <c r="I38" s="28"/>
      <c r="J38" s="28"/>
      <c r="K38" s="28"/>
      <c r="L38" s="28"/>
      <c r="M38" s="28"/>
      <c r="N38" s="28"/>
      <c r="O38" s="28"/>
    </row>
    <row r="39" spans="2:15" ht="40.049999999999997" customHeight="1">
      <c r="B39" s="388">
        <v>36</v>
      </c>
      <c r="C39" s="383"/>
      <c r="D39" s="383"/>
      <c r="E39" s="360"/>
      <c r="F39" s="28"/>
      <c r="G39" s="28"/>
      <c r="H39" s="28"/>
      <c r="I39" s="28"/>
      <c r="J39" s="28"/>
      <c r="K39" s="28"/>
      <c r="L39" s="28"/>
      <c r="M39" s="28"/>
      <c r="N39" s="28"/>
      <c r="O39" s="28"/>
    </row>
    <row r="40" spans="2:15" ht="40.049999999999997" customHeight="1">
      <c r="B40" s="388">
        <v>37</v>
      </c>
      <c r="C40" s="383"/>
      <c r="D40" s="383"/>
      <c r="E40" s="360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spans="2:15" ht="40.049999999999997" customHeight="1">
      <c r="B41" s="388">
        <v>38</v>
      </c>
      <c r="C41" s="383"/>
      <c r="D41" s="383"/>
      <c r="E41" s="360"/>
      <c r="F41" s="28"/>
      <c r="G41" s="28"/>
      <c r="H41" s="28"/>
      <c r="I41" s="28"/>
      <c r="J41" s="28"/>
      <c r="K41" s="28"/>
      <c r="L41" s="28"/>
      <c r="M41" s="28"/>
      <c r="N41" s="28"/>
      <c r="O41" s="28"/>
    </row>
    <row r="42" spans="2:15" ht="40.049999999999997" customHeight="1">
      <c r="B42" s="388">
        <v>39</v>
      </c>
      <c r="C42" s="383"/>
      <c r="D42" s="383"/>
      <c r="E42" s="360"/>
      <c r="F42" s="28"/>
      <c r="G42" s="28"/>
      <c r="H42" s="28"/>
      <c r="I42" s="28"/>
      <c r="J42" s="28"/>
      <c r="K42" s="28"/>
      <c r="L42" s="28"/>
      <c r="M42" s="28"/>
      <c r="N42" s="28"/>
      <c r="O42" s="28"/>
    </row>
    <row r="43" spans="2:15" ht="40.049999999999997" customHeight="1">
      <c r="B43" s="388">
        <v>40</v>
      </c>
      <c r="C43" s="383"/>
      <c r="D43" s="383"/>
      <c r="E43" s="360"/>
      <c r="F43" s="28"/>
      <c r="G43" s="28"/>
      <c r="H43" s="28"/>
      <c r="I43" s="28"/>
      <c r="J43" s="28"/>
      <c r="K43" s="28"/>
      <c r="L43" s="28"/>
      <c r="M43" s="28"/>
      <c r="N43" s="28"/>
      <c r="O43" s="28"/>
    </row>
    <row r="44" spans="2:15" ht="40.049999999999997" customHeight="1">
      <c r="B44" s="388">
        <v>41</v>
      </c>
      <c r="C44" s="383"/>
      <c r="D44" s="383"/>
      <c r="E44" s="360"/>
      <c r="F44" s="28"/>
      <c r="G44" s="28"/>
      <c r="H44" s="28"/>
      <c r="I44" s="28"/>
      <c r="J44" s="28"/>
      <c r="K44" s="28"/>
      <c r="L44" s="28"/>
      <c r="M44" s="28"/>
      <c r="N44" s="28"/>
      <c r="O44" s="28"/>
    </row>
    <row r="45" spans="2:15" ht="40.049999999999997" customHeight="1">
      <c r="B45" s="388">
        <v>42</v>
      </c>
      <c r="C45" s="383"/>
      <c r="D45" s="383"/>
      <c r="E45" s="360"/>
      <c r="F45" s="28"/>
      <c r="G45" s="28"/>
      <c r="H45" s="28"/>
      <c r="I45" s="28"/>
      <c r="J45" s="28"/>
      <c r="K45" s="28"/>
      <c r="L45" s="28"/>
      <c r="M45" s="28"/>
      <c r="N45" s="28"/>
      <c r="O45" s="28"/>
    </row>
    <row r="46" spans="2:15" ht="40.049999999999997" customHeight="1">
      <c r="B46" s="388">
        <v>43</v>
      </c>
      <c r="C46" s="383"/>
      <c r="D46" s="383"/>
      <c r="E46" s="360"/>
      <c r="F46" s="28"/>
      <c r="G46" s="28"/>
      <c r="H46" s="28"/>
      <c r="I46" s="28"/>
      <c r="J46" s="28"/>
      <c r="K46" s="28"/>
      <c r="L46" s="28"/>
      <c r="M46" s="28"/>
      <c r="N46" s="28"/>
      <c r="O46" s="28"/>
    </row>
    <row r="47" spans="2:15" ht="40.049999999999997" customHeight="1">
      <c r="B47" s="388">
        <v>44</v>
      </c>
      <c r="C47" s="383"/>
      <c r="D47" s="383"/>
      <c r="E47" s="360"/>
      <c r="F47" s="28"/>
      <c r="G47" s="28"/>
      <c r="H47" s="28"/>
      <c r="I47" s="28"/>
      <c r="J47" s="28"/>
      <c r="K47" s="28"/>
      <c r="L47" s="28"/>
      <c r="M47" s="28"/>
      <c r="N47" s="28"/>
      <c r="O47" s="28"/>
    </row>
    <row r="48" spans="2:15" ht="40.049999999999997" customHeight="1">
      <c r="B48" s="388">
        <v>45</v>
      </c>
      <c r="C48" s="383"/>
      <c r="D48" s="383"/>
      <c r="E48" s="360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2:15" ht="40.049999999999997" customHeight="1">
      <c r="B49" s="388">
        <v>46</v>
      </c>
      <c r="C49" s="383"/>
      <c r="D49" s="383"/>
      <c r="E49" s="360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spans="2:15" ht="40.049999999999997" customHeight="1">
      <c r="B50" s="388">
        <v>47</v>
      </c>
      <c r="C50" s="383"/>
      <c r="D50" s="383"/>
      <c r="E50" s="360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spans="2:15" ht="40.049999999999997" customHeight="1">
      <c r="B51" s="388">
        <v>48</v>
      </c>
      <c r="C51" s="383"/>
      <c r="D51" s="383"/>
      <c r="E51" s="360"/>
      <c r="F51" s="28"/>
      <c r="G51" s="28"/>
      <c r="H51" s="28"/>
      <c r="I51" s="28"/>
      <c r="J51" s="28"/>
      <c r="K51" s="28"/>
      <c r="L51" s="28"/>
      <c r="M51" s="28"/>
      <c r="N51" s="28"/>
      <c r="O51" s="28"/>
    </row>
    <row r="52" spans="2:15" ht="40.049999999999997" customHeight="1">
      <c r="B52" s="388">
        <v>49</v>
      </c>
      <c r="C52" s="383"/>
      <c r="D52" s="383"/>
      <c r="E52" s="360"/>
      <c r="F52" s="28"/>
      <c r="G52" s="28"/>
      <c r="H52" s="28"/>
      <c r="I52" s="28"/>
      <c r="J52" s="28"/>
      <c r="K52" s="28"/>
      <c r="L52" s="28"/>
      <c r="M52" s="28"/>
      <c r="N52" s="28"/>
      <c r="O52" s="28"/>
    </row>
    <row r="53" spans="2:15" ht="40.049999999999997" customHeight="1">
      <c r="B53" s="388">
        <v>50</v>
      </c>
      <c r="C53" s="383"/>
      <c r="D53" s="383"/>
      <c r="E53" s="360"/>
      <c r="F53" s="28"/>
      <c r="G53" s="28"/>
      <c r="H53" s="28"/>
      <c r="I53" s="28"/>
      <c r="J53" s="28"/>
      <c r="K53" s="28"/>
      <c r="L53" s="28"/>
      <c r="M53" s="28"/>
      <c r="N53" s="28"/>
      <c r="O53" s="28"/>
    </row>
    <row r="54" spans="2:15" ht="40.049999999999997" customHeight="1">
      <c r="B54" s="388">
        <v>51</v>
      </c>
      <c r="C54" s="383"/>
      <c r="D54" s="383"/>
      <c r="E54" s="360"/>
      <c r="F54" s="28"/>
      <c r="G54" s="28"/>
      <c r="H54" s="28"/>
      <c r="I54" s="28"/>
      <c r="J54" s="28"/>
      <c r="K54" s="28"/>
      <c r="L54" s="28"/>
      <c r="M54" s="28"/>
      <c r="N54" s="28"/>
      <c r="O54" s="28"/>
    </row>
    <row r="55" spans="2:15" ht="40.049999999999997" customHeight="1">
      <c r="B55" s="388">
        <v>52</v>
      </c>
      <c r="C55" s="383"/>
      <c r="D55" s="383"/>
      <c r="E55" s="360"/>
      <c r="F55" s="28"/>
      <c r="G55" s="28"/>
      <c r="H55" s="28"/>
      <c r="I55" s="28"/>
      <c r="J55" s="28"/>
      <c r="K55" s="28"/>
      <c r="L55" s="28"/>
      <c r="M55" s="28"/>
      <c r="N55" s="28"/>
      <c r="O55" s="28"/>
    </row>
  </sheetData>
  <phoneticPr fontId="16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55"/>
  <sheetViews>
    <sheetView showGridLines="0" tabSelected="1" zoomScale="90" zoomScaleNormal="90" workbookViewId="0">
      <pane xSplit="5" ySplit="3" topLeftCell="F16" activePane="bottomRight" state="frozen"/>
      <selection pane="topRight" activeCell="F1" sqref="F1"/>
      <selection pane="bottomLeft" activeCell="A4" sqref="A4"/>
      <selection pane="bottomRight" activeCell="G26" sqref="G26"/>
    </sheetView>
  </sheetViews>
  <sheetFormatPr defaultColWidth="10.69921875" defaultRowHeight="19.95" customHeight="1"/>
  <cols>
    <col min="1" max="1" width="3.69921875" style="358" customWidth="1"/>
    <col min="2" max="2" width="10.69921875" style="358"/>
    <col min="3" max="4" width="14.69921875" style="384" customWidth="1"/>
    <col min="5" max="5" width="10.69921875" style="379"/>
    <col min="6" max="6" width="40.69921875" style="390" customWidth="1"/>
    <col min="7" max="15" width="40.69921875" style="398" customWidth="1"/>
    <col min="16" max="16384" width="10.69921875" style="358"/>
  </cols>
  <sheetData>
    <row r="2" spans="2:15" ht="19.95" customHeight="1">
      <c r="B2" s="236" t="s">
        <v>1529</v>
      </c>
      <c r="C2" s="206"/>
      <c r="D2" s="206"/>
      <c r="E2" s="378"/>
      <c r="G2" s="397" t="s">
        <v>2095</v>
      </c>
    </row>
    <row r="3" spans="2:15" ht="19.95" customHeight="1">
      <c r="B3" s="98" t="s">
        <v>76</v>
      </c>
      <c r="C3" s="386" t="s">
        <v>1765</v>
      </c>
      <c r="D3" s="386" t="s">
        <v>1766</v>
      </c>
      <c r="E3" s="387" t="s">
        <v>1755</v>
      </c>
      <c r="F3" s="399" t="s">
        <v>1768</v>
      </c>
      <c r="G3" s="400" t="s">
        <v>1770</v>
      </c>
      <c r="H3" s="400" t="s">
        <v>1772</v>
      </c>
      <c r="I3" s="400" t="s">
        <v>1774</v>
      </c>
      <c r="J3" s="400" t="s">
        <v>1776</v>
      </c>
      <c r="K3" s="400" t="s">
        <v>1778</v>
      </c>
      <c r="L3" s="400" t="s">
        <v>1780</v>
      </c>
      <c r="M3" s="400" t="s">
        <v>1782</v>
      </c>
      <c r="N3" s="400" t="s">
        <v>1784</v>
      </c>
      <c r="O3" s="400" t="s">
        <v>1786</v>
      </c>
    </row>
    <row r="4" spans="2:15" ht="40.049999999999997" customHeight="1">
      <c r="B4" s="388">
        <v>1</v>
      </c>
      <c r="C4" s="383">
        <v>1</v>
      </c>
      <c r="D4" s="383">
        <v>1</v>
      </c>
      <c r="E4" s="360">
        <v>4</v>
      </c>
      <c r="F4" s="392" t="s">
        <v>2097</v>
      </c>
      <c r="G4" s="392" t="s">
        <v>2950</v>
      </c>
      <c r="H4" s="392" t="s">
        <v>2098</v>
      </c>
      <c r="I4" s="391"/>
      <c r="J4" s="391"/>
      <c r="K4" s="391"/>
      <c r="L4" s="391"/>
      <c r="M4" s="391"/>
      <c r="N4" s="391"/>
      <c r="O4" s="391"/>
    </row>
    <row r="5" spans="2:15" ht="40.049999999999997" customHeight="1">
      <c r="B5" s="388">
        <v>2</v>
      </c>
      <c r="C5" s="383" t="s">
        <v>1792</v>
      </c>
      <c r="D5" s="383" t="s">
        <v>1792</v>
      </c>
      <c r="E5" s="360" t="s">
        <v>1792</v>
      </c>
      <c r="F5" s="391"/>
      <c r="G5" s="391"/>
      <c r="H5" s="391"/>
      <c r="I5" s="391"/>
      <c r="J5" s="391"/>
      <c r="K5" s="391"/>
      <c r="L5" s="391"/>
      <c r="M5" s="391"/>
      <c r="N5" s="391"/>
      <c r="O5" s="391"/>
    </row>
    <row r="6" spans="2:15" ht="40.049999999999997" customHeight="1">
      <c r="B6" s="388">
        <v>3</v>
      </c>
      <c r="C6" s="383">
        <v>3</v>
      </c>
      <c r="D6" s="383">
        <v>4</v>
      </c>
      <c r="E6" s="360">
        <v>4</v>
      </c>
      <c r="F6" s="391" t="s">
        <v>2096</v>
      </c>
      <c r="G6" s="421" t="s">
        <v>2101</v>
      </c>
      <c r="H6" s="392" t="s">
        <v>2952</v>
      </c>
      <c r="I6" s="391"/>
      <c r="J6" s="391"/>
      <c r="K6" s="391"/>
      <c r="L6" s="391"/>
      <c r="M6" s="391"/>
      <c r="N6" s="391"/>
      <c r="O6" s="391"/>
    </row>
    <row r="7" spans="2:15" ht="40.049999999999997" customHeight="1">
      <c r="B7" s="388">
        <v>4</v>
      </c>
      <c r="C7" s="383">
        <v>1</v>
      </c>
      <c r="D7" s="383">
        <v>2</v>
      </c>
      <c r="E7" s="360">
        <v>3</v>
      </c>
      <c r="F7" s="391" t="s">
        <v>2960</v>
      </c>
      <c r="G7" s="391" t="s">
        <v>5408</v>
      </c>
      <c r="H7" s="391"/>
      <c r="I7" s="391"/>
      <c r="J7" s="391"/>
      <c r="K7" s="391"/>
      <c r="L7" s="391"/>
      <c r="M7" s="391"/>
      <c r="N7" s="391"/>
      <c r="O7" s="391"/>
    </row>
    <row r="8" spans="2:15" ht="40.049999999999997" customHeight="1">
      <c r="B8" s="388">
        <v>5</v>
      </c>
      <c r="C8" s="383">
        <v>2</v>
      </c>
      <c r="D8" s="383">
        <v>3</v>
      </c>
      <c r="E8" s="360">
        <v>5</v>
      </c>
      <c r="F8" s="28" t="s">
        <v>4075</v>
      </c>
      <c r="G8" s="28" t="s">
        <v>4160</v>
      </c>
      <c r="H8" s="391" t="s">
        <v>5409</v>
      </c>
      <c r="I8" s="421" t="s">
        <v>5410</v>
      </c>
      <c r="J8" s="391"/>
      <c r="K8" s="391"/>
      <c r="L8" s="391"/>
      <c r="M8" s="391"/>
      <c r="N8" s="391"/>
      <c r="O8" s="391"/>
    </row>
    <row r="9" spans="2:15" ht="40.049999999999997" customHeight="1">
      <c r="B9" s="388">
        <v>6</v>
      </c>
      <c r="C9" s="383">
        <v>2</v>
      </c>
      <c r="D9" s="383">
        <v>3</v>
      </c>
      <c r="E9" s="360">
        <v>4</v>
      </c>
      <c r="F9" s="421" t="s">
        <v>5411</v>
      </c>
      <c r="G9" s="391" t="s">
        <v>5412</v>
      </c>
      <c r="H9" s="392" t="s">
        <v>5413</v>
      </c>
      <c r="I9" s="391" t="s">
        <v>5414</v>
      </c>
      <c r="J9" s="391"/>
      <c r="K9" s="391"/>
      <c r="L9" s="391"/>
      <c r="M9" s="391"/>
      <c r="N9" s="391"/>
      <c r="O9" s="391"/>
    </row>
    <row r="10" spans="2:15" ht="40.049999999999997" customHeight="1">
      <c r="B10" s="388">
        <v>7</v>
      </c>
      <c r="C10" s="383">
        <v>1</v>
      </c>
      <c r="D10" s="383">
        <v>2</v>
      </c>
      <c r="E10" s="360">
        <v>2</v>
      </c>
      <c r="F10" s="636" t="s">
        <v>5415</v>
      </c>
      <c r="G10" s="391"/>
      <c r="H10" s="391"/>
      <c r="I10" s="391"/>
      <c r="J10" s="391"/>
      <c r="K10" s="391"/>
      <c r="L10" s="391"/>
      <c r="M10" s="391"/>
      <c r="N10" s="391"/>
      <c r="O10" s="391"/>
    </row>
    <row r="11" spans="2:15" ht="40.049999999999997" customHeight="1">
      <c r="B11" s="388">
        <v>8</v>
      </c>
      <c r="C11" s="383">
        <v>1</v>
      </c>
      <c r="D11" s="383">
        <v>1</v>
      </c>
      <c r="E11" s="360">
        <v>3</v>
      </c>
      <c r="F11" s="391" t="s">
        <v>5419</v>
      </c>
      <c r="G11" s="421" t="s">
        <v>5426</v>
      </c>
      <c r="H11" s="391"/>
      <c r="I11" s="391"/>
      <c r="J11" s="391"/>
      <c r="K11" s="391"/>
      <c r="L11" s="391"/>
      <c r="M11" s="391"/>
      <c r="N11" s="391"/>
      <c r="O11" s="391"/>
    </row>
    <row r="12" spans="2:15" ht="40.049999999999997" customHeight="1">
      <c r="B12" s="388">
        <v>9</v>
      </c>
      <c r="C12" s="383">
        <v>2</v>
      </c>
      <c r="D12" s="383">
        <v>2</v>
      </c>
      <c r="E12" s="360">
        <v>3</v>
      </c>
      <c r="F12" s="391" t="s">
        <v>5416</v>
      </c>
      <c r="G12" s="421" t="s">
        <v>6961</v>
      </c>
      <c r="H12" s="391"/>
      <c r="I12" s="391"/>
      <c r="J12" s="391"/>
      <c r="K12" s="391"/>
      <c r="L12" s="391"/>
      <c r="M12" s="391"/>
      <c r="N12" s="391"/>
      <c r="O12" s="391"/>
    </row>
    <row r="13" spans="2:15" ht="62.4">
      <c r="B13" s="388">
        <v>10</v>
      </c>
      <c r="C13" s="383">
        <v>2</v>
      </c>
      <c r="D13" s="383">
        <v>3</v>
      </c>
      <c r="E13" s="360">
        <v>6</v>
      </c>
      <c r="F13" s="391" t="s">
        <v>5785</v>
      </c>
      <c r="G13" s="391" t="s">
        <v>6414</v>
      </c>
      <c r="H13" s="32" t="s">
        <v>6962</v>
      </c>
      <c r="I13" s="391" t="s">
        <v>6982</v>
      </c>
      <c r="J13" s="32" t="s">
        <v>6990</v>
      </c>
      <c r="K13" s="391"/>
      <c r="L13" s="391"/>
      <c r="M13" s="391"/>
      <c r="N13" s="391"/>
      <c r="O13" s="391"/>
    </row>
    <row r="14" spans="2:15" ht="40.049999999999997" customHeight="1">
      <c r="B14" s="388">
        <v>11</v>
      </c>
      <c r="C14" s="383">
        <v>2</v>
      </c>
      <c r="D14" s="383">
        <v>4</v>
      </c>
      <c r="E14" s="360">
        <v>5</v>
      </c>
      <c r="F14" s="28" t="s">
        <v>6419</v>
      </c>
      <c r="G14" s="28" t="s">
        <v>6970</v>
      </c>
      <c r="H14" s="421" t="s">
        <v>6986</v>
      </c>
      <c r="I14" s="32" t="s">
        <v>7406</v>
      </c>
      <c r="J14" s="391"/>
      <c r="K14" s="391"/>
      <c r="L14" s="391"/>
      <c r="M14" s="391"/>
      <c r="N14" s="391"/>
      <c r="O14" s="391"/>
    </row>
    <row r="15" spans="2:15" ht="40.049999999999997" customHeight="1">
      <c r="B15" s="388">
        <v>12</v>
      </c>
      <c r="C15" s="383">
        <v>1</v>
      </c>
      <c r="D15" s="383">
        <v>2</v>
      </c>
      <c r="E15" s="360">
        <v>2</v>
      </c>
      <c r="F15" s="391" t="s">
        <v>7397</v>
      </c>
      <c r="G15" s="391"/>
      <c r="H15" s="391"/>
      <c r="I15" s="391"/>
      <c r="J15" s="391"/>
      <c r="K15" s="391"/>
      <c r="L15" s="391"/>
      <c r="M15" s="391"/>
      <c r="N15" s="391"/>
      <c r="O15" s="391"/>
    </row>
    <row r="16" spans="2:15" ht="40.049999999999997" customHeight="1">
      <c r="B16" s="388">
        <v>13</v>
      </c>
      <c r="C16" s="383">
        <v>2</v>
      </c>
      <c r="D16" s="383">
        <v>3</v>
      </c>
      <c r="E16" s="360">
        <v>5</v>
      </c>
      <c r="F16" s="391" t="s">
        <v>7404</v>
      </c>
      <c r="G16" s="391" t="s">
        <v>7801</v>
      </c>
      <c r="H16" s="391" t="s">
        <v>7806</v>
      </c>
      <c r="I16" s="391" t="s">
        <v>7862</v>
      </c>
      <c r="J16" s="391"/>
      <c r="K16" s="391"/>
      <c r="L16" s="391"/>
      <c r="M16" s="391"/>
      <c r="N16" s="391"/>
      <c r="O16" s="391"/>
    </row>
    <row r="17" spans="2:15" ht="40.049999999999997" customHeight="1">
      <c r="B17" s="388">
        <v>14</v>
      </c>
      <c r="C17" s="383">
        <v>2</v>
      </c>
      <c r="D17" s="383">
        <v>4</v>
      </c>
      <c r="E17" s="360">
        <v>4</v>
      </c>
      <c r="F17" s="421" t="s">
        <v>7810</v>
      </c>
      <c r="G17" s="391" t="s">
        <v>7851</v>
      </c>
      <c r="H17" s="391" t="s">
        <v>7863</v>
      </c>
      <c r="I17" s="391"/>
      <c r="J17" s="391"/>
      <c r="K17" s="391"/>
      <c r="L17" s="391"/>
      <c r="M17" s="391"/>
      <c r="N17" s="391"/>
      <c r="O17" s="391"/>
    </row>
    <row r="18" spans="2:15" ht="40.049999999999997" customHeight="1">
      <c r="B18" s="388">
        <v>15</v>
      </c>
      <c r="C18" s="383">
        <v>2</v>
      </c>
      <c r="D18" s="383">
        <v>3</v>
      </c>
      <c r="E18" s="360">
        <v>5</v>
      </c>
      <c r="F18" s="391" t="s">
        <v>8235</v>
      </c>
      <c r="G18" s="391" t="s">
        <v>8272</v>
      </c>
      <c r="H18" s="391" t="s">
        <v>8817</v>
      </c>
      <c r="I18" s="391" t="s">
        <v>8825</v>
      </c>
      <c r="J18" s="391"/>
      <c r="K18" s="391"/>
      <c r="L18" s="391"/>
      <c r="M18" s="391"/>
      <c r="N18" s="391"/>
      <c r="O18" s="391"/>
    </row>
    <row r="19" spans="2:15" ht="40.049999999999997" customHeight="1">
      <c r="B19" s="388">
        <v>16</v>
      </c>
      <c r="C19" s="383">
        <v>1</v>
      </c>
      <c r="D19" s="383">
        <v>2</v>
      </c>
      <c r="E19" s="360">
        <v>2</v>
      </c>
      <c r="F19" s="391" t="s">
        <v>9463</v>
      </c>
      <c r="G19" s="391"/>
      <c r="H19" s="391"/>
      <c r="I19" s="391"/>
      <c r="J19" s="391"/>
      <c r="K19" s="391"/>
      <c r="L19" s="391"/>
      <c r="M19" s="391"/>
      <c r="N19" s="391"/>
      <c r="O19" s="391"/>
    </row>
    <row r="20" spans="2:15" ht="40.049999999999997" customHeight="1">
      <c r="B20" s="388">
        <v>17</v>
      </c>
      <c r="C20" s="383">
        <v>2</v>
      </c>
      <c r="D20" s="383">
        <v>3</v>
      </c>
      <c r="E20" s="360">
        <v>4</v>
      </c>
      <c r="F20" s="391" t="s">
        <v>9587</v>
      </c>
      <c r="G20" s="391" t="s">
        <v>9590</v>
      </c>
      <c r="H20" s="391" t="s">
        <v>10749</v>
      </c>
      <c r="I20" s="391"/>
      <c r="J20" s="391"/>
      <c r="K20" s="391"/>
      <c r="L20" s="391"/>
      <c r="M20" s="391"/>
      <c r="N20" s="391"/>
      <c r="O20" s="391"/>
    </row>
    <row r="21" spans="2:15" ht="40.049999999999997" customHeight="1">
      <c r="B21" s="388">
        <v>18</v>
      </c>
      <c r="C21" s="383">
        <v>1</v>
      </c>
      <c r="D21" s="383">
        <v>1</v>
      </c>
      <c r="E21" s="360">
        <v>2</v>
      </c>
      <c r="F21" s="28" t="s">
        <v>10618</v>
      </c>
      <c r="G21" s="391"/>
      <c r="H21" s="391"/>
      <c r="I21" s="391"/>
      <c r="J21" s="391"/>
      <c r="K21" s="391"/>
      <c r="L21" s="391"/>
      <c r="M21" s="391"/>
      <c r="N21" s="391"/>
      <c r="O21" s="391"/>
    </row>
    <row r="22" spans="2:15" ht="40.049999999999997" customHeight="1">
      <c r="B22" s="388">
        <v>19</v>
      </c>
      <c r="C22" s="383">
        <v>1</v>
      </c>
      <c r="D22" s="383">
        <v>1</v>
      </c>
      <c r="E22" s="360">
        <v>1</v>
      </c>
      <c r="F22" s="391"/>
      <c r="G22" s="391"/>
      <c r="H22" s="391"/>
      <c r="I22" s="391"/>
      <c r="J22" s="391"/>
      <c r="K22" s="391"/>
      <c r="L22" s="391"/>
      <c r="M22" s="391"/>
      <c r="N22" s="391"/>
      <c r="O22" s="391"/>
    </row>
    <row r="23" spans="2:15" ht="40.049999999999997" customHeight="1">
      <c r="B23" s="388">
        <v>20</v>
      </c>
      <c r="C23" s="383">
        <v>1</v>
      </c>
      <c r="D23" s="383">
        <v>1</v>
      </c>
      <c r="E23" s="360">
        <v>1</v>
      </c>
      <c r="F23" s="391"/>
      <c r="G23" s="391"/>
      <c r="H23" s="391"/>
      <c r="I23" s="391"/>
      <c r="J23" s="391"/>
      <c r="K23" s="391"/>
      <c r="L23" s="391"/>
      <c r="M23" s="391"/>
      <c r="N23" s="391"/>
      <c r="O23" s="391"/>
    </row>
    <row r="24" spans="2:15" ht="40.049999999999997" customHeight="1">
      <c r="B24" s="388">
        <v>21</v>
      </c>
      <c r="C24" s="383">
        <v>1</v>
      </c>
      <c r="D24" s="383">
        <v>1</v>
      </c>
      <c r="E24" s="360">
        <v>1</v>
      </c>
      <c r="F24" s="391"/>
      <c r="G24" s="391"/>
      <c r="H24" s="391"/>
      <c r="I24" s="391"/>
      <c r="J24" s="391"/>
      <c r="K24" s="391"/>
      <c r="L24" s="391"/>
      <c r="M24" s="391"/>
      <c r="N24" s="391"/>
      <c r="O24" s="391"/>
    </row>
    <row r="25" spans="2:15" ht="40.049999999999997" customHeight="1">
      <c r="B25" s="388">
        <v>22</v>
      </c>
      <c r="C25" s="383">
        <v>1</v>
      </c>
      <c r="D25" s="383">
        <v>2</v>
      </c>
      <c r="E25" s="360">
        <v>3</v>
      </c>
      <c r="F25" s="391" t="s">
        <v>8817</v>
      </c>
      <c r="G25" s="391" t="s">
        <v>11821</v>
      </c>
      <c r="H25" s="391"/>
      <c r="I25" s="391"/>
      <c r="J25" s="391"/>
      <c r="K25" s="391"/>
      <c r="L25" s="391"/>
      <c r="M25" s="391"/>
      <c r="N25" s="391"/>
      <c r="O25" s="391"/>
    </row>
    <row r="26" spans="2:15" ht="40.049999999999997" customHeight="1">
      <c r="B26" s="388">
        <v>23</v>
      </c>
      <c r="C26" s="383">
        <v>2</v>
      </c>
      <c r="D26" s="383"/>
      <c r="E26" s="360"/>
      <c r="F26" s="391" t="s">
        <v>11735</v>
      </c>
      <c r="G26" s="391"/>
      <c r="H26" s="391"/>
      <c r="I26" s="391"/>
      <c r="J26" s="391"/>
      <c r="K26" s="391"/>
      <c r="L26" s="391"/>
      <c r="M26" s="391"/>
      <c r="N26" s="391"/>
      <c r="O26" s="391"/>
    </row>
    <row r="27" spans="2:15" ht="40.049999999999997" customHeight="1">
      <c r="B27" s="388">
        <v>24</v>
      </c>
      <c r="C27" s="383"/>
      <c r="D27" s="383"/>
      <c r="E27" s="360"/>
      <c r="F27" s="391"/>
      <c r="G27" s="391"/>
      <c r="H27" s="391"/>
      <c r="I27" s="391"/>
      <c r="J27" s="391"/>
      <c r="K27" s="391"/>
      <c r="L27" s="391"/>
      <c r="M27" s="391"/>
      <c r="N27" s="391"/>
      <c r="O27" s="391"/>
    </row>
    <row r="28" spans="2:15" ht="40.049999999999997" customHeight="1">
      <c r="B28" s="388">
        <v>25</v>
      </c>
      <c r="C28" s="383"/>
      <c r="D28" s="383"/>
      <c r="E28" s="360"/>
      <c r="F28" s="391"/>
      <c r="G28" s="391"/>
      <c r="H28" s="391"/>
      <c r="I28" s="391"/>
      <c r="J28" s="391"/>
      <c r="K28" s="391"/>
      <c r="L28" s="391"/>
      <c r="M28" s="391"/>
      <c r="N28" s="391"/>
      <c r="O28" s="391"/>
    </row>
    <row r="29" spans="2:15" ht="40.049999999999997" customHeight="1">
      <c r="B29" s="388">
        <v>26</v>
      </c>
      <c r="C29" s="383"/>
      <c r="D29" s="383"/>
      <c r="E29" s="360"/>
      <c r="F29" s="391"/>
      <c r="G29" s="391"/>
      <c r="H29" s="391"/>
      <c r="I29" s="391"/>
      <c r="J29" s="391"/>
      <c r="K29" s="391"/>
      <c r="L29" s="391"/>
      <c r="M29" s="391"/>
      <c r="N29" s="391"/>
      <c r="O29" s="391"/>
    </row>
    <row r="30" spans="2:15" ht="40.049999999999997" customHeight="1">
      <c r="B30" s="388">
        <v>27</v>
      </c>
      <c r="C30" s="383"/>
      <c r="D30" s="383"/>
      <c r="E30" s="360"/>
      <c r="F30" s="391"/>
      <c r="G30" s="391"/>
      <c r="H30" s="391"/>
      <c r="I30" s="391"/>
      <c r="J30" s="391"/>
      <c r="K30" s="391"/>
      <c r="L30" s="391"/>
      <c r="M30" s="391"/>
      <c r="N30" s="391"/>
      <c r="O30" s="391"/>
    </row>
    <row r="31" spans="2:15" ht="40.049999999999997" customHeight="1">
      <c r="B31" s="388">
        <v>28</v>
      </c>
      <c r="C31" s="383"/>
      <c r="D31" s="383"/>
      <c r="E31" s="360"/>
      <c r="F31" s="391"/>
      <c r="G31" s="391"/>
      <c r="H31" s="391"/>
      <c r="I31" s="391"/>
      <c r="J31" s="391"/>
      <c r="K31" s="391"/>
      <c r="L31" s="391"/>
      <c r="M31" s="391"/>
      <c r="N31" s="391"/>
      <c r="O31" s="391"/>
    </row>
    <row r="32" spans="2:15" ht="40.049999999999997" customHeight="1">
      <c r="B32" s="388">
        <v>29</v>
      </c>
      <c r="C32" s="383"/>
      <c r="D32" s="383"/>
      <c r="E32" s="360"/>
      <c r="F32" s="391"/>
      <c r="G32" s="391"/>
      <c r="H32" s="391"/>
      <c r="I32" s="391"/>
      <c r="J32" s="391"/>
      <c r="K32" s="391"/>
      <c r="L32" s="391"/>
      <c r="M32" s="391"/>
      <c r="N32" s="391"/>
      <c r="O32" s="391"/>
    </row>
    <row r="33" spans="2:15" ht="40.049999999999997" customHeight="1">
      <c r="B33" s="388">
        <v>30</v>
      </c>
      <c r="C33" s="383"/>
      <c r="D33" s="383"/>
      <c r="E33" s="360"/>
      <c r="F33" s="391"/>
      <c r="G33" s="391"/>
      <c r="H33" s="391"/>
      <c r="I33" s="391"/>
      <c r="J33" s="391"/>
      <c r="K33" s="391"/>
      <c r="L33" s="391"/>
      <c r="M33" s="391"/>
      <c r="N33" s="391"/>
      <c r="O33" s="391"/>
    </row>
    <row r="34" spans="2:15" ht="40.049999999999997" customHeight="1">
      <c r="B34" s="388">
        <v>31</v>
      </c>
      <c r="C34" s="383"/>
      <c r="D34" s="383"/>
      <c r="E34" s="360"/>
      <c r="F34" s="391"/>
      <c r="G34" s="391"/>
      <c r="H34" s="391"/>
      <c r="I34" s="391"/>
      <c r="J34" s="391"/>
      <c r="K34" s="391"/>
      <c r="L34" s="391"/>
      <c r="M34" s="391"/>
      <c r="N34" s="391"/>
      <c r="O34" s="391"/>
    </row>
    <row r="35" spans="2:15" ht="40.049999999999997" customHeight="1">
      <c r="B35" s="388">
        <v>32</v>
      </c>
      <c r="C35" s="383"/>
      <c r="D35" s="383"/>
      <c r="E35" s="360"/>
      <c r="F35" s="391"/>
      <c r="G35" s="391"/>
      <c r="H35" s="391"/>
      <c r="I35" s="391"/>
      <c r="J35" s="391"/>
      <c r="K35" s="391"/>
      <c r="L35" s="391"/>
      <c r="M35" s="391"/>
      <c r="N35" s="391"/>
      <c r="O35" s="391"/>
    </row>
    <row r="36" spans="2:15" ht="40.049999999999997" customHeight="1">
      <c r="B36" s="388">
        <v>33</v>
      </c>
      <c r="C36" s="383"/>
      <c r="D36" s="383"/>
      <c r="E36" s="360"/>
      <c r="F36" s="391"/>
      <c r="G36" s="391"/>
      <c r="H36" s="391"/>
      <c r="I36" s="391"/>
      <c r="J36" s="391"/>
      <c r="K36" s="391"/>
      <c r="L36" s="391"/>
      <c r="M36" s="391"/>
      <c r="N36" s="391"/>
      <c r="O36" s="391"/>
    </row>
    <row r="37" spans="2:15" ht="40.049999999999997" customHeight="1">
      <c r="B37" s="388">
        <v>34</v>
      </c>
      <c r="C37" s="383"/>
      <c r="D37" s="383"/>
      <c r="E37" s="360"/>
      <c r="F37" s="391"/>
      <c r="G37" s="391"/>
      <c r="H37" s="391"/>
      <c r="I37" s="391"/>
      <c r="J37" s="391"/>
      <c r="K37" s="391"/>
      <c r="L37" s="391"/>
      <c r="M37" s="391"/>
      <c r="N37" s="391"/>
      <c r="O37" s="391"/>
    </row>
    <row r="38" spans="2:15" ht="40.049999999999997" customHeight="1">
      <c r="B38" s="388">
        <v>35</v>
      </c>
      <c r="C38" s="383"/>
      <c r="D38" s="383"/>
      <c r="E38" s="360"/>
      <c r="F38" s="391"/>
      <c r="G38" s="391"/>
      <c r="H38" s="391"/>
      <c r="I38" s="391"/>
      <c r="J38" s="391"/>
      <c r="K38" s="391"/>
      <c r="L38" s="391"/>
      <c r="M38" s="391"/>
      <c r="N38" s="391"/>
      <c r="O38" s="391"/>
    </row>
    <row r="39" spans="2:15" ht="40.049999999999997" customHeight="1">
      <c r="B39" s="388">
        <v>36</v>
      </c>
      <c r="C39" s="383"/>
      <c r="D39" s="383"/>
      <c r="E39" s="360"/>
      <c r="F39" s="391"/>
      <c r="G39" s="391"/>
      <c r="H39" s="391"/>
      <c r="I39" s="391"/>
      <c r="J39" s="391"/>
      <c r="K39" s="391"/>
      <c r="L39" s="391"/>
      <c r="M39" s="391"/>
      <c r="N39" s="391"/>
      <c r="O39" s="391"/>
    </row>
    <row r="40" spans="2:15" ht="40.049999999999997" customHeight="1">
      <c r="B40" s="388">
        <v>37</v>
      </c>
      <c r="C40" s="383"/>
      <c r="D40" s="383"/>
      <c r="E40" s="360"/>
      <c r="F40" s="391"/>
      <c r="G40" s="391"/>
      <c r="H40" s="391"/>
      <c r="I40" s="391"/>
      <c r="J40" s="391"/>
      <c r="K40" s="391"/>
      <c r="L40" s="391"/>
      <c r="M40" s="391"/>
      <c r="N40" s="391"/>
      <c r="O40" s="391"/>
    </row>
    <row r="41" spans="2:15" ht="40.049999999999997" customHeight="1">
      <c r="B41" s="388">
        <v>38</v>
      </c>
      <c r="C41" s="383"/>
      <c r="D41" s="383"/>
      <c r="E41" s="360"/>
      <c r="F41" s="391"/>
      <c r="G41" s="391"/>
      <c r="H41" s="391"/>
      <c r="I41" s="391"/>
      <c r="J41" s="391"/>
      <c r="K41" s="391"/>
      <c r="L41" s="391"/>
      <c r="M41" s="391"/>
      <c r="N41" s="391"/>
      <c r="O41" s="391"/>
    </row>
    <row r="42" spans="2:15" ht="40.049999999999997" customHeight="1">
      <c r="B42" s="388">
        <v>39</v>
      </c>
      <c r="C42" s="383"/>
      <c r="D42" s="383"/>
      <c r="E42" s="360"/>
      <c r="F42" s="391"/>
      <c r="G42" s="391"/>
      <c r="H42" s="391"/>
      <c r="I42" s="391"/>
      <c r="J42" s="391"/>
      <c r="K42" s="391"/>
      <c r="L42" s="391"/>
      <c r="M42" s="391"/>
      <c r="N42" s="391"/>
      <c r="O42" s="391"/>
    </row>
    <row r="43" spans="2:15" ht="40.049999999999997" customHeight="1">
      <c r="B43" s="388">
        <v>40</v>
      </c>
      <c r="C43" s="383"/>
      <c r="D43" s="383"/>
      <c r="E43" s="360"/>
      <c r="F43" s="391"/>
      <c r="G43" s="391"/>
      <c r="H43" s="391"/>
      <c r="I43" s="391"/>
      <c r="J43" s="391"/>
      <c r="K43" s="391"/>
      <c r="L43" s="391"/>
      <c r="M43" s="391"/>
      <c r="N43" s="391"/>
      <c r="O43" s="391"/>
    </row>
    <row r="44" spans="2:15" ht="40.049999999999997" customHeight="1">
      <c r="B44" s="388">
        <v>41</v>
      </c>
      <c r="C44" s="383"/>
      <c r="D44" s="383"/>
      <c r="E44" s="360"/>
      <c r="F44" s="391"/>
      <c r="G44" s="391"/>
      <c r="H44" s="391"/>
      <c r="I44" s="391"/>
      <c r="J44" s="391"/>
      <c r="K44" s="391"/>
      <c r="L44" s="391"/>
      <c r="M44" s="391"/>
      <c r="N44" s="391"/>
      <c r="O44" s="391"/>
    </row>
    <row r="45" spans="2:15" ht="40.049999999999997" customHeight="1">
      <c r="B45" s="388">
        <v>42</v>
      </c>
      <c r="C45" s="383"/>
      <c r="D45" s="383"/>
      <c r="E45" s="360"/>
      <c r="F45" s="391"/>
      <c r="G45" s="391"/>
      <c r="H45" s="391"/>
      <c r="I45" s="391"/>
      <c r="J45" s="391"/>
      <c r="K45" s="391"/>
      <c r="L45" s="391"/>
      <c r="M45" s="391"/>
      <c r="N45" s="391"/>
      <c r="O45" s="391"/>
    </row>
    <row r="46" spans="2:15" ht="40.049999999999997" customHeight="1">
      <c r="B46" s="388">
        <v>43</v>
      </c>
      <c r="C46" s="383"/>
      <c r="D46" s="383"/>
      <c r="E46" s="360"/>
      <c r="F46" s="391"/>
      <c r="G46" s="391"/>
      <c r="H46" s="391"/>
      <c r="I46" s="391"/>
      <c r="J46" s="391"/>
      <c r="K46" s="391"/>
      <c r="L46" s="391"/>
      <c r="M46" s="391"/>
      <c r="N46" s="391"/>
      <c r="O46" s="391"/>
    </row>
    <row r="47" spans="2:15" ht="40.049999999999997" customHeight="1">
      <c r="B47" s="388">
        <v>44</v>
      </c>
      <c r="C47" s="383"/>
      <c r="D47" s="383"/>
      <c r="E47" s="360"/>
      <c r="F47" s="391"/>
      <c r="G47" s="391"/>
      <c r="H47" s="391"/>
      <c r="I47" s="391"/>
      <c r="J47" s="391"/>
      <c r="K47" s="391"/>
      <c r="L47" s="391"/>
      <c r="M47" s="391"/>
      <c r="N47" s="391"/>
      <c r="O47" s="391"/>
    </row>
    <row r="48" spans="2:15" ht="40.049999999999997" customHeight="1">
      <c r="B48" s="388">
        <v>45</v>
      </c>
      <c r="C48" s="383"/>
      <c r="D48" s="383"/>
      <c r="E48" s="360"/>
      <c r="F48" s="391"/>
      <c r="G48" s="391"/>
      <c r="H48" s="391"/>
      <c r="I48" s="391"/>
      <c r="J48" s="391"/>
      <c r="K48" s="391"/>
      <c r="L48" s="391"/>
      <c r="M48" s="391"/>
      <c r="N48" s="391"/>
      <c r="O48" s="391"/>
    </row>
    <row r="49" spans="2:15" ht="40.049999999999997" customHeight="1">
      <c r="B49" s="388">
        <v>46</v>
      </c>
      <c r="C49" s="383"/>
      <c r="D49" s="383"/>
      <c r="E49" s="360"/>
      <c r="F49" s="391"/>
      <c r="G49" s="391"/>
      <c r="H49" s="391"/>
      <c r="I49" s="391"/>
      <c r="J49" s="391"/>
      <c r="K49" s="391"/>
      <c r="L49" s="391"/>
      <c r="M49" s="391"/>
      <c r="N49" s="391"/>
      <c r="O49" s="391"/>
    </row>
    <row r="50" spans="2:15" ht="40.049999999999997" customHeight="1">
      <c r="B50" s="388">
        <v>47</v>
      </c>
      <c r="C50" s="383"/>
      <c r="D50" s="383"/>
      <c r="E50" s="360"/>
      <c r="F50" s="391"/>
      <c r="G50" s="391"/>
      <c r="H50" s="391"/>
      <c r="I50" s="391"/>
      <c r="J50" s="391"/>
      <c r="K50" s="391"/>
      <c r="L50" s="391"/>
      <c r="M50" s="391"/>
      <c r="N50" s="391"/>
      <c r="O50" s="391"/>
    </row>
    <row r="51" spans="2:15" ht="40.049999999999997" customHeight="1">
      <c r="B51" s="388">
        <v>48</v>
      </c>
      <c r="C51" s="383"/>
      <c r="D51" s="383"/>
      <c r="E51" s="360"/>
      <c r="F51" s="391"/>
      <c r="G51" s="391"/>
      <c r="H51" s="391"/>
      <c r="I51" s="391"/>
      <c r="J51" s="391"/>
      <c r="K51" s="391"/>
      <c r="L51" s="391"/>
      <c r="M51" s="391"/>
      <c r="N51" s="391"/>
      <c r="O51" s="391"/>
    </row>
    <row r="52" spans="2:15" ht="40.049999999999997" customHeight="1">
      <c r="B52" s="388">
        <v>49</v>
      </c>
      <c r="C52" s="383"/>
      <c r="D52" s="383"/>
      <c r="E52" s="360"/>
      <c r="F52" s="391"/>
      <c r="G52" s="391"/>
      <c r="H52" s="391"/>
      <c r="I52" s="391"/>
      <c r="J52" s="391"/>
      <c r="K52" s="391"/>
      <c r="L52" s="391"/>
      <c r="M52" s="391"/>
      <c r="N52" s="391"/>
      <c r="O52" s="391"/>
    </row>
    <row r="53" spans="2:15" ht="40.049999999999997" customHeight="1">
      <c r="B53" s="388">
        <v>50</v>
      </c>
      <c r="C53" s="383"/>
      <c r="D53" s="383"/>
      <c r="E53" s="360"/>
      <c r="F53" s="391"/>
      <c r="G53" s="391"/>
      <c r="H53" s="391"/>
      <c r="I53" s="391"/>
      <c r="J53" s="391"/>
      <c r="K53" s="391"/>
      <c r="L53" s="391"/>
      <c r="M53" s="391"/>
      <c r="N53" s="391"/>
      <c r="O53" s="391"/>
    </row>
    <row r="54" spans="2:15" ht="40.049999999999997" customHeight="1">
      <c r="B54" s="388">
        <v>51</v>
      </c>
      <c r="C54" s="383"/>
      <c r="D54" s="383"/>
      <c r="E54" s="360"/>
      <c r="F54" s="391"/>
      <c r="G54" s="391"/>
      <c r="H54" s="391"/>
      <c r="I54" s="391"/>
      <c r="J54" s="391"/>
      <c r="K54" s="391"/>
      <c r="L54" s="391"/>
      <c r="M54" s="391"/>
      <c r="N54" s="391"/>
      <c r="O54" s="391"/>
    </row>
    <row r="55" spans="2:15" ht="40.049999999999997" customHeight="1">
      <c r="B55" s="388">
        <v>52</v>
      </c>
      <c r="C55" s="383"/>
      <c r="D55" s="383"/>
      <c r="E55" s="360"/>
      <c r="F55" s="391"/>
      <c r="G55" s="391"/>
      <c r="H55" s="391"/>
      <c r="I55" s="391"/>
      <c r="J55" s="391"/>
      <c r="K55" s="391"/>
      <c r="L55" s="391"/>
      <c r="M55" s="391"/>
      <c r="N55" s="391"/>
      <c r="O55" s="391"/>
    </row>
  </sheetData>
  <phoneticPr fontId="16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34"/>
  <sheetViews>
    <sheetView showGridLines="0" zoomScale="90" zoomScaleNormal="90" workbookViewId="0">
      <pane ySplit="3" topLeftCell="A4" activePane="bottomLeft" state="frozen"/>
      <selection pane="bottomLeft" activeCell="H15" sqref="H15"/>
    </sheetView>
  </sheetViews>
  <sheetFormatPr defaultRowHeight="19.95" customHeight="1"/>
  <cols>
    <col min="1" max="1" width="3.69921875" style="361" customWidth="1"/>
    <col min="2" max="2" width="8.796875" style="24"/>
    <col min="3" max="4" width="8.19921875" style="361" bestFit="1" customWidth="1"/>
    <col min="5" max="5" width="6.69921875" style="361" customWidth="1"/>
    <col min="6" max="6" width="8.5" style="361" customWidth="1"/>
    <col min="7" max="7" width="11.59765625" style="361" bestFit="1" customWidth="1"/>
    <col min="8" max="8" width="8.59765625" style="361" customWidth="1"/>
    <col min="9" max="9" width="8.796875" style="361"/>
    <col min="10" max="10" width="16" style="361" bestFit="1" customWidth="1"/>
    <col min="11" max="11" width="7.296875" style="361" bestFit="1" customWidth="1"/>
    <col min="12" max="15" width="4.69921875" style="361" customWidth="1"/>
    <col min="16" max="16" width="5.69921875" style="361" customWidth="1"/>
    <col min="17" max="17" width="8.796875" style="361"/>
    <col min="18" max="19" width="12.8984375" style="394" customWidth="1"/>
    <col min="20" max="20" width="50.69921875" style="24" customWidth="1"/>
    <col min="21" max="16384" width="8.796875" style="361"/>
  </cols>
  <sheetData>
    <row r="2" spans="2:20" ht="19.95" customHeight="1">
      <c r="B2" s="250" t="s">
        <v>4148</v>
      </c>
    </row>
    <row r="3" spans="2:20" ht="40.049999999999997" customHeight="1">
      <c r="B3" s="362" t="s">
        <v>1530</v>
      </c>
      <c r="C3" s="520" t="s">
        <v>0</v>
      </c>
      <c r="D3" s="520" t="s">
        <v>1</v>
      </c>
      <c r="E3" s="520" t="s">
        <v>2</v>
      </c>
      <c r="F3" s="520" t="s">
        <v>3</v>
      </c>
      <c r="G3" s="520" t="s">
        <v>4</v>
      </c>
      <c r="H3" s="520" t="s">
        <v>5</v>
      </c>
      <c r="I3" s="520" t="s">
        <v>6</v>
      </c>
      <c r="J3" s="520" t="s">
        <v>7</v>
      </c>
      <c r="K3" s="520" t="s">
        <v>8</v>
      </c>
      <c r="L3" s="520" t="s">
        <v>9</v>
      </c>
      <c r="M3" s="520" t="s">
        <v>10</v>
      </c>
      <c r="N3" s="520" t="s">
        <v>11</v>
      </c>
      <c r="O3" s="520" t="s">
        <v>12</v>
      </c>
      <c r="P3" s="520" t="s">
        <v>13</v>
      </c>
      <c r="Q3" s="520" t="s">
        <v>14</v>
      </c>
      <c r="R3" s="363" t="s">
        <v>1531</v>
      </c>
      <c r="S3" s="364" t="s">
        <v>1532</v>
      </c>
      <c r="T3" s="365" t="s">
        <v>1533</v>
      </c>
    </row>
    <row r="4" spans="2:20" ht="19.95" customHeight="1">
      <c r="B4" s="360" t="s">
        <v>4147</v>
      </c>
      <c r="C4" s="521" t="s">
        <v>43</v>
      </c>
      <c r="D4" s="521" t="s">
        <v>4078</v>
      </c>
      <c r="E4" s="522" t="s">
        <v>953</v>
      </c>
      <c r="F4" s="521" t="s">
        <v>45</v>
      </c>
      <c r="G4" s="521">
        <v>2025120942</v>
      </c>
      <c r="H4" s="824" t="s">
        <v>629</v>
      </c>
      <c r="I4" s="523">
        <v>1037824</v>
      </c>
      <c r="J4" s="523" t="s">
        <v>697</v>
      </c>
      <c r="K4" s="523" t="s">
        <v>698</v>
      </c>
      <c r="L4" s="523">
        <v>4</v>
      </c>
      <c r="M4" s="523" t="s">
        <v>32</v>
      </c>
      <c r="N4" s="523" t="s">
        <v>33</v>
      </c>
      <c r="O4" s="523" t="s">
        <v>57</v>
      </c>
      <c r="P4" s="523" t="s">
        <v>48</v>
      </c>
      <c r="Q4" s="523" t="s">
        <v>1798</v>
      </c>
      <c r="R4" s="395">
        <v>1</v>
      </c>
      <c r="S4" s="360">
        <v>6</v>
      </c>
      <c r="T4" s="383" t="s">
        <v>1797</v>
      </c>
    </row>
    <row r="5" spans="2:20" ht="19.95" customHeight="1">
      <c r="B5" s="360" t="s">
        <v>357</v>
      </c>
      <c r="C5" s="521" t="s">
        <v>29</v>
      </c>
      <c r="D5" s="521" t="s">
        <v>4076</v>
      </c>
      <c r="E5" s="522" t="s">
        <v>1498</v>
      </c>
      <c r="F5" s="521" t="s">
        <v>45</v>
      </c>
      <c r="G5" s="521">
        <v>2026011119</v>
      </c>
      <c r="H5" s="824" t="s">
        <v>680</v>
      </c>
      <c r="I5" s="537">
        <v>2022627</v>
      </c>
      <c r="J5" s="523" t="s">
        <v>2728</v>
      </c>
      <c r="K5" s="523" t="s">
        <v>1359</v>
      </c>
      <c r="L5" s="523">
        <v>8</v>
      </c>
      <c r="M5" s="523" t="s">
        <v>32</v>
      </c>
      <c r="N5" s="523" t="s">
        <v>33</v>
      </c>
      <c r="O5" s="523" t="s">
        <v>57</v>
      </c>
      <c r="P5" s="523" t="s">
        <v>48</v>
      </c>
      <c r="Q5" s="523" t="s">
        <v>73</v>
      </c>
      <c r="R5" s="395">
        <v>4</v>
      </c>
      <c r="S5" s="360">
        <v>5</v>
      </c>
      <c r="T5" s="383" t="s">
        <v>4166</v>
      </c>
    </row>
    <row r="6" spans="2:20" ht="19.95" customHeight="1">
      <c r="B6" s="360" t="s">
        <v>357</v>
      </c>
      <c r="C6" s="521" t="s">
        <v>29</v>
      </c>
      <c r="D6" s="521" t="s">
        <v>4076</v>
      </c>
      <c r="E6" s="522" t="s">
        <v>953</v>
      </c>
      <c r="F6" s="521" t="s">
        <v>1501</v>
      </c>
      <c r="G6" s="521">
        <v>2026011585</v>
      </c>
      <c r="H6" s="824" t="s">
        <v>767</v>
      </c>
      <c r="I6" s="537">
        <v>1031414</v>
      </c>
      <c r="J6" s="523" t="s">
        <v>3552</v>
      </c>
      <c r="K6" s="523" t="s">
        <v>2435</v>
      </c>
      <c r="L6" s="523">
        <v>4</v>
      </c>
      <c r="M6" s="523" t="s">
        <v>32</v>
      </c>
      <c r="N6" s="523" t="s">
        <v>33</v>
      </c>
      <c r="O6" s="523" t="s">
        <v>57</v>
      </c>
      <c r="P6" s="523" t="s">
        <v>48</v>
      </c>
      <c r="Q6" s="523" t="s">
        <v>73</v>
      </c>
      <c r="R6" s="395">
        <v>5</v>
      </c>
      <c r="S6" s="360">
        <v>6</v>
      </c>
      <c r="T6" s="383" t="s">
        <v>4426</v>
      </c>
    </row>
    <row r="7" spans="2:20" ht="19.95" customHeight="1">
      <c r="B7" s="360" t="s">
        <v>357</v>
      </c>
      <c r="C7" s="521" t="s">
        <v>29</v>
      </c>
      <c r="D7" s="521" t="s">
        <v>4076</v>
      </c>
      <c r="E7" s="522" t="s">
        <v>953</v>
      </c>
      <c r="F7" s="521" t="s">
        <v>1501</v>
      </c>
      <c r="G7" s="521">
        <v>2026011585</v>
      </c>
      <c r="H7" s="824" t="s">
        <v>767</v>
      </c>
      <c r="I7" s="537">
        <v>1031414</v>
      </c>
      <c r="J7" s="523" t="s">
        <v>3552</v>
      </c>
      <c r="K7" s="523" t="s">
        <v>2435</v>
      </c>
      <c r="L7" s="523">
        <v>4</v>
      </c>
      <c r="M7" s="523" t="s">
        <v>32</v>
      </c>
      <c r="N7" s="523" t="s">
        <v>33</v>
      </c>
      <c r="O7" s="523" t="s">
        <v>57</v>
      </c>
      <c r="P7" s="523" t="s">
        <v>48</v>
      </c>
      <c r="Q7" s="523" t="s">
        <v>73</v>
      </c>
      <c r="R7" s="395">
        <v>6</v>
      </c>
      <c r="S7" s="360">
        <v>9</v>
      </c>
      <c r="T7" s="383" t="s">
        <v>5057</v>
      </c>
    </row>
    <row r="8" spans="2:20" ht="19.95" customHeight="1">
      <c r="B8" s="916" t="s">
        <v>4432</v>
      </c>
      <c r="C8" s="521" t="s">
        <v>43</v>
      </c>
      <c r="D8" s="521" t="s">
        <v>4081</v>
      </c>
      <c r="E8" s="522" t="s">
        <v>932</v>
      </c>
      <c r="F8" s="521" t="s">
        <v>45</v>
      </c>
      <c r="G8" s="521">
        <v>2026013407</v>
      </c>
      <c r="H8" s="824" t="s">
        <v>629</v>
      </c>
      <c r="I8" s="537">
        <v>1038836</v>
      </c>
      <c r="J8" s="523" t="s">
        <v>2620</v>
      </c>
      <c r="K8" s="523" t="s">
        <v>2458</v>
      </c>
      <c r="L8" s="523">
        <v>4</v>
      </c>
      <c r="M8" s="523" t="s">
        <v>32</v>
      </c>
      <c r="N8" s="523" t="s">
        <v>33</v>
      </c>
      <c r="O8" s="523" t="s">
        <v>57</v>
      </c>
      <c r="P8" s="523" t="s">
        <v>48</v>
      </c>
      <c r="Q8" s="523">
        <v>0</v>
      </c>
      <c r="R8" s="395">
        <v>7</v>
      </c>
      <c r="S8" s="360">
        <v>9</v>
      </c>
      <c r="T8" s="383" t="s">
        <v>4433</v>
      </c>
    </row>
    <row r="9" spans="2:20" ht="19.95" customHeight="1">
      <c r="B9" s="360" t="s">
        <v>357</v>
      </c>
      <c r="C9" s="521" t="s">
        <v>43</v>
      </c>
      <c r="D9" s="521" t="s">
        <v>4984</v>
      </c>
      <c r="E9" s="522" t="s">
        <v>4985</v>
      </c>
      <c r="F9" s="521" t="s">
        <v>1501</v>
      </c>
      <c r="G9" s="521">
        <v>2025120454</v>
      </c>
      <c r="H9" s="824" t="s">
        <v>767</v>
      </c>
      <c r="I9" s="537">
        <v>1038858</v>
      </c>
      <c r="J9" s="523" t="s">
        <v>1996</v>
      </c>
      <c r="K9" s="523" t="s">
        <v>1170</v>
      </c>
      <c r="L9" s="523">
        <v>4</v>
      </c>
      <c r="M9" s="523" t="s">
        <v>32</v>
      </c>
      <c r="N9" s="523" t="s">
        <v>33</v>
      </c>
      <c r="O9" s="523" t="s">
        <v>57</v>
      </c>
      <c r="P9" s="523" t="s">
        <v>48</v>
      </c>
      <c r="Q9" s="523" t="s">
        <v>73</v>
      </c>
      <c r="R9" s="395">
        <v>8</v>
      </c>
      <c r="S9" s="360" t="s">
        <v>8237</v>
      </c>
      <c r="T9" s="383" t="s">
        <v>8238</v>
      </c>
    </row>
    <row r="10" spans="2:20" ht="39.6">
      <c r="B10" s="916" t="s">
        <v>4432</v>
      </c>
      <c r="C10" s="820" t="s">
        <v>43</v>
      </c>
      <c r="D10" s="820" t="s">
        <v>5685</v>
      </c>
      <c r="E10" s="821" t="s">
        <v>932</v>
      </c>
      <c r="F10" s="820" t="s">
        <v>45</v>
      </c>
      <c r="G10" s="820">
        <v>2026012992</v>
      </c>
      <c r="H10" s="825" t="s">
        <v>4951</v>
      </c>
      <c r="I10" s="822">
        <v>2021195</v>
      </c>
      <c r="J10" s="823" t="s">
        <v>1388</v>
      </c>
      <c r="K10" s="823" t="s">
        <v>3221</v>
      </c>
      <c r="L10" s="823">
        <v>10</v>
      </c>
      <c r="M10" s="823" t="s">
        <v>32</v>
      </c>
      <c r="N10" s="823" t="s">
        <v>33</v>
      </c>
      <c r="O10" s="823" t="s">
        <v>57</v>
      </c>
      <c r="P10" s="823" t="s">
        <v>48</v>
      </c>
      <c r="Q10" s="823">
        <v>15</v>
      </c>
      <c r="R10" s="395">
        <v>8</v>
      </c>
      <c r="S10" s="360">
        <v>9</v>
      </c>
      <c r="T10" s="383" t="s">
        <v>4433</v>
      </c>
    </row>
    <row r="11" spans="2:20" ht="19.95" customHeight="1">
      <c r="B11" s="1719" t="s">
        <v>4432</v>
      </c>
      <c r="C11" s="1719" t="s">
        <v>3594</v>
      </c>
      <c r="D11" s="1719" t="s">
        <v>3595</v>
      </c>
      <c r="E11" s="1721" t="s">
        <v>30</v>
      </c>
      <c r="F11" s="1719" t="s">
        <v>45</v>
      </c>
      <c r="G11" s="1719">
        <v>2026020487</v>
      </c>
      <c r="H11" s="1722" t="s">
        <v>966</v>
      </c>
      <c r="I11" s="1726">
        <v>1035212</v>
      </c>
      <c r="J11" s="1717" t="s">
        <v>4935</v>
      </c>
      <c r="K11" s="1717" t="s">
        <v>602</v>
      </c>
      <c r="L11" s="1717">
        <v>4</v>
      </c>
      <c r="M11" s="1717" t="s">
        <v>32</v>
      </c>
      <c r="N11" s="1717" t="s">
        <v>33</v>
      </c>
      <c r="O11" s="1717" t="s">
        <v>57</v>
      </c>
      <c r="P11" s="1717" t="s">
        <v>48</v>
      </c>
      <c r="Q11" s="523">
        <v>12</v>
      </c>
      <c r="R11" s="819">
        <v>10</v>
      </c>
      <c r="S11" s="360">
        <v>13</v>
      </c>
      <c r="T11" s="1714" t="s">
        <v>6963</v>
      </c>
    </row>
    <row r="12" spans="2:20" ht="19.95" customHeight="1">
      <c r="B12" s="1718"/>
      <c r="C12" s="1718"/>
      <c r="D12" s="1718"/>
      <c r="E12" s="1718"/>
      <c r="F12" s="1718"/>
      <c r="G12" s="1718"/>
      <c r="H12" s="1723"/>
      <c r="I12" s="1718"/>
      <c r="J12" s="1728"/>
      <c r="K12" s="1718"/>
      <c r="L12" s="1718"/>
      <c r="M12" s="1718"/>
      <c r="N12" s="1718"/>
      <c r="O12" s="1718"/>
      <c r="P12" s="1718"/>
      <c r="Q12" s="523">
        <v>13</v>
      </c>
      <c r="R12" s="819">
        <v>10</v>
      </c>
      <c r="S12" s="360">
        <v>13</v>
      </c>
      <c r="T12" s="1715"/>
    </row>
    <row r="13" spans="2:20" ht="19.95" customHeight="1">
      <c r="B13" s="1718"/>
      <c r="C13" s="1718"/>
      <c r="D13" s="1718"/>
      <c r="E13" s="1718"/>
      <c r="F13" s="1718"/>
      <c r="G13" s="1718"/>
      <c r="H13" s="1723"/>
      <c r="I13" s="1718"/>
      <c r="J13" s="1728"/>
      <c r="K13" s="1718"/>
      <c r="L13" s="1718"/>
      <c r="M13" s="1718"/>
      <c r="N13" s="1718"/>
      <c r="O13" s="1718"/>
      <c r="P13" s="1718"/>
      <c r="Q13" s="523">
        <v>14</v>
      </c>
      <c r="R13" s="819">
        <v>10</v>
      </c>
      <c r="S13" s="360">
        <v>13</v>
      </c>
      <c r="T13" s="1715"/>
    </row>
    <row r="14" spans="2:20" ht="19.95" customHeight="1">
      <c r="B14" s="1718"/>
      <c r="C14" s="1718"/>
      <c r="D14" s="1718"/>
      <c r="E14" s="1718"/>
      <c r="F14" s="1718"/>
      <c r="G14" s="1718"/>
      <c r="H14" s="1723"/>
      <c r="I14" s="1718"/>
      <c r="J14" s="1728"/>
      <c r="K14" s="1718"/>
      <c r="L14" s="1718"/>
      <c r="M14" s="1718"/>
      <c r="N14" s="1718"/>
      <c r="O14" s="1718"/>
      <c r="P14" s="1718"/>
      <c r="Q14" s="523">
        <v>15</v>
      </c>
      <c r="R14" s="819">
        <v>10</v>
      </c>
      <c r="S14" s="360">
        <v>13</v>
      </c>
      <c r="T14" s="1716"/>
    </row>
    <row r="15" spans="2:20" ht="19.95" customHeight="1">
      <c r="B15" s="521" t="s">
        <v>4432</v>
      </c>
      <c r="C15" s="521" t="s">
        <v>43</v>
      </c>
      <c r="D15" s="521" t="s">
        <v>3561</v>
      </c>
      <c r="E15" s="521" t="s">
        <v>1498</v>
      </c>
      <c r="F15" s="521" t="s">
        <v>45</v>
      </c>
      <c r="G15" s="521">
        <v>2026020689</v>
      </c>
      <c r="H15" s="824" t="s">
        <v>680</v>
      </c>
      <c r="I15" s="537">
        <v>1038555</v>
      </c>
      <c r="J15" s="523" t="s">
        <v>5246</v>
      </c>
      <c r="K15" s="523" t="s">
        <v>3277</v>
      </c>
      <c r="L15" s="523">
        <v>4</v>
      </c>
      <c r="M15" s="523" t="s">
        <v>32</v>
      </c>
      <c r="N15" s="523" t="s">
        <v>33</v>
      </c>
      <c r="O15" s="523" t="s">
        <v>57</v>
      </c>
      <c r="P15" s="523" t="s">
        <v>34</v>
      </c>
      <c r="Q15" s="523">
        <v>0</v>
      </c>
      <c r="R15" s="819">
        <v>10</v>
      </c>
      <c r="S15" s="360">
        <v>11</v>
      </c>
      <c r="T15" s="383" t="s">
        <v>6963</v>
      </c>
    </row>
    <row r="16" spans="2:20" ht="19.95" customHeight="1">
      <c r="B16" s="1719" t="s">
        <v>4432</v>
      </c>
      <c r="C16" s="1719" t="s">
        <v>3594</v>
      </c>
      <c r="D16" s="1719" t="s">
        <v>3595</v>
      </c>
      <c r="E16" s="1721" t="s">
        <v>30</v>
      </c>
      <c r="F16" s="1719" t="s">
        <v>45</v>
      </c>
      <c r="G16" s="1719">
        <v>2026020488</v>
      </c>
      <c r="H16" s="1722" t="s">
        <v>966</v>
      </c>
      <c r="I16" s="1726">
        <v>1035212</v>
      </c>
      <c r="J16" s="1717" t="s">
        <v>5720</v>
      </c>
      <c r="K16" s="1717" t="s">
        <v>602</v>
      </c>
      <c r="L16" s="1717">
        <v>4</v>
      </c>
      <c r="M16" s="1717" t="s">
        <v>32</v>
      </c>
      <c r="N16" s="1717" t="s">
        <v>33</v>
      </c>
      <c r="O16" s="1717" t="s">
        <v>57</v>
      </c>
      <c r="P16" s="1717" t="s">
        <v>48</v>
      </c>
      <c r="Q16" s="523">
        <v>16</v>
      </c>
      <c r="R16" s="819">
        <v>10</v>
      </c>
      <c r="S16" s="360">
        <v>13</v>
      </c>
      <c r="T16" s="1714" t="s">
        <v>6963</v>
      </c>
    </row>
    <row r="17" spans="2:20" ht="19.95" customHeight="1">
      <c r="B17" s="1718"/>
      <c r="C17" s="1718"/>
      <c r="D17" s="1718"/>
      <c r="E17" s="1718"/>
      <c r="F17" s="1718"/>
      <c r="G17" s="1718"/>
      <c r="H17" s="1723"/>
      <c r="I17" s="1718"/>
      <c r="J17" s="1717"/>
      <c r="K17" s="1718"/>
      <c r="L17" s="1718"/>
      <c r="M17" s="1718"/>
      <c r="N17" s="1718"/>
      <c r="O17" s="1718"/>
      <c r="P17" s="1718"/>
      <c r="Q17" s="523">
        <v>17</v>
      </c>
      <c r="R17" s="819">
        <v>10</v>
      </c>
      <c r="S17" s="360">
        <v>13</v>
      </c>
      <c r="T17" s="1715"/>
    </row>
    <row r="18" spans="2:20" ht="19.95" customHeight="1">
      <c r="B18" s="1718"/>
      <c r="C18" s="1718"/>
      <c r="D18" s="1718"/>
      <c r="E18" s="1718"/>
      <c r="F18" s="1718"/>
      <c r="G18" s="1718"/>
      <c r="H18" s="1723"/>
      <c r="I18" s="1718"/>
      <c r="J18" s="1717"/>
      <c r="K18" s="1718"/>
      <c r="L18" s="1718"/>
      <c r="M18" s="1718"/>
      <c r="N18" s="1718"/>
      <c r="O18" s="1718"/>
      <c r="P18" s="1718"/>
      <c r="Q18" s="523">
        <v>18</v>
      </c>
      <c r="R18" s="819">
        <v>10</v>
      </c>
      <c r="S18" s="360">
        <v>13</v>
      </c>
      <c r="T18" s="1715"/>
    </row>
    <row r="19" spans="2:20" ht="19.95" customHeight="1">
      <c r="B19" s="1724"/>
      <c r="C19" s="1724"/>
      <c r="D19" s="1724"/>
      <c r="E19" s="1724"/>
      <c r="F19" s="1724"/>
      <c r="G19" s="1724"/>
      <c r="H19" s="1725"/>
      <c r="I19" s="1724"/>
      <c r="J19" s="1727"/>
      <c r="K19" s="1724"/>
      <c r="L19" s="1724"/>
      <c r="M19" s="1724"/>
      <c r="N19" s="1724"/>
      <c r="O19" s="1724"/>
      <c r="P19" s="1724"/>
      <c r="Q19" s="823">
        <v>19</v>
      </c>
      <c r="R19" s="826">
        <v>10</v>
      </c>
      <c r="S19" s="827">
        <v>13</v>
      </c>
      <c r="T19" s="1716"/>
    </row>
    <row r="20" spans="2:20" ht="19.95" customHeight="1">
      <c r="B20" s="385" t="s">
        <v>357</v>
      </c>
      <c r="C20" s="911" t="s">
        <v>29</v>
      </c>
      <c r="D20" s="911" t="s">
        <v>1505</v>
      </c>
      <c r="E20" s="911" t="s">
        <v>932</v>
      </c>
      <c r="F20" s="912" t="s">
        <v>31</v>
      </c>
      <c r="G20" s="911">
        <v>2026012468</v>
      </c>
      <c r="H20" s="913" t="s">
        <v>767</v>
      </c>
      <c r="I20" s="914">
        <v>2022659</v>
      </c>
      <c r="J20" s="915" t="s">
        <v>6404</v>
      </c>
      <c r="K20" s="915" t="s">
        <v>1359</v>
      </c>
      <c r="L20" s="913">
        <v>10</v>
      </c>
      <c r="M20" s="915" t="s">
        <v>32</v>
      </c>
      <c r="N20" s="915" t="s">
        <v>33</v>
      </c>
      <c r="O20" s="915" t="s">
        <v>57</v>
      </c>
      <c r="P20" s="915" t="s">
        <v>48</v>
      </c>
      <c r="Q20" s="915" t="s">
        <v>73</v>
      </c>
      <c r="R20" s="819">
        <v>10</v>
      </c>
      <c r="S20" s="360">
        <v>11</v>
      </c>
      <c r="T20" s="383" t="s">
        <v>6983</v>
      </c>
    </row>
    <row r="21" spans="2:20" ht="19.95" customHeight="1">
      <c r="B21" s="1719" t="s">
        <v>7398</v>
      </c>
      <c r="C21" s="1719" t="s">
        <v>43</v>
      </c>
      <c r="D21" s="1719" t="s">
        <v>5688</v>
      </c>
      <c r="E21" s="1721" t="s">
        <v>30</v>
      </c>
      <c r="F21" s="1719" t="s">
        <v>45</v>
      </c>
      <c r="G21" s="1719">
        <v>2026030324</v>
      </c>
      <c r="H21" s="1720" t="s">
        <v>680</v>
      </c>
      <c r="I21" s="1717" t="s">
        <v>5698</v>
      </c>
      <c r="J21" s="1717" t="s">
        <v>5083</v>
      </c>
      <c r="K21" s="1717" t="s">
        <v>5213</v>
      </c>
      <c r="L21" s="1717">
        <v>4</v>
      </c>
      <c r="M21" s="1717" t="s">
        <v>32</v>
      </c>
      <c r="N21" s="1717" t="s">
        <v>33</v>
      </c>
      <c r="O21" s="1717" t="s">
        <v>57</v>
      </c>
      <c r="P21" s="1717" t="s">
        <v>48</v>
      </c>
      <c r="Q21" s="910">
        <v>22</v>
      </c>
      <c r="R21" s="819">
        <v>12</v>
      </c>
      <c r="S21" s="360">
        <v>14</v>
      </c>
      <c r="T21" s="1714" t="s">
        <v>7403</v>
      </c>
    </row>
    <row r="22" spans="2:20" ht="19.95" customHeight="1">
      <c r="B22" s="1718"/>
      <c r="C22" s="1718"/>
      <c r="D22" s="1718"/>
      <c r="E22" s="1718"/>
      <c r="F22" s="1718"/>
      <c r="G22" s="1718"/>
      <c r="H22" s="1718"/>
      <c r="I22" s="1718"/>
      <c r="J22" s="1718"/>
      <c r="K22" s="1718"/>
      <c r="L22" s="1718"/>
      <c r="M22" s="1718"/>
      <c r="N22" s="1718"/>
      <c r="O22" s="1718"/>
      <c r="P22" s="1718"/>
      <c r="Q22" s="910">
        <v>23</v>
      </c>
      <c r="R22" s="819">
        <v>12</v>
      </c>
      <c r="S22" s="360">
        <v>14</v>
      </c>
      <c r="T22" s="1715"/>
    </row>
    <row r="23" spans="2:20" ht="19.95" customHeight="1">
      <c r="B23" s="1718"/>
      <c r="C23" s="1718"/>
      <c r="D23" s="1718"/>
      <c r="E23" s="1718"/>
      <c r="F23" s="1718"/>
      <c r="G23" s="1718"/>
      <c r="H23" s="1718"/>
      <c r="I23" s="1718"/>
      <c r="J23" s="1718"/>
      <c r="K23" s="1718"/>
      <c r="L23" s="1718"/>
      <c r="M23" s="1718"/>
      <c r="N23" s="1718"/>
      <c r="O23" s="1718"/>
      <c r="P23" s="1718"/>
      <c r="Q23" s="910">
        <v>24</v>
      </c>
      <c r="R23" s="819">
        <v>12</v>
      </c>
      <c r="S23" s="360">
        <v>14</v>
      </c>
      <c r="T23" s="1716"/>
    </row>
    <row r="24" spans="2:20" ht="19.95" customHeight="1">
      <c r="B24" s="28"/>
      <c r="C24" s="836"/>
      <c r="D24" s="836"/>
      <c r="E24" s="836"/>
      <c r="F24" s="836"/>
      <c r="G24" s="836"/>
      <c r="H24" s="836"/>
      <c r="I24" s="836"/>
      <c r="J24" s="836"/>
      <c r="K24" s="836"/>
      <c r="L24" s="836"/>
      <c r="M24" s="836"/>
      <c r="N24" s="836"/>
      <c r="O24" s="836"/>
      <c r="P24" s="836"/>
      <c r="Q24" s="836"/>
      <c r="R24" s="395"/>
      <c r="S24" s="360"/>
      <c r="T24" s="383"/>
    </row>
    <row r="25" spans="2:20" ht="19.95" customHeight="1">
      <c r="B25" s="28"/>
      <c r="C25" s="366"/>
      <c r="D25" s="366"/>
      <c r="E25" s="366"/>
      <c r="F25" s="366"/>
      <c r="G25" s="366"/>
      <c r="H25" s="366"/>
      <c r="I25" s="366"/>
      <c r="J25" s="366"/>
      <c r="K25" s="366"/>
      <c r="L25" s="366"/>
      <c r="M25" s="366"/>
      <c r="N25" s="366"/>
      <c r="O25" s="366"/>
      <c r="P25" s="366"/>
      <c r="Q25" s="366"/>
      <c r="R25" s="395"/>
      <c r="S25" s="360"/>
      <c r="T25" s="383"/>
    </row>
    <row r="26" spans="2:20" ht="19.95" customHeight="1">
      <c r="B26" s="28"/>
      <c r="C26" s="366"/>
      <c r="D26" s="366"/>
      <c r="E26" s="366"/>
      <c r="F26" s="366"/>
      <c r="G26" s="366"/>
      <c r="H26" s="366"/>
      <c r="I26" s="366"/>
      <c r="J26" s="366"/>
      <c r="K26" s="366"/>
      <c r="L26" s="366"/>
      <c r="M26" s="366"/>
      <c r="N26" s="366"/>
      <c r="O26" s="366"/>
      <c r="P26" s="366"/>
      <c r="Q26" s="366"/>
      <c r="R26" s="395"/>
      <c r="S26" s="360"/>
      <c r="T26" s="383"/>
    </row>
    <row r="27" spans="2:20" ht="19.95" customHeight="1">
      <c r="B27" s="28"/>
      <c r="C27" s="366"/>
      <c r="D27" s="366"/>
      <c r="E27" s="366"/>
      <c r="F27" s="366"/>
      <c r="G27" s="366"/>
      <c r="H27" s="366"/>
      <c r="I27" s="366"/>
      <c r="J27" s="366"/>
      <c r="K27" s="366"/>
      <c r="L27" s="366"/>
      <c r="M27" s="366"/>
      <c r="N27" s="366"/>
      <c r="O27" s="366"/>
      <c r="P27" s="366"/>
      <c r="Q27" s="366"/>
      <c r="R27" s="395"/>
      <c r="S27" s="360"/>
      <c r="T27" s="383"/>
    </row>
    <row r="28" spans="2:20" ht="19.95" customHeight="1">
      <c r="B28" s="28"/>
      <c r="C28" s="366"/>
      <c r="D28" s="366"/>
      <c r="E28" s="366"/>
      <c r="F28" s="366"/>
      <c r="G28" s="366"/>
      <c r="H28" s="366"/>
      <c r="I28" s="366"/>
      <c r="J28" s="366"/>
      <c r="K28" s="366"/>
      <c r="L28" s="366"/>
      <c r="M28" s="366"/>
      <c r="N28" s="366"/>
      <c r="O28" s="366"/>
      <c r="P28" s="366"/>
      <c r="Q28" s="366"/>
      <c r="R28" s="395"/>
      <c r="S28" s="360"/>
      <c r="T28" s="383"/>
    </row>
    <row r="29" spans="2:20" ht="19.95" customHeight="1">
      <c r="B29" s="28"/>
      <c r="C29" s="366"/>
      <c r="D29" s="366"/>
      <c r="E29" s="366"/>
      <c r="F29" s="366"/>
      <c r="G29" s="366"/>
      <c r="H29" s="366"/>
      <c r="I29" s="366"/>
      <c r="J29" s="366"/>
      <c r="K29" s="366"/>
      <c r="L29" s="366"/>
      <c r="M29" s="366"/>
      <c r="N29" s="366"/>
      <c r="O29" s="366"/>
      <c r="P29" s="366"/>
      <c r="Q29" s="366"/>
      <c r="R29" s="395"/>
      <c r="S29" s="360"/>
      <c r="T29" s="383"/>
    </row>
    <row r="30" spans="2:20" ht="19.95" customHeight="1">
      <c r="B30" s="28"/>
      <c r="C30" s="366"/>
      <c r="D30" s="366"/>
      <c r="E30" s="366"/>
      <c r="F30" s="366"/>
      <c r="G30" s="366"/>
      <c r="H30" s="366"/>
      <c r="I30" s="366"/>
      <c r="J30" s="366"/>
      <c r="K30" s="366"/>
      <c r="L30" s="366"/>
      <c r="M30" s="366"/>
      <c r="N30" s="366"/>
      <c r="O30" s="366"/>
      <c r="P30" s="366"/>
      <c r="Q30" s="366"/>
      <c r="R30" s="395"/>
      <c r="S30" s="360"/>
      <c r="T30" s="383"/>
    </row>
    <row r="31" spans="2:20" ht="19.95" customHeight="1">
      <c r="B31" s="28"/>
      <c r="C31" s="366"/>
      <c r="D31" s="366"/>
      <c r="E31" s="366"/>
      <c r="F31" s="366"/>
      <c r="G31" s="366"/>
      <c r="H31" s="366"/>
      <c r="I31" s="366"/>
      <c r="J31" s="366"/>
      <c r="K31" s="366"/>
      <c r="L31" s="366"/>
      <c r="M31" s="366"/>
      <c r="N31" s="366"/>
      <c r="O31" s="366"/>
      <c r="P31" s="366"/>
      <c r="Q31" s="366"/>
      <c r="R31" s="395"/>
      <c r="S31" s="360"/>
      <c r="T31" s="383"/>
    </row>
    <row r="32" spans="2:20" ht="19.95" customHeight="1">
      <c r="B32" s="28"/>
      <c r="C32" s="366"/>
      <c r="D32" s="366"/>
      <c r="E32" s="366"/>
      <c r="F32" s="366"/>
      <c r="G32" s="366"/>
      <c r="H32" s="366"/>
      <c r="I32" s="366"/>
      <c r="J32" s="366"/>
      <c r="K32" s="366"/>
      <c r="L32" s="366"/>
      <c r="M32" s="366"/>
      <c r="N32" s="366"/>
      <c r="O32" s="366"/>
      <c r="P32" s="366"/>
      <c r="Q32" s="366"/>
      <c r="R32" s="395"/>
      <c r="S32" s="360"/>
      <c r="T32" s="383"/>
    </row>
    <row r="33" spans="2:20" ht="19.95" customHeight="1">
      <c r="B33" s="28"/>
      <c r="C33" s="366"/>
      <c r="D33" s="366"/>
      <c r="E33" s="366"/>
      <c r="F33" s="366"/>
      <c r="G33" s="366"/>
      <c r="H33" s="366"/>
      <c r="I33" s="366"/>
      <c r="J33" s="366"/>
      <c r="K33" s="366"/>
      <c r="L33" s="366"/>
      <c r="M33" s="366"/>
      <c r="N33" s="366"/>
      <c r="O33" s="366"/>
      <c r="P33" s="366"/>
      <c r="Q33" s="366"/>
      <c r="R33" s="395"/>
      <c r="S33" s="360"/>
      <c r="T33" s="383"/>
    </row>
    <row r="34" spans="2:20" ht="19.95" customHeight="1">
      <c r="B34" s="28"/>
      <c r="C34" s="366"/>
      <c r="D34" s="366"/>
      <c r="E34" s="366"/>
      <c r="F34" s="366"/>
      <c r="G34" s="366"/>
      <c r="H34" s="366"/>
      <c r="I34" s="366"/>
      <c r="J34" s="366"/>
      <c r="K34" s="366"/>
      <c r="L34" s="366"/>
      <c r="M34" s="366"/>
      <c r="N34" s="366"/>
      <c r="O34" s="366"/>
      <c r="P34" s="366"/>
      <c r="Q34" s="366"/>
      <c r="R34" s="395"/>
      <c r="S34" s="360"/>
      <c r="T34" s="383"/>
    </row>
  </sheetData>
  <mergeCells count="48">
    <mergeCell ref="B11:B14"/>
    <mergeCell ref="B16:B19"/>
    <mergeCell ref="T11:T14"/>
    <mergeCell ref="T16:T19"/>
    <mergeCell ref="K16:K19"/>
    <mergeCell ref="L16:L19"/>
    <mergeCell ref="M16:M19"/>
    <mergeCell ref="N16:N19"/>
    <mergeCell ref="O16:O19"/>
    <mergeCell ref="P16:P19"/>
    <mergeCell ref="O11:O14"/>
    <mergeCell ref="P11:P14"/>
    <mergeCell ref="C16:C19"/>
    <mergeCell ref="D16:D19"/>
    <mergeCell ref="E16:E19"/>
    <mergeCell ref="F16:F19"/>
    <mergeCell ref="G16:G19"/>
    <mergeCell ref="H16:H19"/>
    <mergeCell ref="I16:I19"/>
    <mergeCell ref="J16:J19"/>
    <mergeCell ref="I11:I14"/>
    <mergeCell ref="J11:J14"/>
    <mergeCell ref="K11:K14"/>
    <mergeCell ref="L11:L14"/>
    <mergeCell ref="M11:M14"/>
    <mergeCell ref="N11:N14"/>
    <mergeCell ref="C11:C14"/>
    <mergeCell ref="D11:D14"/>
    <mergeCell ref="E11:E14"/>
    <mergeCell ref="F11:F14"/>
    <mergeCell ref="G11:G14"/>
    <mergeCell ref="H11:H14"/>
    <mergeCell ref="L21:L23"/>
    <mergeCell ref="C21:C23"/>
    <mergeCell ref="D21:D23"/>
    <mergeCell ref="E21:E23"/>
    <mergeCell ref="F21:F23"/>
    <mergeCell ref="G21:G23"/>
    <mergeCell ref="B21:B23"/>
    <mergeCell ref="H21:H23"/>
    <mergeCell ref="I21:I23"/>
    <mergeCell ref="J21:J23"/>
    <mergeCell ref="K21:K23"/>
    <mergeCell ref="T21:T23"/>
    <mergeCell ref="M21:M23"/>
    <mergeCell ref="N21:N23"/>
    <mergeCell ref="O21:O23"/>
    <mergeCell ref="P21:P23"/>
  </mergeCells>
  <phoneticPr fontId="16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5"/>
  <sheetViews>
    <sheetView zoomScale="90" zoomScaleNormal="90" workbookViewId="0">
      <pane xSplit="7" ySplit="3" topLeftCell="AU76" activePane="bottomRight" state="frozen"/>
      <selection pane="topRight" activeCell="G1" sqref="G1"/>
      <selection pane="bottomLeft" activeCell="A4" sqref="A4"/>
      <selection pane="bottomRight" activeCell="BA93" sqref="BA93"/>
    </sheetView>
  </sheetViews>
  <sheetFormatPr defaultRowHeight="15.6"/>
  <cols>
    <col min="1" max="1" width="8.796875" style="251"/>
    <col min="2" max="2" width="3.19921875" style="192" customWidth="1"/>
    <col min="3" max="3" width="13.69921875" style="192" customWidth="1"/>
    <col min="4" max="4" width="8.3984375" style="192" customWidth="1"/>
    <col min="5" max="5" width="5.296875" style="192" customWidth="1"/>
    <col min="6" max="6" width="15.796875" style="192" customWidth="1"/>
    <col min="7" max="7" width="8.3984375" style="192" customWidth="1"/>
    <col min="8" max="8" width="6.296875" style="192" customWidth="1"/>
    <col min="9" max="9" width="5.296875" style="192" customWidth="1"/>
    <col min="10" max="10" width="13.69921875" style="192" customWidth="1"/>
    <col min="11" max="11" width="10.5" style="192" customWidth="1"/>
    <col min="12" max="12" width="8.3984375" style="192" customWidth="1"/>
    <col min="13" max="13" width="21.09765625" style="192" customWidth="1"/>
    <col min="14" max="14" width="10.5" style="192" customWidth="1"/>
    <col min="15" max="15" width="13.69921875" style="192" customWidth="1"/>
    <col min="16" max="16" width="10.5" style="192" customWidth="1"/>
    <col min="17" max="17" width="15.796875" style="192" customWidth="1"/>
    <col min="18" max="20" width="13.69921875" style="192" customWidth="1"/>
    <col min="21" max="23" width="15.796875" style="192" customWidth="1"/>
    <col min="24" max="25" width="8.3984375" style="192" customWidth="1"/>
    <col min="26" max="34" width="9.5" style="192" customWidth="1"/>
    <col min="35" max="35" width="15.796875" style="192" customWidth="1"/>
    <col min="36" max="36" width="11.59765625" style="192" customWidth="1"/>
    <col min="37" max="41" width="9.5" style="192" customWidth="1"/>
    <col min="42" max="43" width="12.69921875" style="192" customWidth="1"/>
    <col min="44" max="44" width="63.296875" style="192" customWidth="1"/>
    <col min="45" max="51" width="9.5" style="192" customWidth="1"/>
    <col min="52" max="54" width="10.5" style="192" customWidth="1"/>
    <col min="55" max="56" width="19" style="192" customWidth="1"/>
    <col min="57" max="57" width="19" style="194" customWidth="1"/>
    <col min="58" max="58" width="19" style="192" customWidth="1"/>
    <col min="59" max="62" width="19" style="192" hidden="1" customWidth="1"/>
    <col min="63" max="63" width="16.8984375" style="193" customWidth="1"/>
    <col min="64" max="16384" width="8.796875" style="192"/>
  </cols>
  <sheetData>
    <row r="1" spans="1:65" ht="15.6" customHeight="1">
      <c r="B1" s="1729" t="s">
        <v>528</v>
      </c>
      <c r="C1" s="1729" t="s">
        <v>7</v>
      </c>
      <c r="D1" s="1729" t="s">
        <v>8</v>
      </c>
      <c r="E1" s="1729" t="s">
        <v>12</v>
      </c>
      <c r="F1" s="1729" t="s">
        <v>14</v>
      </c>
      <c r="G1" s="1729" t="s">
        <v>527</v>
      </c>
      <c r="H1" s="1729" t="s">
        <v>526</v>
      </c>
      <c r="I1" s="1729" t="s">
        <v>208</v>
      </c>
      <c r="J1" s="1729" t="s">
        <v>525</v>
      </c>
      <c r="K1" s="1729" t="s">
        <v>524</v>
      </c>
      <c r="L1" s="1729" t="s">
        <v>523</v>
      </c>
      <c r="M1" s="1729" t="s">
        <v>522</v>
      </c>
      <c r="N1" s="1729" t="s">
        <v>521</v>
      </c>
      <c r="O1" s="1729" t="s">
        <v>4</v>
      </c>
      <c r="P1" s="1729" t="s">
        <v>520</v>
      </c>
      <c r="Q1" s="1729" t="s">
        <v>519</v>
      </c>
      <c r="R1" s="1729" t="s">
        <v>518</v>
      </c>
      <c r="S1" s="1729" t="s">
        <v>517</v>
      </c>
      <c r="T1" s="1729" t="s">
        <v>516</v>
      </c>
      <c r="U1" s="1729" t="s">
        <v>537</v>
      </c>
      <c r="V1" s="1729" t="s">
        <v>537</v>
      </c>
      <c r="W1" s="1729" t="s">
        <v>537</v>
      </c>
      <c r="X1" s="1729" t="s">
        <v>536</v>
      </c>
      <c r="Y1" s="1729" t="s">
        <v>536</v>
      </c>
      <c r="Z1" s="1729" t="s">
        <v>511</v>
      </c>
      <c r="AA1" s="1729" t="s">
        <v>535</v>
      </c>
      <c r="AB1" s="1729" t="s">
        <v>535</v>
      </c>
      <c r="AC1" s="1729" t="s">
        <v>535</v>
      </c>
      <c r="AD1" s="1729" t="s">
        <v>535</v>
      </c>
      <c r="AE1" s="1729" t="s">
        <v>535</v>
      </c>
      <c r="AF1" s="1729" t="s">
        <v>535</v>
      </c>
      <c r="AG1" s="1729" t="s">
        <v>535</v>
      </c>
      <c r="AH1" s="1729" t="s">
        <v>535</v>
      </c>
      <c r="AI1" s="1729" t="s">
        <v>535</v>
      </c>
      <c r="AJ1" s="1729" t="s">
        <v>535</v>
      </c>
      <c r="AK1" s="1729" t="s">
        <v>535</v>
      </c>
      <c r="AL1" s="1729" t="s">
        <v>535</v>
      </c>
      <c r="AM1" s="1729" t="s">
        <v>535</v>
      </c>
      <c r="AN1" s="1729" t="s">
        <v>535</v>
      </c>
      <c r="AO1" s="1729" t="s">
        <v>535</v>
      </c>
      <c r="AP1" s="1729" t="s">
        <v>535</v>
      </c>
      <c r="AQ1" s="1729" t="s">
        <v>495</v>
      </c>
      <c r="AR1" s="1729" t="s">
        <v>494</v>
      </c>
      <c r="AS1" s="1729" t="s">
        <v>493</v>
      </c>
      <c r="AT1" s="1729" t="s">
        <v>534</v>
      </c>
      <c r="AU1" s="1729" t="s">
        <v>534</v>
      </c>
      <c r="AV1" s="1729" t="s">
        <v>534</v>
      </c>
      <c r="AW1" s="1729" t="s">
        <v>534</v>
      </c>
      <c r="AX1" s="1729" t="s">
        <v>534</v>
      </c>
      <c r="AY1" s="1729" t="s">
        <v>534</v>
      </c>
      <c r="AZ1" s="1729" t="s">
        <v>534</v>
      </c>
      <c r="BA1" s="1729" t="s">
        <v>534</v>
      </c>
      <c r="BB1" s="1729" t="s">
        <v>534</v>
      </c>
      <c r="BC1" s="1729" t="s">
        <v>534</v>
      </c>
      <c r="BD1" s="1729" t="s">
        <v>534</v>
      </c>
      <c r="BE1" s="1729" t="s">
        <v>534</v>
      </c>
      <c r="BF1" s="1729" t="s">
        <v>534</v>
      </c>
      <c r="BG1" s="1729" t="s">
        <v>534</v>
      </c>
      <c r="BH1" s="1729" t="s">
        <v>534</v>
      </c>
      <c r="BI1" s="1729" t="s">
        <v>534</v>
      </c>
      <c r="BJ1" s="1729" t="s">
        <v>534</v>
      </c>
    </row>
    <row r="2" spans="1:65" ht="15.6" customHeight="1">
      <c r="B2" s="1729" t="s">
        <v>528</v>
      </c>
      <c r="C2" s="1729" t="s">
        <v>7</v>
      </c>
      <c r="D2" s="1729" t="s">
        <v>8</v>
      </c>
      <c r="E2" s="1729" t="s">
        <v>12</v>
      </c>
      <c r="F2" s="1729" t="s">
        <v>14</v>
      </c>
      <c r="G2" s="1729" t="s">
        <v>527</v>
      </c>
      <c r="H2" s="1729" t="s">
        <v>526</v>
      </c>
      <c r="I2" s="1729" t="s">
        <v>208</v>
      </c>
      <c r="J2" s="1729" t="s">
        <v>525</v>
      </c>
      <c r="K2" s="1729" t="s">
        <v>524</v>
      </c>
      <c r="L2" s="1729" t="s">
        <v>523</v>
      </c>
      <c r="M2" s="1729" t="s">
        <v>522</v>
      </c>
      <c r="N2" s="1729" t="s">
        <v>521</v>
      </c>
      <c r="O2" s="1729" t="s">
        <v>4</v>
      </c>
      <c r="P2" s="1729" t="s">
        <v>520</v>
      </c>
      <c r="Q2" s="1729" t="s">
        <v>519</v>
      </c>
      <c r="R2" s="1729" t="s">
        <v>518</v>
      </c>
      <c r="S2" s="1729" t="s">
        <v>517</v>
      </c>
      <c r="T2" s="1729" t="s">
        <v>516</v>
      </c>
      <c r="U2" s="1729" t="s">
        <v>515</v>
      </c>
      <c r="V2" s="1729" t="s">
        <v>514</v>
      </c>
      <c r="W2" s="1729" t="s">
        <v>513</v>
      </c>
      <c r="X2" s="1729" t="s">
        <v>16</v>
      </c>
      <c r="Y2" s="1729" t="s">
        <v>512</v>
      </c>
      <c r="Z2" s="1729" t="s">
        <v>511</v>
      </c>
      <c r="AA2" s="1729" t="s">
        <v>510</v>
      </c>
      <c r="AB2" s="1729" t="s">
        <v>509</v>
      </c>
      <c r="AC2" s="1729" t="s">
        <v>533</v>
      </c>
      <c r="AD2" s="1729" t="s">
        <v>533</v>
      </c>
      <c r="AE2" s="1729" t="s">
        <v>506</v>
      </c>
      <c r="AF2" s="1729" t="s">
        <v>505</v>
      </c>
      <c r="AG2" s="1729" t="s">
        <v>504</v>
      </c>
      <c r="AH2" s="1729" t="s">
        <v>503</v>
      </c>
      <c r="AI2" s="1729" t="s">
        <v>502</v>
      </c>
      <c r="AJ2" s="1729" t="s">
        <v>532</v>
      </c>
      <c r="AK2" s="1729" t="s">
        <v>532</v>
      </c>
      <c r="AL2" s="1729" t="s">
        <v>499</v>
      </c>
      <c r="AM2" s="1729" t="s">
        <v>498</v>
      </c>
      <c r="AN2" s="1729" t="s">
        <v>497</v>
      </c>
      <c r="AO2" s="1729" t="s">
        <v>496</v>
      </c>
      <c r="AP2" s="1729" t="s">
        <v>8200</v>
      </c>
      <c r="AQ2" s="1729" t="s">
        <v>495</v>
      </c>
      <c r="AR2" s="1729" t="s">
        <v>494</v>
      </c>
      <c r="AS2" s="1729" t="s">
        <v>493</v>
      </c>
      <c r="AT2" s="1729" t="s">
        <v>531</v>
      </c>
      <c r="AU2" s="1729" t="s">
        <v>531</v>
      </c>
      <c r="AV2" s="1729" t="s">
        <v>531</v>
      </c>
      <c r="AW2" s="1729" t="s">
        <v>530</v>
      </c>
      <c r="AX2" s="1729" t="s">
        <v>530</v>
      </c>
      <c r="AY2" s="1729" t="s">
        <v>530</v>
      </c>
      <c r="AZ2" s="1729" t="s">
        <v>530</v>
      </c>
      <c r="BA2" s="1729" t="s">
        <v>529</v>
      </c>
      <c r="BB2" s="1729" t="s">
        <v>529</v>
      </c>
      <c r="BC2" s="1729" t="s">
        <v>529</v>
      </c>
      <c r="BD2" s="1729" t="s">
        <v>483</v>
      </c>
      <c r="BE2" s="1729" t="s">
        <v>482</v>
      </c>
      <c r="BF2" s="1729" t="s">
        <v>481</v>
      </c>
      <c r="BG2" s="1729" t="s">
        <v>480</v>
      </c>
      <c r="BH2" s="1729" t="s">
        <v>479</v>
      </c>
      <c r="BI2" s="1729" t="s">
        <v>478</v>
      </c>
      <c r="BJ2" s="1729" t="s">
        <v>477</v>
      </c>
    </row>
    <row r="3" spans="1:65" ht="26.4" customHeight="1">
      <c r="B3" s="1729" t="s">
        <v>528</v>
      </c>
      <c r="C3" s="1729" t="s">
        <v>7</v>
      </c>
      <c r="D3" s="1729" t="s">
        <v>8</v>
      </c>
      <c r="E3" s="1729" t="s">
        <v>12</v>
      </c>
      <c r="F3" s="1729" t="s">
        <v>14</v>
      </c>
      <c r="G3" s="1729" t="s">
        <v>527</v>
      </c>
      <c r="H3" s="1729" t="s">
        <v>526</v>
      </c>
      <c r="I3" s="1729" t="s">
        <v>208</v>
      </c>
      <c r="J3" s="1729" t="s">
        <v>525</v>
      </c>
      <c r="K3" s="1729" t="s">
        <v>524</v>
      </c>
      <c r="L3" s="1729" t="s">
        <v>523</v>
      </c>
      <c r="M3" s="1729" t="s">
        <v>522</v>
      </c>
      <c r="N3" s="1729" t="s">
        <v>521</v>
      </c>
      <c r="O3" s="1729" t="s">
        <v>4</v>
      </c>
      <c r="P3" s="1729" t="s">
        <v>520</v>
      </c>
      <c r="Q3" s="1729" t="s">
        <v>519</v>
      </c>
      <c r="R3" s="1729" t="s">
        <v>518</v>
      </c>
      <c r="S3" s="1729" t="s">
        <v>517</v>
      </c>
      <c r="T3" s="1729" t="s">
        <v>516</v>
      </c>
      <c r="U3" s="1729" t="s">
        <v>515</v>
      </c>
      <c r="V3" s="1729" t="s">
        <v>514</v>
      </c>
      <c r="W3" s="1729" t="s">
        <v>513</v>
      </c>
      <c r="X3" s="1729" t="s">
        <v>16</v>
      </c>
      <c r="Y3" s="1729" t="s">
        <v>512</v>
      </c>
      <c r="Z3" s="1729" t="s">
        <v>511</v>
      </c>
      <c r="AA3" s="1729" t="s">
        <v>510</v>
      </c>
      <c r="AB3" s="1729" t="s">
        <v>509</v>
      </c>
      <c r="AC3" s="1007" t="s">
        <v>508</v>
      </c>
      <c r="AD3" s="1007" t="s">
        <v>507</v>
      </c>
      <c r="AE3" s="1729" t="s">
        <v>506</v>
      </c>
      <c r="AF3" s="1729" t="s">
        <v>505</v>
      </c>
      <c r="AG3" s="1729" t="s">
        <v>504</v>
      </c>
      <c r="AH3" s="1729" t="s">
        <v>503</v>
      </c>
      <c r="AI3" s="1729" t="s">
        <v>502</v>
      </c>
      <c r="AJ3" s="1007" t="s">
        <v>501</v>
      </c>
      <c r="AK3" s="1007" t="s">
        <v>500</v>
      </c>
      <c r="AL3" s="1729" t="s">
        <v>499</v>
      </c>
      <c r="AM3" s="1729" t="s">
        <v>498</v>
      </c>
      <c r="AN3" s="1729" t="s">
        <v>497</v>
      </c>
      <c r="AO3" s="1729" t="s">
        <v>496</v>
      </c>
      <c r="AP3" s="1729" t="s">
        <v>8200</v>
      </c>
      <c r="AQ3" s="1729" t="s">
        <v>495</v>
      </c>
      <c r="AR3" s="1729" t="s">
        <v>494</v>
      </c>
      <c r="AS3" s="1729" t="s">
        <v>493</v>
      </c>
      <c r="AT3" s="1007" t="s">
        <v>492</v>
      </c>
      <c r="AU3" s="1007" t="s">
        <v>337</v>
      </c>
      <c r="AV3" s="1007" t="s">
        <v>491</v>
      </c>
      <c r="AW3" s="1007" t="s">
        <v>490</v>
      </c>
      <c r="AX3" s="1007" t="s">
        <v>489</v>
      </c>
      <c r="AY3" s="1007" t="s">
        <v>488</v>
      </c>
      <c r="AZ3" s="1007" t="s">
        <v>487</v>
      </c>
      <c r="BA3" s="1007" t="s">
        <v>486</v>
      </c>
      <c r="BB3" s="1007" t="s">
        <v>485</v>
      </c>
      <c r="BC3" s="1007" t="s">
        <v>484</v>
      </c>
      <c r="BD3" s="1729" t="s">
        <v>483</v>
      </c>
      <c r="BE3" s="1729" t="s">
        <v>482</v>
      </c>
      <c r="BF3" s="1729" t="s">
        <v>481</v>
      </c>
      <c r="BG3" s="1729" t="s">
        <v>480</v>
      </c>
      <c r="BH3" s="1729" t="s">
        <v>479</v>
      </c>
      <c r="BI3" s="1729" t="s">
        <v>478</v>
      </c>
      <c r="BJ3" s="1729" t="s">
        <v>477</v>
      </c>
      <c r="BK3" s="193" t="s">
        <v>476</v>
      </c>
      <c r="BL3" s="203" t="s">
        <v>555</v>
      </c>
      <c r="BM3" s="203" t="s">
        <v>556</v>
      </c>
    </row>
    <row r="4" spans="1:65" ht="17.399999999999999">
      <c r="A4" s="251" t="s">
        <v>582</v>
      </c>
      <c r="B4" s="446" t="s">
        <v>287</v>
      </c>
      <c r="C4" s="446" t="s">
        <v>650</v>
      </c>
      <c r="D4" s="446" t="s">
        <v>651</v>
      </c>
      <c r="E4" s="446" t="s">
        <v>652</v>
      </c>
      <c r="F4" s="446" t="s">
        <v>2934</v>
      </c>
      <c r="G4" s="446" t="s">
        <v>3688</v>
      </c>
      <c r="H4" s="446" t="s">
        <v>2936</v>
      </c>
      <c r="I4" s="446" t="s">
        <v>31</v>
      </c>
      <c r="J4" s="447">
        <v>46027</v>
      </c>
      <c r="K4" s="446" t="s">
        <v>2937</v>
      </c>
      <c r="L4" s="446" t="s">
        <v>43</v>
      </c>
      <c r="M4" s="446" t="s">
        <v>2938</v>
      </c>
      <c r="N4" s="446" t="s">
        <v>917</v>
      </c>
      <c r="O4" s="446" t="s">
        <v>637</v>
      </c>
      <c r="P4" s="448" t="s">
        <v>475</v>
      </c>
      <c r="Q4" s="448" t="s">
        <v>475</v>
      </c>
      <c r="R4" s="447">
        <v>46015</v>
      </c>
      <c r="S4" s="447">
        <v>46017</v>
      </c>
      <c r="T4" s="447">
        <v>46019</v>
      </c>
      <c r="U4" s="446">
        <v>11</v>
      </c>
      <c r="V4" s="448" t="s">
        <v>475</v>
      </c>
      <c r="W4" s="446">
        <v>7</v>
      </c>
      <c r="X4" s="446">
        <v>60</v>
      </c>
      <c r="Y4" s="446">
        <v>45</v>
      </c>
      <c r="Z4" s="446" t="s">
        <v>644</v>
      </c>
      <c r="AA4" s="448" t="s">
        <v>475</v>
      </c>
      <c r="AB4" s="448" t="s">
        <v>475</v>
      </c>
      <c r="AC4" s="447">
        <v>46027</v>
      </c>
      <c r="AD4" s="447">
        <v>46026</v>
      </c>
      <c r="AE4" s="447">
        <v>46027</v>
      </c>
      <c r="AF4" s="447">
        <v>46027</v>
      </c>
      <c r="AG4" s="447">
        <v>46028</v>
      </c>
      <c r="AH4" s="447">
        <v>46028</v>
      </c>
      <c r="AI4" s="448" t="s">
        <v>475</v>
      </c>
      <c r="AJ4" s="446" t="s">
        <v>3689</v>
      </c>
      <c r="AK4" s="447">
        <v>46035</v>
      </c>
      <c r="AL4" s="448" t="s">
        <v>475</v>
      </c>
      <c r="AM4" s="447">
        <v>46028</v>
      </c>
      <c r="AN4" s="447">
        <v>46036</v>
      </c>
      <c r="AO4" s="446" t="s">
        <v>1133</v>
      </c>
      <c r="AP4" s="448" t="s">
        <v>475</v>
      </c>
      <c r="AQ4" s="448" t="s">
        <v>475</v>
      </c>
      <c r="AR4" s="448" t="s">
        <v>475</v>
      </c>
      <c r="AS4" s="448" t="s">
        <v>475</v>
      </c>
      <c r="AT4" s="448" t="s">
        <v>475</v>
      </c>
      <c r="AU4" s="448" t="s">
        <v>475</v>
      </c>
      <c r="AV4" s="448" t="s">
        <v>475</v>
      </c>
      <c r="AW4" s="448" t="s">
        <v>475</v>
      </c>
      <c r="AX4" s="448" t="s">
        <v>475</v>
      </c>
      <c r="AY4" s="448" t="s">
        <v>475</v>
      </c>
      <c r="AZ4" s="448" t="s">
        <v>475</v>
      </c>
      <c r="BA4" s="448" t="s">
        <v>475</v>
      </c>
      <c r="BB4" s="448" t="s">
        <v>475</v>
      </c>
      <c r="BC4" s="448" t="s">
        <v>475</v>
      </c>
      <c r="BD4" s="446" t="s">
        <v>3690</v>
      </c>
      <c r="BE4" s="446" t="s">
        <v>3690</v>
      </c>
      <c r="BF4" s="446" t="s">
        <v>3690</v>
      </c>
      <c r="BG4" s="448" t="s">
        <v>475</v>
      </c>
      <c r="BH4" s="448" t="s">
        <v>475</v>
      </c>
      <c r="BI4" s="448" t="s">
        <v>475</v>
      </c>
      <c r="BJ4" s="448"/>
      <c r="BK4" s="193" t="str">
        <f t="shared" ref="BK4:BK24" si="0">IF(G4="Finish",IF(AO4="OK","OK","Re_Mass"),G4)</f>
        <v>OK</v>
      </c>
      <c r="BL4" s="195" t="str">
        <f t="shared" ref="BL4:BL16" si="1">MID(F4,3,7)</f>
        <v>1038776</v>
      </c>
      <c r="BM4" s="192">
        <f t="shared" ref="BM4:BM42" si="2">COUNTIF(BL:BL,BL4)</f>
        <v>1</v>
      </c>
    </row>
    <row r="5" spans="1:65" ht="17.399999999999999">
      <c r="B5" s="446" t="s">
        <v>312</v>
      </c>
      <c r="C5" s="446" t="s">
        <v>747</v>
      </c>
      <c r="D5" s="446" t="s">
        <v>698</v>
      </c>
      <c r="E5" s="446" t="s">
        <v>57</v>
      </c>
      <c r="F5" s="446" t="s">
        <v>2939</v>
      </c>
      <c r="G5" s="446" t="s">
        <v>3688</v>
      </c>
      <c r="H5" s="446" t="s">
        <v>2936</v>
      </c>
      <c r="I5" s="446" t="s">
        <v>31</v>
      </c>
      <c r="J5" s="447">
        <v>46027</v>
      </c>
      <c r="K5" s="446" t="s">
        <v>2937</v>
      </c>
      <c r="L5" s="446" t="s">
        <v>43</v>
      </c>
      <c r="M5" s="446" t="s">
        <v>2940</v>
      </c>
      <c r="N5" s="446" t="s">
        <v>931</v>
      </c>
      <c r="O5" s="446" t="s">
        <v>735</v>
      </c>
      <c r="P5" s="448" t="s">
        <v>475</v>
      </c>
      <c r="Q5" s="448" t="s">
        <v>475</v>
      </c>
      <c r="R5" s="447">
        <v>46014</v>
      </c>
      <c r="S5" s="447">
        <v>46015</v>
      </c>
      <c r="T5" s="447">
        <v>46015</v>
      </c>
      <c r="U5" s="446">
        <v>21</v>
      </c>
      <c r="V5" s="448" t="s">
        <v>475</v>
      </c>
      <c r="W5" s="446">
        <v>14</v>
      </c>
      <c r="X5" s="446">
        <v>60</v>
      </c>
      <c r="Y5" s="446">
        <v>58</v>
      </c>
      <c r="Z5" s="446" t="s">
        <v>691</v>
      </c>
      <c r="AA5" s="448" t="s">
        <v>475</v>
      </c>
      <c r="AB5" s="447">
        <v>46022</v>
      </c>
      <c r="AC5" s="447">
        <v>46026</v>
      </c>
      <c r="AD5" s="447">
        <v>46027</v>
      </c>
      <c r="AE5" s="447">
        <v>46027</v>
      </c>
      <c r="AF5" s="447">
        <v>46027</v>
      </c>
      <c r="AG5" s="447">
        <v>46027</v>
      </c>
      <c r="AH5" s="447">
        <v>46027</v>
      </c>
      <c r="AI5" s="447">
        <v>46027</v>
      </c>
      <c r="AJ5" s="446" t="s">
        <v>2941</v>
      </c>
      <c r="AK5" s="447">
        <v>46032</v>
      </c>
      <c r="AL5" s="447">
        <v>46028</v>
      </c>
      <c r="AM5" s="447">
        <v>46027</v>
      </c>
      <c r="AN5" s="447">
        <v>46045</v>
      </c>
      <c r="AO5" s="446" t="s">
        <v>1133</v>
      </c>
      <c r="AP5" s="448" t="s">
        <v>475</v>
      </c>
      <c r="AQ5" s="448" t="s">
        <v>475</v>
      </c>
      <c r="AR5" s="448" t="s">
        <v>475</v>
      </c>
      <c r="AS5" s="448" t="s">
        <v>475</v>
      </c>
      <c r="AT5" s="448" t="s">
        <v>475</v>
      </c>
      <c r="AU5" s="448" t="s">
        <v>475</v>
      </c>
      <c r="AV5" s="448" t="s">
        <v>475</v>
      </c>
      <c r="AW5" s="448" t="s">
        <v>475</v>
      </c>
      <c r="AX5" s="448" t="s">
        <v>475</v>
      </c>
      <c r="AY5" s="448" t="s">
        <v>475</v>
      </c>
      <c r="AZ5" s="448" t="s">
        <v>475</v>
      </c>
      <c r="BA5" s="448" t="s">
        <v>475</v>
      </c>
      <c r="BB5" s="448" t="s">
        <v>475</v>
      </c>
      <c r="BC5" s="448" t="s">
        <v>475</v>
      </c>
      <c r="BD5" s="446" t="s">
        <v>5339</v>
      </c>
      <c r="BE5" s="446" t="s">
        <v>5340</v>
      </c>
      <c r="BF5" s="446" t="s">
        <v>5341</v>
      </c>
      <c r="BG5" s="448" t="s">
        <v>475</v>
      </c>
      <c r="BH5" s="448" t="s">
        <v>475</v>
      </c>
      <c r="BI5" s="448" t="s">
        <v>475</v>
      </c>
      <c r="BJ5" s="448"/>
      <c r="BK5" s="193" t="str">
        <f t="shared" si="0"/>
        <v>OK</v>
      </c>
      <c r="BL5" s="195" t="str">
        <f t="shared" si="1"/>
        <v>1037807</v>
      </c>
      <c r="BM5" s="192">
        <f t="shared" si="2"/>
        <v>1</v>
      </c>
    </row>
    <row r="6" spans="1:65" ht="17.399999999999999">
      <c r="B6" s="446" t="s">
        <v>320</v>
      </c>
      <c r="C6" s="446" t="s">
        <v>650</v>
      </c>
      <c r="D6" s="446" t="s">
        <v>651</v>
      </c>
      <c r="E6" s="446" t="s">
        <v>813</v>
      </c>
      <c r="F6" s="446" t="s">
        <v>2942</v>
      </c>
      <c r="G6" s="446" t="s">
        <v>3688</v>
      </c>
      <c r="H6" s="446" t="s">
        <v>2936</v>
      </c>
      <c r="I6" s="446" t="s">
        <v>31</v>
      </c>
      <c r="J6" s="447">
        <v>46028</v>
      </c>
      <c r="K6" s="446" t="s">
        <v>2937</v>
      </c>
      <c r="L6" s="446" t="s">
        <v>43</v>
      </c>
      <c r="M6" s="446" t="s">
        <v>2938</v>
      </c>
      <c r="N6" s="446" t="s">
        <v>917</v>
      </c>
      <c r="O6" s="446" t="s">
        <v>852</v>
      </c>
      <c r="P6" s="448" t="s">
        <v>475</v>
      </c>
      <c r="Q6" s="448" t="s">
        <v>475</v>
      </c>
      <c r="R6" s="447">
        <v>46015</v>
      </c>
      <c r="S6" s="447">
        <v>46017</v>
      </c>
      <c r="T6" s="447">
        <v>46019</v>
      </c>
      <c r="U6" s="446">
        <v>11</v>
      </c>
      <c r="V6" s="448" t="s">
        <v>475</v>
      </c>
      <c r="W6" s="446">
        <v>6</v>
      </c>
      <c r="X6" s="448" t="s">
        <v>475</v>
      </c>
      <c r="Y6" s="448" t="s">
        <v>475</v>
      </c>
      <c r="Z6" s="446" t="s">
        <v>810</v>
      </c>
      <c r="AA6" s="448" t="s">
        <v>475</v>
      </c>
      <c r="AB6" s="448" t="s">
        <v>475</v>
      </c>
      <c r="AC6" s="447">
        <v>46026</v>
      </c>
      <c r="AD6" s="447">
        <v>46027</v>
      </c>
      <c r="AE6" s="447">
        <v>46028</v>
      </c>
      <c r="AF6" s="447">
        <v>46028</v>
      </c>
      <c r="AG6" s="447">
        <v>46029</v>
      </c>
      <c r="AH6" s="447">
        <v>46029</v>
      </c>
      <c r="AI6" s="448" t="s">
        <v>475</v>
      </c>
      <c r="AJ6" s="446" t="s">
        <v>3691</v>
      </c>
      <c r="AK6" s="447">
        <v>46035</v>
      </c>
      <c r="AL6" s="448" t="s">
        <v>475</v>
      </c>
      <c r="AM6" s="447">
        <v>46029</v>
      </c>
      <c r="AN6" s="447">
        <v>46036</v>
      </c>
      <c r="AO6" s="446" t="s">
        <v>1133</v>
      </c>
      <c r="AP6" s="448" t="s">
        <v>475</v>
      </c>
      <c r="AQ6" s="448" t="s">
        <v>475</v>
      </c>
      <c r="AR6" s="448" t="s">
        <v>475</v>
      </c>
      <c r="AS6" s="448" t="s">
        <v>475</v>
      </c>
      <c r="AT6" s="448" t="s">
        <v>475</v>
      </c>
      <c r="AU6" s="448" t="s">
        <v>475</v>
      </c>
      <c r="AV6" s="448" t="s">
        <v>475</v>
      </c>
      <c r="AW6" s="448" t="s">
        <v>475</v>
      </c>
      <c r="AX6" s="448" t="s">
        <v>475</v>
      </c>
      <c r="AY6" s="448" t="s">
        <v>475</v>
      </c>
      <c r="AZ6" s="448" t="s">
        <v>475</v>
      </c>
      <c r="BA6" s="448" t="s">
        <v>475</v>
      </c>
      <c r="BB6" s="448" t="s">
        <v>475</v>
      </c>
      <c r="BC6" s="448" t="s">
        <v>475</v>
      </c>
      <c r="BD6" s="446" t="s">
        <v>3690</v>
      </c>
      <c r="BE6" s="446" t="s">
        <v>3690</v>
      </c>
      <c r="BF6" s="446" t="s">
        <v>3690</v>
      </c>
      <c r="BG6" s="448" t="s">
        <v>475</v>
      </c>
      <c r="BH6" s="448" t="s">
        <v>475</v>
      </c>
      <c r="BI6" s="448" t="s">
        <v>475</v>
      </c>
      <c r="BJ6" s="448"/>
      <c r="BK6" s="193" t="str">
        <f t="shared" si="0"/>
        <v>OK</v>
      </c>
      <c r="BL6" s="195" t="str">
        <f t="shared" si="1"/>
        <v>1038767</v>
      </c>
      <c r="BM6" s="192">
        <f t="shared" si="2"/>
        <v>1</v>
      </c>
    </row>
    <row r="7" spans="1:65" ht="17.399999999999999">
      <c r="B7" s="446" t="s">
        <v>724</v>
      </c>
      <c r="C7" s="446" t="s">
        <v>866</v>
      </c>
      <c r="D7" s="446" t="s">
        <v>867</v>
      </c>
      <c r="E7" s="446" t="s">
        <v>868</v>
      </c>
      <c r="F7" s="446" t="s">
        <v>2943</v>
      </c>
      <c r="G7" s="446" t="s">
        <v>3688</v>
      </c>
      <c r="H7" s="446" t="s">
        <v>2936</v>
      </c>
      <c r="I7" s="446" t="s">
        <v>31</v>
      </c>
      <c r="J7" s="447">
        <v>46029</v>
      </c>
      <c r="K7" s="446" t="s">
        <v>2937</v>
      </c>
      <c r="L7" s="446" t="s">
        <v>43</v>
      </c>
      <c r="M7" s="446" t="s">
        <v>2938</v>
      </c>
      <c r="N7" s="446" t="s">
        <v>917</v>
      </c>
      <c r="O7" s="446" t="s">
        <v>2944</v>
      </c>
      <c r="P7" s="448" t="s">
        <v>475</v>
      </c>
      <c r="Q7" s="448" t="s">
        <v>475</v>
      </c>
      <c r="R7" s="447">
        <v>46022</v>
      </c>
      <c r="S7" s="447">
        <v>46022</v>
      </c>
      <c r="T7" s="447">
        <v>46022</v>
      </c>
      <c r="U7" s="446">
        <v>13</v>
      </c>
      <c r="V7" s="448" t="s">
        <v>475</v>
      </c>
      <c r="W7" s="446">
        <v>9</v>
      </c>
      <c r="X7" s="446">
        <v>32</v>
      </c>
      <c r="Y7" s="446">
        <v>20</v>
      </c>
      <c r="Z7" s="446" t="s">
        <v>2945</v>
      </c>
      <c r="AA7" s="448" t="s">
        <v>475</v>
      </c>
      <c r="AB7" s="448" t="s">
        <v>475</v>
      </c>
      <c r="AC7" s="447">
        <v>46028</v>
      </c>
      <c r="AD7" s="447">
        <v>46028</v>
      </c>
      <c r="AE7" s="447">
        <v>46029</v>
      </c>
      <c r="AF7" s="447">
        <v>46029</v>
      </c>
      <c r="AG7" s="447">
        <v>46030</v>
      </c>
      <c r="AH7" s="447">
        <v>46030</v>
      </c>
      <c r="AI7" s="448" t="s">
        <v>475</v>
      </c>
      <c r="AJ7" s="446" t="s">
        <v>4173</v>
      </c>
      <c r="AK7" s="447">
        <v>46041</v>
      </c>
      <c r="AL7" s="448" t="s">
        <v>475</v>
      </c>
      <c r="AM7" s="447">
        <v>46030</v>
      </c>
      <c r="AN7" s="447">
        <v>46042</v>
      </c>
      <c r="AO7" s="446" t="s">
        <v>1133</v>
      </c>
      <c r="AP7" s="448" t="s">
        <v>475</v>
      </c>
      <c r="AQ7" s="448" t="s">
        <v>475</v>
      </c>
      <c r="AR7" s="448" t="s">
        <v>475</v>
      </c>
      <c r="AS7" s="448" t="s">
        <v>475</v>
      </c>
      <c r="AT7" s="448" t="s">
        <v>475</v>
      </c>
      <c r="AU7" s="448" t="s">
        <v>475</v>
      </c>
      <c r="AV7" s="448" t="s">
        <v>475</v>
      </c>
      <c r="AW7" s="448" t="s">
        <v>475</v>
      </c>
      <c r="AX7" s="448" t="s">
        <v>475</v>
      </c>
      <c r="AY7" s="448" t="s">
        <v>475</v>
      </c>
      <c r="AZ7" s="448" t="s">
        <v>475</v>
      </c>
      <c r="BA7" s="448" t="s">
        <v>475</v>
      </c>
      <c r="BB7" s="448" t="s">
        <v>475</v>
      </c>
      <c r="BC7" s="448" t="s">
        <v>475</v>
      </c>
      <c r="BD7" s="446" t="s">
        <v>5339</v>
      </c>
      <c r="BE7" s="446" t="s">
        <v>5342</v>
      </c>
      <c r="BF7" s="446" t="s">
        <v>5343</v>
      </c>
      <c r="BG7" s="448" t="s">
        <v>475</v>
      </c>
      <c r="BH7" s="448" t="s">
        <v>475</v>
      </c>
      <c r="BI7" s="448" t="s">
        <v>475</v>
      </c>
      <c r="BJ7" s="448"/>
      <c r="BK7" s="193" t="str">
        <f t="shared" si="0"/>
        <v>OK</v>
      </c>
      <c r="BL7" s="195" t="str">
        <f t="shared" si="1"/>
        <v>1037534</v>
      </c>
      <c r="BM7" s="192">
        <f t="shared" si="2"/>
        <v>1</v>
      </c>
    </row>
    <row r="8" spans="1:65" ht="17.399999999999999">
      <c r="B8" s="446" t="s">
        <v>732</v>
      </c>
      <c r="C8" s="446" t="s">
        <v>784</v>
      </c>
      <c r="D8" s="446" t="s">
        <v>785</v>
      </c>
      <c r="E8" s="446" t="s">
        <v>57</v>
      </c>
      <c r="F8" s="446" t="s">
        <v>2946</v>
      </c>
      <c r="G8" s="446" t="s">
        <v>3688</v>
      </c>
      <c r="H8" s="446" t="s">
        <v>2936</v>
      </c>
      <c r="I8" s="446" t="s">
        <v>31</v>
      </c>
      <c r="J8" s="447">
        <v>46029</v>
      </c>
      <c r="K8" s="446" t="s">
        <v>2937</v>
      </c>
      <c r="L8" s="446" t="s">
        <v>43</v>
      </c>
      <c r="M8" s="446" t="s">
        <v>2940</v>
      </c>
      <c r="N8" s="446" t="s">
        <v>960</v>
      </c>
      <c r="O8" s="446" t="s">
        <v>773</v>
      </c>
      <c r="P8" s="448" t="s">
        <v>475</v>
      </c>
      <c r="Q8" s="448" t="s">
        <v>475</v>
      </c>
      <c r="R8" s="447">
        <v>46014</v>
      </c>
      <c r="S8" s="447">
        <v>46015</v>
      </c>
      <c r="T8" s="447">
        <v>46017</v>
      </c>
      <c r="U8" s="446">
        <v>19</v>
      </c>
      <c r="V8" s="448" t="s">
        <v>475</v>
      </c>
      <c r="W8" s="446">
        <v>12</v>
      </c>
      <c r="X8" s="448" t="s">
        <v>475</v>
      </c>
      <c r="Y8" s="448" t="s">
        <v>475</v>
      </c>
      <c r="Z8" s="446" t="s">
        <v>691</v>
      </c>
      <c r="AA8" s="448" t="s">
        <v>475</v>
      </c>
      <c r="AB8" s="447">
        <v>46025</v>
      </c>
      <c r="AC8" s="447">
        <v>46028</v>
      </c>
      <c r="AD8" s="447">
        <v>46028</v>
      </c>
      <c r="AE8" s="447">
        <v>46029</v>
      </c>
      <c r="AF8" s="447">
        <v>46029</v>
      </c>
      <c r="AG8" s="447">
        <v>46029</v>
      </c>
      <c r="AH8" s="447">
        <v>46029</v>
      </c>
      <c r="AI8" s="447">
        <v>46029</v>
      </c>
      <c r="AJ8" s="446" t="s">
        <v>3692</v>
      </c>
      <c r="AK8" s="447">
        <v>46038</v>
      </c>
      <c r="AL8" s="447">
        <v>46029</v>
      </c>
      <c r="AM8" s="447">
        <v>46029</v>
      </c>
      <c r="AN8" s="447">
        <v>46046</v>
      </c>
      <c r="AO8" s="446" t="s">
        <v>1133</v>
      </c>
      <c r="AP8" s="448" t="s">
        <v>475</v>
      </c>
      <c r="AQ8" s="448" t="s">
        <v>475</v>
      </c>
      <c r="AR8" s="448" t="s">
        <v>475</v>
      </c>
      <c r="AS8" s="448" t="s">
        <v>475</v>
      </c>
      <c r="AT8" s="448" t="s">
        <v>475</v>
      </c>
      <c r="AU8" s="448" t="s">
        <v>475</v>
      </c>
      <c r="AV8" s="448" t="s">
        <v>475</v>
      </c>
      <c r="AW8" s="448" t="s">
        <v>475</v>
      </c>
      <c r="AX8" s="448" t="s">
        <v>475</v>
      </c>
      <c r="AY8" s="448" t="s">
        <v>475</v>
      </c>
      <c r="AZ8" s="448" t="s">
        <v>475</v>
      </c>
      <c r="BA8" s="448" t="s">
        <v>475</v>
      </c>
      <c r="BB8" s="448" t="s">
        <v>475</v>
      </c>
      <c r="BC8" s="448" t="s">
        <v>475</v>
      </c>
      <c r="BD8" s="446" t="s">
        <v>5339</v>
      </c>
      <c r="BE8" s="446" t="s">
        <v>5340</v>
      </c>
      <c r="BF8" s="446" t="s">
        <v>5341</v>
      </c>
      <c r="BG8" s="448" t="s">
        <v>475</v>
      </c>
      <c r="BH8" s="448" t="s">
        <v>475</v>
      </c>
      <c r="BI8" s="448" t="s">
        <v>475</v>
      </c>
      <c r="BJ8" s="448"/>
      <c r="BK8" s="193" t="str">
        <f t="shared" si="0"/>
        <v>OK</v>
      </c>
      <c r="BL8" s="195" t="str">
        <f t="shared" si="1"/>
        <v>1037789</v>
      </c>
      <c r="BM8" s="192">
        <f t="shared" si="2"/>
        <v>1</v>
      </c>
    </row>
    <row r="9" spans="1:65" ht="17.399999999999999">
      <c r="B9" s="446" t="s">
        <v>771</v>
      </c>
      <c r="C9" s="446" t="s">
        <v>601</v>
      </c>
      <c r="D9" s="446" t="s">
        <v>602</v>
      </c>
      <c r="E9" s="446" t="s">
        <v>57</v>
      </c>
      <c r="F9" s="446" t="s">
        <v>2947</v>
      </c>
      <c r="G9" s="446" t="s">
        <v>3688</v>
      </c>
      <c r="H9" s="446" t="s">
        <v>2936</v>
      </c>
      <c r="I9" s="446" t="s">
        <v>31</v>
      </c>
      <c r="J9" s="447">
        <v>46029</v>
      </c>
      <c r="K9" s="446" t="s">
        <v>2937</v>
      </c>
      <c r="L9" s="446" t="s">
        <v>43</v>
      </c>
      <c r="M9" s="446" t="s">
        <v>289</v>
      </c>
      <c r="N9" s="446" t="s">
        <v>952</v>
      </c>
      <c r="O9" s="446" t="s">
        <v>587</v>
      </c>
      <c r="P9" s="448" t="s">
        <v>475</v>
      </c>
      <c r="Q9" s="448" t="s">
        <v>475</v>
      </c>
      <c r="R9" s="447">
        <v>45985</v>
      </c>
      <c r="S9" s="447">
        <v>45986</v>
      </c>
      <c r="T9" s="447">
        <v>45993</v>
      </c>
      <c r="U9" s="446">
        <v>35</v>
      </c>
      <c r="V9" s="448" t="s">
        <v>475</v>
      </c>
      <c r="W9" s="446">
        <v>10</v>
      </c>
      <c r="X9" s="446">
        <v>60</v>
      </c>
      <c r="Y9" s="446">
        <v>28</v>
      </c>
      <c r="Z9" s="446" t="s">
        <v>594</v>
      </c>
      <c r="AA9" s="448" t="s">
        <v>475</v>
      </c>
      <c r="AB9" s="447">
        <v>46025</v>
      </c>
      <c r="AC9" s="447">
        <v>46028</v>
      </c>
      <c r="AD9" s="447">
        <v>46028</v>
      </c>
      <c r="AE9" s="447">
        <v>46029</v>
      </c>
      <c r="AF9" s="447">
        <v>46029</v>
      </c>
      <c r="AG9" s="447">
        <v>46029</v>
      </c>
      <c r="AH9" s="447">
        <v>46029</v>
      </c>
      <c r="AI9" s="447">
        <v>46029</v>
      </c>
      <c r="AJ9" s="446" t="s">
        <v>3693</v>
      </c>
      <c r="AK9" s="447">
        <v>46037</v>
      </c>
      <c r="AL9" s="447">
        <v>46029</v>
      </c>
      <c r="AM9" s="447">
        <v>46029</v>
      </c>
      <c r="AN9" s="447">
        <v>46043</v>
      </c>
      <c r="AO9" s="446" t="s">
        <v>1133</v>
      </c>
      <c r="AP9" s="448" t="s">
        <v>475</v>
      </c>
      <c r="AQ9" s="448" t="s">
        <v>475</v>
      </c>
      <c r="AR9" s="448" t="s">
        <v>475</v>
      </c>
      <c r="AS9" s="448" t="s">
        <v>475</v>
      </c>
      <c r="AT9" s="448" t="s">
        <v>475</v>
      </c>
      <c r="AU9" s="448" t="s">
        <v>475</v>
      </c>
      <c r="AV9" s="448" t="s">
        <v>475</v>
      </c>
      <c r="AW9" s="448" t="s">
        <v>475</v>
      </c>
      <c r="AX9" s="448" t="s">
        <v>475</v>
      </c>
      <c r="AY9" s="448" t="s">
        <v>475</v>
      </c>
      <c r="AZ9" s="448" t="s">
        <v>475</v>
      </c>
      <c r="BA9" s="448" t="s">
        <v>475</v>
      </c>
      <c r="BB9" s="448" t="s">
        <v>475</v>
      </c>
      <c r="BC9" s="448" t="s">
        <v>475</v>
      </c>
      <c r="BD9" s="446" t="s">
        <v>5339</v>
      </c>
      <c r="BE9" s="446" t="s">
        <v>5340</v>
      </c>
      <c r="BF9" s="446" t="s">
        <v>5344</v>
      </c>
      <c r="BG9" s="448" t="s">
        <v>475</v>
      </c>
      <c r="BH9" s="448" t="s">
        <v>475</v>
      </c>
      <c r="BI9" s="448" t="s">
        <v>475</v>
      </c>
      <c r="BJ9" s="448"/>
      <c r="BK9" s="193" t="str">
        <f t="shared" si="0"/>
        <v>OK</v>
      </c>
      <c r="BL9" s="195" t="str">
        <f t="shared" si="1"/>
        <v>1035165</v>
      </c>
      <c r="BM9" s="192">
        <f t="shared" si="2"/>
        <v>1</v>
      </c>
    </row>
    <row r="10" spans="1:65" ht="17.399999999999999">
      <c r="B10" s="446" t="s">
        <v>806</v>
      </c>
      <c r="C10" s="446" t="s">
        <v>832</v>
      </c>
      <c r="D10" s="446" t="s">
        <v>698</v>
      </c>
      <c r="E10" s="446" t="s">
        <v>57</v>
      </c>
      <c r="F10" s="446" t="s">
        <v>2948</v>
      </c>
      <c r="G10" s="446" t="s">
        <v>3688</v>
      </c>
      <c r="H10" s="446" t="s">
        <v>2936</v>
      </c>
      <c r="I10" s="446" t="s">
        <v>31</v>
      </c>
      <c r="J10" s="447">
        <v>46030</v>
      </c>
      <c r="K10" s="446" t="s">
        <v>2937</v>
      </c>
      <c r="L10" s="446" t="s">
        <v>43</v>
      </c>
      <c r="M10" s="446" t="s">
        <v>2940</v>
      </c>
      <c r="N10" s="446" t="s">
        <v>965</v>
      </c>
      <c r="O10" s="446" t="s">
        <v>816</v>
      </c>
      <c r="P10" s="448" t="s">
        <v>475</v>
      </c>
      <c r="Q10" s="448" t="s">
        <v>475</v>
      </c>
      <c r="R10" s="447">
        <v>46002</v>
      </c>
      <c r="S10" s="447">
        <v>46003</v>
      </c>
      <c r="T10" s="447">
        <v>46014</v>
      </c>
      <c r="U10" s="446">
        <v>22</v>
      </c>
      <c r="V10" s="448" t="s">
        <v>475</v>
      </c>
      <c r="W10" s="446">
        <v>11</v>
      </c>
      <c r="X10" s="446">
        <v>60</v>
      </c>
      <c r="Y10" s="446">
        <v>55</v>
      </c>
      <c r="Z10" s="446" t="s">
        <v>826</v>
      </c>
      <c r="AA10" s="448" t="s">
        <v>475</v>
      </c>
      <c r="AB10" s="447">
        <v>46011</v>
      </c>
      <c r="AC10" s="447">
        <v>46029</v>
      </c>
      <c r="AD10" s="447">
        <v>46029</v>
      </c>
      <c r="AE10" s="447">
        <v>46030</v>
      </c>
      <c r="AF10" s="447">
        <v>46030</v>
      </c>
      <c r="AG10" s="447">
        <v>46030</v>
      </c>
      <c r="AH10" s="447">
        <v>46030</v>
      </c>
      <c r="AI10" s="447">
        <v>46030</v>
      </c>
      <c r="AJ10" s="446" t="s">
        <v>3694</v>
      </c>
      <c r="AK10" s="447">
        <v>46039</v>
      </c>
      <c r="AL10" s="447">
        <v>46030</v>
      </c>
      <c r="AM10" s="447">
        <v>46030</v>
      </c>
      <c r="AN10" s="447">
        <v>46045</v>
      </c>
      <c r="AO10" s="446" t="s">
        <v>1133</v>
      </c>
      <c r="AP10" s="448" t="s">
        <v>475</v>
      </c>
      <c r="AQ10" s="448" t="s">
        <v>475</v>
      </c>
      <c r="AR10" s="448" t="s">
        <v>475</v>
      </c>
      <c r="AS10" s="448" t="s">
        <v>475</v>
      </c>
      <c r="AT10" s="448" t="s">
        <v>475</v>
      </c>
      <c r="AU10" s="448" t="s">
        <v>475</v>
      </c>
      <c r="AV10" s="448" t="s">
        <v>475</v>
      </c>
      <c r="AW10" s="448" t="s">
        <v>475</v>
      </c>
      <c r="AX10" s="448" t="s">
        <v>475</v>
      </c>
      <c r="AY10" s="448" t="s">
        <v>475</v>
      </c>
      <c r="AZ10" s="448" t="s">
        <v>475</v>
      </c>
      <c r="BA10" s="448" t="s">
        <v>475</v>
      </c>
      <c r="BB10" s="448" t="s">
        <v>475</v>
      </c>
      <c r="BC10" s="448" t="s">
        <v>475</v>
      </c>
      <c r="BD10" s="446" t="s">
        <v>5339</v>
      </c>
      <c r="BE10" s="446" t="s">
        <v>5340</v>
      </c>
      <c r="BF10" s="446" t="s">
        <v>5341</v>
      </c>
      <c r="BG10" s="448" t="s">
        <v>475</v>
      </c>
      <c r="BH10" s="448" t="s">
        <v>475</v>
      </c>
      <c r="BI10" s="448" t="s">
        <v>475</v>
      </c>
      <c r="BJ10" s="448"/>
      <c r="BK10" s="193" t="str">
        <f t="shared" si="0"/>
        <v>OK</v>
      </c>
      <c r="BL10" s="195" t="str">
        <f t="shared" si="1"/>
        <v>1037671</v>
      </c>
      <c r="BM10" s="192">
        <f t="shared" si="2"/>
        <v>1</v>
      </c>
    </row>
    <row r="11" spans="1:65" ht="17.399999999999999">
      <c r="B11" s="446" t="s">
        <v>47</v>
      </c>
      <c r="C11" s="446" t="s">
        <v>899</v>
      </c>
      <c r="D11" s="446" t="s">
        <v>785</v>
      </c>
      <c r="E11" s="446" t="s">
        <v>57</v>
      </c>
      <c r="F11" s="446" t="s">
        <v>2949</v>
      </c>
      <c r="G11" s="446" t="s">
        <v>3688</v>
      </c>
      <c r="H11" s="446" t="s">
        <v>2936</v>
      </c>
      <c r="I11" s="446" t="s">
        <v>31</v>
      </c>
      <c r="J11" s="447">
        <v>46031</v>
      </c>
      <c r="K11" s="446" t="s">
        <v>2937</v>
      </c>
      <c r="L11" s="446" t="s">
        <v>43</v>
      </c>
      <c r="M11" s="446" t="s">
        <v>2940</v>
      </c>
      <c r="N11" s="446" t="s">
        <v>960</v>
      </c>
      <c r="O11" s="446" t="s">
        <v>892</v>
      </c>
      <c r="P11" s="448" t="s">
        <v>475</v>
      </c>
      <c r="Q11" s="448" t="s">
        <v>475</v>
      </c>
      <c r="R11" s="447">
        <v>46013</v>
      </c>
      <c r="S11" s="447">
        <v>46014</v>
      </c>
      <c r="T11" s="447">
        <v>46014</v>
      </c>
      <c r="U11" s="446">
        <v>28</v>
      </c>
      <c r="V11" s="448" t="s">
        <v>475</v>
      </c>
      <c r="W11" s="446">
        <v>16</v>
      </c>
      <c r="X11" s="446">
        <v>60</v>
      </c>
      <c r="Y11" s="446">
        <v>55</v>
      </c>
      <c r="Z11" s="446" t="s">
        <v>826</v>
      </c>
      <c r="AA11" s="448" t="s">
        <v>475</v>
      </c>
      <c r="AB11" s="447">
        <v>46010</v>
      </c>
      <c r="AC11" s="447">
        <v>46030</v>
      </c>
      <c r="AD11" s="447">
        <v>46030</v>
      </c>
      <c r="AE11" s="447">
        <v>46031</v>
      </c>
      <c r="AF11" s="447">
        <v>46031</v>
      </c>
      <c r="AG11" s="447">
        <v>46031</v>
      </c>
      <c r="AH11" s="447">
        <v>46031</v>
      </c>
      <c r="AI11" s="447">
        <v>46031</v>
      </c>
      <c r="AJ11" s="446" t="s">
        <v>3695</v>
      </c>
      <c r="AK11" s="447">
        <v>46039</v>
      </c>
      <c r="AL11" s="447">
        <v>46032</v>
      </c>
      <c r="AM11" s="447">
        <v>46031</v>
      </c>
      <c r="AN11" s="447">
        <v>46055</v>
      </c>
      <c r="AO11" s="446" t="s">
        <v>1133</v>
      </c>
      <c r="AP11" s="448" t="s">
        <v>475</v>
      </c>
      <c r="AQ11" s="448" t="s">
        <v>475</v>
      </c>
      <c r="AR11" s="448" t="s">
        <v>475</v>
      </c>
      <c r="AS11" s="448" t="s">
        <v>475</v>
      </c>
      <c r="AT11" s="448" t="s">
        <v>475</v>
      </c>
      <c r="AU11" s="448" t="s">
        <v>475</v>
      </c>
      <c r="AV11" s="448" t="s">
        <v>475</v>
      </c>
      <c r="AW11" s="448" t="s">
        <v>475</v>
      </c>
      <c r="AX11" s="448" t="s">
        <v>475</v>
      </c>
      <c r="AY11" s="448" t="s">
        <v>475</v>
      </c>
      <c r="AZ11" s="448" t="s">
        <v>475</v>
      </c>
      <c r="BA11" s="448" t="s">
        <v>475</v>
      </c>
      <c r="BB11" s="448" t="s">
        <v>475</v>
      </c>
      <c r="BC11" s="448" t="s">
        <v>475</v>
      </c>
      <c r="BD11" s="446" t="s">
        <v>5339</v>
      </c>
      <c r="BE11" s="446" t="s">
        <v>5341</v>
      </c>
      <c r="BF11" s="446" t="s">
        <v>5341</v>
      </c>
      <c r="BG11" s="448" t="s">
        <v>475</v>
      </c>
      <c r="BH11" s="448" t="s">
        <v>475</v>
      </c>
      <c r="BI11" s="448" t="s">
        <v>475</v>
      </c>
      <c r="BJ11" s="448"/>
      <c r="BK11" s="193" t="str">
        <f t="shared" si="0"/>
        <v>OK</v>
      </c>
      <c r="BL11" s="195" t="str">
        <f t="shared" si="1"/>
        <v>1037795</v>
      </c>
      <c r="BM11" s="192">
        <f t="shared" si="2"/>
        <v>1</v>
      </c>
    </row>
    <row r="12" spans="1:65" ht="17.399999999999999">
      <c r="B12" s="446" t="s">
        <v>850</v>
      </c>
      <c r="C12" s="446" t="s">
        <v>1735</v>
      </c>
      <c r="D12" s="446" t="s">
        <v>1736</v>
      </c>
      <c r="E12" s="446" t="s">
        <v>1554</v>
      </c>
      <c r="F12" s="446" t="s">
        <v>3696</v>
      </c>
      <c r="G12" s="446" t="s">
        <v>3688</v>
      </c>
      <c r="H12" s="446" t="s">
        <v>2936</v>
      </c>
      <c r="I12" s="446" t="s">
        <v>31</v>
      </c>
      <c r="J12" s="447">
        <v>46041</v>
      </c>
      <c r="K12" s="446" t="s">
        <v>2937</v>
      </c>
      <c r="L12" s="446" t="s">
        <v>43</v>
      </c>
      <c r="M12" s="446" t="s">
        <v>3697</v>
      </c>
      <c r="N12" s="446" t="s">
        <v>2009</v>
      </c>
      <c r="O12" s="446" t="s">
        <v>1726</v>
      </c>
      <c r="P12" s="448" t="s">
        <v>475</v>
      </c>
      <c r="Q12" s="448" t="s">
        <v>475</v>
      </c>
      <c r="R12" s="447">
        <v>46020</v>
      </c>
      <c r="S12" s="447">
        <v>46021</v>
      </c>
      <c r="T12" s="447">
        <v>46022</v>
      </c>
      <c r="U12" s="446">
        <v>33</v>
      </c>
      <c r="V12" s="448" t="s">
        <v>475</v>
      </c>
      <c r="W12" s="446">
        <v>21</v>
      </c>
      <c r="X12" s="448" t="s">
        <v>475</v>
      </c>
      <c r="Y12" s="448" t="s">
        <v>475</v>
      </c>
      <c r="Z12" s="446" t="s">
        <v>1730</v>
      </c>
      <c r="AA12" s="448" t="s">
        <v>475</v>
      </c>
      <c r="AB12" s="448" t="s">
        <v>475</v>
      </c>
      <c r="AC12" s="447">
        <v>46039</v>
      </c>
      <c r="AD12" s="447">
        <v>46040</v>
      </c>
      <c r="AE12" s="447">
        <v>46041</v>
      </c>
      <c r="AF12" s="447">
        <v>46041</v>
      </c>
      <c r="AG12" s="447">
        <v>46041</v>
      </c>
      <c r="AH12" s="447">
        <v>46041</v>
      </c>
      <c r="AI12" s="448" t="s">
        <v>475</v>
      </c>
      <c r="AJ12" s="446" t="s">
        <v>4175</v>
      </c>
      <c r="AK12" s="447">
        <v>46048</v>
      </c>
      <c r="AL12" s="448" t="s">
        <v>475</v>
      </c>
      <c r="AM12" s="447">
        <v>46041</v>
      </c>
      <c r="AN12" s="447">
        <v>46073</v>
      </c>
      <c r="AO12" s="446" t="s">
        <v>1133</v>
      </c>
      <c r="AP12" s="448" t="s">
        <v>475</v>
      </c>
      <c r="AQ12" s="448" t="s">
        <v>475</v>
      </c>
      <c r="AR12" s="448" t="s">
        <v>475</v>
      </c>
      <c r="AS12" s="448" t="s">
        <v>475</v>
      </c>
      <c r="AT12" s="446" t="s">
        <v>8150</v>
      </c>
      <c r="AU12" s="446" t="s">
        <v>8151</v>
      </c>
      <c r="AV12" s="447">
        <v>46108</v>
      </c>
      <c r="AW12" s="448" t="s">
        <v>475</v>
      </c>
      <c r="AX12" s="448" t="s">
        <v>475</v>
      </c>
      <c r="AY12" s="448" t="s">
        <v>475</v>
      </c>
      <c r="AZ12" s="448" t="s">
        <v>475</v>
      </c>
      <c r="BA12" s="448" t="s">
        <v>475</v>
      </c>
      <c r="BB12" s="448" t="s">
        <v>475</v>
      </c>
      <c r="BC12" s="448" t="s">
        <v>475</v>
      </c>
      <c r="BD12" s="446" t="s">
        <v>5761</v>
      </c>
      <c r="BE12" s="446" t="s">
        <v>8152</v>
      </c>
      <c r="BF12" s="446" t="s">
        <v>8153</v>
      </c>
      <c r="BG12" s="448" t="s">
        <v>475</v>
      </c>
      <c r="BH12" s="448" t="s">
        <v>475</v>
      </c>
      <c r="BI12" s="448" t="s">
        <v>475</v>
      </c>
      <c r="BJ12" s="448"/>
      <c r="BK12" s="193" t="str">
        <f t="shared" si="0"/>
        <v>OK</v>
      </c>
      <c r="BL12" s="195" t="str">
        <f t="shared" si="1"/>
        <v>1038719</v>
      </c>
      <c r="BM12" s="192">
        <f t="shared" si="2"/>
        <v>1</v>
      </c>
    </row>
    <row r="13" spans="1:65" ht="17.399999999999999">
      <c r="B13" s="446" t="s">
        <v>323</v>
      </c>
      <c r="C13" s="446" t="s">
        <v>1878</v>
      </c>
      <c r="D13" s="446" t="s">
        <v>1879</v>
      </c>
      <c r="E13" s="446" t="s">
        <v>57</v>
      </c>
      <c r="F13" s="446" t="s">
        <v>3698</v>
      </c>
      <c r="G13" s="446" t="s">
        <v>3688</v>
      </c>
      <c r="H13" s="446" t="s">
        <v>2936</v>
      </c>
      <c r="I13" s="446" t="s">
        <v>31</v>
      </c>
      <c r="J13" s="447">
        <v>46041</v>
      </c>
      <c r="K13" s="446" t="s">
        <v>3699</v>
      </c>
      <c r="L13" s="446" t="s">
        <v>43</v>
      </c>
      <c r="M13" s="446" t="s">
        <v>3700</v>
      </c>
      <c r="N13" s="446" t="s">
        <v>2011</v>
      </c>
      <c r="O13" s="446" t="s">
        <v>1868</v>
      </c>
      <c r="P13" s="448" t="s">
        <v>475</v>
      </c>
      <c r="Q13" s="448" t="s">
        <v>475</v>
      </c>
      <c r="R13" s="447">
        <v>46029</v>
      </c>
      <c r="S13" s="447">
        <v>46029</v>
      </c>
      <c r="T13" s="447">
        <v>46029</v>
      </c>
      <c r="U13" s="446">
        <v>18</v>
      </c>
      <c r="V13" s="448" t="s">
        <v>475</v>
      </c>
      <c r="W13" s="446">
        <v>10</v>
      </c>
      <c r="X13" s="446">
        <v>30</v>
      </c>
      <c r="Y13" s="446">
        <v>16</v>
      </c>
      <c r="Z13" s="446" t="s">
        <v>1137</v>
      </c>
      <c r="AA13" s="448" t="s">
        <v>475</v>
      </c>
      <c r="AB13" s="447">
        <v>46040</v>
      </c>
      <c r="AC13" s="447">
        <v>46041</v>
      </c>
      <c r="AD13" s="447">
        <v>46040</v>
      </c>
      <c r="AE13" s="447">
        <v>46041</v>
      </c>
      <c r="AF13" s="447">
        <v>46041</v>
      </c>
      <c r="AG13" s="447">
        <v>46041</v>
      </c>
      <c r="AH13" s="447">
        <v>46041</v>
      </c>
      <c r="AI13" s="448" t="s">
        <v>475</v>
      </c>
      <c r="AJ13" s="446" t="s">
        <v>5345</v>
      </c>
      <c r="AK13" s="447">
        <v>46050</v>
      </c>
      <c r="AL13" s="447">
        <v>46041</v>
      </c>
      <c r="AM13" s="447">
        <v>46041</v>
      </c>
      <c r="AN13" s="447">
        <v>46055</v>
      </c>
      <c r="AO13" s="446" t="s">
        <v>1133</v>
      </c>
      <c r="AP13" s="448" t="s">
        <v>475</v>
      </c>
      <c r="AQ13" s="448" t="s">
        <v>475</v>
      </c>
      <c r="AR13" s="448" t="s">
        <v>475</v>
      </c>
      <c r="AS13" s="448" t="s">
        <v>475</v>
      </c>
      <c r="AT13" s="448" t="s">
        <v>475</v>
      </c>
      <c r="AU13" s="448" t="s">
        <v>475</v>
      </c>
      <c r="AV13" s="448" t="s">
        <v>475</v>
      </c>
      <c r="AW13" s="448" t="s">
        <v>475</v>
      </c>
      <c r="AX13" s="448" t="s">
        <v>475</v>
      </c>
      <c r="AY13" s="448" t="s">
        <v>475</v>
      </c>
      <c r="AZ13" s="448" t="s">
        <v>475</v>
      </c>
      <c r="BA13" s="448" t="s">
        <v>475</v>
      </c>
      <c r="BB13" s="448" t="s">
        <v>475</v>
      </c>
      <c r="BC13" s="448" t="s">
        <v>475</v>
      </c>
      <c r="BD13" s="446" t="s">
        <v>5339</v>
      </c>
      <c r="BE13" s="446" t="s">
        <v>5341</v>
      </c>
      <c r="BF13" s="446" t="s">
        <v>5343</v>
      </c>
      <c r="BG13" s="448" t="s">
        <v>475</v>
      </c>
      <c r="BH13" s="448" t="s">
        <v>475</v>
      </c>
      <c r="BI13" s="448" t="s">
        <v>475</v>
      </c>
      <c r="BJ13" s="448"/>
      <c r="BK13" s="193" t="str">
        <f t="shared" si="0"/>
        <v>OK</v>
      </c>
      <c r="BL13" s="195" t="str">
        <f t="shared" si="1"/>
        <v>2022562</v>
      </c>
      <c r="BM13" s="192">
        <f t="shared" si="2"/>
        <v>1</v>
      </c>
    </row>
    <row r="14" spans="1:65" ht="17.399999999999999">
      <c r="B14" s="446" t="s">
        <v>890</v>
      </c>
      <c r="C14" s="446" t="s">
        <v>1981</v>
      </c>
      <c r="D14" s="446" t="s">
        <v>785</v>
      </c>
      <c r="E14" s="446" t="s">
        <v>57</v>
      </c>
      <c r="F14" s="446" t="s">
        <v>3701</v>
      </c>
      <c r="G14" s="446" t="s">
        <v>3688</v>
      </c>
      <c r="H14" s="446" t="s">
        <v>2936</v>
      </c>
      <c r="I14" s="446" t="s">
        <v>31</v>
      </c>
      <c r="J14" s="447">
        <v>46042</v>
      </c>
      <c r="K14" s="446" t="s">
        <v>2937</v>
      </c>
      <c r="L14" s="446" t="s">
        <v>43</v>
      </c>
      <c r="M14" s="446" t="s">
        <v>2940</v>
      </c>
      <c r="N14" s="446" t="s">
        <v>1489</v>
      </c>
      <c r="O14" s="446" t="s">
        <v>1972</v>
      </c>
      <c r="P14" s="448" t="s">
        <v>475</v>
      </c>
      <c r="Q14" s="448" t="s">
        <v>475</v>
      </c>
      <c r="R14" s="447">
        <v>46015</v>
      </c>
      <c r="S14" s="447">
        <v>46017</v>
      </c>
      <c r="T14" s="447">
        <v>46028</v>
      </c>
      <c r="U14" s="446">
        <v>27</v>
      </c>
      <c r="V14" s="448" t="s">
        <v>475</v>
      </c>
      <c r="W14" s="446">
        <v>17</v>
      </c>
      <c r="X14" s="446">
        <v>60</v>
      </c>
      <c r="Y14" s="446">
        <v>53</v>
      </c>
      <c r="Z14" s="446" t="s">
        <v>691</v>
      </c>
      <c r="AA14" s="448" t="s">
        <v>475</v>
      </c>
      <c r="AB14" s="447">
        <v>46041</v>
      </c>
      <c r="AC14" s="447">
        <v>46041</v>
      </c>
      <c r="AD14" s="447">
        <v>46041</v>
      </c>
      <c r="AE14" s="447">
        <v>46042</v>
      </c>
      <c r="AF14" s="447">
        <v>46042</v>
      </c>
      <c r="AG14" s="447">
        <v>46042</v>
      </c>
      <c r="AH14" s="447">
        <v>46042</v>
      </c>
      <c r="AI14" s="448" t="s">
        <v>475</v>
      </c>
      <c r="AJ14" s="446" t="s">
        <v>5346</v>
      </c>
      <c r="AK14" s="447">
        <v>46051</v>
      </c>
      <c r="AL14" s="447">
        <v>46042</v>
      </c>
      <c r="AM14" s="447">
        <v>46042</v>
      </c>
      <c r="AN14" s="447">
        <v>46065</v>
      </c>
      <c r="AO14" s="446" t="s">
        <v>1133</v>
      </c>
      <c r="AP14" s="448" t="s">
        <v>475</v>
      </c>
      <c r="AQ14" s="448" t="s">
        <v>475</v>
      </c>
      <c r="AR14" s="448" t="s">
        <v>475</v>
      </c>
      <c r="AS14" s="448" t="s">
        <v>475</v>
      </c>
      <c r="AT14" s="448" t="s">
        <v>475</v>
      </c>
      <c r="AU14" s="448" t="s">
        <v>475</v>
      </c>
      <c r="AV14" s="448" t="s">
        <v>475</v>
      </c>
      <c r="AW14" s="448" t="s">
        <v>475</v>
      </c>
      <c r="AX14" s="448" t="s">
        <v>475</v>
      </c>
      <c r="AY14" s="448" t="s">
        <v>475</v>
      </c>
      <c r="AZ14" s="448" t="s">
        <v>475</v>
      </c>
      <c r="BA14" s="448" t="s">
        <v>475</v>
      </c>
      <c r="BB14" s="448" t="s">
        <v>475</v>
      </c>
      <c r="BC14" s="448" t="s">
        <v>475</v>
      </c>
      <c r="BD14" s="446" t="s">
        <v>5347</v>
      </c>
      <c r="BE14" s="446" t="s">
        <v>5348</v>
      </c>
      <c r="BF14" s="446" t="s">
        <v>5762</v>
      </c>
      <c r="BG14" s="448" t="s">
        <v>475</v>
      </c>
      <c r="BH14" s="448" t="s">
        <v>475</v>
      </c>
      <c r="BI14" s="448" t="s">
        <v>475</v>
      </c>
      <c r="BJ14" s="448"/>
      <c r="BK14" s="193" t="str">
        <f t="shared" si="0"/>
        <v>OK</v>
      </c>
      <c r="BL14" s="195" t="str">
        <f t="shared" si="1"/>
        <v>1037717</v>
      </c>
      <c r="BM14" s="192">
        <f t="shared" si="2"/>
        <v>1</v>
      </c>
    </row>
    <row r="15" spans="1:65" ht="17.399999999999999">
      <c r="B15" s="446" t="s">
        <v>910</v>
      </c>
      <c r="C15" s="446" t="s">
        <v>1953</v>
      </c>
      <c r="D15" s="446" t="s">
        <v>1954</v>
      </c>
      <c r="E15" s="446" t="s">
        <v>57</v>
      </c>
      <c r="F15" s="446" t="s">
        <v>3702</v>
      </c>
      <c r="G15" s="446" t="s">
        <v>3688</v>
      </c>
      <c r="H15" s="446" t="s">
        <v>2936</v>
      </c>
      <c r="I15" s="446" t="s">
        <v>31</v>
      </c>
      <c r="J15" s="447">
        <v>46043</v>
      </c>
      <c r="K15" s="446" t="s">
        <v>3699</v>
      </c>
      <c r="L15" s="446" t="s">
        <v>43</v>
      </c>
      <c r="M15" s="446" t="s">
        <v>2940</v>
      </c>
      <c r="N15" s="446" t="s">
        <v>2017</v>
      </c>
      <c r="O15" s="446" t="s">
        <v>1944</v>
      </c>
      <c r="P15" s="448" t="s">
        <v>475</v>
      </c>
      <c r="Q15" s="448" t="s">
        <v>475</v>
      </c>
      <c r="R15" s="447">
        <v>46024</v>
      </c>
      <c r="S15" s="447">
        <v>46027</v>
      </c>
      <c r="T15" s="447">
        <v>46028</v>
      </c>
      <c r="U15" s="446">
        <v>14</v>
      </c>
      <c r="V15" s="448" t="s">
        <v>475</v>
      </c>
      <c r="W15" s="446">
        <v>3</v>
      </c>
      <c r="X15" s="446">
        <v>30</v>
      </c>
      <c r="Y15" s="446">
        <v>30</v>
      </c>
      <c r="Z15" s="446" t="s">
        <v>314</v>
      </c>
      <c r="AA15" s="448" t="s">
        <v>475</v>
      </c>
      <c r="AB15" s="447">
        <v>46038</v>
      </c>
      <c r="AC15" s="447">
        <v>46042</v>
      </c>
      <c r="AD15" s="447">
        <v>46042</v>
      </c>
      <c r="AE15" s="447">
        <v>46043</v>
      </c>
      <c r="AF15" s="447">
        <v>46043</v>
      </c>
      <c r="AG15" s="447">
        <v>46043</v>
      </c>
      <c r="AH15" s="447">
        <v>46043</v>
      </c>
      <c r="AI15" s="448" t="s">
        <v>475</v>
      </c>
      <c r="AJ15" s="446" t="s">
        <v>4176</v>
      </c>
      <c r="AK15" s="447">
        <v>46044</v>
      </c>
      <c r="AL15" s="447">
        <v>46043</v>
      </c>
      <c r="AM15" s="447">
        <v>46043</v>
      </c>
      <c r="AN15" s="447">
        <v>46048</v>
      </c>
      <c r="AO15" s="446" t="s">
        <v>3703</v>
      </c>
      <c r="AP15" s="448" t="s">
        <v>475</v>
      </c>
      <c r="AQ15" s="448" t="s">
        <v>475</v>
      </c>
      <c r="AR15" s="448" t="s">
        <v>475</v>
      </c>
      <c r="AS15" s="448" t="s">
        <v>475</v>
      </c>
      <c r="AT15" s="448" t="s">
        <v>475</v>
      </c>
      <c r="AU15" s="448" t="s">
        <v>475</v>
      </c>
      <c r="AV15" s="448" t="s">
        <v>475</v>
      </c>
      <c r="AW15" s="448" t="s">
        <v>475</v>
      </c>
      <c r="AX15" s="448" t="s">
        <v>475</v>
      </c>
      <c r="AY15" s="448" t="s">
        <v>475</v>
      </c>
      <c r="AZ15" s="448" t="s">
        <v>475</v>
      </c>
      <c r="BA15" s="448" t="s">
        <v>475</v>
      </c>
      <c r="BB15" s="448" t="s">
        <v>475</v>
      </c>
      <c r="BC15" s="448" t="s">
        <v>475</v>
      </c>
      <c r="BD15" s="446" t="s">
        <v>4174</v>
      </c>
      <c r="BE15" s="448" t="s">
        <v>475</v>
      </c>
      <c r="BF15" s="448" t="s">
        <v>475</v>
      </c>
      <c r="BG15" s="448" t="s">
        <v>475</v>
      </c>
      <c r="BH15" s="448" t="s">
        <v>475</v>
      </c>
      <c r="BI15" s="448" t="s">
        <v>475</v>
      </c>
      <c r="BJ15" s="448"/>
      <c r="BK15" s="193" t="str">
        <f t="shared" si="0"/>
        <v>Re_Mass</v>
      </c>
      <c r="BL15" s="195" t="str">
        <f t="shared" si="1"/>
        <v>2022563</v>
      </c>
      <c r="BM15" s="192">
        <f t="shared" si="2"/>
        <v>4</v>
      </c>
    </row>
    <row r="16" spans="1:65" ht="17.399999999999999">
      <c r="B16" s="446" t="s">
        <v>1340</v>
      </c>
      <c r="C16" s="446" t="s">
        <v>3704</v>
      </c>
      <c r="D16" s="446" t="s">
        <v>2038</v>
      </c>
      <c r="E16" s="446" t="s">
        <v>57</v>
      </c>
      <c r="F16" s="446" t="s">
        <v>3705</v>
      </c>
      <c r="G16" s="446" t="s">
        <v>3688</v>
      </c>
      <c r="H16" s="446" t="s">
        <v>2936</v>
      </c>
      <c r="I16" s="446" t="s">
        <v>31</v>
      </c>
      <c r="J16" s="447">
        <v>46043</v>
      </c>
      <c r="K16" s="446" t="s">
        <v>2937</v>
      </c>
      <c r="L16" s="446" t="s">
        <v>43</v>
      </c>
      <c r="M16" s="446" t="s">
        <v>2371</v>
      </c>
      <c r="N16" s="446" t="s">
        <v>52</v>
      </c>
      <c r="O16" s="446" t="s">
        <v>3706</v>
      </c>
      <c r="P16" s="448" t="s">
        <v>475</v>
      </c>
      <c r="Q16" s="448" t="s">
        <v>475</v>
      </c>
      <c r="R16" s="447">
        <v>46028</v>
      </c>
      <c r="S16" s="447">
        <v>46029</v>
      </c>
      <c r="T16" s="447">
        <v>46041</v>
      </c>
      <c r="U16" s="446">
        <v>20</v>
      </c>
      <c r="V16" s="448" t="s">
        <v>475</v>
      </c>
      <c r="W16" s="446">
        <v>18</v>
      </c>
      <c r="X16" s="446">
        <v>60</v>
      </c>
      <c r="Y16" s="446">
        <v>17</v>
      </c>
      <c r="Z16" s="446" t="s">
        <v>2811</v>
      </c>
      <c r="AA16" s="448" t="s">
        <v>475</v>
      </c>
      <c r="AB16" s="447">
        <v>46042</v>
      </c>
      <c r="AC16" s="447">
        <v>46043</v>
      </c>
      <c r="AD16" s="447">
        <v>46043</v>
      </c>
      <c r="AE16" s="447">
        <v>46043</v>
      </c>
      <c r="AF16" s="447">
        <v>46043</v>
      </c>
      <c r="AG16" s="447">
        <v>46043</v>
      </c>
      <c r="AH16" s="447">
        <v>46043</v>
      </c>
      <c r="AI16" s="448" t="s">
        <v>475</v>
      </c>
      <c r="AJ16" s="446" t="s">
        <v>5349</v>
      </c>
      <c r="AK16" s="447">
        <v>46051</v>
      </c>
      <c r="AL16" s="447">
        <v>46044</v>
      </c>
      <c r="AM16" s="447">
        <v>46043</v>
      </c>
      <c r="AN16" s="447">
        <v>46072</v>
      </c>
      <c r="AO16" s="446" t="s">
        <v>1133</v>
      </c>
      <c r="AP16" s="448" t="s">
        <v>475</v>
      </c>
      <c r="AQ16" s="448" t="s">
        <v>475</v>
      </c>
      <c r="AR16" s="448" t="s">
        <v>475</v>
      </c>
      <c r="AS16" s="448" t="s">
        <v>475</v>
      </c>
      <c r="AT16" s="448" t="s">
        <v>475</v>
      </c>
      <c r="AU16" s="448" t="s">
        <v>475</v>
      </c>
      <c r="AV16" s="448" t="s">
        <v>475</v>
      </c>
      <c r="AW16" s="448" t="s">
        <v>475</v>
      </c>
      <c r="AX16" s="448" t="s">
        <v>475</v>
      </c>
      <c r="AY16" s="448" t="s">
        <v>475</v>
      </c>
      <c r="AZ16" s="448" t="s">
        <v>475</v>
      </c>
      <c r="BA16" s="448" t="s">
        <v>475</v>
      </c>
      <c r="BB16" s="448" t="s">
        <v>475</v>
      </c>
      <c r="BC16" s="448" t="s">
        <v>475</v>
      </c>
      <c r="BD16" s="446" t="s">
        <v>5763</v>
      </c>
      <c r="BE16" s="446" t="s">
        <v>8154</v>
      </c>
      <c r="BF16" s="446" t="s">
        <v>8155</v>
      </c>
      <c r="BG16" s="448" t="s">
        <v>475</v>
      </c>
      <c r="BH16" s="448" t="s">
        <v>475</v>
      </c>
      <c r="BI16" s="448" t="s">
        <v>475</v>
      </c>
      <c r="BJ16" s="448"/>
      <c r="BK16" s="193" t="str">
        <f t="shared" si="0"/>
        <v>OK</v>
      </c>
      <c r="BL16" s="195" t="str">
        <f t="shared" si="1"/>
        <v>1026387</v>
      </c>
      <c r="BM16" s="192">
        <f t="shared" si="2"/>
        <v>1</v>
      </c>
    </row>
    <row r="17" spans="1:65" ht="17.399999999999999">
      <c r="B17" s="446" t="s">
        <v>988</v>
      </c>
      <c r="C17" s="446" t="s">
        <v>4177</v>
      </c>
      <c r="D17" s="446" t="s">
        <v>2066</v>
      </c>
      <c r="E17" s="446" t="s">
        <v>57</v>
      </c>
      <c r="F17" s="446" t="s">
        <v>4178</v>
      </c>
      <c r="G17" s="446" t="s">
        <v>3688</v>
      </c>
      <c r="H17" s="446" t="s">
        <v>2936</v>
      </c>
      <c r="I17" s="446" t="s">
        <v>31</v>
      </c>
      <c r="J17" s="447">
        <v>46044</v>
      </c>
      <c r="K17" s="446" t="s">
        <v>2937</v>
      </c>
      <c r="L17" s="446" t="s">
        <v>43</v>
      </c>
      <c r="M17" s="446" t="s">
        <v>3700</v>
      </c>
      <c r="N17" s="446" t="s">
        <v>2062</v>
      </c>
      <c r="O17" s="446" t="s">
        <v>4179</v>
      </c>
      <c r="P17" s="448" t="s">
        <v>475</v>
      </c>
      <c r="Q17" s="448" t="s">
        <v>475</v>
      </c>
      <c r="R17" s="447">
        <v>46028</v>
      </c>
      <c r="S17" s="447">
        <v>46028</v>
      </c>
      <c r="T17" s="447">
        <v>46029</v>
      </c>
      <c r="U17" s="446">
        <v>50</v>
      </c>
      <c r="V17" s="448" t="s">
        <v>475</v>
      </c>
      <c r="W17" s="446">
        <v>39</v>
      </c>
      <c r="X17" s="446">
        <v>60</v>
      </c>
      <c r="Y17" s="446">
        <v>45</v>
      </c>
      <c r="Z17" s="446" t="s">
        <v>594</v>
      </c>
      <c r="AA17" s="448" t="s">
        <v>475</v>
      </c>
      <c r="AB17" s="447">
        <v>46042</v>
      </c>
      <c r="AC17" s="447">
        <v>46044</v>
      </c>
      <c r="AD17" s="447">
        <v>46043</v>
      </c>
      <c r="AE17" s="447">
        <v>46044</v>
      </c>
      <c r="AF17" s="447">
        <v>46044</v>
      </c>
      <c r="AG17" s="447">
        <v>46044</v>
      </c>
      <c r="AH17" s="447">
        <v>46044</v>
      </c>
      <c r="AI17" s="448" t="s">
        <v>475</v>
      </c>
      <c r="AJ17" s="446" t="s">
        <v>5350</v>
      </c>
      <c r="AK17" s="447">
        <v>46053</v>
      </c>
      <c r="AL17" s="447">
        <v>46045</v>
      </c>
      <c r="AM17" s="447">
        <v>46044</v>
      </c>
      <c r="AN17" s="447">
        <v>46104</v>
      </c>
      <c r="AO17" s="446" t="s">
        <v>1133</v>
      </c>
      <c r="AP17" s="448" t="s">
        <v>475</v>
      </c>
      <c r="AQ17" s="448" t="s">
        <v>475</v>
      </c>
      <c r="AR17" s="448" t="s">
        <v>475</v>
      </c>
      <c r="AS17" s="448" t="s">
        <v>475</v>
      </c>
      <c r="AT17" s="448" t="s">
        <v>475</v>
      </c>
      <c r="AU17" s="448" t="s">
        <v>475</v>
      </c>
      <c r="AV17" s="448" t="s">
        <v>475</v>
      </c>
      <c r="AW17" s="448" t="s">
        <v>475</v>
      </c>
      <c r="AX17" s="448" t="s">
        <v>475</v>
      </c>
      <c r="AY17" s="448" t="s">
        <v>475</v>
      </c>
      <c r="AZ17" s="448" t="s">
        <v>475</v>
      </c>
      <c r="BA17" s="446" t="s">
        <v>8156</v>
      </c>
      <c r="BB17" s="446" t="s">
        <v>8157</v>
      </c>
      <c r="BC17" s="447">
        <v>46083</v>
      </c>
      <c r="BD17" s="446" t="s">
        <v>5761</v>
      </c>
      <c r="BE17" s="446" t="s">
        <v>8154</v>
      </c>
      <c r="BF17" s="446" t="s">
        <v>8155</v>
      </c>
      <c r="BG17" s="448" t="s">
        <v>475</v>
      </c>
      <c r="BH17" s="448" t="s">
        <v>475</v>
      </c>
      <c r="BI17" s="448" t="s">
        <v>475</v>
      </c>
      <c r="BJ17" s="448"/>
      <c r="BK17" s="193" t="str">
        <f t="shared" si="0"/>
        <v>OK</v>
      </c>
      <c r="BL17" s="195" t="str">
        <f t="shared" ref="BL17:BL24" si="3">MID(F17,3,7)</f>
        <v>1038341</v>
      </c>
      <c r="BM17" s="192">
        <f t="shared" si="2"/>
        <v>1</v>
      </c>
    </row>
    <row r="18" spans="1:65" ht="17.399999999999999">
      <c r="B18" s="446" t="s">
        <v>1404</v>
      </c>
      <c r="C18" s="446" t="s">
        <v>1931</v>
      </c>
      <c r="D18" s="446" t="s">
        <v>1170</v>
      </c>
      <c r="E18" s="446" t="s">
        <v>57</v>
      </c>
      <c r="F18" s="446" t="s">
        <v>4180</v>
      </c>
      <c r="G18" s="446" t="s">
        <v>3688</v>
      </c>
      <c r="H18" s="446" t="s">
        <v>2936</v>
      </c>
      <c r="I18" s="446" t="s">
        <v>31</v>
      </c>
      <c r="J18" s="447">
        <v>46045</v>
      </c>
      <c r="K18" s="446" t="s">
        <v>3699</v>
      </c>
      <c r="L18" s="446" t="s">
        <v>43</v>
      </c>
      <c r="M18" s="446" t="s">
        <v>2940</v>
      </c>
      <c r="N18" s="446" t="s">
        <v>1500</v>
      </c>
      <c r="O18" s="446" t="s">
        <v>1926</v>
      </c>
      <c r="P18" s="448" t="s">
        <v>475</v>
      </c>
      <c r="Q18" s="448" t="s">
        <v>475</v>
      </c>
      <c r="R18" s="447">
        <v>46022</v>
      </c>
      <c r="S18" s="447">
        <v>46027</v>
      </c>
      <c r="T18" s="447">
        <v>46028</v>
      </c>
      <c r="U18" s="446">
        <v>27</v>
      </c>
      <c r="V18" s="448" t="s">
        <v>475</v>
      </c>
      <c r="W18" s="446">
        <v>14</v>
      </c>
      <c r="X18" s="446">
        <v>30</v>
      </c>
      <c r="Y18" s="446">
        <v>25</v>
      </c>
      <c r="Z18" s="446" t="s">
        <v>314</v>
      </c>
      <c r="AA18" s="448" t="s">
        <v>475</v>
      </c>
      <c r="AB18" s="447">
        <v>46041</v>
      </c>
      <c r="AC18" s="447">
        <v>46044</v>
      </c>
      <c r="AD18" s="447">
        <v>46044</v>
      </c>
      <c r="AE18" s="447">
        <v>46045</v>
      </c>
      <c r="AF18" s="447">
        <v>46045</v>
      </c>
      <c r="AG18" s="447">
        <v>46045</v>
      </c>
      <c r="AH18" s="447">
        <v>46045</v>
      </c>
      <c r="AI18" s="448" t="s">
        <v>475</v>
      </c>
      <c r="AJ18" s="446" t="s">
        <v>5351</v>
      </c>
      <c r="AK18" s="447">
        <v>46057</v>
      </c>
      <c r="AL18" s="447">
        <v>46045</v>
      </c>
      <c r="AM18" s="447">
        <v>46045</v>
      </c>
      <c r="AN18" s="447">
        <v>46065</v>
      </c>
      <c r="AO18" s="446" t="s">
        <v>1133</v>
      </c>
      <c r="AP18" s="448" t="s">
        <v>475</v>
      </c>
      <c r="AQ18" s="448" t="s">
        <v>475</v>
      </c>
      <c r="AR18" s="448" t="s">
        <v>475</v>
      </c>
      <c r="AS18" s="448" t="s">
        <v>475</v>
      </c>
      <c r="AT18" s="448" t="s">
        <v>475</v>
      </c>
      <c r="AU18" s="448" t="s">
        <v>475</v>
      </c>
      <c r="AV18" s="448" t="s">
        <v>475</v>
      </c>
      <c r="AW18" s="448" t="s">
        <v>475</v>
      </c>
      <c r="AX18" s="448" t="s">
        <v>475</v>
      </c>
      <c r="AY18" s="448" t="s">
        <v>475</v>
      </c>
      <c r="AZ18" s="448" t="s">
        <v>475</v>
      </c>
      <c r="BA18" s="448" t="s">
        <v>475</v>
      </c>
      <c r="BB18" s="448" t="s">
        <v>475</v>
      </c>
      <c r="BC18" s="448" t="s">
        <v>475</v>
      </c>
      <c r="BD18" s="446" t="s">
        <v>5352</v>
      </c>
      <c r="BE18" s="446" t="s">
        <v>5348</v>
      </c>
      <c r="BF18" s="446" t="s">
        <v>5762</v>
      </c>
      <c r="BG18" s="448" t="s">
        <v>475</v>
      </c>
      <c r="BH18" s="448" t="s">
        <v>475</v>
      </c>
      <c r="BI18" s="448" t="s">
        <v>475</v>
      </c>
      <c r="BJ18" s="448"/>
      <c r="BK18" s="193" t="str">
        <f t="shared" si="0"/>
        <v>OK</v>
      </c>
      <c r="BL18" s="195" t="str">
        <f t="shared" si="3"/>
        <v>2022674</v>
      </c>
      <c r="BM18" s="192">
        <f t="shared" si="2"/>
        <v>1</v>
      </c>
    </row>
    <row r="19" spans="1:65" ht="17.399999999999999">
      <c r="B19" s="446" t="s">
        <v>1433</v>
      </c>
      <c r="C19" s="446" t="s">
        <v>2646</v>
      </c>
      <c r="D19" s="446" t="s">
        <v>2352</v>
      </c>
      <c r="E19" s="446" t="s">
        <v>57</v>
      </c>
      <c r="F19" s="446" t="s">
        <v>4181</v>
      </c>
      <c r="G19" s="446" t="s">
        <v>3688</v>
      </c>
      <c r="H19" s="446" t="s">
        <v>2936</v>
      </c>
      <c r="I19" s="446" t="s">
        <v>31</v>
      </c>
      <c r="J19" s="447">
        <v>46048</v>
      </c>
      <c r="K19" s="446" t="s">
        <v>2937</v>
      </c>
      <c r="L19" s="446" t="s">
        <v>43</v>
      </c>
      <c r="M19" s="446" t="s">
        <v>2371</v>
      </c>
      <c r="N19" s="446" t="s">
        <v>44</v>
      </c>
      <c r="O19" s="446" t="s">
        <v>2636</v>
      </c>
      <c r="P19" s="448" t="s">
        <v>475</v>
      </c>
      <c r="Q19" s="448" t="s">
        <v>475</v>
      </c>
      <c r="R19" s="447">
        <v>45764</v>
      </c>
      <c r="S19" s="447">
        <v>45765</v>
      </c>
      <c r="T19" s="447">
        <v>45797</v>
      </c>
      <c r="U19" s="446">
        <v>281</v>
      </c>
      <c r="V19" s="448" t="s">
        <v>475</v>
      </c>
      <c r="W19" s="446">
        <v>19</v>
      </c>
      <c r="X19" s="446">
        <v>60</v>
      </c>
      <c r="Y19" s="446">
        <v>44</v>
      </c>
      <c r="Z19" s="446" t="s">
        <v>2346</v>
      </c>
      <c r="AA19" s="448" t="s">
        <v>475</v>
      </c>
      <c r="AB19" s="447">
        <v>46043</v>
      </c>
      <c r="AC19" s="447">
        <v>46047</v>
      </c>
      <c r="AD19" s="447">
        <v>46047</v>
      </c>
      <c r="AE19" s="447">
        <v>46048</v>
      </c>
      <c r="AF19" s="447">
        <v>46048</v>
      </c>
      <c r="AG19" s="447">
        <v>46048</v>
      </c>
      <c r="AH19" s="447">
        <v>46048</v>
      </c>
      <c r="AI19" s="448" t="s">
        <v>475</v>
      </c>
      <c r="AJ19" s="446" t="s">
        <v>5353</v>
      </c>
      <c r="AK19" s="447">
        <v>46056</v>
      </c>
      <c r="AL19" s="447">
        <v>46048</v>
      </c>
      <c r="AM19" s="447">
        <v>46048</v>
      </c>
      <c r="AN19" s="447">
        <v>46078</v>
      </c>
      <c r="AO19" s="446" t="s">
        <v>3703</v>
      </c>
      <c r="AP19" s="448" t="s">
        <v>475</v>
      </c>
      <c r="AQ19" s="448" t="s">
        <v>475</v>
      </c>
      <c r="AR19" s="448" t="s">
        <v>475</v>
      </c>
      <c r="AS19" s="448" t="s">
        <v>475</v>
      </c>
      <c r="AT19" s="448" t="s">
        <v>475</v>
      </c>
      <c r="AU19" s="448" t="s">
        <v>475</v>
      </c>
      <c r="AV19" s="448" t="s">
        <v>475</v>
      </c>
      <c r="AW19" s="448" t="s">
        <v>475</v>
      </c>
      <c r="AX19" s="448" t="s">
        <v>475</v>
      </c>
      <c r="AY19" s="448" t="s">
        <v>475</v>
      </c>
      <c r="AZ19" s="448" t="s">
        <v>475</v>
      </c>
      <c r="BA19" s="448" t="s">
        <v>475</v>
      </c>
      <c r="BB19" s="448" t="s">
        <v>475</v>
      </c>
      <c r="BC19" s="448" t="s">
        <v>475</v>
      </c>
      <c r="BD19" s="446" t="s">
        <v>8154</v>
      </c>
      <c r="BE19" s="448" t="s">
        <v>475</v>
      </c>
      <c r="BF19" s="448" t="s">
        <v>475</v>
      </c>
      <c r="BG19" s="448" t="s">
        <v>475</v>
      </c>
      <c r="BH19" s="448" t="s">
        <v>475</v>
      </c>
      <c r="BI19" s="448" t="s">
        <v>475</v>
      </c>
      <c r="BJ19" s="448"/>
      <c r="BK19" s="193" t="str">
        <f t="shared" si="0"/>
        <v>Re_Mass</v>
      </c>
      <c r="BL19" s="195" t="str">
        <f t="shared" si="3"/>
        <v>1027951</v>
      </c>
      <c r="BM19" s="192">
        <f t="shared" si="2"/>
        <v>1</v>
      </c>
    </row>
    <row r="20" spans="1:65" ht="17.399999999999999">
      <c r="B20" s="446" t="s">
        <v>1461</v>
      </c>
      <c r="C20" s="446" t="s">
        <v>2670</v>
      </c>
      <c r="D20" s="446" t="s">
        <v>2671</v>
      </c>
      <c r="E20" s="446" t="s">
        <v>57</v>
      </c>
      <c r="F20" s="446" t="s">
        <v>4182</v>
      </c>
      <c r="G20" s="446" t="s">
        <v>3688</v>
      </c>
      <c r="H20" s="446" t="s">
        <v>2936</v>
      </c>
      <c r="I20" s="446" t="s">
        <v>31</v>
      </c>
      <c r="J20" s="447">
        <v>46048</v>
      </c>
      <c r="K20" s="446" t="s">
        <v>2937</v>
      </c>
      <c r="L20" s="446" t="s">
        <v>43</v>
      </c>
      <c r="M20" s="446" t="s">
        <v>3700</v>
      </c>
      <c r="N20" s="446" t="s">
        <v>2838</v>
      </c>
      <c r="O20" s="446" t="s">
        <v>2661</v>
      </c>
      <c r="P20" s="448" t="s">
        <v>475</v>
      </c>
      <c r="Q20" s="448" t="s">
        <v>475</v>
      </c>
      <c r="R20" s="447">
        <v>46031</v>
      </c>
      <c r="S20" s="447">
        <v>46034</v>
      </c>
      <c r="T20" s="447">
        <v>46037</v>
      </c>
      <c r="U20" s="446">
        <v>21</v>
      </c>
      <c r="V20" s="448" t="s">
        <v>475</v>
      </c>
      <c r="W20" s="446">
        <v>14</v>
      </c>
      <c r="X20" s="448" t="s">
        <v>475</v>
      </c>
      <c r="Y20" s="448" t="s">
        <v>475</v>
      </c>
      <c r="Z20" s="446" t="s">
        <v>826</v>
      </c>
      <c r="AA20" s="448" t="s">
        <v>475</v>
      </c>
      <c r="AB20" s="447">
        <v>46048</v>
      </c>
      <c r="AC20" s="447">
        <v>46048</v>
      </c>
      <c r="AD20" s="447">
        <v>46048</v>
      </c>
      <c r="AE20" s="447">
        <v>46048</v>
      </c>
      <c r="AF20" s="447">
        <v>46048</v>
      </c>
      <c r="AG20" s="447">
        <v>46048</v>
      </c>
      <c r="AH20" s="447">
        <v>46048</v>
      </c>
      <c r="AI20" s="448" t="s">
        <v>475</v>
      </c>
      <c r="AJ20" s="446" t="s">
        <v>5354</v>
      </c>
      <c r="AK20" s="447">
        <v>46057</v>
      </c>
      <c r="AL20" s="447">
        <v>46048</v>
      </c>
      <c r="AM20" s="447">
        <v>46048</v>
      </c>
      <c r="AN20" s="447">
        <v>46066</v>
      </c>
      <c r="AO20" s="446" t="s">
        <v>3703</v>
      </c>
      <c r="AP20" s="448" t="s">
        <v>475</v>
      </c>
      <c r="AQ20" s="448" t="s">
        <v>475</v>
      </c>
      <c r="AR20" s="448" t="s">
        <v>475</v>
      </c>
      <c r="AS20" s="448" t="s">
        <v>475</v>
      </c>
      <c r="AT20" s="446" t="s">
        <v>8158</v>
      </c>
      <c r="AU20" s="446" t="s">
        <v>8159</v>
      </c>
      <c r="AV20" s="447">
        <v>46107</v>
      </c>
      <c r="AW20" s="448" t="s">
        <v>475</v>
      </c>
      <c r="AX20" s="448" t="s">
        <v>475</v>
      </c>
      <c r="AY20" s="448" t="s">
        <v>475</v>
      </c>
      <c r="AZ20" s="448" t="s">
        <v>475</v>
      </c>
      <c r="BA20" s="446" t="s">
        <v>8160</v>
      </c>
      <c r="BB20" s="446" t="s">
        <v>8161</v>
      </c>
      <c r="BC20" s="447">
        <v>46092</v>
      </c>
      <c r="BD20" s="446" t="s">
        <v>5762</v>
      </c>
      <c r="BE20" s="448" t="s">
        <v>475</v>
      </c>
      <c r="BF20" s="448" t="s">
        <v>475</v>
      </c>
      <c r="BG20" s="448" t="s">
        <v>475</v>
      </c>
      <c r="BH20" s="448" t="s">
        <v>475</v>
      </c>
      <c r="BI20" s="448" t="s">
        <v>475</v>
      </c>
      <c r="BJ20" s="448"/>
      <c r="BK20" s="193" t="str">
        <f t="shared" si="0"/>
        <v>Re_Mass</v>
      </c>
      <c r="BL20" s="195" t="str">
        <f t="shared" si="3"/>
        <v>1037465</v>
      </c>
      <c r="BM20" s="192">
        <f t="shared" si="2"/>
        <v>2</v>
      </c>
    </row>
    <row r="21" spans="1:65" ht="17.399999999999999">
      <c r="B21" s="446" t="s">
        <v>2049</v>
      </c>
      <c r="C21" s="446" t="s">
        <v>2790</v>
      </c>
      <c r="D21" s="446" t="s">
        <v>698</v>
      </c>
      <c r="E21" s="446" t="s">
        <v>57</v>
      </c>
      <c r="F21" s="446" t="s">
        <v>4183</v>
      </c>
      <c r="G21" s="446" t="s">
        <v>3688</v>
      </c>
      <c r="H21" s="446" t="s">
        <v>2936</v>
      </c>
      <c r="I21" s="446" t="s">
        <v>31</v>
      </c>
      <c r="J21" s="447">
        <v>46049</v>
      </c>
      <c r="K21" s="446" t="s">
        <v>2937</v>
      </c>
      <c r="L21" s="446" t="s">
        <v>43</v>
      </c>
      <c r="M21" s="446" t="s">
        <v>3700</v>
      </c>
      <c r="N21" s="446" t="s">
        <v>931</v>
      </c>
      <c r="O21" s="446" t="s">
        <v>2783</v>
      </c>
      <c r="P21" s="448" t="s">
        <v>475</v>
      </c>
      <c r="Q21" s="448" t="s">
        <v>475</v>
      </c>
      <c r="R21" s="447">
        <v>46029</v>
      </c>
      <c r="S21" s="447">
        <v>46030</v>
      </c>
      <c r="T21" s="447">
        <v>46036</v>
      </c>
      <c r="U21" s="446">
        <v>21</v>
      </c>
      <c r="V21" s="448" t="s">
        <v>475</v>
      </c>
      <c r="W21" s="446">
        <v>12</v>
      </c>
      <c r="X21" s="446">
        <v>60</v>
      </c>
      <c r="Y21" s="446">
        <v>55</v>
      </c>
      <c r="Z21" s="446" t="s">
        <v>691</v>
      </c>
      <c r="AA21" s="448" t="s">
        <v>475</v>
      </c>
      <c r="AB21" s="447">
        <v>46048</v>
      </c>
      <c r="AC21" s="447">
        <v>46049</v>
      </c>
      <c r="AD21" s="447">
        <v>46049</v>
      </c>
      <c r="AE21" s="447">
        <v>46049</v>
      </c>
      <c r="AF21" s="447">
        <v>46049</v>
      </c>
      <c r="AG21" s="447">
        <v>46049</v>
      </c>
      <c r="AH21" s="447">
        <v>46049</v>
      </c>
      <c r="AI21" s="448" t="s">
        <v>475</v>
      </c>
      <c r="AJ21" s="446" t="s">
        <v>5355</v>
      </c>
      <c r="AK21" s="447">
        <v>46058</v>
      </c>
      <c r="AL21" s="447">
        <v>46049</v>
      </c>
      <c r="AM21" s="447">
        <v>46049</v>
      </c>
      <c r="AN21" s="447">
        <v>46065</v>
      </c>
      <c r="AO21" s="446" t="s">
        <v>1133</v>
      </c>
      <c r="AP21" s="448" t="s">
        <v>475</v>
      </c>
      <c r="AQ21" s="448" t="s">
        <v>475</v>
      </c>
      <c r="AR21" s="448" t="s">
        <v>475</v>
      </c>
      <c r="AS21" s="448" t="s">
        <v>475</v>
      </c>
      <c r="AT21" s="448" t="s">
        <v>475</v>
      </c>
      <c r="AU21" s="448" t="s">
        <v>475</v>
      </c>
      <c r="AV21" s="448" t="s">
        <v>475</v>
      </c>
      <c r="AW21" s="448" t="s">
        <v>475</v>
      </c>
      <c r="AX21" s="448" t="s">
        <v>475</v>
      </c>
      <c r="AY21" s="448" t="s">
        <v>475</v>
      </c>
      <c r="AZ21" s="448" t="s">
        <v>475</v>
      </c>
      <c r="BA21" s="448" t="s">
        <v>475</v>
      </c>
      <c r="BB21" s="448" t="s">
        <v>475</v>
      </c>
      <c r="BC21" s="448" t="s">
        <v>475</v>
      </c>
      <c r="BD21" s="446" t="s">
        <v>5344</v>
      </c>
      <c r="BE21" s="446" t="s">
        <v>5352</v>
      </c>
      <c r="BF21" s="446" t="s">
        <v>5347</v>
      </c>
      <c r="BG21" s="448" t="s">
        <v>475</v>
      </c>
      <c r="BH21" s="448" t="s">
        <v>475</v>
      </c>
      <c r="BI21" s="448" t="s">
        <v>475</v>
      </c>
      <c r="BJ21" s="448"/>
      <c r="BK21" s="193" t="str">
        <f t="shared" si="0"/>
        <v>OK</v>
      </c>
      <c r="BL21" s="195" t="str">
        <f t="shared" si="3"/>
        <v>1037794</v>
      </c>
      <c r="BM21" s="192">
        <f t="shared" si="2"/>
        <v>1</v>
      </c>
    </row>
    <row r="22" spans="1:65" ht="17.399999999999999">
      <c r="B22" s="446" t="s">
        <v>2076</v>
      </c>
      <c r="C22" s="446" t="s">
        <v>2774</v>
      </c>
      <c r="D22" s="446" t="s">
        <v>785</v>
      </c>
      <c r="E22" s="446" t="s">
        <v>57</v>
      </c>
      <c r="F22" s="446" t="s">
        <v>4184</v>
      </c>
      <c r="G22" s="446" t="s">
        <v>3688</v>
      </c>
      <c r="H22" s="446" t="s">
        <v>2936</v>
      </c>
      <c r="I22" s="446" t="s">
        <v>31</v>
      </c>
      <c r="J22" s="447">
        <v>46050</v>
      </c>
      <c r="K22" s="446" t="s">
        <v>2937</v>
      </c>
      <c r="L22" s="446" t="s">
        <v>43</v>
      </c>
      <c r="M22" s="446" t="s">
        <v>3700</v>
      </c>
      <c r="N22" s="446" t="s">
        <v>1489</v>
      </c>
      <c r="O22" s="446" t="s">
        <v>2767</v>
      </c>
      <c r="P22" s="448" t="s">
        <v>475</v>
      </c>
      <c r="Q22" s="448" t="s">
        <v>475</v>
      </c>
      <c r="R22" s="447">
        <v>46029</v>
      </c>
      <c r="S22" s="447">
        <v>46030</v>
      </c>
      <c r="T22" s="447">
        <v>46037</v>
      </c>
      <c r="U22" s="446">
        <v>21</v>
      </c>
      <c r="V22" s="448" t="s">
        <v>475</v>
      </c>
      <c r="W22" s="446">
        <v>12</v>
      </c>
      <c r="X22" s="446">
        <v>60</v>
      </c>
      <c r="Y22" s="446">
        <v>50</v>
      </c>
      <c r="Z22" s="446" t="s">
        <v>691</v>
      </c>
      <c r="AA22" s="448" t="s">
        <v>475</v>
      </c>
      <c r="AB22" s="447">
        <v>46047</v>
      </c>
      <c r="AC22" s="447">
        <v>46049</v>
      </c>
      <c r="AD22" s="447">
        <v>46050</v>
      </c>
      <c r="AE22" s="447">
        <v>46050</v>
      </c>
      <c r="AF22" s="447">
        <v>46050</v>
      </c>
      <c r="AG22" s="447">
        <v>46050</v>
      </c>
      <c r="AH22" s="447">
        <v>46050</v>
      </c>
      <c r="AI22" s="448" t="s">
        <v>475</v>
      </c>
      <c r="AJ22" s="446" t="s">
        <v>5356</v>
      </c>
      <c r="AK22" s="447">
        <v>46058</v>
      </c>
      <c r="AL22" s="447">
        <v>46051</v>
      </c>
      <c r="AM22" s="447">
        <v>46050</v>
      </c>
      <c r="AN22" s="447">
        <v>46066</v>
      </c>
      <c r="AO22" s="446" t="s">
        <v>1133</v>
      </c>
      <c r="AP22" s="448" t="s">
        <v>475</v>
      </c>
      <c r="AQ22" s="448" t="s">
        <v>475</v>
      </c>
      <c r="AR22" s="448" t="s">
        <v>475</v>
      </c>
      <c r="AS22" s="448" t="s">
        <v>475</v>
      </c>
      <c r="AT22" s="448" t="s">
        <v>475</v>
      </c>
      <c r="AU22" s="448" t="s">
        <v>475</v>
      </c>
      <c r="AV22" s="448" t="s">
        <v>475</v>
      </c>
      <c r="AW22" s="448" t="s">
        <v>475</v>
      </c>
      <c r="AX22" s="448" t="s">
        <v>475</v>
      </c>
      <c r="AY22" s="448" t="s">
        <v>475</v>
      </c>
      <c r="AZ22" s="448" t="s">
        <v>475</v>
      </c>
      <c r="BA22" s="448" t="s">
        <v>475</v>
      </c>
      <c r="BB22" s="448" t="s">
        <v>475</v>
      </c>
      <c r="BC22" s="448" t="s">
        <v>475</v>
      </c>
      <c r="BD22" s="446" t="s">
        <v>5347</v>
      </c>
      <c r="BE22" s="446" t="s">
        <v>5348</v>
      </c>
      <c r="BF22" s="446" t="s">
        <v>5762</v>
      </c>
      <c r="BG22" s="448" t="s">
        <v>475</v>
      </c>
      <c r="BH22" s="448" t="s">
        <v>475</v>
      </c>
      <c r="BI22" s="448" t="s">
        <v>475</v>
      </c>
      <c r="BJ22" s="448"/>
      <c r="BK22" s="193" t="str">
        <f t="shared" si="0"/>
        <v>OK</v>
      </c>
      <c r="BL22" s="195" t="str">
        <f t="shared" si="3"/>
        <v>1037786</v>
      </c>
      <c r="BM22" s="192">
        <f t="shared" si="2"/>
        <v>1</v>
      </c>
    </row>
    <row r="23" spans="1:65" ht="17.399999999999999">
      <c r="B23" s="446" t="s">
        <v>205</v>
      </c>
      <c r="C23" s="446" t="s">
        <v>2620</v>
      </c>
      <c r="D23" s="446" t="s">
        <v>2435</v>
      </c>
      <c r="E23" s="446" t="s">
        <v>57</v>
      </c>
      <c r="F23" s="446" t="s">
        <v>4185</v>
      </c>
      <c r="G23" s="446" t="s">
        <v>3688</v>
      </c>
      <c r="H23" s="446" t="s">
        <v>2936</v>
      </c>
      <c r="I23" s="446" t="s">
        <v>31</v>
      </c>
      <c r="J23" s="447">
        <v>46050</v>
      </c>
      <c r="K23" s="446" t="s">
        <v>2937</v>
      </c>
      <c r="L23" s="446" t="s">
        <v>43</v>
      </c>
      <c r="M23" s="446" t="s">
        <v>289</v>
      </c>
      <c r="N23" s="446" t="s">
        <v>2544</v>
      </c>
      <c r="O23" s="446" t="s">
        <v>2614</v>
      </c>
      <c r="P23" s="448" t="s">
        <v>475</v>
      </c>
      <c r="Q23" s="448" t="s">
        <v>475</v>
      </c>
      <c r="R23" s="447">
        <v>46015</v>
      </c>
      <c r="S23" s="447">
        <v>46020</v>
      </c>
      <c r="T23" s="447">
        <v>46036</v>
      </c>
      <c r="U23" s="446">
        <v>37</v>
      </c>
      <c r="V23" s="448" t="s">
        <v>475</v>
      </c>
      <c r="W23" s="446">
        <v>27</v>
      </c>
      <c r="X23" s="446">
        <v>60</v>
      </c>
      <c r="Y23" s="446">
        <v>55</v>
      </c>
      <c r="Z23" s="446" t="s">
        <v>2204</v>
      </c>
      <c r="AA23" s="448" t="s">
        <v>475</v>
      </c>
      <c r="AB23" s="447">
        <v>46050</v>
      </c>
      <c r="AC23" s="447">
        <v>46050</v>
      </c>
      <c r="AD23" s="447">
        <v>46050</v>
      </c>
      <c r="AE23" s="447">
        <v>46050</v>
      </c>
      <c r="AF23" s="447">
        <v>46050</v>
      </c>
      <c r="AG23" s="447">
        <v>46050</v>
      </c>
      <c r="AH23" s="447">
        <v>46050</v>
      </c>
      <c r="AI23" s="448" t="s">
        <v>475</v>
      </c>
      <c r="AJ23" s="446" t="s">
        <v>5357</v>
      </c>
      <c r="AK23" s="447">
        <v>46060</v>
      </c>
      <c r="AL23" s="447">
        <v>46050</v>
      </c>
      <c r="AM23" s="447">
        <v>46050</v>
      </c>
      <c r="AN23" s="447">
        <v>46092</v>
      </c>
      <c r="AO23" s="446" t="s">
        <v>3703</v>
      </c>
      <c r="AP23" s="448" t="s">
        <v>475</v>
      </c>
      <c r="AQ23" s="448" t="s">
        <v>475</v>
      </c>
      <c r="AR23" s="448" t="s">
        <v>475</v>
      </c>
      <c r="AS23" s="448" t="s">
        <v>475</v>
      </c>
      <c r="AT23" s="448" t="s">
        <v>475</v>
      </c>
      <c r="AU23" s="448" t="s">
        <v>475</v>
      </c>
      <c r="AV23" s="448" t="s">
        <v>475</v>
      </c>
      <c r="AW23" s="448" t="s">
        <v>475</v>
      </c>
      <c r="AX23" s="448" t="s">
        <v>475</v>
      </c>
      <c r="AY23" s="448" t="s">
        <v>475</v>
      </c>
      <c r="AZ23" s="448" t="s">
        <v>475</v>
      </c>
      <c r="BA23" s="448" t="s">
        <v>475</v>
      </c>
      <c r="BB23" s="448" t="s">
        <v>475</v>
      </c>
      <c r="BC23" s="448" t="s">
        <v>475</v>
      </c>
      <c r="BD23" s="446" t="s">
        <v>8162</v>
      </c>
      <c r="BE23" s="448" t="s">
        <v>475</v>
      </c>
      <c r="BF23" s="448" t="s">
        <v>475</v>
      </c>
      <c r="BG23" s="448" t="s">
        <v>475</v>
      </c>
      <c r="BH23" s="448" t="s">
        <v>475</v>
      </c>
      <c r="BI23" s="448" t="s">
        <v>475</v>
      </c>
      <c r="BJ23" s="448"/>
      <c r="BK23" s="193" t="str">
        <f t="shared" si="0"/>
        <v>Re_Mass</v>
      </c>
      <c r="BL23" s="195" t="str">
        <f t="shared" si="3"/>
        <v>1035086</v>
      </c>
      <c r="BM23" s="192">
        <f t="shared" si="2"/>
        <v>2</v>
      </c>
    </row>
    <row r="24" spans="1:65" ht="17.399999999999999">
      <c r="B24" s="446" t="s">
        <v>4186</v>
      </c>
      <c r="C24" s="446" t="s">
        <v>832</v>
      </c>
      <c r="D24" s="446" t="s">
        <v>2038</v>
      </c>
      <c r="E24" s="446" t="s">
        <v>57</v>
      </c>
      <c r="F24" s="446" t="s">
        <v>4187</v>
      </c>
      <c r="G24" s="446" t="s">
        <v>3688</v>
      </c>
      <c r="H24" s="446" t="s">
        <v>2936</v>
      </c>
      <c r="I24" s="446" t="s">
        <v>31</v>
      </c>
      <c r="J24" s="447">
        <v>46051</v>
      </c>
      <c r="K24" s="446" t="s">
        <v>2937</v>
      </c>
      <c r="L24" s="446" t="s">
        <v>43</v>
      </c>
      <c r="M24" s="446" t="s">
        <v>2371</v>
      </c>
      <c r="N24" s="446" t="s">
        <v>52</v>
      </c>
      <c r="O24" s="446" t="s">
        <v>2806</v>
      </c>
      <c r="P24" s="448" t="s">
        <v>475</v>
      </c>
      <c r="Q24" s="448" t="s">
        <v>475</v>
      </c>
      <c r="R24" s="447">
        <v>46029</v>
      </c>
      <c r="S24" s="447">
        <v>46029</v>
      </c>
      <c r="T24" s="447">
        <v>46037</v>
      </c>
      <c r="U24" s="446">
        <v>24</v>
      </c>
      <c r="V24" s="448" t="s">
        <v>475</v>
      </c>
      <c r="W24" s="446">
        <v>14</v>
      </c>
      <c r="X24" s="446">
        <v>60</v>
      </c>
      <c r="Y24" s="446">
        <v>37</v>
      </c>
      <c r="Z24" s="446" t="s">
        <v>2811</v>
      </c>
      <c r="AA24" s="448" t="s">
        <v>475</v>
      </c>
      <c r="AB24" s="447">
        <v>46051</v>
      </c>
      <c r="AC24" s="447">
        <v>46050</v>
      </c>
      <c r="AD24" s="447">
        <v>46050</v>
      </c>
      <c r="AE24" s="447">
        <v>46051</v>
      </c>
      <c r="AF24" s="447">
        <v>46051</v>
      </c>
      <c r="AG24" s="447">
        <v>46051</v>
      </c>
      <c r="AH24" s="447">
        <v>46051</v>
      </c>
      <c r="AI24" s="448" t="s">
        <v>475</v>
      </c>
      <c r="AJ24" s="446" t="s">
        <v>5358</v>
      </c>
      <c r="AK24" s="447">
        <v>46059</v>
      </c>
      <c r="AL24" s="447">
        <v>46052</v>
      </c>
      <c r="AM24" s="447">
        <v>46051</v>
      </c>
      <c r="AN24" s="447">
        <v>46076</v>
      </c>
      <c r="AO24" s="446" t="s">
        <v>1133</v>
      </c>
      <c r="AP24" s="448" t="s">
        <v>475</v>
      </c>
      <c r="AQ24" s="448" t="s">
        <v>475</v>
      </c>
      <c r="AR24" s="448" t="s">
        <v>475</v>
      </c>
      <c r="AS24" s="448" t="s">
        <v>475</v>
      </c>
      <c r="AT24" s="448" t="s">
        <v>475</v>
      </c>
      <c r="AU24" s="448" t="s">
        <v>475</v>
      </c>
      <c r="AV24" s="448" t="s">
        <v>475</v>
      </c>
      <c r="AW24" s="448" t="s">
        <v>475</v>
      </c>
      <c r="AX24" s="448" t="s">
        <v>475</v>
      </c>
      <c r="AY24" s="448" t="s">
        <v>475</v>
      </c>
      <c r="AZ24" s="448" t="s">
        <v>475</v>
      </c>
      <c r="BA24" s="448" t="s">
        <v>475</v>
      </c>
      <c r="BB24" s="448" t="s">
        <v>475</v>
      </c>
      <c r="BC24" s="448" t="s">
        <v>475</v>
      </c>
      <c r="BD24" s="446" t="s">
        <v>5761</v>
      </c>
      <c r="BE24" s="446" t="s">
        <v>8163</v>
      </c>
      <c r="BF24" s="446" t="s">
        <v>8163</v>
      </c>
      <c r="BG24" s="448" t="s">
        <v>475</v>
      </c>
      <c r="BH24" s="448" t="s">
        <v>475</v>
      </c>
      <c r="BI24" s="448" t="s">
        <v>475</v>
      </c>
      <c r="BJ24" s="448"/>
      <c r="BK24" s="193" t="str">
        <f t="shared" si="0"/>
        <v>OK</v>
      </c>
      <c r="BL24" s="195" t="str">
        <f t="shared" si="3"/>
        <v>1026408</v>
      </c>
      <c r="BM24" s="192">
        <f t="shared" si="2"/>
        <v>1</v>
      </c>
    </row>
    <row r="25" spans="1:65" ht="17.399999999999999">
      <c r="A25" s="251" t="s">
        <v>5378</v>
      </c>
      <c r="B25" s="446" t="s">
        <v>287</v>
      </c>
      <c r="C25" s="446" t="s">
        <v>1552</v>
      </c>
      <c r="D25" s="446" t="s">
        <v>1553</v>
      </c>
      <c r="E25" s="446" t="s">
        <v>1554</v>
      </c>
      <c r="F25" s="446" t="s">
        <v>5359</v>
      </c>
      <c r="G25" s="446" t="s">
        <v>3688</v>
      </c>
      <c r="H25" s="446" t="s">
        <v>2936</v>
      </c>
      <c r="I25" s="446" t="s">
        <v>31</v>
      </c>
      <c r="J25" s="447">
        <v>46055</v>
      </c>
      <c r="K25" s="446" t="s">
        <v>2937</v>
      </c>
      <c r="L25" s="446" t="s">
        <v>43</v>
      </c>
      <c r="M25" s="446" t="s">
        <v>3697</v>
      </c>
      <c r="N25" s="446" t="s">
        <v>1714</v>
      </c>
      <c r="O25" s="446" t="s">
        <v>3504</v>
      </c>
      <c r="P25" s="448" t="s">
        <v>475</v>
      </c>
      <c r="Q25" s="448" t="s">
        <v>475</v>
      </c>
      <c r="R25" s="447">
        <v>46042</v>
      </c>
      <c r="S25" s="447">
        <v>46043</v>
      </c>
      <c r="T25" s="447">
        <v>46043</v>
      </c>
      <c r="U25" s="446">
        <v>27</v>
      </c>
      <c r="V25" s="448" t="s">
        <v>475</v>
      </c>
      <c r="W25" s="446">
        <v>19</v>
      </c>
      <c r="X25" s="446">
        <v>30</v>
      </c>
      <c r="Y25" s="446">
        <v>30</v>
      </c>
      <c r="Z25" s="446" t="s">
        <v>1544</v>
      </c>
      <c r="AA25" s="448" t="s">
        <v>475</v>
      </c>
      <c r="AB25" s="448" t="s">
        <v>475</v>
      </c>
      <c r="AC25" s="447">
        <v>46055</v>
      </c>
      <c r="AD25" s="447">
        <v>46054</v>
      </c>
      <c r="AE25" s="447">
        <v>46055</v>
      </c>
      <c r="AF25" s="447">
        <v>46055</v>
      </c>
      <c r="AG25" s="447">
        <v>46056</v>
      </c>
      <c r="AH25" s="447">
        <v>46056</v>
      </c>
      <c r="AI25" s="448" t="s">
        <v>475</v>
      </c>
      <c r="AJ25" s="446" t="s">
        <v>8164</v>
      </c>
      <c r="AK25" s="447">
        <v>46081</v>
      </c>
      <c r="AL25" s="448" t="s">
        <v>475</v>
      </c>
      <c r="AM25" s="447">
        <v>46056</v>
      </c>
      <c r="AN25" s="447">
        <v>46085</v>
      </c>
      <c r="AO25" s="446" t="s">
        <v>1133</v>
      </c>
      <c r="AP25" s="448" t="s">
        <v>475</v>
      </c>
      <c r="AQ25" s="448" t="s">
        <v>475</v>
      </c>
      <c r="AR25" s="448" t="s">
        <v>475</v>
      </c>
      <c r="AS25" s="448" t="s">
        <v>475</v>
      </c>
      <c r="AT25" s="448" t="s">
        <v>475</v>
      </c>
      <c r="AU25" s="448" t="s">
        <v>475</v>
      </c>
      <c r="AV25" s="448" t="s">
        <v>475</v>
      </c>
      <c r="AW25" s="448" t="s">
        <v>475</v>
      </c>
      <c r="AX25" s="448" t="s">
        <v>475</v>
      </c>
      <c r="AY25" s="448" t="s">
        <v>475</v>
      </c>
      <c r="AZ25" s="448" t="s">
        <v>475</v>
      </c>
      <c r="BA25" s="448" t="s">
        <v>475</v>
      </c>
      <c r="BB25" s="448" t="s">
        <v>475</v>
      </c>
      <c r="BC25" s="448" t="s">
        <v>475</v>
      </c>
      <c r="BD25" s="446" t="s">
        <v>8165</v>
      </c>
      <c r="BE25" s="446" t="s">
        <v>8165</v>
      </c>
      <c r="BF25" s="446" t="s">
        <v>8166</v>
      </c>
      <c r="BG25" s="448" t="s">
        <v>475</v>
      </c>
      <c r="BH25" s="448" t="s">
        <v>475</v>
      </c>
      <c r="BI25" s="448" t="s">
        <v>475</v>
      </c>
      <c r="BJ25" s="448"/>
      <c r="BK25" s="193" t="str">
        <f t="shared" ref="BK25:BK37" si="4">IF(G25="Finish",IF(AO25="OK","OK","Re_Mass"),G25)</f>
        <v>OK</v>
      </c>
      <c r="BL25" s="195" t="str">
        <f t="shared" ref="BL25:BL37" si="5">MID(F25,3,7)</f>
        <v>1038581</v>
      </c>
      <c r="BM25" s="192">
        <f t="shared" si="2"/>
        <v>1</v>
      </c>
    </row>
    <row r="26" spans="1:65" ht="17.399999999999999">
      <c r="B26" s="446" t="s">
        <v>312</v>
      </c>
      <c r="C26" s="446" t="s">
        <v>1584</v>
      </c>
      <c r="D26" s="446" t="s">
        <v>1553</v>
      </c>
      <c r="E26" s="446" t="s">
        <v>1554</v>
      </c>
      <c r="F26" s="446" t="s">
        <v>5360</v>
      </c>
      <c r="G26" s="446" t="s">
        <v>3688</v>
      </c>
      <c r="H26" s="446" t="s">
        <v>2936</v>
      </c>
      <c r="I26" s="446" t="s">
        <v>31</v>
      </c>
      <c r="J26" s="447">
        <v>46055</v>
      </c>
      <c r="K26" s="446" t="s">
        <v>2937</v>
      </c>
      <c r="L26" s="446" t="s">
        <v>43</v>
      </c>
      <c r="M26" s="446" t="s">
        <v>3697</v>
      </c>
      <c r="N26" s="446" t="s">
        <v>1714</v>
      </c>
      <c r="O26" s="446" t="s">
        <v>5361</v>
      </c>
      <c r="P26" s="448" t="s">
        <v>475</v>
      </c>
      <c r="Q26" s="448" t="s">
        <v>475</v>
      </c>
      <c r="R26" s="447">
        <v>46050</v>
      </c>
      <c r="S26" s="447">
        <v>46050</v>
      </c>
      <c r="T26" s="447">
        <v>46052</v>
      </c>
      <c r="U26" s="446">
        <v>26</v>
      </c>
      <c r="V26" s="448" t="s">
        <v>475</v>
      </c>
      <c r="W26" s="446">
        <v>25</v>
      </c>
      <c r="X26" s="446">
        <v>50</v>
      </c>
      <c r="Y26" s="446">
        <v>42</v>
      </c>
      <c r="Z26" s="446" t="s">
        <v>1544</v>
      </c>
      <c r="AA26" s="448" t="s">
        <v>475</v>
      </c>
      <c r="AB26" s="448" t="s">
        <v>475</v>
      </c>
      <c r="AC26" s="447">
        <v>46055</v>
      </c>
      <c r="AD26" s="447">
        <v>46054</v>
      </c>
      <c r="AE26" s="447">
        <v>46055</v>
      </c>
      <c r="AF26" s="447">
        <v>46055</v>
      </c>
      <c r="AG26" s="447">
        <v>46055</v>
      </c>
      <c r="AH26" s="447">
        <v>46055</v>
      </c>
      <c r="AI26" s="448" t="s">
        <v>475</v>
      </c>
      <c r="AJ26" s="446" t="s">
        <v>8167</v>
      </c>
      <c r="AK26" s="447">
        <v>46077</v>
      </c>
      <c r="AL26" s="448" t="s">
        <v>475</v>
      </c>
      <c r="AM26" s="447">
        <v>46055</v>
      </c>
      <c r="AN26" s="447">
        <v>46093</v>
      </c>
      <c r="AO26" s="446" t="s">
        <v>1133</v>
      </c>
      <c r="AP26" s="448" t="s">
        <v>475</v>
      </c>
      <c r="AQ26" s="448" t="s">
        <v>475</v>
      </c>
      <c r="AR26" s="448" t="s">
        <v>475</v>
      </c>
      <c r="AS26" s="448" t="s">
        <v>475</v>
      </c>
      <c r="AT26" s="448" t="s">
        <v>475</v>
      </c>
      <c r="AU26" s="448" t="s">
        <v>475</v>
      </c>
      <c r="AV26" s="448" t="s">
        <v>475</v>
      </c>
      <c r="AW26" s="448" t="s">
        <v>475</v>
      </c>
      <c r="AX26" s="448" t="s">
        <v>475</v>
      </c>
      <c r="AY26" s="448" t="s">
        <v>475</v>
      </c>
      <c r="AZ26" s="448" t="s">
        <v>475</v>
      </c>
      <c r="BA26" s="448" t="s">
        <v>475</v>
      </c>
      <c r="BB26" s="448" t="s">
        <v>475</v>
      </c>
      <c r="BC26" s="448" t="s">
        <v>475</v>
      </c>
      <c r="BD26" s="446" t="s">
        <v>8165</v>
      </c>
      <c r="BE26" s="446" t="s">
        <v>8165</v>
      </c>
      <c r="BF26" s="446" t="s">
        <v>8165</v>
      </c>
      <c r="BG26" s="448" t="s">
        <v>475</v>
      </c>
      <c r="BH26" s="448" t="s">
        <v>475</v>
      </c>
      <c r="BI26" s="448" t="s">
        <v>475</v>
      </c>
      <c r="BJ26" s="448"/>
      <c r="BK26" s="193" t="str">
        <f t="shared" si="4"/>
        <v>OK</v>
      </c>
      <c r="BL26" s="195" t="str">
        <f t="shared" si="5"/>
        <v>1038585</v>
      </c>
      <c r="BM26" s="192">
        <f t="shared" si="2"/>
        <v>1</v>
      </c>
    </row>
    <row r="27" spans="1:65" ht="17.399999999999999">
      <c r="B27" s="446" t="s">
        <v>320</v>
      </c>
      <c r="C27" s="446" t="s">
        <v>2709</v>
      </c>
      <c r="D27" s="446" t="s">
        <v>1143</v>
      </c>
      <c r="E27" s="446" t="s">
        <v>57</v>
      </c>
      <c r="F27" s="446" t="s">
        <v>5362</v>
      </c>
      <c r="G27" s="446" t="s">
        <v>3688</v>
      </c>
      <c r="H27" s="446" t="s">
        <v>2936</v>
      </c>
      <c r="I27" s="446" t="s">
        <v>31</v>
      </c>
      <c r="J27" s="447">
        <v>46056</v>
      </c>
      <c r="K27" s="446" t="s">
        <v>2937</v>
      </c>
      <c r="L27" s="446" t="s">
        <v>43</v>
      </c>
      <c r="M27" s="446" t="s">
        <v>5363</v>
      </c>
      <c r="N27" s="446" t="s">
        <v>2606</v>
      </c>
      <c r="O27" s="446" t="s">
        <v>2704</v>
      </c>
      <c r="P27" s="448" t="s">
        <v>475</v>
      </c>
      <c r="Q27" s="448" t="s">
        <v>475</v>
      </c>
      <c r="R27" s="447">
        <v>45989</v>
      </c>
      <c r="S27" s="447">
        <v>45989</v>
      </c>
      <c r="T27" s="447">
        <v>46043</v>
      </c>
      <c r="U27" s="446">
        <v>33</v>
      </c>
      <c r="V27" s="448" t="s">
        <v>475</v>
      </c>
      <c r="W27" s="446">
        <v>24</v>
      </c>
      <c r="X27" s="446">
        <v>60</v>
      </c>
      <c r="Y27" s="446">
        <v>37</v>
      </c>
      <c r="Z27" s="446" t="s">
        <v>1137</v>
      </c>
      <c r="AA27" s="448" t="s">
        <v>475</v>
      </c>
      <c r="AB27" s="447">
        <v>46054</v>
      </c>
      <c r="AC27" s="447">
        <v>46056</v>
      </c>
      <c r="AD27" s="447">
        <v>46056</v>
      </c>
      <c r="AE27" s="447">
        <v>46056</v>
      </c>
      <c r="AF27" s="447">
        <v>46056</v>
      </c>
      <c r="AG27" s="447">
        <v>46056</v>
      </c>
      <c r="AH27" s="447">
        <v>46056</v>
      </c>
      <c r="AI27" s="448" t="s">
        <v>475</v>
      </c>
      <c r="AJ27" s="446" t="s">
        <v>5364</v>
      </c>
      <c r="AK27" s="447">
        <v>46063</v>
      </c>
      <c r="AL27" s="447">
        <v>46057</v>
      </c>
      <c r="AM27" s="447">
        <v>46056</v>
      </c>
      <c r="AN27" s="447">
        <v>46093</v>
      </c>
      <c r="AO27" s="446" t="s">
        <v>1133</v>
      </c>
      <c r="AP27" s="448" t="s">
        <v>475</v>
      </c>
      <c r="AQ27" s="448" t="s">
        <v>475</v>
      </c>
      <c r="AR27" s="448" t="s">
        <v>475</v>
      </c>
      <c r="AS27" s="448" t="s">
        <v>475</v>
      </c>
      <c r="AT27" s="448" t="s">
        <v>475</v>
      </c>
      <c r="AU27" s="448" t="s">
        <v>475</v>
      </c>
      <c r="AV27" s="448" t="s">
        <v>475</v>
      </c>
      <c r="AW27" s="448" t="s">
        <v>475</v>
      </c>
      <c r="AX27" s="448" t="s">
        <v>475</v>
      </c>
      <c r="AY27" s="448" t="s">
        <v>475</v>
      </c>
      <c r="AZ27" s="448" t="s">
        <v>475</v>
      </c>
      <c r="BA27" s="448" t="s">
        <v>475</v>
      </c>
      <c r="BB27" s="448" t="s">
        <v>475</v>
      </c>
      <c r="BC27" s="448" t="s">
        <v>475</v>
      </c>
      <c r="BD27" s="446" t="s">
        <v>8165</v>
      </c>
      <c r="BE27" s="446" t="s">
        <v>8165</v>
      </c>
      <c r="BF27" s="446" t="s">
        <v>8165</v>
      </c>
      <c r="BG27" s="448" t="s">
        <v>475</v>
      </c>
      <c r="BH27" s="448" t="s">
        <v>475</v>
      </c>
      <c r="BI27" s="448" t="s">
        <v>475</v>
      </c>
      <c r="BJ27" s="448"/>
      <c r="BK27" s="193" t="str">
        <f t="shared" si="4"/>
        <v>OK</v>
      </c>
      <c r="BL27" s="195" t="str">
        <f t="shared" si="5"/>
        <v>1030545</v>
      </c>
      <c r="BM27" s="192">
        <f t="shared" si="2"/>
        <v>1</v>
      </c>
    </row>
    <row r="28" spans="1:65" ht="17.399999999999999">
      <c r="B28" s="446" t="s">
        <v>724</v>
      </c>
      <c r="C28" s="446" t="s">
        <v>2728</v>
      </c>
      <c r="D28" s="446" t="s">
        <v>1359</v>
      </c>
      <c r="E28" s="446" t="s">
        <v>57</v>
      </c>
      <c r="F28" s="446" t="s">
        <v>5365</v>
      </c>
      <c r="G28" s="446" t="s">
        <v>3688</v>
      </c>
      <c r="H28" s="446" t="s">
        <v>2936</v>
      </c>
      <c r="I28" s="446" t="s">
        <v>31</v>
      </c>
      <c r="J28" s="447">
        <v>46056</v>
      </c>
      <c r="K28" s="446" t="s">
        <v>2937</v>
      </c>
      <c r="L28" s="446" t="s">
        <v>43</v>
      </c>
      <c r="M28" s="446" t="s">
        <v>5366</v>
      </c>
      <c r="N28" s="446" t="s">
        <v>1513</v>
      </c>
      <c r="O28" s="446" t="s">
        <v>2721</v>
      </c>
      <c r="P28" s="448" t="s">
        <v>475</v>
      </c>
      <c r="Q28" s="448" t="s">
        <v>475</v>
      </c>
      <c r="R28" s="447">
        <v>46034</v>
      </c>
      <c r="S28" s="447">
        <v>46035</v>
      </c>
      <c r="T28" s="447">
        <v>46036</v>
      </c>
      <c r="U28" s="446">
        <v>28</v>
      </c>
      <c r="V28" s="448" t="s">
        <v>475</v>
      </c>
      <c r="W28" s="446">
        <v>14</v>
      </c>
      <c r="X28" s="446">
        <v>60</v>
      </c>
      <c r="Y28" s="446">
        <v>19</v>
      </c>
      <c r="Z28" s="446" t="s">
        <v>1352</v>
      </c>
      <c r="AA28" s="448" t="s">
        <v>475</v>
      </c>
      <c r="AB28" s="447">
        <v>46054</v>
      </c>
      <c r="AC28" s="447">
        <v>46055</v>
      </c>
      <c r="AD28" s="447">
        <v>46051</v>
      </c>
      <c r="AE28" s="447">
        <v>46056</v>
      </c>
      <c r="AF28" s="447">
        <v>46056</v>
      </c>
      <c r="AG28" s="447">
        <v>46056</v>
      </c>
      <c r="AH28" s="447">
        <v>46056</v>
      </c>
      <c r="AI28" s="448" t="s">
        <v>475</v>
      </c>
      <c r="AJ28" s="446" t="s">
        <v>5367</v>
      </c>
      <c r="AK28" s="447">
        <v>46064</v>
      </c>
      <c r="AL28" s="447">
        <v>46056</v>
      </c>
      <c r="AM28" s="447">
        <v>46056</v>
      </c>
      <c r="AN28" s="447">
        <v>46079</v>
      </c>
      <c r="AO28" s="446" t="s">
        <v>1133</v>
      </c>
      <c r="AP28" s="448" t="s">
        <v>475</v>
      </c>
      <c r="AQ28" s="448" t="s">
        <v>475</v>
      </c>
      <c r="AR28" s="448" t="s">
        <v>475</v>
      </c>
      <c r="AS28" s="448" t="s">
        <v>475</v>
      </c>
      <c r="AT28" s="448" t="s">
        <v>475</v>
      </c>
      <c r="AU28" s="448" t="s">
        <v>475</v>
      </c>
      <c r="AV28" s="448" t="s">
        <v>475</v>
      </c>
      <c r="AW28" s="448" t="s">
        <v>475</v>
      </c>
      <c r="AX28" s="448" t="s">
        <v>475</v>
      </c>
      <c r="AY28" s="448" t="s">
        <v>475</v>
      </c>
      <c r="AZ28" s="448" t="s">
        <v>475</v>
      </c>
      <c r="BA28" s="448" t="s">
        <v>475</v>
      </c>
      <c r="BB28" s="448" t="s">
        <v>475</v>
      </c>
      <c r="BC28" s="448" t="s">
        <v>475</v>
      </c>
      <c r="BD28" s="446" t="s">
        <v>8168</v>
      </c>
      <c r="BE28" s="446" t="s">
        <v>8168</v>
      </c>
      <c r="BF28" s="446" t="s">
        <v>8152</v>
      </c>
      <c r="BG28" s="448" t="s">
        <v>475</v>
      </c>
      <c r="BH28" s="448" t="s">
        <v>475</v>
      </c>
      <c r="BI28" s="448" t="s">
        <v>475</v>
      </c>
      <c r="BJ28" s="448"/>
      <c r="BK28" s="193" t="str">
        <f t="shared" si="4"/>
        <v>OK</v>
      </c>
      <c r="BL28" s="195" t="str">
        <f t="shared" si="5"/>
        <v>2022627</v>
      </c>
      <c r="BM28" s="192">
        <f t="shared" si="2"/>
        <v>1</v>
      </c>
    </row>
    <row r="29" spans="1:65" ht="17.399999999999999">
      <c r="B29" s="446" t="s">
        <v>732</v>
      </c>
      <c r="C29" s="446" t="s">
        <v>2826</v>
      </c>
      <c r="D29" s="446" t="s">
        <v>2385</v>
      </c>
      <c r="E29" s="446" t="s">
        <v>57</v>
      </c>
      <c r="F29" s="446" t="s">
        <v>5368</v>
      </c>
      <c r="G29" s="446" t="s">
        <v>3688</v>
      </c>
      <c r="H29" s="446" t="s">
        <v>2936</v>
      </c>
      <c r="I29" s="446" t="s">
        <v>31</v>
      </c>
      <c r="J29" s="447">
        <v>46057</v>
      </c>
      <c r="K29" s="446" t="s">
        <v>2937</v>
      </c>
      <c r="L29" s="446" t="s">
        <v>43</v>
      </c>
      <c r="M29" s="446" t="s">
        <v>2371</v>
      </c>
      <c r="N29" s="446" t="s">
        <v>52</v>
      </c>
      <c r="O29" s="446" t="s">
        <v>2820</v>
      </c>
      <c r="P29" s="448" t="s">
        <v>475</v>
      </c>
      <c r="Q29" s="448" t="s">
        <v>475</v>
      </c>
      <c r="R29" s="447">
        <v>46031</v>
      </c>
      <c r="S29" s="447">
        <v>46031</v>
      </c>
      <c r="T29" s="447">
        <v>46043</v>
      </c>
      <c r="U29" s="446">
        <v>17</v>
      </c>
      <c r="V29" s="448" t="s">
        <v>475</v>
      </c>
      <c r="W29" s="446">
        <v>7</v>
      </c>
      <c r="X29" s="446">
        <v>61</v>
      </c>
      <c r="Y29" s="446">
        <v>59</v>
      </c>
      <c r="Z29" s="446" t="s">
        <v>2377</v>
      </c>
      <c r="AA29" s="448" t="s">
        <v>475</v>
      </c>
      <c r="AB29" s="447">
        <v>46054</v>
      </c>
      <c r="AC29" s="447">
        <v>46056</v>
      </c>
      <c r="AD29" s="447">
        <v>46056</v>
      </c>
      <c r="AE29" s="447">
        <v>46057</v>
      </c>
      <c r="AF29" s="447">
        <v>46057</v>
      </c>
      <c r="AG29" s="447">
        <v>46057</v>
      </c>
      <c r="AH29" s="447">
        <v>46057</v>
      </c>
      <c r="AI29" s="448" t="s">
        <v>475</v>
      </c>
      <c r="AJ29" s="446" t="s">
        <v>8169</v>
      </c>
      <c r="AK29" s="447">
        <v>46080</v>
      </c>
      <c r="AL29" s="447">
        <v>46057</v>
      </c>
      <c r="AM29" s="447">
        <v>46057</v>
      </c>
      <c r="AN29" s="447">
        <v>46066</v>
      </c>
      <c r="AO29" s="446" t="s">
        <v>3703</v>
      </c>
      <c r="AP29" s="448" t="s">
        <v>475</v>
      </c>
      <c r="AQ29" s="448" t="s">
        <v>475</v>
      </c>
      <c r="AR29" s="448" t="s">
        <v>475</v>
      </c>
      <c r="AS29" s="448" t="s">
        <v>475</v>
      </c>
      <c r="AT29" s="448" t="s">
        <v>475</v>
      </c>
      <c r="AU29" s="448" t="s">
        <v>475</v>
      </c>
      <c r="AV29" s="448" t="s">
        <v>475</v>
      </c>
      <c r="AW29" s="448" t="s">
        <v>475</v>
      </c>
      <c r="AX29" s="448" t="s">
        <v>475</v>
      </c>
      <c r="AY29" s="448" t="s">
        <v>475</v>
      </c>
      <c r="AZ29" s="448" t="s">
        <v>475</v>
      </c>
      <c r="BA29" s="448" t="s">
        <v>475</v>
      </c>
      <c r="BB29" s="448" t="s">
        <v>475</v>
      </c>
      <c r="BC29" s="448" t="s">
        <v>475</v>
      </c>
      <c r="BD29" s="446" t="s">
        <v>5762</v>
      </c>
      <c r="BE29" s="448" t="s">
        <v>475</v>
      </c>
      <c r="BF29" s="448" t="s">
        <v>475</v>
      </c>
      <c r="BG29" s="448" t="s">
        <v>475</v>
      </c>
      <c r="BH29" s="448" t="s">
        <v>475</v>
      </c>
      <c r="BI29" s="448" t="s">
        <v>475</v>
      </c>
      <c r="BJ29" s="448"/>
      <c r="BK29" s="193" t="str">
        <f t="shared" si="4"/>
        <v>Re_Mass</v>
      </c>
      <c r="BL29" s="195" t="str">
        <f t="shared" si="5"/>
        <v>1023384</v>
      </c>
      <c r="BM29" s="192">
        <f t="shared" si="2"/>
        <v>2</v>
      </c>
    </row>
    <row r="30" spans="1:65" ht="17.399999999999999">
      <c r="B30" s="446" t="s">
        <v>771</v>
      </c>
      <c r="C30" s="446" t="s">
        <v>2692</v>
      </c>
      <c r="D30" s="446" t="s">
        <v>1359</v>
      </c>
      <c r="E30" s="446" t="s">
        <v>57</v>
      </c>
      <c r="F30" s="446" t="s">
        <v>5369</v>
      </c>
      <c r="G30" s="446" t="s">
        <v>3688</v>
      </c>
      <c r="H30" s="446" t="s">
        <v>2936</v>
      </c>
      <c r="I30" s="446" t="s">
        <v>31</v>
      </c>
      <c r="J30" s="447">
        <v>46058</v>
      </c>
      <c r="K30" s="446" t="s">
        <v>2937</v>
      </c>
      <c r="L30" s="446" t="s">
        <v>43</v>
      </c>
      <c r="M30" s="446" t="s">
        <v>5366</v>
      </c>
      <c r="N30" s="446" t="s">
        <v>1513</v>
      </c>
      <c r="O30" s="446" t="s">
        <v>2686</v>
      </c>
      <c r="P30" s="448" t="s">
        <v>475</v>
      </c>
      <c r="Q30" s="446" t="s">
        <v>5370</v>
      </c>
      <c r="R30" s="447">
        <v>46034</v>
      </c>
      <c r="S30" s="447">
        <v>46035</v>
      </c>
      <c r="T30" s="447">
        <v>46042</v>
      </c>
      <c r="U30" s="446">
        <v>23</v>
      </c>
      <c r="V30" s="448" t="s">
        <v>475</v>
      </c>
      <c r="W30" s="446">
        <v>11</v>
      </c>
      <c r="X30" s="446">
        <v>60</v>
      </c>
      <c r="Y30" s="446">
        <v>39</v>
      </c>
      <c r="Z30" s="446" t="s">
        <v>1352</v>
      </c>
      <c r="AA30" s="448" t="s">
        <v>475</v>
      </c>
      <c r="AB30" s="447">
        <v>46057</v>
      </c>
      <c r="AC30" s="447">
        <v>46057</v>
      </c>
      <c r="AD30" s="447">
        <v>46058</v>
      </c>
      <c r="AE30" s="447">
        <v>46058</v>
      </c>
      <c r="AF30" s="447">
        <v>46058</v>
      </c>
      <c r="AG30" s="447">
        <v>46058</v>
      </c>
      <c r="AH30" s="447">
        <v>46058</v>
      </c>
      <c r="AI30" s="448" t="s">
        <v>475</v>
      </c>
      <c r="AJ30" s="446" t="s">
        <v>5764</v>
      </c>
      <c r="AK30" s="447">
        <v>46074</v>
      </c>
      <c r="AL30" s="447">
        <v>46058</v>
      </c>
      <c r="AM30" s="447">
        <v>46058</v>
      </c>
      <c r="AN30" s="447">
        <v>46078</v>
      </c>
      <c r="AO30" s="446" t="s">
        <v>1133</v>
      </c>
      <c r="AP30" s="448" t="s">
        <v>475</v>
      </c>
      <c r="AQ30" s="448" t="s">
        <v>475</v>
      </c>
      <c r="AR30" s="448" t="s">
        <v>475</v>
      </c>
      <c r="AS30" s="448" t="s">
        <v>475</v>
      </c>
      <c r="AT30" s="448" t="s">
        <v>475</v>
      </c>
      <c r="AU30" s="448" t="s">
        <v>475</v>
      </c>
      <c r="AV30" s="448" t="s">
        <v>475</v>
      </c>
      <c r="AW30" s="448" t="s">
        <v>475</v>
      </c>
      <c r="AX30" s="448" t="s">
        <v>475</v>
      </c>
      <c r="AY30" s="448" t="s">
        <v>475</v>
      </c>
      <c r="AZ30" s="448" t="s">
        <v>475</v>
      </c>
      <c r="BA30" s="448" t="s">
        <v>475</v>
      </c>
      <c r="BB30" s="448" t="s">
        <v>475</v>
      </c>
      <c r="BC30" s="448" t="s">
        <v>475</v>
      </c>
      <c r="BD30" s="446" t="s">
        <v>8168</v>
      </c>
      <c r="BE30" s="446" t="s">
        <v>8168</v>
      </c>
      <c r="BF30" s="446" t="s">
        <v>8152</v>
      </c>
      <c r="BG30" s="448" t="s">
        <v>475</v>
      </c>
      <c r="BH30" s="448" t="s">
        <v>475</v>
      </c>
      <c r="BI30" s="448" t="s">
        <v>475</v>
      </c>
      <c r="BJ30" s="448"/>
      <c r="BK30" s="193" t="str">
        <f t="shared" si="4"/>
        <v>OK</v>
      </c>
      <c r="BL30" s="195" t="str">
        <f t="shared" si="5"/>
        <v>2021719</v>
      </c>
      <c r="BM30" s="192">
        <f t="shared" si="2"/>
        <v>1</v>
      </c>
    </row>
    <row r="31" spans="1:65" ht="17.399999999999999">
      <c r="B31" s="446" t="s">
        <v>806</v>
      </c>
      <c r="C31" s="446" t="s">
        <v>3532</v>
      </c>
      <c r="D31" s="446" t="s">
        <v>2435</v>
      </c>
      <c r="E31" s="446" t="s">
        <v>57</v>
      </c>
      <c r="F31" s="446" t="s">
        <v>5371</v>
      </c>
      <c r="G31" s="446" t="s">
        <v>3688</v>
      </c>
      <c r="H31" s="446" t="s">
        <v>2936</v>
      </c>
      <c r="I31" s="446" t="s">
        <v>31</v>
      </c>
      <c r="J31" s="447">
        <v>46059</v>
      </c>
      <c r="K31" s="446" t="s">
        <v>2937</v>
      </c>
      <c r="L31" s="446" t="s">
        <v>43</v>
      </c>
      <c r="M31" s="446" t="s">
        <v>5366</v>
      </c>
      <c r="N31" s="446" t="s">
        <v>1505</v>
      </c>
      <c r="O31" s="446" t="s">
        <v>3527</v>
      </c>
      <c r="P31" s="448" t="s">
        <v>475</v>
      </c>
      <c r="Q31" s="448" t="s">
        <v>475</v>
      </c>
      <c r="R31" s="447">
        <v>46036</v>
      </c>
      <c r="S31" s="447">
        <v>46037</v>
      </c>
      <c r="T31" s="447">
        <v>46042</v>
      </c>
      <c r="U31" s="446">
        <v>22</v>
      </c>
      <c r="V31" s="448" t="s">
        <v>475</v>
      </c>
      <c r="W31" s="446">
        <v>9</v>
      </c>
      <c r="X31" s="446">
        <v>60</v>
      </c>
      <c r="Y31" s="446">
        <v>49</v>
      </c>
      <c r="Z31" s="446" t="s">
        <v>2204</v>
      </c>
      <c r="AA31" s="448" t="s">
        <v>475</v>
      </c>
      <c r="AB31" s="447">
        <v>46056</v>
      </c>
      <c r="AC31" s="447">
        <v>46057</v>
      </c>
      <c r="AD31" s="447">
        <v>46056</v>
      </c>
      <c r="AE31" s="447">
        <v>46059</v>
      </c>
      <c r="AF31" s="447">
        <v>46059</v>
      </c>
      <c r="AG31" s="447">
        <v>46059</v>
      </c>
      <c r="AH31" s="447">
        <v>46059</v>
      </c>
      <c r="AI31" s="448" t="s">
        <v>475</v>
      </c>
      <c r="AJ31" s="446" t="s">
        <v>5765</v>
      </c>
      <c r="AK31" s="447">
        <v>46076</v>
      </c>
      <c r="AL31" s="447">
        <v>46059</v>
      </c>
      <c r="AM31" s="447">
        <v>46059</v>
      </c>
      <c r="AN31" s="447">
        <v>46077</v>
      </c>
      <c r="AO31" s="446" t="s">
        <v>1133</v>
      </c>
      <c r="AP31" s="448" t="s">
        <v>475</v>
      </c>
      <c r="AQ31" s="448" t="s">
        <v>475</v>
      </c>
      <c r="AR31" s="448" t="s">
        <v>475</v>
      </c>
      <c r="AS31" s="448" t="s">
        <v>475</v>
      </c>
      <c r="AT31" s="448" t="s">
        <v>475</v>
      </c>
      <c r="AU31" s="448" t="s">
        <v>475</v>
      </c>
      <c r="AV31" s="448" t="s">
        <v>475</v>
      </c>
      <c r="AW31" s="448" t="s">
        <v>475</v>
      </c>
      <c r="AX31" s="448" t="s">
        <v>475</v>
      </c>
      <c r="AY31" s="448" t="s">
        <v>475</v>
      </c>
      <c r="AZ31" s="448" t="s">
        <v>475</v>
      </c>
      <c r="BA31" s="448" t="s">
        <v>475</v>
      </c>
      <c r="BB31" s="448" t="s">
        <v>475</v>
      </c>
      <c r="BC31" s="448" t="s">
        <v>475</v>
      </c>
      <c r="BD31" s="446" t="s">
        <v>8152</v>
      </c>
      <c r="BE31" s="446" t="s">
        <v>8163</v>
      </c>
      <c r="BF31" s="446" t="s">
        <v>8170</v>
      </c>
      <c r="BG31" s="448" t="s">
        <v>475</v>
      </c>
      <c r="BH31" s="448" t="s">
        <v>475</v>
      </c>
      <c r="BI31" s="448" t="s">
        <v>475</v>
      </c>
      <c r="BJ31" s="448"/>
      <c r="BK31" s="193" t="str">
        <f t="shared" si="4"/>
        <v>OK</v>
      </c>
      <c r="BL31" s="195" t="str">
        <f t="shared" si="5"/>
        <v>1031415</v>
      </c>
      <c r="BM31" s="192">
        <f t="shared" si="2"/>
        <v>1</v>
      </c>
    </row>
    <row r="32" spans="1:65" ht="17.399999999999999">
      <c r="B32" s="446" t="s">
        <v>47</v>
      </c>
      <c r="C32" s="446" t="s">
        <v>1388</v>
      </c>
      <c r="D32" s="446" t="s">
        <v>1359</v>
      </c>
      <c r="E32" s="446" t="s">
        <v>57</v>
      </c>
      <c r="F32" s="446" t="s">
        <v>5372</v>
      </c>
      <c r="G32" s="446" t="s">
        <v>3688</v>
      </c>
      <c r="H32" s="446" t="s">
        <v>2936</v>
      </c>
      <c r="I32" s="446" t="s">
        <v>31</v>
      </c>
      <c r="J32" s="447">
        <v>46059</v>
      </c>
      <c r="K32" s="446" t="s">
        <v>2937</v>
      </c>
      <c r="L32" s="446" t="s">
        <v>43</v>
      </c>
      <c r="M32" s="446" t="s">
        <v>5366</v>
      </c>
      <c r="N32" s="446" t="s">
        <v>1505</v>
      </c>
      <c r="O32" s="446" t="s">
        <v>3509</v>
      </c>
      <c r="P32" s="448" t="s">
        <v>475</v>
      </c>
      <c r="Q32" s="448" t="s">
        <v>475</v>
      </c>
      <c r="R32" s="447">
        <v>46035</v>
      </c>
      <c r="S32" s="447">
        <v>46036</v>
      </c>
      <c r="T32" s="447">
        <v>46042</v>
      </c>
      <c r="U32" s="446">
        <v>25</v>
      </c>
      <c r="V32" s="448" t="s">
        <v>475</v>
      </c>
      <c r="W32" s="446">
        <v>12</v>
      </c>
      <c r="X32" s="446">
        <v>30</v>
      </c>
      <c r="Y32" s="446">
        <v>29</v>
      </c>
      <c r="Z32" s="446" t="s">
        <v>1352</v>
      </c>
      <c r="AA32" s="448" t="s">
        <v>475</v>
      </c>
      <c r="AB32" s="447">
        <v>46057</v>
      </c>
      <c r="AC32" s="447">
        <v>46058</v>
      </c>
      <c r="AD32" s="447">
        <v>46058</v>
      </c>
      <c r="AE32" s="447">
        <v>46059</v>
      </c>
      <c r="AF32" s="447">
        <v>46059</v>
      </c>
      <c r="AG32" s="447">
        <v>46059</v>
      </c>
      <c r="AH32" s="447">
        <v>46059</v>
      </c>
      <c r="AI32" s="448" t="s">
        <v>475</v>
      </c>
      <c r="AJ32" s="446" t="s">
        <v>5766</v>
      </c>
      <c r="AK32" s="447">
        <v>46077</v>
      </c>
      <c r="AL32" s="447">
        <v>46059</v>
      </c>
      <c r="AM32" s="447">
        <v>46059</v>
      </c>
      <c r="AN32" s="447">
        <v>46080</v>
      </c>
      <c r="AO32" s="446" t="s">
        <v>3703</v>
      </c>
      <c r="AP32" s="448" t="s">
        <v>475</v>
      </c>
      <c r="AQ32" s="448" t="s">
        <v>475</v>
      </c>
      <c r="AR32" s="448" t="s">
        <v>475</v>
      </c>
      <c r="AS32" s="448" t="s">
        <v>475</v>
      </c>
      <c r="AT32" s="448" t="s">
        <v>475</v>
      </c>
      <c r="AU32" s="448" t="s">
        <v>475</v>
      </c>
      <c r="AV32" s="448" t="s">
        <v>475</v>
      </c>
      <c r="AW32" s="448" t="s">
        <v>475</v>
      </c>
      <c r="AX32" s="448" t="s">
        <v>475</v>
      </c>
      <c r="AY32" s="448" t="s">
        <v>475</v>
      </c>
      <c r="AZ32" s="448" t="s">
        <v>475</v>
      </c>
      <c r="BA32" s="448" t="s">
        <v>475</v>
      </c>
      <c r="BB32" s="448" t="s">
        <v>475</v>
      </c>
      <c r="BC32" s="448" t="s">
        <v>475</v>
      </c>
      <c r="BD32" s="446" t="s">
        <v>8152</v>
      </c>
      <c r="BE32" s="448" t="s">
        <v>475</v>
      </c>
      <c r="BF32" s="448" t="s">
        <v>475</v>
      </c>
      <c r="BG32" s="448" t="s">
        <v>475</v>
      </c>
      <c r="BH32" s="448" t="s">
        <v>475</v>
      </c>
      <c r="BI32" s="448" t="s">
        <v>475</v>
      </c>
      <c r="BJ32" s="448"/>
      <c r="BK32" s="193" t="str">
        <f t="shared" si="4"/>
        <v>Re_Mass</v>
      </c>
      <c r="BL32" s="195" t="str">
        <f t="shared" si="5"/>
        <v>2022631</v>
      </c>
      <c r="BM32" s="192">
        <f t="shared" si="2"/>
        <v>2</v>
      </c>
    </row>
    <row r="33" spans="2:65" ht="17.399999999999999">
      <c r="B33" s="446" t="s">
        <v>850</v>
      </c>
      <c r="C33" s="446" t="s">
        <v>4011</v>
      </c>
      <c r="D33" s="446" t="s">
        <v>2435</v>
      </c>
      <c r="E33" s="446" t="s">
        <v>57</v>
      </c>
      <c r="F33" s="446" t="s">
        <v>5373</v>
      </c>
      <c r="G33" s="446" t="s">
        <v>3688</v>
      </c>
      <c r="H33" s="446" t="s">
        <v>2936</v>
      </c>
      <c r="I33" s="446" t="s">
        <v>31</v>
      </c>
      <c r="J33" s="447">
        <v>46062</v>
      </c>
      <c r="K33" s="446" t="s">
        <v>2937</v>
      </c>
      <c r="L33" s="446" t="s">
        <v>43</v>
      </c>
      <c r="M33" s="446" t="s">
        <v>5366</v>
      </c>
      <c r="N33" s="446" t="s">
        <v>1513</v>
      </c>
      <c r="O33" s="446" t="s">
        <v>4004</v>
      </c>
      <c r="P33" s="448" t="s">
        <v>475</v>
      </c>
      <c r="Q33" s="448" t="s">
        <v>475</v>
      </c>
      <c r="R33" s="447">
        <v>46042</v>
      </c>
      <c r="S33" s="447">
        <v>46043</v>
      </c>
      <c r="T33" s="447">
        <v>46049</v>
      </c>
      <c r="U33" s="446">
        <v>23</v>
      </c>
      <c r="V33" s="448" t="s">
        <v>475</v>
      </c>
      <c r="W33" s="446">
        <v>14</v>
      </c>
      <c r="X33" s="446">
        <v>60</v>
      </c>
      <c r="Y33" s="446">
        <v>5</v>
      </c>
      <c r="Z33" s="446" t="s">
        <v>2204</v>
      </c>
      <c r="AA33" s="448" t="s">
        <v>475</v>
      </c>
      <c r="AB33" s="447">
        <v>46061</v>
      </c>
      <c r="AC33" s="447">
        <v>46061</v>
      </c>
      <c r="AD33" s="447">
        <v>46061</v>
      </c>
      <c r="AE33" s="447">
        <v>46062</v>
      </c>
      <c r="AF33" s="447">
        <v>46062</v>
      </c>
      <c r="AG33" s="447">
        <v>46062</v>
      </c>
      <c r="AH33" s="447">
        <v>46062</v>
      </c>
      <c r="AI33" s="448" t="s">
        <v>475</v>
      </c>
      <c r="AJ33" s="446" t="s">
        <v>8171</v>
      </c>
      <c r="AK33" s="447">
        <v>46079</v>
      </c>
      <c r="AL33" s="447">
        <v>46062</v>
      </c>
      <c r="AM33" s="447">
        <v>46062</v>
      </c>
      <c r="AN33" s="447">
        <v>46085</v>
      </c>
      <c r="AO33" s="446" t="s">
        <v>1133</v>
      </c>
      <c r="AP33" s="448" t="s">
        <v>475</v>
      </c>
      <c r="AQ33" s="448" t="s">
        <v>475</v>
      </c>
      <c r="AR33" s="448" t="s">
        <v>475</v>
      </c>
      <c r="AS33" s="448" t="s">
        <v>475</v>
      </c>
      <c r="AT33" s="448" t="s">
        <v>475</v>
      </c>
      <c r="AU33" s="448" t="s">
        <v>475</v>
      </c>
      <c r="AV33" s="448" t="s">
        <v>475</v>
      </c>
      <c r="AW33" s="448" t="s">
        <v>475</v>
      </c>
      <c r="AX33" s="448" t="s">
        <v>475</v>
      </c>
      <c r="AY33" s="448" t="s">
        <v>475</v>
      </c>
      <c r="AZ33" s="448" t="s">
        <v>475</v>
      </c>
      <c r="BA33" s="448" t="s">
        <v>475</v>
      </c>
      <c r="BB33" s="448" t="s">
        <v>475</v>
      </c>
      <c r="BC33" s="448" t="s">
        <v>475</v>
      </c>
      <c r="BD33" s="446" t="s">
        <v>8165</v>
      </c>
      <c r="BE33" s="446" t="s">
        <v>8165</v>
      </c>
      <c r="BF33" s="446" t="s">
        <v>8172</v>
      </c>
      <c r="BG33" s="448" t="s">
        <v>475</v>
      </c>
      <c r="BH33" s="448" t="s">
        <v>475</v>
      </c>
      <c r="BI33" s="448" t="s">
        <v>475</v>
      </c>
      <c r="BJ33" s="448"/>
      <c r="BK33" s="193" t="str">
        <f t="shared" si="4"/>
        <v>OK</v>
      </c>
      <c r="BL33" s="195" t="str">
        <f t="shared" si="5"/>
        <v>1031412</v>
      </c>
      <c r="BM33" s="192">
        <f t="shared" si="2"/>
        <v>1</v>
      </c>
    </row>
    <row r="34" spans="2:65" ht="17.399999999999999">
      <c r="B34" s="446" t="s">
        <v>323</v>
      </c>
      <c r="C34" s="446" t="s">
        <v>697</v>
      </c>
      <c r="D34" s="446" t="s">
        <v>698</v>
      </c>
      <c r="E34" s="446" t="s">
        <v>57</v>
      </c>
      <c r="F34" s="446" t="s">
        <v>5374</v>
      </c>
      <c r="G34" s="446" t="s">
        <v>3688</v>
      </c>
      <c r="H34" s="446" t="s">
        <v>2936</v>
      </c>
      <c r="I34" s="446" t="s">
        <v>31</v>
      </c>
      <c r="J34" s="447">
        <v>46063</v>
      </c>
      <c r="K34" s="446" t="s">
        <v>2937</v>
      </c>
      <c r="L34" s="446" t="s">
        <v>43</v>
      </c>
      <c r="M34" s="446" t="s">
        <v>2940</v>
      </c>
      <c r="N34" s="446" t="s">
        <v>960</v>
      </c>
      <c r="O34" s="446" t="s">
        <v>685</v>
      </c>
      <c r="P34" s="448" t="s">
        <v>475</v>
      </c>
      <c r="Q34" s="448" t="s">
        <v>475</v>
      </c>
      <c r="R34" s="447">
        <v>46008</v>
      </c>
      <c r="S34" s="447">
        <v>46008</v>
      </c>
      <c r="T34" s="447">
        <v>46014</v>
      </c>
      <c r="U34" s="446">
        <v>43</v>
      </c>
      <c r="V34" s="448" t="s">
        <v>475</v>
      </c>
      <c r="W34" s="446">
        <v>9</v>
      </c>
      <c r="X34" s="446">
        <v>60</v>
      </c>
      <c r="Y34" s="446">
        <v>32</v>
      </c>
      <c r="Z34" s="446" t="s">
        <v>691</v>
      </c>
      <c r="AA34" s="448" t="s">
        <v>475</v>
      </c>
      <c r="AB34" s="447">
        <v>46061</v>
      </c>
      <c r="AC34" s="447">
        <v>46062</v>
      </c>
      <c r="AD34" s="447">
        <v>46063</v>
      </c>
      <c r="AE34" s="447">
        <v>46063</v>
      </c>
      <c r="AF34" s="447">
        <v>46063</v>
      </c>
      <c r="AG34" s="447">
        <v>46063</v>
      </c>
      <c r="AH34" s="447">
        <v>46063</v>
      </c>
      <c r="AI34" s="448" t="s">
        <v>475</v>
      </c>
      <c r="AJ34" s="446" t="s">
        <v>8173</v>
      </c>
      <c r="AK34" s="447">
        <v>46078</v>
      </c>
      <c r="AL34" s="447">
        <v>46064</v>
      </c>
      <c r="AM34" s="447">
        <v>46063</v>
      </c>
      <c r="AN34" s="447">
        <v>46079</v>
      </c>
      <c r="AO34" s="446" t="s">
        <v>1133</v>
      </c>
      <c r="AP34" s="448" t="s">
        <v>475</v>
      </c>
      <c r="AQ34" s="448" t="s">
        <v>475</v>
      </c>
      <c r="AR34" s="448" t="s">
        <v>475</v>
      </c>
      <c r="AS34" s="448" t="s">
        <v>475</v>
      </c>
      <c r="AT34" s="448" t="s">
        <v>475</v>
      </c>
      <c r="AU34" s="448" t="s">
        <v>475</v>
      </c>
      <c r="AV34" s="448" t="s">
        <v>475</v>
      </c>
      <c r="AW34" s="448" t="s">
        <v>475</v>
      </c>
      <c r="AX34" s="448" t="s">
        <v>475</v>
      </c>
      <c r="AY34" s="448" t="s">
        <v>475</v>
      </c>
      <c r="AZ34" s="448" t="s">
        <v>475</v>
      </c>
      <c r="BA34" s="448" t="s">
        <v>475</v>
      </c>
      <c r="BB34" s="448" t="s">
        <v>475</v>
      </c>
      <c r="BC34" s="448" t="s">
        <v>475</v>
      </c>
      <c r="BD34" s="446" t="s">
        <v>8174</v>
      </c>
      <c r="BE34" s="446" t="s">
        <v>8163</v>
      </c>
      <c r="BF34" s="446" t="s">
        <v>8170</v>
      </c>
      <c r="BG34" s="448" t="s">
        <v>475</v>
      </c>
      <c r="BH34" s="448" t="s">
        <v>475</v>
      </c>
      <c r="BI34" s="448" t="s">
        <v>475</v>
      </c>
      <c r="BJ34" s="448"/>
      <c r="BK34" s="193" t="str">
        <f t="shared" si="4"/>
        <v>OK</v>
      </c>
      <c r="BL34" s="195" t="str">
        <f t="shared" si="5"/>
        <v>1037824</v>
      </c>
      <c r="BM34" s="192">
        <f t="shared" si="2"/>
        <v>1</v>
      </c>
    </row>
    <row r="35" spans="2:65" ht="17.399999999999999">
      <c r="B35" s="446" t="s">
        <v>890</v>
      </c>
      <c r="C35" s="446" t="s">
        <v>1953</v>
      </c>
      <c r="D35" s="446" t="s">
        <v>1954</v>
      </c>
      <c r="E35" s="446" t="s">
        <v>57</v>
      </c>
      <c r="F35" s="446" t="s">
        <v>5375</v>
      </c>
      <c r="G35" s="446" t="s">
        <v>3688</v>
      </c>
      <c r="H35" s="446" t="s">
        <v>2936</v>
      </c>
      <c r="I35" s="446" t="s">
        <v>31</v>
      </c>
      <c r="J35" s="447">
        <v>46064</v>
      </c>
      <c r="K35" s="446" t="s">
        <v>3699</v>
      </c>
      <c r="L35" s="446" t="s">
        <v>43</v>
      </c>
      <c r="M35" s="446" t="s">
        <v>3700</v>
      </c>
      <c r="N35" s="446" t="s">
        <v>2017</v>
      </c>
      <c r="O35" s="446" t="s">
        <v>4034</v>
      </c>
      <c r="P35" s="448" t="s">
        <v>475</v>
      </c>
      <c r="Q35" s="448" t="s">
        <v>475</v>
      </c>
      <c r="R35" s="447">
        <v>46048</v>
      </c>
      <c r="S35" s="447">
        <v>46048</v>
      </c>
      <c r="T35" s="447">
        <v>46049</v>
      </c>
      <c r="U35" s="446">
        <v>20</v>
      </c>
      <c r="V35" s="448" t="s">
        <v>475</v>
      </c>
      <c r="W35" s="446">
        <v>9</v>
      </c>
      <c r="X35" s="446">
        <v>30</v>
      </c>
      <c r="Y35" s="446">
        <v>21</v>
      </c>
      <c r="Z35" s="446" t="s">
        <v>314</v>
      </c>
      <c r="AA35" s="448" t="s">
        <v>475</v>
      </c>
      <c r="AB35" s="447">
        <v>46055</v>
      </c>
      <c r="AC35" s="447">
        <v>46063</v>
      </c>
      <c r="AD35" s="447">
        <v>46063</v>
      </c>
      <c r="AE35" s="447">
        <v>46064</v>
      </c>
      <c r="AF35" s="447">
        <v>46064</v>
      </c>
      <c r="AG35" s="447">
        <v>46064</v>
      </c>
      <c r="AH35" s="447">
        <v>46064</v>
      </c>
      <c r="AI35" s="448" t="s">
        <v>475</v>
      </c>
      <c r="AJ35" s="446" t="s">
        <v>8175</v>
      </c>
      <c r="AK35" s="447">
        <v>46085</v>
      </c>
      <c r="AL35" s="447">
        <v>46064</v>
      </c>
      <c r="AM35" s="447">
        <v>46064</v>
      </c>
      <c r="AN35" s="447">
        <v>46080</v>
      </c>
      <c r="AO35" s="446" t="s">
        <v>3703</v>
      </c>
      <c r="AP35" s="448" t="s">
        <v>475</v>
      </c>
      <c r="AQ35" s="448" t="s">
        <v>475</v>
      </c>
      <c r="AR35" s="448" t="s">
        <v>475</v>
      </c>
      <c r="AS35" s="448" t="s">
        <v>475</v>
      </c>
      <c r="AT35" s="448" t="s">
        <v>475</v>
      </c>
      <c r="AU35" s="448" t="s">
        <v>475</v>
      </c>
      <c r="AV35" s="448" t="s">
        <v>475</v>
      </c>
      <c r="AW35" s="448" t="s">
        <v>475</v>
      </c>
      <c r="AX35" s="448" t="s">
        <v>475</v>
      </c>
      <c r="AY35" s="448" t="s">
        <v>475</v>
      </c>
      <c r="AZ35" s="448" t="s">
        <v>475</v>
      </c>
      <c r="BA35" s="448" t="s">
        <v>475</v>
      </c>
      <c r="BB35" s="448" t="s">
        <v>475</v>
      </c>
      <c r="BC35" s="448" t="s">
        <v>475</v>
      </c>
      <c r="BD35" s="448" t="s">
        <v>475</v>
      </c>
      <c r="BE35" s="448" t="s">
        <v>475</v>
      </c>
      <c r="BF35" s="448" t="s">
        <v>475</v>
      </c>
      <c r="BG35" s="448" t="s">
        <v>475</v>
      </c>
      <c r="BH35" s="448" t="s">
        <v>475</v>
      </c>
      <c r="BI35" s="448" t="s">
        <v>475</v>
      </c>
      <c r="BJ35" s="448"/>
      <c r="BK35" s="193" t="str">
        <f t="shared" si="4"/>
        <v>Re_Mass</v>
      </c>
      <c r="BL35" s="195" t="str">
        <f t="shared" si="5"/>
        <v>2022563</v>
      </c>
      <c r="BM35" s="192">
        <f t="shared" si="2"/>
        <v>4</v>
      </c>
    </row>
    <row r="36" spans="2:65" ht="17.399999999999999">
      <c r="B36" s="446" t="s">
        <v>910</v>
      </c>
      <c r="C36" s="446" t="s">
        <v>4059</v>
      </c>
      <c r="D36" s="446" t="s">
        <v>59</v>
      </c>
      <c r="E36" s="446" t="s">
        <v>57</v>
      </c>
      <c r="F36" s="446" t="s">
        <v>5376</v>
      </c>
      <c r="G36" s="446" t="s">
        <v>3688</v>
      </c>
      <c r="H36" s="446" t="s">
        <v>2936</v>
      </c>
      <c r="I36" s="446" t="s">
        <v>31</v>
      </c>
      <c r="J36" s="447">
        <v>46064</v>
      </c>
      <c r="K36" s="446" t="s">
        <v>2937</v>
      </c>
      <c r="L36" s="446" t="s">
        <v>43</v>
      </c>
      <c r="M36" s="446" t="s">
        <v>3700</v>
      </c>
      <c r="N36" s="446" t="s">
        <v>2017</v>
      </c>
      <c r="O36" s="446" t="s">
        <v>4051</v>
      </c>
      <c r="P36" s="448" t="s">
        <v>475</v>
      </c>
      <c r="Q36" s="448" t="s">
        <v>475</v>
      </c>
      <c r="R36" s="447">
        <v>46038</v>
      </c>
      <c r="S36" s="447">
        <v>46041</v>
      </c>
      <c r="T36" s="447">
        <v>46049</v>
      </c>
      <c r="U36" s="446">
        <v>17</v>
      </c>
      <c r="V36" s="448" t="s">
        <v>475</v>
      </c>
      <c r="W36" s="446">
        <v>6</v>
      </c>
      <c r="X36" s="446">
        <v>60</v>
      </c>
      <c r="Y36" s="446">
        <v>58</v>
      </c>
      <c r="Z36" s="446" t="s">
        <v>1014</v>
      </c>
      <c r="AA36" s="448" t="s">
        <v>475</v>
      </c>
      <c r="AB36" s="447">
        <v>46057</v>
      </c>
      <c r="AC36" s="447">
        <v>46063</v>
      </c>
      <c r="AD36" s="447">
        <v>46063</v>
      </c>
      <c r="AE36" s="447">
        <v>46064</v>
      </c>
      <c r="AF36" s="447">
        <v>46064</v>
      </c>
      <c r="AG36" s="447">
        <v>46064</v>
      </c>
      <c r="AH36" s="447">
        <v>46064</v>
      </c>
      <c r="AI36" s="448" t="s">
        <v>475</v>
      </c>
      <c r="AJ36" s="446" t="s">
        <v>5767</v>
      </c>
      <c r="AK36" s="447">
        <v>46077</v>
      </c>
      <c r="AL36" s="447">
        <v>46064</v>
      </c>
      <c r="AM36" s="447">
        <v>46064</v>
      </c>
      <c r="AN36" s="447">
        <v>46077</v>
      </c>
      <c r="AO36" s="446" t="s">
        <v>1133</v>
      </c>
      <c r="AP36" s="448" t="s">
        <v>475</v>
      </c>
      <c r="AQ36" s="448" t="s">
        <v>475</v>
      </c>
      <c r="AR36" s="448" t="s">
        <v>475</v>
      </c>
      <c r="AS36" s="448" t="s">
        <v>475</v>
      </c>
      <c r="AT36" s="448" t="s">
        <v>475</v>
      </c>
      <c r="AU36" s="448" t="s">
        <v>475</v>
      </c>
      <c r="AV36" s="448" t="s">
        <v>475</v>
      </c>
      <c r="AW36" s="448" t="s">
        <v>475</v>
      </c>
      <c r="AX36" s="448" t="s">
        <v>475</v>
      </c>
      <c r="AY36" s="448" t="s">
        <v>475</v>
      </c>
      <c r="AZ36" s="448" t="s">
        <v>475</v>
      </c>
      <c r="BA36" s="448" t="s">
        <v>475</v>
      </c>
      <c r="BB36" s="448" t="s">
        <v>475</v>
      </c>
      <c r="BC36" s="448" t="s">
        <v>475</v>
      </c>
      <c r="BD36" s="446" t="s">
        <v>5761</v>
      </c>
      <c r="BE36" s="446" t="s">
        <v>8152</v>
      </c>
      <c r="BF36" s="446" t="s">
        <v>8153</v>
      </c>
      <c r="BG36" s="448" t="s">
        <v>475</v>
      </c>
      <c r="BH36" s="448" t="s">
        <v>475</v>
      </c>
      <c r="BI36" s="448" t="s">
        <v>475</v>
      </c>
      <c r="BJ36" s="448"/>
      <c r="BK36" s="193" t="str">
        <f t="shared" si="4"/>
        <v>OK</v>
      </c>
      <c r="BL36" s="195" t="str">
        <f t="shared" si="5"/>
        <v>1037384</v>
      </c>
      <c r="BM36" s="192">
        <f t="shared" si="2"/>
        <v>1</v>
      </c>
    </row>
    <row r="37" spans="2:65" ht="17.399999999999999">
      <c r="B37" s="446" t="s">
        <v>1340</v>
      </c>
      <c r="C37" s="446" t="s">
        <v>4028</v>
      </c>
      <c r="D37" s="446" t="s">
        <v>785</v>
      </c>
      <c r="E37" s="446" t="s">
        <v>57</v>
      </c>
      <c r="F37" s="446" t="s">
        <v>5377</v>
      </c>
      <c r="G37" s="446" t="s">
        <v>3688</v>
      </c>
      <c r="H37" s="446" t="s">
        <v>2936</v>
      </c>
      <c r="I37" s="446" t="s">
        <v>31</v>
      </c>
      <c r="J37" s="447">
        <v>46065</v>
      </c>
      <c r="K37" s="446" t="s">
        <v>2937</v>
      </c>
      <c r="L37" s="446" t="s">
        <v>43</v>
      </c>
      <c r="M37" s="446" t="s">
        <v>3700</v>
      </c>
      <c r="N37" s="446" t="s">
        <v>965</v>
      </c>
      <c r="O37" s="446" t="s">
        <v>4022</v>
      </c>
      <c r="P37" s="448" t="s">
        <v>475</v>
      </c>
      <c r="Q37" s="448" t="s">
        <v>475</v>
      </c>
      <c r="R37" s="447">
        <v>46042</v>
      </c>
      <c r="S37" s="447">
        <v>46042</v>
      </c>
      <c r="T37" s="447">
        <v>46049</v>
      </c>
      <c r="U37" s="446">
        <v>28</v>
      </c>
      <c r="V37" s="448" t="s">
        <v>475</v>
      </c>
      <c r="W37" s="446">
        <v>16</v>
      </c>
      <c r="X37" s="446">
        <v>60</v>
      </c>
      <c r="Y37" s="446">
        <v>51</v>
      </c>
      <c r="Z37" s="446" t="s">
        <v>691</v>
      </c>
      <c r="AA37" s="448" t="s">
        <v>475</v>
      </c>
      <c r="AB37" s="447">
        <v>46062</v>
      </c>
      <c r="AC37" s="447">
        <v>46064</v>
      </c>
      <c r="AD37" s="447">
        <v>46064</v>
      </c>
      <c r="AE37" s="447">
        <v>46065</v>
      </c>
      <c r="AF37" s="447">
        <v>46065</v>
      </c>
      <c r="AG37" s="447">
        <v>46065</v>
      </c>
      <c r="AH37" s="447">
        <v>46065</v>
      </c>
      <c r="AI37" s="448" t="s">
        <v>475</v>
      </c>
      <c r="AJ37" s="446" t="s">
        <v>8176</v>
      </c>
      <c r="AK37" s="447">
        <v>46078</v>
      </c>
      <c r="AL37" s="447">
        <v>46067</v>
      </c>
      <c r="AM37" s="447">
        <v>46065</v>
      </c>
      <c r="AN37" s="447">
        <v>46092</v>
      </c>
      <c r="AO37" s="446" t="s">
        <v>1133</v>
      </c>
      <c r="AP37" s="448" t="s">
        <v>475</v>
      </c>
      <c r="AQ37" s="448" t="s">
        <v>475</v>
      </c>
      <c r="AR37" s="448" t="s">
        <v>475</v>
      </c>
      <c r="AS37" s="448" t="s">
        <v>475</v>
      </c>
      <c r="AT37" s="448" t="s">
        <v>475</v>
      </c>
      <c r="AU37" s="448" t="s">
        <v>475</v>
      </c>
      <c r="AV37" s="448" t="s">
        <v>475</v>
      </c>
      <c r="AW37" s="448" t="s">
        <v>475</v>
      </c>
      <c r="AX37" s="448" t="s">
        <v>475</v>
      </c>
      <c r="AY37" s="448" t="s">
        <v>475</v>
      </c>
      <c r="AZ37" s="448" t="s">
        <v>475</v>
      </c>
      <c r="BA37" s="448" t="s">
        <v>475</v>
      </c>
      <c r="BB37" s="448" t="s">
        <v>475</v>
      </c>
      <c r="BC37" s="448" t="s">
        <v>475</v>
      </c>
      <c r="BD37" s="446" t="s">
        <v>8165</v>
      </c>
      <c r="BE37" s="446" t="s">
        <v>8165</v>
      </c>
      <c r="BF37" s="446" t="s">
        <v>8165</v>
      </c>
      <c r="BG37" s="448" t="s">
        <v>475</v>
      </c>
      <c r="BH37" s="448" t="s">
        <v>475</v>
      </c>
      <c r="BI37" s="448" t="s">
        <v>475</v>
      </c>
      <c r="BJ37" s="448"/>
      <c r="BK37" s="193" t="str">
        <f t="shared" si="4"/>
        <v>OK</v>
      </c>
      <c r="BL37" s="195" t="str">
        <f t="shared" si="5"/>
        <v>1037744</v>
      </c>
      <c r="BM37" s="192">
        <f t="shared" si="2"/>
        <v>1</v>
      </c>
    </row>
    <row r="38" spans="2:65" ht="17.399999999999999">
      <c r="B38" s="446" t="s">
        <v>988</v>
      </c>
      <c r="C38" s="446" t="s">
        <v>4346</v>
      </c>
      <c r="D38" s="446" t="s">
        <v>1359</v>
      </c>
      <c r="E38" s="446" t="s">
        <v>57</v>
      </c>
      <c r="F38" s="446" t="s">
        <v>5768</v>
      </c>
      <c r="G38" s="446" t="s">
        <v>3688</v>
      </c>
      <c r="H38" s="446" t="s">
        <v>2936</v>
      </c>
      <c r="I38" s="446" t="s">
        <v>31</v>
      </c>
      <c r="J38" s="447">
        <v>46073</v>
      </c>
      <c r="K38" s="446" t="s">
        <v>2937</v>
      </c>
      <c r="L38" s="446" t="s">
        <v>43</v>
      </c>
      <c r="M38" s="446" t="s">
        <v>5366</v>
      </c>
      <c r="N38" s="446" t="s">
        <v>4419</v>
      </c>
      <c r="O38" s="446" t="s">
        <v>4341</v>
      </c>
      <c r="P38" s="448" t="s">
        <v>475</v>
      </c>
      <c r="Q38" s="448" t="s">
        <v>475</v>
      </c>
      <c r="R38" s="447">
        <v>46050</v>
      </c>
      <c r="S38" s="447">
        <v>46051</v>
      </c>
      <c r="T38" s="447">
        <v>46057</v>
      </c>
      <c r="U38" s="446">
        <v>27</v>
      </c>
      <c r="V38" s="448" t="s">
        <v>475</v>
      </c>
      <c r="W38" s="446">
        <v>18</v>
      </c>
      <c r="X38" s="446">
        <v>60</v>
      </c>
      <c r="Y38" s="446">
        <v>41</v>
      </c>
      <c r="Z38" s="446" t="s">
        <v>1352</v>
      </c>
      <c r="AA38" s="448" t="s">
        <v>475</v>
      </c>
      <c r="AB38" s="447">
        <v>46066</v>
      </c>
      <c r="AC38" s="447">
        <v>46072</v>
      </c>
      <c r="AD38" s="447">
        <v>46072</v>
      </c>
      <c r="AE38" s="447">
        <v>46073</v>
      </c>
      <c r="AF38" s="447">
        <v>46073</v>
      </c>
      <c r="AG38" s="447">
        <v>46073</v>
      </c>
      <c r="AH38" s="447">
        <v>46073</v>
      </c>
      <c r="AI38" s="448" t="s">
        <v>475</v>
      </c>
      <c r="AJ38" s="446" t="s">
        <v>8177</v>
      </c>
      <c r="AK38" s="447">
        <v>46093</v>
      </c>
      <c r="AL38" s="447">
        <v>46073</v>
      </c>
      <c r="AM38" s="447">
        <v>46073</v>
      </c>
      <c r="AN38" s="447">
        <v>46099</v>
      </c>
      <c r="AO38" s="446" t="s">
        <v>1133</v>
      </c>
      <c r="AP38" s="448" t="s">
        <v>475</v>
      </c>
      <c r="AQ38" s="448" t="s">
        <v>475</v>
      </c>
      <c r="AR38" s="448" t="s">
        <v>475</v>
      </c>
      <c r="AS38" s="448" t="s">
        <v>475</v>
      </c>
      <c r="AT38" s="448" t="s">
        <v>475</v>
      </c>
      <c r="AU38" s="448" t="s">
        <v>475</v>
      </c>
      <c r="AV38" s="448" t="s">
        <v>475</v>
      </c>
      <c r="AW38" s="448" t="s">
        <v>475</v>
      </c>
      <c r="AX38" s="448" t="s">
        <v>475</v>
      </c>
      <c r="AY38" s="448" t="s">
        <v>475</v>
      </c>
      <c r="AZ38" s="448" t="s">
        <v>475</v>
      </c>
      <c r="BA38" s="448" t="s">
        <v>475</v>
      </c>
      <c r="BB38" s="448" t="s">
        <v>475</v>
      </c>
      <c r="BC38" s="448" t="s">
        <v>475</v>
      </c>
      <c r="BD38" s="446" t="s">
        <v>8178</v>
      </c>
      <c r="BE38" s="446" t="s">
        <v>8178</v>
      </c>
      <c r="BF38" s="446" t="s">
        <v>8179</v>
      </c>
      <c r="BG38" s="448" t="s">
        <v>475</v>
      </c>
      <c r="BH38" s="448" t="s">
        <v>475</v>
      </c>
      <c r="BI38" s="448" t="s">
        <v>475</v>
      </c>
      <c r="BJ38" s="448"/>
      <c r="BK38" s="193" t="str">
        <f t="shared" ref="BK38:BK47" si="6">IF(G38="Finish",IF(AO38="OK","OK","Re_Mass"),G38)</f>
        <v>OK</v>
      </c>
      <c r="BL38" s="195" t="str">
        <f t="shared" ref="BL38:BL47" si="7">MID(F38,3,7)</f>
        <v>2022629</v>
      </c>
      <c r="BM38" s="192">
        <f t="shared" si="2"/>
        <v>1</v>
      </c>
    </row>
    <row r="39" spans="2:65" ht="17.399999999999999">
      <c r="B39" s="446" t="s">
        <v>1404</v>
      </c>
      <c r="C39" s="446" t="s">
        <v>1953</v>
      </c>
      <c r="D39" s="446" t="s">
        <v>1954</v>
      </c>
      <c r="E39" s="446" t="s">
        <v>57</v>
      </c>
      <c r="F39" s="446" t="s">
        <v>5375</v>
      </c>
      <c r="G39" s="446" t="s">
        <v>3688</v>
      </c>
      <c r="H39" s="446" t="s">
        <v>2936</v>
      </c>
      <c r="I39" s="446" t="s">
        <v>31</v>
      </c>
      <c r="J39" s="447">
        <v>46073</v>
      </c>
      <c r="K39" s="446" t="s">
        <v>3699</v>
      </c>
      <c r="L39" s="446" t="s">
        <v>43</v>
      </c>
      <c r="M39" s="446" t="s">
        <v>3700</v>
      </c>
      <c r="N39" s="446" t="s">
        <v>2017</v>
      </c>
      <c r="O39" s="446" t="s">
        <v>4034</v>
      </c>
      <c r="P39" s="448" t="s">
        <v>475</v>
      </c>
      <c r="Q39" s="448" t="s">
        <v>475</v>
      </c>
      <c r="R39" s="447">
        <v>46048</v>
      </c>
      <c r="S39" s="447">
        <v>46048</v>
      </c>
      <c r="T39" s="447">
        <v>46049</v>
      </c>
      <c r="U39" s="446">
        <v>20</v>
      </c>
      <c r="V39" s="448" t="s">
        <v>475</v>
      </c>
      <c r="W39" s="446">
        <v>5</v>
      </c>
      <c r="X39" s="448" t="s">
        <v>475</v>
      </c>
      <c r="Y39" s="448" t="s">
        <v>475</v>
      </c>
      <c r="Z39" s="446" t="s">
        <v>314</v>
      </c>
      <c r="AA39" s="448" t="s">
        <v>475</v>
      </c>
      <c r="AB39" s="447">
        <v>46068</v>
      </c>
      <c r="AC39" s="447">
        <v>46073</v>
      </c>
      <c r="AD39" s="447">
        <v>46073</v>
      </c>
      <c r="AE39" s="447">
        <v>46073</v>
      </c>
      <c r="AF39" s="447">
        <v>46073</v>
      </c>
      <c r="AG39" s="447">
        <v>46074</v>
      </c>
      <c r="AH39" s="447">
        <v>46074</v>
      </c>
      <c r="AI39" s="448" t="s">
        <v>475</v>
      </c>
      <c r="AJ39" s="446" t="s">
        <v>8175</v>
      </c>
      <c r="AK39" s="447">
        <v>46085</v>
      </c>
      <c r="AL39" s="447">
        <v>46073</v>
      </c>
      <c r="AM39" s="447">
        <v>46074</v>
      </c>
      <c r="AN39" s="447">
        <v>46080</v>
      </c>
      <c r="AO39" s="446" t="s">
        <v>3703</v>
      </c>
      <c r="AP39" s="448" t="s">
        <v>475</v>
      </c>
      <c r="AQ39" s="448" t="s">
        <v>475</v>
      </c>
      <c r="AR39" s="448" t="s">
        <v>475</v>
      </c>
      <c r="AS39" s="448" t="s">
        <v>475</v>
      </c>
      <c r="AT39" s="448" t="s">
        <v>475</v>
      </c>
      <c r="AU39" s="448" t="s">
        <v>475</v>
      </c>
      <c r="AV39" s="448" t="s">
        <v>475</v>
      </c>
      <c r="AW39" s="448" t="s">
        <v>475</v>
      </c>
      <c r="AX39" s="448" t="s">
        <v>475</v>
      </c>
      <c r="AY39" s="448" t="s">
        <v>475</v>
      </c>
      <c r="AZ39" s="448" t="s">
        <v>475</v>
      </c>
      <c r="BA39" s="448" t="s">
        <v>475</v>
      </c>
      <c r="BB39" s="448" t="s">
        <v>475</v>
      </c>
      <c r="BC39" s="448" t="s">
        <v>475</v>
      </c>
      <c r="BD39" s="446" t="s">
        <v>8152</v>
      </c>
      <c r="BE39" s="448" t="s">
        <v>475</v>
      </c>
      <c r="BF39" s="448" t="s">
        <v>475</v>
      </c>
      <c r="BG39" s="448" t="s">
        <v>475</v>
      </c>
      <c r="BH39" s="448" t="s">
        <v>475</v>
      </c>
      <c r="BI39" s="448" t="s">
        <v>475</v>
      </c>
      <c r="BJ39" s="448"/>
      <c r="BK39" s="193" t="str">
        <f t="shared" si="6"/>
        <v>Re_Mass</v>
      </c>
      <c r="BL39" s="195" t="str">
        <f t="shared" si="7"/>
        <v>2022563</v>
      </c>
      <c r="BM39" s="192">
        <f t="shared" si="2"/>
        <v>4</v>
      </c>
    </row>
    <row r="40" spans="2:65" ht="17.399999999999999">
      <c r="B40" s="446" t="s">
        <v>1433</v>
      </c>
      <c r="C40" s="446" t="s">
        <v>4320</v>
      </c>
      <c r="D40" s="446" t="s">
        <v>1359</v>
      </c>
      <c r="E40" s="446" t="s">
        <v>57</v>
      </c>
      <c r="F40" s="446" t="s">
        <v>5769</v>
      </c>
      <c r="G40" s="446" t="s">
        <v>3688</v>
      </c>
      <c r="H40" s="446" t="s">
        <v>2936</v>
      </c>
      <c r="I40" s="446" t="s">
        <v>31</v>
      </c>
      <c r="J40" s="447">
        <v>46074</v>
      </c>
      <c r="K40" s="446" t="s">
        <v>2937</v>
      </c>
      <c r="L40" s="446" t="s">
        <v>43</v>
      </c>
      <c r="M40" s="446" t="s">
        <v>5366</v>
      </c>
      <c r="N40" s="446" t="s">
        <v>44</v>
      </c>
      <c r="O40" s="446" t="s">
        <v>4313</v>
      </c>
      <c r="P40" s="448" t="s">
        <v>475</v>
      </c>
      <c r="Q40" s="448" t="s">
        <v>475</v>
      </c>
      <c r="R40" s="447">
        <v>46049</v>
      </c>
      <c r="S40" s="447">
        <v>46050</v>
      </c>
      <c r="T40" s="447">
        <v>46056</v>
      </c>
      <c r="U40" s="446">
        <v>19</v>
      </c>
      <c r="V40" s="448" t="s">
        <v>475</v>
      </c>
      <c r="W40" s="446">
        <v>8</v>
      </c>
      <c r="X40" s="446">
        <v>30</v>
      </c>
      <c r="Y40" s="446">
        <v>29</v>
      </c>
      <c r="Z40" s="446" t="s">
        <v>1352</v>
      </c>
      <c r="AA40" s="448" t="s">
        <v>475</v>
      </c>
      <c r="AB40" s="447">
        <v>46066</v>
      </c>
      <c r="AC40" s="447">
        <v>46073</v>
      </c>
      <c r="AD40" s="447">
        <v>46074</v>
      </c>
      <c r="AE40" s="447">
        <v>46074</v>
      </c>
      <c r="AF40" s="447">
        <v>46074</v>
      </c>
      <c r="AG40" s="447">
        <v>46074</v>
      </c>
      <c r="AH40" s="447">
        <v>46074</v>
      </c>
      <c r="AI40" s="448" t="s">
        <v>475</v>
      </c>
      <c r="AJ40" s="446" t="s">
        <v>8180</v>
      </c>
      <c r="AK40" s="447">
        <v>46084</v>
      </c>
      <c r="AL40" s="447">
        <v>46074</v>
      </c>
      <c r="AM40" s="447">
        <v>46074</v>
      </c>
      <c r="AN40" s="447">
        <v>46086</v>
      </c>
      <c r="AO40" s="446" t="s">
        <v>1133</v>
      </c>
      <c r="AP40" s="448" t="s">
        <v>475</v>
      </c>
      <c r="AQ40" s="448" t="s">
        <v>475</v>
      </c>
      <c r="AR40" s="448" t="s">
        <v>475</v>
      </c>
      <c r="AS40" s="448" t="s">
        <v>475</v>
      </c>
      <c r="AT40" s="448" t="s">
        <v>475</v>
      </c>
      <c r="AU40" s="448" t="s">
        <v>475</v>
      </c>
      <c r="AV40" s="448" t="s">
        <v>475</v>
      </c>
      <c r="AW40" s="448" t="s">
        <v>475</v>
      </c>
      <c r="AX40" s="448" t="s">
        <v>475</v>
      </c>
      <c r="AY40" s="448" t="s">
        <v>475</v>
      </c>
      <c r="AZ40" s="448" t="s">
        <v>475</v>
      </c>
      <c r="BA40" s="448" t="s">
        <v>475</v>
      </c>
      <c r="BB40" s="448" t="s">
        <v>475</v>
      </c>
      <c r="BC40" s="448" t="s">
        <v>475</v>
      </c>
      <c r="BD40" s="446" t="s">
        <v>8165</v>
      </c>
      <c r="BE40" s="446" t="s">
        <v>8165</v>
      </c>
      <c r="BF40" s="446" t="s">
        <v>8165</v>
      </c>
      <c r="BG40" s="448" t="s">
        <v>475</v>
      </c>
      <c r="BH40" s="448" t="s">
        <v>475</v>
      </c>
      <c r="BI40" s="448" t="s">
        <v>475</v>
      </c>
      <c r="BJ40" s="448"/>
      <c r="BK40" s="193" t="str">
        <f t="shared" si="6"/>
        <v>OK</v>
      </c>
      <c r="BL40" s="195" t="str">
        <f t="shared" si="7"/>
        <v>2022635</v>
      </c>
      <c r="BM40" s="192">
        <f t="shared" si="2"/>
        <v>1</v>
      </c>
    </row>
    <row r="41" spans="2:65" ht="17.399999999999999">
      <c r="B41" s="446" t="s">
        <v>1461</v>
      </c>
      <c r="C41" s="446" t="s">
        <v>1358</v>
      </c>
      <c r="D41" s="446" t="s">
        <v>1359</v>
      </c>
      <c r="E41" s="446" t="s">
        <v>57</v>
      </c>
      <c r="F41" s="446" t="s">
        <v>5770</v>
      </c>
      <c r="G41" s="446" t="s">
        <v>3688</v>
      </c>
      <c r="H41" s="446" t="s">
        <v>2936</v>
      </c>
      <c r="I41" s="446" t="s">
        <v>31</v>
      </c>
      <c r="J41" s="447">
        <v>46076</v>
      </c>
      <c r="K41" s="446" t="s">
        <v>2937</v>
      </c>
      <c r="L41" s="446" t="s">
        <v>43</v>
      </c>
      <c r="M41" s="446" t="s">
        <v>5366</v>
      </c>
      <c r="N41" s="446" t="s">
        <v>4982</v>
      </c>
      <c r="O41" s="446" t="s">
        <v>4498</v>
      </c>
      <c r="P41" s="448" t="s">
        <v>475</v>
      </c>
      <c r="Q41" s="448" t="s">
        <v>475</v>
      </c>
      <c r="R41" s="447">
        <v>46059</v>
      </c>
      <c r="S41" s="447">
        <v>46062</v>
      </c>
      <c r="T41" s="447">
        <v>46063</v>
      </c>
      <c r="U41" s="446">
        <v>14</v>
      </c>
      <c r="V41" s="448" t="s">
        <v>475</v>
      </c>
      <c r="W41" s="446">
        <v>8</v>
      </c>
      <c r="X41" s="446">
        <v>60</v>
      </c>
      <c r="Y41" s="446">
        <v>57</v>
      </c>
      <c r="Z41" s="446" t="s">
        <v>1352</v>
      </c>
      <c r="AA41" s="448" t="s">
        <v>475</v>
      </c>
      <c r="AB41" s="447">
        <v>46066</v>
      </c>
      <c r="AC41" s="447">
        <v>46075</v>
      </c>
      <c r="AD41" s="447">
        <v>46075</v>
      </c>
      <c r="AE41" s="447">
        <v>46076</v>
      </c>
      <c r="AF41" s="447">
        <v>46076</v>
      </c>
      <c r="AG41" s="447">
        <v>46076</v>
      </c>
      <c r="AH41" s="447">
        <v>46076</v>
      </c>
      <c r="AI41" s="448" t="s">
        <v>475</v>
      </c>
      <c r="AJ41" s="446" t="s">
        <v>8181</v>
      </c>
      <c r="AK41" s="447">
        <v>46083</v>
      </c>
      <c r="AL41" s="447">
        <v>46076</v>
      </c>
      <c r="AM41" s="447">
        <v>46076</v>
      </c>
      <c r="AN41" s="447">
        <v>46086</v>
      </c>
      <c r="AO41" s="446" t="s">
        <v>1133</v>
      </c>
      <c r="AP41" s="448" t="s">
        <v>475</v>
      </c>
      <c r="AQ41" s="448" t="s">
        <v>475</v>
      </c>
      <c r="AR41" s="448" t="s">
        <v>475</v>
      </c>
      <c r="AS41" s="448" t="s">
        <v>475</v>
      </c>
      <c r="AT41" s="448" t="s">
        <v>475</v>
      </c>
      <c r="AU41" s="448" t="s">
        <v>475</v>
      </c>
      <c r="AV41" s="448" t="s">
        <v>475</v>
      </c>
      <c r="AW41" s="448" t="s">
        <v>475</v>
      </c>
      <c r="AX41" s="448" t="s">
        <v>475</v>
      </c>
      <c r="AY41" s="448" t="s">
        <v>475</v>
      </c>
      <c r="AZ41" s="448" t="s">
        <v>475</v>
      </c>
      <c r="BA41" s="448" t="s">
        <v>475</v>
      </c>
      <c r="BB41" s="448" t="s">
        <v>475</v>
      </c>
      <c r="BC41" s="448" t="s">
        <v>475</v>
      </c>
      <c r="BD41" s="446" t="s">
        <v>8165</v>
      </c>
      <c r="BE41" s="446" t="s">
        <v>8165</v>
      </c>
      <c r="BF41" s="446" t="s">
        <v>8165</v>
      </c>
      <c r="BG41" s="448" t="s">
        <v>475</v>
      </c>
      <c r="BH41" s="448" t="s">
        <v>475</v>
      </c>
      <c r="BI41" s="448" t="s">
        <v>475</v>
      </c>
      <c r="BJ41" s="448"/>
      <c r="BK41" s="193" t="str">
        <f t="shared" si="6"/>
        <v>OK</v>
      </c>
      <c r="BL41" s="195" t="str">
        <f t="shared" si="7"/>
        <v>2022634</v>
      </c>
      <c r="BM41" s="192">
        <f t="shared" si="2"/>
        <v>1</v>
      </c>
    </row>
    <row r="42" spans="2:65" ht="17.399999999999999">
      <c r="B42" s="446" t="s">
        <v>2049</v>
      </c>
      <c r="C42" s="446" t="s">
        <v>1907</v>
      </c>
      <c r="D42" s="446" t="s">
        <v>1170</v>
      </c>
      <c r="E42" s="446" t="s">
        <v>57</v>
      </c>
      <c r="F42" s="446" t="s">
        <v>5771</v>
      </c>
      <c r="G42" s="446" t="s">
        <v>3688</v>
      </c>
      <c r="H42" s="446" t="s">
        <v>2936</v>
      </c>
      <c r="I42" s="446" t="s">
        <v>31</v>
      </c>
      <c r="J42" s="447">
        <v>46077</v>
      </c>
      <c r="K42" s="446" t="s">
        <v>3699</v>
      </c>
      <c r="L42" s="446" t="s">
        <v>43</v>
      </c>
      <c r="M42" s="446" t="s">
        <v>2940</v>
      </c>
      <c r="N42" s="446" t="s">
        <v>1500</v>
      </c>
      <c r="O42" s="446" t="s">
        <v>1901</v>
      </c>
      <c r="P42" s="448" t="s">
        <v>475</v>
      </c>
      <c r="Q42" s="448" t="s">
        <v>475</v>
      </c>
      <c r="R42" s="447">
        <v>46022</v>
      </c>
      <c r="S42" s="447">
        <v>46027</v>
      </c>
      <c r="T42" s="447">
        <v>46063</v>
      </c>
      <c r="U42" s="446">
        <v>22</v>
      </c>
      <c r="V42" s="448" t="s">
        <v>475</v>
      </c>
      <c r="W42" s="446">
        <v>15</v>
      </c>
      <c r="X42" s="446">
        <v>30</v>
      </c>
      <c r="Y42" s="446">
        <v>30</v>
      </c>
      <c r="Z42" s="446" t="s">
        <v>314</v>
      </c>
      <c r="AA42" s="448" t="s">
        <v>475</v>
      </c>
      <c r="AB42" s="447">
        <v>46073</v>
      </c>
      <c r="AC42" s="447">
        <v>46076</v>
      </c>
      <c r="AD42" s="447">
        <v>46076</v>
      </c>
      <c r="AE42" s="447">
        <v>46077</v>
      </c>
      <c r="AF42" s="447">
        <v>46077</v>
      </c>
      <c r="AG42" s="447">
        <v>46077</v>
      </c>
      <c r="AH42" s="447">
        <v>46077</v>
      </c>
      <c r="AI42" s="448" t="s">
        <v>475</v>
      </c>
      <c r="AJ42" s="446" t="s">
        <v>8182</v>
      </c>
      <c r="AK42" s="447">
        <v>46087</v>
      </c>
      <c r="AL42" s="447">
        <v>46077</v>
      </c>
      <c r="AM42" s="447">
        <v>46077</v>
      </c>
      <c r="AN42" s="447">
        <v>46098</v>
      </c>
      <c r="AO42" s="446" t="s">
        <v>1133</v>
      </c>
      <c r="AP42" s="448" t="s">
        <v>475</v>
      </c>
      <c r="AQ42" s="448" t="s">
        <v>475</v>
      </c>
      <c r="AR42" s="448" t="s">
        <v>475</v>
      </c>
      <c r="AS42" s="448" t="s">
        <v>475</v>
      </c>
      <c r="AT42" s="448" t="s">
        <v>475</v>
      </c>
      <c r="AU42" s="448" t="s">
        <v>475</v>
      </c>
      <c r="AV42" s="448" t="s">
        <v>475</v>
      </c>
      <c r="AW42" s="448" t="s">
        <v>475</v>
      </c>
      <c r="AX42" s="448" t="s">
        <v>475</v>
      </c>
      <c r="AY42" s="448" t="s">
        <v>475</v>
      </c>
      <c r="AZ42" s="448" t="s">
        <v>475</v>
      </c>
      <c r="BA42" s="448" t="s">
        <v>475</v>
      </c>
      <c r="BB42" s="448" t="s">
        <v>475</v>
      </c>
      <c r="BC42" s="448" t="s">
        <v>475</v>
      </c>
      <c r="BD42" s="446" t="s">
        <v>8165</v>
      </c>
      <c r="BE42" s="446" t="s">
        <v>8165</v>
      </c>
      <c r="BF42" s="446" t="s">
        <v>8166</v>
      </c>
      <c r="BG42" s="448" t="s">
        <v>475</v>
      </c>
      <c r="BH42" s="448" t="s">
        <v>475</v>
      </c>
      <c r="BI42" s="448" t="s">
        <v>475</v>
      </c>
      <c r="BJ42" s="448"/>
      <c r="BK42" s="193" t="str">
        <f t="shared" si="6"/>
        <v>OK</v>
      </c>
      <c r="BL42" s="195" t="str">
        <f t="shared" si="7"/>
        <v>2022671</v>
      </c>
      <c r="BM42" s="192">
        <f t="shared" si="2"/>
        <v>1</v>
      </c>
    </row>
    <row r="43" spans="2:65" ht="17.399999999999999">
      <c r="B43" s="446" t="s">
        <v>2076</v>
      </c>
      <c r="C43" s="446" t="s">
        <v>1169</v>
      </c>
      <c r="D43" s="446" t="s">
        <v>1170</v>
      </c>
      <c r="E43" s="446" t="s">
        <v>57</v>
      </c>
      <c r="F43" s="446" t="s">
        <v>8183</v>
      </c>
      <c r="G43" s="446" t="s">
        <v>3688</v>
      </c>
      <c r="H43" s="446" t="s">
        <v>2936</v>
      </c>
      <c r="I43" s="446" t="s">
        <v>31</v>
      </c>
      <c r="J43" s="447">
        <v>46078</v>
      </c>
      <c r="K43" s="446" t="s">
        <v>2937</v>
      </c>
      <c r="L43" s="446" t="s">
        <v>43</v>
      </c>
      <c r="M43" s="446" t="s">
        <v>3700</v>
      </c>
      <c r="N43" s="446" t="s">
        <v>1500</v>
      </c>
      <c r="O43" s="446" t="s">
        <v>4490</v>
      </c>
      <c r="P43" s="448" t="s">
        <v>475</v>
      </c>
      <c r="Q43" s="448" t="s">
        <v>475</v>
      </c>
      <c r="R43" s="447">
        <v>46059</v>
      </c>
      <c r="S43" s="447">
        <v>46062</v>
      </c>
      <c r="T43" s="447">
        <v>46063</v>
      </c>
      <c r="U43" s="446">
        <v>32</v>
      </c>
      <c r="V43" s="448" t="s">
        <v>475</v>
      </c>
      <c r="W43" s="446">
        <v>24</v>
      </c>
      <c r="X43" s="446">
        <v>60</v>
      </c>
      <c r="Y43" s="446">
        <v>28</v>
      </c>
      <c r="Z43" s="446" t="s">
        <v>314</v>
      </c>
      <c r="AA43" s="448" t="s">
        <v>475</v>
      </c>
      <c r="AB43" s="447">
        <v>46074</v>
      </c>
      <c r="AC43" s="447">
        <v>46077</v>
      </c>
      <c r="AD43" s="447">
        <v>46077</v>
      </c>
      <c r="AE43" s="447">
        <v>46078</v>
      </c>
      <c r="AF43" s="447">
        <v>46078</v>
      </c>
      <c r="AG43" s="447">
        <v>46078</v>
      </c>
      <c r="AH43" s="447">
        <v>46078</v>
      </c>
      <c r="AI43" s="448" t="s">
        <v>475</v>
      </c>
      <c r="AJ43" s="446" t="s">
        <v>8184</v>
      </c>
      <c r="AK43" s="447">
        <v>46092</v>
      </c>
      <c r="AL43" s="447">
        <v>46078</v>
      </c>
      <c r="AM43" s="447">
        <v>46078</v>
      </c>
      <c r="AN43" s="447">
        <v>46112</v>
      </c>
      <c r="AO43" s="446" t="s">
        <v>1133</v>
      </c>
      <c r="AP43" s="448" t="s">
        <v>475</v>
      </c>
      <c r="AQ43" s="448" t="s">
        <v>475</v>
      </c>
      <c r="AR43" s="448" t="s">
        <v>475</v>
      </c>
      <c r="AS43" s="448" t="s">
        <v>475</v>
      </c>
      <c r="AT43" s="448" t="s">
        <v>475</v>
      </c>
      <c r="AU43" s="448" t="s">
        <v>475</v>
      </c>
      <c r="AV43" s="448" t="s">
        <v>475</v>
      </c>
      <c r="AW43" s="448" t="s">
        <v>475</v>
      </c>
      <c r="AX43" s="448" t="s">
        <v>475</v>
      </c>
      <c r="AY43" s="448" t="s">
        <v>475</v>
      </c>
      <c r="AZ43" s="448" t="s">
        <v>475</v>
      </c>
      <c r="BA43" s="448" t="s">
        <v>475</v>
      </c>
      <c r="BB43" s="448" t="s">
        <v>475</v>
      </c>
      <c r="BC43" s="448" t="s">
        <v>475</v>
      </c>
      <c r="BD43" s="446" t="s">
        <v>8185</v>
      </c>
      <c r="BE43" s="446" t="s">
        <v>8186</v>
      </c>
      <c r="BF43" s="446" t="s">
        <v>8187</v>
      </c>
      <c r="BG43" s="448" t="s">
        <v>475</v>
      </c>
      <c r="BH43" s="448" t="s">
        <v>475</v>
      </c>
      <c r="BK43" s="193" t="str">
        <f t="shared" si="6"/>
        <v>OK</v>
      </c>
      <c r="BL43" s="195" t="str">
        <f t="shared" si="7"/>
        <v>1038859</v>
      </c>
      <c r="BM43" s="192">
        <f>COUNTIF(BL:BL,BL43)</f>
        <v>1</v>
      </c>
    </row>
    <row r="44" spans="2:65" ht="17.399999999999999">
      <c r="B44" s="446" t="s">
        <v>205</v>
      </c>
      <c r="C44" s="446" t="s">
        <v>1444</v>
      </c>
      <c r="D44" s="446" t="s">
        <v>1359</v>
      </c>
      <c r="E44" s="446" t="s">
        <v>57</v>
      </c>
      <c r="F44" s="446" t="s">
        <v>8188</v>
      </c>
      <c r="G44" s="446" t="s">
        <v>3688</v>
      </c>
      <c r="H44" s="446" t="s">
        <v>2936</v>
      </c>
      <c r="I44" s="446" t="s">
        <v>31</v>
      </c>
      <c r="J44" s="447">
        <v>46078</v>
      </c>
      <c r="K44" s="446" t="s">
        <v>2937</v>
      </c>
      <c r="L44" s="446" t="s">
        <v>43</v>
      </c>
      <c r="M44" s="446" t="s">
        <v>5366</v>
      </c>
      <c r="N44" s="446" t="s">
        <v>1505</v>
      </c>
      <c r="O44" s="446" t="s">
        <v>4440</v>
      </c>
      <c r="P44" s="448" t="s">
        <v>475</v>
      </c>
      <c r="Q44" s="448" t="s">
        <v>475</v>
      </c>
      <c r="R44" s="447">
        <v>46056</v>
      </c>
      <c r="S44" s="447">
        <v>46057</v>
      </c>
      <c r="T44" s="447">
        <v>46063</v>
      </c>
      <c r="U44" s="446">
        <v>32</v>
      </c>
      <c r="V44" s="448" t="s">
        <v>475</v>
      </c>
      <c r="W44" s="446">
        <v>24</v>
      </c>
      <c r="X44" s="446">
        <v>60</v>
      </c>
      <c r="Y44" s="446">
        <v>59</v>
      </c>
      <c r="Z44" s="446" t="s">
        <v>1352</v>
      </c>
      <c r="AA44" s="448" t="s">
        <v>475</v>
      </c>
      <c r="AB44" s="447">
        <v>46066</v>
      </c>
      <c r="AC44" s="447">
        <v>46078</v>
      </c>
      <c r="AD44" s="447">
        <v>46078</v>
      </c>
      <c r="AE44" s="447">
        <v>46078</v>
      </c>
      <c r="AF44" s="447">
        <v>46078</v>
      </c>
      <c r="AG44" s="447">
        <v>46078</v>
      </c>
      <c r="AH44" s="447">
        <v>46078</v>
      </c>
      <c r="AI44" s="448" t="s">
        <v>475</v>
      </c>
      <c r="AJ44" s="446" t="s">
        <v>8189</v>
      </c>
      <c r="AK44" s="447">
        <v>46090</v>
      </c>
      <c r="AL44" s="448" t="s">
        <v>475</v>
      </c>
      <c r="AM44" s="447">
        <v>46078</v>
      </c>
      <c r="AN44" s="447">
        <v>46112</v>
      </c>
      <c r="AO44" s="446" t="s">
        <v>1133</v>
      </c>
      <c r="AP44" s="448" t="s">
        <v>475</v>
      </c>
      <c r="AQ44" s="448" t="s">
        <v>475</v>
      </c>
      <c r="AR44" s="448" t="s">
        <v>475</v>
      </c>
      <c r="AS44" s="448" t="s">
        <v>475</v>
      </c>
      <c r="AT44" s="448" t="s">
        <v>475</v>
      </c>
      <c r="AU44" s="448" t="s">
        <v>475</v>
      </c>
      <c r="AV44" s="448" t="s">
        <v>475</v>
      </c>
      <c r="AW44" s="448" t="s">
        <v>475</v>
      </c>
      <c r="AX44" s="448" t="s">
        <v>475</v>
      </c>
      <c r="AY44" s="448" t="s">
        <v>475</v>
      </c>
      <c r="AZ44" s="448" t="s">
        <v>475</v>
      </c>
      <c r="BA44" s="448" t="s">
        <v>475</v>
      </c>
      <c r="BB44" s="448" t="s">
        <v>475</v>
      </c>
      <c r="BC44" s="448" t="s">
        <v>475</v>
      </c>
      <c r="BD44" s="446" t="s">
        <v>8190</v>
      </c>
      <c r="BE44" s="448" t="s">
        <v>475</v>
      </c>
      <c r="BF44" s="448" t="s">
        <v>475</v>
      </c>
      <c r="BG44" s="448" t="s">
        <v>475</v>
      </c>
      <c r="BH44" s="448" t="s">
        <v>475</v>
      </c>
      <c r="BK44" s="193" t="str">
        <f t="shared" si="6"/>
        <v>OK</v>
      </c>
      <c r="BL44" s="195" t="str">
        <f t="shared" si="7"/>
        <v>2022628</v>
      </c>
      <c r="BM44" s="192">
        <f>COUNTIF(BL:BL,BL44)</f>
        <v>1</v>
      </c>
    </row>
    <row r="45" spans="2:65" ht="17.399999999999999">
      <c r="B45" s="446" t="s">
        <v>4186</v>
      </c>
      <c r="C45" s="446" t="s">
        <v>2670</v>
      </c>
      <c r="D45" s="446" t="s">
        <v>2671</v>
      </c>
      <c r="E45" s="446" t="s">
        <v>57</v>
      </c>
      <c r="F45" s="446" t="s">
        <v>8191</v>
      </c>
      <c r="G45" s="446" t="s">
        <v>3688</v>
      </c>
      <c r="H45" s="446" t="s">
        <v>2936</v>
      </c>
      <c r="I45" s="446" t="s">
        <v>31</v>
      </c>
      <c r="J45" s="447">
        <v>46079</v>
      </c>
      <c r="K45" s="446" t="s">
        <v>2937</v>
      </c>
      <c r="L45" s="446" t="s">
        <v>43</v>
      </c>
      <c r="M45" s="446" t="s">
        <v>3700</v>
      </c>
      <c r="N45" s="446" t="s">
        <v>2838</v>
      </c>
      <c r="O45" s="446" t="s">
        <v>4535</v>
      </c>
      <c r="P45" s="448" t="s">
        <v>475</v>
      </c>
      <c r="Q45" s="448" t="s">
        <v>475</v>
      </c>
      <c r="R45" s="447">
        <v>46062</v>
      </c>
      <c r="S45" s="447">
        <v>46063</v>
      </c>
      <c r="T45" s="447">
        <v>46063</v>
      </c>
      <c r="U45" s="446">
        <v>27</v>
      </c>
      <c r="V45" s="448" t="s">
        <v>475</v>
      </c>
      <c r="W45" s="446">
        <v>18</v>
      </c>
      <c r="X45" s="446">
        <v>60</v>
      </c>
      <c r="Y45" s="446">
        <v>57</v>
      </c>
      <c r="Z45" s="446" t="s">
        <v>826</v>
      </c>
      <c r="AA45" s="448" t="s">
        <v>475</v>
      </c>
      <c r="AB45" s="447">
        <v>46062</v>
      </c>
      <c r="AC45" s="447">
        <v>46078</v>
      </c>
      <c r="AD45" s="447">
        <v>46078</v>
      </c>
      <c r="AE45" s="447">
        <v>46079</v>
      </c>
      <c r="AF45" s="447">
        <v>46079</v>
      </c>
      <c r="AG45" s="447">
        <v>46079</v>
      </c>
      <c r="AH45" s="447">
        <v>46079</v>
      </c>
      <c r="AI45" s="448" t="s">
        <v>475</v>
      </c>
      <c r="AJ45" s="446" t="s">
        <v>8192</v>
      </c>
      <c r="AK45" s="447">
        <v>46088</v>
      </c>
      <c r="AL45" s="447">
        <v>46079</v>
      </c>
      <c r="AM45" s="447">
        <v>46079</v>
      </c>
      <c r="AN45" s="447">
        <v>46105</v>
      </c>
      <c r="AO45" s="446" t="s">
        <v>1133</v>
      </c>
      <c r="AP45" s="448" t="s">
        <v>475</v>
      </c>
      <c r="AQ45" s="448" t="s">
        <v>475</v>
      </c>
      <c r="AR45" s="448" t="s">
        <v>475</v>
      </c>
      <c r="AS45" s="448" t="s">
        <v>475</v>
      </c>
      <c r="AT45" s="446" t="s">
        <v>8158</v>
      </c>
      <c r="AU45" s="446" t="s">
        <v>8159</v>
      </c>
      <c r="AV45" s="447">
        <v>46107</v>
      </c>
      <c r="AW45" s="448" t="s">
        <v>475</v>
      </c>
      <c r="AX45" s="448" t="s">
        <v>475</v>
      </c>
      <c r="AY45" s="448" t="s">
        <v>475</v>
      </c>
      <c r="AZ45" s="448" t="s">
        <v>475</v>
      </c>
      <c r="BA45" s="446" t="s">
        <v>8160</v>
      </c>
      <c r="BB45" s="446" t="s">
        <v>8161</v>
      </c>
      <c r="BC45" s="447">
        <v>46092</v>
      </c>
      <c r="BD45" s="446" t="s">
        <v>8186</v>
      </c>
      <c r="BE45" s="446" t="s">
        <v>8186</v>
      </c>
      <c r="BF45" s="448" t="s">
        <v>475</v>
      </c>
      <c r="BG45" s="448" t="s">
        <v>475</v>
      </c>
      <c r="BH45" s="448" t="s">
        <v>475</v>
      </c>
      <c r="BK45" s="193" t="str">
        <f t="shared" si="6"/>
        <v>OK</v>
      </c>
      <c r="BL45" s="195" t="str">
        <f t="shared" si="7"/>
        <v>1037465</v>
      </c>
      <c r="BM45" s="192">
        <f>COUNTIF(BL:BL,BL45)</f>
        <v>2</v>
      </c>
    </row>
    <row r="46" spans="2:65" ht="17.399999999999999">
      <c r="B46" s="446" t="s">
        <v>1550</v>
      </c>
      <c r="C46" s="446" t="s">
        <v>4526</v>
      </c>
      <c r="D46" s="446" t="s">
        <v>602</v>
      </c>
      <c r="E46" s="446" t="s">
        <v>57</v>
      </c>
      <c r="F46" s="446" t="s">
        <v>8193</v>
      </c>
      <c r="G46" s="446" t="s">
        <v>3688</v>
      </c>
      <c r="H46" s="446" t="s">
        <v>2936</v>
      </c>
      <c r="I46" s="446" t="s">
        <v>31</v>
      </c>
      <c r="J46" s="447">
        <v>46079</v>
      </c>
      <c r="K46" s="446" t="s">
        <v>2937</v>
      </c>
      <c r="L46" s="446" t="s">
        <v>43</v>
      </c>
      <c r="M46" s="446" t="s">
        <v>2371</v>
      </c>
      <c r="N46" s="446" t="s">
        <v>1498</v>
      </c>
      <c r="O46" s="446" t="s">
        <v>4521</v>
      </c>
      <c r="P46" s="448" t="s">
        <v>475</v>
      </c>
      <c r="Q46" s="448" t="s">
        <v>475</v>
      </c>
      <c r="R46" s="447">
        <v>46056</v>
      </c>
      <c r="S46" s="447">
        <v>46057</v>
      </c>
      <c r="T46" s="447">
        <v>46063</v>
      </c>
      <c r="U46" s="446">
        <v>21</v>
      </c>
      <c r="V46" s="448" t="s">
        <v>475</v>
      </c>
      <c r="W46" s="446">
        <v>12</v>
      </c>
      <c r="X46" s="446">
        <v>60</v>
      </c>
      <c r="Y46" s="446">
        <v>29</v>
      </c>
      <c r="Z46" s="446" t="s">
        <v>594</v>
      </c>
      <c r="AA46" s="448" t="s">
        <v>475</v>
      </c>
      <c r="AB46" s="447">
        <v>46077</v>
      </c>
      <c r="AC46" s="447">
        <v>46078</v>
      </c>
      <c r="AD46" s="447">
        <v>46078</v>
      </c>
      <c r="AE46" s="447">
        <v>46079</v>
      </c>
      <c r="AF46" s="447">
        <v>46079</v>
      </c>
      <c r="AG46" s="447">
        <v>46079</v>
      </c>
      <c r="AH46" s="447">
        <v>46079</v>
      </c>
      <c r="AI46" s="448" t="s">
        <v>475</v>
      </c>
      <c r="AJ46" s="446" t="s">
        <v>8194</v>
      </c>
      <c r="AK46" s="447">
        <v>46093</v>
      </c>
      <c r="AL46" s="447">
        <v>46079</v>
      </c>
      <c r="AM46" s="447">
        <v>46079</v>
      </c>
      <c r="AN46" s="447">
        <v>46097</v>
      </c>
      <c r="AO46" s="446" t="s">
        <v>1133</v>
      </c>
      <c r="AP46" s="448" t="s">
        <v>475</v>
      </c>
      <c r="AQ46" s="448" t="s">
        <v>475</v>
      </c>
      <c r="AR46" s="448" t="s">
        <v>475</v>
      </c>
      <c r="AS46" s="448" t="s">
        <v>475</v>
      </c>
      <c r="AT46" s="448" t="s">
        <v>475</v>
      </c>
      <c r="AU46" s="448" t="s">
        <v>475</v>
      </c>
      <c r="AV46" s="448" t="s">
        <v>475</v>
      </c>
      <c r="AW46" s="448" t="s">
        <v>475</v>
      </c>
      <c r="AX46" s="448" t="s">
        <v>475</v>
      </c>
      <c r="AY46" s="448" t="s">
        <v>475</v>
      </c>
      <c r="AZ46" s="448" t="s">
        <v>475</v>
      </c>
      <c r="BA46" s="448" t="s">
        <v>475</v>
      </c>
      <c r="BB46" s="448" t="s">
        <v>475</v>
      </c>
      <c r="BC46" s="448" t="s">
        <v>475</v>
      </c>
      <c r="BD46" s="446" t="s">
        <v>8178</v>
      </c>
      <c r="BE46" s="446" t="s">
        <v>8178</v>
      </c>
      <c r="BF46" s="446" t="s">
        <v>8187</v>
      </c>
      <c r="BG46" s="448" t="s">
        <v>475</v>
      </c>
      <c r="BH46" s="448" t="s">
        <v>475</v>
      </c>
      <c r="BK46" s="193" t="str">
        <f t="shared" si="6"/>
        <v>OK</v>
      </c>
      <c r="BL46" s="195" t="str">
        <f t="shared" si="7"/>
        <v>1035157</v>
      </c>
      <c r="BM46" s="192">
        <f>COUNTIF(BL:BL,BL46)</f>
        <v>1</v>
      </c>
    </row>
    <row r="47" spans="2:65" ht="17.399999999999999">
      <c r="B47" s="446" t="s">
        <v>8195</v>
      </c>
      <c r="C47" s="446" t="s">
        <v>1268</v>
      </c>
      <c r="D47" s="446" t="s">
        <v>1170</v>
      </c>
      <c r="E47" s="446" t="s">
        <v>57</v>
      </c>
      <c r="F47" s="446" t="s">
        <v>8196</v>
      </c>
      <c r="G47" s="446" t="s">
        <v>3688</v>
      </c>
      <c r="H47" s="446" t="s">
        <v>2936</v>
      </c>
      <c r="I47" s="446" t="s">
        <v>31</v>
      </c>
      <c r="J47" s="447">
        <v>46080</v>
      </c>
      <c r="K47" s="446" t="s">
        <v>3699</v>
      </c>
      <c r="L47" s="446" t="s">
        <v>43</v>
      </c>
      <c r="M47" s="446" t="s">
        <v>3700</v>
      </c>
      <c r="N47" s="446" t="s">
        <v>1500</v>
      </c>
      <c r="O47" s="446" t="s">
        <v>4466</v>
      </c>
      <c r="P47" s="448" t="s">
        <v>475</v>
      </c>
      <c r="Q47" s="448" t="s">
        <v>475</v>
      </c>
      <c r="R47" s="447">
        <v>46061</v>
      </c>
      <c r="S47" s="447">
        <v>46062</v>
      </c>
      <c r="T47" s="447">
        <v>46063</v>
      </c>
      <c r="U47" s="446">
        <v>22</v>
      </c>
      <c r="V47" s="448" t="s">
        <v>475</v>
      </c>
      <c r="W47" s="446">
        <v>12</v>
      </c>
      <c r="X47" s="446">
        <v>30</v>
      </c>
      <c r="Y47" s="446">
        <v>11</v>
      </c>
      <c r="Z47" s="446" t="s">
        <v>314</v>
      </c>
      <c r="AA47" s="448" t="s">
        <v>475</v>
      </c>
      <c r="AB47" s="447">
        <v>46076</v>
      </c>
      <c r="AC47" s="447">
        <v>46079</v>
      </c>
      <c r="AD47" s="447">
        <v>46079</v>
      </c>
      <c r="AE47" s="447">
        <v>46080</v>
      </c>
      <c r="AF47" s="447">
        <v>46080</v>
      </c>
      <c r="AG47" s="447">
        <v>46080</v>
      </c>
      <c r="AH47" s="447">
        <v>46080</v>
      </c>
      <c r="AI47" s="448" t="s">
        <v>475</v>
      </c>
      <c r="AJ47" s="446" t="s">
        <v>8197</v>
      </c>
      <c r="AK47" s="447">
        <v>46095</v>
      </c>
      <c r="AL47" s="447">
        <v>46080</v>
      </c>
      <c r="AM47" s="447">
        <v>46080</v>
      </c>
      <c r="AN47" s="447">
        <v>46098</v>
      </c>
      <c r="AO47" s="446" t="s">
        <v>1133</v>
      </c>
      <c r="AP47" s="448" t="s">
        <v>475</v>
      </c>
      <c r="AQ47" s="448" t="s">
        <v>475</v>
      </c>
      <c r="AR47" s="448" t="s">
        <v>475</v>
      </c>
      <c r="AS47" s="448" t="s">
        <v>475</v>
      </c>
      <c r="AT47" s="448" t="s">
        <v>475</v>
      </c>
      <c r="AU47" s="448" t="s">
        <v>475</v>
      </c>
      <c r="AV47" s="448" t="s">
        <v>475</v>
      </c>
      <c r="AW47" s="448" t="s">
        <v>475</v>
      </c>
      <c r="AX47" s="448" t="s">
        <v>475</v>
      </c>
      <c r="AY47" s="448" t="s">
        <v>475</v>
      </c>
      <c r="AZ47" s="448" t="s">
        <v>475</v>
      </c>
      <c r="BA47" s="448" t="s">
        <v>475</v>
      </c>
      <c r="BB47" s="448" t="s">
        <v>475</v>
      </c>
      <c r="BC47" s="448" t="s">
        <v>475</v>
      </c>
      <c r="BD47" s="446" t="s">
        <v>8178</v>
      </c>
      <c r="BE47" s="446" t="s">
        <v>8178</v>
      </c>
      <c r="BF47" s="446" t="s">
        <v>8179</v>
      </c>
      <c r="BG47" s="448" t="s">
        <v>475</v>
      </c>
      <c r="BH47" s="448" t="s">
        <v>475</v>
      </c>
      <c r="BK47" s="193" t="str">
        <f t="shared" si="6"/>
        <v>OK</v>
      </c>
      <c r="BL47" s="195" t="str">
        <f t="shared" si="7"/>
        <v>2022670</v>
      </c>
      <c r="BM47" s="192">
        <f>COUNTIF(BL:BL,BL47)</f>
        <v>1</v>
      </c>
    </row>
    <row r="48" spans="2:65" ht="17.399999999999999">
      <c r="B48" s="446" t="s">
        <v>121</v>
      </c>
      <c r="C48" s="446" t="s">
        <v>4305</v>
      </c>
      <c r="D48" s="446" t="s">
        <v>1359</v>
      </c>
      <c r="E48" s="446" t="s">
        <v>57</v>
      </c>
      <c r="F48" s="446" t="s">
        <v>8198</v>
      </c>
      <c r="G48" s="446" t="s">
        <v>3688</v>
      </c>
      <c r="H48" s="446" t="s">
        <v>2936</v>
      </c>
      <c r="I48" s="446" t="s">
        <v>31</v>
      </c>
      <c r="J48" s="447">
        <v>46080</v>
      </c>
      <c r="K48" s="446" t="s">
        <v>2937</v>
      </c>
      <c r="L48" s="446" t="s">
        <v>43</v>
      </c>
      <c r="M48" s="446" t="s">
        <v>5366</v>
      </c>
      <c r="N48" s="446" t="s">
        <v>4419</v>
      </c>
      <c r="O48" s="446" t="s">
        <v>4298</v>
      </c>
      <c r="P48" s="448" t="s">
        <v>475</v>
      </c>
      <c r="Q48" s="448" t="s">
        <v>475</v>
      </c>
      <c r="R48" s="447">
        <v>46049</v>
      </c>
      <c r="S48" s="447">
        <v>46050</v>
      </c>
      <c r="T48" s="447">
        <v>46063</v>
      </c>
      <c r="U48" s="446">
        <v>24</v>
      </c>
      <c r="V48" s="448" t="s">
        <v>475</v>
      </c>
      <c r="W48" s="446">
        <v>14</v>
      </c>
      <c r="X48" s="446">
        <v>60</v>
      </c>
      <c r="Y48" s="446">
        <v>11</v>
      </c>
      <c r="Z48" s="446" t="s">
        <v>1352</v>
      </c>
      <c r="AA48" s="448" t="s">
        <v>475</v>
      </c>
      <c r="AB48" s="447">
        <v>46066</v>
      </c>
      <c r="AC48" s="447">
        <v>46080</v>
      </c>
      <c r="AD48" s="447">
        <v>46079</v>
      </c>
      <c r="AE48" s="447">
        <v>46080</v>
      </c>
      <c r="AF48" s="447">
        <v>46080</v>
      </c>
      <c r="AG48" s="447">
        <v>46080</v>
      </c>
      <c r="AH48" s="447">
        <v>46080</v>
      </c>
      <c r="AI48" s="448" t="s">
        <v>475</v>
      </c>
      <c r="AJ48" s="446" t="s">
        <v>8199</v>
      </c>
      <c r="AK48" s="447">
        <v>46092</v>
      </c>
      <c r="AL48" s="447">
        <v>46081</v>
      </c>
      <c r="AM48" s="447">
        <v>46080</v>
      </c>
      <c r="AN48" s="447">
        <v>46100</v>
      </c>
      <c r="AO48" s="446" t="s">
        <v>3703</v>
      </c>
      <c r="AP48" s="448" t="s">
        <v>475</v>
      </c>
      <c r="AQ48" s="448" t="s">
        <v>475</v>
      </c>
      <c r="AR48" s="448" t="s">
        <v>475</v>
      </c>
      <c r="AS48" s="448" t="s">
        <v>475</v>
      </c>
      <c r="AT48" s="448" t="s">
        <v>475</v>
      </c>
      <c r="AU48" s="448" t="s">
        <v>475</v>
      </c>
      <c r="AV48" s="448" t="s">
        <v>475</v>
      </c>
      <c r="AW48" s="448" t="s">
        <v>475</v>
      </c>
      <c r="AX48" s="448" t="s">
        <v>475</v>
      </c>
      <c r="AY48" s="448" t="s">
        <v>475</v>
      </c>
      <c r="AZ48" s="448" t="s">
        <v>475</v>
      </c>
      <c r="BA48" s="448" t="s">
        <v>475</v>
      </c>
      <c r="BB48" s="448" t="s">
        <v>475</v>
      </c>
      <c r="BC48" s="448" t="s">
        <v>475</v>
      </c>
      <c r="BD48" s="446" t="s">
        <v>8178</v>
      </c>
      <c r="BE48" s="448" t="s">
        <v>475</v>
      </c>
      <c r="BF48" s="448" t="s">
        <v>475</v>
      </c>
      <c r="BG48" s="448" t="s">
        <v>475</v>
      </c>
      <c r="BH48" s="448" t="s">
        <v>475</v>
      </c>
      <c r="BK48" s="193" t="str">
        <f t="shared" ref="BK48:BK68" si="8">IF(G48="Finish",IF(AO48="OK","OK","Re_Mass"),G48)</f>
        <v>Re_Mass</v>
      </c>
      <c r="BL48" s="195" t="str">
        <f t="shared" ref="BL48:BL68" si="9">MID(F48,3,7)</f>
        <v>2022630</v>
      </c>
      <c r="BM48" s="192">
        <f t="shared" ref="BM48:BM68" si="10">COUNTIF(BL:BL,BL48)</f>
        <v>2</v>
      </c>
    </row>
    <row r="49" spans="1:65" ht="17.399999999999999">
      <c r="A49" s="251" t="s">
        <v>8230</v>
      </c>
      <c r="B49" s="446" t="s">
        <v>287</v>
      </c>
      <c r="C49" s="446" t="s">
        <v>3552</v>
      </c>
      <c r="D49" s="446" t="s">
        <v>2435</v>
      </c>
      <c r="E49" s="446" t="s">
        <v>57</v>
      </c>
      <c r="F49" s="446" t="s">
        <v>8201</v>
      </c>
      <c r="G49" s="446" t="s">
        <v>3688</v>
      </c>
      <c r="H49" s="446" t="s">
        <v>2936</v>
      </c>
      <c r="I49" s="446" t="s">
        <v>31</v>
      </c>
      <c r="J49" s="447">
        <v>46083</v>
      </c>
      <c r="K49" s="446" t="s">
        <v>2937</v>
      </c>
      <c r="L49" s="446" t="s">
        <v>43</v>
      </c>
      <c r="M49" s="446" t="s">
        <v>5366</v>
      </c>
      <c r="N49" s="446" t="s">
        <v>1513</v>
      </c>
      <c r="O49" s="446" t="s">
        <v>3547</v>
      </c>
      <c r="P49" s="448" t="s">
        <v>475</v>
      </c>
      <c r="Q49" s="448" t="s">
        <v>475</v>
      </c>
      <c r="R49" s="447">
        <v>46037</v>
      </c>
      <c r="S49" s="447">
        <v>46038</v>
      </c>
      <c r="T49" s="447">
        <v>46042</v>
      </c>
      <c r="U49" s="446">
        <v>42</v>
      </c>
      <c r="V49" s="448" t="s">
        <v>475</v>
      </c>
      <c r="W49" s="446">
        <v>16</v>
      </c>
      <c r="X49" s="448" t="s">
        <v>475</v>
      </c>
      <c r="Y49" s="446">
        <v>164</v>
      </c>
      <c r="Z49" s="446" t="s">
        <v>2204</v>
      </c>
      <c r="AA49" s="448" t="s">
        <v>475</v>
      </c>
      <c r="AB49" s="447">
        <v>46081</v>
      </c>
      <c r="AC49" s="447">
        <v>46082</v>
      </c>
      <c r="AD49" s="447">
        <v>46082</v>
      </c>
      <c r="AE49" s="447">
        <v>46083</v>
      </c>
      <c r="AF49" s="447">
        <v>46083</v>
      </c>
      <c r="AG49" s="447">
        <v>46083</v>
      </c>
      <c r="AH49" s="447">
        <v>46083</v>
      </c>
      <c r="AI49" s="448" t="s">
        <v>475</v>
      </c>
      <c r="AJ49" s="446" t="s">
        <v>8202</v>
      </c>
      <c r="AK49" s="447">
        <v>46091</v>
      </c>
      <c r="AL49" s="447">
        <v>46083</v>
      </c>
      <c r="AM49" s="447">
        <v>46083</v>
      </c>
      <c r="AN49" s="447">
        <v>46105</v>
      </c>
      <c r="AO49" s="446" t="s">
        <v>1133</v>
      </c>
      <c r="AP49" s="448" t="s">
        <v>475</v>
      </c>
      <c r="AQ49" s="448" t="s">
        <v>475</v>
      </c>
      <c r="AR49" s="448" t="s">
        <v>475</v>
      </c>
      <c r="AS49" s="448" t="s">
        <v>475</v>
      </c>
      <c r="AT49" s="448" t="s">
        <v>475</v>
      </c>
      <c r="AU49" s="448" t="s">
        <v>475</v>
      </c>
      <c r="AV49" s="448" t="s">
        <v>475</v>
      </c>
      <c r="AW49" s="448" t="s">
        <v>475</v>
      </c>
      <c r="AX49" s="448" t="s">
        <v>475</v>
      </c>
      <c r="AY49" s="448" t="s">
        <v>475</v>
      </c>
      <c r="AZ49" s="448" t="s">
        <v>475</v>
      </c>
      <c r="BA49" s="448" t="s">
        <v>475</v>
      </c>
      <c r="BB49" s="448" t="s">
        <v>475</v>
      </c>
      <c r="BC49" s="446" t="s">
        <v>8185</v>
      </c>
      <c r="BD49" s="446" t="s">
        <v>8186</v>
      </c>
      <c r="BE49" s="446" t="s">
        <v>8186</v>
      </c>
      <c r="BF49" s="448" t="s">
        <v>475</v>
      </c>
      <c r="BG49" s="448" t="s">
        <v>475</v>
      </c>
      <c r="BH49" s="448" t="s">
        <v>475</v>
      </c>
      <c r="BI49" s="448" t="s">
        <v>475</v>
      </c>
      <c r="BJ49" s="448" t="s">
        <v>475</v>
      </c>
      <c r="BK49" s="193" t="str">
        <f t="shared" si="8"/>
        <v>OK</v>
      </c>
      <c r="BL49" s="195" t="str">
        <f t="shared" si="9"/>
        <v>1031414</v>
      </c>
      <c r="BM49" s="192">
        <f t="shared" si="10"/>
        <v>1</v>
      </c>
    </row>
    <row r="50" spans="1:65" ht="17.399999999999999">
      <c r="B50" s="446" t="s">
        <v>312</v>
      </c>
      <c r="C50" s="446" t="s">
        <v>4567</v>
      </c>
      <c r="D50" s="446" t="s">
        <v>59</v>
      </c>
      <c r="E50" s="446" t="s">
        <v>57</v>
      </c>
      <c r="F50" s="446" t="s">
        <v>8203</v>
      </c>
      <c r="G50" s="446" t="s">
        <v>3688</v>
      </c>
      <c r="H50" s="446" t="s">
        <v>2936</v>
      </c>
      <c r="I50" s="446" t="s">
        <v>31</v>
      </c>
      <c r="J50" s="447">
        <v>46084</v>
      </c>
      <c r="K50" s="446" t="s">
        <v>2937</v>
      </c>
      <c r="L50" s="446" t="s">
        <v>43</v>
      </c>
      <c r="M50" s="446" t="s">
        <v>3700</v>
      </c>
      <c r="N50" s="446" t="s">
        <v>2017</v>
      </c>
      <c r="O50" s="446" t="s">
        <v>4562</v>
      </c>
      <c r="P50" s="448" t="s">
        <v>475</v>
      </c>
      <c r="Q50" s="448" t="s">
        <v>475</v>
      </c>
      <c r="R50" s="447">
        <v>46058</v>
      </c>
      <c r="S50" s="447">
        <v>46059</v>
      </c>
      <c r="T50" s="447">
        <v>46072</v>
      </c>
      <c r="U50" s="446">
        <v>28</v>
      </c>
      <c r="V50" s="448" t="s">
        <v>475</v>
      </c>
      <c r="W50" s="446">
        <v>20</v>
      </c>
      <c r="X50" s="448" t="s">
        <v>475</v>
      </c>
      <c r="Y50" s="446">
        <v>220</v>
      </c>
      <c r="Z50" s="446" t="s">
        <v>1014</v>
      </c>
      <c r="AA50" s="448" t="s">
        <v>475</v>
      </c>
      <c r="AB50" s="447">
        <v>46082</v>
      </c>
      <c r="AC50" s="447">
        <v>46083</v>
      </c>
      <c r="AD50" s="447">
        <v>46083</v>
      </c>
      <c r="AE50" s="447">
        <v>46084</v>
      </c>
      <c r="AF50" s="447">
        <v>46084</v>
      </c>
      <c r="AG50" s="447">
        <v>46084</v>
      </c>
      <c r="AH50" s="447">
        <v>46084</v>
      </c>
      <c r="AI50" s="448" t="s">
        <v>475</v>
      </c>
      <c r="AJ50" s="446" t="s">
        <v>8204</v>
      </c>
      <c r="AK50" s="447">
        <v>46088</v>
      </c>
      <c r="AL50" s="447">
        <v>46084</v>
      </c>
      <c r="AM50" s="447">
        <v>46085</v>
      </c>
      <c r="AN50" s="447">
        <v>46112</v>
      </c>
      <c r="AO50" s="446" t="s">
        <v>1133</v>
      </c>
      <c r="AP50" s="448" t="s">
        <v>475</v>
      </c>
      <c r="AQ50" s="448" t="s">
        <v>475</v>
      </c>
      <c r="AR50" s="448" t="s">
        <v>475</v>
      </c>
      <c r="AS50" s="448" t="s">
        <v>475</v>
      </c>
      <c r="AT50" s="448" t="s">
        <v>475</v>
      </c>
      <c r="AU50" s="448" t="s">
        <v>475</v>
      </c>
      <c r="AV50" s="448" t="s">
        <v>475</v>
      </c>
      <c r="AW50" s="448" t="s">
        <v>475</v>
      </c>
      <c r="AX50" s="448" t="s">
        <v>475</v>
      </c>
      <c r="AY50" s="448" t="s">
        <v>475</v>
      </c>
      <c r="AZ50" s="448" t="s">
        <v>475</v>
      </c>
      <c r="BA50" s="448" t="s">
        <v>475</v>
      </c>
      <c r="BB50" s="448" t="s">
        <v>475</v>
      </c>
      <c r="BC50" s="446" t="s">
        <v>10078</v>
      </c>
      <c r="BD50" s="446" t="s">
        <v>10079</v>
      </c>
      <c r="BE50" s="446" t="s">
        <v>10080</v>
      </c>
      <c r="BF50" s="448" t="s">
        <v>475</v>
      </c>
      <c r="BG50" s="448" t="s">
        <v>475</v>
      </c>
      <c r="BH50" s="448" t="s">
        <v>475</v>
      </c>
      <c r="BI50" s="448" t="s">
        <v>475</v>
      </c>
      <c r="BJ50" s="448" t="s">
        <v>475</v>
      </c>
      <c r="BK50" s="193" t="str">
        <f t="shared" si="8"/>
        <v>OK</v>
      </c>
      <c r="BL50" s="195" t="str">
        <f t="shared" si="9"/>
        <v>1037387</v>
      </c>
      <c r="BM50" s="192">
        <f t="shared" si="10"/>
        <v>1</v>
      </c>
    </row>
    <row r="51" spans="1:65" ht="17.399999999999999">
      <c r="B51" s="446" t="s">
        <v>320</v>
      </c>
      <c r="C51" s="446" t="s">
        <v>4550</v>
      </c>
      <c r="D51" s="446" t="s">
        <v>2352</v>
      </c>
      <c r="E51" s="446" t="s">
        <v>102</v>
      </c>
      <c r="F51" s="446" t="s">
        <v>8205</v>
      </c>
      <c r="G51" s="446" t="s">
        <v>3688</v>
      </c>
      <c r="H51" s="446" t="s">
        <v>2936</v>
      </c>
      <c r="I51" s="446" t="s">
        <v>31</v>
      </c>
      <c r="J51" s="447">
        <v>46086</v>
      </c>
      <c r="K51" s="446" t="s">
        <v>2937</v>
      </c>
      <c r="L51" s="446" t="s">
        <v>43</v>
      </c>
      <c r="M51" s="446" t="s">
        <v>5366</v>
      </c>
      <c r="N51" s="446" t="s">
        <v>5306</v>
      </c>
      <c r="O51" s="446" t="s">
        <v>4543</v>
      </c>
      <c r="P51" s="448" t="s">
        <v>475</v>
      </c>
      <c r="Q51" s="448" t="s">
        <v>475</v>
      </c>
      <c r="R51" s="447">
        <v>46062</v>
      </c>
      <c r="S51" s="447">
        <v>46063</v>
      </c>
      <c r="T51" s="447">
        <v>46066</v>
      </c>
      <c r="U51" s="446">
        <v>23</v>
      </c>
      <c r="V51" s="448" t="s">
        <v>475</v>
      </c>
      <c r="W51" s="446">
        <v>12</v>
      </c>
      <c r="X51" s="448" t="s">
        <v>475</v>
      </c>
      <c r="Y51" s="446">
        <v>112</v>
      </c>
      <c r="Z51" s="446" t="s">
        <v>2346</v>
      </c>
      <c r="AA51" s="448" t="s">
        <v>475</v>
      </c>
      <c r="AB51" s="447">
        <v>46093</v>
      </c>
      <c r="AC51" s="447">
        <v>46086</v>
      </c>
      <c r="AD51" s="447">
        <v>46085</v>
      </c>
      <c r="AE51" s="447">
        <v>46086</v>
      </c>
      <c r="AF51" s="447">
        <v>46086</v>
      </c>
      <c r="AG51" s="447">
        <v>46086</v>
      </c>
      <c r="AH51" s="447">
        <v>46086</v>
      </c>
      <c r="AI51" s="448" t="s">
        <v>475</v>
      </c>
      <c r="AJ51" s="446" t="s">
        <v>8206</v>
      </c>
      <c r="AK51" s="447">
        <v>46098</v>
      </c>
      <c r="AL51" s="448" t="s">
        <v>475</v>
      </c>
      <c r="AM51" s="447">
        <v>46087</v>
      </c>
      <c r="AN51" s="447">
        <v>46104</v>
      </c>
      <c r="AO51" s="446" t="s">
        <v>3703</v>
      </c>
      <c r="AP51" s="448" t="s">
        <v>475</v>
      </c>
      <c r="AQ51" s="448" t="s">
        <v>475</v>
      </c>
      <c r="AR51" s="448" t="s">
        <v>475</v>
      </c>
      <c r="AS51" s="448" t="s">
        <v>475</v>
      </c>
      <c r="AT51" s="448" t="s">
        <v>475</v>
      </c>
      <c r="AU51" s="448" t="s">
        <v>475</v>
      </c>
      <c r="AV51" s="448" t="s">
        <v>475</v>
      </c>
      <c r="AW51" s="448" t="s">
        <v>475</v>
      </c>
      <c r="AX51" s="448" t="s">
        <v>475</v>
      </c>
      <c r="AY51" s="448" t="s">
        <v>475</v>
      </c>
      <c r="AZ51" s="448" t="s">
        <v>475</v>
      </c>
      <c r="BA51" s="448" t="s">
        <v>475</v>
      </c>
      <c r="BB51" s="448" t="s">
        <v>475</v>
      </c>
      <c r="BC51" s="446" t="s">
        <v>8185</v>
      </c>
      <c r="BD51" s="448" t="s">
        <v>475</v>
      </c>
      <c r="BE51" s="448" t="s">
        <v>475</v>
      </c>
      <c r="BF51" s="448" t="s">
        <v>475</v>
      </c>
      <c r="BG51" s="448" t="s">
        <v>475</v>
      </c>
      <c r="BH51" s="448" t="s">
        <v>475</v>
      </c>
      <c r="BI51" s="448" t="s">
        <v>475</v>
      </c>
      <c r="BJ51" s="448" t="s">
        <v>475</v>
      </c>
      <c r="BK51" s="193" t="str">
        <f t="shared" si="8"/>
        <v>Re_Mass</v>
      </c>
      <c r="BL51" s="195" t="str">
        <f t="shared" si="9"/>
        <v>1019792</v>
      </c>
      <c r="BM51" s="192">
        <f t="shared" si="10"/>
        <v>1</v>
      </c>
    </row>
    <row r="52" spans="1:65" ht="17.399999999999999">
      <c r="B52" s="446" t="s">
        <v>724</v>
      </c>
      <c r="C52" s="446" t="s">
        <v>1322</v>
      </c>
      <c r="D52" s="446" t="s">
        <v>1170</v>
      </c>
      <c r="E52" s="446" t="s">
        <v>57</v>
      </c>
      <c r="F52" s="446" t="s">
        <v>8207</v>
      </c>
      <c r="G52" s="446" t="s">
        <v>3688</v>
      </c>
      <c r="H52" s="446" t="s">
        <v>2936</v>
      </c>
      <c r="I52" s="446" t="s">
        <v>31</v>
      </c>
      <c r="J52" s="447">
        <v>46087</v>
      </c>
      <c r="K52" s="446" t="s">
        <v>2937</v>
      </c>
      <c r="L52" s="446" t="s">
        <v>43</v>
      </c>
      <c r="M52" s="446" t="s">
        <v>3700</v>
      </c>
      <c r="N52" s="446" t="s">
        <v>1500</v>
      </c>
      <c r="O52" s="446" t="s">
        <v>4513</v>
      </c>
      <c r="P52" s="448" t="s">
        <v>475</v>
      </c>
      <c r="Q52" s="448" t="s">
        <v>475</v>
      </c>
      <c r="R52" s="447">
        <v>46062</v>
      </c>
      <c r="S52" s="447">
        <v>46063</v>
      </c>
      <c r="T52" s="447">
        <v>46072</v>
      </c>
      <c r="U52" s="446">
        <v>42</v>
      </c>
      <c r="V52" s="448" t="s">
        <v>475</v>
      </c>
      <c r="W52" s="446">
        <v>31</v>
      </c>
      <c r="X52" s="448" t="s">
        <v>475</v>
      </c>
      <c r="Y52" s="446">
        <v>58</v>
      </c>
      <c r="Z52" s="446" t="s">
        <v>314</v>
      </c>
      <c r="AA52" s="448" t="s">
        <v>475</v>
      </c>
      <c r="AB52" s="447">
        <v>46079</v>
      </c>
      <c r="AC52" s="447">
        <v>46086</v>
      </c>
      <c r="AD52" s="447">
        <v>46087</v>
      </c>
      <c r="AE52" s="447">
        <v>46087</v>
      </c>
      <c r="AF52" s="447">
        <v>46087</v>
      </c>
      <c r="AG52" s="447">
        <v>46088</v>
      </c>
      <c r="AH52" s="447">
        <v>46088</v>
      </c>
      <c r="AI52" s="448" t="s">
        <v>475</v>
      </c>
      <c r="AJ52" s="448" t="s">
        <v>475</v>
      </c>
      <c r="AK52" s="448" t="s">
        <v>475</v>
      </c>
      <c r="AL52" s="447">
        <v>46087</v>
      </c>
      <c r="AM52" s="447">
        <v>46088</v>
      </c>
      <c r="AN52" s="447">
        <v>46132</v>
      </c>
      <c r="AO52" s="446" t="s">
        <v>3703</v>
      </c>
      <c r="AP52" s="448" t="s">
        <v>475</v>
      </c>
      <c r="AQ52" s="448" t="s">
        <v>475</v>
      </c>
      <c r="AR52" s="448" t="s">
        <v>475</v>
      </c>
      <c r="AS52" s="448" t="s">
        <v>475</v>
      </c>
      <c r="AT52" s="448" t="s">
        <v>475</v>
      </c>
      <c r="AU52" s="448" t="s">
        <v>475</v>
      </c>
      <c r="AV52" s="448" t="s">
        <v>475</v>
      </c>
      <c r="AW52" s="448" t="s">
        <v>475</v>
      </c>
      <c r="AX52" s="448" t="s">
        <v>475</v>
      </c>
      <c r="AY52" s="448" t="s">
        <v>475</v>
      </c>
      <c r="AZ52" s="448" t="s">
        <v>475</v>
      </c>
      <c r="BA52" s="448" t="s">
        <v>475</v>
      </c>
      <c r="BB52" s="448" t="s">
        <v>475</v>
      </c>
      <c r="BC52" s="446" t="s">
        <v>10093</v>
      </c>
      <c r="BD52" s="448" t="s">
        <v>475</v>
      </c>
      <c r="BE52" s="448" t="s">
        <v>475</v>
      </c>
      <c r="BF52" s="448" t="s">
        <v>475</v>
      </c>
      <c r="BG52" s="448" t="s">
        <v>475</v>
      </c>
      <c r="BH52" s="448" t="s">
        <v>475</v>
      </c>
      <c r="BI52" s="448" t="s">
        <v>475</v>
      </c>
      <c r="BJ52" s="448" t="s">
        <v>475</v>
      </c>
      <c r="BK52" s="193" t="str">
        <f t="shared" si="8"/>
        <v>Re_Mass</v>
      </c>
      <c r="BL52" s="195" t="str">
        <f t="shared" si="9"/>
        <v>1038860</v>
      </c>
      <c r="BM52" s="192">
        <f t="shared" si="10"/>
        <v>2</v>
      </c>
    </row>
    <row r="53" spans="1:65" ht="17.399999999999999">
      <c r="B53" s="446" t="s">
        <v>732</v>
      </c>
      <c r="C53" s="446" t="s">
        <v>1296</v>
      </c>
      <c r="D53" s="446" t="s">
        <v>1170</v>
      </c>
      <c r="E53" s="446" t="s">
        <v>57</v>
      </c>
      <c r="F53" s="446" t="s">
        <v>8208</v>
      </c>
      <c r="G53" s="446" t="s">
        <v>3688</v>
      </c>
      <c r="H53" s="446" t="s">
        <v>2936</v>
      </c>
      <c r="I53" s="446" t="s">
        <v>31</v>
      </c>
      <c r="J53" s="447">
        <v>46090</v>
      </c>
      <c r="K53" s="446" t="s">
        <v>3699</v>
      </c>
      <c r="L53" s="446" t="s">
        <v>43</v>
      </c>
      <c r="M53" s="446" t="s">
        <v>3700</v>
      </c>
      <c r="N53" s="446" t="s">
        <v>1500</v>
      </c>
      <c r="O53" s="446" t="s">
        <v>5652</v>
      </c>
      <c r="P53" s="448" t="s">
        <v>475</v>
      </c>
      <c r="Q53" s="448" t="s">
        <v>475</v>
      </c>
      <c r="R53" s="447">
        <v>46077</v>
      </c>
      <c r="S53" s="447">
        <v>46078</v>
      </c>
      <c r="T53" s="447">
        <v>46078</v>
      </c>
      <c r="U53" s="446">
        <v>33</v>
      </c>
      <c r="V53" s="448" t="s">
        <v>475</v>
      </c>
      <c r="W53" s="446">
        <v>25</v>
      </c>
      <c r="X53" s="448" t="s">
        <v>475</v>
      </c>
      <c r="Y53" s="446">
        <v>114</v>
      </c>
      <c r="Z53" s="446" t="s">
        <v>314</v>
      </c>
      <c r="AA53" s="448" t="s">
        <v>475</v>
      </c>
      <c r="AB53" s="447">
        <v>46087</v>
      </c>
      <c r="AC53" s="447">
        <v>46090</v>
      </c>
      <c r="AD53" s="447">
        <v>46090</v>
      </c>
      <c r="AE53" s="447">
        <v>46090</v>
      </c>
      <c r="AF53" s="447">
        <v>46090</v>
      </c>
      <c r="AG53" s="447">
        <v>46090</v>
      </c>
      <c r="AH53" s="447">
        <v>46090</v>
      </c>
      <c r="AI53" s="448" t="s">
        <v>475</v>
      </c>
      <c r="AJ53" s="446" t="s">
        <v>8209</v>
      </c>
      <c r="AK53" s="447">
        <v>46109</v>
      </c>
      <c r="AL53" s="447">
        <v>46090</v>
      </c>
      <c r="AM53" s="447">
        <v>46090</v>
      </c>
      <c r="AN53" s="447">
        <v>46125</v>
      </c>
      <c r="AO53" s="446" t="s">
        <v>1133</v>
      </c>
      <c r="AP53" s="448" t="s">
        <v>475</v>
      </c>
      <c r="AQ53" s="448" t="s">
        <v>475</v>
      </c>
      <c r="AR53" s="448" t="s">
        <v>475</v>
      </c>
      <c r="AS53" s="448" t="s">
        <v>475</v>
      </c>
      <c r="AT53" s="448" t="s">
        <v>475</v>
      </c>
      <c r="AU53" s="448" t="s">
        <v>475</v>
      </c>
      <c r="AV53" s="448" t="s">
        <v>475</v>
      </c>
      <c r="AW53" s="448" t="s">
        <v>475</v>
      </c>
      <c r="AX53" s="448" t="s">
        <v>475</v>
      </c>
      <c r="AY53" s="448" t="s">
        <v>475</v>
      </c>
      <c r="AZ53" s="448" t="s">
        <v>475</v>
      </c>
      <c r="BA53" s="448" t="s">
        <v>475</v>
      </c>
      <c r="BB53" s="448" t="s">
        <v>475</v>
      </c>
      <c r="BC53" s="446" t="s">
        <v>10081</v>
      </c>
      <c r="BD53" s="446" t="s">
        <v>10081</v>
      </c>
      <c r="BE53" s="446" t="s">
        <v>10082</v>
      </c>
      <c r="BF53" s="448" t="s">
        <v>475</v>
      </c>
      <c r="BG53" s="448" t="s">
        <v>475</v>
      </c>
      <c r="BH53" s="448" t="s">
        <v>475</v>
      </c>
      <c r="BI53" s="448" t="s">
        <v>475</v>
      </c>
      <c r="BJ53" s="448" t="s">
        <v>475</v>
      </c>
      <c r="BK53" s="193" t="str">
        <f t="shared" si="8"/>
        <v>OK</v>
      </c>
      <c r="BL53" s="195" t="str">
        <f t="shared" si="9"/>
        <v>2022682</v>
      </c>
      <c r="BM53" s="192">
        <f t="shared" si="10"/>
        <v>1</v>
      </c>
    </row>
    <row r="54" spans="1:65" ht="17.399999999999999">
      <c r="B54" s="446" t="s">
        <v>771</v>
      </c>
      <c r="C54" s="446" t="s">
        <v>5600</v>
      </c>
      <c r="D54" s="446" t="s">
        <v>785</v>
      </c>
      <c r="E54" s="446" t="s">
        <v>57</v>
      </c>
      <c r="F54" s="446" t="s">
        <v>8210</v>
      </c>
      <c r="G54" s="446" t="s">
        <v>3688</v>
      </c>
      <c r="H54" s="446" t="s">
        <v>2936</v>
      </c>
      <c r="I54" s="446" t="s">
        <v>31</v>
      </c>
      <c r="J54" s="447">
        <v>46092</v>
      </c>
      <c r="K54" s="446" t="s">
        <v>2937</v>
      </c>
      <c r="L54" s="446" t="s">
        <v>43</v>
      </c>
      <c r="M54" s="446" t="s">
        <v>3700</v>
      </c>
      <c r="N54" s="446" t="s">
        <v>965</v>
      </c>
      <c r="O54" s="446" t="s">
        <v>5594</v>
      </c>
      <c r="P54" s="448" t="s">
        <v>475</v>
      </c>
      <c r="Q54" s="448" t="s">
        <v>475</v>
      </c>
      <c r="R54" s="447">
        <v>46066</v>
      </c>
      <c r="S54" s="447">
        <v>46066</v>
      </c>
      <c r="T54" s="447">
        <v>46077</v>
      </c>
      <c r="U54" s="446">
        <v>20</v>
      </c>
      <c r="V54" s="448" t="s">
        <v>475</v>
      </c>
      <c r="W54" s="446">
        <v>9</v>
      </c>
      <c r="X54" s="446">
        <v>200</v>
      </c>
      <c r="Y54" s="446">
        <v>93</v>
      </c>
      <c r="Z54" s="446" t="s">
        <v>691</v>
      </c>
      <c r="AA54" s="448" t="s">
        <v>475</v>
      </c>
      <c r="AB54" s="447">
        <v>46089</v>
      </c>
      <c r="AC54" s="447">
        <v>46092</v>
      </c>
      <c r="AD54" s="447">
        <v>46091</v>
      </c>
      <c r="AE54" s="447">
        <v>46092</v>
      </c>
      <c r="AF54" s="447">
        <v>46092</v>
      </c>
      <c r="AG54" s="447">
        <v>46092</v>
      </c>
      <c r="AH54" s="447">
        <v>46092</v>
      </c>
      <c r="AI54" s="448" t="s">
        <v>475</v>
      </c>
      <c r="AJ54" s="446" t="s">
        <v>8211</v>
      </c>
      <c r="AK54" s="447">
        <v>46101</v>
      </c>
      <c r="AL54" s="448" t="s">
        <v>475</v>
      </c>
      <c r="AM54" s="447">
        <v>46093</v>
      </c>
      <c r="AN54" s="447">
        <v>46105</v>
      </c>
      <c r="AO54" s="446" t="s">
        <v>1133</v>
      </c>
      <c r="AP54" s="448" t="s">
        <v>475</v>
      </c>
      <c r="AQ54" s="448" t="s">
        <v>475</v>
      </c>
      <c r="AR54" s="448" t="s">
        <v>475</v>
      </c>
      <c r="AS54" s="448" t="s">
        <v>475</v>
      </c>
      <c r="AT54" s="448" t="s">
        <v>475</v>
      </c>
      <c r="AU54" s="448" t="s">
        <v>475</v>
      </c>
      <c r="AV54" s="448" t="s">
        <v>475</v>
      </c>
      <c r="AW54" s="448" t="s">
        <v>475</v>
      </c>
      <c r="AX54" s="448" t="s">
        <v>475</v>
      </c>
      <c r="AY54" s="448" t="s">
        <v>475</v>
      </c>
      <c r="AZ54" s="448" t="s">
        <v>475</v>
      </c>
      <c r="BA54" s="448" t="s">
        <v>475</v>
      </c>
      <c r="BB54" s="448" t="s">
        <v>475</v>
      </c>
      <c r="BC54" s="446" t="s">
        <v>8179</v>
      </c>
      <c r="BD54" s="446" t="s">
        <v>8179</v>
      </c>
      <c r="BE54" s="446" t="s">
        <v>8187</v>
      </c>
      <c r="BF54" s="448" t="s">
        <v>475</v>
      </c>
      <c r="BG54" s="448" t="s">
        <v>475</v>
      </c>
      <c r="BH54" s="448" t="s">
        <v>475</v>
      </c>
      <c r="BI54" s="448" t="s">
        <v>475</v>
      </c>
      <c r="BJ54" s="448" t="s">
        <v>475</v>
      </c>
      <c r="BK54" s="193" t="str">
        <f t="shared" si="8"/>
        <v>OK</v>
      </c>
      <c r="BL54" s="195" t="str">
        <f t="shared" si="9"/>
        <v>1037805</v>
      </c>
      <c r="BM54" s="192">
        <f t="shared" si="10"/>
        <v>1</v>
      </c>
    </row>
    <row r="55" spans="1:65" ht="17.399999999999999">
      <c r="B55" s="446" t="s">
        <v>806</v>
      </c>
      <c r="C55" s="446" t="s">
        <v>1081</v>
      </c>
      <c r="D55" s="446" t="s">
        <v>785</v>
      </c>
      <c r="E55" s="446" t="s">
        <v>57</v>
      </c>
      <c r="F55" s="446" t="s">
        <v>8212</v>
      </c>
      <c r="G55" s="446" t="s">
        <v>3688</v>
      </c>
      <c r="H55" s="446" t="s">
        <v>2936</v>
      </c>
      <c r="I55" s="446" t="s">
        <v>31</v>
      </c>
      <c r="J55" s="447">
        <v>46094</v>
      </c>
      <c r="K55" s="446" t="s">
        <v>2937</v>
      </c>
      <c r="L55" s="446" t="s">
        <v>43</v>
      </c>
      <c r="M55" s="446" t="s">
        <v>3700</v>
      </c>
      <c r="N55" s="446" t="s">
        <v>965</v>
      </c>
      <c r="O55" s="446" t="s">
        <v>5611</v>
      </c>
      <c r="P55" s="448" t="s">
        <v>475</v>
      </c>
      <c r="Q55" s="448" t="s">
        <v>475</v>
      </c>
      <c r="R55" s="447">
        <v>46066</v>
      </c>
      <c r="S55" s="447">
        <v>46066</v>
      </c>
      <c r="T55" s="447">
        <v>46077</v>
      </c>
      <c r="U55" s="446">
        <v>29</v>
      </c>
      <c r="V55" s="448" t="s">
        <v>475</v>
      </c>
      <c r="W55" s="446">
        <v>16</v>
      </c>
      <c r="X55" s="446">
        <v>200</v>
      </c>
      <c r="Y55" s="446">
        <v>154</v>
      </c>
      <c r="Z55" s="446" t="s">
        <v>826</v>
      </c>
      <c r="AA55" s="448" t="s">
        <v>475</v>
      </c>
      <c r="AB55" s="447">
        <v>46090</v>
      </c>
      <c r="AC55" s="447">
        <v>46093</v>
      </c>
      <c r="AD55" s="447">
        <v>46094</v>
      </c>
      <c r="AE55" s="447">
        <v>46094</v>
      </c>
      <c r="AF55" s="447">
        <v>46094</v>
      </c>
      <c r="AG55" s="447">
        <v>46094</v>
      </c>
      <c r="AH55" s="447">
        <v>46094</v>
      </c>
      <c r="AI55" s="448" t="s">
        <v>475</v>
      </c>
      <c r="AJ55" s="446" t="s">
        <v>8213</v>
      </c>
      <c r="AK55" s="447">
        <v>46106</v>
      </c>
      <c r="AL55" s="447">
        <v>46095</v>
      </c>
      <c r="AM55" s="447">
        <v>46095</v>
      </c>
      <c r="AN55" s="447">
        <v>46118</v>
      </c>
      <c r="AO55" s="446" t="s">
        <v>1133</v>
      </c>
      <c r="AP55" s="448" t="s">
        <v>475</v>
      </c>
      <c r="AQ55" s="448" t="s">
        <v>475</v>
      </c>
      <c r="AR55" s="448" t="s">
        <v>475</v>
      </c>
      <c r="AS55" s="448" t="s">
        <v>475</v>
      </c>
      <c r="AT55" s="448" t="s">
        <v>475</v>
      </c>
      <c r="AU55" s="448" t="s">
        <v>475</v>
      </c>
      <c r="AV55" s="448" t="s">
        <v>475</v>
      </c>
      <c r="AW55" s="448" t="s">
        <v>475</v>
      </c>
      <c r="AX55" s="448" t="s">
        <v>475</v>
      </c>
      <c r="AY55" s="448" t="s">
        <v>475</v>
      </c>
      <c r="AZ55" s="448" t="s">
        <v>475</v>
      </c>
      <c r="BA55" s="448" t="s">
        <v>475</v>
      </c>
      <c r="BB55" s="448" t="s">
        <v>475</v>
      </c>
      <c r="BC55" s="446" t="s">
        <v>10078</v>
      </c>
      <c r="BD55" s="446" t="s">
        <v>10080</v>
      </c>
      <c r="BE55" s="446" t="s">
        <v>10083</v>
      </c>
      <c r="BF55" s="448" t="s">
        <v>475</v>
      </c>
      <c r="BG55" s="448" t="s">
        <v>475</v>
      </c>
      <c r="BH55" s="448" t="s">
        <v>475</v>
      </c>
      <c r="BI55" s="448" t="s">
        <v>475</v>
      </c>
      <c r="BJ55" s="448" t="s">
        <v>475</v>
      </c>
      <c r="BK55" s="193" t="str">
        <f t="shared" si="8"/>
        <v>OK</v>
      </c>
      <c r="BL55" s="195" t="str">
        <f t="shared" si="9"/>
        <v>1037667</v>
      </c>
      <c r="BM55" s="192">
        <f t="shared" si="10"/>
        <v>1</v>
      </c>
    </row>
    <row r="56" spans="1:65" ht="17.399999999999999">
      <c r="B56" s="446" t="s">
        <v>47</v>
      </c>
      <c r="C56" s="446" t="s">
        <v>2552</v>
      </c>
      <c r="D56" s="446" t="s">
        <v>1359</v>
      </c>
      <c r="E56" s="446" t="s">
        <v>57</v>
      </c>
      <c r="F56" s="446" t="s">
        <v>8214</v>
      </c>
      <c r="G56" s="446" t="s">
        <v>3688</v>
      </c>
      <c r="H56" s="446" t="s">
        <v>2936</v>
      </c>
      <c r="I56" s="446" t="s">
        <v>31</v>
      </c>
      <c r="J56" s="447">
        <v>46097</v>
      </c>
      <c r="K56" s="446" t="s">
        <v>3699</v>
      </c>
      <c r="L56" s="446" t="s">
        <v>43</v>
      </c>
      <c r="M56" s="446" t="s">
        <v>5366</v>
      </c>
      <c r="N56" s="446" t="s">
        <v>1505</v>
      </c>
      <c r="O56" s="446" t="s">
        <v>4477</v>
      </c>
      <c r="P56" s="448" t="s">
        <v>475</v>
      </c>
      <c r="Q56" s="448" t="s">
        <v>475</v>
      </c>
      <c r="R56" s="447">
        <v>46058</v>
      </c>
      <c r="S56" s="447">
        <v>46059</v>
      </c>
      <c r="T56" s="447">
        <v>46088</v>
      </c>
      <c r="U56" s="446">
        <v>28</v>
      </c>
      <c r="V56" s="448" t="s">
        <v>475</v>
      </c>
      <c r="W56" s="446">
        <v>23</v>
      </c>
      <c r="X56" s="448" t="s">
        <v>475</v>
      </c>
      <c r="Y56" s="446">
        <v>93</v>
      </c>
      <c r="Z56" s="446" t="s">
        <v>1352</v>
      </c>
      <c r="AA56" s="448" t="s">
        <v>475</v>
      </c>
      <c r="AB56" s="447">
        <v>46081</v>
      </c>
      <c r="AC56" s="447">
        <v>46097</v>
      </c>
      <c r="AD56" s="447">
        <v>46096</v>
      </c>
      <c r="AE56" s="447">
        <v>46097</v>
      </c>
      <c r="AF56" s="447">
        <v>46097</v>
      </c>
      <c r="AG56" s="447">
        <v>46097</v>
      </c>
      <c r="AH56" s="447">
        <v>46097</v>
      </c>
      <c r="AI56" s="448" t="s">
        <v>475</v>
      </c>
      <c r="AJ56" s="446" t="s">
        <v>10084</v>
      </c>
      <c r="AK56" s="447">
        <v>46111</v>
      </c>
      <c r="AL56" s="447">
        <v>46097</v>
      </c>
      <c r="AM56" s="447">
        <v>46098</v>
      </c>
      <c r="AN56" s="447">
        <v>46128</v>
      </c>
      <c r="AO56" s="446" t="s">
        <v>1133</v>
      </c>
      <c r="AP56" s="448" t="s">
        <v>475</v>
      </c>
      <c r="AQ56" s="448" t="s">
        <v>475</v>
      </c>
      <c r="AR56" s="448" t="s">
        <v>475</v>
      </c>
      <c r="AS56" s="448" t="s">
        <v>475</v>
      </c>
      <c r="AT56" s="448" t="s">
        <v>475</v>
      </c>
      <c r="AU56" s="448" t="s">
        <v>475</v>
      </c>
      <c r="AV56" s="448" t="s">
        <v>475</v>
      </c>
      <c r="AW56" s="448" t="s">
        <v>475</v>
      </c>
      <c r="AX56" s="448" t="s">
        <v>475</v>
      </c>
      <c r="AY56" s="448" t="s">
        <v>475</v>
      </c>
      <c r="AZ56" s="448" t="s">
        <v>475</v>
      </c>
      <c r="BA56" s="448" t="s">
        <v>475</v>
      </c>
      <c r="BB56" s="448" t="s">
        <v>475</v>
      </c>
      <c r="BC56" s="446" t="s">
        <v>10085</v>
      </c>
      <c r="BD56" s="446" t="s">
        <v>10086</v>
      </c>
      <c r="BE56" s="446" t="s">
        <v>10087</v>
      </c>
      <c r="BF56" s="448" t="s">
        <v>475</v>
      </c>
      <c r="BG56" s="448" t="s">
        <v>475</v>
      </c>
      <c r="BH56" s="448" t="s">
        <v>475</v>
      </c>
      <c r="BI56" s="448" t="s">
        <v>475</v>
      </c>
      <c r="BJ56" s="448" t="s">
        <v>475</v>
      </c>
      <c r="BK56" s="193" t="str">
        <f t="shared" si="8"/>
        <v>OK</v>
      </c>
      <c r="BL56" s="195" t="str">
        <f t="shared" si="9"/>
        <v>2022659</v>
      </c>
      <c r="BM56" s="192">
        <f t="shared" si="10"/>
        <v>1</v>
      </c>
    </row>
    <row r="57" spans="1:65" ht="17.399999999999999">
      <c r="B57" s="446" t="s">
        <v>850</v>
      </c>
      <c r="C57" s="446" t="s">
        <v>2757</v>
      </c>
      <c r="D57" s="446" t="s">
        <v>2435</v>
      </c>
      <c r="E57" s="446" t="s">
        <v>57</v>
      </c>
      <c r="F57" s="446" t="s">
        <v>8215</v>
      </c>
      <c r="G57" s="446" t="s">
        <v>3688</v>
      </c>
      <c r="H57" s="446" t="s">
        <v>2936</v>
      </c>
      <c r="I57" s="446" t="s">
        <v>31</v>
      </c>
      <c r="J57" s="447">
        <v>46098</v>
      </c>
      <c r="K57" s="446" t="s">
        <v>2937</v>
      </c>
      <c r="L57" s="446" t="s">
        <v>43</v>
      </c>
      <c r="M57" s="446" t="s">
        <v>5363</v>
      </c>
      <c r="N57" s="446" t="s">
        <v>2606</v>
      </c>
      <c r="O57" s="446" t="s">
        <v>2752</v>
      </c>
      <c r="P57" s="448" t="s">
        <v>475</v>
      </c>
      <c r="Q57" s="448" t="s">
        <v>475</v>
      </c>
      <c r="R57" s="447">
        <v>45996</v>
      </c>
      <c r="S57" s="447">
        <v>45996</v>
      </c>
      <c r="T57" s="447">
        <v>46037</v>
      </c>
      <c r="U57" s="446">
        <v>59</v>
      </c>
      <c r="V57" s="448" t="s">
        <v>475</v>
      </c>
      <c r="W57" s="446">
        <v>19</v>
      </c>
      <c r="X57" s="448" t="s">
        <v>475</v>
      </c>
      <c r="Y57" s="446">
        <v>163</v>
      </c>
      <c r="Z57" s="446" t="s">
        <v>2204</v>
      </c>
      <c r="AA57" s="448" t="s">
        <v>475</v>
      </c>
      <c r="AB57" s="447">
        <v>46095</v>
      </c>
      <c r="AC57" s="447">
        <v>46097</v>
      </c>
      <c r="AD57" s="447">
        <v>46097</v>
      </c>
      <c r="AE57" s="447">
        <v>46098</v>
      </c>
      <c r="AF57" s="447">
        <v>46098</v>
      </c>
      <c r="AG57" s="447">
        <v>46098</v>
      </c>
      <c r="AH57" s="447">
        <v>46098</v>
      </c>
      <c r="AI57" s="448" t="s">
        <v>475</v>
      </c>
      <c r="AJ57" s="446" t="s">
        <v>10723</v>
      </c>
      <c r="AK57" s="447">
        <v>46137</v>
      </c>
      <c r="AL57" s="447">
        <v>46098</v>
      </c>
      <c r="AM57" s="447">
        <v>46099</v>
      </c>
      <c r="AN57" s="447">
        <v>46125</v>
      </c>
      <c r="AO57" s="446" t="s">
        <v>3703</v>
      </c>
      <c r="AP57" s="448" t="s">
        <v>475</v>
      </c>
      <c r="AQ57" s="448" t="s">
        <v>475</v>
      </c>
      <c r="AR57" s="448" t="s">
        <v>475</v>
      </c>
      <c r="AS57" s="448" t="s">
        <v>475</v>
      </c>
      <c r="AT57" s="448" t="s">
        <v>475</v>
      </c>
      <c r="AU57" s="448" t="s">
        <v>475</v>
      </c>
      <c r="AV57" s="448" t="s">
        <v>475</v>
      </c>
      <c r="AW57" s="448" t="s">
        <v>475</v>
      </c>
      <c r="AX57" s="448" t="s">
        <v>475</v>
      </c>
      <c r="AY57" s="448" t="s">
        <v>475</v>
      </c>
      <c r="AZ57" s="448" t="s">
        <v>475</v>
      </c>
      <c r="BA57" s="448" t="s">
        <v>475</v>
      </c>
      <c r="BB57" s="448" t="s">
        <v>475</v>
      </c>
      <c r="BC57" s="446" t="s">
        <v>10088</v>
      </c>
      <c r="BD57" s="448" t="s">
        <v>475</v>
      </c>
      <c r="BE57" s="448" t="s">
        <v>475</v>
      </c>
      <c r="BF57" s="448" t="s">
        <v>475</v>
      </c>
      <c r="BG57" s="448" t="s">
        <v>475</v>
      </c>
      <c r="BH57" s="448" t="s">
        <v>475</v>
      </c>
      <c r="BI57" s="448" t="s">
        <v>475</v>
      </c>
      <c r="BJ57" s="448" t="s">
        <v>475</v>
      </c>
      <c r="BK57" s="193" t="str">
        <f t="shared" si="8"/>
        <v>Re_Mass</v>
      </c>
      <c r="BL57" s="195" t="str">
        <f t="shared" si="9"/>
        <v>1035096</v>
      </c>
      <c r="BM57" s="192">
        <f t="shared" si="10"/>
        <v>2</v>
      </c>
    </row>
    <row r="58" spans="1:65" ht="17.399999999999999">
      <c r="B58" s="446" t="s">
        <v>323</v>
      </c>
      <c r="C58" s="446" t="s">
        <v>5626</v>
      </c>
      <c r="D58" s="446" t="s">
        <v>1954</v>
      </c>
      <c r="E58" s="446" t="s">
        <v>57</v>
      </c>
      <c r="F58" s="446" t="s">
        <v>8216</v>
      </c>
      <c r="G58" s="446" t="s">
        <v>3688</v>
      </c>
      <c r="H58" s="446" t="s">
        <v>2936</v>
      </c>
      <c r="I58" s="446" t="s">
        <v>31</v>
      </c>
      <c r="J58" s="447">
        <v>46100</v>
      </c>
      <c r="K58" s="446" t="s">
        <v>3699</v>
      </c>
      <c r="L58" s="446" t="s">
        <v>43</v>
      </c>
      <c r="M58" s="446" t="s">
        <v>3700</v>
      </c>
      <c r="N58" s="446" t="s">
        <v>2017</v>
      </c>
      <c r="O58" s="446" t="s">
        <v>5620</v>
      </c>
      <c r="P58" s="448" t="s">
        <v>475</v>
      </c>
      <c r="Q58" s="448" t="s">
        <v>475</v>
      </c>
      <c r="R58" s="447">
        <v>46073</v>
      </c>
      <c r="S58" s="447">
        <v>46076</v>
      </c>
      <c r="T58" s="447">
        <v>46084</v>
      </c>
      <c r="U58" s="446">
        <v>16</v>
      </c>
      <c r="V58" s="448" t="s">
        <v>475</v>
      </c>
      <c r="W58" s="446">
        <v>4</v>
      </c>
      <c r="X58" s="448" t="s">
        <v>475</v>
      </c>
      <c r="Y58" s="446">
        <v>129</v>
      </c>
      <c r="Z58" s="446" t="s">
        <v>314</v>
      </c>
      <c r="AA58" s="448" t="s">
        <v>475</v>
      </c>
      <c r="AB58" s="447">
        <v>46098</v>
      </c>
      <c r="AC58" s="447">
        <v>46099</v>
      </c>
      <c r="AD58" s="447">
        <v>46100</v>
      </c>
      <c r="AE58" s="447">
        <v>46100</v>
      </c>
      <c r="AF58" s="447">
        <v>46100</v>
      </c>
      <c r="AG58" s="447">
        <v>46100</v>
      </c>
      <c r="AH58" s="447">
        <v>46100</v>
      </c>
      <c r="AI58" s="448" t="s">
        <v>475</v>
      </c>
      <c r="AJ58" s="446" t="s">
        <v>8217</v>
      </c>
      <c r="AK58" s="447">
        <v>46105</v>
      </c>
      <c r="AL58" s="448" t="s">
        <v>475</v>
      </c>
      <c r="AM58" s="447">
        <v>46101</v>
      </c>
      <c r="AN58" s="447">
        <v>46106</v>
      </c>
      <c r="AO58" s="446" t="s">
        <v>1133</v>
      </c>
      <c r="AP58" s="448" t="s">
        <v>475</v>
      </c>
      <c r="AQ58" s="448" t="s">
        <v>475</v>
      </c>
      <c r="AR58" s="448" t="s">
        <v>475</v>
      </c>
      <c r="AS58" s="448" t="s">
        <v>475</v>
      </c>
      <c r="AT58" s="448" t="s">
        <v>475</v>
      </c>
      <c r="AU58" s="448" t="s">
        <v>475</v>
      </c>
      <c r="AV58" s="448" t="s">
        <v>475</v>
      </c>
      <c r="AW58" s="448" t="s">
        <v>475</v>
      </c>
      <c r="AX58" s="448" t="s">
        <v>475</v>
      </c>
      <c r="AY58" s="448" t="s">
        <v>475</v>
      </c>
      <c r="AZ58" s="448" t="s">
        <v>475</v>
      </c>
      <c r="BA58" s="448" t="s">
        <v>475</v>
      </c>
      <c r="BB58" s="448" t="s">
        <v>475</v>
      </c>
      <c r="BC58" s="446" t="s">
        <v>8185</v>
      </c>
      <c r="BD58" s="446" t="s">
        <v>8186</v>
      </c>
      <c r="BE58" s="446" t="s">
        <v>8179</v>
      </c>
      <c r="BF58" s="448" t="s">
        <v>475</v>
      </c>
      <c r="BG58" s="448" t="s">
        <v>475</v>
      </c>
      <c r="BH58" s="448" t="s">
        <v>475</v>
      </c>
      <c r="BI58" s="448" t="s">
        <v>475</v>
      </c>
      <c r="BJ58" s="448" t="s">
        <v>475</v>
      </c>
      <c r="BK58" s="193" t="str">
        <f t="shared" si="8"/>
        <v>OK</v>
      </c>
      <c r="BL58" s="195" t="str">
        <f t="shared" si="9"/>
        <v>2022575</v>
      </c>
      <c r="BM58" s="192">
        <f t="shared" si="10"/>
        <v>1</v>
      </c>
    </row>
    <row r="59" spans="1:65" ht="17.399999999999999">
      <c r="B59" s="446" t="s">
        <v>890</v>
      </c>
      <c r="C59" s="446" t="s">
        <v>1907</v>
      </c>
      <c r="D59" s="446" t="s">
        <v>1954</v>
      </c>
      <c r="E59" s="446" t="s">
        <v>57</v>
      </c>
      <c r="F59" s="446" t="s">
        <v>8218</v>
      </c>
      <c r="G59" s="446" t="s">
        <v>3688</v>
      </c>
      <c r="H59" s="446" t="s">
        <v>2936</v>
      </c>
      <c r="I59" s="446" t="s">
        <v>31</v>
      </c>
      <c r="J59" s="447">
        <v>46102</v>
      </c>
      <c r="K59" s="446" t="s">
        <v>3699</v>
      </c>
      <c r="L59" s="446" t="s">
        <v>43</v>
      </c>
      <c r="M59" s="446" t="s">
        <v>3700</v>
      </c>
      <c r="N59" s="446" t="s">
        <v>5303</v>
      </c>
      <c r="O59" s="446" t="s">
        <v>4040</v>
      </c>
      <c r="P59" s="448" t="s">
        <v>475</v>
      </c>
      <c r="Q59" s="448" t="s">
        <v>475</v>
      </c>
      <c r="R59" s="447">
        <v>46051</v>
      </c>
      <c r="S59" s="447">
        <v>46052</v>
      </c>
      <c r="T59" s="447">
        <v>46064</v>
      </c>
      <c r="U59" s="446">
        <v>35</v>
      </c>
      <c r="V59" s="448" t="s">
        <v>475</v>
      </c>
      <c r="W59" s="446">
        <v>10</v>
      </c>
      <c r="X59" s="448" t="s">
        <v>475</v>
      </c>
      <c r="Y59" s="446">
        <v>99</v>
      </c>
      <c r="Z59" s="446" t="s">
        <v>314</v>
      </c>
      <c r="AA59" s="448" t="s">
        <v>475</v>
      </c>
      <c r="AB59" s="447">
        <v>46098</v>
      </c>
      <c r="AC59" s="447">
        <v>46101</v>
      </c>
      <c r="AD59" s="447">
        <v>46101</v>
      </c>
      <c r="AE59" s="447">
        <v>46102</v>
      </c>
      <c r="AF59" s="447">
        <v>46102</v>
      </c>
      <c r="AG59" s="447">
        <v>46102</v>
      </c>
      <c r="AH59" s="447">
        <v>46102</v>
      </c>
      <c r="AI59" s="448" t="s">
        <v>475</v>
      </c>
      <c r="AJ59" s="446" t="s">
        <v>10089</v>
      </c>
      <c r="AK59" s="447">
        <v>46112</v>
      </c>
      <c r="AL59" s="447">
        <v>46102</v>
      </c>
      <c r="AM59" s="447">
        <v>46104</v>
      </c>
      <c r="AN59" s="447">
        <v>46118</v>
      </c>
      <c r="AO59" s="446" t="s">
        <v>1133</v>
      </c>
      <c r="AP59" s="448" t="s">
        <v>475</v>
      </c>
      <c r="AQ59" s="448" t="s">
        <v>475</v>
      </c>
      <c r="AR59" s="448" t="s">
        <v>475</v>
      </c>
      <c r="AS59" s="448" t="s">
        <v>475</v>
      </c>
      <c r="AT59" s="448" t="s">
        <v>475</v>
      </c>
      <c r="AU59" s="448" t="s">
        <v>475</v>
      </c>
      <c r="AV59" s="448" t="s">
        <v>475</v>
      </c>
      <c r="AW59" s="448" t="s">
        <v>475</v>
      </c>
      <c r="AX59" s="448" t="s">
        <v>475</v>
      </c>
      <c r="AY59" s="448" t="s">
        <v>475</v>
      </c>
      <c r="AZ59" s="448" t="s">
        <v>475</v>
      </c>
      <c r="BA59" s="448" t="s">
        <v>475</v>
      </c>
      <c r="BB59" s="448" t="s">
        <v>475</v>
      </c>
      <c r="BC59" s="446" t="s">
        <v>10080</v>
      </c>
      <c r="BD59" s="446" t="s">
        <v>10090</v>
      </c>
      <c r="BE59" s="446" t="s">
        <v>10091</v>
      </c>
      <c r="BF59" s="448" t="s">
        <v>475</v>
      </c>
      <c r="BG59" s="448" t="s">
        <v>475</v>
      </c>
      <c r="BH59" s="448" t="s">
        <v>475</v>
      </c>
      <c r="BI59" s="448" t="s">
        <v>475</v>
      </c>
      <c r="BJ59" s="448" t="s">
        <v>475</v>
      </c>
      <c r="BK59" s="193" t="str">
        <f t="shared" si="8"/>
        <v>OK</v>
      </c>
      <c r="BL59" s="195" t="str">
        <f t="shared" si="9"/>
        <v>2022571</v>
      </c>
      <c r="BM59" s="192">
        <f t="shared" si="10"/>
        <v>1</v>
      </c>
    </row>
    <row r="60" spans="1:65" ht="17.399999999999999">
      <c r="B60" s="446" t="s">
        <v>910</v>
      </c>
      <c r="C60" s="446" t="s">
        <v>4305</v>
      </c>
      <c r="D60" s="446" t="s">
        <v>1359</v>
      </c>
      <c r="E60" s="446" t="s">
        <v>57</v>
      </c>
      <c r="F60" s="446" t="s">
        <v>8219</v>
      </c>
      <c r="G60" s="446" t="s">
        <v>3688</v>
      </c>
      <c r="H60" s="446" t="s">
        <v>2936</v>
      </c>
      <c r="I60" s="446" t="s">
        <v>31</v>
      </c>
      <c r="J60" s="447">
        <v>46104</v>
      </c>
      <c r="K60" s="446" t="s">
        <v>3699</v>
      </c>
      <c r="L60" s="446" t="s">
        <v>43</v>
      </c>
      <c r="M60" s="446" t="s">
        <v>5366</v>
      </c>
      <c r="N60" s="446" t="s">
        <v>4419</v>
      </c>
      <c r="O60" s="446" t="s">
        <v>6824</v>
      </c>
      <c r="P60" s="448" t="s">
        <v>475</v>
      </c>
      <c r="Q60" s="448" t="s">
        <v>475</v>
      </c>
      <c r="R60" s="447">
        <v>46055</v>
      </c>
      <c r="S60" s="447">
        <v>46056</v>
      </c>
      <c r="T60" s="447">
        <v>46091</v>
      </c>
      <c r="U60" s="446">
        <v>27</v>
      </c>
      <c r="V60" s="448" t="s">
        <v>475</v>
      </c>
      <c r="W60" s="446">
        <v>18</v>
      </c>
      <c r="X60" s="448" t="s">
        <v>475</v>
      </c>
      <c r="Y60" s="446">
        <v>120</v>
      </c>
      <c r="Z60" s="446" t="s">
        <v>1352</v>
      </c>
      <c r="AA60" s="448" t="s">
        <v>475</v>
      </c>
      <c r="AB60" s="447">
        <v>46097</v>
      </c>
      <c r="AC60" s="447">
        <v>46103</v>
      </c>
      <c r="AD60" s="447">
        <v>46103</v>
      </c>
      <c r="AE60" s="447">
        <v>46104</v>
      </c>
      <c r="AF60" s="447">
        <v>46104</v>
      </c>
      <c r="AG60" s="447">
        <v>46104</v>
      </c>
      <c r="AH60" s="447">
        <v>46104</v>
      </c>
      <c r="AI60" s="448" t="s">
        <v>475</v>
      </c>
      <c r="AJ60" s="446" t="s">
        <v>10092</v>
      </c>
      <c r="AK60" s="447">
        <v>46114</v>
      </c>
      <c r="AL60" s="447">
        <v>46104</v>
      </c>
      <c r="AM60" s="447">
        <v>46105</v>
      </c>
      <c r="AN60" s="447">
        <v>46128</v>
      </c>
      <c r="AO60" s="446" t="s">
        <v>1133</v>
      </c>
      <c r="AP60" s="448" t="s">
        <v>475</v>
      </c>
      <c r="AQ60" s="448" t="s">
        <v>475</v>
      </c>
      <c r="AR60" s="448" t="s">
        <v>475</v>
      </c>
      <c r="AS60" s="448" t="s">
        <v>475</v>
      </c>
      <c r="AT60" s="448" t="s">
        <v>475</v>
      </c>
      <c r="AU60" s="448" t="s">
        <v>475</v>
      </c>
      <c r="AV60" s="448" t="s">
        <v>475</v>
      </c>
      <c r="AW60" s="448" t="s">
        <v>475</v>
      </c>
      <c r="AX60" s="448" t="s">
        <v>475</v>
      </c>
      <c r="AY60" s="448" t="s">
        <v>475</v>
      </c>
      <c r="AZ60" s="448" t="s">
        <v>475</v>
      </c>
      <c r="BA60" s="448" t="s">
        <v>475</v>
      </c>
      <c r="BB60" s="448" t="s">
        <v>475</v>
      </c>
      <c r="BC60" s="446" t="s">
        <v>10085</v>
      </c>
      <c r="BD60" s="446" t="s">
        <v>10086</v>
      </c>
      <c r="BE60" s="446" t="s">
        <v>10093</v>
      </c>
      <c r="BF60" s="448" t="s">
        <v>475</v>
      </c>
      <c r="BG60" s="448" t="s">
        <v>475</v>
      </c>
      <c r="BH60" s="448" t="s">
        <v>475</v>
      </c>
      <c r="BI60" s="448" t="s">
        <v>475</v>
      </c>
      <c r="BJ60" s="448" t="s">
        <v>475</v>
      </c>
      <c r="BK60" s="193" t="str">
        <f t="shared" si="8"/>
        <v>OK</v>
      </c>
      <c r="BL60" s="195" t="str">
        <f t="shared" si="9"/>
        <v>2022662</v>
      </c>
      <c r="BM60" s="192">
        <f t="shared" si="10"/>
        <v>1</v>
      </c>
    </row>
    <row r="61" spans="1:65" ht="17.399999999999999">
      <c r="B61" s="446" t="s">
        <v>1340</v>
      </c>
      <c r="C61" s="446" t="s">
        <v>2497</v>
      </c>
      <c r="D61" s="446" t="s">
        <v>1359</v>
      </c>
      <c r="E61" s="446" t="s">
        <v>57</v>
      </c>
      <c r="F61" s="446" t="s">
        <v>8220</v>
      </c>
      <c r="G61" s="446" t="s">
        <v>3688</v>
      </c>
      <c r="H61" s="446" t="s">
        <v>2936</v>
      </c>
      <c r="I61" s="446" t="s">
        <v>31</v>
      </c>
      <c r="J61" s="447">
        <v>46105</v>
      </c>
      <c r="K61" s="446" t="s">
        <v>2937</v>
      </c>
      <c r="L61" s="446" t="s">
        <v>43</v>
      </c>
      <c r="M61" s="446" t="s">
        <v>2371</v>
      </c>
      <c r="N61" s="446" t="s">
        <v>1498</v>
      </c>
      <c r="O61" s="446" t="s">
        <v>8221</v>
      </c>
      <c r="P61" s="448" t="s">
        <v>475</v>
      </c>
      <c r="Q61" s="448" t="s">
        <v>475</v>
      </c>
      <c r="R61" s="447">
        <v>46093</v>
      </c>
      <c r="S61" s="447">
        <v>46093</v>
      </c>
      <c r="T61" s="447">
        <v>46093</v>
      </c>
      <c r="U61" s="446">
        <v>47</v>
      </c>
      <c r="V61" s="448" t="s">
        <v>475</v>
      </c>
      <c r="W61" s="446">
        <v>39</v>
      </c>
      <c r="X61" s="448" t="s">
        <v>475</v>
      </c>
      <c r="Y61" s="446">
        <v>94</v>
      </c>
      <c r="Z61" s="446" t="s">
        <v>1352</v>
      </c>
      <c r="AA61" s="448" t="s">
        <v>475</v>
      </c>
      <c r="AB61" s="447">
        <v>46097</v>
      </c>
      <c r="AC61" s="447">
        <v>46104</v>
      </c>
      <c r="AD61" s="447">
        <v>46105</v>
      </c>
      <c r="AE61" s="447">
        <v>46105</v>
      </c>
      <c r="AF61" s="447">
        <v>46105</v>
      </c>
      <c r="AG61" s="447">
        <v>46105</v>
      </c>
      <c r="AH61" s="447">
        <v>46105</v>
      </c>
      <c r="AI61" s="448" t="s">
        <v>475</v>
      </c>
      <c r="AJ61" s="448" t="s">
        <v>475</v>
      </c>
      <c r="AK61" s="448" t="s">
        <v>475</v>
      </c>
      <c r="AL61" s="447">
        <v>46105</v>
      </c>
      <c r="AM61" s="447">
        <v>46106</v>
      </c>
      <c r="AN61" s="447">
        <v>46160</v>
      </c>
      <c r="AO61" s="446" t="s">
        <v>3703</v>
      </c>
      <c r="AP61" s="448" t="s">
        <v>475</v>
      </c>
      <c r="AQ61" s="448" t="s">
        <v>475</v>
      </c>
      <c r="AR61" s="448" t="s">
        <v>475</v>
      </c>
      <c r="AS61" s="448" t="s">
        <v>475</v>
      </c>
      <c r="AT61" s="448" t="s">
        <v>475</v>
      </c>
      <c r="AU61" s="448" t="s">
        <v>475</v>
      </c>
      <c r="AV61" s="448" t="s">
        <v>475</v>
      </c>
      <c r="AW61" s="448" t="s">
        <v>475</v>
      </c>
      <c r="AX61" s="448" t="s">
        <v>475</v>
      </c>
      <c r="AY61" s="448" t="s">
        <v>475</v>
      </c>
      <c r="AZ61" s="448" t="s">
        <v>475</v>
      </c>
      <c r="BA61" s="448" t="s">
        <v>475</v>
      </c>
      <c r="BB61" s="448" t="s">
        <v>475</v>
      </c>
      <c r="BC61" s="446" t="s">
        <v>11767</v>
      </c>
      <c r="BD61" s="448" t="s">
        <v>475</v>
      </c>
      <c r="BE61" s="448" t="s">
        <v>475</v>
      </c>
      <c r="BF61" s="448" t="s">
        <v>475</v>
      </c>
      <c r="BG61" s="448" t="s">
        <v>475</v>
      </c>
      <c r="BH61" s="448" t="s">
        <v>475</v>
      </c>
      <c r="BI61" s="448" t="s">
        <v>475</v>
      </c>
      <c r="BJ61" s="448" t="s">
        <v>475</v>
      </c>
      <c r="BK61" s="193" t="str">
        <f t="shared" si="8"/>
        <v>Re_Mass</v>
      </c>
      <c r="BL61" s="195" t="str">
        <f t="shared" si="9"/>
        <v>2022625</v>
      </c>
      <c r="BM61" s="192">
        <f t="shared" si="10"/>
        <v>1</v>
      </c>
    </row>
    <row r="62" spans="1:65" ht="17.399999999999999">
      <c r="B62" s="446" t="s">
        <v>988</v>
      </c>
      <c r="C62" s="446" t="s">
        <v>2743</v>
      </c>
      <c r="D62" s="446" t="s">
        <v>2435</v>
      </c>
      <c r="E62" s="446" t="s">
        <v>57</v>
      </c>
      <c r="F62" s="446" t="s">
        <v>8222</v>
      </c>
      <c r="G62" s="446" t="s">
        <v>3688</v>
      </c>
      <c r="H62" s="446" t="s">
        <v>2936</v>
      </c>
      <c r="I62" s="446" t="s">
        <v>31</v>
      </c>
      <c r="J62" s="447">
        <v>46106</v>
      </c>
      <c r="K62" s="446" t="s">
        <v>2937</v>
      </c>
      <c r="L62" s="446" t="s">
        <v>43</v>
      </c>
      <c r="M62" s="446" t="s">
        <v>3700</v>
      </c>
      <c r="N62" s="446" t="s">
        <v>2606</v>
      </c>
      <c r="O62" s="446" t="s">
        <v>7481</v>
      </c>
      <c r="P62" s="448" t="s">
        <v>475</v>
      </c>
      <c r="Q62" s="448" t="s">
        <v>475</v>
      </c>
      <c r="R62" s="447">
        <v>46091</v>
      </c>
      <c r="S62" s="447">
        <v>46091</v>
      </c>
      <c r="T62" s="447">
        <v>46091</v>
      </c>
      <c r="U62" s="446">
        <v>23</v>
      </c>
      <c r="V62" s="448" t="s">
        <v>475</v>
      </c>
      <c r="W62" s="446">
        <v>12</v>
      </c>
      <c r="X62" s="448" t="s">
        <v>475</v>
      </c>
      <c r="Y62" s="446">
        <v>203</v>
      </c>
      <c r="Z62" s="446" t="s">
        <v>2740</v>
      </c>
      <c r="AA62" s="448" t="s">
        <v>475</v>
      </c>
      <c r="AB62" s="447">
        <v>46101</v>
      </c>
      <c r="AC62" s="447">
        <v>46105</v>
      </c>
      <c r="AD62" s="447">
        <v>46105</v>
      </c>
      <c r="AE62" s="447">
        <v>46106</v>
      </c>
      <c r="AF62" s="447">
        <v>46106</v>
      </c>
      <c r="AG62" s="447">
        <v>46106</v>
      </c>
      <c r="AH62" s="447">
        <v>46106</v>
      </c>
      <c r="AI62" s="448" t="s">
        <v>475</v>
      </c>
      <c r="AJ62" s="446" t="s">
        <v>10094</v>
      </c>
      <c r="AK62" s="447">
        <v>46118</v>
      </c>
      <c r="AL62" s="447">
        <v>46106</v>
      </c>
      <c r="AM62" s="447">
        <v>46107</v>
      </c>
      <c r="AN62" s="447">
        <v>46122</v>
      </c>
      <c r="AO62" s="446" t="s">
        <v>1133</v>
      </c>
      <c r="AP62" s="448" t="s">
        <v>475</v>
      </c>
      <c r="AQ62" s="448" t="s">
        <v>475</v>
      </c>
      <c r="AR62" s="448" t="s">
        <v>475</v>
      </c>
      <c r="AS62" s="448" t="s">
        <v>475</v>
      </c>
      <c r="AT62" s="448" t="s">
        <v>475</v>
      </c>
      <c r="AU62" s="448" t="s">
        <v>475</v>
      </c>
      <c r="AV62" s="448" t="s">
        <v>475</v>
      </c>
      <c r="AW62" s="448" t="s">
        <v>475</v>
      </c>
      <c r="AX62" s="448" t="s">
        <v>475</v>
      </c>
      <c r="AY62" s="448" t="s">
        <v>475</v>
      </c>
      <c r="AZ62" s="448" t="s">
        <v>475</v>
      </c>
      <c r="BA62" s="448" t="s">
        <v>475</v>
      </c>
      <c r="BB62" s="448" t="s">
        <v>475</v>
      </c>
      <c r="BC62" s="446" t="s">
        <v>10082</v>
      </c>
      <c r="BD62" s="446" t="s">
        <v>10082</v>
      </c>
      <c r="BE62" s="446" t="s">
        <v>10088</v>
      </c>
      <c r="BF62" s="448" t="s">
        <v>475</v>
      </c>
      <c r="BG62" s="448" t="s">
        <v>475</v>
      </c>
      <c r="BH62" s="448" t="s">
        <v>475</v>
      </c>
      <c r="BI62" s="448" t="s">
        <v>475</v>
      </c>
      <c r="BJ62" s="448" t="s">
        <v>475</v>
      </c>
      <c r="BK62" s="193" t="str">
        <f t="shared" si="8"/>
        <v>OK</v>
      </c>
      <c r="BL62" s="195" t="str">
        <f t="shared" si="9"/>
        <v>1035098</v>
      </c>
      <c r="BM62" s="192">
        <f t="shared" si="10"/>
        <v>1</v>
      </c>
    </row>
    <row r="63" spans="1:65" ht="17.399999999999999">
      <c r="B63" s="446" t="s">
        <v>1404</v>
      </c>
      <c r="C63" s="446" t="s">
        <v>1358</v>
      </c>
      <c r="D63" s="446" t="s">
        <v>1359</v>
      </c>
      <c r="E63" s="446" t="s">
        <v>57</v>
      </c>
      <c r="F63" s="446" t="s">
        <v>8223</v>
      </c>
      <c r="G63" s="446" t="s">
        <v>3688</v>
      </c>
      <c r="H63" s="446" t="s">
        <v>2936</v>
      </c>
      <c r="I63" s="446" t="s">
        <v>31</v>
      </c>
      <c r="J63" s="447">
        <v>46106</v>
      </c>
      <c r="K63" s="446" t="s">
        <v>3699</v>
      </c>
      <c r="L63" s="446" t="s">
        <v>43</v>
      </c>
      <c r="M63" s="446" t="s">
        <v>2371</v>
      </c>
      <c r="N63" s="446" t="s">
        <v>1498</v>
      </c>
      <c r="O63" s="446" t="s">
        <v>6837</v>
      </c>
      <c r="P63" s="448" t="s">
        <v>475</v>
      </c>
      <c r="Q63" s="448" t="s">
        <v>475</v>
      </c>
      <c r="R63" s="447">
        <v>46086</v>
      </c>
      <c r="S63" s="447">
        <v>46086</v>
      </c>
      <c r="T63" s="447">
        <v>46087</v>
      </c>
      <c r="U63" s="446">
        <v>29</v>
      </c>
      <c r="V63" s="448" t="s">
        <v>475</v>
      </c>
      <c r="W63" s="446">
        <v>16</v>
      </c>
      <c r="X63" s="448" t="s">
        <v>475</v>
      </c>
      <c r="Y63" s="446">
        <v>96</v>
      </c>
      <c r="Z63" s="446" t="s">
        <v>1352</v>
      </c>
      <c r="AA63" s="448" t="s">
        <v>475</v>
      </c>
      <c r="AB63" s="447">
        <v>46098</v>
      </c>
      <c r="AC63" s="447">
        <v>46105</v>
      </c>
      <c r="AD63" s="447">
        <v>46105</v>
      </c>
      <c r="AE63" s="447">
        <v>46106</v>
      </c>
      <c r="AF63" s="447">
        <v>46106</v>
      </c>
      <c r="AG63" s="447">
        <v>46106</v>
      </c>
      <c r="AH63" s="447">
        <v>46106</v>
      </c>
      <c r="AI63" s="448" t="s">
        <v>475</v>
      </c>
      <c r="AJ63" s="446" t="s">
        <v>10095</v>
      </c>
      <c r="AK63" s="447">
        <v>46115</v>
      </c>
      <c r="AL63" s="448" t="s">
        <v>475</v>
      </c>
      <c r="AM63" s="447">
        <v>46107</v>
      </c>
      <c r="AN63" s="447">
        <v>46128</v>
      </c>
      <c r="AO63" s="446" t="s">
        <v>1133</v>
      </c>
      <c r="AP63" s="448" t="s">
        <v>475</v>
      </c>
      <c r="AQ63" s="448" t="s">
        <v>475</v>
      </c>
      <c r="AR63" s="448" t="s">
        <v>475</v>
      </c>
      <c r="AS63" s="448" t="s">
        <v>475</v>
      </c>
      <c r="AT63" s="448" t="s">
        <v>475</v>
      </c>
      <c r="AU63" s="448" t="s">
        <v>475</v>
      </c>
      <c r="AV63" s="448" t="s">
        <v>475</v>
      </c>
      <c r="AW63" s="448" t="s">
        <v>475</v>
      </c>
      <c r="AX63" s="448" t="s">
        <v>475</v>
      </c>
      <c r="AY63" s="448" t="s">
        <v>475</v>
      </c>
      <c r="AZ63" s="448" t="s">
        <v>475</v>
      </c>
      <c r="BA63" s="448" t="s">
        <v>475</v>
      </c>
      <c r="BB63" s="448" t="s">
        <v>475</v>
      </c>
      <c r="BC63" s="446" t="s">
        <v>10085</v>
      </c>
      <c r="BD63" s="446" t="s">
        <v>10086</v>
      </c>
      <c r="BE63" s="446" t="s">
        <v>10096</v>
      </c>
      <c r="BF63" s="448" t="s">
        <v>475</v>
      </c>
      <c r="BG63" s="448" t="s">
        <v>475</v>
      </c>
      <c r="BH63" s="448" t="s">
        <v>475</v>
      </c>
      <c r="BI63" s="448" t="s">
        <v>475</v>
      </c>
      <c r="BJ63" s="448" t="s">
        <v>475</v>
      </c>
      <c r="BK63" s="193" t="str">
        <f t="shared" si="8"/>
        <v>OK</v>
      </c>
      <c r="BL63" s="195" t="str">
        <f t="shared" si="9"/>
        <v>2022657</v>
      </c>
      <c r="BM63" s="192">
        <f t="shared" si="10"/>
        <v>1</v>
      </c>
    </row>
    <row r="64" spans="1:65" ht="17.399999999999999">
      <c r="B64" s="446" t="s">
        <v>1433</v>
      </c>
      <c r="C64" s="446" t="s">
        <v>2411</v>
      </c>
      <c r="D64" s="446" t="s">
        <v>2412</v>
      </c>
      <c r="E64" s="446" t="s">
        <v>57</v>
      </c>
      <c r="F64" s="446" t="s">
        <v>8224</v>
      </c>
      <c r="G64" s="446" t="s">
        <v>3688</v>
      </c>
      <c r="H64" s="446" t="s">
        <v>2936</v>
      </c>
      <c r="I64" s="446" t="s">
        <v>31</v>
      </c>
      <c r="J64" s="447">
        <v>46107</v>
      </c>
      <c r="K64" s="446" t="s">
        <v>2937</v>
      </c>
      <c r="L64" s="446" t="s">
        <v>43</v>
      </c>
      <c r="M64" s="446" t="s">
        <v>3700</v>
      </c>
      <c r="N64" s="446" t="s">
        <v>2606</v>
      </c>
      <c r="O64" s="446" t="s">
        <v>6849</v>
      </c>
      <c r="P64" s="448" t="s">
        <v>475</v>
      </c>
      <c r="Q64" s="448" t="s">
        <v>475</v>
      </c>
      <c r="R64" s="447">
        <v>46086</v>
      </c>
      <c r="S64" s="447">
        <v>46086</v>
      </c>
      <c r="T64" s="447">
        <v>46091</v>
      </c>
      <c r="U64" s="446">
        <v>27</v>
      </c>
      <c r="V64" s="448" t="s">
        <v>475</v>
      </c>
      <c r="W64" s="446">
        <v>15</v>
      </c>
      <c r="X64" s="448" t="s">
        <v>475</v>
      </c>
      <c r="Y64" s="446">
        <v>168</v>
      </c>
      <c r="Z64" s="446" t="s">
        <v>2377</v>
      </c>
      <c r="AA64" s="448" t="s">
        <v>475</v>
      </c>
      <c r="AB64" s="447">
        <v>46078</v>
      </c>
      <c r="AC64" s="447">
        <v>46106</v>
      </c>
      <c r="AD64" s="447">
        <v>46107</v>
      </c>
      <c r="AE64" s="447">
        <v>46107</v>
      </c>
      <c r="AF64" s="447">
        <v>46107</v>
      </c>
      <c r="AG64" s="447">
        <v>46107</v>
      </c>
      <c r="AH64" s="447">
        <v>46107</v>
      </c>
      <c r="AI64" s="448" t="s">
        <v>475</v>
      </c>
      <c r="AJ64" s="446" t="s">
        <v>8225</v>
      </c>
      <c r="AK64" s="447">
        <v>46108</v>
      </c>
      <c r="AL64" s="447">
        <v>46107</v>
      </c>
      <c r="AM64" s="447">
        <v>46108</v>
      </c>
      <c r="AN64" s="447">
        <v>46128</v>
      </c>
      <c r="AO64" s="446" t="s">
        <v>1133</v>
      </c>
      <c r="AP64" s="448" t="s">
        <v>475</v>
      </c>
      <c r="AQ64" s="448" t="s">
        <v>475</v>
      </c>
      <c r="AR64" s="448" t="s">
        <v>475</v>
      </c>
      <c r="AS64" s="448" t="s">
        <v>475</v>
      </c>
      <c r="AT64" s="448" t="s">
        <v>475</v>
      </c>
      <c r="AU64" s="448" t="s">
        <v>475</v>
      </c>
      <c r="AV64" s="448" t="s">
        <v>475</v>
      </c>
      <c r="AW64" s="448" t="s">
        <v>475</v>
      </c>
      <c r="AX64" s="448" t="s">
        <v>475</v>
      </c>
      <c r="AY64" s="448" t="s">
        <v>475</v>
      </c>
      <c r="AZ64" s="448" t="s">
        <v>475</v>
      </c>
      <c r="BA64" s="448" t="s">
        <v>475</v>
      </c>
      <c r="BB64" s="448" t="s">
        <v>475</v>
      </c>
      <c r="BC64" s="446" t="s">
        <v>10088</v>
      </c>
      <c r="BD64" s="446" t="s">
        <v>10088</v>
      </c>
      <c r="BE64" s="446" t="s">
        <v>10087</v>
      </c>
      <c r="BF64" s="448" t="s">
        <v>475</v>
      </c>
      <c r="BG64" s="448" t="s">
        <v>475</v>
      </c>
      <c r="BH64" s="448" t="s">
        <v>475</v>
      </c>
      <c r="BI64" s="448" t="s">
        <v>475</v>
      </c>
      <c r="BJ64" s="448" t="s">
        <v>475</v>
      </c>
      <c r="BK64" s="193" t="str">
        <f t="shared" si="8"/>
        <v>OK</v>
      </c>
      <c r="BL64" s="195" t="str">
        <f t="shared" si="9"/>
        <v>1029425</v>
      </c>
      <c r="BM64" s="192">
        <f t="shared" si="10"/>
        <v>1</v>
      </c>
    </row>
    <row r="65" spans="1:65" ht="17.399999999999999">
      <c r="B65" s="446" t="s">
        <v>1461</v>
      </c>
      <c r="C65" s="446" t="s">
        <v>5553</v>
      </c>
      <c r="D65" s="446" t="s">
        <v>1736</v>
      </c>
      <c r="E65" s="446" t="s">
        <v>5554</v>
      </c>
      <c r="F65" s="446" t="s">
        <v>8226</v>
      </c>
      <c r="G65" s="446" t="s">
        <v>3688</v>
      </c>
      <c r="H65" s="446" t="s">
        <v>2936</v>
      </c>
      <c r="I65" s="446" t="s">
        <v>31</v>
      </c>
      <c r="J65" s="447">
        <v>46108</v>
      </c>
      <c r="K65" s="446" t="s">
        <v>2937</v>
      </c>
      <c r="L65" s="446" t="s">
        <v>43</v>
      </c>
      <c r="M65" s="446" t="s">
        <v>3697</v>
      </c>
      <c r="N65" s="446" t="s">
        <v>1714</v>
      </c>
      <c r="O65" s="446" t="s">
        <v>5546</v>
      </c>
      <c r="P65" s="448" t="s">
        <v>475</v>
      </c>
      <c r="Q65" s="448" t="s">
        <v>475</v>
      </c>
      <c r="R65" s="447">
        <v>46073</v>
      </c>
      <c r="S65" s="447">
        <v>46076</v>
      </c>
      <c r="T65" s="447">
        <v>46091</v>
      </c>
      <c r="U65" s="446">
        <v>29</v>
      </c>
      <c r="V65" s="448" t="s">
        <v>475</v>
      </c>
      <c r="W65" s="446">
        <v>16</v>
      </c>
      <c r="X65" s="446">
        <v>60</v>
      </c>
      <c r="Y65" s="446">
        <v>42</v>
      </c>
      <c r="Z65" s="446" t="s">
        <v>1730</v>
      </c>
      <c r="AA65" s="448" t="s">
        <v>475</v>
      </c>
      <c r="AB65" s="448" t="s">
        <v>475</v>
      </c>
      <c r="AC65" s="447">
        <v>46107</v>
      </c>
      <c r="AD65" s="447">
        <v>46107</v>
      </c>
      <c r="AE65" s="447">
        <v>46108</v>
      </c>
      <c r="AF65" s="447">
        <v>46108</v>
      </c>
      <c r="AG65" s="447">
        <v>46111</v>
      </c>
      <c r="AH65" s="447">
        <v>46111</v>
      </c>
      <c r="AI65" s="448" t="s">
        <v>475</v>
      </c>
      <c r="AJ65" s="446" t="s">
        <v>10097</v>
      </c>
      <c r="AK65" s="447">
        <v>46130</v>
      </c>
      <c r="AL65" s="448" t="s">
        <v>475</v>
      </c>
      <c r="AM65" s="447">
        <v>46111</v>
      </c>
      <c r="AN65" s="447">
        <v>46132</v>
      </c>
      <c r="AO65" s="446" t="s">
        <v>3703</v>
      </c>
      <c r="AP65" s="448" t="s">
        <v>475</v>
      </c>
      <c r="AQ65" s="448" t="s">
        <v>475</v>
      </c>
      <c r="AR65" s="448" t="s">
        <v>475</v>
      </c>
      <c r="AS65" s="448" t="s">
        <v>475</v>
      </c>
      <c r="AT65" s="448" t="s">
        <v>475</v>
      </c>
      <c r="AU65" s="448" t="s">
        <v>475</v>
      </c>
      <c r="AV65" s="448" t="s">
        <v>475</v>
      </c>
      <c r="AW65" s="448" t="s">
        <v>475</v>
      </c>
      <c r="AX65" s="448" t="s">
        <v>475</v>
      </c>
      <c r="AY65" s="448" t="s">
        <v>475</v>
      </c>
      <c r="AZ65" s="448" t="s">
        <v>475</v>
      </c>
      <c r="BA65" s="448" t="s">
        <v>475</v>
      </c>
      <c r="BB65" s="448" t="s">
        <v>475</v>
      </c>
      <c r="BC65" s="446" t="s">
        <v>10093</v>
      </c>
      <c r="BD65" s="448" t="s">
        <v>475</v>
      </c>
      <c r="BE65" s="448" t="s">
        <v>475</v>
      </c>
      <c r="BF65" s="448" t="s">
        <v>475</v>
      </c>
      <c r="BG65" s="448" t="s">
        <v>475</v>
      </c>
      <c r="BH65" s="448" t="s">
        <v>475</v>
      </c>
      <c r="BI65" s="448" t="s">
        <v>475</v>
      </c>
      <c r="BJ65" s="448" t="s">
        <v>475</v>
      </c>
      <c r="BK65" s="193" t="str">
        <f t="shared" si="8"/>
        <v>Re_Mass</v>
      </c>
      <c r="BL65" s="195" t="str">
        <f t="shared" si="9"/>
        <v>1038588</v>
      </c>
      <c r="BM65" s="192">
        <f t="shared" si="10"/>
        <v>2</v>
      </c>
    </row>
    <row r="66" spans="1:65" ht="17.399999999999999">
      <c r="B66" s="446" t="s">
        <v>2049</v>
      </c>
      <c r="C66" s="446" t="s">
        <v>4452</v>
      </c>
      <c r="D66" s="446" t="s">
        <v>1359</v>
      </c>
      <c r="E66" s="446" t="s">
        <v>57</v>
      </c>
      <c r="F66" s="446" t="s">
        <v>8227</v>
      </c>
      <c r="G66" s="446" t="s">
        <v>2935</v>
      </c>
      <c r="H66" s="446" t="s">
        <v>2936</v>
      </c>
      <c r="I66" s="446" t="s">
        <v>31</v>
      </c>
      <c r="J66" s="447">
        <v>46108</v>
      </c>
      <c r="K66" s="446" t="s">
        <v>3699</v>
      </c>
      <c r="L66" s="446" t="s">
        <v>43</v>
      </c>
      <c r="M66" s="446" t="s">
        <v>5366</v>
      </c>
      <c r="N66" s="446" t="s">
        <v>1505</v>
      </c>
      <c r="O66" s="446" t="s">
        <v>4447</v>
      </c>
      <c r="P66" s="448" t="s">
        <v>475</v>
      </c>
      <c r="Q66" s="448" t="s">
        <v>475</v>
      </c>
      <c r="R66" s="447">
        <v>46058</v>
      </c>
      <c r="S66" s="447">
        <v>46059</v>
      </c>
      <c r="T66" s="447">
        <v>46091</v>
      </c>
      <c r="U66" s="446">
        <v>38</v>
      </c>
      <c r="V66" s="448" t="s">
        <v>475</v>
      </c>
      <c r="W66" s="446">
        <v>25</v>
      </c>
      <c r="X66" s="448" t="s">
        <v>475</v>
      </c>
      <c r="Y66" s="446">
        <v>97</v>
      </c>
      <c r="Z66" s="446" t="s">
        <v>1352</v>
      </c>
      <c r="AA66" s="448" t="s">
        <v>475</v>
      </c>
      <c r="AB66" s="447">
        <v>46104</v>
      </c>
      <c r="AC66" s="447">
        <v>46107</v>
      </c>
      <c r="AD66" s="447">
        <v>46107</v>
      </c>
      <c r="AE66" s="447">
        <v>46108</v>
      </c>
      <c r="AF66" s="447">
        <v>46108</v>
      </c>
      <c r="AG66" s="447">
        <v>46108</v>
      </c>
      <c r="AH66" s="447">
        <v>46108</v>
      </c>
      <c r="AI66" s="448" t="s">
        <v>475</v>
      </c>
      <c r="AJ66" s="446" t="s">
        <v>10098</v>
      </c>
      <c r="AK66" s="447">
        <v>46129</v>
      </c>
      <c r="AL66" s="447">
        <v>46108</v>
      </c>
      <c r="AM66" s="447">
        <v>46108</v>
      </c>
      <c r="AN66" s="447">
        <v>46143</v>
      </c>
      <c r="AO66" s="446" t="s">
        <v>1133</v>
      </c>
      <c r="AP66" s="448" t="s">
        <v>475</v>
      </c>
      <c r="AQ66" s="448" t="s">
        <v>475</v>
      </c>
      <c r="AR66" s="448" t="s">
        <v>475</v>
      </c>
      <c r="AS66" s="448" t="s">
        <v>475</v>
      </c>
      <c r="AT66" s="448" t="s">
        <v>475</v>
      </c>
      <c r="AU66" s="448" t="s">
        <v>475</v>
      </c>
      <c r="AV66" s="448" t="s">
        <v>475</v>
      </c>
      <c r="AW66" s="448" t="s">
        <v>475</v>
      </c>
      <c r="AX66" s="448" t="s">
        <v>475</v>
      </c>
      <c r="AY66" s="448" t="s">
        <v>475</v>
      </c>
      <c r="AZ66" s="448" t="s">
        <v>475</v>
      </c>
      <c r="BA66" s="448" t="s">
        <v>475</v>
      </c>
      <c r="BB66" s="448" t="s">
        <v>475</v>
      </c>
      <c r="BC66" s="446" t="s">
        <v>10724</v>
      </c>
      <c r="BD66" s="446" t="s">
        <v>10724</v>
      </c>
      <c r="BE66" s="448" t="s">
        <v>475</v>
      </c>
      <c r="BF66" s="448" t="s">
        <v>475</v>
      </c>
      <c r="BG66" s="448" t="s">
        <v>475</v>
      </c>
      <c r="BH66" s="448" t="s">
        <v>475</v>
      </c>
      <c r="BI66" s="448" t="s">
        <v>475</v>
      </c>
      <c r="BJ66" s="448" t="s">
        <v>475</v>
      </c>
      <c r="BK66" s="193" t="str">
        <f t="shared" si="8"/>
        <v>On Going</v>
      </c>
      <c r="BL66" s="195" t="str">
        <f t="shared" si="9"/>
        <v>2022661</v>
      </c>
      <c r="BM66" s="192">
        <f t="shared" si="10"/>
        <v>1</v>
      </c>
    </row>
    <row r="67" spans="1:65" ht="17.399999999999999">
      <c r="B67" s="446" t="s">
        <v>2076</v>
      </c>
      <c r="C67" s="446" t="s">
        <v>5578</v>
      </c>
      <c r="D67" s="446" t="s">
        <v>1736</v>
      </c>
      <c r="E67" s="446" t="s">
        <v>5554</v>
      </c>
      <c r="F67" s="446" t="s">
        <v>8228</v>
      </c>
      <c r="G67" s="446" t="s">
        <v>3688</v>
      </c>
      <c r="H67" s="446" t="s">
        <v>2936</v>
      </c>
      <c r="I67" s="446" t="s">
        <v>31</v>
      </c>
      <c r="J67" s="447">
        <v>46108</v>
      </c>
      <c r="K67" s="446" t="s">
        <v>2937</v>
      </c>
      <c r="L67" s="446" t="s">
        <v>43</v>
      </c>
      <c r="M67" s="446" t="s">
        <v>3697</v>
      </c>
      <c r="N67" s="446" t="s">
        <v>1714</v>
      </c>
      <c r="O67" s="446" t="s">
        <v>5569</v>
      </c>
      <c r="P67" s="448" t="s">
        <v>475</v>
      </c>
      <c r="Q67" s="448" t="s">
        <v>475</v>
      </c>
      <c r="R67" s="447">
        <v>46073</v>
      </c>
      <c r="S67" s="447">
        <v>46076</v>
      </c>
      <c r="T67" s="447">
        <v>46091</v>
      </c>
      <c r="U67" s="446">
        <v>29</v>
      </c>
      <c r="V67" s="448" t="s">
        <v>475</v>
      </c>
      <c r="W67" s="446">
        <v>16</v>
      </c>
      <c r="X67" s="446">
        <v>60</v>
      </c>
      <c r="Y67" s="446">
        <v>96</v>
      </c>
      <c r="Z67" s="446" t="s">
        <v>1730</v>
      </c>
      <c r="AA67" s="448" t="s">
        <v>475</v>
      </c>
      <c r="AB67" s="448" t="s">
        <v>475</v>
      </c>
      <c r="AC67" s="447">
        <v>46107</v>
      </c>
      <c r="AD67" s="447">
        <v>46107</v>
      </c>
      <c r="AE67" s="447">
        <v>46108</v>
      </c>
      <c r="AF67" s="447">
        <v>46108</v>
      </c>
      <c r="AG67" s="447">
        <v>46112</v>
      </c>
      <c r="AH67" s="447">
        <v>46112</v>
      </c>
      <c r="AI67" s="448" t="s">
        <v>475</v>
      </c>
      <c r="AJ67" s="446" t="s">
        <v>10099</v>
      </c>
      <c r="AK67" s="447">
        <v>46115</v>
      </c>
      <c r="AL67" s="448" t="s">
        <v>475</v>
      </c>
      <c r="AM67" s="447">
        <v>46112</v>
      </c>
      <c r="AN67" s="447">
        <v>46132</v>
      </c>
      <c r="AO67" s="446" t="s">
        <v>3703</v>
      </c>
      <c r="AP67" s="448" t="s">
        <v>475</v>
      </c>
      <c r="AQ67" s="448" t="s">
        <v>475</v>
      </c>
      <c r="AR67" s="448" t="s">
        <v>475</v>
      </c>
      <c r="AS67" s="448" t="s">
        <v>475</v>
      </c>
      <c r="AT67" s="448" t="s">
        <v>475</v>
      </c>
      <c r="AU67" s="448" t="s">
        <v>475</v>
      </c>
      <c r="AV67" s="448" t="s">
        <v>475</v>
      </c>
      <c r="AW67" s="448" t="s">
        <v>475</v>
      </c>
      <c r="AX67" s="448" t="s">
        <v>475</v>
      </c>
      <c r="AY67" s="448" t="s">
        <v>475</v>
      </c>
      <c r="AZ67" s="448" t="s">
        <v>475</v>
      </c>
      <c r="BA67" s="448" t="s">
        <v>475</v>
      </c>
      <c r="BB67" s="448" t="s">
        <v>475</v>
      </c>
      <c r="BC67" s="446" t="s">
        <v>10093</v>
      </c>
      <c r="BD67" s="448" t="s">
        <v>475</v>
      </c>
      <c r="BE67" s="448" t="s">
        <v>475</v>
      </c>
      <c r="BF67" s="448" t="s">
        <v>475</v>
      </c>
      <c r="BG67" s="448" t="s">
        <v>475</v>
      </c>
      <c r="BH67" s="448" t="s">
        <v>475</v>
      </c>
      <c r="BI67" s="448" t="s">
        <v>475</v>
      </c>
      <c r="BJ67" s="448" t="s">
        <v>475</v>
      </c>
      <c r="BK67" s="193" t="str">
        <f t="shared" si="8"/>
        <v>Re_Mass</v>
      </c>
      <c r="BL67" s="195" t="str">
        <f t="shared" si="9"/>
        <v>1038590</v>
      </c>
      <c r="BM67" s="192">
        <f t="shared" si="10"/>
        <v>2</v>
      </c>
    </row>
    <row r="68" spans="1:65" ht="17.399999999999999">
      <c r="B68" s="446" t="s">
        <v>205</v>
      </c>
      <c r="C68" s="446" t="s">
        <v>1200</v>
      </c>
      <c r="D68" s="446" t="s">
        <v>1170</v>
      </c>
      <c r="E68" s="446" t="s">
        <v>57</v>
      </c>
      <c r="F68" s="446" t="s">
        <v>8229</v>
      </c>
      <c r="G68" s="446" t="s">
        <v>3688</v>
      </c>
      <c r="H68" s="446" t="s">
        <v>2936</v>
      </c>
      <c r="I68" s="446" t="s">
        <v>31</v>
      </c>
      <c r="J68" s="447">
        <v>46111</v>
      </c>
      <c r="K68" s="446" t="s">
        <v>3699</v>
      </c>
      <c r="L68" s="446" t="s">
        <v>43</v>
      </c>
      <c r="M68" s="446" t="s">
        <v>3700</v>
      </c>
      <c r="N68" s="446" t="s">
        <v>1500</v>
      </c>
      <c r="O68" s="446" t="s">
        <v>5642</v>
      </c>
      <c r="P68" s="448" t="s">
        <v>475</v>
      </c>
      <c r="Q68" s="448" t="s">
        <v>475</v>
      </c>
      <c r="R68" s="447">
        <v>46098</v>
      </c>
      <c r="S68" s="447">
        <v>46099</v>
      </c>
      <c r="T68" s="447">
        <v>46099</v>
      </c>
      <c r="U68" s="446">
        <v>27</v>
      </c>
      <c r="V68" s="448" t="s">
        <v>475</v>
      </c>
      <c r="W68" s="446">
        <v>19</v>
      </c>
      <c r="X68" s="448" t="s">
        <v>475</v>
      </c>
      <c r="Y68" s="446">
        <v>123</v>
      </c>
      <c r="Z68" s="446" t="s">
        <v>314</v>
      </c>
      <c r="AA68" s="448" t="s">
        <v>475</v>
      </c>
      <c r="AB68" s="447">
        <v>46107</v>
      </c>
      <c r="AC68" s="447">
        <v>46111</v>
      </c>
      <c r="AD68" s="447">
        <v>46110</v>
      </c>
      <c r="AE68" s="447">
        <v>46111</v>
      </c>
      <c r="AF68" s="447">
        <v>46111</v>
      </c>
      <c r="AG68" s="447">
        <v>46111</v>
      </c>
      <c r="AH68" s="447">
        <v>46111</v>
      </c>
      <c r="AI68" s="448" t="s">
        <v>475</v>
      </c>
      <c r="AJ68" s="446" t="s">
        <v>10100</v>
      </c>
      <c r="AK68" s="447">
        <v>46126</v>
      </c>
      <c r="AL68" s="447">
        <v>46111</v>
      </c>
      <c r="AM68" s="447">
        <v>46111</v>
      </c>
      <c r="AN68" s="447">
        <v>46136</v>
      </c>
      <c r="AO68" s="446" t="s">
        <v>1133</v>
      </c>
      <c r="AP68" s="448" t="s">
        <v>475</v>
      </c>
      <c r="AQ68" s="448" t="s">
        <v>475</v>
      </c>
      <c r="AR68" s="448" t="s">
        <v>475</v>
      </c>
      <c r="AS68" s="448" t="s">
        <v>475</v>
      </c>
      <c r="AT68" s="448" t="s">
        <v>475</v>
      </c>
      <c r="AU68" s="448" t="s">
        <v>475</v>
      </c>
      <c r="AV68" s="448" t="s">
        <v>475</v>
      </c>
      <c r="AW68" s="448" t="s">
        <v>475</v>
      </c>
      <c r="AX68" s="448" t="s">
        <v>475</v>
      </c>
      <c r="AY68" s="448" t="s">
        <v>475</v>
      </c>
      <c r="AZ68" s="448" t="s">
        <v>475</v>
      </c>
      <c r="BA68" s="448" t="s">
        <v>475</v>
      </c>
      <c r="BB68" s="448" t="s">
        <v>475</v>
      </c>
      <c r="BC68" s="446" t="s">
        <v>10093</v>
      </c>
      <c r="BD68" s="446" t="s">
        <v>10354</v>
      </c>
      <c r="BE68" s="446" t="s">
        <v>10355</v>
      </c>
      <c r="BF68" s="448" t="s">
        <v>475</v>
      </c>
      <c r="BG68" s="448" t="s">
        <v>475</v>
      </c>
      <c r="BH68" s="448" t="s">
        <v>475</v>
      </c>
      <c r="BI68" s="448" t="s">
        <v>475</v>
      </c>
      <c r="BJ68" s="448" t="s">
        <v>475</v>
      </c>
      <c r="BK68" s="193" t="str">
        <f t="shared" si="8"/>
        <v>OK</v>
      </c>
      <c r="BL68" s="195" t="str">
        <f t="shared" si="9"/>
        <v>2022673</v>
      </c>
      <c r="BM68" s="192">
        <f t="shared" si="10"/>
        <v>1</v>
      </c>
    </row>
    <row r="69" spans="1:65" ht="17.399999999999999">
      <c r="B69" s="446" t="s">
        <v>4186</v>
      </c>
      <c r="C69" s="446" t="s">
        <v>1322</v>
      </c>
      <c r="D69" s="446" t="s">
        <v>1170</v>
      </c>
      <c r="E69" s="446" t="s">
        <v>57</v>
      </c>
      <c r="F69" s="446" t="s">
        <v>10101</v>
      </c>
      <c r="G69" s="446" t="s">
        <v>3688</v>
      </c>
      <c r="H69" s="446" t="s">
        <v>2936</v>
      </c>
      <c r="I69" s="446" t="s">
        <v>31</v>
      </c>
      <c r="J69" s="447">
        <v>46112</v>
      </c>
      <c r="K69" s="446" t="s">
        <v>2937</v>
      </c>
      <c r="L69" s="446" t="s">
        <v>43</v>
      </c>
      <c r="M69" s="446" t="s">
        <v>3700</v>
      </c>
      <c r="N69" s="446" t="s">
        <v>1500</v>
      </c>
      <c r="O69" s="446" t="s">
        <v>7005</v>
      </c>
      <c r="P69" s="448" t="s">
        <v>475</v>
      </c>
      <c r="Q69" s="448" t="s">
        <v>475</v>
      </c>
      <c r="R69" s="447">
        <v>46094</v>
      </c>
      <c r="S69" s="447">
        <v>46094</v>
      </c>
      <c r="T69" s="447">
        <v>46098</v>
      </c>
      <c r="U69" s="446">
        <v>37</v>
      </c>
      <c r="V69" s="448" t="s">
        <v>475</v>
      </c>
      <c r="W69" s="446">
        <v>27</v>
      </c>
      <c r="X69" s="448" t="s">
        <v>475</v>
      </c>
      <c r="Y69" s="446">
        <v>177</v>
      </c>
      <c r="Z69" s="446" t="s">
        <v>314</v>
      </c>
      <c r="AA69" s="448" t="s">
        <v>475</v>
      </c>
      <c r="AB69" s="448" t="s">
        <v>475</v>
      </c>
      <c r="AC69" s="447">
        <v>46111</v>
      </c>
      <c r="AD69" s="447">
        <v>46112</v>
      </c>
      <c r="AE69" s="447">
        <v>46112</v>
      </c>
      <c r="AF69" s="447">
        <v>46112</v>
      </c>
      <c r="AG69" s="447">
        <v>46112</v>
      </c>
      <c r="AH69" s="447">
        <v>46112</v>
      </c>
      <c r="AI69" s="448" t="s">
        <v>475</v>
      </c>
      <c r="AJ69" s="448" t="s">
        <v>475</v>
      </c>
      <c r="AK69" s="448" t="s">
        <v>475</v>
      </c>
      <c r="AL69" s="447">
        <v>46112</v>
      </c>
      <c r="AM69" s="447">
        <v>46112</v>
      </c>
      <c r="AN69" s="447">
        <v>46149</v>
      </c>
      <c r="AO69" s="446" t="s">
        <v>1133</v>
      </c>
      <c r="AP69" s="448" t="s">
        <v>475</v>
      </c>
      <c r="AQ69" s="448" t="s">
        <v>475</v>
      </c>
      <c r="AR69" s="448" t="s">
        <v>475</v>
      </c>
      <c r="AS69" s="448" t="s">
        <v>475</v>
      </c>
      <c r="AT69" s="448" t="s">
        <v>475</v>
      </c>
      <c r="AU69" s="448" t="s">
        <v>475</v>
      </c>
      <c r="AV69" s="448" t="s">
        <v>475</v>
      </c>
      <c r="AW69" s="448" t="s">
        <v>475</v>
      </c>
      <c r="AX69" s="448" t="s">
        <v>475</v>
      </c>
      <c r="AY69" s="448" t="s">
        <v>475</v>
      </c>
      <c r="AZ69" s="448" t="s">
        <v>475</v>
      </c>
      <c r="BA69" s="448" t="s">
        <v>475</v>
      </c>
      <c r="BB69" s="448" t="s">
        <v>475</v>
      </c>
      <c r="BC69" s="446" t="s">
        <v>11768</v>
      </c>
      <c r="BD69" s="446" t="s">
        <v>11768</v>
      </c>
      <c r="BE69" s="446" t="s">
        <v>11768</v>
      </c>
      <c r="BF69" s="448" t="s">
        <v>475</v>
      </c>
      <c r="BG69" s="448" t="s">
        <v>475</v>
      </c>
      <c r="BH69" s="448" t="s">
        <v>475</v>
      </c>
      <c r="BI69" s="448" t="s">
        <v>475</v>
      </c>
      <c r="BK69" s="193" t="str">
        <f t="shared" ref="BK69" si="11">IF(G69="Finish",IF(AO69="OK","OK","Re_Mass"),G69)</f>
        <v>OK</v>
      </c>
      <c r="BL69" s="195" t="str">
        <f t="shared" ref="BL69" si="12">MID(F69,3,7)</f>
        <v>1038860</v>
      </c>
      <c r="BM69" s="192">
        <f t="shared" ref="BM69" si="13">COUNTIF(BL:BL,BL69)</f>
        <v>2</v>
      </c>
    </row>
    <row r="70" spans="1:65" ht="17.399999999999999">
      <c r="A70" s="251" t="s">
        <v>10102</v>
      </c>
      <c r="B70" s="446" t="s">
        <v>287</v>
      </c>
      <c r="C70" s="446" t="s">
        <v>2384</v>
      </c>
      <c r="D70" s="446" t="s">
        <v>2385</v>
      </c>
      <c r="E70" s="446" t="s">
        <v>57</v>
      </c>
      <c r="F70" s="446" t="s">
        <v>10103</v>
      </c>
      <c r="G70" s="446" t="s">
        <v>3688</v>
      </c>
      <c r="H70" s="446" t="s">
        <v>2936</v>
      </c>
      <c r="I70" s="446" t="s">
        <v>31</v>
      </c>
      <c r="J70" s="447">
        <v>46114</v>
      </c>
      <c r="K70" s="446" t="s">
        <v>2937</v>
      </c>
      <c r="L70" s="446" t="s">
        <v>43</v>
      </c>
      <c r="M70" s="446" t="s">
        <v>2371</v>
      </c>
      <c r="N70" s="446" t="s">
        <v>52</v>
      </c>
      <c r="O70" s="446" t="s">
        <v>6856</v>
      </c>
      <c r="P70" s="448" t="s">
        <v>475</v>
      </c>
      <c r="Q70" s="448" t="s">
        <v>475</v>
      </c>
      <c r="R70" s="447">
        <v>46090</v>
      </c>
      <c r="S70" s="447">
        <v>46090</v>
      </c>
      <c r="T70" s="447">
        <v>46098</v>
      </c>
      <c r="U70" s="446">
        <v>27</v>
      </c>
      <c r="V70" s="448" t="s">
        <v>475</v>
      </c>
      <c r="W70" s="446">
        <v>15</v>
      </c>
      <c r="X70" s="448" t="s">
        <v>475</v>
      </c>
      <c r="Y70" s="446">
        <v>114</v>
      </c>
      <c r="Z70" s="446" t="s">
        <v>2377</v>
      </c>
      <c r="AA70" s="448" t="s">
        <v>475</v>
      </c>
      <c r="AB70" s="447">
        <v>46113</v>
      </c>
      <c r="AC70" s="447">
        <v>46113</v>
      </c>
      <c r="AD70" s="447">
        <v>46114</v>
      </c>
      <c r="AE70" s="447">
        <v>46114</v>
      </c>
      <c r="AF70" s="447">
        <v>46114</v>
      </c>
      <c r="AG70" s="447">
        <v>46114</v>
      </c>
      <c r="AH70" s="447">
        <v>46114</v>
      </c>
      <c r="AI70" s="447">
        <v>46114</v>
      </c>
      <c r="AJ70" s="446" t="s">
        <v>10104</v>
      </c>
      <c r="AK70" s="447">
        <v>46127</v>
      </c>
      <c r="AL70" s="447">
        <v>46114</v>
      </c>
      <c r="AM70" s="447">
        <v>46115</v>
      </c>
      <c r="AN70" s="447">
        <v>46135</v>
      </c>
      <c r="AO70" s="446" t="s">
        <v>1133</v>
      </c>
      <c r="AP70" s="448" t="s">
        <v>475</v>
      </c>
      <c r="AQ70" s="448" t="s">
        <v>475</v>
      </c>
      <c r="AR70" s="448" t="s">
        <v>475</v>
      </c>
      <c r="AS70" s="448" t="s">
        <v>475</v>
      </c>
      <c r="AT70" s="448" t="s">
        <v>475</v>
      </c>
      <c r="AU70" s="448" t="s">
        <v>475</v>
      </c>
      <c r="AV70" s="448" t="s">
        <v>475</v>
      </c>
      <c r="AW70" s="448" t="s">
        <v>475</v>
      </c>
      <c r="AX70" s="448" t="s">
        <v>475</v>
      </c>
      <c r="AY70" s="448" t="s">
        <v>475</v>
      </c>
      <c r="AZ70" s="448" t="s">
        <v>475</v>
      </c>
      <c r="BA70" s="448" t="s">
        <v>475</v>
      </c>
      <c r="BB70" s="448" t="s">
        <v>475</v>
      </c>
      <c r="BC70" s="446" t="s">
        <v>10093</v>
      </c>
      <c r="BD70" s="446" t="s">
        <v>10093</v>
      </c>
      <c r="BE70" s="446" t="s">
        <v>10354</v>
      </c>
      <c r="BF70" s="448" t="s">
        <v>475</v>
      </c>
      <c r="BG70" s="448" t="s">
        <v>475</v>
      </c>
      <c r="BH70" s="448" t="s">
        <v>475</v>
      </c>
      <c r="BI70" s="448" t="s">
        <v>475</v>
      </c>
      <c r="BJ70" s="448" t="s">
        <v>475</v>
      </c>
      <c r="BK70" s="193" t="str">
        <f t="shared" ref="BK70:BK90" si="14">IF(G70="Finish",IF(AO70="OK","OK","Re_Mass"),G70)</f>
        <v>OK</v>
      </c>
      <c r="BL70" s="195" t="str">
        <f t="shared" ref="BL70:BL90" si="15">MID(F70,3,7)</f>
        <v>1023385</v>
      </c>
      <c r="BM70" s="192">
        <f t="shared" ref="BM70:BM90" si="16">COUNTIF(BL:BL,BL70)</f>
        <v>1</v>
      </c>
    </row>
    <row r="71" spans="1:65" ht="17.399999999999999">
      <c r="B71" s="446" t="s">
        <v>312</v>
      </c>
      <c r="C71" s="446" t="s">
        <v>1473</v>
      </c>
      <c r="D71" s="446" t="s">
        <v>1474</v>
      </c>
      <c r="E71" s="446" t="s">
        <v>57</v>
      </c>
      <c r="F71" s="446" t="s">
        <v>10105</v>
      </c>
      <c r="G71" s="446" t="s">
        <v>3688</v>
      </c>
      <c r="H71" s="446" t="s">
        <v>2936</v>
      </c>
      <c r="I71" s="446" t="s">
        <v>31</v>
      </c>
      <c r="J71" s="447">
        <v>46115</v>
      </c>
      <c r="K71" s="446" t="s">
        <v>2937</v>
      </c>
      <c r="L71" s="446" t="s">
        <v>43</v>
      </c>
      <c r="M71" s="446" t="s">
        <v>5366</v>
      </c>
      <c r="N71" s="446" t="s">
        <v>1513</v>
      </c>
      <c r="O71" s="446" t="s">
        <v>7010</v>
      </c>
      <c r="P71" s="448" t="s">
        <v>475</v>
      </c>
      <c r="Q71" s="448" t="s">
        <v>475</v>
      </c>
      <c r="R71" s="447">
        <v>46092</v>
      </c>
      <c r="S71" s="447">
        <v>46093</v>
      </c>
      <c r="T71" s="447">
        <v>46098</v>
      </c>
      <c r="U71" s="446">
        <v>36</v>
      </c>
      <c r="V71" s="448" t="s">
        <v>475</v>
      </c>
      <c r="W71" s="446">
        <v>23</v>
      </c>
      <c r="X71" s="448" t="s">
        <v>475</v>
      </c>
      <c r="Y71" s="446">
        <v>168</v>
      </c>
      <c r="Z71" s="446" t="s">
        <v>1469</v>
      </c>
      <c r="AA71" s="448" t="s">
        <v>475</v>
      </c>
      <c r="AB71" s="447">
        <v>46111</v>
      </c>
      <c r="AC71" s="447">
        <v>46114</v>
      </c>
      <c r="AD71" s="447">
        <v>46114</v>
      </c>
      <c r="AE71" s="447">
        <v>46115</v>
      </c>
      <c r="AF71" s="447">
        <v>46115</v>
      </c>
      <c r="AG71" s="447">
        <v>46115</v>
      </c>
      <c r="AH71" s="447">
        <v>46115</v>
      </c>
      <c r="AI71" s="447">
        <v>46115</v>
      </c>
      <c r="AJ71" s="446" t="s">
        <v>10106</v>
      </c>
      <c r="AK71" s="447">
        <v>46130</v>
      </c>
      <c r="AL71" s="447">
        <v>46116</v>
      </c>
      <c r="AM71" s="447">
        <v>46116</v>
      </c>
      <c r="AN71" s="447">
        <v>46148</v>
      </c>
      <c r="AO71" s="446" t="s">
        <v>1133</v>
      </c>
      <c r="AP71" s="448" t="s">
        <v>475</v>
      </c>
      <c r="AQ71" s="448" t="s">
        <v>475</v>
      </c>
      <c r="AR71" s="448" t="s">
        <v>475</v>
      </c>
      <c r="AS71" s="448" t="s">
        <v>475</v>
      </c>
      <c r="AT71" s="448" t="s">
        <v>475</v>
      </c>
      <c r="AU71" s="448" t="s">
        <v>475</v>
      </c>
      <c r="AV71" s="448" t="s">
        <v>475</v>
      </c>
      <c r="AW71" s="448" t="s">
        <v>475</v>
      </c>
      <c r="AX71" s="448" t="s">
        <v>475</v>
      </c>
      <c r="AY71" s="448" t="s">
        <v>475</v>
      </c>
      <c r="AZ71" s="448" t="s">
        <v>475</v>
      </c>
      <c r="BA71" s="448" t="s">
        <v>475</v>
      </c>
      <c r="BB71" s="448" t="s">
        <v>475</v>
      </c>
      <c r="BC71" s="446" t="s">
        <v>10724</v>
      </c>
      <c r="BD71" s="446" t="s">
        <v>10724</v>
      </c>
      <c r="BE71" s="446" t="s">
        <v>10726</v>
      </c>
      <c r="BF71" s="448" t="s">
        <v>475</v>
      </c>
      <c r="BG71" s="448" t="s">
        <v>475</v>
      </c>
      <c r="BH71" s="448" t="s">
        <v>475</v>
      </c>
      <c r="BI71" s="448" t="s">
        <v>475</v>
      </c>
      <c r="BJ71" s="448" t="s">
        <v>475</v>
      </c>
      <c r="BK71" s="193" t="str">
        <f t="shared" si="14"/>
        <v>OK</v>
      </c>
      <c r="BL71" s="195" t="str">
        <f t="shared" si="15"/>
        <v>1028488</v>
      </c>
      <c r="BM71" s="192">
        <f t="shared" si="16"/>
        <v>1</v>
      </c>
    </row>
    <row r="72" spans="1:65" ht="17.399999999999999">
      <c r="B72" s="446" t="s">
        <v>320</v>
      </c>
      <c r="C72" s="446" t="s">
        <v>1388</v>
      </c>
      <c r="D72" s="446" t="s">
        <v>1359</v>
      </c>
      <c r="E72" s="446" t="s">
        <v>57</v>
      </c>
      <c r="F72" s="446" t="s">
        <v>10107</v>
      </c>
      <c r="G72" s="446" t="s">
        <v>3688</v>
      </c>
      <c r="H72" s="446" t="s">
        <v>2936</v>
      </c>
      <c r="I72" s="446" t="s">
        <v>31</v>
      </c>
      <c r="J72" s="447">
        <v>46115</v>
      </c>
      <c r="K72" s="446" t="s">
        <v>3699</v>
      </c>
      <c r="L72" s="446" t="s">
        <v>43</v>
      </c>
      <c r="M72" s="446" t="s">
        <v>5366</v>
      </c>
      <c r="N72" s="446" t="s">
        <v>1513</v>
      </c>
      <c r="O72" s="446" t="s">
        <v>6810</v>
      </c>
      <c r="P72" s="448" t="s">
        <v>475</v>
      </c>
      <c r="Q72" s="448" t="s">
        <v>475</v>
      </c>
      <c r="R72" s="447">
        <v>46099</v>
      </c>
      <c r="S72" s="447">
        <v>46099</v>
      </c>
      <c r="T72" s="447">
        <v>46099</v>
      </c>
      <c r="U72" s="446">
        <v>32</v>
      </c>
      <c r="V72" s="448" t="s">
        <v>475</v>
      </c>
      <c r="W72" s="446">
        <v>20</v>
      </c>
      <c r="X72" s="448" t="s">
        <v>475</v>
      </c>
      <c r="Y72" s="446">
        <v>110</v>
      </c>
      <c r="Z72" s="446" t="s">
        <v>1352</v>
      </c>
      <c r="AA72" s="448" t="s">
        <v>475</v>
      </c>
      <c r="AB72" s="447">
        <v>46113</v>
      </c>
      <c r="AC72" s="447">
        <v>46114</v>
      </c>
      <c r="AD72" s="447">
        <v>46114</v>
      </c>
      <c r="AE72" s="447">
        <v>46115</v>
      </c>
      <c r="AF72" s="447">
        <v>46115</v>
      </c>
      <c r="AG72" s="447">
        <v>46115</v>
      </c>
      <c r="AH72" s="447">
        <v>46115</v>
      </c>
      <c r="AI72" s="447">
        <v>46115</v>
      </c>
      <c r="AJ72" s="446" t="s">
        <v>10108</v>
      </c>
      <c r="AK72" s="447">
        <v>46129</v>
      </c>
      <c r="AL72" s="447">
        <v>46115</v>
      </c>
      <c r="AM72" s="447">
        <v>46116</v>
      </c>
      <c r="AN72" s="447">
        <v>46143</v>
      </c>
      <c r="AO72" s="446" t="s">
        <v>1133</v>
      </c>
      <c r="AP72" s="448" t="s">
        <v>475</v>
      </c>
      <c r="AQ72" s="448" t="s">
        <v>475</v>
      </c>
      <c r="AR72" s="448" t="s">
        <v>475</v>
      </c>
      <c r="AS72" s="448" t="s">
        <v>475</v>
      </c>
      <c r="AT72" s="448" t="s">
        <v>475</v>
      </c>
      <c r="AU72" s="448" t="s">
        <v>475</v>
      </c>
      <c r="AV72" s="448" t="s">
        <v>475</v>
      </c>
      <c r="AW72" s="448" t="s">
        <v>475</v>
      </c>
      <c r="AX72" s="448" t="s">
        <v>475</v>
      </c>
      <c r="AY72" s="448" t="s">
        <v>475</v>
      </c>
      <c r="AZ72" s="448" t="s">
        <v>475</v>
      </c>
      <c r="BA72" s="448" t="s">
        <v>475</v>
      </c>
      <c r="BB72" s="448" t="s">
        <v>475</v>
      </c>
      <c r="BC72" s="446" t="s">
        <v>10724</v>
      </c>
      <c r="BD72" s="446" t="s">
        <v>10724</v>
      </c>
      <c r="BE72" s="446" t="s">
        <v>10726</v>
      </c>
      <c r="BF72" s="448" t="s">
        <v>475</v>
      </c>
      <c r="BG72" s="448" t="s">
        <v>475</v>
      </c>
      <c r="BH72" s="448" t="s">
        <v>475</v>
      </c>
      <c r="BI72" s="448" t="s">
        <v>475</v>
      </c>
      <c r="BJ72" s="448" t="s">
        <v>475</v>
      </c>
      <c r="BK72" s="193" t="str">
        <f t="shared" si="14"/>
        <v>OK</v>
      </c>
      <c r="BL72" s="195" t="str">
        <f t="shared" si="15"/>
        <v>2022660</v>
      </c>
      <c r="BM72" s="192">
        <f t="shared" si="16"/>
        <v>1</v>
      </c>
    </row>
    <row r="73" spans="1:65" ht="17.399999999999999">
      <c r="B73" s="446" t="s">
        <v>724</v>
      </c>
      <c r="C73" s="446" t="s">
        <v>1953</v>
      </c>
      <c r="D73" s="446" t="s">
        <v>1954</v>
      </c>
      <c r="E73" s="446" t="s">
        <v>57</v>
      </c>
      <c r="F73" s="446" t="s">
        <v>10109</v>
      </c>
      <c r="G73" s="446" t="s">
        <v>3688</v>
      </c>
      <c r="H73" s="446" t="s">
        <v>2936</v>
      </c>
      <c r="I73" s="446" t="s">
        <v>31</v>
      </c>
      <c r="J73" s="447">
        <v>46119</v>
      </c>
      <c r="K73" s="446" t="s">
        <v>3699</v>
      </c>
      <c r="L73" s="446" t="s">
        <v>43</v>
      </c>
      <c r="M73" s="446" t="s">
        <v>3700</v>
      </c>
      <c r="N73" s="446" t="s">
        <v>2017</v>
      </c>
      <c r="O73" s="446" t="s">
        <v>6998</v>
      </c>
      <c r="P73" s="448" t="s">
        <v>475</v>
      </c>
      <c r="Q73" s="448" t="s">
        <v>475</v>
      </c>
      <c r="R73" s="447">
        <v>46098</v>
      </c>
      <c r="S73" s="447">
        <v>46098</v>
      </c>
      <c r="T73" s="447">
        <v>46098</v>
      </c>
      <c r="U73" s="446">
        <v>28</v>
      </c>
      <c r="V73" s="448" t="s">
        <v>475</v>
      </c>
      <c r="W73" s="446">
        <v>13</v>
      </c>
      <c r="X73" s="448" t="s">
        <v>475</v>
      </c>
      <c r="Y73" s="446">
        <v>114</v>
      </c>
      <c r="Z73" s="446" t="s">
        <v>314</v>
      </c>
      <c r="AA73" s="448" t="s">
        <v>475</v>
      </c>
      <c r="AB73" s="447">
        <v>46115</v>
      </c>
      <c r="AC73" s="447">
        <v>46118</v>
      </c>
      <c r="AD73" s="447">
        <v>46118</v>
      </c>
      <c r="AE73" s="447">
        <v>46119</v>
      </c>
      <c r="AF73" s="447">
        <v>46119</v>
      </c>
      <c r="AG73" s="447">
        <v>46119</v>
      </c>
      <c r="AH73" s="447">
        <v>46119</v>
      </c>
      <c r="AI73" s="447">
        <v>46119</v>
      </c>
      <c r="AJ73" s="446" t="s">
        <v>10110</v>
      </c>
      <c r="AK73" s="447">
        <v>46128</v>
      </c>
      <c r="AL73" s="447">
        <v>46119</v>
      </c>
      <c r="AM73" s="447">
        <v>46119</v>
      </c>
      <c r="AN73" s="447">
        <v>46136</v>
      </c>
      <c r="AO73" s="446" t="s">
        <v>1133</v>
      </c>
      <c r="AP73" s="448" t="s">
        <v>475</v>
      </c>
      <c r="AQ73" s="448" t="s">
        <v>475</v>
      </c>
      <c r="AR73" s="448" t="s">
        <v>475</v>
      </c>
      <c r="AS73" s="448" t="s">
        <v>475</v>
      </c>
      <c r="AT73" s="448" t="s">
        <v>475</v>
      </c>
      <c r="AU73" s="448" t="s">
        <v>475</v>
      </c>
      <c r="AV73" s="448" t="s">
        <v>475</v>
      </c>
      <c r="AW73" s="448" t="s">
        <v>475</v>
      </c>
      <c r="AX73" s="448" t="s">
        <v>475</v>
      </c>
      <c r="AY73" s="448" t="s">
        <v>475</v>
      </c>
      <c r="AZ73" s="448" t="s">
        <v>475</v>
      </c>
      <c r="BA73" s="448" t="s">
        <v>475</v>
      </c>
      <c r="BB73" s="448" t="s">
        <v>475</v>
      </c>
      <c r="BC73" s="446" t="s">
        <v>10093</v>
      </c>
      <c r="BD73" s="446" t="s">
        <v>10354</v>
      </c>
      <c r="BE73" s="446" t="s">
        <v>10354</v>
      </c>
      <c r="BF73" s="448" t="s">
        <v>475</v>
      </c>
      <c r="BG73" s="448" t="s">
        <v>475</v>
      </c>
      <c r="BH73" s="448" t="s">
        <v>475</v>
      </c>
      <c r="BI73" s="448" t="s">
        <v>475</v>
      </c>
      <c r="BJ73" s="448" t="s">
        <v>475</v>
      </c>
      <c r="BK73" s="193" t="str">
        <f t="shared" si="14"/>
        <v>OK</v>
      </c>
      <c r="BL73" s="195" t="str">
        <f t="shared" si="15"/>
        <v>2022563</v>
      </c>
      <c r="BM73" s="192">
        <f t="shared" si="16"/>
        <v>4</v>
      </c>
    </row>
    <row r="74" spans="1:65" ht="17.399999999999999">
      <c r="B74" s="446" t="s">
        <v>732</v>
      </c>
      <c r="C74" s="446" t="s">
        <v>3817</v>
      </c>
      <c r="D74" s="446" t="s">
        <v>7032</v>
      </c>
      <c r="E74" s="446" t="s">
        <v>57</v>
      </c>
      <c r="F74" s="446" t="s">
        <v>10111</v>
      </c>
      <c r="G74" s="446" t="s">
        <v>2935</v>
      </c>
      <c r="H74" s="446" t="s">
        <v>2936</v>
      </c>
      <c r="I74" s="446" t="s">
        <v>31</v>
      </c>
      <c r="J74" s="447">
        <v>46119</v>
      </c>
      <c r="K74" s="446" t="s">
        <v>2937</v>
      </c>
      <c r="L74" s="446" t="s">
        <v>43</v>
      </c>
      <c r="M74" s="446" t="s">
        <v>5366</v>
      </c>
      <c r="N74" s="446" t="s">
        <v>4091</v>
      </c>
      <c r="O74" s="446" t="s">
        <v>7021</v>
      </c>
      <c r="P74" s="448" t="s">
        <v>475</v>
      </c>
      <c r="Q74" s="448" t="s">
        <v>475</v>
      </c>
      <c r="R74" s="447">
        <v>46097</v>
      </c>
      <c r="S74" s="447">
        <v>46097</v>
      </c>
      <c r="T74" s="447">
        <v>46111</v>
      </c>
      <c r="U74" s="446">
        <v>16</v>
      </c>
      <c r="V74" s="448" t="s">
        <v>475</v>
      </c>
      <c r="W74" s="446">
        <v>10</v>
      </c>
      <c r="X74" s="448" t="s">
        <v>475</v>
      </c>
      <c r="Y74" s="446">
        <v>167</v>
      </c>
      <c r="Z74" s="446" t="s">
        <v>2204</v>
      </c>
      <c r="AA74" s="448" t="s">
        <v>475</v>
      </c>
      <c r="AB74" s="447">
        <v>46117</v>
      </c>
      <c r="AC74" s="447">
        <v>46118</v>
      </c>
      <c r="AD74" s="447">
        <v>46118</v>
      </c>
      <c r="AE74" s="447">
        <v>46119</v>
      </c>
      <c r="AF74" s="447">
        <v>46119</v>
      </c>
      <c r="AG74" s="447">
        <v>46119</v>
      </c>
      <c r="AH74" s="447">
        <v>46119</v>
      </c>
      <c r="AI74" s="447">
        <v>46119</v>
      </c>
      <c r="AJ74" s="446" t="s">
        <v>10112</v>
      </c>
      <c r="AK74" s="447">
        <v>46133</v>
      </c>
      <c r="AL74" s="447">
        <v>46119</v>
      </c>
      <c r="AM74" s="447">
        <v>46120</v>
      </c>
      <c r="AN74" s="447">
        <v>46133</v>
      </c>
      <c r="AO74" s="446" t="s">
        <v>1133</v>
      </c>
      <c r="AP74" s="448" t="s">
        <v>475</v>
      </c>
      <c r="AQ74" s="448" t="s">
        <v>475</v>
      </c>
      <c r="AR74" s="448" t="s">
        <v>475</v>
      </c>
      <c r="AS74" s="448" t="s">
        <v>475</v>
      </c>
      <c r="AT74" s="448" t="s">
        <v>475</v>
      </c>
      <c r="AU74" s="448" t="s">
        <v>475</v>
      </c>
      <c r="AV74" s="448" t="s">
        <v>475</v>
      </c>
      <c r="AW74" s="448" t="s">
        <v>475</v>
      </c>
      <c r="AX74" s="448" t="s">
        <v>475</v>
      </c>
      <c r="AY74" s="448" t="s">
        <v>475</v>
      </c>
      <c r="AZ74" s="448" t="s">
        <v>475</v>
      </c>
      <c r="BA74" s="448" t="s">
        <v>475</v>
      </c>
      <c r="BB74" s="448" t="s">
        <v>475</v>
      </c>
      <c r="BC74" s="448" t="s">
        <v>475</v>
      </c>
      <c r="BD74" s="448" t="s">
        <v>475</v>
      </c>
      <c r="BE74" s="448" t="s">
        <v>475</v>
      </c>
      <c r="BF74" s="448" t="s">
        <v>475</v>
      </c>
      <c r="BG74" s="448" t="s">
        <v>475</v>
      </c>
      <c r="BH74" s="448" t="s">
        <v>475</v>
      </c>
      <c r="BI74" s="448" t="s">
        <v>475</v>
      </c>
      <c r="BJ74" s="448" t="s">
        <v>475</v>
      </c>
      <c r="BK74" s="193" t="str">
        <f t="shared" si="14"/>
        <v>On Going</v>
      </c>
      <c r="BL74" s="195" t="str">
        <f t="shared" si="15"/>
        <v>1033066</v>
      </c>
      <c r="BM74" s="192">
        <f t="shared" si="16"/>
        <v>1</v>
      </c>
    </row>
    <row r="75" spans="1:65" ht="17.399999999999999">
      <c r="B75" s="446" t="s">
        <v>771</v>
      </c>
      <c r="C75" s="446" t="s">
        <v>4305</v>
      </c>
      <c r="D75" s="446" t="s">
        <v>1359</v>
      </c>
      <c r="E75" s="446" t="s">
        <v>57</v>
      </c>
      <c r="F75" s="446" t="s">
        <v>10113</v>
      </c>
      <c r="G75" s="446" t="s">
        <v>3688</v>
      </c>
      <c r="H75" s="446" t="s">
        <v>2936</v>
      </c>
      <c r="I75" s="446" t="s">
        <v>31</v>
      </c>
      <c r="J75" s="447">
        <v>46120</v>
      </c>
      <c r="K75" s="446" t="s">
        <v>2937</v>
      </c>
      <c r="L75" s="446" t="s">
        <v>43</v>
      </c>
      <c r="M75" s="446" t="s">
        <v>5366</v>
      </c>
      <c r="N75" s="446" t="s">
        <v>4419</v>
      </c>
      <c r="O75" s="446" t="s">
        <v>7458</v>
      </c>
      <c r="P75" s="448" t="s">
        <v>475</v>
      </c>
      <c r="Q75" s="448" t="s">
        <v>475</v>
      </c>
      <c r="R75" s="447">
        <v>46101</v>
      </c>
      <c r="S75" s="447">
        <v>46101</v>
      </c>
      <c r="T75" s="447">
        <v>46105</v>
      </c>
      <c r="U75" s="446">
        <v>40</v>
      </c>
      <c r="V75" s="448" t="s">
        <v>475</v>
      </c>
      <c r="W75" s="446">
        <v>29</v>
      </c>
      <c r="X75" s="448" t="s">
        <v>475</v>
      </c>
      <c r="Y75" s="446">
        <v>122</v>
      </c>
      <c r="Z75" s="446" t="s">
        <v>1352</v>
      </c>
      <c r="AA75" s="448" t="s">
        <v>475</v>
      </c>
      <c r="AB75" s="447">
        <v>46118</v>
      </c>
      <c r="AC75" s="447">
        <v>46119</v>
      </c>
      <c r="AD75" s="447">
        <v>46119</v>
      </c>
      <c r="AE75" s="447">
        <v>46120</v>
      </c>
      <c r="AF75" s="447">
        <v>46120</v>
      </c>
      <c r="AG75" s="447">
        <v>46120</v>
      </c>
      <c r="AH75" s="447">
        <v>46120</v>
      </c>
      <c r="AI75" s="447">
        <v>46120</v>
      </c>
      <c r="AJ75" s="446" t="s">
        <v>10727</v>
      </c>
      <c r="AK75" s="447">
        <v>46140</v>
      </c>
      <c r="AL75" s="447">
        <v>46120</v>
      </c>
      <c r="AM75" s="447">
        <v>46121</v>
      </c>
      <c r="AN75" s="447">
        <v>46161</v>
      </c>
      <c r="AO75" s="446" t="s">
        <v>3703</v>
      </c>
      <c r="AP75" s="448" t="s">
        <v>475</v>
      </c>
      <c r="AQ75" s="448" t="s">
        <v>475</v>
      </c>
      <c r="AR75" s="448" t="s">
        <v>475</v>
      </c>
      <c r="AS75" s="448" t="s">
        <v>475</v>
      </c>
      <c r="AT75" s="448" t="s">
        <v>475</v>
      </c>
      <c r="AU75" s="448" t="s">
        <v>475</v>
      </c>
      <c r="AV75" s="448" t="s">
        <v>475</v>
      </c>
      <c r="AW75" s="448" t="s">
        <v>475</v>
      </c>
      <c r="AX75" s="448" t="s">
        <v>475</v>
      </c>
      <c r="AY75" s="448" t="s">
        <v>475</v>
      </c>
      <c r="AZ75" s="448" t="s">
        <v>475</v>
      </c>
      <c r="BA75" s="448" t="s">
        <v>475</v>
      </c>
      <c r="BB75" s="448" t="s">
        <v>475</v>
      </c>
      <c r="BC75" s="446" t="s">
        <v>11767</v>
      </c>
      <c r="BD75" s="448" t="s">
        <v>475</v>
      </c>
      <c r="BE75" s="448" t="s">
        <v>475</v>
      </c>
      <c r="BF75" s="448" t="s">
        <v>475</v>
      </c>
      <c r="BG75" s="448" t="s">
        <v>475</v>
      </c>
      <c r="BH75" s="448" t="s">
        <v>475</v>
      </c>
      <c r="BI75" s="448" t="s">
        <v>475</v>
      </c>
      <c r="BJ75" s="448" t="s">
        <v>475</v>
      </c>
      <c r="BK75" s="193" t="str">
        <f t="shared" si="14"/>
        <v>Re_Mass</v>
      </c>
      <c r="BL75" s="195" t="str">
        <f t="shared" si="15"/>
        <v>2022630</v>
      </c>
      <c r="BM75" s="192">
        <f t="shared" si="16"/>
        <v>2</v>
      </c>
    </row>
    <row r="76" spans="1:65" ht="17.399999999999999">
      <c r="B76" s="446" t="s">
        <v>806</v>
      </c>
      <c r="C76" s="446" t="s">
        <v>3295</v>
      </c>
      <c r="D76" s="446" t="s">
        <v>59</v>
      </c>
      <c r="E76" s="446" t="s">
        <v>57</v>
      </c>
      <c r="F76" s="446" t="s">
        <v>10114</v>
      </c>
      <c r="G76" s="446" t="s">
        <v>3688</v>
      </c>
      <c r="H76" s="446" t="s">
        <v>2936</v>
      </c>
      <c r="I76" s="446" t="s">
        <v>31</v>
      </c>
      <c r="J76" s="447">
        <v>46121</v>
      </c>
      <c r="K76" s="446" t="s">
        <v>2937</v>
      </c>
      <c r="L76" s="446" t="s">
        <v>43</v>
      </c>
      <c r="M76" s="446" t="s">
        <v>3700</v>
      </c>
      <c r="N76" s="446" t="s">
        <v>2017</v>
      </c>
      <c r="O76" s="446" t="s">
        <v>7468</v>
      </c>
      <c r="P76" s="448" t="s">
        <v>475</v>
      </c>
      <c r="Q76" s="448" t="s">
        <v>475</v>
      </c>
      <c r="R76" s="447">
        <v>46106</v>
      </c>
      <c r="S76" s="447">
        <v>46106</v>
      </c>
      <c r="T76" s="447">
        <v>46106</v>
      </c>
      <c r="U76" s="446">
        <v>24</v>
      </c>
      <c r="V76" s="448" t="s">
        <v>475</v>
      </c>
      <c r="W76" s="446">
        <v>13</v>
      </c>
      <c r="X76" s="448" t="s">
        <v>475</v>
      </c>
      <c r="Y76" s="446">
        <v>252</v>
      </c>
      <c r="Z76" s="446" t="s">
        <v>1014</v>
      </c>
      <c r="AA76" s="448" t="s">
        <v>475</v>
      </c>
      <c r="AB76" s="447">
        <v>46114</v>
      </c>
      <c r="AC76" s="447">
        <v>46120</v>
      </c>
      <c r="AD76" s="447">
        <v>46120</v>
      </c>
      <c r="AE76" s="447">
        <v>46121</v>
      </c>
      <c r="AF76" s="447">
        <v>46121</v>
      </c>
      <c r="AG76" s="447">
        <v>46121</v>
      </c>
      <c r="AH76" s="447">
        <v>46121</v>
      </c>
      <c r="AI76" s="447">
        <v>46121</v>
      </c>
      <c r="AJ76" s="446" t="s">
        <v>10356</v>
      </c>
      <c r="AK76" s="447">
        <v>46136</v>
      </c>
      <c r="AL76" s="447">
        <v>46121</v>
      </c>
      <c r="AM76" s="447">
        <v>46122</v>
      </c>
      <c r="AN76" s="447">
        <v>46140</v>
      </c>
      <c r="AO76" s="446" t="s">
        <v>1133</v>
      </c>
      <c r="AP76" s="448" t="s">
        <v>475</v>
      </c>
      <c r="AQ76" s="448" t="s">
        <v>475</v>
      </c>
      <c r="AR76" s="448" t="s">
        <v>475</v>
      </c>
      <c r="AS76" s="448" t="s">
        <v>475</v>
      </c>
      <c r="AT76" s="448" t="s">
        <v>475</v>
      </c>
      <c r="AU76" s="448" t="s">
        <v>475</v>
      </c>
      <c r="AV76" s="448" t="s">
        <v>475</v>
      </c>
      <c r="AW76" s="448" t="s">
        <v>475</v>
      </c>
      <c r="AX76" s="448" t="s">
        <v>475</v>
      </c>
      <c r="AY76" s="448" t="s">
        <v>475</v>
      </c>
      <c r="AZ76" s="448" t="s">
        <v>475</v>
      </c>
      <c r="BA76" s="448" t="s">
        <v>475</v>
      </c>
      <c r="BB76" s="448" t="s">
        <v>475</v>
      </c>
      <c r="BC76" s="446" t="s">
        <v>10728</v>
      </c>
      <c r="BD76" s="446" t="s">
        <v>10724</v>
      </c>
      <c r="BE76" s="446" t="s">
        <v>10726</v>
      </c>
      <c r="BF76" s="448" t="s">
        <v>475</v>
      </c>
      <c r="BG76" s="448" t="s">
        <v>475</v>
      </c>
      <c r="BH76" s="448" t="s">
        <v>475</v>
      </c>
      <c r="BI76" s="448" t="s">
        <v>475</v>
      </c>
      <c r="BJ76" s="448" t="s">
        <v>475</v>
      </c>
      <c r="BK76" s="193" t="str">
        <f t="shared" si="14"/>
        <v>OK</v>
      </c>
      <c r="BL76" s="195" t="str">
        <f t="shared" si="15"/>
        <v>1038834</v>
      </c>
      <c r="BM76" s="192">
        <f t="shared" si="16"/>
        <v>1</v>
      </c>
    </row>
    <row r="77" spans="1:65" ht="17.399999999999999">
      <c r="B77" s="446" t="s">
        <v>47</v>
      </c>
      <c r="C77" s="446" t="s">
        <v>2757</v>
      </c>
      <c r="D77" s="446" t="s">
        <v>2435</v>
      </c>
      <c r="E77" s="446" t="s">
        <v>57</v>
      </c>
      <c r="F77" s="446" t="s">
        <v>10115</v>
      </c>
      <c r="G77" s="446" t="s">
        <v>3688</v>
      </c>
      <c r="H77" s="446" t="s">
        <v>2936</v>
      </c>
      <c r="I77" s="446" t="s">
        <v>31</v>
      </c>
      <c r="J77" s="447">
        <v>46122</v>
      </c>
      <c r="K77" s="446" t="s">
        <v>2937</v>
      </c>
      <c r="L77" s="446" t="s">
        <v>43</v>
      </c>
      <c r="M77" s="446" t="s">
        <v>3700</v>
      </c>
      <c r="N77" s="446" t="s">
        <v>2606</v>
      </c>
      <c r="O77" s="446" t="s">
        <v>7477</v>
      </c>
      <c r="P77" s="448" t="s">
        <v>475</v>
      </c>
      <c r="Q77" s="448" t="s">
        <v>475</v>
      </c>
      <c r="R77" s="447">
        <v>46104</v>
      </c>
      <c r="S77" s="447">
        <v>46104</v>
      </c>
      <c r="T77" s="447">
        <v>46105</v>
      </c>
      <c r="U77" s="446">
        <v>31</v>
      </c>
      <c r="V77" s="448" t="s">
        <v>475</v>
      </c>
      <c r="W77" s="446">
        <v>18</v>
      </c>
      <c r="X77" s="448" t="s">
        <v>475</v>
      </c>
      <c r="Y77" s="446">
        <v>255</v>
      </c>
      <c r="Z77" s="446" t="s">
        <v>2204</v>
      </c>
      <c r="AA77" s="448" t="s">
        <v>475</v>
      </c>
      <c r="AB77" s="447">
        <v>46123</v>
      </c>
      <c r="AC77" s="447">
        <v>46122</v>
      </c>
      <c r="AD77" s="447">
        <v>46122</v>
      </c>
      <c r="AE77" s="447">
        <v>46122</v>
      </c>
      <c r="AF77" s="447">
        <v>46122</v>
      </c>
      <c r="AG77" s="447">
        <v>46122</v>
      </c>
      <c r="AH77" s="447">
        <v>46122</v>
      </c>
      <c r="AI77" s="447">
        <v>46122</v>
      </c>
      <c r="AJ77" s="446" t="s">
        <v>10723</v>
      </c>
      <c r="AK77" s="447">
        <v>46137</v>
      </c>
      <c r="AL77" s="447">
        <v>46122</v>
      </c>
      <c r="AM77" s="447">
        <v>46123</v>
      </c>
      <c r="AN77" s="447">
        <v>46148</v>
      </c>
      <c r="AO77" s="446" t="s">
        <v>1133</v>
      </c>
      <c r="AP77" s="448" t="s">
        <v>475</v>
      </c>
      <c r="AQ77" s="448" t="s">
        <v>475</v>
      </c>
      <c r="AR77" s="448" t="s">
        <v>475</v>
      </c>
      <c r="AS77" s="448" t="s">
        <v>475</v>
      </c>
      <c r="AT77" s="448" t="s">
        <v>475</v>
      </c>
      <c r="AU77" s="448" t="s">
        <v>475</v>
      </c>
      <c r="AV77" s="448" t="s">
        <v>475</v>
      </c>
      <c r="AW77" s="448" t="s">
        <v>475</v>
      </c>
      <c r="AX77" s="448" t="s">
        <v>475</v>
      </c>
      <c r="AY77" s="448" t="s">
        <v>475</v>
      </c>
      <c r="AZ77" s="448" t="s">
        <v>475</v>
      </c>
      <c r="BA77" s="448" t="s">
        <v>475</v>
      </c>
      <c r="BB77" s="448" t="s">
        <v>475</v>
      </c>
      <c r="BC77" s="446" t="s">
        <v>11769</v>
      </c>
      <c r="BD77" s="446" t="s">
        <v>11769</v>
      </c>
      <c r="BE77" s="446" t="s">
        <v>11769</v>
      </c>
      <c r="BF77" s="448" t="s">
        <v>475</v>
      </c>
      <c r="BG77" s="448" t="s">
        <v>475</v>
      </c>
      <c r="BH77" s="448" t="s">
        <v>475</v>
      </c>
      <c r="BI77" s="448" t="s">
        <v>475</v>
      </c>
      <c r="BJ77" s="448" t="s">
        <v>475</v>
      </c>
      <c r="BK77" s="193" t="str">
        <f t="shared" si="14"/>
        <v>OK</v>
      </c>
      <c r="BL77" s="195" t="str">
        <f t="shared" si="15"/>
        <v>1035096</v>
      </c>
      <c r="BM77" s="192">
        <f t="shared" si="16"/>
        <v>2</v>
      </c>
    </row>
    <row r="78" spans="1:65" ht="17.399999999999999">
      <c r="B78" s="446" t="s">
        <v>850</v>
      </c>
      <c r="C78" s="446" t="s">
        <v>2826</v>
      </c>
      <c r="D78" s="446" t="s">
        <v>2385</v>
      </c>
      <c r="E78" s="446" t="s">
        <v>57</v>
      </c>
      <c r="F78" s="446" t="s">
        <v>10116</v>
      </c>
      <c r="G78" s="446" t="s">
        <v>3688</v>
      </c>
      <c r="H78" s="446" t="s">
        <v>2936</v>
      </c>
      <c r="I78" s="446" t="s">
        <v>31</v>
      </c>
      <c r="J78" s="447">
        <v>46125</v>
      </c>
      <c r="K78" s="446" t="s">
        <v>2937</v>
      </c>
      <c r="L78" s="446" t="s">
        <v>43</v>
      </c>
      <c r="M78" s="446" t="s">
        <v>2371</v>
      </c>
      <c r="N78" s="446" t="s">
        <v>52</v>
      </c>
      <c r="O78" s="446" t="s">
        <v>7954</v>
      </c>
      <c r="P78" s="448" t="s">
        <v>475</v>
      </c>
      <c r="Q78" s="448" t="s">
        <v>475</v>
      </c>
      <c r="R78" s="447">
        <v>46111</v>
      </c>
      <c r="S78" s="447">
        <v>46111</v>
      </c>
      <c r="T78" s="447">
        <v>46112</v>
      </c>
      <c r="U78" s="446">
        <v>17</v>
      </c>
      <c r="V78" s="448" t="s">
        <v>475</v>
      </c>
      <c r="W78" s="446">
        <v>8</v>
      </c>
      <c r="X78" s="448" t="s">
        <v>475</v>
      </c>
      <c r="Y78" s="446">
        <v>194</v>
      </c>
      <c r="Z78" s="446" t="s">
        <v>2377</v>
      </c>
      <c r="AA78" s="448" t="s">
        <v>475</v>
      </c>
      <c r="AB78" s="447">
        <v>46123</v>
      </c>
      <c r="AC78" s="447">
        <v>46124</v>
      </c>
      <c r="AD78" s="447">
        <v>46125</v>
      </c>
      <c r="AE78" s="447">
        <v>46125</v>
      </c>
      <c r="AF78" s="447">
        <v>46125</v>
      </c>
      <c r="AG78" s="447">
        <v>46125</v>
      </c>
      <c r="AH78" s="447">
        <v>46125</v>
      </c>
      <c r="AI78" s="447">
        <v>46125</v>
      </c>
      <c r="AJ78" s="446" t="s">
        <v>10357</v>
      </c>
      <c r="AK78" s="447">
        <v>46135</v>
      </c>
      <c r="AL78" s="447">
        <v>46126</v>
      </c>
      <c r="AM78" s="447">
        <v>46126</v>
      </c>
      <c r="AN78" s="447">
        <v>46135</v>
      </c>
      <c r="AO78" s="446" t="s">
        <v>1133</v>
      </c>
      <c r="AP78" s="448" t="s">
        <v>475</v>
      </c>
      <c r="AQ78" s="448" t="s">
        <v>475</v>
      </c>
      <c r="AR78" s="448" t="s">
        <v>475</v>
      </c>
      <c r="AS78" s="448" t="s">
        <v>475</v>
      </c>
      <c r="AT78" s="448" t="s">
        <v>475</v>
      </c>
      <c r="AU78" s="448" t="s">
        <v>475</v>
      </c>
      <c r="AV78" s="448" t="s">
        <v>475</v>
      </c>
      <c r="AW78" s="448" t="s">
        <v>475</v>
      </c>
      <c r="AX78" s="448" t="s">
        <v>475</v>
      </c>
      <c r="AY78" s="448" t="s">
        <v>475</v>
      </c>
      <c r="AZ78" s="448" t="s">
        <v>475</v>
      </c>
      <c r="BA78" s="448" t="s">
        <v>475</v>
      </c>
      <c r="BB78" s="448" t="s">
        <v>475</v>
      </c>
      <c r="BC78" s="446" t="s">
        <v>10093</v>
      </c>
      <c r="BD78" s="446" t="s">
        <v>10354</v>
      </c>
      <c r="BE78" s="446" t="s">
        <v>10354</v>
      </c>
      <c r="BF78" s="448" t="s">
        <v>475</v>
      </c>
      <c r="BG78" s="448" t="s">
        <v>475</v>
      </c>
      <c r="BH78" s="448" t="s">
        <v>475</v>
      </c>
      <c r="BI78" s="448" t="s">
        <v>475</v>
      </c>
      <c r="BJ78" s="448" t="s">
        <v>475</v>
      </c>
      <c r="BK78" s="193" t="str">
        <f t="shared" si="14"/>
        <v>OK</v>
      </c>
      <c r="BL78" s="195" t="str">
        <f t="shared" si="15"/>
        <v>1023384</v>
      </c>
      <c r="BM78" s="192">
        <f t="shared" si="16"/>
        <v>2</v>
      </c>
    </row>
    <row r="79" spans="1:65" ht="17.399999999999999">
      <c r="B79" s="446" t="s">
        <v>323</v>
      </c>
      <c r="C79" s="446" t="s">
        <v>2479</v>
      </c>
      <c r="D79" s="446" t="s">
        <v>59</v>
      </c>
      <c r="E79" s="446" t="s">
        <v>57</v>
      </c>
      <c r="F79" s="446" t="s">
        <v>10117</v>
      </c>
      <c r="G79" s="446" t="s">
        <v>3688</v>
      </c>
      <c r="H79" s="446" t="s">
        <v>2936</v>
      </c>
      <c r="I79" s="446" t="s">
        <v>31</v>
      </c>
      <c r="J79" s="447">
        <v>46126</v>
      </c>
      <c r="K79" s="446" t="s">
        <v>2937</v>
      </c>
      <c r="L79" s="446" t="s">
        <v>43</v>
      </c>
      <c r="M79" s="446" t="s">
        <v>3700</v>
      </c>
      <c r="N79" s="446" t="s">
        <v>2017</v>
      </c>
      <c r="O79" s="446" t="s">
        <v>7867</v>
      </c>
      <c r="P79" s="448" t="s">
        <v>475</v>
      </c>
      <c r="Q79" s="448" t="s">
        <v>475</v>
      </c>
      <c r="R79" s="447">
        <v>46111</v>
      </c>
      <c r="S79" s="447">
        <v>46112</v>
      </c>
      <c r="T79" s="447">
        <v>46113</v>
      </c>
      <c r="U79" s="446">
        <v>21</v>
      </c>
      <c r="V79" s="448" t="s">
        <v>475</v>
      </c>
      <c r="W79" s="446">
        <v>12</v>
      </c>
      <c r="X79" s="448" t="s">
        <v>475</v>
      </c>
      <c r="Y79" s="446">
        <v>139</v>
      </c>
      <c r="Z79" s="446" t="s">
        <v>1014</v>
      </c>
      <c r="AA79" s="448" t="s">
        <v>475</v>
      </c>
      <c r="AB79" s="447">
        <v>46125</v>
      </c>
      <c r="AC79" s="447">
        <v>46126</v>
      </c>
      <c r="AD79" s="447">
        <v>46126</v>
      </c>
      <c r="AE79" s="447">
        <v>46126</v>
      </c>
      <c r="AF79" s="447">
        <v>46126</v>
      </c>
      <c r="AG79" s="447">
        <v>46126</v>
      </c>
      <c r="AH79" s="447">
        <v>46126</v>
      </c>
      <c r="AI79" s="447">
        <v>46126</v>
      </c>
      <c r="AJ79" s="446" t="s">
        <v>10730</v>
      </c>
      <c r="AK79" s="447">
        <v>46140</v>
      </c>
      <c r="AL79" s="447">
        <v>46126</v>
      </c>
      <c r="AM79" s="447">
        <v>46127</v>
      </c>
      <c r="AN79" s="447">
        <v>46142</v>
      </c>
      <c r="AO79" s="446" t="s">
        <v>1133</v>
      </c>
      <c r="AP79" s="448" t="s">
        <v>475</v>
      </c>
      <c r="AQ79" s="448" t="s">
        <v>475</v>
      </c>
      <c r="AR79" s="448" t="s">
        <v>475</v>
      </c>
      <c r="AS79" s="448" t="s">
        <v>475</v>
      </c>
      <c r="AT79" s="448" t="s">
        <v>475</v>
      </c>
      <c r="AU79" s="448" t="s">
        <v>475</v>
      </c>
      <c r="AV79" s="448" t="s">
        <v>475</v>
      </c>
      <c r="AW79" s="448" t="s">
        <v>475</v>
      </c>
      <c r="AX79" s="448" t="s">
        <v>475</v>
      </c>
      <c r="AY79" s="448" t="s">
        <v>475</v>
      </c>
      <c r="AZ79" s="448" t="s">
        <v>475</v>
      </c>
      <c r="BA79" s="448" t="s">
        <v>475</v>
      </c>
      <c r="BB79" s="448" t="s">
        <v>475</v>
      </c>
      <c r="BC79" s="446" t="s">
        <v>10725</v>
      </c>
      <c r="BD79" s="446" t="s">
        <v>10724</v>
      </c>
      <c r="BE79" s="446" t="s">
        <v>10726</v>
      </c>
      <c r="BF79" s="448" t="s">
        <v>475</v>
      </c>
      <c r="BG79" s="448" t="s">
        <v>475</v>
      </c>
      <c r="BH79" s="448" t="s">
        <v>475</v>
      </c>
      <c r="BI79" s="448" t="s">
        <v>475</v>
      </c>
      <c r="BJ79" s="448" t="s">
        <v>475</v>
      </c>
      <c r="BK79" s="193" t="str">
        <f t="shared" si="14"/>
        <v>OK</v>
      </c>
      <c r="BL79" s="195" t="str">
        <f t="shared" si="15"/>
        <v>1038832</v>
      </c>
      <c r="BM79" s="192">
        <f t="shared" si="16"/>
        <v>1</v>
      </c>
    </row>
    <row r="80" spans="1:65" ht="17.399999999999999">
      <c r="B80" s="446" t="s">
        <v>890</v>
      </c>
      <c r="C80" s="446" t="s">
        <v>832</v>
      </c>
      <c r="D80" s="446" t="s">
        <v>1143</v>
      </c>
      <c r="E80" s="446" t="s">
        <v>57</v>
      </c>
      <c r="F80" s="446" t="s">
        <v>10118</v>
      </c>
      <c r="G80" s="446" t="s">
        <v>3688</v>
      </c>
      <c r="H80" s="446" t="s">
        <v>2936</v>
      </c>
      <c r="I80" s="446" t="s">
        <v>31</v>
      </c>
      <c r="J80" s="447">
        <v>46127</v>
      </c>
      <c r="K80" s="446" t="s">
        <v>2937</v>
      </c>
      <c r="L80" s="446" t="s">
        <v>43</v>
      </c>
      <c r="M80" s="446" t="s">
        <v>5366</v>
      </c>
      <c r="N80" s="446" t="s">
        <v>1513</v>
      </c>
      <c r="O80" s="446" t="s">
        <v>7902</v>
      </c>
      <c r="P80" s="448" t="s">
        <v>475</v>
      </c>
      <c r="Q80" s="448" t="s">
        <v>475</v>
      </c>
      <c r="R80" s="447">
        <v>46104</v>
      </c>
      <c r="S80" s="447">
        <v>46105</v>
      </c>
      <c r="T80" s="447">
        <v>46112</v>
      </c>
      <c r="U80" s="446">
        <v>29</v>
      </c>
      <c r="V80" s="448" t="s">
        <v>475</v>
      </c>
      <c r="W80" s="446">
        <v>18</v>
      </c>
      <c r="X80" s="448" t="s">
        <v>475</v>
      </c>
      <c r="Y80" s="446">
        <v>184</v>
      </c>
      <c r="Z80" s="446" t="s">
        <v>1137</v>
      </c>
      <c r="AA80" s="448" t="s">
        <v>475</v>
      </c>
      <c r="AB80" s="447">
        <v>46125</v>
      </c>
      <c r="AC80" s="447">
        <v>46126</v>
      </c>
      <c r="AD80" s="447">
        <v>46127</v>
      </c>
      <c r="AE80" s="447">
        <v>46127</v>
      </c>
      <c r="AF80" s="447">
        <v>46127</v>
      </c>
      <c r="AG80" s="447">
        <v>46127</v>
      </c>
      <c r="AH80" s="447">
        <v>46127</v>
      </c>
      <c r="AI80" s="447">
        <v>46127</v>
      </c>
      <c r="AJ80" s="446" t="s">
        <v>11770</v>
      </c>
      <c r="AK80" s="447">
        <v>46148</v>
      </c>
      <c r="AL80" s="447">
        <v>46127</v>
      </c>
      <c r="AM80" s="447">
        <v>46128</v>
      </c>
      <c r="AN80" s="447">
        <v>46153</v>
      </c>
      <c r="AO80" s="446" t="s">
        <v>1133</v>
      </c>
      <c r="AP80" s="448" t="s">
        <v>475</v>
      </c>
      <c r="AQ80" s="448" t="s">
        <v>475</v>
      </c>
      <c r="AR80" s="448" t="s">
        <v>475</v>
      </c>
      <c r="AS80" s="448" t="s">
        <v>475</v>
      </c>
      <c r="AT80" s="448" t="s">
        <v>475</v>
      </c>
      <c r="AU80" s="448" t="s">
        <v>475</v>
      </c>
      <c r="AV80" s="448" t="s">
        <v>475</v>
      </c>
      <c r="AW80" s="448" t="s">
        <v>475</v>
      </c>
      <c r="AX80" s="448" t="s">
        <v>475</v>
      </c>
      <c r="AY80" s="448" t="s">
        <v>475</v>
      </c>
      <c r="AZ80" s="448" t="s">
        <v>475</v>
      </c>
      <c r="BA80" s="448" t="s">
        <v>475</v>
      </c>
      <c r="BB80" s="448" t="s">
        <v>475</v>
      </c>
      <c r="BC80" s="446" t="s">
        <v>11771</v>
      </c>
      <c r="BD80" s="446" t="s">
        <v>11772</v>
      </c>
      <c r="BE80" s="446" t="s">
        <v>11772</v>
      </c>
      <c r="BF80" s="448" t="s">
        <v>475</v>
      </c>
      <c r="BG80" s="448" t="s">
        <v>475</v>
      </c>
      <c r="BH80" s="448" t="s">
        <v>475</v>
      </c>
      <c r="BI80" s="448" t="s">
        <v>475</v>
      </c>
      <c r="BJ80" s="448" t="s">
        <v>475</v>
      </c>
      <c r="BK80" s="193" t="str">
        <f t="shared" si="14"/>
        <v>OK</v>
      </c>
      <c r="BL80" s="195" t="str">
        <f t="shared" si="15"/>
        <v>1038787</v>
      </c>
      <c r="BM80" s="192">
        <f t="shared" si="16"/>
        <v>1</v>
      </c>
    </row>
    <row r="81" spans="1:65" ht="17.399999999999999">
      <c r="B81" s="446" t="s">
        <v>910</v>
      </c>
      <c r="C81" s="446" t="s">
        <v>3336</v>
      </c>
      <c r="D81" s="446" t="s">
        <v>785</v>
      </c>
      <c r="E81" s="446" t="s">
        <v>57</v>
      </c>
      <c r="F81" s="446" t="s">
        <v>10119</v>
      </c>
      <c r="G81" s="446" t="s">
        <v>3688</v>
      </c>
      <c r="H81" s="446" t="s">
        <v>2936</v>
      </c>
      <c r="I81" s="446" t="s">
        <v>31</v>
      </c>
      <c r="J81" s="447">
        <v>46128</v>
      </c>
      <c r="K81" s="446" t="s">
        <v>2937</v>
      </c>
      <c r="L81" s="446" t="s">
        <v>43</v>
      </c>
      <c r="M81" s="446" t="s">
        <v>5366</v>
      </c>
      <c r="N81" s="446" t="s">
        <v>952</v>
      </c>
      <c r="O81" s="446" t="s">
        <v>7875</v>
      </c>
      <c r="P81" s="448" t="s">
        <v>475</v>
      </c>
      <c r="Q81" s="448" t="s">
        <v>475</v>
      </c>
      <c r="R81" s="447">
        <v>46105</v>
      </c>
      <c r="S81" s="447">
        <v>46106</v>
      </c>
      <c r="T81" s="447">
        <v>46112</v>
      </c>
      <c r="U81" s="446">
        <v>29</v>
      </c>
      <c r="V81" s="448" t="s">
        <v>475</v>
      </c>
      <c r="W81" s="446">
        <v>17</v>
      </c>
      <c r="X81" s="448" t="s">
        <v>475</v>
      </c>
      <c r="Y81" s="446">
        <v>236</v>
      </c>
      <c r="Z81" s="446" t="s">
        <v>691</v>
      </c>
      <c r="AA81" s="448" t="s">
        <v>475</v>
      </c>
      <c r="AB81" s="447">
        <v>46127</v>
      </c>
      <c r="AC81" s="447">
        <v>46127</v>
      </c>
      <c r="AD81" s="447">
        <v>46127</v>
      </c>
      <c r="AE81" s="447">
        <v>46128</v>
      </c>
      <c r="AF81" s="447">
        <v>46128</v>
      </c>
      <c r="AG81" s="447">
        <v>46128</v>
      </c>
      <c r="AH81" s="447">
        <v>46128</v>
      </c>
      <c r="AI81" s="447">
        <v>46128</v>
      </c>
      <c r="AJ81" s="446" t="s">
        <v>11773</v>
      </c>
      <c r="AK81" s="447">
        <v>46151</v>
      </c>
      <c r="AL81" s="447">
        <v>46129</v>
      </c>
      <c r="AM81" s="447">
        <v>46129</v>
      </c>
      <c r="AN81" s="447">
        <v>46153</v>
      </c>
      <c r="AO81" s="446" t="s">
        <v>1133</v>
      </c>
      <c r="AP81" s="448" t="s">
        <v>475</v>
      </c>
      <c r="AQ81" s="448" t="s">
        <v>475</v>
      </c>
      <c r="AR81" s="448" t="s">
        <v>475</v>
      </c>
      <c r="AS81" s="448" t="s">
        <v>475</v>
      </c>
      <c r="AT81" s="448" t="s">
        <v>475</v>
      </c>
      <c r="AU81" s="448" t="s">
        <v>475</v>
      </c>
      <c r="AV81" s="448" t="s">
        <v>475</v>
      </c>
      <c r="AW81" s="448" t="s">
        <v>475</v>
      </c>
      <c r="AX81" s="448" t="s">
        <v>475</v>
      </c>
      <c r="AY81" s="448" t="s">
        <v>475</v>
      </c>
      <c r="AZ81" s="448" t="s">
        <v>475</v>
      </c>
      <c r="BA81" s="448" t="s">
        <v>475</v>
      </c>
      <c r="BB81" s="448" t="s">
        <v>475</v>
      </c>
      <c r="BC81" s="446" t="s">
        <v>11774</v>
      </c>
      <c r="BD81" s="446" t="s">
        <v>11772</v>
      </c>
      <c r="BE81" s="446" t="s">
        <v>11772</v>
      </c>
      <c r="BF81" s="448" t="s">
        <v>475</v>
      </c>
      <c r="BG81" s="448" t="s">
        <v>475</v>
      </c>
      <c r="BH81" s="448" t="s">
        <v>475</v>
      </c>
      <c r="BI81" s="448" t="s">
        <v>475</v>
      </c>
      <c r="BJ81" s="448" t="s">
        <v>475</v>
      </c>
      <c r="BK81" s="193" t="str">
        <f t="shared" si="14"/>
        <v>OK</v>
      </c>
      <c r="BL81" s="195" t="str">
        <f t="shared" si="15"/>
        <v>1037804</v>
      </c>
      <c r="BM81" s="192">
        <f t="shared" si="16"/>
        <v>1</v>
      </c>
    </row>
    <row r="82" spans="1:65" ht="17.399999999999999">
      <c r="B82" s="446" t="s">
        <v>1340</v>
      </c>
      <c r="C82" s="446" t="s">
        <v>2434</v>
      </c>
      <c r="D82" s="446" t="s">
        <v>2435</v>
      </c>
      <c r="E82" s="446" t="s">
        <v>57</v>
      </c>
      <c r="F82" s="446" t="s">
        <v>10120</v>
      </c>
      <c r="G82" s="446" t="s">
        <v>3688</v>
      </c>
      <c r="H82" s="446" t="s">
        <v>2936</v>
      </c>
      <c r="I82" s="446" t="s">
        <v>31</v>
      </c>
      <c r="J82" s="447">
        <v>46128</v>
      </c>
      <c r="K82" s="446" t="s">
        <v>2937</v>
      </c>
      <c r="L82" s="446" t="s">
        <v>43</v>
      </c>
      <c r="M82" s="446" t="s">
        <v>3700</v>
      </c>
      <c r="N82" s="446" t="s">
        <v>2606</v>
      </c>
      <c r="O82" s="446" t="s">
        <v>7884</v>
      </c>
      <c r="P82" s="448" t="s">
        <v>475</v>
      </c>
      <c r="Q82" s="448" t="s">
        <v>475</v>
      </c>
      <c r="R82" s="447">
        <v>46114</v>
      </c>
      <c r="S82" s="447">
        <v>46114</v>
      </c>
      <c r="T82" s="447">
        <v>46114</v>
      </c>
      <c r="U82" s="446">
        <v>29</v>
      </c>
      <c r="V82" s="448" t="s">
        <v>475</v>
      </c>
      <c r="W82" s="446">
        <v>19</v>
      </c>
      <c r="X82" s="446">
        <v>193</v>
      </c>
      <c r="Y82" s="446">
        <v>143</v>
      </c>
      <c r="Z82" s="446" t="s">
        <v>2204</v>
      </c>
      <c r="AA82" s="448" t="s">
        <v>475</v>
      </c>
      <c r="AB82" s="447">
        <v>46126</v>
      </c>
      <c r="AC82" s="447">
        <v>46127</v>
      </c>
      <c r="AD82" s="447">
        <v>46128</v>
      </c>
      <c r="AE82" s="447">
        <v>46128</v>
      </c>
      <c r="AF82" s="447">
        <v>46128</v>
      </c>
      <c r="AG82" s="447">
        <v>46128</v>
      </c>
      <c r="AH82" s="447">
        <v>46128</v>
      </c>
      <c r="AI82" s="447">
        <v>46128</v>
      </c>
      <c r="AJ82" s="446" t="s">
        <v>10121</v>
      </c>
      <c r="AK82" s="447">
        <v>46129</v>
      </c>
      <c r="AL82" s="447">
        <v>46129</v>
      </c>
      <c r="AM82" s="447">
        <v>46129</v>
      </c>
      <c r="AN82" s="447">
        <v>46155</v>
      </c>
      <c r="AO82" s="446" t="s">
        <v>3703</v>
      </c>
      <c r="AP82" s="448" t="s">
        <v>475</v>
      </c>
      <c r="AQ82" s="448" t="s">
        <v>475</v>
      </c>
      <c r="AR82" s="448" t="s">
        <v>475</v>
      </c>
      <c r="AS82" s="448" t="s">
        <v>475</v>
      </c>
      <c r="AT82" s="448" t="s">
        <v>475</v>
      </c>
      <c r="AU82" s="448" t="s">
        <v>475</v>
      </c>
      <c r="AV82" s="448" t="s">
        <v>475</v>
      </c>
      <c r="AW82" s="448" t="s">
        <v>475</v>
      </c>
      <c r="AX82" s="448" t="s">
        <v>475</v>
      </c>
      <c r="AY82" s="448" t="s">
        <v>475</v>
      </c>
      <c r="AZ82" s="448" t="s">
        <v>475</v>
      </c>
      <c r="BA82" s="448" t="s">
        <v>475</v>
      </c>
      <c r="BB82" s="448" t="s">
        <v>475</v>
      </c>
      <c r="BC82" s="446" t="s">
        <v>11775</v>
      </c>
      <c r="BD82" s="448" t="s">
        <v>475</v>
      </c>
      <c r="BE82" s="448" t="s">
        <v>475</v>
      </c>
      <c r="BF82" s="448" t="s">
        <v>475</v>
      </c>
      <c r="BG82" s="448" t="s">
        <v>475</v>
      </c>
      <c r="BH82" s="448" t="s">
        <v>475</v>
      </c>
      <c r="BI82" s="448" t="s">
        <v>475</v>
      </c>
      <c r="BJ82" s="448" t="s">
        <v>475</v>
      </c>
      <c r="BK82" s="193" t="str">
        <f t="shared" si="14"/>
        <v>Re_Mass</v>
      </c>
      <c r="BL82" s="195" t="str">
        <f t="shared" si="15"/>
        <v>1035083</v>
      </c>
      <c r="BM82" s="192">
        <f t="shared" si="16"/>
        <v>1</v>
      </c>
    </row>
    <row r="83" spans="1:65" ht="17.399999999999999">
      <c r="B83" s="446" t="s">
        <v>988</v>
      </c>
      <c r="C83" s="446" t="s">
        <v>1844</v>
      </c>
      <c r="D83" s="446" t="s">
        <v>1474</v>
      </c>
      <c r="E83" s="446" t="s">
        <v>1554</v>
      </c>
      <c r="F83" s="446" t="s">
        <v>10122</v>
      </c>
      <c r="G83" s="446" t="s">
        <v>3688</v>
      </c>
      <c r="H83" s="446" t="s">
        <v>2936</v>
      </c>
      <c r="I83" s="446" t="s">
        <v>31</v>
      </c>
      <c r="J83" s="447">
        <v>46129</v>
      </c>
      <c r="K83" s="446" t="s">
        <v>2937</v>
      </c>
      <c r="L83" s="446" t="s">
        <v>43</v>
      </c>
      <c r="M83" s="446" t="s">
        <v>2371</v>
      </c>
      <c r="N83" s="446" t="s">
        <v>1498</v>
      </c>
      <c r="O83" s="446" t="s">
        <v>7923</v>
      </c>
      <c r="P83" s="448" t="s">
        <v>475</v>
      </c>
      <c r="Q83" s="448" t="s">
        <v>475</v>
      </c>
      <c r="R83" s="447">
        <v>46109</v>
      </c>
      <c r="S83" s="447">
        <v>46112</v>
      </c>
      <c r="T83" s="447">
        <v>46112</v>
      </c>
      <c r="U83" s="446">
        <v>36</v>
      </c>
      <c r="V83" s="448" t="s">
        <v>475</v>
      </c>
      <c r="W83" s="446">
        <v>23</v>
      </c>
      <c r="X83" s="448" t="s">
        <v>475</v>
      </c>
      <c r="Y83" s="446">
        <v>182</v>
      </c>
      <c r="Z83" s="446" t="s">
        <v>1469</v>
      </c>
      <c r="AA83" s="448" t="s">
        <v>475</v>
      </c>
      <c r="AB83" s="447">
        <v>46127</v>
      </c>
      <c r="AC83" s="447">
        <v>46128</v>
      </c>
      <c r="AD83" s="447">
        <v>46129</v>
      </c>
      <c r="AE83" s="447">
        <v>46129</v>
      </c>
      <c r="AF83" s="447">
        <v>46129</v>
      </c>
      <c r="AG83" s="447">
        <v>46129</v>
      </c>
      <c r="AH83" s="447">
        <v>46129</v>
      </c>
      <c r="AI83" s="447">
        <v>46129</v>
      </c>
      <c r="AJ83" s="446" t="s">
        <v>11776</v>
      </c>
      <c r="AK83" s="447">
        <v>46161</v>
      </c>
      <c r="AL83" s="447">
        <v>46129</v>
      </c>
      <c r="AM83" s="447">
        <v>46131</v>
      </c>
      <c r="AN83" s="447">
        <v>46162</v>
      </c>
      <c r="AO83" s="446" t="s">
        <v>1133</v>
      </c>
      <c r="AP83" s="448" t="s">
        <v>475</v>
      </c>
      <c r="AQ83" s="448" t="s">
        <v>475</v>
      </c>
      <c r="AR83" s="448" t="s">
        <v>475</v>
      </c>
      <c r="AS83" s="448" t="s">
        <v>475</v>
      </c>
      <c r="AT83" s="448" t="s">
        <v>475</v>
      </c>
      <c r="AU83" s="448" t="s">
        <v>475</v>
      </c>
      <c r="AV83" s="448" t="s">
        <v>475</v>
      </c>
      <c r="AW83" s="448" t="s">
        <v>475</v>
      </c>
      <c r="AX83" s="448" t="s">
        <v>475</v>
      </c>
      <c r="AY83" s="448" t="s">
        <v>475</v>
      </c>
      <c r="AZ83" s="448" t="s">
        <v>475</v>
      </c>
      <c r="BA83" s="448" t="s">
        <v>475</v>
      </c>
      <c r="BB83" s="448" t="s">
        <v>475</v>
      </c>
      <c r="BC83" s="446" t="s">
        <v>11777</v>
      </c>
      <c r="BD83" s="448" t="s">
        <v>475</v>
      </c>
      <c r="BE83" s="448" t="s">
        <v>475</v>
      </c>
      <c r="BF83" s="448" t="s">
        <v>475</v>
      </c>
      <c r="BG83" s="448" t="s">
        <v>475</v>
      </c>
      <c r="BH83" s="448" t="s">
        <v>475</v>
      </c>
      <c r="BI83" s="448" t="s">
        <v>475</v>
      </c>
      <c r="BJ83" s="448" t="s">
        <v>475</v>
      </c>
      <c r="BK83" s="193" t="str">
        <f t="shared" si="14"/>
        <v>OK</v>
      </c>
      <c r="BL83" s="195" t="str">
        <f t="shared" si="15"/>
        <v>1027947</v>
      </c>
      <c r="BM83" s="192">
        <f t="shared" si="16"/>
        <v>1</v>
      </c>
    </row>
    <row r="84" spans="1:65" ht="17.399999999999999">
      <c r="B84" s="446" t="s">
        <v>1404</v>
      </c>
      <c r="C84" s="446" t="s">
        <v>1388</v>
      </c>
      <c r="D84" s="446" t="s">
        <v>1359</v>
      </c>
      <c r="E84" s="446" t="s">
        <v>57</v>
      </c>
      <c r="F84" s="446" t="s">
        <v>10123</v>
      </c>
      <c r="G84" s="446" t="s">
        <v>3688</v>
      </c>
      <c r="H84" s="446" t="s">
        <v>2936</v>
      </c>
      <c r="I84" s="446" t="s">
        <v>31</v>
      </c>
      <c r="J84" s="447">
        <v>46129</v>
      </c>
      <c r="K84" s="446" t="s">
        <v>2937</v>
      </c>
      <c r="L84" s="446" t="s">
        <v>43</v>
      </c>
      <c r="M84" s="446" t="s">
        <v>5366</v>
      </c>
      <c r="N84" s="446" t="s">
        <v>1505</v>
      </c>
      <c r="O84" s="446" t="s">
        <v>7931</v>
      </c>
      <c r="P84" s="448" t="s">
        <v>475</v>
      </c>
      <c r="Q84" s="448" t="s">
        <v>475</v>
      </c>
      <c r="R84" s="447">
        <v>46101</v>
      </c>
      <c r="S84" s="447">
        <v>46101</v>
      </c>
      <c r="T84" s="447">
        <v>46113</v>
      </c>
      <c r="U84" s="446">
        <v>29</v>
      </c>
      <c r="V84" s="448" t="s">
        <v>475</v>
      </c>
      <c r="W84" s="446">
        <v>17</v>
      </c>
      <c r="X84" s="448" t="s">
        <v>475</v>
      </c>
      <c r="Y84" s="446">
        <v>124</v>
      </c>
      <c r="Z84" s="446" t="s">
        <v>1352</v>
      </c>
      <c r="AA84" s="448" t="s">
        <v>475</v>
      </c>
      <c r="AB84" s="447">
        <v>46126</v>
      </c>
      <c r="AC84" s="447">
        <v>46128</v>
      </c>
      <c r="AD84" s="447">
        <v>46129</v>
      </c>
      <c r="AE84" s="447">
        <v>46129</v>
      </c>
      <c r="AF84" s="447">
        <v>46129</v>
      </c>
      <c r="AG84" s="447">
        <v>46129</v>
      </c>
      <c r="AH84" s="447">
        <v>46129</v>
      </c>
      <c r="AI84" s="447">
        <v>46129</v>
      </c>
      <c r="AJ84" s="446" t="s">
        <v>10731</v>
      </c>
      <c r="AK84" s="447">
        <v>46143</v>
      </c>
      <c r="AL84" s="447">
        <v>46129</v>
      </c>
      <c r="AM84" s="447">
        <v>46130</v>
      </c>
      <c r="AN84" s="447">
        <v>46154</v>
      </c>
      <c r="AO84" s="446" t="s">
        <v>1133</v>
      </c>
      <c r="AP84" s="448" t="s">
        <v>475</v>
      </c>
      <c r="AQ84" s="448" t="s">
        <v>475</v>
      </c>
      <c r="AR84" s="448" t="s">
        <v>475</v>
      </c>
      <c r="AS84" s="448" t="s">
        <v>475</v>
      </c>
      <c r="AT84" s="448" t="s">
        <v>475</v>
      </c>
      <c r="AU84" s="448" t="s">
        <v>475</v>
      </c>
      <c r="AV84" s="448" t="s">
        <v>475</v>
      </c>
      <c r="AW84" s="448" t="s">
        <v>475</v>
      </c>
      <c r="AX84" s="448" t="s">
        <v>475</v>
      </c>
      <c r="AY84" s="448" t="s">
        <v>475</v>
      </c>
      <c r="AZ84" s="448" t="s">
        <v>475</v>
      </c>
      <c r="BA84" s="448" t="s">
        <v>475</v>
      </c>
      <c r="BB84" s="448" t="s">
        <v>475</v>
      </c>
      <c r="BC84" s="446" t="s">
        <v>11774</v>
      </c>
      <c r="BD84" s="446" t="s">
        <v>11772</v>
      </c>
      <c r="BE84" s="446" t="s">
        <v>11775</v>
      </c>
      <c r="BF84" s="448" t="s">
        <v>475</v>
      </c>
      <c r="BG84" s="448" t="s">
        <v>475</v>
      </c>
      <c r="BH84" s="448" t="s">
        <v>475</v>
      </c>
      <c r="BI84" s="448" t="s">
        <v>475</v>
      </c>
      <c r="BJ84" s="448" t="s">
        <v>475</v>
      </c>
      <c r="BK84" s="193" t="str">
        <f t="shared" si="14"/>
        <v>OK</v>
      </c>
      <c r="BL84" s="195" t="str">
        <f t="shared" si="15"/>
        <v>2022631</v>
      </c>
      <c r="BM84" s="192">
        <f t="shared" si="16"/>
        <v>2</v>
      </c>
    </row>
    <row r="85" spans="1:65" ht="17.399999999999999">
      <c r="B85" s="446" t="s">
        <v>1433</v>
      </c>
      <c r="C85" s="446" t="s">
        <v>2620</v>
      </c>
      <c r="D85" s="446" t="s">
        <v>2435</v>
      </c>
      <c r="E85" s="446" t="s">
        <v>57</v>
      </c>
      <c r="F85" s="446" t="s">
        <v>10124</v>
      </c>
      <c r="G85" s="446" t="s">
        <v>3688</v>
      </c>
      <c r="H85" s="446" t="s">
        <v>2936</v>
      </c>
      <c r="I85" s="446" t="s">
        <v>31</v>
      </c>
      <c r="J85" s="447">
        <v>46132</v>
      </c>
      <c r="K85" s="446" t="s">
        <v>2937</v>
      </c>
      <c r="L85" s="446" t="s">
        <v>43</v>
      </c>
      <c r="M85" s="446" t="s">
        <v>5366</v>
      </c>
      <c r="N85" s="446" t="s">
        <v>953</v>
      </c>
      <c r="O85" s="446" t="s">
        <v>8686</v>
      </c>
      <c r="P85" s="448" t="s">
        <v>475</v>
      </c>
      <c r="Q85" s="448" t="s">
        <v>475</v>
      </c>
      <c r="R85" s="447">
        <v>46118</v>
      </c>
      <c r="S85" s="447">
        <v>46119</v>
      </c>
      <c r="T85" s="447">
        <v>46120</v>
      </c>
      <c r="U85" s="446">
        <v>30</v>
      </c>
      <c r="V85" s="448" t="s">
        <v>475</v>
      </c>
      <c r="W85" s="446">
        <v>22</v>
      </c>
      <c r="X85" s="448" t="s">
        <v>475</v>
      </c>
      <c r="Y85" s="446">
        <v>170</v>
      </c>
      <c r="Z85" s="446" t="s">
        <v>2204</v>
      </c>
      <c r="AA85" s="448" t="s">
        <v>475</v>
      </c>
      <c r="AB85" s="447">
        <v>46131</v>
      </c>
      <c r="AC85" s="447">
        <v>46131</v>
      </c>
      <c r="AD85" s="447">
        <v>46132</v>
      </c>
      <c r="AE85" s="447">
        <v>46132</v>
      </c>
      <c r="AF85" s="447">
        <v>46132</v>
      </c>
      <c r="AG85" s="447">
        <v>46132</v>
      </c>
      <c r="AH85" s="447">
        <v>46132</v>
      </c>
      <c r="AI85" s="447">
        <v>46132</v>
      </c>
      <c r="AJ85" s="448" t="s">
        <v>475</v>
      </c>
      <c r="AK85" s="448" t="s">
        <v>475</v>
      </c>
      <c r="AL85" s="447">
        <v>46133</v>
      </c>
      <c r="AM85" s="447">
        <v>46133</v>
      </c>
      <c r="AN85" s="447">
        <v>46162</v>
      </c>
      <c r="AO85" s="446" t="s">
        <v>3703</v>
      </c>
      <c r="AP85" s="448" t="s">
        <v>475</v>
      </c>
      <c r="AQ85" s="448" t="s">
        <v>475</v>
      </c>
      <c r="AR85" s="448" t="s">
        <v>475</v>
      </c>
      <c r="AS85" s="448" t="s">
        <v>475</v>
      </c>
      <c r="AT85" s="448" t="s">
        <v>475</v>
      </c>
      <c r="AU85" s="448" t="s">
        <v>475</v>
      </c>
      <c r="AV85" s="448" t="s">
        <v>475</v>
      </c>
      <c r="AW85" s="448" t="s">
        <v>475</v>
      </c>
      <c r="AX85" s="448" t="s">
        <v>475</v>
      </c>
      <c r="AY85" s="448" t="s">
        <v>475</v>
      </c>
      <c r="AZ85" s="448" t="s">
        <v>475</v>
      </c>
      <c r="BA85" s="448" t="s">
        <v>475</v>
      </c>
      <c r="BB85" s="448" t="s">
        <v>475</v>
      </c>
      <c r="BC85" s="446" t="s">
        <v>11777</v>
      </c>
      <c r="BD85" s="448" t="s">
        <v>475</v>
      </c>
      <c r="BE85" s="448" t="s">
        <v>475</v>
      </c>
      <c r="BF85" s="448" t="s">
        <v>475</v>
      </c>
      <c r="BG85" s="448" t="s">
        <v>475</v>
      </c>
      <c r="BH85" s="448" t="s">
        <v>475</v>
      </c>
      <c r="BI85" s="448" t="s">
        <v>475</v>
      </c>
      <c r="BJ85" s="448" t="s">
        <v>475</v>
      </c>
      <c r="BK85" s="193" t="str">
        <f t="shared" si="14"/>
        <v>Re_Mass</v>
      </c>
      <c r="BL85" s="195" t="str">
        <f t="shared" si="15"/>
        <v>1035086</v>
      </c>
      <c r="BM85" s="192">
        <f t="shared" si="16"/>
        <v>2</v>
      </c>
    </row>
    <row r="86" spans="1:65" ht="17.399999999999999">
      <c r="B86" s="446" t="s">
        <v>1461</v>
      </c>
      <c r="C86" s="446" t="s">
        <v>4236</v>
      </c>
      <c r="D86" s="446" t="s">
        <v>698</v>
      </c>
      <c r="E86" s="446" t="s">
        <v>57</v>
      </c>
      <c r="F86" s="446" t="s">
        <v>10125</v>
      </c>
      <c r="G86" s="446" t="s">
        <v>3688</v>
      </c>
      <c r="H86" s="446" t="s">
        <v>2936</v>
      </c>
      <c r="I86" s="446" t="s">
        <v>31</v>
      </c>
      <c r="J86" s="447">
        <v>46133</v>
      </c>
      <c r="K86" s="446" t="s">
        <v>2937</v>
      </c>
      <c r="L86" s="446" t="s">
        <v>43</v>
      </c>
      <c r="M86" s="446" t="s">
        <v>3700</v>
      </c>
      <c r="N86" s="446" t="s">
        <v>965</v>
      </c>
      <c r="O86" s="446" t="s">
        <v>7451</v>
      </c>
      <c r="P86" s="448" t="s">
        <v>475</v>
      </c>
      <c r="Q86" s="448" t="s">
        <v>475</v>
      </c>
      <c r="R86" s="447">
        <v>46104</v>
      </c>
      <c r="S86" s="447">
        <v>46105</v>
      </c>
      <c r="T86" s="447">
        <v>46119</v>
      </c>
      <c r="U86" s="446">
        <v>17</v>
      </c>
      <c r="V86" s="448" t="s">
        <v>475</v>
      </c>
      <c r="W86" s="446">
        <v>7</v>
      </c>
      <c r="X86" s="448" t="s">
        <v>475</v>
      </c>
      <c r="Y86" s="446">
        <v>161</v>
      </c>
      <c r="Z86" s="446" t="s">
        <v>691</v>
      </c>
      <c r="AA86" s="448" t="s">
        <v>475</v>
      </c>
      <c r="AB86" s="447">
        <v>46133</v>
      </c>
      <c r="AC86" s="447">
        <v>46133</v>
      </c>
      <c r="AD86" s="447">
        <v>46132</v>
      </c>
      <c r="AE86" s="447">
        <v>46133</v>
      </c>
      <c r="AF86" s="447">
        <v>46133</v>
      </c>
      <c r="AG86" s="447">
        <v>46133</v>
      </c>
      <c r="AH86" s="447">
        <v>46133</v>
      </c>
      <c r="AI86" s="447">
        <v>46133</v>
      </c>
      <c r="AJ86" s="446" t="s">
        <v>10732</v>
      </c>
      <c r="AK86" s="447">
        <v>46142</v>
      </c>
      <c r="AL86" s="447">
        <v>46133</v>
      </c>
      <c r="AM86" s="447">
        <v>46134</v>
      </c>
      <c r="AN86" s="447">
        <v>46142</v>
      </c>
      <c r="AO86" s="446" t="s">
        <v>1133</v>
      </c>
      <c r="AP86" s="448" t="s">
        <v>475</v>
      </c>
      <c r="AQ86" s="448" t="s">
        <v>475</v>
      </c>
      <c r="AR86" s="448" t="s">
        <v>475</v>
      </c>
      <c r="AS86" s="448" t="s">
        <v>475</v>
      </c>
      <c r="AT86" s="448" t="s">
        <v>475</v>
      </c>
      <c r="AU86" s="448" t="s">
        <v>475</v>
      </c>
      <c r="AV86" s="448" t="s">
        <v>475</v>
      </c>
      <c r="AW86" s="448" t="s">
        <v>475</v>
      </c>
      <c r="AX86" s="448" t="s">
        <v>475</v>
      </c>
      <c r="AY86" s="448" t="s">
        <v>475</v>
      </c>
      <c r="AZ86" s="448" t="s">
        <v>475</v>
      </c>
      <c r="BA86" s="448" t="s">
        <v>475</v>
      </c>
      <c r="BB86" s="448" t="s">
        <v>475</v>
      </c>
      <c r="BC86" s="446" t="s">
        <v>10725</v>
      </c>
      <c r="BD86" s="446" t="s">
        <v>10724</v>
      </c>
      <c r="BE86" s="446" t="s">
        <v>10726</v>
      </c>
      <c r="BF86" s="448" t="s">
        <v>475</v>
      </c>
      <c r="BG86" s="448" t="s">
        <v>475</v>
      </c>
      <c r="BH86" s="448" t="s">
        <v>475</v>
      </c>
      <c r="BI86" s="448" t="s">
        <v>475</v>
      </c>
      <c r="BJ86" s="448" t="s">
        <v>475</v>
      </c>
      <c r="BK86" s="193" t="str">
        <f t="shared" si="14"/>
        <v>OK</v>
      </c>
      <c r="BL86" s="195" t="str">
        <f t="shared" si="15"/>
        <v>1037806</v>
      </c>
      <c r="BM86" s="192">
        <f t="shared" si="16"/>
        <v>1</v>
      </c>
    </row>
    <row r="87" spans="1:65" ht="17.399999999999999">
      <c r="B87" s="446" t="s">
        <v>2049</v>
      </c>
      <c r="C87" s="446" t="s">
        <v>9429</v>
      </c>
      <c r="D87" s="446" t="s">
        <v>698</v>
      </c>
      <c r="E87" s="446" t="s">
        <v>57</v>
      </c>
      <c r="F87" s="446" t="s">
        <v>10126</v>
      </c>
      <c r="G87" s="446" t="s">
        <v>3688</v>
      </c>
      <c r="H87" s="446" t="s">
        <v>2936</v>
      </c>
      <c r="I87" s="446" t="s">
        <v>31</v>
      </c>
      <c r="J87" s="447">
        <v>46133</v>
      </c>
      <c r="K87" s="446" t="s">
        <v>2937</v>
      </c>
      <c r="L87" s="446" t="s">
        <v>43</v>
      </c>
      <c r="M87" s="446" t="s">
        <v>5366</v>
      </c>
      <c r="N87" s="446" t="s">
        <v>4419</v>
      </c>
      <c r="O87" s="446" t="s">
        <v>9423</v>
      </c>
      <c r="P87" s="448" t="s">
        <v>475</v>
      </c>
      <c r="Q87" s="448" t="s">
        <v>475</v>
      </c>
      <c r="R87" s="447">
        <v>46125</v>
      </c>
      <c r="S87" s="447">
        <v>46125</v>
      </c>
      <c r="T87" s="447">
        <v>46125</v>
      </c>
      <c r="U87" s="446">
        <v>20</v>
      </c>
      <c r="V87" s="448" t="s">
        <v>475</v>
      </c>
      <c r="W87" s="446">
        <v>14</v>
      </c>
      <c r="X87" s="448" t="s">
        <v>475</v>
      </c>
      <c r="Y87" s="446">
        <v>147</v>
      </c>
      <c r="Z87" s="446" t="s">
        <v>691</v>
      </c>
      <c r="AA87" s="448" t="s">
        <v>475</v>
      </c>
      <c r="AB87" s="447">
        <v>46133</v>
      </c>
      <c r="AC87" s="447">
        <v>46132</v>
      </c>
      <c r="AD87" s="447">
        <v>46133</v>
      </c>
      <c r="AE87" s="447">
        <v>46133</v>
      </c>
      <c r="AF87" s="447">
        <v>46133</v>
      </c>
      <c r="AG87" s="447">
        <v>46133</v>
      </c>
      <c r="AH87" s="447">
        <v>46133</v>
      </c>
      <c r="AI87" s="447">
        <v>46133</v>
      </c>
      <c r="AJ87" s="446" t="s">
        <v>11778</v>
      </c>
      <c r="AK87" s="447">
        <v>46150</v>
      </c>
      <c r="AL87" s="447">
        <v>46133</v>
      </c>
      <c r="AM87" s="447">
        <v>46134</v>
      </c>
      <c r="AN87" s="447">
        <v>46153</v>
      </c>
      <c r="AO87" s="446" t="s">
        <v>1133</v>
      </c>
      <c r="AP87" s="448" t="s">
        <v>475</v>
      </c>
      <c r="AQ87" s="448" t="s">
        <v>475</v>
      </c>
      <c r="AR87" s="448" t="s">
        <v>475</v>
      </c>
      <c r="AS87" s="448" t="s">
        <v>475</v>
      </c>
      <c r="AT87" s="448" t="s">
        <v>475</v>
      </c>
      <c r="AU87" s="448" t="s">
        <v>475</v>
      </c>
      <c r="AV87" s="448" t="s">
        <v>475</v>
      </c>
      <c r="AW87" s="448" t="s">
        <v>475</v>
      </c>
      <c r="AX87" s="448" t="s">
        <v>475</v>
      </c>
      <c r="AY87" s="448" t="s">
        <v>475</v>
      </c>
      <c r="AZ87" s="448" t="s">
        <v>475</v>
      </c>
      <c r="BA87" s="448" t="s">
        <v>475</v>
      </c>
      <c r="BB87" s="448" t="s">
        <v>475</v>
      </c>
      <c r="BC87" s="446" t="s">
        <v>11771</v>
      </c>
      <c r="BD87" s="446" t="s">
        <v>11774</v>
      </c>
      <c r="BE87" s="446" t="s">
        <v>11772</v>
      </c>
      <c r="BF87" s="448" t="s">
        <v>475</v>
      </c>
      <c r="BG87" s="448" t="s">
        <v>475</v>
      </c>
      <c r="BH87" s="448" t="s">
        <v>475</v>
      </c>
      <c r="BI87" s="448" t="s">
        <v>475</v>
      </c>
      <c r="BJ87" s="448" t="s">
        <v>475</v>
      </c>
      <c r="BK87" s="193" t="str">
        <f t="shared" si="14"/>
        <v>OK</v>
      </c>
      <c r="BL87" s="195" t="str">
        <f t="shared" si="15"/>
        <v>1037711</v>
      </c>
      <c r="BM87" s="192">
        <f t="shared" si="16"/>
        <v>1</v>
      </c>
    </row>
    <row r="88" spans="1:65" ht="17.399999999999999">
      <c r="B88" s="446" t="s">
        <v>2076</v>
      </c>
      <c r="C88" s="446" t="s">
        <v>8670</v>
      </c>
      <c r="D88" s="446" t="s">
        <v>3253</v>
      </c>
      <c r="E88" s="446" t="s">
        <v>57</v>
      </c>
      <c r="F88" s="446" t="s">
        <v>10127</v>
      </c>
      <c r="G88" s="446" t="s">
        <v>2935</v>
      </c>
      <c r="H88" s="446" t="s">
        <v>2936</v>
      </c>
      <c r="I88" s="446" t="s">
        <v>31</v>
      </c>
      <c r="J88" s="447">
        <v>46134</v>
      </c>
      <c r="K88" s="446" t="s">
        <v>2937</v>
      </c>
      <c r="L88" s="446" t="s">
        <v>43</v>
      </c>
      <c r="M88" s="446" t="s">
        <v>5366</v>
      </c>
      <c r="N88" s="446" t="s">
        <v>1505</v>
      </c>
      <c r="O88" s="446" t="s">
        <v>8665</v>
      </c>
      <c r="P88" s="448" t="s">
        <v>475</v>
      </c>
      <c r="Q88" s="448" t="s">
        <v>475</v>
      </c>
      <c r="R88" s="447">
        <v>46114</v>
      </c>
      <c r="S88" s="447">
        <v>46115</v>
      </c>
      <c r="T88" s="447">
        <v>46120</v>
      </c>
      <c r="U88" s="446">
        <v>34</v>
      </c>
      <c r="V88" s="448" t="s">
        <v>475</v>
      </c>
      <c r="W88" s="446">
        <v>24</v>
      </c>
      <c r="X88" s="448" t="s">
        <v>475</v>
      </c>
      <c r="Y88" s="446">
        <v>94</v>
      </c>
      <c r="Z88" s="446" t="s">
        <v>2811</v>
      </c>
      <c r="AA88" s="448" t="s">
        <v>475</v>
      </c>
      <c r="AB88" s="447">
        <v>46133</v>
      </c>
      <c r="AC88" s="447">
        <v>46134</v>
      </c>
      <c r="AD88" s="447">
        <v>46133</v>
      </c>
      <c r="AE88" s="447">
        <v>46134</v>
      </c>
      <c r="AF88" s="447">
        <v>46134</v>
      </c>
      <c r="AG88" s="447">
        <v>46134</v>
      </c>
      <c r="AH88" s="447">
        <v>46134</v>
      </c>
      <c r="AI88" s="447">
        <v>46134</v>
      </c>
      <c r="AJ88" s="448" t="s">
        <v>475</v>
      </c>
      <c r="AK88" s="448" t="s">
        <v>475</v>
      </c>
      <c r="AL88" s="447">
        <v>46134</v>
      </c>
      <c r="AM88" s="447">
        <v>46135</v>
      </c>
      <c r="AN88" s="448" t="s">
        <v>475</v>
      </c>
      <c r="AO88" s="448" t="s">
        <v>475</v>
      </c>
      <c r="AP88" s="448" t="s">
        <v>475</v>
      </c>
      <c r="AQ88" s="448" t="s">
        <v>475</v>
      </c>
      <c r="AR88" s="448" t="s">
        <v>475</v>
      </c>
      <c r="AS88" s="448" t="s">
        <v>475</v>
      </c>
      <c r="AT88" s="448" t="s">
        <v>475</v>
      </c>
      <c r="AU88" s="448" t="s">
        <v>475</v>
      </c>
      <c r="AV88" s="448" t="s">
        <v>475</v>
      </c>
      <c r="AW88" s="448" t="s">
        <v>475</v>
      </c>
      <c r="AX88" s="448" t="s">
        <v>475</v>
      </c>
      <c r="AY88" s="448" t="s">
        <v>475</v>
      </c>
      <c r="AZ88" s="448" t="s">
        <v>475</v>
      </c>
      <c r="BA88" s="448" t="s">
        <v>475</v>
      </c>
      <c r="BB88" s="448" t="s">
        <v>475</v>
      </c>
      <c r="BC88" s="448" t="s">
        <v>475</v>
      </c>
      <c r="BD88" s="448" t="s">
        <v>475</v>
      </c>
      <c r="BE88" s="448" t="s">
        <v>475</v>
      </c>
      <c r="BF88" s="448" t="s">
        <v>475</v>
      </c>
      <c r="BG88" s="448" t="s">
        <v>475</v>
      </c>
      <c r="BH88" s="448" t="s">
        <v>475</v>
      </c>
      <c r="BI88" s="448" t="s">
        <v>475</v>
      </c>
      <c r="BJ88" s="448" t="s">
        <v>475</v>
      </c>
      <c r="BK88" s="193" t="str">
        <f t="shared" si="14"/>
        <v>On Going</v>
      </c>
      <c r="BL88" s="195" t="str">
        <f t="shared" si="15"/>
        <v>1031801</v>
      </c>
      <c r="BM88" s="192">
        <f t="shared" si="16"/>
        <v>1</v>
      </c>
    </row>
    <row r="89" spans="1:65" ht="17.399999999999999">
      <c r="B89" s="446" t="s">
        <v>205</v>
      </c>
      <c r="C89" s="446" t="s">
        <v>7944</v>
      </c>
      <c r="D89" s="446" t="s">
        <v>2435</v>
      </c>
      <c r="E89" s="446" t="s">
        <v>320</v>
      </c>
      <c r="F89" s="446" t="s">
        <v>10128</v>
      </c>
      <c r="G89" s="446" t="s">
        <v>3688</v>
      </c>
      <c r="H89" s="446" t="s">
        <v>2936</v>
      </c>
      <c r="I89" s="446" t="s">
        <v>31</v>
      </c>
      <c r="J89" s="447">
        <v>46135</v>
      </c>
      <c r="K89" s="446" t="s">
        <v>2937</v>
      </c>
      <c r="L89" s="446" t="s">
        <v>43</v>
      </c>
      <c r="M89" s="446" t="s">
        <v>2371</v>
      </c>
      <c r="N89" s="446" t="s">
        <v>52</v>
      </c>
      <c r="O89" s="446" t="s">
        <v>7939</v>
      </c>
      <c r="P89" s="448" t="s">
        <v>475</v>
      </c>
      <c r="Q89" s="448" t="s">
        <v>475</v>
      </c>
      <c r="R89" s="447">
        <v>46111</v>
      </c>
      <c r="S89" s="447">
        <v>46111</v>
      </c>
      <c r="T89" s="447">
        <v>46119</v>
      </c>
      <c r="U89" s="446">
        <v>21</v>
      </c>
      <c r="V89" s="448" t="s">
        <v>475</v>
      </c>
      <c r="W89" s="446">
        <v>9</v>
      </c>
      <c r="X89" s="448" t="s">
        <v>475</v>
      </c>
      <c r="Y89" s="446">
        <v>334</v>
      </c>
      <c r="Z89" s="446" t="s">
        <v>2204</v>
      </c>
      <c r="AA89" s="448" t="s">
        <v>475</v>
      </c>
      <c r="AB89" s="447">
        <v>46133</v>
      </c>
      <c r="AC89" s="447">
        <v>46134</v>
      </c>
      <c r="AD89" s="447">
        <v>46134</v>
      </c>
      <c r="AE89" s="447">
        <v>46135</v>
      </c>
      <c r="AF89" s="447">
        <v>46135</v>
      </c>
      <c r="AG89" s="447">
        <v>46135</v>
      </c>
      <c r="AH89" s="447">
        <v>46135</v>
      </c>
      <c r="AI89" s="447">
        <v>46135</v>
      </c>
      <c r="AJ89" s="446" t="s">
        <v>11779</v>
      </c>
      <c r="AK89" s="447">
        <v>46147</v>
      </c>
      <c r="AL89" s="447">
        <v>46136</v>
      </c>
      <c r="AM89" s="447">
        <v>46136</v>
      </c>
      <c r="AN89" s="447">
        <v>46148</v>
      </c>
      <c r="AO89" s="446" t="s">
        <v>1133</v>
      </c>
      <c r="AP89" s="448" t="s">
        <v>475</v>
      </c>
      <c r="AQ89" s="448" t="s">
        <v>475</v>
      </c>
      <c r="AR89" s="448" t="s">
        <v>475</v>
      </c>
      <c r="AS89" s="448" t="s">
        <v>475</v>
      </c>
      <c r="AT89" s="448" t="s">
        <v>475</v>
      </c>
      <c r="AU89" s="448" t="s">
        <v>475</v>
      </c>
      <c r="AV89" s="448" t="s">
        <v>475</v>
      </c>
      <c r="AW89" s="448" t="s">
        <v>475</v>
      </c>
      <c r="AX89" s="448" t="s">
        <v>475</v>
      </c>
      <c r="AY89" s="448" t="s">
        <v>475</v>
      </c>
      <c r="AZ89" s="448" t="s">
        <v>475</v>
      </c>
      <c r="BA89" s="448" t="s">
        <v>475</v>
      </c>
      <c r="BB89" s="448" t="s">
        <v>475</v>
      </c>
      <c r="BC89" s="446" t="s">
        <v>10729</v>
      </c>
      <c r="BD89" s="446" t="s">
        <v>11769</v>
      </c>
      <c r="BE89" s="446" t="s">
        <v>11769</v>
      </c>
      <c r="BF89" s="448" t="s">
        <v>475</v>
      </c>
      <c r="BG89" s="448" t="s">
        <v>475</v>
      </c>
      <c r="BH89" s="448" t="s">
        <v>475</v>
      </c>
      <c r="BI89" s="448" t="s">
        <v>475</v>
      </c>
      <c r="BJ89" s="448" t="s">
        <v>475</v>
      </c>
      <c r="BK89" s="193" t="str">
        <f t="shared" si="14"/>
        <v>OK</v>
      </c>
      <c r="BL89" s="195" t="str">
        <f t="shared" si="15"/>
        <v>1031425</v>
      </c>
      <c r="BM89" s="192">
        <f t="shared" si="16"/>
        <v>1</v>
      </c>
    </row>
    <row r="90" spans="1:65" ht="17.399999999999999">
      <c r="B90" s="446" t="s">
        <v>4186</v>
      </c>
      <c r="C90" s="446" t="s">
        <v>7897</v>
      </c>
      <c r="D90" s="446" t="s">
        <v>1143</v>
      </c>
      <c r="E90" s="446" t="s">
        <v>57</v>
      </c>
      <c r="F90" s="446" t="s">
        <v>10358</v>
      </c>
      <c r="G90" s="446" t="s">
        <v>2935</v>
      </c>
      <c r="H90" s="446" t="s">
        <v>2936</v>
      </c>
      <c r="I90" s="446" t="s">
        <v>31</v>
      </c>
      <c r="J90" s="447">
        <v>46136</v>
      </c>
      <c r="K90" s="446" t="s">
        <v>2937</v>
      </c>
      <c r="L90" s="446" t="s">
        <v>43</v>
      </c>
      <c r="M90" s="446" t="s">
        <v>5366</v>
      </c>
      <c r="N90" s="446" t="s">
        <v>1513</v>
      </c>
      <c r="O90" s="446" t="s">
        <v>7891</v>
      </c>
      <c r="P90" s="448" t="s">
        <v>475</v>
      </c>
      <c r="Q90" s="448" t="s">
        <v>475</v>
      </c>
      <c r="R90" s="447">
        <v>46105</v>
      </c>
      <c r="S90" s="447">
        <v>46106</v>
      </c>
      <c r="T90" s="447">
        <v>46112</v>
      </c>
      <c r="U90" s="446">
        <v>40</v>
      </c>
      <c r="V90" s="448" t="s">
        <v>475</v>
      </c>
      <c r="W90" s="446">
        <v>22</v>
      </c>
      <c r="X90" s="448" t="s">
        <v>475</v>
      </c>
      <c r="Y90" s="446">
        <v>232</v>
      </c>
      <c r="Z90" s="446" t="s">
        <v>1137</v>
      </c>
      <c r="AA90" s="448" t="s">
        <v>475</v>
      </c>
      <c r="AB90" s="447">
        <v>46132</v>
      </c>
      <c r="AC90" s="447">
        <v>46135</v>
      </c>
      <c r="AD90" s="447">
        <v>46135</v>
      </c>
      <c r="AE90" s="447">
        <v>46136</v>
      </c>
      <c r="AF90" s="447">
        <v>46136</v>
      </c>
      <c r="AG90" s="447">
        <v>46136</v>
      </c>
      <c r="AH90" s="447">
        <v>46136</v>
      </c>
      <c r="AI90" s="447">
        <v>46136</v>
      </c>
      <c r="AJ90" s="446" t="s">
        <v>11780</v>
      </c>
      <c r="AK90" s="447">
        <v>46155</v>
      </c>
      <c r="AL90" s="447">
        <v>46136</v>
      </c>
      <c r="AM90" s="447">
        <v>46136</v>
      </c>
      <c r="AN90" s="448" t="s">
        <v>475</v>
      </c>
      <c r="AO90" s="448" t="s">
        <v>475</v>
      </c>
      <c r="AP90" s="448" t="s">
        <v>475</v>
      </c>
      <c r="AQ90" s="448" t="s">
        <v>475</v>
      </c>
      <c r="AR90" s="448" t="s">
        <v>475</v>
      </c>
      <c r="AS90" s="448" t="s">
        <v>475</v>
      </c>
      <c r="AT90" s="448" t="s">
        <v>475</v>
      </c>
      <c r="AU90" s="448" t="s">
        <v>475</v>
      </c>
      <c r="AV90" s="448" t="s">
        <v>475</v>
      </c>
      <c r="AW90" s="448" t="s">
        <v>475</v>
      </c>
      <c r="AX90" s="448" t="s">
        <v>475</v>
      </c>
      <c r="AY90" s="448" t="s">
        <v>475</v>
      </c>
      <c r="AZ90" s="448" t="s">
        <v>475</v>
      </c>
      <c r="BA90" s="448" t="s">
        <v>475</v>
      </c>
      <c r="BB90" s="448" t="s">
        <v>475</v>
      </c>
      <c r="BC90" s="448" t="s">
        <v>475</v>
      </c>
      <c r="BD90" s="448" t="s">
        <v>475</v>
      </c>
      <c r="BE90" s="448" t="s">
        <v>475</v>
      </c>
      <c r="BF90" s="448" t="s">
        <v>475</v>
      </c>
      <c r="BG90" s="448" t="s">
        <v>475</v>
      </c>
      <c r="BH90" s="448" t="s">
        <v>475</v>
      </c>
      <c r="BI90" s="448" t="s">
        <v>475</v>
      </c>
      <c r="BJ90" s="448" t="s">
        <v>475</v>
      </c>
      <c r="BK90" s="193" t="str">
        <f t="shared" si="14"/>
        <v>On Going</v>
      </c>
      <c r="BL90" s="195" t="str">
        <f t="shared" si="15"/>
        <v>1030686</v>
      </c>
      <c r="BM90" s="192">
        <f t="shared" si="16"/>
        <v>1</v>
      </c>
    </row>
    <row r="91" spans="1:65" ht="17.399999999999999">
      <c r="B91" s="446" t="s">
        <v>1550</v>
      </c>
      <c r="C91" s="446" t="s">
        <v>9379</v>
      </c>
      <c r="D91" s="446" t="s">
        <v>785</v>
      </c>
      <c r="E91" s="446" t="s">
        <v>320</v>
      </c>
      <c r="F91" s="446" t="s">
        <v>10733</v>
      </c>
      <c r="G91" s="446" t="s">
        <v>3688</v>
      </c>
      <c r="H91" s="446" t="s">
        <v>2936</v>
      </c>
      <c r="I91" s="446" t="s">
        <v>31</v>
      </c>
      <c r="J91" s="447">
        <v>46141</v>
      </c>
      <c r="K91" s="446" t="s">
        <v>2937</v>
      </c>
      <c r="L91" s="446" t="s">
        <v>43</v>
      </c>
      <c r="M91" s="446" t="s">
        <v>5366</v>
      </c>
      <c r="N91" s="446" t="s">
        <v>952</v>
      </c>
      <c r="O91" s="446" t="s">
        <v>9372</v>
      </c>
      <c r="P91" s="448" t="s">
        <v>475</v>
      </c>
      <c r="Q91" s="448" t="s">
        <v>475</v>
      </c>
      <c r="R91" s="447">
        <v>46125</v>
      </c>
      <c r="S91" s="447">
        <v>46125</v>
      </c>
      <c r="T91" s="447">
        <v>46125</v>
      </c>
      <c r="U91" s="446">
        <v>21</v>
      </c>
      <c r="V91" s="448" t="s">
        <v>475</v>
      </c>
      <c r="W91" s="446">
        <v>9</v>
      </c>
      <c r="X91" s="448" t="s">
        <v>475</v>
      </c>
      <c r="Y91" s="446">
        <v>82</v>
      </c>
      <c r="Z91" s="446" t="s">
        <v>691</v>
      </c>
      <c r="AA91" s="448" t="s">
        <v>475</v>
      </c>
      <c r="AB91" s="447">
        <v>46140</v>
      </c>
      <c r="AC91" s="447">
        <v>46141</v>
      </c>
      <c r="AD91" s="447">
        <v>46140</v>
      </c>
      <c r="AE91" s="447">
        <v>46141</v>
      </c>
      <c r="AF91" s="447">
        <v>46141</v>
      </c>
      <c r="AG91" s="447">
        <v>46141</v>
      </c>
      <c r="AH91" s="447">
        <v>46141</v>
      </c>
      <c r="AI91" s="447">
        <v>46141</v>
      </c>
      <c r="AJ91" s="446" t="s">
        <v>11781</v>
      </c>
      <c r="AK91" s="447">
        <v>46151</v>
      </c>
      <c r="AL91" s="447">
        <v>46141</v>
      </c>
      <c r="AM91" s="447">
        <v>46142</v>
      </c>
      <c r="AN91" s="447">
        <v>46154</v>
      </c>
      <c r="AO91" s="446" t="s">
        <v>1133</v>
      </c>
      <c r="AP91" s="448" t="s">
        <v>475</v>
      </c>
      <c r="AQ91" s="448" t="s">
        <v>475</v>
      </c>
      <c r="AR91" s="448" t="s">
        <v>475</v>
      </c>
      <c r="AS91" s="448" t="s">
        <v>475</v>
      </c>
      <c r="AT91" s="448" t="s">
        <v>475</v>
      </c>
      <c r="AU91" s="448" t="s">
        <v>475</v>
      </c>
      <c r="AV91" s="448" t="s">
        <v>475</v>
      </c>
      <c r="AW91" s="448" t="s">
        <v>475</v>
      </c>
      <c r="AX91" s="448" t="s">
        <v>475</v>
      </c>
      <c r="AY91" s="448" t="s">
        <v>475</v>
      </c>
      <c r="AZ91" s="448" t="s">
        <v>475</v>
      </c>
      <c r="BA91" s="448" t="s">
        <v>475</v>
      </c>
      <c r="BB91" s="448" t="s">
        <v>475</v>
      </c>
      <c r="BC91" s="446" t="s">
        <v>11774</v>
      </c>
      <c r="BD91" s="446" t="s">
        <v>11774</v>
      </c>
      <c r="BE91" s="446" t="s">
        <v>11772</v>
      </c>
      <c r="BF91" s="448" t="s">
        <v>475</v>
      </c>
      <c r="BG91" s="448" t="s">
        <v>475</v>
      </c>
      <c r="BH91" s="448" t="s">
        <v>475</v>
      </c>
      <c r="BI91" s="448" t="s">
        <v>475</v>
      </c>
      <c r="BJ91" s="448" t="s">
        <v>475</v>
      </c>
      <c r="BK91" s="193" t="str">
        <f t="shared" ref="BK91" si="17">IF(G91="Finish",IF(AO91="OK","OK","Re_Mass"),G91)</f>
        <v>OK</v>
      </c>
      <c r="BL91" s="195" t="str">
        <f t="shared" ref="BL91" si="18">MID(F91,3,7)</f>
        <v>1038659</v>
      </c>
      <c r="BM91" s="192">
        <f t="shared" ref="BM91" si="19">COUNTIF(BL:BL,BL91)</f>
        <v>1</v>
      </c>
    </row>
    <row r="92" spans="1:65" ht="17.399999999999999">
      <c r="B92" s="446" t="s">
        <v>8195</v>
      </c>
      <c r="C92" s="446" t="s">
        <v>9443</v>
      </c>
      <c r="D92" s="446" t="s">
        <v>8286</v>
      </c>
      <c r="E92" s="446" t="s">
        <v>7080</v>
      </c>
      <c r="F92" s="446" t="s">
        <v>10734</v>
      </c>
      <c r="G92" s="446" t="s">
        <v>3688</v>
      </c>
      <c r="H92" s="446" t="s">
        <v>2936</v>
      </c>
      <c r="I92" s="446" t="s">
        <v>31</v>
      </c>
      <c r="J92" s="447">
        <v>46142</v>
      </c>
      <c r="K92" s="446" t="s">
        <v>2937</v>
      </c>
      <c r="L92" s="446" t="s">
        <v>43</v>
      </c>
      <c r="M92" s="446" t="s">
        <v>2938</v>
      </c>
      <c r="N92" s="446" t="s">
        <v>6372</v>
      </c>
      <c r="O92" s="446" t="s">
        <v>9435</v>
      </c>
      <c r="P92" s="448" t="s">
        <v>475</v>
      </c>
      <c r="Q92" s="448" t="s">
        <v>475</v>
      </c>
      <c r="R92" s="447">
        <v>46126</v>
      </c>
      <c r="S92" s="447">
        <v>46127</v>
      </c>
      <c r="T92" s="447">
        <v>46127</v>
      </c>
      <c r="U92" s="446">
        <v>26</v>
      </c>
      <c r="V92" s="448" t="s">
        <v>475</v>
      </c>
      <c r="W92" s="446">
        <v>15</v>
      </c>
      <c r="X92" s="446">
        <v>25</v>
      </c>
      <c r="Y92" s="446">
        <v>50</v>
      </c>
      <c r="Z92" s="446" t="s">
        <v>8281</v>
      </c>
      <c r="AA92" s="448" t="s">
        <v>475</v>
      </c>
      <c r="AB92" s="448" t="s">
        <v>475</v>
      </c>
      <c r="AC92" s="447">
        <v>46135</v>
      </c>
      <c r="AD92" s="447">
        <v>46141</v>
      </c>
      <c r="AE92" s="447">
        <v>46142</v>
      </c>
      <c r="AF92" s="447">
        <v>46142</v>
      </c>
      <c r="AG92" s="447">
        <v>46143</v>
      </c>
      <c r="AH92" s="447">
        <v>46143</v>
      </c>
      <c r="AI92" s="448" t="s">
        <v>475</v>
      </c>
      <c r="AJ92" s="446" t="s">
        <v>11782</v>
      </c>
      <c r="AK92" s="447">
        <v>46158</v>
      </c>
      <c r="AL92" s="447">
        <v>46142</v>
      </c>
      <c r="AM92" s="447">
        <v>46143</v>
      </c>
      <c r="AN92" s="447">
        <v>46163</v>
      </c>
      <c r="AO92" s="446" t="s">
        <v>1133</v>
      </c>
      <c r="AP92" s="448" t="s">
        <v>475</v>
      </c>
      <c r="AQ92" s="448" t="s">
        <v>475</v>
      </c>
      <c r="AR92" s="448" t="s">
        <v>475</v>
      </c>
      <c r="AS92" s="448" t="s">
        <v>475</v>
      </c>
      <c r="AT92" s="448" t="s">
        <v>475</v>
      </c>
      <c r="AU92" s="448" t="s">
        <v>475</v>
      </c>
      <c r="AV92" s="448" t="s">
        <v>475</v>
      </c>
      <c r="AW92" s="448" t="s">
        <v>475</v>
      </c>
      <c r="AX92" s="448" t="s">
        <v>475</v>
      </c>
      <c r="AY92" s="448" t="s">
        <v>475</v>
      </c>
      <c r="AZ92" s="448" t="s">
        <v>475</v>
      </c>
      <c r="BA92" s="448" t="s">
        <v>475</v>
      </c>
      <c r="BB92" s="448" t="s">
        <v>475</v>
      </c>
      <c r="BC92" s="446" t="s">
        <v>11783</v>
      </c>
      <c r="BD92" s="446" t="s">
        <v>11783</v>
      </c>
      <c r="BE92" s="446" t="s">
        <v>11784</v>
      </c>
      <c r="BF92" s="448" t="s">
        <v>475</v>
      </c>
      <c r="BG92" s="448" t="s">
        <v>475</v>
      </c>
      <c r="BH92" s="448" t="s">
        <v>475</v>
      </c>
      <c r="BI92" s="448" t="s">
        <v>475</v>
      </c>
      <c r="BK92" s="193" t="str">
        <f t="shared" ref="BK92" si="20">IF(G92="Finish",IF(AO92="OK","OK","Re_Mass"),G92)</f>
        <v>OK</v>
      </c>
      <c r="BL92" s="195" t="str">
        <f t="shared" ref="BL92" si="21">MID(F92,3,7)</f>
        <v>1037337</v>
      </c>
      <c r="BM92" s="192">
        <f t="shared" ref="BM92" si="22">COUNTIF(BL:BL,BL92)</f>
        <v>1</v>
      </c>
    </row>
    <row r="93" spans="1:65" ht="17.399999999999999">
      <c r="A93" s="251" t="s">
        <v>10738</v>
      </c>
      <c r="B93" s="446" t="s">
        <v>287</v>
      </c>
      <c r="C93" s="446" t="s">
        <v>1169</v>
      </c>
      <c r="D93" s="446" t="s">
        <v>4760</v>
      </c>
      <c r="E93" s="446" t="s">
        <v>57</v>
      </c>
      <c r="F93" s="446" t="s">
        <v>10735</v>
      </c>
      <c r="G93" s="446" t="s">
        <v>2935</v>
      </c>
      <c r="H93" s="446" t="s">
        <v>2936</v>
      </c>
      <c r="I93" s="446" t="s">
        <v>31</v>
      </c>
      <c r="J93" s="447">
        <v>46143</v>
      </c>
      <c r="K93" s="446" t="s">
        <v>2937</v>
      </c>
      <c r="L93" s="446" t="s">
        <v>43</v>
      </c>
      <c r="M93" s="446" t="s">
        <v>5366</v>
      </c>
      <c r="N93" s="446" t="s">
        <v>5306</v>
      </c>
      <c r="O93" s="446" t="s">
        <v>7914</v>
      </c>
      <c r="P93" s="448" t="s">
        <v>475</v>
      </c>
      <c r="Q93" s="448" t="s">
        <v>475</v>
      </c>
      <c r="R93" s="447">
        <v>46108</v>
      </c>
      <c r="S93" s="447">
        <v>46111</v>
      </c>
      <c r="T93" s="447">
        <v>46112</v>
      </c>
      <c r="U93" s="446">
        <v>28</v>
      </c>
      <c r="V93" s="448" t="s">
        <v>475</v>
      </c>
      <c r="W93" s="446">
        <v>5</v>
      </c>
      <c r="X93" s="448" t="s">
        <v>475</v>
      </c>
      <c r="Y93" s="446">
        <v>193</v>
      </c>
      <c r="Z93" s="446" t="s">
        <v>314</v>
      </c>
      <c r="AA93" s="448" t="s">
        <v>475</v>
      </c>
      <c r="AB93" s="447">
        <v>46140</v>
      </c>
      <c r="AC93" s="447">
        <v>46142</v>
      </c>
      <c r="AD93" s="447">
        <v>46142</v>
      </c>
      <c r="AE93" s="447">
        <v>46143</v>
      </c>
      <c r="AF93" s="447">
        <v>46143</v>
      </c>
      <c r="AG93" s="447">
        <v>46143</v>
      </c>
      <c r="AH93" s="447">
        <v>46143</v>
      </c>
      <c r="AI93" s="447">
        <v>46143</v>
      </c>
      <c r="AJ93" s="448" t="s">
        <v>475</v>
      </c>
      <c r="AK93" s="448" t="s">
        <v>475</v>
      </c>
      <c r="AL93" s="447">
        <v>46143</v>
      </c>
      <c r="AM93" s="447">
        <v>46144</v>
      </c>
      <c r="AN93" s="447">
        <v>46150</v>
      </c>
      <c r="AO93" s="448" t="s">
        <v>475</v>
      </c>
      <c r="AP93" s="448" t="s">
        <v>475</v>
      </c>
      <c r="AQ93" s="448" t="s">
        <v>475</v>
      </c>
      <c r="AR93" s="448" t="s">
        <v>475</v>
      </c>
      <c r="AS93" s="448" t="s">
        <v>475</v>
      </c>
      <c r="AT93" s="448" t="s">
        <v>475</v>
      </c>
      <c r="AU93" s="448" t="s">
        <v>475</v>
      </c>
      <c r="AV93" s="448" t="s">
        <v>475</v>
      </c>
      <c r="AW93" s="448" t="s">
        <v>475</v>
      </c>
      <c r="AX93" s="448" t="s">
        <v>475</v>
      </c>
      <c r="AY93" s="448" t="s">
        <v>475</v>
      </c>
      <c r="AZ93" s="448" t="s">
        <v>475</v>
      </c>
      <c r="BA93" s="448" t="s">
        <v>475</v>
      </c>
      <c r="BB93" s="448" t="s">
        <v>475</v>
      </c>
      <c r="BC93" s="448" t="s">
        <v>475</v>
      </c>
      <c r="BD93" s="448" t="s">
        <v>475</v>
      </c>
      <c r="BE93" s="448" t="s">
        <v>475</v>
      </c>
      <c r="BF93" s="448" t="s">
        <v>475</v>
      </c>
      <c r="BG93" s="448" t="s">
        <v>475</v>
      </c>
      <c r="BH93" s="448" t="s">
        <v>475</v>
      </c>
      <c r="BI93" s="448" t="s">
        <v>475</v>
      </c>
      <c r="BK93" s="193" t="str">
        <f t="shared" ref="BK93:BK95" si="23">IF(G93="Finish",IF(AO93="OK","OK","Re_Mass"),G93)</f>
        <v>On Going</v>
      </c>
      <c r="BL93" s="195" t="str">
        <f t="shared" ref="BL93:BL95" si="24">MID(F93,3,7)</f>
        <v>1033019</v>
      </c>
      <c r="BM93" s="192">
        <f t="shared" ref="BM93:BM95" si="25">COUNTIF(BL:BL,BL93)</f>
        <v>1</v>
      </c>
    </row>
    <row r="94" spans="1:65" ht="17.399999999999999">
      <c r="B94" s="446" t="s">
        <v>312</v>
      </c>
      <c r="C94" s="446" t="s">
        <v>7078</v>
      </c>
      <c r="D94" s="446" t="s">
        <v>7079</v>
      </c>
      <c r="E94" s="446" t="s">
        <v>7080</v>
      </c>
      <c r="F94" s="446" t="s">
        <v>10736</v>
      </c>
      <c r="G94" s="446" t="s">
        <v>3688</v>
      </c>
      <c r="H94" s="446" t="s">
        <v>2936</v>
      </c>
      <c r="I94" s="446" t="s">
        <v>31</v>
      </c>
      <c r="J94" s="447">
        <v>46143</v>
      </c>
      <c r="K94" s="446" t="s">
        <v>2937</v>
      </c>
      <c r="L94" s="446" t="s">
        <v>43</v>
      </c>
      <c r="M94" s="446" t="s">
        <v>2938</v>
      </c>
      <c r="N94" s="446" t="s">
        <v>917</v>
      </c>
      <c r="O94" s="446" t="s">
        <v>9405</v>
      </c>
      <c r="P94" s="448" t="s">
        <v>475</v>
      </c>
      <c r="Q94" s="448" t="s">
        <v>475</v>
      </c>
      <c r="R94" s="447">
        <v>46126</v>
      </c>
      <c r="S94" s="447">
        <v>46127</v>
      </c>
      <c r="T94" s="447">
        <v>46127</v>
      </c>
      <c r="U94" s="446">
        <v>26</v>
      </c>
      <c r="V94" s="448" t="s">
        <v>475</v>
      </c>
      <c r="W94" s="446">
        <v>14</v>
      </c>
      <c r="X94" s="446">
        <v>26</v>
      </c>
      <c r="Y94" s="446">
        <v>47</v>
      </c>
      <c r="Z94" s="446" t="s">
        <v>7074</v>
      </c>
      <c r="AA94" s="448" t="s">
        <v>475</v>
      </c>
      <c r="AB94" s="448" t="s">
        <v>475</v>
      </c>
      <c r="AC94" s="447">
        <v>46143</v>
      </c>
      <c r="AD94" s="447">
        <v>46141</v>
      </c>
      <c r="AE94" s="447">
        <v>46143</v>
      </c>
      <c r="AF94" s="447">
        <v>46143</v>
      </c>
      <c r="AG94" s="447">
        <v>46146</v>
      </c>
      <c r="AH94" s="447">
        <v>46146</v>
      </c>
      <c r="AI94" s="448" t="s">
        <v>475</v>
      </c>
      <c r="AJ94" s="446" t="s">
        <v>11785</v>
      </c>
      <c r="AK94" s="447">
        <v>46158</v>
      </c>
      <c r="AL94" s="447">
        <v>46143</v>
      </c>
      <c r="AM94" s="447">
        <v>46146</v>
      </c>
      <c r="AN94" s="447">
        <v>46163</v>
      </c>
      <c r="AO94" s="446" t="s">
        <v>1133</v>
      </c>
      <c r="AP94" s="448" t="s">
        <v>475</v>
      </c>
      <c r="AQ94" s="448" t="s">
        <v>475</v>
      </c>
      <c r="AR94" s="448" t="s">
        <v>475</v>
      </c>
      <c r="AS94" s="448" t="s">
        <v>475</v>
      </c>
      <c r="AT94" s="448" t="s">
        <v>475</v>
      </c>
      <c r="AU94" s="448" t="s">
        <v>475</v>
      </c>
      <c r="AV94" s="448" t="s">
        <v>475</v>
      </c>
      <c r="AW94" s="448" t="s">
        <v>475</v>
      </c>
      <c r="AX94" s="448" t="s">
        <v>475</v>
      </c>
      <c r="AY94" s="448" t="s">
        <v>475</v>
      </c>
      <c r="AZ94" s="448" t="s">
        <v>475</v>
      </c>
      <c r="BA94" s="448" t="s">
        <v>475</v>
      </c>
      <c r="BB94" s="448" t="s">
        <v>475</v>
      </c>
      <c r="BC94" s="446" t="s">
        <v>11783</v>
      </c>
      <c r="BD94" s="446" t="s">
        <v>11783</v>
      </c>
      <c r="BE94" s="446" t="s">
        <v>11784</v>
      </c>
      <c r="BF94" s="448" t="s">
        <v>475</v>
      </c>
      <c r="BG94" s="448" t="s">
        <v>475</v>
      </c>
      <c r="BH94" s="448" t="s">
        <v>475</v>
      </c>
      <c r="BI94" s="448" t="s">
        <v>475</v>
      </c>
      <c r="BK94" s="193" t="str">
        <f t="shared" si="23"/>
        <v>OK</v>
      </c>
      <c r="BL94" s="195" t="str">
        <f t="shared" si="24"/>
        <v>1037889</v>
      </c>
      <c r="BM94" s="192">
        <f t="shared" si="25"/>
        <v>1</v>
      </c>
    </row>
    <row r="95" spans="1:65" ht="17.399999999999999">
      <c r="B95" s="446" t="s">
        <v>320</v>
      </c>
      <c r="C95" s="446" t="s">
        <v>9379</v>
      </c>
      <c r="D95" s="446" t="s">
        <v>785</v>
      </c>
      <c r="E95" s="446" t="s">
        <v>57</v>
      </c>
      <c r="F95" s="446" t="s">
        <v>10737</v>
      </c>
      <c r="G95" s="446" t="s">
        <v>3688</v>
      </c>
      <c r="H95" s="446" t="s">
        <v>2936</v>
      </c>
      <c r="I95" s="446" t="s">
        <v>31</v>
      </c>
      <c r="J95" s="447">
        <v>46146</v>
      </c>
      <c r="K95" s="446" t="s">
        <v>2937</v>
      </c>
      <c r="L95" s="446" t="s">
        <v>43</v>
      </c>
      <c r="M95" s="446" t="s">
        <v>5366</v>
      </c>
      <c r="N95" s="446" t="s">
        <v>5306</v>
      </c>
      <c r="O95" s="446" t="s">
        <v>9445</v>
      </c>
      <c r="P95" s="448" t="s">
        <v>475</v>
      </c>
      <c r="Q95" s="448" t="s">
        <v>475</v>
      </c>
      <c r="R95" s="447">
        <v>46125</v>
      </c>
      <c r="S95" s="447">
        <v>46125</v>
      </c>
      <c r="T95" s="447">
        <v>46125</v>
      </c>
      <c r="U95" s="446">
        <v>22</v>
      </c>
      <c r="V95" s="448" t="s">
        <v>475</v>
      </c>
      <c r="W95" s="446">
        <v>7</v>
      </c>
      <c r="X95" s="448" t="s">
        <v>475</v>
      </c>
      <c r="Y95" s="446">
        <v>313</v>
      </c>
      <c r="Z95" s="446" t="s">
        <v>691</v>
      </c>
      <c r="AA95" s="448" t="s">
        <v>475</v>
      </c>
      <c r="AB95" s="447">
        <v>46144</v>
      </c>
      <c r="AC95" s="447">
        <v>46145</v>
      </c>
      <c r="AD95" s="447">
        <v>46146</v>
      </c>
      <c r="AE95" s="447">
        <v>46146</v>
      </c>
      <c r="AF95" s="447">
        <v>46146</v>
      </c>
      <c r="AG95" s="447">
        <v>46146</v>
      </c>
      <c r="AH95" s="447">
        <v>46146</v>
      </c>
      <c r="AI95" s="447">
        <v>46146</v>
      </c>
      <c r="AJ95" s="446" t="s">
        <v>11786</v>
      </c>
      <c r="AK95" s="447">
        <v>46153</v>
      </c>
      <c r="AL95" s="447">
        <v>46147</v>
      </c>
      <c r="AM95" s="447">
        <v>46147</v>
      </c>
      <c r="AN95" s="447">
        <v>46155</v>
      </c>
      <c r="AO95" s="446" t="s">
        <v>1133</v>
      </c>
      <c r="AP95" s="448" t="s">
        <v>475</v>
      </c>
      <c r="AQ95" s="448" t="s">
        <v>475</v>
      </c>
      <c r="AR95" s="448" t="s">
        <v>475</v>
      </c>
      <c r="AS95" s="448" t="s">
        <v>475</v>
      </c>
      <c r="AT95" s="448" t="s">
        <v>475</v>
      </c>
      <c r="AU95" s="448" t="s">
        <v>475</v>
      </c>
      <c r="AV95" s="448" t="s">
        <v>475</v>
      </c>
      <c r="AW95" s="448" t="s">
        <v>475</v>
      </c>
      <c r="AX95" s="448" t="s">
        <v>475</v>
      </c>
      <c r="AY95" s="448" t="s">
        <v>475</v>
      </c>
      <c r="AZ95" s="448" t="s">
        <v>475</v>
      </c>
      <c r="BA95" s="448" t="s">
        <v>475</v>
      </c>
      <c r="BB95" s="448" t="s">
        <v>475</v>
      </c>
      <c r="BC95" s="446" t="s">
        <v>11787</v>
      </c>
      <c r="BD95" s="446" t="s">
        <v>11787</v>
      </c>
      <c r="BE95" s="446" t="s">
        <v>11788</v>
      </c>
      <c r="BF95" s="448" t="s">
        <v>475</v>
      </c>
      <c r="BG95" s="448" t="s">
        <v>475</v>
      </c>
      <c r="BH95" s="448" t="s">
        <v>475</v>
      </c>
      <c r="BI95" s="448" t="s">
        <v>475</v>
      </c>
      <c r="BK95" s="193" t="str">
        <f t="shared" si="23"/>
        <v>OK</v>
      </c>
      <c r="BL95" s="195" t="str">
        <f t="shared" si="24"/>
        <v>1037837</v>
      </c>
      <c r="BM95" s="192">
        <f t="shared" si="25"/>
        <v>1</v>
      </c>
    </row>
    <row r="96" spans="1:65" ht="17.399999999999999">
      <c r="B96" s="446" t="s">
        <v>724</v>
      </c>
      <c r="C96" s="446" t="s">
        <v>4704</v>
      </c>
      <c r="D96" s="446" t="s">
        <v>4705</v>
      </c>
      <c r="E96" s="446" t="s">
        <v>57</v>
      </c>
      <c r="F96" s="446" t="s">
        <v>11789</v>
      </c>
      <c r="G96" s="446" t="s">
        <v>2935</v>
      </c>
      <c r="H96" s="446" t="s">
        <v>2936</v>
      </c>
      <c r="I96" s="446" t="s">
        <v>31</v>
      </c>
      <c r="J96" s="447">
        <v>46149</v>
      </c>
      <c r="K96" s="446" t="s">
        <v>2937</v>
      </c>
      <c r="L96" s="446" t="s">
        <v>43</v>
      </c>
      <c r="M96" s="446" t="s">
        <v>3700</v>
      </c>
      <c r="N96" s="446" t="s">
        <v>2017</v>
      </c>
      <c r="O96" s="446" t="s">
        <v>9962</v>
      </c>
      <c r="P96" s="448" t="s">
        <v>475</v>
      </c>
      <c r="Q96" s="448" t="s">
        <v>475</v>
      </c>
      <c r="R96" s="447">
        <v>46132</v>
      </c>
      <c r="S96" s="447">
        <v>46133</v>
      </c>
      <c r="T96" s="447">
        <v>46134</v>
      </c>
      <c r="U96" s="446">
        <v>24</v>
      </c>
      <c r="V96" s="448" t="s">
        <v>475</v>
      </c>
      <c r="W96" s="446">
        <v>13</v>
      </c>
      <c r="X96" s="448" t="s">
        <v>475</v>
      </c>
      <c r="Y96" s="446">
        <v>51</v>
      </c>
      <c r="Z96" s="446" t="s">
        <v>314</v>
      </c>
      <c r="AA96" s="448" t="s">
        <v>475</v>
      </c>
      <c r="AB96" s="447">
        <v>46144</v>
      </c>
      <c r="AC96" s="447">
        <v>46148</v>
      </c>
      <c r="AD96" s="447">
        <v>46149</v>
      </c>
      <c r="AE96" s="447">
        <v>46149</v>
      </c>
      <c r="AF96" s="447">
        <v>46149</v>
      </c>
      <c r="AG96" s="447">
        <v>46150</v>
      </c>
      <c r="AH96" s="447">
        <v>46150</v>
      </c>
      <c r="AI96" s="447">
        <v>46155</v>
      </c>
      <c r="AJ96" s="448" t="s">
        <v>475</v>
      </c>
      <c r="AK96" s="448" t="s">
        <v>475</v>
      </c>
      <c r="AL96" s="447">
        <v>46150</v>
      </c>
      <c r="AM96" s="447">
        <v>46151</v>
      </c>
      <c r="AN96" s="447">
        <v>46168</v>
      </c>
      <c r="AO96" s="446" t="s">
        <v>1133</v>
      </c>
      <c r="AP96" s="448" t="s">
        <v>475</v>
      </c>
      <c r="AQ96" s="448" t="s">
        <v>475</v>
      </c>
      <c r="AR96" s="448" t="s">
        <v>475</v>
      </c>
      <c r="AS96" s="448" t="s">
        <v>475</v>
      </c>
      <c r="AT96" s="448" t="s">
        <v>475</v>
      </c>
      <c r="AU96" s="448" t="s">
        <v>475</v>
      </c>
      <c r="AV96" s="448" t="s">
        <v>475</v>
      </c>
      <c r="AW96" s="448" t="s">
        <v>475</v>
      </c>
      <c r="AX96" s="448" t="s">
        <v>475</v>
      </c>
      <c r="AY96" s="448" t="s">
        <v>475</v>
      </c>
      <c r="AZ96" s="448" t="s">
        <v>475</v>
      </c>
      <c r="BA96" s="448" t="s">
        <v>475</v>
      </c>
      <c r="BB96" s="448" t="s">
        <v>475</v>
      </c>
      <c r="BC96" s="448" t="s">
        <v>475</v>
      </c>
      <c r="BD96" s="448" t="s">
        <v>475</v>
      </c>
      <c r="BE96" s="448" t="s">
        <v>475</v>
      </c>
      <c r="BF96" s="448" t="s">
        <v>475</v>
      </c>
      <c r="BG96" s="448" t="s">
        <v>475</v>
      </c>
      <c r="BH96" s="448" t="s">
        <v>475</v>
      </c>
      <c r="BI96" s="448" t="s">
        <v>475</v>
      </c>
      <c r="BK96" s="193" t="str">
        <f t="shared" ref="BK96:BK105" si="26">IF(G96="Finish",IF(AO96="OK","OK","Re_Mass"),G96)</f>
        <v>On Going</v>
      </c>
      <c r="BL96" s="195" t="str">
        <f t="shared" ref="BL96:BL105" si="27">MID(F96,3,7)</f>
        <v>2022599</v>
      </c>
      <c r="BM96" s="192">
        <f t="shared" ref="BM96:BM105" si="28">COUNTIF(BL:BL,BL96)</f>
        <v>1</v>
      </c>
    </row>
    <row r="97" spans="2:65" ht="17.399999999999999">
      <c r="B97" s="446" t="s">
        <v>732</v>
      </c>
      <c r="C97" s="446" t="s">
        <v>5553</v>
      </c>
      <c r="D97" s="446" t="s">
        <v>1736</v>
      </c>
      <c r="E97" s="446" t="s">
        <v>5554</v>
      </c>
      <c r="F97" s="446" t="s">
        <v>11790</v>
      </c>
      <c r="G97" s="446" t="s">
        <v>2935</v>
      </c>
      <c r="H97" s="446" t="s">
        <v>2936</v>
      </c>
      <c r="I97" s="446" t="s">
        <v>31</v>
      </c>
      <c r="J97" s="447">
        <v>46149</v>
      </c>
      <c r="K97" s="446" t="s">
        <v>2937</v>
      </c>
      <c r="L97" s="446" t="s">
        <v>43</v>
      </c>
      <c r="M97" s="446" t="s">
        <v>3697</v>
      </c>
      <c r="N97" s="446" t="s">
        <v>1714</v>
      </c>
      <c r="O97" s="446" t="s">
        <v>9970</v>
      </c>
      <c r="P97" s="448" t="s">
        <v>475</v>
      </c>
      <c r="Q97" s="448" t="s">
        <v>475</v>
      </c>
      <c r="R97" s="447">
        <v>46133</v>
      </c>
      <c r="S97" s="447">
        <v>46133</v>
      </c>
      <c r="T97" s="447">
        <v>46134</v>
      </c>
      <c r="U97" s="446">
        <v>17</v>
      </c>
      <c r="V97" s="448" t="s">
        <v>475</v>
      </c>
      <c r="W97" s="446">
        <v>6</v>
      </c>
      <c r="X97" s="446">
        <v>60</v>
      </c>
      <c r="Y97" s="446">
        <v>120</v>
      </c>
      <c r="Z97" s="446" t="s">
        <v>1730</v>
      </c>
      <c r="AA97" s="448" t="s">
        <v>475</v>
      </c>
      <c r="AB97" s="448" t="s">
        <v>475</v>
      </c>
      <c r="AC97" s="447">
        <v>46149</v>
      </c>
      <c r="AD97" s="447">
        <v>46147</v>
      </c>
      <c r="AE97" s="447">
        <v>46149</v>
      </c>
      <c r="AF97" s="447">
        <v>46149</v>
      </c>
      <c r="AG97" s="447">
        <v>46150</v>
      </c>
      <c r="AH97" s="447">
        <v>46150</v>
      </c>
      <c r="AI97" s="448" t="s">
        <v>475</v>
      </c>
      <c r="AJ97" s="448" t="s">
        <v>475</v>
      </c>
      <c r="AK97" s="448" t="s">
        <v>475</v>
      </c>
      <c r="AL97" s="447">
        <v>46149</v>
      </c>
      <c r="AM97" s="447">
        <v>46151</v>
      </c>
      <c r="AN97" s="447">
        <v>46157</v>
      </c>
      <c r="AO97" s="448" t="s">
        <v>475</v>
      </c>
      <c r="AP97" s="448" t="s">
        <v>475</v>
      </c>
      <c r="AQ97" s="448" t="s">
        <v>475</v>
      </c>
      <c r="AR97" s="448" t="s">
        <v>475</v>
      </c>
      <c r="AS97" s="448" t="s">
        <v>475</v>
      </c>
      <c r="AT97" s="448" t="s">
        <v>475</v>
      </c>
      <c r="AU97" s="448" t="s">
        <v>475</v>
      </c>
      <c r="AV97" s="448" t="s">
        <v>475</v>
      </c>
      <c r="AW97" s="448" t="s">
        <v>475</v>
      </c>
      <c r="AX97" s="448" t="s">
        <v>475</v>
      </c>
      <c r="AY97" s="448" t="s">
        <v>475</v>
      </c>
      <c r="AZ97" s="448" t="s">
        <v>475</v>
      </c>
      <c r="BA97" s="448" t="s">
        <v>475</v>
      </c>
      <c r="BB97" s="448" t="s">
        <v>475</v>
      </c>
      <c r="BC97" s="448" t="s">
        <v>475</v>
      </c>
      <c r="BD97" s="448" t="s">
        <v>475</v>
      </c>
      <c r="BE97" s="448" t="s">
        <v>475</v>
      </c>
      <c r="BF97" s="448" t="s">
        <v>475</v>
      </c>
      <c r="BG97" s="448" t="s">
        <v>475</v>
      </c>
      <c r="BH97" s="448" t="s">
        <v>475</v>
      </c>
      <c r="BI97" s="448" t="s">
        <v>475</v>
      </c>
      <c r="BK97" s="193" t="str">
        <f t="shared" si="26"/>
        <v>On Going</v>
      </c>
      <c r="BL97" s="195" t="str">
        <f t="shared" si="27"/>
        <v>1038588</v>
      </c>
      <c r="BM97" s="192">
        <f t="shared" si="28"/>
        <v>2</v>
      </c>
    </row>
    <row r="98" spans="2:65" ht="17.399999999999999">
      <c r="B98" s="446" t="s">
        <v>771</v>
      </c>
      <c r="C98" s="446" t="s">
        <v>3314</v>
      </c>
      <c r="D98" s="446" t="s">
        <v>602</v>
      </c>
      <c r="E98" s="446" t="s">
        <v>1554</v>
      </c>
      <c r="F98" s="446" t="s">
        <v>11791</v>
      </c>
      <c r="G98" s="446" t="s">
        <v>2935</v>
      </c>
      <c r="H98" s="446" t="s">
        <v>2936</v>
      </c>
      <c r="I98" s="446" t="s">
        <v>31</v>
      </c>
      <c r="J98" s="447">
        <v>46149</v>
      </c>
      <c r="K98" s="446" t="s">
        <v>2937</v>
      </c>
      <c r="L98" s="446" t="s">
        <v>43</v>
      </c>
      <c r="M98" s="446" t="s">
        <v>5366</v>
      </c>
      <c r="N98" s="446" t="s">
        <v>953</v>
      </c>
      <c r="O98" s="446" t="s">
        <v>9387</v>
      </c>
      <c r="P98" s="448" t="s">
        <v>475</v>
      </c>
      <c r="Q98" s="448" t="s">
        <v>475</v>
      </c>
      <c r="R98" s="447">
        <v>46127</v>
      </c>
      <c r="S98" s="447">
        <v>46128</v>
      </c>
      <c r="T98" s="447">
        <v>46134</v>
      </c>
      <c r="U98" s="446">
        <v>24</v>
      </c>
      <c r="V98" s="448" t="s">
        <v>475</v>
      </c>
      <c r="W98" s="446">
        <v>13</v>
      </c>
      <c r="X98" s="448" t="s">
        <v>475</v>
      </c>
      <c r="Y98" s="446">
        <v>106</v>
      </c>
      <c r="Z98" s="446" t="s">
        <v>594</v>
      </c>
      <c r="AA98" s="448" t="s">
        <v>475</v>
      </c>
      <c r="AB98" s="447">
        <v>46146</v>
      </c>
      <c r="AC98" s="447">
        <v>46148</v>
      </c>
      <c r="AD98" s="447">
        <v>46148</v>
      </c>
      <c r="AE98" s="447">
        <v>46149</v>
      </c>
      <c r="AF98" s="447">
        <v>46149</v>
      </c>
      <c r="AG98" s="447">
        <v>46149</v>
      </c>
      <c r="AH98" s="447">
        <v>46149</v>
      </c>
      <c r="AI98" s="447">
        <v>46149</v>
      </c>
      <c r="AJ98" s="446" t="s">
        <v>11792</v>
      </c>
      <c r="AK98" s="447">
        <v>46161</v>
      </c>
      <c r="AL98" s="447">
        <v>46150</v>
      </c>
      <c r="AM98" s="447">
        <v>46150</v>
      </c>
      <c r="AN98" s="448" t="s">
        <v>475</v>
      </c>
      <c r="AO98" s="448" t="s">
        <v>475</v>
      </c>
      <c r="AP98" s="448" t="s">
        <v>475</v>
      </c>
      <c r="AQ98" s="448" t="s">
        <v>475</v>
      </c>
      <c r="AR98" s="448" t="s">
        <v>475</v>
      </c>
      <c r="AS98" s="448" t="s">
        <v>475</v>
      </c>
      <c r="AT98" s="448" t="s">
        <v>475</v>
      </c>
      <c r="AU98" s="448" t="s">
        <v>475</v>
      </c>
      <c r="AV98" s="448" t="s">
        <v>475</v>
      </c>
      <c r="AW98" s="448" t="s">
        <v>475</v>
      </c>
      <c r="AX98" s="448" t="s">
        <v>475</v>
      </c>
      <c r="AY98" s="448" t="s">
        <v>475</v>
      </c>
      <c r="AZ98" s="448" t="s">
        <v>475</v>
      </c>
      <c r="BA98" s="448" t="s">
        <v>475</v>
      </c>
      <c r="BB98" s="448" t="s">
        <v>475</v>
      </c>
      <c r="BC98" s="448" t="s">
        <v>475</v>
      </c>
      <c r="BD98" s="448" t="s">
        <v>475</v>
      </c>
      <c r="BE98" s="448" t="s">
        <v>475</v>
      </c>
      <c r="BF98" s="448" t="s">
        <v>475</v>
      </c>
      <c r="BG98" s="448" t="s">
        <v>475</v>
      </c>
      <c r="BH98" s="448" t="s">
        <v>475</v>
      </c>
      <c r="BI98" s="448" t="s">
        <v>475</v>
      </c>
      <c r="BK98" s="193" t="str">
        <f t="shared" si="26"/>
        <v>On Going</v>
      </c>
      <c r="BL98" s="195" t="str">
        <f t="shared" si="27"/>
        <v>1033144</v>
      </c>
      <c r="BM98" s="192">
        <f t="shared" si="28"/>
        <v>1</v>
      </c>
    </row>
    <row r="99" spans="2:65" ht="17.399999999999999">
      <c r="B99" s="446" t="s">
        <v>806</v>
      </c>
      <c r="C99" s="446" t="s">
        <v>5578</v>
      </c>
      <c r="D99" s="446" t="s">
        <v>1736</v>
      </c>
      <c r="E99" s="446" t="s">
        <v>5554</v>
      </c>
      <c r="F99" s="446" t="s">
        <v>11793</v>
      </c>
      <c r="G99" s="446" t="s">
        <v>2935</v>
      </c>
      <c r="H99" s="446" t="s">
        <v>2936</v>
      </c>
      <c r="I99" s="446" t="s">
        <v>31</v>
      </c>
      <c r="J99" s="447">
        <v>46149</v>
      </c>
      <c r="K99" s="446" t="s">
        <v>2937</v>
      </c>
      <c r="L99" s="446" t="s">
        <v>43</v>
      </c>
      <c r="M99" s="446" t="s">
        <v>3697</v>
      </c>
      <c r="N99" s="446" t="s">
        <v>1714</v>
      </c>
      <c r="O99" s="446" t="s">
        <v>9974</v>
      </c>
      <c r="P99" s="448" t="s">
        <v>475</v>
      </c>
      <c r="Q99" s="448" t="s">
        <v>475</v>
      </c>
      <c r="R99" s="447">
        <v>46133</v>
      </c>
      <c r="S99" s="447">
        <v>46133</v>
      </c>
      <c r="T99" s="447">
        <v>46134</v>
      </c>
      <c r="U99" s="446">
        <v>13</v>
      </c>
      <c r="V99" s="448" t="s">
        <v>475</v>
      </c>
      <c r="W99" s="446">
        <v>2</v>
      </c>
      <c r="X99" s="446">
        <v>60</v>
      </c>
      <c r="Y99" s="446">
        <v>120</v>
      </c>
      <c r="Z99" s="446" t="s">
        <v>1730</v>
      </c>
      <c r="AA99" s="448" t="s">
        <v>475</v>
      </c>
      <c r="AB99" s="448" t="s">
        <v>475</v>
      </c>
      <c r="AC99" s="447">
        <v>46149</v>
      </c>
      <c r="AD99" s="447">
        <v>46147</v>
      </c>
      <c r="AE99" s="447">
        <v>46149</v>
      </c>
      <c r="AF99" s="447">
        <v>46149</v>
      </c>
      <c r="AG99" s="447">
        <v>46151</v>
      </c>
      <c r="AH99" s="447">
        <v>46150</v>
      </c>
      <c r="AI99" s="448" t="s">
        <v>475</v>
      </c>
      <c r="AJ99" s="448" t="s">
        <v>475</v>
      </c>
      <c r="AK99" s="448" t="s">
        <v>475</v>
      </c>
      <c r="AL99" s="447">
        <v>46149</v>
      </c>
      <c r="AM99" s="447">
        <v>46151</v>
      </c>
      <c r="AN99" s="447">
        <v>46153</v>
      </c>
      <c r="AO99" s="446" t="s">
        <v>1133</v>
      </c>
      <c r="AP99" s="448" t="s">
        <v>475</v>
      </c>
      <c r="AQ99" s="448" t="s">
        <v>475</v>
      </c>
      <c r="AR99" s="448" t="s">
        <v>475</v>
      </c>
      <c r="AS99" s="448" t="s">
        <v>475</v>
      </c>
      <c r="AT99" s="448" t="s">
        <v>475</v>
      </c>
      <c r="AU99" s="448" t="s">
        <v>475</v>
      </c>
      <c r="AV99" s="448" t="s">
        <v>475</v>
      </c>
      <c r="AW99" s="448" t="s">
        <v>475</v>
      </c>
      <c r="AX99" s="448" t="s">
        <v>475</v>
      </c>
      <c r="AY99" s="448" t="s">
        <v>475</v>
      </c>
      <c r="AZ99" s="448" t="s">
        <v>475</v>
      </c>
      <c r="BA99" s="448" t="s">
        <v>475</v>
      </c>
      <c r="BB99" s="448" t="s">
        <v>475</v>
      </c>
      <c r="BC99" s="448" t="s">
        <v>475</v>
      </c>
      <c r="BD99" s="448" t="s">
        <v>475</v>
      </c>
      <c r="BE99" s="448" t="s">
        <v>475</v>
      </c>
      <c r="BF99" s="448" t="s">
        <v>475</v>
      </c>
      <c r="BG99" s="448" t="s">
        <v>475</v>
      </c>
      <c r="BH99" s="448" t="s">
        <v>475</v>
      </c>
      <c r="BI99" s="448" t="s">
        <v>475</v>
      </c>
      <c r="BK99" s="193" t="str">
        <f t="shared" si="26"/>
        <v>On Going</v>
      </c>
      <c r="BL99" s="195" t="str">
        <f t="shared" si="27"/>
        <v>1038590</v>
      </c>
      <c r="BM99" s="192">
        <f t="shared" si="28"/>
        <v>2</v>
      </c>
    </row>
    <row r="100" spans="2:65" ht="17.399999999999999">
      <c r="B100" s="446" t="s">
        <v>47</v>
      </c>
      <c r="C100" s="446" t="s">
        <v>8870</v>
      </c>
      <c r="D100" s="446" t="s">
        <v>698</v>
      </c>
      <c r="E100" s="446" t="s">
        <v>57</v>
      </c>
      <c r="F100" s="446" t="s">
        <v>11794</v>
      </c>
      <c r="G100" s="446" t="s">
        <v>3688</v>
      </c>
      <c r="H100" s="446" t="s">
        <v>2936</v>
      </c>
      <c r="I100" s="446" t="s">
        <v>31</v>
      </c>
      <c r="J100" s="447">
        <v>46154</v>
      </c>
      <c r="K100" s="446" t="s">
        <v>2937</v>
      </c>
      <c r="L100" s="446" t="s">
        <v>43</v>
      </c>
      <c r="M100" s="446" t="s">
        <v>5366</v>
      </c>
      <c r="N100" s="446" t="s">
        <v>953</v>
      </c>
      <c r="O100" s="446" t="s">
        <v>10157</v>
      </c>
      <c r="P100" s="448" t="s">
        <v>475</v>
      </c>
      <c r="Q100" s="448" t="s">
        <v>475</v>
      </c>
      <c r="R100" s="447">
        <v>46140</v>
      </c>
      <c r="S100" s="447">
        <v>46140</v>
      </c>
      <c r="T100" s="447">
        <v>46141</v>
      </c>
      <c r="U100" s="446">
        <v>17</v>
      </c>
      <c r="V100" s="448" t="s">
        <v>475</v>
      </c>
      <c r="W100" s="446">
        <v>8</v>
      </c>
      <c r="X100" s="448" t="s">
        <v>475</v>
      </c>
      <c r="Y100" s="446">
        <v>140</v>
      </c>
      <c r="Z100" s="446" t="s">
        <v>691</v>
      </c>
      <c r="AA100" s="448" t="s">
        <v>475</v>
      </c>
      <c r="AB100" s="447">
        <v>46154</v>
      </c>
      <c r="AC100" s="447">
        <v>46153</v>
      </c>
      <c r="AD100" s="447">
        <v>46153</v>
      </c>
      <c r="AE100" s="447">
        <v>46154</v>
      </c>
      <c r="AF100" s="447">
        <v>46154</v>
      </c>
      <c r="AG100" s="447">
        <v>46154</v>
      </c>
      <c r="AH100" s="447">
        <v>46154</v>
      </c>
      <c r="AI100" s="447">
        <v>46154</v>
      </c>
      <c r="AJ100" s="446" t="s">
        <v>11795</v>
      </c>
      <c r="AK100" s="447">
        <v>46159</v>
      </c>
      <c r="AL100" s="447">
        <v>46155</v>
      </c>
      <c r="AM100" s="447">
        <v>46155</v>
      </c>
      <c r="AN100" s="447">
        <v>46164</v>
      </c>
      <c r="AO100" s="446" t="s">
        <v>1133</v>
      </c>
      <c r="AP100" s="448" t="s">
        <v>475</v>
      </c>
      <c r="AQ100" s="448" t="s">
        <v>475</v>
      </c>
      <c r="AR100" s="448" t="s">
        <v>475</v>
      </c>
      <c r="AS100" s="448" t="s">
        <v>475</v>
      </c>
      <c r="AT100" s="448" t="s">
        <v>475</v>
      </c>
      <c r="AU100" s="448" t="s">
        <v>475</v>
      </c>
      <c r="AV100" s="448" t="s">
        <v>475</v>
      </c>
      <c r="AW100" s="448" t="s">
        <v>475</v>
      </c>
      <c r="AX100" s="448" t="s">
        <v>475</v>
      </c>
      <c r="AY100" s="448" t="s">
        <v>475</v>
      </c>
      <c r="AZ100" s="448" t="s">
        <v>475</v>
      </c>
      <c r="BA100" s="448" t="s">
        <v>475</v>
      </c>
      <c r="BB100" s="448" t="s">
        <v>475</v>
      </c>
      <c r="BC100" s="446" t="s">
        <v>11777</v>
      </c>
      <c r="BD100" s="448" t="s">
        <v>475</v>
      </c>
      <c r="BE100" s="448" t="s">
        <v>475</v>
      </c>
      <c r="BF100" s="448" t="s">
        <v>475</v>
      </c>
      <c r="BG100" s="448" t="s">
        <v>475</v>
      </c>
      <c r="BH100" s="448" t="s">
        <v>475</v>
      </c>
      <c r="BI100" s="448" t="s">
        <v>475</v>
      </c>
      <c r="BK100" s="193" t="str">
        <f t="shared" si="26"/>
        <v>OK</v>
      </c>
      <c r="BL100" s="195" t="str">
        <f t="shared" si="27"/>
        <v>1037703</v>
      </c>
      <c r="BM100" s="192">
        <f t="shared" si="28"/>
        <v>1</v>
      </c>
    </row>
    <row r="101" spans="2:65" ht="17.399999999999999">
      <c r="B101" s="446" t="s">
        <v>850</v>
      </c>
      <c r="C101" s="446" t="s">
        <v>1238</v>
      </c>
      <c r="D101" s="446" t="s">
        <v>1170</v>
      </c>
      <c r="E101" s="446" t="s">
        <v>57</v>
      </c>
      <c r="F101" s="446" t="s">
        <v>11796</v>
      </c>
      <c r="G101" s="446" t="s">
        <v>3688</v>
      </c>
      <c r="H101" s="446" t="s">
        <v>2936</v>
      </c>
      <c r="I101" s="446" t="s">
        <v>31</v>
      </c>
      <c r="J101" s="447">
        <v>46156</v>
      </c>
      <c r="K101" s="446" t="s">
        <v>2937</v>
      </c>
      <c r="L101" s="446" t="s">
        <v>43</v>
      </c>
      <c r="M101" s="446" t="s">
        <v>3700</v>
      </c>
      <c r="N101" s="446" t="s">
        <v>1500</v>
      </c>
      <c r="O101" s="446" t="s">
        <v>6801</v>
      </c>
      <c r="P101" s="448" t="s">
        <v>475</v>
      </c>
      <c r="Q101" s="448" t="s">
        <v>475</v>
      </c>
      <c r="R101" s="447">
        <v>46086</v>
      </c>
      <c r="S101" s="447">
        <v>46087</v>
      </c>
      <c r="T101" s="447">
        <v>46098</v>
      </c>
      <c r="U101" s="446">
        <v>45</v>
      </c>
      <c r="V101" s="448" t="s">
        <v>475</v>
      </c>
      <c r="W101" s="446">
        <v>3</v>
      </c>
      <c r="X101" s="448" t="s">
        <v>475</v>
      </c>
      <c r="Y101" s="446">
        <v>170</v>
      </c>
      <c r="Z101" s="446" t="s">
        <v>314</v>
      </c>
      <c r="AA101" s="448" t="s">
        <v>475</v>
      </c>
      <c r="AB101" s="447">
        <v>46152</v>
      </c>
      <c r="AC101" s="447">
        <v>46155</v>
      </c>
      <c r="AD101" s="447">
        <v>46155</v>
      </c>
      <c r="AE101" s="447">
        <v>46156</v>
      </c>
      <c r="AF101" s="447">
        <v>46156</v>
      </c>
      <c r="AG101" s="447">
        <v>46156</v>
      </c>
      <c r="AH101" s="447">
        <v>46156</v>
      </c>
      <c r="AI101" s="447">
        <v>46156</v>
      </c>
      <c r="AJ101" s="446" t="s">
        <v>11797</v>
      </c>
      <c r="AK101" s="447">
        <v>46161</v>
      </c>
      <c r="AL101" s="447">
        <v>46156</v>
      </c>
      <c r="AM101" s="447">
        <v>46157</v>
      </c>
      <c r="AN101" s="447">
        <v>46161</v>
      </c>
      <c r="AO101" s="446" t="s">
        <v>1133</v>
      </c>
      <c r="AP101" s="448" t="s">
        <v>475</v>
      </c>
      <c r="AQ101" s="448" t="s">
        <v>475</v>
      </c>
      <c r="AR101" s="448" t="s">
        <v>475</v>
      </c>
      <c r="AS101" s="448" t="s">
        <v>475</v>
      </c>
      <c r="AT101" s="448" t="s">
        <v>475</v>
      </c>
      <c r="AU101" s="448" t="s">
        <v>475</v>
      </c>
      <c r="AV101" s="448" t="s">
        <v>475</v>
      </c>
      <c r="AW101" s="448" t="s">
        <v>475</v>
      </c>
      <c r="AX101" s="448" t="s">
        <v>475</v>
      </c>
      <c r="AY101" s="448" t="s">
        <v>475</v>
      </c>
      <c r="AZ101" s="448" t="s">
        <v>475</v>
      </c>
      <c r="BA101" s="448" t="s">
        <v>475</v>
      </c>
      <c r="BB101" s="448" t="s">
        <v>475</v>
      </c>
      <c r="BC101" s="446" t="s">
        <v>11798</v>
      </c>
      <c r="BD101" s="446" t="s">
        <v>11798</v>
      </c>
      <c r="BE101" s="446" t="s">
        <v>11798</v>
      </c>
      <c r="BF101" s="448" t="s">
        <v>475</v>
      </c>
      <c r="BG101" s="448" t="s">
        <v>475</v>
      </c>
      <c r="BH101" s="448" t="s">
        <v>475</v>
      </c>
      <c r="BI101" s="448" t="s">
        <v>475</v>
      </c>
      <c r="BK101" s="193" t="str">
        <f t="shared" si="26"/>
        <v>OK</v>
      </c>
      <c r="BL101" s="195" t="str">
        <f t="shared" si="27"/>
        <v>1038853</v>
      </c>
      <c r="BM101" s="192">
        <f t="shared" si="28"/>
        <v>1</v>
      </c>
    </row>
    <row r="102" spans="2:65" ht="17.399999999999999">
      <c r="B102" s="446" t="s">
        <v>323</v>
      </c>
      <c r="C102" s="446" t="s">
        <v>2351</v>
      </c>
      <c r="D102" s="446" t="s">
        <v>2352</v>
      </c>
      <c r="E102" s="446" t="s">
        <v>102</v>
      </c>
      <c r="F102" s="446" t="s">
        <v>11799</v>
      </c>
      <c r="G102" s="446" t="s">
        <v>2935</v>
      </c>
      <c r="H102" s="446" t="s">
        <v>2936</v>
      </c>
      <c r="I102" s="446" t="s">
        <v>31</v>
      </c>
      <c r="J102" s="447">
        <v>46157</v>
      </c>
      <c r="K102" s="446" t="s">
        <v>2937</v>
      </c>
      <c r="L102" s="446" t="s">
        <v>43</v>
      </c>
      <c r="M102" s="446" t="s">
        <v>5366</v>
      </c>
      <c r="N102" s="446" t="s">
        <v>953</v>
      </c>
      <c r="O102" s="446" t="s">
        <v>10141</v>
      </c>
      <c r="P102" s="448" t="s">
        <v>475</v>
      </c>
      <c r="Q102" s="448" t="s">
        <v>475</v>
      </c>
      <c r="R102" s="447">
        <v>46136</v>
      </c>
      <c r="S102" s="447">
        <v>46139</v>
      </c>
      <c r="T102" s="447">
        <v>46140</v>
      </c>
      <c r="U102" s="446">
        <v>20</v>
      </c>
      <c r="V102" s="448" t="s">
        <v>475</v>
      </c>
      <c r="W102" s="446">
        <v>7</v>
      </c>
      <c r="X102" s="448" t="s">
        <v>475</v>
      </c>
      <c r="Y102" s="446">
        <v>356</v>
      </c>
      <c r="Z102" s="446" t="s">
        <v>2346</v>
      </c>
      <c r="AA102" s="448" t="s">
        <v>475</v>
      </c>
      <c r="AB102" s="447">
        <v>46155</v>
      </c>
      <c r="AC102" s="447">
        <v>46156</v>
      </c>
      <c r="AD102" s="447">
        <v>46156</v>
      </c>
      <c r="AE102" s="447">
        <v>46157</v>
      </c>
      <c r="AF102" s="447">
        <v>46157</v>
      </c>
      <c r="AG102" s="447">
        <v>46157</v>
      </c>
      <c r="AH102" s="447">
        <v>46157</v>
      </c>
      <c r="AI102" s="448" t="s">
        <v>475</v>
      </c>
      <c r="AJ102" s="448" t="s">
        <v>475</v>
      </c>
      <c r="AK102" s="448" t="s">
        <v>475</v>
      </c>
      <c r="AL102" s="448" t="s">
        <v>475</v>
      </c>
      <c r="AM102" s="447">
        <v>46158</v>
      </c>
      <c r="AN102" s="448" t="s">
        <v>475</v>
      </c>
      <c r="AO102" s="448" t="s">
        <v>475</v>
      </c>
      <c r="AP102" s="448" t="s">
        <v>475</v>
      </c>
      <c r="AQ102" s="448" t="s">
        <v>475</v>
      </c>
      <c r="AR102" s="448" t="s">
        <v>475</v>
      </c>
      <c r="AS102" s="448" t="s">
        <v>475</v>
      </c>
      <c r="AT102" s="448" t="s">
        <v>475</v>
      </c>
      <c r="AU102" s="448" t="s">
        <v>475</v>
      </c>
      <c r="AV102" s="448" t="s">
        <v>475</v>
      </c>
      <c r="AW102" s="448" t="s">
        <v>475</v>
      </c>
      <c r="AX102" s="448" t="s">
        <v>475</v>
      </c>
      <c r="AY102" s="448" t="s">
        <v>475</v>
      </c>
      <c r="AZ102" s="448" t="s">
        <v>475</v>
      </c>
      <c r="BA102" s="448" t="s">
        <v>475</v>
      </c>
      <c r="BB102" s="448" t="s">
        <v>475</v>
      </c>
      <c r="BC102" s="448" t="s">
        <v>475</v>
      </c>
      <c r="BD102" s="448" t="s">
        <v>475</v>
      </c>
      <c r="BE102" s="448" t="s">
        <v>475</v>
      </c>
      <c r="BF102" s="448" t="s">
        <v>475</v>
      </c>
      <c r="BG102" s="448" t="s">
        <v>475</v>
      </c>
      <c r="BH102" s="448" t="s">
        <v>475</v>
      </c>
      <c r="BI102" s="448" t="s">
        <v>475</v>
      </c>
      <c r="BK102" s="193" t="str">
        <f t="shared" si="26"/>
        <v>On Going</v>
      </c>
      <c r="BL102" s="195" t="str">
        <f t="shared" si="27"/>
        <v>1019795</v>
      </c>
      <c r="BM102" s="192">
        <f t="shared" si="28"/>
        <v>1</v>
      </c>
    </row>
    <row r="103" spans="2:65" ht="17.399999999999999">
      <c r="B103" s="446" t="s">
        <v>890</v>
      </c>
      <c r="C103" s="446" t="s">
        <v>1416</v>
      </c>
      <c r="D103" s="446" t="s">
        <v>72</v>
      </c>
      <c r="E103" s="446" t="s">
        <v>57</v>
      </c>
      <c r="F103" s="446" t="s">
        <v>11800</v>
      </c>
      <c r="G103" s="446" t="s">
        <v>2935</v>
      </c>
      <c r="H103" s="446" t="s">
        <v>2936</v>
      </c>
      <c r="I103" s="446" t="s">
        <v>31</v>
      </c>
      <c r="J103" s="447">
        <v>46160</v>
      </c>
      <c r="K103" s="446" t="s">
        <v>2937</v>
      </c>
      <c r="L103" s="446" t="s">
        <v>43</v>
      </c>
      <c r="M103" s="446" t="s">
        <v>5366</v>
      </c>
      <c r="N103" s="446" t="s">
        <v>953</v>
      </c>
      <c r="O103" s="446" t="s">
        <v>10132</v>
      </c>
      <c r="P103" s="448" t="s">
        <v>475</v>
      </c>
      <c r="Q103" s="448" t="s">
        <v>475</v>
      </c>
      <c r="R103" s="447">
        <v>46135</v>
      </c>
      <c r="S103" s="447">
        <v>46136</v>
      </c>
      <c r="T103" s="447">
        <v>46146</v>
      </c>
      <c r="U103" s="446">
        <v>16</v>
      </c>
      <c r="V103" s="448" t="s">
        <v>475</v>
      </c>
      <c r="W103" s="446">
        <v>6</v>
      </c>
      <c r="X103" s="446">
        <v>211</v>
      </c>
      <c r="Y103" s="446">
        <v>190</v>
      </c>
      <c r="Z103" s="446" t="s">
        <v>314</v>
      </c>
      <c r="AA103" s="448" t="s">
        <v>475</v>
      </c>
      <c r="AB103" s="448" t="s">
        <v>475</v>
      </c>
      <c r="AC103" s="447">
        <v>46160</v>
      </c>
      <c r="AD103" s="447">
        <v>46159</v>
      </c>
      <c r="AE103" s="447">
        <v>46160</v>
      </c>
      <c r="AF103" s="447">
        <v>46160</v>
      </c>
      <c r="AG103" s="447">
        <v>46160</v>
      </c>
      <c r="AH103" s="447">
        <v>46160</v>
      </c>
      <c r="AI103" s="448" t="s">
        <v>475</v>
      </c>
      <c r="AJ103" s="448" t="s">
        <v>475</v>
      </c>
      <c r="AK103" s="448" t="s">
        <v>475</v>
      </c>
      <c r="AL103" s="448" t="s">
        <v>475</v>
      </c>
      <c r="AM103" s="447">
        <v>46161</v>
      </c>
      <c r="AN103" s="448" t="s">
        <v>475</v>
      </c>
      <c r="AO103" s="448" t="s">
        <v>475</v>
      </c>
      <c r="AP103" s="448" t="s">
        <v>475</v>
      </c>
      <c r="AQ103" s="448" t="s">
        <v>475</v>
      </c>
      <c r="AR103" s="448" t="s">
        <v>475</v>
      </c>
      <c r="AS103" s="448" t="s">
        <v>475</v>
      </c>
      <c r="AT103" s="448" t="s">
        <v>475</v>
      </c>
      <c r="AU103" s="448" t="s">
        <v>475</v>
      </c>
      <c r="AV103" s="448" t="s">
        <v>475</v>
      </c>
      <c r="AW103" s="448" t="s">
        <v>475</v>
      </c>
      <c r="AX103" s="448" t="s">
        <v>475</v>
      </c>
      <c r="AY103" s="448" t="s">
        <v>475</v>
      </c>
      <c r="AZ103" s="448" t="s">
        <v>475</v>
      </c>
      <c r="BA103" s="448" t="s">
        <v>475</v>
      </c>
      <c r="BB103" s="448" t="s">
        <v>475</v>
      </c>
      <c r="BC103" s="448" t="s">
        <v>475</v>
      </c>
      <c r="BD103" s="448" t="s">
        <v>475</v>
      </c>
      <c r="BE103" s="448" t="s">
        <v>475</v>
      </c>
      <c r="BF103" s="448" t="s">
        <v>475</v>
      </c>
      <c r="BG103" s="448" t="s">
        <v>475</v>
      </c>
      <c r="BH103" s="448" t="s">
        <v>475</v>
      </c>
      <c r="BI103" s="448" t="s">
        <v>475</v>
      </c>
      <c r="BK103" s="193" t="str">
        <f t="shared" si="26"/>
        <v>On Going</v>
      </c>
      <c r="BL103" s="195" t="str">
        <f t="shared" si="27"/>
        <v>1030901</v>
      </c>
      <c r="BM103" s="192">
        <f t="shared" si="28"/>
        <v>1</v>
      </c>
    </row>
    <row r="104" spans="2:65" ht="17.399999999999999">
      <c r="B104" s="446" t="s">
        <v>910</v>
      </c>
      <c r="C104" s="446" t="s">
        <v>8852</v>
      </c>
      <c r="D104" s="446" t="s">
        <v>698</v>
      </c>
      <c r="E104" s="446" t="s">
        <v>57</v>
      </c>
      <c r="F104" s="446" t="s">
        <v>11801</v>
      </c>
      <c r="G104" s="446" t="s">
        <v>2935</v>
      </c>
      <c r="H104" s="446" t="s">
        <v>2936</v>
      </c>
      <c r="I104" s="446" t="s">
        <v>31</v>
      </c>
      <c r="J104" s="447">
        <v>46162</v>
      </c>
      <c r="K104" s="446" t="s">
        <v>2937</v>
      </c>
      <c r="L104" s="446" t="s">
        <v>43</v>
      </c>
      <c r="M104" s="446" t="s">
        <v>5366</v>
      </c>
      <c r="N104" s="446" t="s">
        <v>1513</v>
      </c>
      <c r="O104" s="446" t="s">
        <v>10149</v>
      </c>
      <c r="P104" s="448" t="s">
        <v>475</v>
      </c>
      <c r="Q104" s="448" t="s">
        <v>475</v>
      </c>
      <c r="R104" s="447">
        <v>46140</v>
      </c>
      <c r="S104" s="447">
        <v>46141</v>
      </c>
      <c r="T104" s="447">
        <v>46146</v>
      </c>
      <c r="U104" s="446">
        <v>16</v>
      </c>
      <c r="V104" s="448" t="s">
        <v>475</v>
      </c>
      <c r="W104" s="446">
        <v>4</v>
      </c>
      <c r="X104" s="446">
        <v>201</v>
      </c>
      <c r="Y104" s="446">
        <v>205</v>
      </c>
      <c r="Z104" s="446" t="s">
        <v>691</v>
      </c>
      <c r="AA104" s="448" t="s">
        <v>475</v>
      </c>
      <c r="AB104" s="448" t="s">
        <v>475</v>
      </c>
      <c r="AC104" s="447">
        <v>46161</v>
      </c>
      <c r="AD104" s="447">
        <v>46161</v>
      </c>
      <c r="AE104" s="447">
        <v>46162</v>
      </c>
      <c r="AF104" s="447">
        <v>46162</v>
      </c>
      <c r="AG104" s="447">
        <v>46162</v>
      </c>
      <c r="AH104" s="447">
        <v>46162</v>
      </c>
      <c r="AI104" s="448" t="s">
        <v>475</v>
      </c>
      <c r="AJ104" s="448" t="s">
        <v>475</v>
      </c>
      <c r="AK104" s="448" t="s">
        <v>475</v>
      </c>
      <c r="AL104" s="448" t="s">
        <v>475</v>
      </c>
      <c r="AM104" s="447">
        <v>46162</v>
      </c>
      <c r="AN104" s="448" t="s">
        <v>475</v>
      </c>
      <c r="AO104" s="448" t="s">
        <v>475</v>
      </c>
      <c r="AP104" s="448" t="s">
        <v>475</v>
      </c>
      <c r="AQ104" s="448" t="s">
        <v>475</v>
      </c>
      <c r="AR104" s="448" t="s">
        <v>475</v>
      </c>
      <c r="AS104" s="448" t="s">
        <v>475</v>
      </c>
      <c r="AT104" s="448" t="s">
        <v>475</v>
      </c>
      <c r="AU104" s="448" t="s">
        <v>475</v>
      </c>
      <c r="AV104" s="448" t="s">
        <v>475</v>
      </c>
      <c r="AW104" s="448" t="s">
        <v>475</v>
      </c>
      <c r="AX104" s="448" t="s">
        <v>475</v>
      </c>
      <c r="AY104" s="448" t="s">
        <v>475</v>
      </c>
      <c r="AZ104" s="448" t="s">
        <v>475</v>
      </c>
      <c r="BA104" s="448" t="s">
        <v>475</v>
      </c>
      <c r="BB104" s="448" t="s">
        <v>475</v>
      </c>
      <c r="BC104" s="448" t="s">
        <v>475</v>
      </c>
      <c r="BD104" s="448" t="s">
        <v>475</v>
      </c>
      <c r="BE104" s="448" t="s">
        <v>475</v>
      </c>
      <c r="BF104" s="448" t="s">
        <v>475</v>
      </c>
      <c r="BG104" s="448" t="s">
        <v>475</v>
      </c>
      <c r="BH104" s="448" t="s">
        <v>475</v>
      </c>
      <c r="BI104" s="448" t="s">
        <v>475</v>
      </c>
      <c r="BK104" s="193" t="str">
        <f t="shared" si="26"/>
        <v>On Going</v>
      </c>
      <c r="BL104" s="195" t="str">
        <f t="shared" si="27"/>
        <v>1037718</v>
      </c>
      <c r="BM104" s="192">
        <f t="shared" si="28"/>
        <v>1</v>
      </c>
    </row>
    <row r="105" spans="2:65" ht="17.399999999999999">
      <c r="B105" s="446" t="s">
        <v>1340</v>
      </c>
      <c r="C105" s="446" t="s">
        <v>2620</v>
      </c>
      <c r="D105" s="446" t="s">
        <v>2458</v>
      </c>
      <c r="E105" s="446" t="s">
        <v>57</v>
      </c>
      <c r="F105" s="446" t="s">
        <v>11802</v>
      </c>
      <c r="G105" s="446" t="s">
        <v>2935</v>
      </c>
      <c r="H105" s="446" t="s">
        <v>2936</v>
      </c>
      <c r="I105" s="446" t="s">
        <v>31</v>
      </c>
      <c r="J105" s="447">
        <v>46163</v>
      </c>
      <c r="K105" s="446" t="s">
        <v>2937</v>
      </c>
      <c r="L105" s="446" t="s">
        <v>43</v>
      </c>
      <c r="M105" s="446" t="s">
        <v>3700</v>
      </c>
      <c r="N105" s="446" t="s">
        <v>2017</v>
      </c>
      <c r="O105" s="446" t="s">
        <v>9395</v>
      </c>
      <c r="P105" s="448" t="s">
        <v>475</v>
      </c>
      <c r="Q105" s="448" t="s">
        <v>475</v>
      </c>
      <c r="R105" s="447">
        <v>46125</v>
      </c>
      <c r="S105" s="447">
        <v>46126</v>
      </c>
      <c r="T105" s="447">
        <v>46140</v>
      </c>
      <c r="U105" s="446">
        <v>20</v>
      </c>
      <c r="V105" s="448" t="s">
        <v>475</v>
      </c>
      <c r="W105" s="446">
        <v>3</v>
      </c>
      <c r="X105" s="446">
        <v>121</v>
      </c>
      <c r="Y105" s="446">
        <v>104</v>
      </c>
      <c r="Z105" s="446" t="s">
        <v>1014</v>
      </c>
      <c r="AA105" s="448" t="s">
        <v>475</v>
      </c>
      <c r="AB105" s="448" t="s">
        <v>475</v>
      </c>
      <c r="AC105" s="447">
        <v>46163</v>
      </c>
      <c r="AD105" s="447">
        <v>46162</v>
      </c>
      <c r="AE105" s="447">
        <v>46163</v>
      </c>
      <c r="AF105" s="447">
        <v>46163</v>
      </c>
      <c r="AG105" s="447">
        <v>46163</v>
      </c>
      <c r="AH105" s="447">
        <v>46163</v>
      </c>
      <c r="AI105" s="448" t="s">
        <v>475</v>
      </c>
      <c r="AJ105" s="448" t="s">
        <v>475</v>
      </c>
      <c r="AK105" s="448" t="s">
        <v>475</v>
      </c>
      <c r="AL105" s="448" t="s">
        <v>475</v>
      </c>
      <c r="AM105" s="447">
        <v>46163</v>
      </c>
      <c r="AN105" s="448" t="s">
        <v>475</v>
      </c>
      <c r="AO105" s="448" t="s">
        <v>475</v>
      </c>
      <c r="AP105" s="448" t="s">
        <v>475</v>
      </c>
      <c r="AQ105" s="448" t="s">
        <v>475</v>
      </c>
      <c r="AR105" s="448" t="s">
        <v>475</v>
      </c>
      <c r="AS105" s="448" t="s">
        <v>475</v>
      </c>
      <c r="AT105" s="448" t="s">
        <v>475</v>
      </c>
      <c r="AU105" s="448" t="s">
        <v>475</v>
      </c>
      <c r="AV105" s="448" t="s">
        <v>475</v>
      </c>
      <c r="AW105" s="448" t="s">
        <v>475</v>
      </c>
      <c r="AX105" s="448" t="s">
        <v>475</v>
      </c>
      <c r="AY105" s="448" t="s">
        <v>475</v>
      </c>
      <c r="AZ105" s="448" t="s">
        <v>475</v>
      </c>
      <c r="BA105" s="448" t="s">
        <v>475</v>
      </c>
      <c r="BB105" s="448" t="s">
        <v>475</v>
      </c>
      <c r="BC105" s="448" t="s">
        <v>475</v>
      </c>
      <c r="BD105" s="448" t="s">
        <v>475</v>
      </c>
      <c r="BE105" s="448" t="s">
        <v>475</v>
      </c>
      <c r="BF105" s="448" t="s">
        <v>475</v>
      </c>
      <c r="BG105" s="448" t="s">
        <v>475</v>
      </c>
      <c r="BH105" s="448" t="s">
        <v>475</v>
      </c>
      <c r="BI105" s="448" t="s">
        <v>475</v>
      </c>
      <c r="BK105" s="193" t="str">
        <f t="shared" si="26"/>
        <v>On Going</v>
      </c>
      <c r="BL105" s="195" t="str">
        <f t="shared" si="27"/>
        <v>1038836</v>
      </c>
      <c r="BM105" s="192">
        <f t="shared" si="28"/>
        <v>1</v>
      </c>
    </row>
  </sheetData>
  <mergeCells count="56">
    <mergeCell ref="AQ1:AQ3"/>
    <mergeCell ref="AR1:AR3"/>
    <mergeCell ref="BD2:BD3"/>
    <mergeCell ref="BE2:BE3"/>
    <mergeCell ref="BF2:BF3"/>
    <mergeCell ref="AS1:AS3"/>
    <mergeCell ref="AT1:BJ1"/>
    <mergeCell ref="AT2:AV2"/>
    <mergeCell ref="AW2:AZ2"/>
    <mergeCell ref="BA2:BC2"/>
    <mergeCell ref="BJ2:BJ3"/>
    <mergeCell ref="BI2:BI3"/>
    <mergeCell ref="BG2:BG3"/>
    <mergeCell ref="BH2:BH3"/>
    <mergeCell ref="M1:M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N1:N3"/>
    <mergeCell ref="O1:O3"/>
    <mergeCell ref="P1:P3"/>
    <mergeCell ref="Q1:Q3"/>
    <mergeCell ref="R1:R3"/>
    <mergeCell ref="AL2:AL3"/>
    <mergeCell ref="AM2:AM3"/>
    <mergeCell ref="AN2:AN3"/>
    <mergeCell ref="AO2:AO3"/>
    <mergeCell ref="AA1:AP1"/>
    <mergeCell ref="AH2:AH3"/>
    <mergeCell ref="AC2:AD2"/>
    <mergeCell ref="AJ2:AK2"/>
    <mergeCell ref="AA2:AA3"/>
    <mergeCell ref="AB2:AB3"/>
    <mergeCell ref="AE2:AE3"/>
    <mergeCell ref="AF2:AF3"/>
    <mergeCell ref="AG2:AG3"/>
    <mergeCell ref="AI2:AI3"/>
    <mergeCell ref="AP2:AP3"/>
    <mergeCell ref="Z1:Z3"/>
    <mergeCell ref="X2:X3"/>
    <mergeCell ref="Y2:Y3"/>
    <mergeCell ref="U1:W1"/>
    <mergeCell ref="X1:Y1"/>
    <mergeCell ref="S1:S3"/>
    <mergeCell ref="T1:T3"/>
    <mergeCell ref="U2:U3"/>
    <mergeCell ref="V2:V3"/>
    <mergeCell ref="W2:W3"/>
  </mergeCells>
  <phoneticPr fontId="161" type="noConversion"/>
  <conditionalFormatting sqref="BL1:BL1048576">
    <cfRule type="duplicateValues" dxfId="1" priority="2"/>
  </conditionalFormatting>
  <conditionalFormatting sqref="BK1:BK1048576">
    <cfRule type="cellIs" dxfId="0" priority="1" operator="equal">
      <formula>"Delay"</formula>
    </cfRule>
  </conditionalFormatting>
  <pageMargins left="0.75" right="0.75" top="1" bottom="1" header="0.5" footer="0.5"/>
  <pageSetup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showGridLines="0" zoomScale="90" zoomScaleNormal="90" workbookViewId="0">
      <selection activeCell="U13" sqref="U13"/>
    </sheetView>
  </sheetViews>
  <sheetFormatPr defaultColWidth="10.69921875" defaultRowHeight="19.95" customHeight="1"/>
  <cols>
    <col min="1" max="16384" width="10.69921875" style="25"/>
  </cols>
  <sheetData>
    <row r="1" spans="1:15" ht="19.95" customHeight="1">
      <c r="A1" s="158" t="s">
        <v>462</v>
      </c>
      <c r="B1" s="159" t="s">
        <v>76</v>
      </c>
    </row>
    <row r="2" spans="1:15" ht="19.95" customHeight="1">
      <c r="A2" s="157">
        <f ca="1">TODAY()</f>
        <v>46174</v>
      </c>
      <c r="B2" s="160">
        <f ca="1">WEEKNUM(A2)-1</f>
        <v>22</v>
      </c>
    </row>
    <row r="3" spans="1:15" s="24" customFormat="1" ht="19.95" customHeight="1">
      <c r="A3" s="158"/>
      <c r="B3" s="160"/>
      <c r="E3" s="24" t="s">
        <v>76</v>
      </c>
      <c r="F3" s="24">
        <f ca="1">B2</f>
        <v>22</v>
      </c>
      <c r="I3" s="24" t="s">
        <v>76</v>
      </c>
      <c r="J3" s="24">
        <f ca="1">B2+1</f>
        <v>23</v>
      </c>
      <c r="M3" s="24" t="s">
        <v>76</v>
      </c>
      <c r="N3" s="24">
        <f ca="1">B2+2</f>
        <v>24</v>
      </c>
    </row>
    <row r="4" spans="1:15" ht="19.95" customHeight="1">
      <c r="A4" s="243" t="s">
        <v>576</v>
      </c>
      <c r="B4" s="243"/>
      <c r="E4" s="241" t="s">
        <v>574</v>
      </c>
      <c r="F4" s="241"/>
      <c r="I4" s="241" t="s">
        <v>574</v>
      </c>
      <c r="J4" s="241"/>
      <c r="M4" s="241" t="s">
        <v>574</v>
      </c>
      <c r="N4" s="241"/>
    </row>
    <row r="5" spans="1:15" ht="19.95" customHeight="1">
      <c r="A5" s="206" t="s">
        <v>569</v>
      </c>
      <c r="C5" s="25">
        <f>Graph!AD45+Graph!AD46+Graph!AD47+Graph!AD48</f>
        <v>69</v>
      </c>
      <c r="E5" s="206" t="s">
        <v>569</v>
      </c>
      <c r="G5" s="25">
        <f ca="1">IFERROR(HLOOKUP($F$3,Graph!$AE$44:$CD$55,2,FALSE),"")+IFERROR(HLOOKUP($F$3,Graph!$AE$44:$CD$55,3,FALSE),"")+IFERROR(HLOOKUP($F$3,Graph!$AE$44:$CD$55,4,FALSE),"")+IFERROR(HLOOKUP($F$3,Graph!$AE$44:$CD$55,5,FALSE),"")</f>
        <v>0</v>
      </c>
      <c r="I5" s="206" t="s">
        <v>569</v>
      </c>
      <c r="K5" s="25">
        <f ca="1">IFERROR(HLOOKUP(J3,Graph!$AE$44:$CD$55,2,FALSE),"")+IFERROR(HLOOKUP(J3,Graph!$AE$44:$CD$55,3,FALSE),"")+IFERROR(HLOOKUP(J3,Graph!$AE$44:$CD$55,4,FALSE),"")+IFERROR(HLOOKUP(J3,Graph!$AE$44:$CD$55,5,FALSE),"")</f>
        <v>3</v>
      </c>
      <c r="M5" s="206" t="s">
        <v>569</v>
      </c>
      <c r="O5" s="25">
        <f ca="1">IFERROR(HLOOKUP(N3,Graph!$AE$44:$CD$55,2,FALSE),"")+IFERROR(HLOOKUP(N3,Graph!$AE$44:$CD$55,3,FALSE),"")+IFERROR(HLOOKUP(N3,Graph!$AE$44:$CD$55,4,FALSE),"")+IFERROR(HLOOKUP(N3,Graph!$AE$44:$CD$55,5,FALSE),"")</f>
        <v>0</v>
      </c>
    </row>
    <row r="6" spans="1:15" ht="19.95" customHeight="1">
      <c r="A6" s="236" t="s">
        <v>566</v>
      </c>
      <c r="C6" s="25" t="e">
        <f>Graph!AD49+Graph!#REF!</f>
        <v>#REF!</v>
      </c>
      <c r="E6" s="236" t="s">
        <v>566</v>
      </c>
      <c r="G6" s="25">
        <f ca="1">IFERROR(HLOOKUP($F$3,Graph!$AE$44:$CD$55,6,FALSE),"")+IFERROR(HLOOKUP($F$3,Graph!$AE$44:$CD$55,7,FALSE),"")</f>
        <v>7</v>
      </c>
      <c r="I6" s="236" t="s">
        <v>566</v>
      </c>
      <c r="K6" s="25">
        <f ca="1">IFERROR(HLOOKUP(J3,Graph!$AE$44:$CD$55,6,FALSE),"")+IFERROR(HLOOKUP(J3,Graph!$AE$44:$CD$55,7,FALSE),"")</f>
        <v>7</v>
      </c>
      <c r="M6" s="236" t="s">
        <v>566</v>
      </c>
      <c r="O6" s="25">
        <f ca="1">IFERROR(HLOOKUP(N3,Graph!$AE$44:$CD$55,6,FALSE),"")+IFERROR(HLOOKUP(N3,Graph!$AE$44:$CD$55,7,FALSE),"")</f>
        <v>0</v>
      </c>
    </row>
    <row r="7" spans="1:15" ht="19.95" customHeight="1">
      <c r="A7" s="226" t="s">
        <v>570</v>
      </c>
      <c r="C7" s="25">
        <f>Graph!AD50+Graph!AD51</f>
        <v>90</v>
      </c>
      <c r="E7" s="226" t="s">
        <v>570</v>
      </c>
      <c r="G7" s="25">
        <f ca="1">IFERROR(HLOOKUP($F$3,Graph!$AE$44:$CD$55,8,FALSE),"")+IFERROR(HLOOKUP($F$3,Graph!$AE$44:$CD$55,9,FALSE),"")</f>
        <v>0</v>
      </c>
      <c r="I7" s="226" t="s">
        <v>570</v>
      </c>
      <c r="K7" s="25">
        <f ca="1">IFERROR(HLOOKUP(J3,Graph!$AE$44:$CD$55,8,FALSE),"")+IFERROR(HLOOKUP(J3,Graph!$AE$44:$CD$55,9,FALSE),"")</f>
        <v>0</v>
      </c>
      <c r="M7" s="226" t="s">
        <v>570</v>
      </c>
      <c r="O7" s="25">
        <f ca="1">IFERROR(HLOOKUP(N3,Graph!$AE$44:$CD$55,8,FALSE),"")+IFERROR(HLOOKUP(N3,Graph!$AE$44:$CD$55,9,FALSE),"")</f>
        <v>0</v>
      </c>
    </row>
    <row r="8" spans="1:15" ht="19.95" customHeight="1">
      <c r="A8" s="227" t="s">
        <v>571</v>
      </c>
      <c r="C8" s="25">
        <f>Graph!AD52+Graph!AD53</f>
        <v>18</v>
      </c>
      <c r="E8" s="227" t="s">
        <v>571</v>
      </c>
      <c r="G8" s="25">
        <f ca="1">IFERROR(HLOOKUP($F$3,Graph!$AE$44:$CD$55,10,FALSE),"")+IFERROR(HLOOKUP($F$3,Graph!$AE$44:$CD$55,11,FALSE),"")</f>
        <v>7</v>
      </c>
      <c r="I8" s="227" t="s">
        <v>571</v>
      </c>
      <c r="K8" s="25">
        <f ca="1">IFERROR(HLOOKUP(J3,Graph!$AE$44:$CD$55,10,FALSE),"")+IFERROR(HLOOKUP(J3,Graph!$AE$44:$CD$55,11,FALSE),"")</f>
        <v>0</v>
      </c>
      <c r="M8" s="227" t="s">
        <v>571</v>
      </c>
      <c r="O8" s="25">
        <f ca="1">IFERROR(HLOOKUP(N3,Graph!$AE$44:$CD$55,10,FALSE),"")+IFERROR(HLOOKUP(N3,Graph!$AE$44:$CD$55,11,FALSE),"")</f>
        <v>0</v>
      </c>
    </row>
    <row r="9" spans="1:15" ht="19.95" customHeight="1">
      <c r="A9" s="235" t="s">
        <v>396</v>
      </c>
      <c r="C9" s="25">
        <f>Graph!AD54</f>
        <v>51</v>
      </c>
      <c r="E9" s="235" t="s">
        <v>396</v>
      </c>
      <c r="G9" s="25">
        <f ca="1">IFERROR(HLOOKUP($F$3,Graph!$AE$44:$CD$55,12,FALSE),"")</f>
        <v>0</v>
      </c>
      <c r="I9" s="235" t="s">
        <v>396</v>
      </c>
      <c r="K9" s="25">
        <f ca="1">IFERROR(HLOOKUP(J3,Graph!$AE$44:$CD$55,12,FALSE),"")</f>
        <v>0</v>
      </c>
      <c r="M9" s="235" t="s">
        <v>396</v>
      </c>
      <c r="O9" s="25">
        <f ca="1">IFERROR(HLOOKUP(N3,Graph!$AE$44:$CD$55,12,FALSE),"")</f>
        <v>0</v>
      </c>
    </row>
    <row r="10" spans="1:15" ht="19.95" customHeight="1">
      <c r="A10" s="120" t="s">
        <v>358</v>
      </c>
      <c r="C10" s="25">
        <f>Graph!AD55</f>
        <v>0</v>
      </c>
      <c r="E10" s="120" t="s">
        <v>358</v>
      </c>
      <c r="G10" s="25" t="str">
        <f ca="1">IFERROR(HLOOKUP($F$3,Graph!$AE$44:$CD$55,13,FALSE),"")</f>
        <v/>
      </c>
      <c r="I10" s="120" t="s">
        <v>358</v>
      </c>
      <c r="K10" s="25" t="str">
        <f ca="1">IFERROR(HLOOKUP(J3,Graph!$AE$44:$CD$55,13,FALSE),"")</f>
        <v/>
      </c>
      <c r="M10" s="120" t="s">
        <v>358</v>
      </c>
      <c r="O10" s="25" t="str">
        <f ca="1">IFERROR(HLOOKUP(N3,Graph!$AE$44:$CD$55,13,FALSE),"")</f>
        <v/>
      </c>
    </row>
    <row r="11" spans="1:15" ht="19.95" customHeight="1">
      <c r="E11" s="241" t="s">
        <v>575</v>
      </c>
      <c r="F11" s="241"/>
      <c r="I11" s="241" t="s">
        <v>575</v>
      </c>
      <c r="J11" s="241"/>
      <c r="M11" s="241" t="s">
        <v>575</v>
      </c>
      <c r="N11" s="241"/>
    </row>
    <row r="12" spans="1:15" ht="19.95" customHeight="1">
      <c r="E12" s="237" t="s">
        <v>569</v>
      </c>
      <c r="F12" s="239"/>
      <c r="G12" s="239">
        <f ca="1">IFERROR(HLOOKUP(F3,Graph!$AE$29:$CD$40,2,FALSE),"")+IFERROR(HLOOKUP(F3,Graph!$AE$29:$CD$40,3,FALSE),"")+IFERROR(HLOOKUP(F3,Graph!$AE$29:$CD$40,4,FALSE),"")+IFERROR(HLOOKUP(F3,Graph!$AE$29:$CD$40,5,FALSE),"")</f>
        <v>4</v>
      </c>
      <c r="I12" s="237" t="s">
        <v>569</v>
      </c>
      <c r="J12" s="239"/>
      <c r="K12" s="239">
        <f ca="1">IFERROR(HLOOKUP(J3,Graph!$AE$29:$CD$40,2,FALSE),"")+IFERROR(HLOOKUP(J3,Graph!$AE$29:$CD$40,3,FALSE),"")+IFERROR(HLOOKUP(J3,Graph!$AE$29:$CD$40,4,FALSE),"")+IFERROR(HLOOKUP(J3,Graph!$AE$29:$CD$40,5,FALSE),"")</f>
        <v>3</v>
      </c>
      <c r="M12" s="237" t="s">
        <v>569</v>
      </c>
      <c r="N12" s="239"/>
      <c r="O12" s="239">
        <f ca="1">IFERROR(HLOOKUP(N3,Graph!$AE$29:$CD$40,2,FALSE),"")+IFERROR(HLOOKUP(N3,Graph!$AE$29:$CD$40,3,FALSE),"")+IFERROR(HLOOKUP(N3,Graph!$AE$29:$CD$40,4,FALSE),"")+IFERROR(HLOOKUP(N3,Graph!$AE$29:$CD$40,5,FALSE),"")</f>
        <v>0</v>
      </c>
    </row>
    <row r="13" spans="1:15" ht="19.95" customHeight="1">
      <c r="E13" s="237" t="s">
        <v>566</v>
      </c>
      <c r="F13" s="239"/>
      <c r="G13" s="239">
        <f ca="1">IFERROR(HLOOKUP(F3,Graph!$AE$29:$CD$40,6,FALSE),"")+IFERROR(HLOOKUP(F3,Graph!$AE$29:$CD$40,7,FALSE),"")</f>
        <v>13</v>
      </c>
      <c r="I13" s="237" t="s">
        <v>566</v>
      </c>
      <c r="J13" s="239"/>
      <c r="K13" s="239">
        <f ca="1">IFERROR(HLOOKUP(J3,Graph!$AE$29:$CD$40,6,FALSE),"")+IFERROR(HLOOKUP(J3,Graph!$AE$29:$CD$40,7,FALSE),"")</f>
        <v>11</v>
      </c>
      <c r="M13" s="237" t="s">
        <v>566</v>
      </c>
      <c r="N13" s="239"/>
      <c r="O13" s="239">
        <f ca="1">IFERROR(HLOOKUP(N3,Graph!$AE$29:$CD$40,6,FALSE),"")+IFERROR(HLOOKUP(N3,Graph!$AE$29:$CD$40,7,FALSE),"")</f>
        <v>0</v>
      </c>
    </row>
    <row r="14" spans="1:15" ht="19.95" customHeight="1">
      <c r="E14" s="237" t="s">
        <v>570</v>
      </c>
      <c r="F14" s="239"/>
      <c r="G14" s="239">
        <f ca="1">IFERROR(HLOOKUP(F3,Graph!$AE$29:$CD$40,8,FALSE),"")+IFERROR(HLOOKUP(F3,Graph!$AE$29:$CD$40,9,FALSE),"")</f>
        <v>0</v>
      </c>
      <c r="I14" s="237" t="s">
        <v>570</v>
      </c>
      <c r="J14" s="239"/>
      <c r="K14" s="239">
        <f ca="1">IFERROR(HLOOKUP(J3,Graph!$AE$29:$CD$40,8,FALSE),"")+IFERROR(HLOOKUP(J3,Graph!$AE$29:$CD$40,9,FALSE),"")</f>
        <v>0</v>
      </c>
      <c r="M14" s="237" t="s">
        <v>570</v>
      </c>
      <c r="N14" s="239"/>
      <c r="O14" s="239">
        <f ca="1">IFERROR(HLOOKUP(N3,Graph!$AE$29:$CD$40,8,FALSE),"")+IFERROR(HLOOKUP(N3,Graph!$AE$29:$CD$40,9,FALSE),"")</f>
        <v>0</v>
      </c>
    </row>
    <row r="15" spans="1:15" ht="19.95" customHeight="1">
      <c r="E15" s="237" t="s">
        <v>571</v>
      </c>
      <c r="F15" s="239"/>
      <c r="G15" s="239">
        <f ca="1">IFERROR(HLOOKUP(F3,Graph!$AE$29:$CD$40,10,FALSE),"")+IFERROR(HLOOKUP(F3,Graph!$AE$29:$CD$40,11,FALSE),"")</f>
        <v>7</v>
      </c>
      <c r="I15" s="237" t="s">
        <v>571</v>
      </c>
      <c r="J15" s="239"/>
      <c r="K15" s="239">
        <f ca="1">IFERROR(HLOOKUP(J3,Graph!$AE$29:$CD$40,10,FALSE),"")+IFERROR(HLOOKUP(J3,Graph!$AE$29:$CD$40,11,FALSE),"")</f>
        <v>0</v>
      </c>
      <c r="M15" s="237" t="s">
        <v>571</v>
      </c>
      <c r="N15" s="239"/>
      <c r="O15" s="239">
        <f ca="1">IFERROR(HLOOKUP(N3,Graph!$AE$29:$CD$40,10,FALSE),"")+IFERROR(HLOOKUP(N3,Graph!$AE$29:$CD$40,11,FALSE),"")</f>
        <v>0</v>
      </c>
    </row>
    <row r="16" spans="1:15" ht="19.95" customHeight="1">
      <c r="E16" s="237" t="s">
        <v>396</v>
      </c>
      <c r="F16" s="239"/>
      <c r="G16" s="239">
        <f ca="1">IFERROR(HLOOKUP(F3,Graph!$AE$29:$CD$40,12,FALSE),"")</f>
        <v>0</v>
      </c>
      <c r="I16" s="237" t="s">
        <v>396</v>
      </c>
      <c r="J16" s="239"/>
      <c r="K16" s="239">
        <f ca="1">IFERROR(HLOOKUP(J3,Graph!$AE$29:$CD$40,12,FALSE),"")</f>
        <v>0</v>
      </c>
      <c r="M16" s="237" t="s">
        <v>396</v>
      </c>
      <c r="N16" s="239"/>
      <c r="O16" s="239">
        <f ca="1">IFERROR(HLOOKUP(N3,Graph!$AE$29:$CD$40,12,FALSE),"")</f>
        <v>0</v>
      </c>
    </row>
    <row r="17" spans="1:16" ht="19.95" customHeight="1">
      <c r="E17" s="237" t="s">
        <v>358</v>
      </c>
      <c r="F17" s="239"/>
      <c r="G17" s="239" t="str">
        <f ca="1">IFERROR(HLOOKUP(F3,Graph!$AE$29:$CD$40,13,FALSE),"")</f>
        <v/>
      </c>
      <c r="I17" s="237" t="s">
        <v>358</v>
      </c>
      <c r="J17" s="239"/>
      <c r="K17" s="239" t="str">
        <f ca="1">IFERROR(HLOOKUP(J3,Graph!$AE$29:$CD$40,13,FALSE),"")</f>
        <v/>
      </c>
      <c r="M17" s="237" t="s">
        <v>358</v>
      </c>
      <c r="N17" s="239"/>
      <c r="O17" s="239" t="str">
        <f ca="1">IFERROR(HLOOKUP(N3,Graph!$AE$29:$CD$40,13,FALSE),"")</f>
        <v/>
      </c>
    </row>
    <row r="19" spans="1:16" s="236" customFormat="1" ht="19.95" customHeight="1">
      <c r="A19" s="249" t="s">
        <v>580</v>
      </c>
      <c r="H19" s="249" t="s">
        <v>579</v>
      </c>
      <c r="I19" s="250">
        <f ca="1">F3</f>
        <v>22</v>
      </c>
      <c r="O19" s="249" t="s">
        <v>579</v>
      </c>
      <c r="P19" s="250">
        <f ca="1">J3</f>
        <v>23</v>
      </c>
    </row>
  </sheetData>
  <phoneticPr fontId="16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8840f99-d2c0-44c8-b3c0-1cf7ba624ec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097CCE3169ADA4BA25858E524454EC4" ma:contentTypeVersion="14" ma:contentTypeDescription="새 문서를 만듭니다." ma:contentTypeScope="" ma:versionID="3e6975e3a721e0d03eb2371d6d886909">
  <xsd:schema xmlns:xsd="http://www.w3.org/2001/XMLSchema" xmlns:xs="http://www.w3.org/2001/XMLSchema" xmlns:p="http://schemas.microsoft.com/office/2006/metadata/properties" xmlns:ns3="c8840f99-d2c0-44c8-b3c0-1cf7ba624ece" targetNamespace="http://schemas.microsoft.com/office/2006/metadata/properties" ma:root="true" ma:fieldsID="e5d21d68b88ca7e122f7a0413de0384d" ns3:_="">
    <xsd:import namespace="c8840f99-d2c0-44c8-b3c0-1cf7ba624e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_activity" minOccurs="0"/>
                <xsd:element ref="ns3:MediaServiceSystemTag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40f99-d2c0-44c8-b3c0-1cf7ba624e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58B42F-144C-4DAA-A5CA-587CEF795F75}">
  <ds:schemaRefs>
    <ds:schemaRef ds:uri="http://schemas.microsoft.com/office/2006/documentManagement/types"/>
    <ds:schemaRef ds:uri="c8840f99-d2c0-44c8-b3c0-1cf7ba624ece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DFA5FD4-C8B8-414C-AB8D-3FCBF45F86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840f99-d2c0-44c8-b3c0-1cf7ba624e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9EBBB6-24FB-4F96-A2FD-58273B7674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요약</vt:lpstr>
      <vt:lpstr>Graph</vt:lpstr>
      <vt:lpstr>시험용</vt:lpstr>
      <vt:lpstr>양시</vt:lpstr>
      <vt:lpstr>TBR</vt:lpstr>
      <vt:lpstr>시험요청</vt:lpstr>
      <vt:lpstr>양시요청</vt:lpstr>
      <vt:lpstr>시험용 담당</vt:lpstr>
      <vt:lpstr>양시 실적</vt:lpstr>
      <vt:lpstr>Ver 변경(시)</vt:lpstr>
      <vt:lpstr>Ver 변경(양)</vt:lpstr>
      <vt:lpstr>연기 규격</vt:lpstr>
      <vt:lpstr>Status_0526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HANTA</dc:creator>
  <cp:lastModifiedBy>HANTA</cp:lastModifiedBy>
  <cp:lastPrinted>2025-06-25T00:07:15Z</cp:lastPrinted>
  <dcterms:created xsi:type="dcterms:W3CDTF">2024-12-26T04:39:37Z</dcterms:created>
  <dcterms:modified xsi:type="dcterms:W3CDTF">2026-06-01T00:40:10Z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0x010100B097CCE3169ADA4BA25858E524454EC4</vt:lpwstr>
  </property>
</Properties>
</file>